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240" windowWidth="24240" windowHeight="12195" tabRatio="890" activeTab="3"/>
  </bookViews>
  <sheets>
    <sheet name="Naming" sheetId="34" r:id="rId1"/>
    <sheet name="Analysis" sheetId="21" r:id="rId2"/>
    <sheet name="Factor Name" sheetId="35" r:id="rId3"/>
    <sheet name="Factors" sheetId="14" r:id="rId4"/>
    <sheet name="Funds" sheetId="15" r:id="rId5"/>
    <sheet name="Net-&gt;Gross" sheetId="16" r:id="rId6"/>
    <sheet name="Replications" sheetId="26" r:id="rId7"/>
    <sheet name="Activist Funds" sheetId="27" r:id="rId8"/>
    <sheet name="Current Portfolio" sheetId="32" r:id="rId9"/>
    <sheet name="New Manager" sheetId="33" r:id="rId10"/>
    <sheet name="HFRI" sheetId="37" r:id="rId11"/>
    <sheet name="MergArb Correlation" sheetId="24" r:id="rId12"/>
    <sheet name="Strategy3" sheetId="38"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s>
  <definedNames>
    <definedName name="_xlnm._FilterDatabase" localSheetId="2" hidden="1">'Factor Name'!$A$1:$B$16314</definedName>
    <definedName name="_xlnm.Print_Area" localSheetId="2">'Factor Name'!$C$1:$F$35</definedName>
    <definedName name="X1Name">Analysis!$C$32</definedName>
    <definedName name="X1Range">OFFSET(Analysis!$C$33,0,0,COUNTA(Analysis!$C$33:$C$10000),1)</definedName>
    <definedName name="X2Name">Analysis!$D$32</definedName>
    <definedName name="X2Range">OFFSET(Analysis!$D$33,0,0,COUNTA(Analysis!$D$33:$D$10000),1)</definedName>
    <definedName name="X3Name">Analysis!$E$32</definedName>
    <definedName name="X3Range">OFFSET(Analysis!$E$33,0,0,COUNTA(Analysis!$E$33:$E$10000),1)</definedName>
    <definedName name="X4Name">Analysis!$F$32</definedName>
    <definedName name="X4Range">OFFSET(Analysis!$F$33,0,0,COUNTA(Analysis!$F$33:$F$10000),1)</definedName>
    <definedName name="X5Name">Analysis!$G$32</definedName>
    <definedName name="X5Range">OFFSET(Analysis!$G$33,0,0,COUNTA(Analysis!$G$33:$G$10000),1)</definedName>
    <definedName name="XNames">Analysis!$C$32:$G$32</definedName>
    <definedName name="YRange">OFFSET(Analysis!$Z$33,0,0,COUNTA(Analysis!$Z$33:$Z$10000),1)</definedName>
  </definedNames>
  <calcPr calcId="145621"/>
</workbook>
</file>

<file path=xl/calcChain.xml><?xml version="1.0" encoding="utf-8"?>
<calcChain xmlns="http://schemas.openxmlformats.org/spreadsheetml/2006/main">
  <c r="BX4" i="14" l="1"/>
  <c r="BY4" i="14"/>
  <c r="BX5" i="14"/>
  <c r="BY5" i="14"/>
  <c r="BX6" i="14"/>
  <c r="BY6" i="14"/>
  <c r="BX7" i="14"/>
  <c r="BY7" i="14"/>
  <c r="BX8" i="14"/>
  <c r="BY8" i="14"/>
  <c r="BX9" i="14"/>
  <c r="BY9" i="14"/>
  <c r="BX10" i="14"/>
  <c r="BY10" i="14"/>
  <c r="BX11" i="14"/>
  <c r="BY11" i="14"/>
  <c r="BX12" i="14"/>
  <c r="BY12" i="14"/>
  <c r="BX13" i="14"/>
  <c r="BY13" i="14"/>
  <c r="BX14" i="14"/>
  <c r="BY14" i="14"/>
  <c r="BX15" i="14"/>
  <c r="BY15" i="14"/>
  <c r="BX16" i="14"/>
  <c r="BY16" i="14"/>
  <c r="BX17" i="14"/>
  <c r="BY17" i="14"/>
  <c r="BX18" i="14"/>
  <c r="BY18" i="14"/>
  <c r="BX19" i="14"/>
  <c r="BY19" i="14"/>
  <c r="BX20" i="14"/>
  <c r="BY20" i="14"/>
  <c r="BX21" i="14"/>
  <c r="BY21" i="14"/>
  <c r="BX22" i="14"/>
  <c r="BY22" i="14"/>
  <c r="BX23" i="14"/>
  <c r="BY23" i="14"/>
  <c r="BX24" i="14"/>
  <c r="BY24" i="14"/>
  <c r="BX25" i="14"/>
  <c r="BY25" i="14"/>
  <c r="BX26" i="14"/>
  <c r="BY26" i="14"/>
  <c r="BX27" i="14"/>
  <c r="BY27" i="14"/>
  <c r="BX28" i="14"/>
  <c r="BY28" i="14"/>
  <c r="BX29" i="14"/>
  <c r="BY29" i="14"/>
  <c r="BX30" i="14"/>
  <c r="BY30" i="14"/>
  <c r="BX31" i="14"/>
  <c r="BY31" i="14"/>
  <c r="BX32" i="14"/>
  <c r="BY32" i="14"/>
  <c r="BX33" i="14"/>
  <c r="BY33" i="14"/>
  <c r="BX34" i="14"/>
  <c r="BY34" i="14"/>
  <c r="BX35" i="14"/>
  <c r="BY35" i="14"/>
  <c r="BX36" i="14"/>
  <c r="BY36" i="14"/>
  <c r="BX37" i="14"/>
  <c r="BY37" i="14"/>
  <c r="BX38" i="14"/>
  <c r="BY38" i="14"/>
  <c r="BX39" i="14"/>
  <c r="BY39" i="14"/>
  <c r="BX40" i="14"/>
  <c r="BY40" i="14"/>
  <c r="BX41" i="14"/>
  <c r="BY41" i="14"/>
  <c r="BX42" i="14"/>
  <c r="BY42" i="14"/>
  <c r="BX43" i="14"/>
  <c r="BY43" i="14"/>
  <c r="BX44" i="14"/>
  <c r="BY44" i="14"/>
  <c r="BX45" i="14"/>
  <c r="BY45" i="14"/>
  <c r="BX46" i="14"/>
  <c r="BY46" i="14"/>
  <c r="BX47" i="14"/>
  <c r="BY47" i="14"/>
  <c r="BX48" i="14"/>
  <c r="BY48" i="14"/>
  <c r="BX49" i="14"/>
  <c r="BY49" i="14"/>
  <c r="BX50" i="14"/>
  <c r="BY50" i="14"/>
  <c r="BX51" i="14"/>
  <c r="BY51" i="14"/>
  <c r="BX52" i="14"/>
  <c r="BY52" i="14"/>
  <c r="BX53" i="14"/>
  <c r="BY53" i="14"/>
  <c r="BX54" i="14"/>
  <c r="BY54" i="14"/>
  <c r="BX55" i="14"/>
  <c r="BY55" i="14"/>
  <c r="BX56" i="14"/>
  <c r="BY56" i="14"/>
  <c r="BX57" i="14"/>
  <c r="BY57" i="14"/>
  <c r="BX58" i="14"/>
  <c r="BY58" i="14"/>
  <c r="BX59" i="14"/>
  <c r="BY59" i="14"/>
  <c r="BX60" i="14"/>
  <c r="BY60" i="14"/>
  <c r="BX61" i="14"/>
  <c r="BY61" i="14"/>
  <c r="BX62" i="14"/>
  <c r="BY62" i="14"/>
  <c r="BX63" i="14"/>
  <c r="BY63" i="14"/>
  <c r="BX64" i="14"/>
  <c r="BY64" i="14"/>
  <c r="BX65" i="14"/>
  <c r="BY65" i="14"/>
  <c r="BX66" i="14"/>
  <c r="BY66" i="14"/>
  <c r="BX67" i="14"/>
  <c r="BY67" i="14"/>
  <c r="BX68" i="14"/>
  <c r="BY68" i="14"/>
  <c r="BX69" i="14"/>
  <c r="BY69" i="14"/>
  <c r="BX70" i="14"/>
  <c r="BY70" i="14"/>
  <c r="BX71" i="14"/>
  <c r="BY71" i="14"/>
  <c r="BX72" i="14"/>
  <c r="BY72" i="14"/>
  <c r="BX73" i="14"/>
  <c r="BY73" i="14"/>
  <c r="BX74" i="14"/>
  <c r="BY74" i="14"/>
  <c r="BX75" i="14"/>
  <c r="BY75" i="14"/>
  <c r="BX76" i="14"/>
  <c r="BY76" i="14"/>
  <c r="BX77" i="14"/>
  <c r="BY77" i="14"/>
  <c r="BX78" i="14"/>
  <c r="BY78" i="14"/>
  <c r="BX79" i="14"/>
  <c r="BY79" i="14"/>
  <c r="BX80" i="14"/>
  <c r="BY80" i="14"/>
  <c r="BX81" i="14"/>
  <c r="BY81" i="14"/>
  <c r="BX82" i="14"/>
  <c r="BY82" i="14"/>
  <c r="BX83" i="14"/>
  <c r="BY83" i="14"/>
  <c r="BX84" i="14"/>
  <c r="BY84" i="14"/>
  <c r="BX85" i="14"/>
  <c r="BY85" i="14"/>
  <c r="BX86" i="14"/>
  <c r="BY86" i="14"/>
  <c r="BX87" i="14"/>
  <c r="BY87" i="14"/>
  <c r="BX88" i="14"/>
  <c r="BY88" i="14"/>
  <c r="BX89" i="14"/>
  <c r="BY89" i="14"/>
  <c r="BX90" i="14"/>
  <c r="BY90" i="14"/>
  <c r="BX91" i="14"/>
  <c r="BY91" i="14"/>
  <c r="BX92" i="14"/>
  <c r="BY92" i="14"/>
  <c r="BX93" i="14"/>
  <c r="BY93" i="14"/>
  <c r="BX94" i="14"/>
  <c r="BY94" i="14"/>
  <c r="BX95" i="14"/>
  <c r="BY95" i="14"/>
  <c r="BX96" i="14"/>
  <c r="BY96" i="14"/>
  <c r="BX97" i="14"/>
  <c r="BY97" i="14"/>
  <c r="BX98" i="14"/>
  <c r="BY98" i="14"/>
  <c r="BX99" i="14"/>
  <c r="BY99" i="14"/>
  <c r="BX100" i="14"/>
  <c r="BY100" i="14"/>
  <c r="BX101" i="14"/>
  <c r="BY101" i="14"/>
  <c r="BX102" i="14"/>
  <c r="BY102" i="14"/>
  <c r="BX103" i="14"/>
  <c r="BY103" i="14"/>
  <c r="BX104" i="14"/>
  <c r="BY104" i="14"/>
  <c r="BX105" i="14"/>
  <c r="BY105" i="14"/>
  <c r="BX106" i="14"/>
  <c r="BY106" i="14"/>
  <c r="BX107" i="14"/>
  <c r="BY107" i="14"/>
  <c r="BX108" i="14"/>
  <c r="BY108" i="14"/>
  <c r="BX109" i="14"/>
  <c r="BY109" i="14"/>
  <c r="BX110" i="14"/>
  <c r="BY110" i="14"/>
  <c r="BX111" i="14"/>
  <c r="BY111" i="14"/>
  <c r="BX112" i="14"/>
  <c r="BY112" i="14"/>
  <c r="BX113" i="14"/>
  <c r="BY113" i="14"/>
  <c r="BX114" i="14"/>
  <c r="BY114" i="14"/>
  <c r="BX115" i="14"/>
  <c r="BY115" i="14"/>
  <c r="BX116" i="14"/>
  <c r="BY116" i="14"/>
  <c r="BX117" i="14"/>
  <c r="BY117" i="14"/>
  <c r="BX118" i="14"/>
  <c r="BY118" i="14"/>
  <c r="BX119" i="14"/>
  <c r="BY119" i="14"/>
  <c r="BX120" i="14"/>
  <c r="BY120" i="14"/>
  <c r="BX121" i="14"/>
  <c r="BY121" i="14"/>
  <c r="BX122" i="14"/>
  <c r="BY122" i="14"/>
  <c r="BX123" i="14"/>
  <c r="BY123" i="14"/>
  <c r="BX124" i="14"/>
  <c r="BY124" i="14"/>
  <c r="BX125" i="14"/>
  <c r="BY125" i="14"/>
  <c r="BX126" i="14"/>
  <c r="BY126" i="14"/>
  <c r="BX127" i="14"/>
  <c r="BY127" i="14"/>
  <c r="BX128" i="14"/>
  <c r="BY128" i="14"/>
  <c r="BX129" i="14"/>
  <c r="BY129" i="14"/>
  <c r="BX130" i="14"/>
  <c r="BY130" i="14"/>
  <c r="BX131" i="14"/>
  <c r="BY131" i="14"/>
  <c r="BX132" i="14"/>
  <c r="BY132" i="14"/>
  <c r="BX133" i="14"/>
  <c r="BY133" i="14"/>
  <c r="BX3" i="14"/>
  <c r="BY3" i="14"/>
  <c r="A4" i="14"/>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FE3" i="14"/>
  <c r="FA3" i="14"/>
  <c r="ES3" i="14"/>
  <c r="EW3" i="14"/>
  <c r="EO3" i="14"/>
  <c r="EK3" i="14"/>
  <c r="EG3" i="14"/>
  <c r="ED3" i="14"/>
  <c r="DX3" i="14"/>
  <c r="EA3" i="14"/>
  <c r="DR3" i="14"/>
  <c r="DO3" i="14"/>
  <c r="DU3" i="14"/>
  <c r="DL3" i="14"/>
  <c r="DI3" i="14"/>
  <c r="DF3" i="14"/>
  <c r="BT3" i="14"/>
  <c r="BI3" i="14"/>
  <c r="BP3" i="14"/>
  <c r="BL3" i="14"/>
  <c r="BF3" i="14"/>
  <c r="BC3" i="14"/>
  <c r="AU3" i="14"/>
  <c r="AR3" i="14"/>
  <c r="AO3" i="14"/>
  <c r="AL3" i="14"/>
  <c r="AI3" i="14"/>
  <c r="AF3" i="14"/>
  <c r="AC3" i="14"/>
  <c r="Z3" i="14"/>
  <c r="W3" i="14"/>
  <c r="T3" i="14"/>
  <c r="Q3" i="14"/>
  <c r="B3" i="14"/>
  <c r="H3" i="14"/>
  <c r="E3" i="14"/>
  <c r="K3" i="14"/>
  <c r="N3" i="14"/>
  <c r="AI31" i="21" l="1" a="1"/>
  <c r="AH31" i="21" a="1"/>
  <c r="B181" i="26" l="1"/>
  <c r="A181" i="26" s="1"/>
  <c r="D181" i="26"/>
  <c r="F181" i="26"/>
  <c r="H181" i="26"/>
  <c r="J181" i="26"/>
  <c r="A2" i="27"/>
  <c r="G181" i="26" l="1"/>
  <c r="C181" i="26"/>
  <c r="I181" i="26"/>
  <c r="E181" i="26"/>
  <c r="C32" i="21"/>
  <c r="A30" i="21"/>
  <c r="C27" i="21"/>
  <c r="K181" i="26" l="1"/>
  <c r="BZ2" i="15"/>
  <c r="A3" i="38"/>
  <c r="A4" i="38"/>
  <c r="A5" i="38"/>
  <c r="A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2" i="38"/>
  <c r="C180" i="26" l="1"/>
  <c r="D180" i="26"/>
  <c r="E180" i="26"/>
  <c r="F180" i="26"/>
  <c r="G180" i="26"/>
  <c r="H180" i="26"/>
  <c r="I180" i="26"/>
  <c r="J180" i="26"/>
  <c r="C176" i="26"/>
  <c r="D176" i="26"/>
  <c r="E176" i="26"/>
  <c r="F176" i="26"/>
  <c r="G176" i="26"/>
  <c r="H176" i="26"/>
  <c r="I176" i="26"/>
  <c r="J176" i="26"/>
  <c r="C177" i="26"/>
  <c r="D177" i="26"/>
  <c r="E177" i="26"/>
  <c r="F177" i="26"/>
  <c r="G177" i="26"/>
  <c r="H177" i="26"/>
  <c r="I177" i="26"/>
  <c r="J177" i="26"/>
  <c r="C178" i="26"/>
  <c r="D178" i="26"/>
  <c r="E178" i="26"/>
  <c r="F178" i="26"/>
  <c r="G178" i="26"/>
  <c r="H178" i="26"/>
  <c r="I178" i="26"/>
  <c r="J178" i="26"/>
  <c r="C179" i="26"/>
  <c r="D179" i="26"/>
  <c r="E179" i="26"/>
  <c r="F179" i="26"/>
  <c r="G179" i="26"/>
  <c r="H179" i="26"/>
  <c r="I179" i="26"/>
  <c r="J179" i="26"/>
  <c r="A176" i="26"/>
  <c r="B176" i="26"/>
  <c r="B177" i="26"/>
  <c r="B178" i="26" s="1"/>
  <c r="K177" i="26" l="1"/>
  <c r="K176" i="26"/>
  <c r="K179" i="26"/>
  <c r="K178" i="26"/>
  <c r="K180" i="26"/>
  <c r="B179" i="26"/>
  <c r="A178" i="26"/>
  <c r="A177" i="26"/>
  <c r="B180" i="26" l="1"/>
  <c r="A179" i="26"/>
  <c r="A180" i="26" l="1"/>
  <c r="A7" i="27" l="1"/>
  <c r="A6" i="27" s="1"/>
  <c r="A5" i="27" s="1"/>
  <c r="A4" i="27" s="1"/>
  <c r="A3" i="27" s="1"/>
  <c r="B3" i="33"/>
  <c r="B4" i="33"/>
  <c r="B5" i="33"/>
  <c r="B6" i="33"/>
  <c r="B7" i="33"/>
  <c r="B8" i="33"/>
  <c r="B9" i="33"/>
  <c r="B10" i="33"/>
  <c r="B11" i="33"/>
  <c r="B12" i="33"/>
  <c r="B13" i="33"/>
  <c r="B14" i="33"/>
  <c r="B15" i="33"/>
  <c r="B16" i="33"/>
  <c r="B17" i="33"/>
  <c r="B18" i="33"/>
  <c r="B19" i="33"/>
  <c r="B20" i="33"/>
  <c r="B21" i="33"/>
  <c r="B22" i="33"/>
  <c r="B23" i="33"/>
  <c r="B24" i="33"/>
  <c r="B25" i="33"/>
  <c r="B26" i="33"/>
  <c r="B27" i="33"/>
  <c r="B28" i="33"/>
  <c r="B29" i="33"/>
  <c r="B30" i="33"/>
  <c r="B31" i="33"/>
  <c r="B32" i="33"/>
  <c r="B33" i="33"/>
  <c r="B34" i="33"/>
  <c r="B35" i="33"/>
  <c r="B36" i="33"/>
  <c r="B37" i="33"/>
  <c r="B38" i="33"/>
  <c r="B39" i="33"/>
  <c r="B40" i="33"/>
  <c r="B41" i="33"/>
  <c r="B42" i="33"/>
  <c r="B43" i="33"/>
  <c r="B44" i="33"/>
  <c r="B45" i="33"/>
  <c r="B46" i="33"/>
  <c r="B47" i="33"/>
  <c r="B48" i="33"/>
  <c r="B49" i="33"/>
  <c r="B50" i="33"/>
  <c r="B51" i="33"/>
  <c r="B52" i="33"/>
  <c r="B53" i="33"/>
  <c r="B54" i="33"/>
  <c r="B55" i="33"/>
  <c r="B56" i="33"/>
  <c r="B57" i="33"/>
  <c r="B58" i="33"/>
  <c r="B59" i="33"/>
  <c r="B60" i="33"/>
  <c r="B61" i="33"/>
  <c r="B62" i="33"/>
  <c r="B63" i="33"/>
  <c r="B64" i="33"/>
  <c r="B65" i="33"/>
  <c r="B66" i="33"/>
  <c r="B67" i="33"/>
  <c r="B68" i="33"/>
  <c r="B69" i="33"/>
  <c r="B70" i="33"/>
  <c r="B71" i="33"/>
  <c r="B72" i="33"/>
  <c r="B73" i="33"/>
  <c r="B74" i="33"/>
  <c r="B75" i="33"/>
  <c r="B76" i="33"/>
  <c r="B77" i="33"/>
  <c r="B78" i="33"/>
  <c r="B79" i="33"/>
  <c r="B80" i="33"/>
  <c r="B81" i="33"/>
  <c r="B82" i="33"/>
  <c r="B83" i="33"/>
  <c r="B84" i="33"/>
  <c r="B85" i="33"/>
  <c r="B86" i="33"/>
  <c r="B87" i="33"/>
  <c r="B88" i="33"/>
  <c r="B89" i="33"/>
  <c r="B90" i="33"/>
  <c r="B91" i="33"/>
  <c r="B92" i="33"/>
  <c r="B93" i="33"/>
  <c r="B94" i="33"/>
  <c r="B95" i="33"/>
  <c r="B96" i="33"/>
  <c r="B97" i="33"/>
  <c r="B98" i="33"/>
  <c r="B99" i="33"/>
  <c r="B100" i="33"/>
  <c r="B101" i="33"/>
  <c r="B102" i="33"/>
  <c r="B103" i="33"/>
  <c r="B104" i="33"/>
  <c r="B105" i="33"/>
  <c r="B106" i="33"/>
  <c r="B107" i="33"/>
  <c r="B108" i="33"/>
  <c r="B109" i="33"/>
  <c r="B110" i="33"/>
  <c r="B111" i="33"/>
  <c r="B112" i="33"/>
  <c r="B113" i="33"/>
  <c r="B114" i="33"/>
  <c r="B115" i="33"/>
  <c r="B116" i="33"/>
  <c r="B117" i="33"/>
  <c r="B2" i="33"/>
  <c r="BW2" i="15"/>
  <c r="T5" i="33" a="1"/>
  <c r="T5" i="33" s="1"/>
  <c r="T4" i="33" a="1"/>
  <c r="T4" i="33"/>
  <c r="I3" i="33"/>
  <c r="J3" i="33" s="1"/>
  <c r="K3" i="33" s="1"/>
  <c r="L3" i="33" s="1"/>
  <c r="M3" i="33" s="1"/>
  <c r="N3" i="33" s="1"/>
  <c r="O3" i="33" s="1"/>
  <c r="P3" i="33" s="1"/>
  <c r="Q3" i="33" s="1"/>
  <c r="R3" i="33" s="1"/>
  <c r="S3" i="33" s="1"/>
  <c r="G5" i="33"/>
  <c r="FG146" i="14" l="1"/>
  <c r="FG145" i="14"/>
  <c r="FG144" i="14"/>
  <c r="FG143" i="14"/>
  <c r="FG142" i="14"/>
  <c r="FG141" i="14"/>
  <c r="FG140" i="14"/>
  <c r="FG139" i="14"/>
  <c r="FG138" i="14"/>
  <c r="FG137" i="14"/>
  <c r="FG136" i="14"/>
  <c r="FG135" i="14"/>
  <c r="FG134" i="14"/>
  <c r="FG133" i="14"/>
  <c r="FG132" i="14"/>
  <c r="FG131" i="14"/>
  <c r="FG130" i="14"/>
  <c r="FG129" i="14"/>
  <c r="FG128" i="14"/>
  <c r="FG127" i="14"/>
  <c r="FG126" i="14"/>
  <c r="FG125" i="14"/>
  <c r="FG124" i="14"/>
  <c r="FG123" i="14"/>
  <c r="FG122" i="14"/>
  <c r="FG121" i="14"/>
  <c r="FG120" i="14"/>
  <c r="FG119" i="14"/>
  <c r="FG118" i="14"/>
  <c r="FG117" i="14"/>
  <c r="FG116" i="14"/>
  <c r="FG115" i="14"/>
  <c r="FG114" i="14"/>
  <c r="FG113" i="14"/>
  <c r="FG112" i="14"/>
  <c r="FG111" i="14"/>
  <c r="FG110" i="14"/>
  <c r="FG109" i="14"/>
  <c r="FG108" i="14"/>
  <c r="FG107" i="14"/>
  <c r="FG106" i="14"/>
  <c r="FG105" i="14"/>
  <c r="FG104" i="14"/>
  <c r="FG103" i="14"/>
  <c r="FG102" i="14"/>
  <c r="FG101" i="14"/>
  <c r="FG100" i="14"/>
  <c r="FG99" i="14"/>
  <c r="FG98" i="14"/>
  <c r="FG97" i="14"/>
  <c r="FG96" i="14"/>
  <c r="FG95" i="14"/>
  <c r="FG94" i="14"/>
  <c r="FG93" i="14"/>
  <c r="FG92" i="14"/>
  <c r="FG91" i="14"/>
  <c r="FG90" i="14"/>
  <c r="FG89" i="14"/>
  <c r="FG88" i="14"/>
  <c r="FG87" i="14"/>
  <c r="FG86" i="14"/>
  <c r="FG85" i="14"/>
  <c r="FG84" i="14"/>
  <c r="FG83" i="14"/>
  <c r="FG82" i="14"/>
  <c r="FG81" i="14"/>
  <c r="FG80" i="14"/>
  <c r="FG79" i="14"/>
  <c r="FG78" i="14"/>
  <c r="FG77" i="14"/>
  <c r="FG76" i="14"/>
  <c r="FG75" i="14"/>
  <c r="FG74" i="14"/>
  <c r="FG73" i="14"/>
  <c r="FG72" i="14"/>
  <c r="FG71" i="14"/>
  <c r="FG70" i="14"/>
  <c r="FG69" i="14"/>
  <c r="FG68" i="14"/>
  <c r="FG67" i="14"/>
  <c r="FG66" i="14"/>
  <c r="FG65" i="14"/>
  <c r="FG64" i="14"/>
  <c r="FG63" i="14"/>
  <c r="FG62" i="14"/>
  <c r="FG61" i="14"/>
  <c r="FG60" i="14"/>
  <c r="FG59" i="14"/>
  <c r="FG58" i="14"/>
  <c r="FG57" i="14"/>
  <c r="FG56" i="14"/>
  <c r="FG55" i="14"/>
  <c r="FG54" i="14"/>
  <c r="FG53" i="14"/>
  <c r="FG52" i="14"/>
  <c r="FG51" i="14"/>
  <c r="FG50" i="14"/>
  <c r="FG49" i="14"/>
  <c r="FG48" i="14"/>
  <c r="FG47" i="14"/>
  <c r="FG46" i="14"/>
  <c r="FG45" i="14"/>
  <c r="FG44" i="14"/>
  <c r="FG43" i="14"/>
  <c r="FG42" i="14"/>
  <c r="FG41" i="14"/>
  <c r="FG40" i="14"/>
  <c r="FG39" i="14"/>
  <c r="FG38" i="14"/>
  <c r="FG37" i="14"/>
  <c r="FG36" i="14"/>
  <c r="FG35" i="14"/>
  <c r="FG34" i="14"/>
  <c r="FG33" i="14"/>
  <c r="FG32" i="14"/>
  <c r="FG31" i="14"/>
  <c r="FG30" i="14"/>
  <c r="FG29" i="14"/>
  <c r="FG28" i="14"/>
  <c r="FG27" i="14"/>
  <c r="FG26" i="14"/>
  <c r="FG25" i="14"/>
  <c r="FG24" i="14"/>
  <c r="FG23" i="14"/>
  <c r="FG22" i="14"/>
  <c r="FG21" i="14"/>
  <c r="FG20" i="14"/>
  <c r="FG19" i="14"/>
  <c r="FG18" i="14"/>
  <c r="FG17" i="14"/>
  <c r="FG16" i="14"/>
  <c r="FG15" i="14"/>
  <c r="FG14" i="14"/>
  <c r="FG13" i="14"/>
  <c r="FG12" i="14"/>
  <c r="FG11" i="14"/>
  <c r="FG10" i="14"/>
  <c r="FG9" i="14"/>
  <c r="FG8" i="14"/>
  <c r="FG7" i="14"/>
  <c r="FG6" i="14"/>
  <c r="FG5" i="14"/>
  <c r="FG4" i="14"/>
  <c r="FG3" i="14"/>
  <c r="FG1" i="14"/>
  <c r="FC146" i="14"/>
  <c r="FC145" i="14"/>
  <c r="FC144" i="14"/>
  <c r="FC143" i="14"/>
  <c r="FC142" i="14"/>
  <c r="FC141" i="14"/>
  <c r="FC140" i="14"/>
  <c r="FC139" i="14"/>
  <c r="FC138" i="14"/>
  <c r="FC137" i="14"/>
  <c r="FC136" i="14"/>
  <c r="FC135" i="14"/>
  <c r="FC134" i="14"/>
  <c r="FC133" i="14"/>
  <c r="FC132" i="14"/>
  <c r="FC131" i="14"/>
  <c r="FC130" i="14"/>
  <c r="FC129" i="14"/>
  <c r="FC128" i="14"/>
  <c r="FC127" i="14"/>
  <c r="FC126" i="14"/>
  <c r="FC125" i="14"/>
  <c r="FC124" i="14"/>
  <c r="FC123" i="14"/>
  <c r="FC122" i="14"/>
  <c r="FC121" i="14"/>
  <c r="FC120" i="14"/>
  <c r="FC119" i="14"/>
  <c r="FC118" i="14"/>
  <c r="FC117" i="14"/>
  <c r="FC116" i="14"/>
  <c r="FC115" i="14"/>
  <c r="FC114" i="14"/>
  <c r="FC113" i="14"/>
  <c r="FC112" i="14"/>
  <c r="FC111" i="14"/>
  <c r="FC110" i="14"/>
  <c r="FC109" i="14"/>
  <c r="FC108" i="14"/>
  <c r="FC107" i="14"/>
  <c r="FC106" i="14"/>
  <c r="FC105" i="14"/>
  <c r="FC104" i="14"/>
  <c r="FC103" i="14"/>
  <c r="FC102" i="14"/>
  <c r="FC101" i="14"/>
  <c r="FC100" i="14"/>
  <c r="FC99" i="14"/>
  <c r="FC98" i="14"/>
  <c r="FC97" i="14"/>
  <c r="FC96" i="14"/>
  <c r="FC95" i="14"/>
  <c r="FC94" i="14"/>
  <c r="FC93" i="14"/>
  <c r="FC92" i="14"/>
  <c r="FC91" i="14"/>
  <c r="FC90" i="14"/>
  <c r="FC89" i="14"/>
  <c r="FC88" i="14"/>
  <c r="FC87" i="14"/>
  <c r="FC86" i="14"/>
  <c r="FC85" i="14"/>
  <c r="FC84" i="14"/>
  <c r="FC83" i="14"/>
  <c r="FC82" i="14"/>
  <c r="FC81" i="14"/>
  <c r="FC80" i="14"/>
  <c r="FC79" i="14"/>
  <c r="FC78" i="14"/>
  <c r="FC77" i="14"/>
  <c r="FC76" i="14"/>
  <c r="FC75" i="14"/>
  <c r="FC74" i="14"/>
  <c r="FC73" i="14"/>
  <c r="FC72" i="14"/>
  <c r="FC71" i="14"/>
  <c r="FC70" i="14"/>
  <c r="FC69" i="14"/>
  <c r="FC68" i="14"/>
  <c r="FC67" i="14"/>
  <c r="FC66" i="14"/>
  <c r="FC65" i="14"/>
  <c r="FC64" i="14"/>
  <c r="FC63" i="14"/>
  <c r="FC62" i="14"/>
  <c r="FC61" i="14"/>
  <c r="FC60" i="14"/>
  <c r="FC59" i="14"/>
  <c r="FC58" i="14"/>
  <c r="FC57" i="14"/>
  <c r="FC56" i="14"/>
  <c r="FC55" i="14"/>
  <c r="FC54" i="14"/>
  <c r="FC53" i="14"/>
  <c r="FC52" i="14"/>
  <c r="FC51" i="14"/>
  <c r="FC50" i="14"/>
  <c r="FC49" i="14"/>
  <c r="FC48" i="14"/>
  <c r="FC47" i="14"/>
  <c r="FC46" i="14"/>
  <c r="FC45" i="14"/>
  <c r="FC44" i="14"/>
  <c r="FC43" i="14"/>
  <c r="FC42" i="14"/>
  <c r="FC41" i="14"/>
  <c r="FC40" i="14"/>
  <c r="FC39" i="14"/>
  <c r="FC38" i="14"/>
  <c r="FC37" i="14"/>
  <c r="FC36" i="14"/>
  <c r="FC35" i="14"/>
  <c r="FC34" i="14"/>
  <c r="FC33" i="14"/>
  <c r="FC32" i="14"/>
  <c r="FC31" i="14"/>
  <c r="FC30" i="14"/>
  <c r="FC29" i="14"/>
  <c r="FC28" i="14"/>
  <c r="FC27" i="14"/>
  <c r="FC26" i="14"/>
  <c r="FC25" i="14"/>
  <c r="FC24" i="14"/>
  <c r="FC23" i="14"/>
  <c r="FC22" i="14"/>
  <c r="FC21" i="14"/>
  <c r="FC20" i="14"/>
  <c r="FC19" i="14"/>
  <c r="FC18" i="14"/>
  <c r="FC17" i="14"/>
  <c r="FC16" i="14"/>
  <c r="FC15" i="14"/>
  <c r="FC14" i="14"/>
  <c r="FC13" i="14"/>
  <c r="FC12" i="14"/>
  <c r="FC11" i="14"/>
  <c r="FC10" i="14"/>
  <c r="FC9" i="14"/>
  <c r="FC8" i="14"/>
  <c r="FC7" i="14"/>
  <c r="FC6" i="14"/>
  <c r="FC5" i="14"/>
  <c r="FC4" i="14"/>
  <c r="FC3" i="14"/>
  <c r="FC1" i="14"/>
  <c r="EY146" i="14"/>
  <c r="EY145" i="14"/>
  <c r="EY144" i="14"/>
  <c r="EY143" i="14"/>
  <c r="EY142" i="14"/>
  <c r="EY141" i="14"/>
  <c r="EY140" i="14"/>
  <c r="EY139" i="14"/>
  <c r="EY138" i="14"/>
  <c r="EY137" i="14"/>
  <c r="EY136" i="14"/>
  <c r="EY135" i="14"/>
  <c r="EY134" i="14"/>
  <c r="EY133" i="14"/>
  <c r="EY132" i="14"/>
  <c r="EY131" i="14"/>
  <c r="EY130" i="14"/>
  <c r="EY129" i="14"/>
  <c r="EY128" i="14"/>
  <c r="EY127" i="14"/>
  <c r="EY126" i="14"/>
  <c r="EY125" i="14"/>
  <c r="EY124" i="14"/>
  <c r="EY123" i="14"/>
  <c r="EY122" i="14"/>
  <c r="EY121" i="14"/>
  <c r="EY120" i="14"/>
  <c r="EY119" i="14"/>
  <c r="EY118" i="14"/>
  <c r="EY117" i="14"/>
  <c r="EY116" i="14"/>
  <c r="EY115" i="14"/>
  <c r="EY114" i="14"/>
  <c r="EY113" i="14"/>
  <c r="EY112" i="14"/>
  <c r="EY111" i="14"/>
  <c r="EY110" i="14"/>
  <c r="EY109" i="14"/>
  <c r="EY108" i="14"/>
  <c r="EY107" i="14"/>
  <c r="EY106" i="14"/>
  <c r="EY105" i="14"/>
  <c r="EY104" i="14"/>
  <c r="EY103" i="14"/>
  <c r="EY102" i="14"/>
  <c r="EY101" i="14"/>
  <c r="EY100" i="14"/>
  <c r="EY99" i="14"/>
  <c r="EY98" i="14"/>
  <c r="EY97" i="14"/>
  <c r="EY96" i="14"/>
  <c r="EY95" i="14"/>
  <c r="EY94" i="14"/>
  <c r="EY93" i="14"/>
  <c r="EY92" i="14"/>
  <c r="EY91" i="14"/>
  <c r="EY90" i="14"/>
  <c r="EY89" i="14"/>
  <c r="EY88" i="14"/>
  <c r="EY87" i="14"/>
  <c r="EY86" i="14"/>
  <c r="EY85" i="14"/>
  <c r="EY84" i="14"/>
  <c r="EY83" i="14"/>
  <c r="EY82" i="14"/>
  <c r="EY81" i="14"/>
  <c r="EY80" i="14"/>
  <c r="EY79" i="14"/>
  <c r="EY78" i="14"/>
  <c r="EY77" i="14"/>
  <c r="EY76" i="14"/>
  <c r="EY75" i="14"/>
  <c r="EY74" i="14"/>
  <c r="EY73" i="14"/>
  <c r="EY72" i="14"/>
  <c r="EY71" i="14"/>
  <c r="EY70" i="14"/>
  <c r="EY69" i="14"/>
  <c r="EY68" i="14"/>
  <c r="EY67" i="14"/>
  <c r="EY66" i="14"/>
  <c r="EY65" i="14"/>
  <c r="EY64" i="14"/>
  <c r="EY63" i="14"/>
  <c r="EY62" i="14"/>
  <c r="EY61" i="14"/>
  <c r="EY60" i="14"/>
  <c r="EY59" i="14"/>
  <c r="EY58" i="14"/>
  <c r="EY57" i="14"/>
  <c r="EY56" i="14"/>
  <c r="EY55" i="14"/>
  <c r="EY54" i="14"/>
  <c r="EY53" i="14"/>
  <c r="EY52" i="14"/>
  <c r="EY51" i="14"/>
  <c r="EY50" i="14"/>
  <c r="EY49" i="14"/>
  <c r="EY48" i="14"/>
  <c r="EY47" i="14"/>
  <c r="EY46" i="14"/>
  <c r="EY45" i="14"/>
  <c r="EY44" i="14"/>
  <c r="EY43" i="14"/>
  <c r="EY42" i="14"/>
  <c r="EY41" i="14"/>
  <c r="EY40" i="14"/>
  <c r="EY39" i="14"/>
  <c r="EY38" i="14"/>
  <c r="EY37" i="14"/>
  <c r="EY36" i="14"/>
  <c r="EY35" i="14"/>
  <c r="EY34" i="14"/>
  <c r="EY33" i="14"/>
  <c r="EY32" i="14"/>
  <c r="EY31" i="14"/>
  <c r="EY30" i="14"/>
  <c r="EY29" i="14"/>
  <c r="EY28" i="14"/>
  <c r="EY27" i="14"/>
  <c r="EY26" i="14"/>
  <c r="EY25" i="14"/>
  <c r="EY24" i="14"/>
  <c r="EY23" i="14"/>
  <c r="EY22" i="14"/>
  <c r="EY21" i="14"/>
  <c r="EY20" i="14"/>
  <c r="EY19" i="14"/>
  <c r="EY18" i="14"/>
  <c r="EY17" i="14"/>
  <c r="EY16" i="14"/>
  <c r="EY15" i="14"/>
  <c r="EY14" i="14"/>
  <c r="EY13" i="14"/>
  <c r="EY12" i="14"/>
  <c r="EY11" i="14"/>
  <c r="EY10" i="14"/>
  <c r="EY9" i="14"/>
  <c r="EY8" i="14"/>
  <c r="EY7" i="14"/>
  <c r="EY6" i="14"/>
  <c r="EY5" i="14"/>
  <c r="EY4" i="14"/>
  <c r="EY3" i="14"/>
  <c r="EY1" i="14"/>
  <c r="EU146" i="14"/>
  <c r="EU145" i="14"/>
  <c r="EU144" i="14"/>
  <c r="EU143" i="14"/>
  <c r="EU142" i="14"/>
  <c r="EU141" i="14"/>
  <c r="EU140" i="14"/>
  <c r="EU139" i="14"/>
  <c r="EU138" i="14"/>
  <c r="EU137" i="14"/>
  <c r="EU136" i="14"/>
  <c r="EU135" i="14"/>
  <c r="EU134" i="14"/>
  <c r="EU133" i="14"/>
  <c r="EU132" i="14"/>
  <c r="EU131" i="14"/>
  <c r="EU130" i="14"/>
  <c r="EU129" i="14"/>
  <c r="EU128" i="14"/>
  <c r="EU127" i="14"/>
  <c r="EU126" i="14"/>
  <c r="EU125" i="14"/>
  <c r="EU124" i="14"/>
  <c r="EU123" i="14"/>
  <c r="EU122" i="14"/>
  <c r="EU121" i="14"/>
  <c r="EU120" i="14"/>
  <c r="EU119" i="14"/>
  <c r="EU118" i="14"/>
  <c r="EU117" i="14"/>
  <c r="EU116" i="14"/>
  <c r="EU115" i="14"/>
  <c r="EU114" i="14"/>
  <c r="EU113" i="14"/>
  <c r="EU112" i="14"/>
  <c r="EU111" i="14"/>
  <c r="EU110" i="14"/>
  <c r="EU109" i="14"/>
  <c r="EU108" i="14"/>
  <c r="EU107" i="14"/>
  <c r="EU106" i="14"/>
  <c r="EU105" i="14"/>
  <c r="EU104" i="14"/>
  <c r="EU103" i="14"/>
  <c r="EU102" i="14"/>
  <c r="EU101" i="14"/>
  <c r="EU100" i="14"/>
  <c r="EU99" i="14"/>
  <c r="EU98" i="14"/>
  <c r="EU97" i="14"/>
  <c r="EU96" i="14"/>
  <c r="EU95" i="14"/>
  <c r="EU94" i="14"/>
  <c r="EU93" i="14"/>
  <c r="EU92" i="14"/>
  <c r="EU91" i="14"/>
  <c r="EU90" i="14"/>
  <c r="EU89" i="14"/>
  <c r="EU88" i="14"/>
  <c r="EU87" i="14"/>
  <c r="EU86" i="14"/>
  <c r="EU85" i="14"/>
  <c r="EU84" i="14"/>
  <c r="EU83" i="14"/>
  <c r="EU82" i="14"/>
  <c r="EU81" i="14"/>
  <c r="EU80" i="14"/>
  <c r="EU79" i="14"/>
  <c r="EU78" i="14"/>
  <c r="EU77" i="14"/>
  <c r="EU76" i="14"/>
  <c r="EU75" i="14"/>
  <c r="EU74" i="14"/>
  <c r="EU73" i="14"/>
  <c r="EU72" i="14"/>
  <c r="EU71" i="14"/>
  <c r="EU70" i="14"/>
  <c r="EU69" i="14"/>
  <c r="EU68" i="14"/>
  <c r="EU67" i="14"/>
  <c r="EU66" i="14"/>
  <c r="EU65" i="14"/>
  <c r="EU64" i="14"/>
  <c r="EU63" i="14"/>
  <c r="EU62" i="14"/>
  <c r="EU61" i="14"/>
  <c r="EU60" i="14"/>
  <c r="EU59" i="14"/>
  <c r="EU58" i="14"/>
  <c r="EU57" i="14"/>
  <c r="EU56" i="14"/>
  <c r="EU55" i="14"/>
  <c r="EU54" i="14"/>
  <c r="EU53" i="14"/>
  <c r="EU52" i="14"/>
  <c r="EU51" i="14"/>
  <c r="EU50" i="14"/>
  <c r="EU49" i="14"/>
  <c r="EU48" i="14"/>
  <c r="EU47" i="14"/>
  <c r="EU46" i="14"/>
  <c r="EU45" i="14"/>
  <c r="EU44" i="14"/>
  <c r="EU43" i="14"/>
  <c r="EU42" i="14"/>
  <c r="EU41" i="14"/>
  <c r="EU40" i="14"/>
  <c r="EU39" i="14"/>
  <c r="EU38" i="14"/>
  <c r="EU37" i="14"/>
  <c r="EU36" i="14"/>
  <c r="EU35" i="14"/>
  <c r="EU34" i="14"/>
  <c r="EU33" i="14"/>
  <c r="EU32" i="14"/>
  <c r="EU31" i="14"/>
  <c r="EU30" i="14"/>
  <c r="EU29" i="14"/>
  <c r="EU28" i="14"/>
  <c r="EU27" i="14"/>
  <c r="EU26" i="14"/>
  <c r="EU25" i="14"/>
  <c r="EU24" i="14"/>
  <c r="EU23" i="14"/>
  <c r="EU22" i="14"/>
  <c r="EU21" i="14"/>
  <c r="EU20" i="14"/>
  <c r="EU19" i="14"/>
  <c r="EU18" i="14"/>
  <c r="EU17" i="14"/>
  <c r="EU16" i="14"/>
  <c r="EU15" i="14"/>
  <c r="EU14" i="14"/>
  <c r="EU13" i="14"/>
  <c r="EU12" i="14"/>
  <c r="EU11" i="14"/>
  <c r="EU10" i="14"/>
  <c r="EU9" i="14"/>
  <c r="EU8" i="14"/>
  <c r="EU7" i="14"/>
  <c r="EU6" i="14"/>
  <c r="EU5" i="14"/>
  <c r="EU4" i="14"/>
  <c r="EU3" i="14"/>
  <c r="EU1" i="14"/>
  <c r="BB2" i="15" l="1"/>
  <c r="BC2" i="15"/>
  <c r="BD2" i="15"/>
  <c r="BE2" i="15"/>
  <c r="BF2" i="15"/>
  <c r="BG2" i="15"/>
  <c r="BH2" i="15"/>
  <c r="BI2" i="15"/>
  <c r="BJ2" i="15"/>
  <c r="BK2" i="15"/>
  <c r="BL2" i="15"/>
  <c r="BM2" i="15"/>
  <c r="BN2" i="15"/>
  <c r="BO2" i="15"/>
  <c r="BP2" i="15"/>
  <c r="BQ2" i="15"/>
  <c r="BR2" i="15"/>
  <c r="BS2" i="15"/>
  <c r="BT2" i="15"/>
  <c r="BU2" i="15"/>
  <c r="BV2" i="15"/>
  <c r="BA2" i="15"/>
  <c r="F5" i="35" l="1"/>
  <c r="F17" i="35"/>
  <c r="A120" i="16" l="1"/>
  <c r="A121" i="16"/>
  <c r="A122" i="16"/>
  <c r="A123" i="16"/>
  <c r="A124" i="16"/>
  <c r="A125" i="16"/>
  <c r="A126" i="16"/>
  <c r="A127" i="16"/>
  <c r="A128" i="16"/>
  <c r="A129" i="16"/>
  <c r="A130" i="16"/>
  <c r="A131" i="16"/>
  <c r="A132" i="16"/>
  <c r="A133" i="16"/>
  <c r="A134" i="16"/>
  <c r="A135" i="16"/>
  <c r="A136" i="16"/>
  <c r="A137" i="16"/>
  <c r="A138" i="16"/>
  <c r="A139" i="16"/>
  <c r="A140" i="16"/>
  <c r="A141" i="16"/>
  <c r="A142" i="16"/>
  <c r="A143" i="16"/>
  <c r="A144" i="16"/>
  <c r="A145" i="16"/>
  <c r="A146" i="16"/>
  <c r="A147" i="16"/>
  <c r="A148" i="16"/>
  <c r="A149" i="16"/>
  <c r="A150" i="16"/>
  <c r="A151" i="16"/>
  <c r="A152" i="16"/>
  <c r="A153" i="16"/>
  <c r="A154" i="16"/>
  <c r="A155" i="16"/>
  <c r="A156" i="16"/>
  <c r="A157" i="16"/>
  <c r="A158" i="16"/>
  <c r="A159" i="16"/>
  <c r="A160" i="16"/>
  <c r="A161" i="16"/>
  <c r="A162" i="16"/>
  <c r="A163" i="16"/>
  <c r="A164" i="16"/>
  <c r="A165" i="16"/>
  <c r="A166" i="16"/>
  <c r="A167" i="16"/>
  <c r="A168" i="16"/>
  <c r="A169" i="16"/>
  <c r="A170" i="16"/>
  <c r="A171" i="16"/>
  <c r="A172" i="16"/>
  <c r="A173" i="16"/>
  <c r="A174" i="16"/>
  <c r="A175" i="16"/>
  <c r="A176" i="16"/>
  <c r="A177" i="16"/>
  <c r="A178" i="16"/>
  <c r="A179" i="16"/>
  <c r="A180" i="16"/>
  <c r="A181" i="16"/>
  <c r="A182" i="16"/>
  <c r="A183" i="16"/>
  <c r="A184" i="16"/>
  <c r="A185" i="16"/>
  <c r="A186" i="16"/>
  <c r="A187" i="16"/>
  <c r="A188" i="16"/>
  <c r="A189" i="16"/>
  <c r="A190" i="16"/>
  <c r="A191" i="16"/>
  <c r="A192" i="16"/>
  <c r="A193" i="16"/>
  <c r="A194" i="16"/>
  <c r="A195" i="16"/>
  <c r="A196" i="16"/>
  <c r="B34" i="21"/>
  <c r="X33" i="21"/>
  <c r="X34" i="21" l="1"/>
  <c r="A4" i="16"/>
  <c r="B35" i="21"/>
  <c r="E31" i="37"/>
  <c r="E19" i="37"/>
  <c r="E18" i="37"/>
  <c r="E17" i="37"/>
  <c r="E16" i="37"/>
  <c r="E12" i="37"/>
  <c r="E11" i="37"/>
  <c r="E5" i="37"/>
  <c r="E4" i="37"/>
  <c r="E2" i="37"/>
  <c r="B36" i="21" l="1"/>
  <c r="A5" i="16"/>
  <c r="X35" i="21"/>
  <c r="E5" i="35"/>
  <c r="E17" i="35"/>
  <c r="E34" i="35"/>
  <c r="E33" i="35"/>
  <c r="E32" i="35"/>
  <c r="E31" i="35"/>
  <c r="E30" i="35"/>
  <c r="E29" i="35"/>
  <c r="E28" i="35"/>
  <c r="E27" i="35"/>
  <c r="E26" i="35"/>
  <c r="E25" i="35"/>
  <c r="E12" i="35"/>
  <c r="E35" i="35"/>
  <c r="E11" i="35"/>
  <c r="E10" i="35"/>
  <c r="E9" i="35"/>
  <c r="E20" i="35"/>
  <c r="E16" i="35"/>
  <c r="E22" i="35"/>
  <c r="E21" i="35"/>
  <c r="E19" i="35"/>
  <c r="E18" i="35"/>
  <c r="E43" i="35"/>
  <c r="E4" i="35"/>
  <c r="B25" i="35"/>
  <c r="B26" i="35"/>
  <c r="B27" i="35"/>
  <c r="B28" i="35"/>
  <c r="B29" i="35"/>
  <c r="B30" i="35"/>
  <c r="B31" i="35"/>
  <c r="B32" i="35"/>
  <c r="B33" i="35"/>
  <c r="B34" i="35"/>
  <c r="B17" i="35"/>
  <c r="B5" i="35"/>
  <c r="B45" i="35"/>
  <c r="B46" i="35"/>
  <c r="B47" i="35"/>
  <c r="B48" i="35"/>
  <c r="B49" i="35"/>
  <c r="B50" i="35"/>
  <c r="B51" i="35"/>
  <c r="B52" i="35"/>
  <c r="B53" i="35"/>
  <c r="B54" i="35"/>
  <c r="B55" i="35"/>
  <c r="B56" i="35"/>
  <c r="B57" i="35"/>
  <c r="B58" i="35"/>
  <c r="B59" i="35"/>
  <c r="B60" i="35"/>
  <c r="B61" i="35"/>
  <c r="B62" i="35"/>
  <c r="B63" i="35"/>
  <c r="B64" i="35"/>
  <c r="B65" i="35"/>
  <c r="B66" i="35"/>
  <c r="B67" i="35"/>
  <c r="B68" i="35"/>
  <c r="B69" i="35"/>
  <c r="B70" i="35"/>
  <c r="B71" i="35"/>
  <c r="B72" i="35"/>
  <c r="B73" i="35"/>
  <c r="B74" i="35"/>
  <c r="B75" i="35"/>
  <c r="B76" i="35"/>
  <c r="B77" i="35"/>
  <c r="B78" i="35"/>
  <c r="B79" i="35"/>
  <c r="B80" i="35"/>
  <c r="B81" i="35"/>
  <c r="B82" i="35"/>
  <c r="B83" i="35"/>
  <c r="B84" i="35"/>
  <c r="B85" i="35"/>
  <c r="B86" i="35"/>
  <c r="B87" i="35"/>
  <c r="B88" i="35"/>
  <c r="B89" i="35"/>
  <c r="B90" i="35"/>
  <c r="B91" i="35"/>
  <c r="B92" i="35"/>
  <c r="B93" i="35"/>
  <c r="B94" i="35"/>
  <c r="B95" i="35"/>
  <c r="B96" i="35"/>
  <c r="B97" i="35"/>
  <c r="B98" i="35"/>
  <c r="B99" i="35"/>
  <c r="B100" i="35"/>
  <c r="B101" i="35"/>
  <c r="B102" i="35"/>
  <c r="B103" i="35"/>
  <c r="B104" i="35"/>
  <c r="B105" i="35"/>
  <c r="B106" i="35"/>
  <c r="B107" i="35"/>
  <c r="B108" i="35"/>
  <c r="B109" i="35"/>
  <c r="B110" i="35"/>
  <c r="B111" i="35"/>
  <c r="B112" i="35"/>
  <c r="B113" i="35"/>
  <c r="B114" i="35"/>
  <c r="B115" i="35"/>
  <c r="B116" i="35"/>
  <c r="B117" i="35"/>
  <c r="B118" i="35"/>
  <c r="B119" i="35"/>
  <c r="B120" i="35"/>
  <c r="B121" i="35"/>
  <c r="B122" i="35"/>
  <c r="B123" i="35"/>
  <c r="B124" i="35"/>
  <c r="B125" i="35"/>
  <c r="B126" i="35"/>
  <c r="B127" i="35"/>
  <c r="B128" i="35"/>
  <c r="B129" i="35"/>
  <c r="B130" i="35"/>
  <c r="B131" i="35"/>
  <c r="B132" i="35"/>
  <c r="B133" i="35"/>
  <c r="B134" i="35"/>
  <c r="B135" i="35"/>
  <c r="B136" i="35"/>
  <c r="B137" i="35"/>
  <c r="B138" i="35"/>
  <c r="B139" i="35"/>
  <c r="B140" i="35"/>
  <c r="B141" i="35"/>
  <c r="B142" i="35"/>
  <c r="B143" i="35"/>
  <c r="B144" i="35"/>
  <c r="B145" i="35"/>
  <c r="B146" i="35"/>
  <c r="B147" i="35"/>
  <c r="B148" i="35"/>
  <c r="B149" i="35"/>
  <c r="B150" i="35"/>
  <c r="B151" i="35"/>
  <c r="B152" i="35"/>
  <c r="B153" i="35"/>
  <c r="B154" i="35"/>
  <c r="B155" i="35"/>
  <c r="B156" i="35"/>
  <c r="B157" i="35"/>
  <c r="B158" i="35"/>
  <c r="B159" i="35"/>
  <c r="B160" i="35"/>
  <c r="B161" i="35"/>
  <c r="B162" i="35"/>
  <c r="B163" i="35"/>
  <c r="B164" i="35"/>
  <c r="B165" i="35"/>
  <c r="B166" i="35"/>
  <c r="B167" i="35"/>
  <c r="B168" i="35"/>
  <c r="B169" i="35"/>
  <c r="B170" i="35"/>
  <c r="B171" i="35"/>
  <c r="B172" i="35"/>
  <c r="B173" i="35"/>
  <c r="B174" i="35"/>
  <c r="B175" i="35"/>
  <c r="B176" i="35"/>
  <c r="B177" i="35"/>
  <c r="B178" i="35"/>
  <c r="B179" i="35"/>
  <c r="B180" i="35"/>
  <c r="B181" i="35"/>
  <c r="B182" i="35"/>
  <c r="B183" i="35"/>
  <c r="B184" i="35"/>
  <c r="B185" i="35"/>
  <c r="B186" i="35"/>
  <c r="B187" i="35"/>
  <c r="B188" i="35"/>
  <c r="B189" i="35"/>
  <c r="B190" i="35"/>
  <c r="B191" i="35"/>
  <c r="B192" i="35"/>
  <c r="B193" i="35"/>
  <c r="B194" i="35"/>
  <c r="B195" i="35"/>
  <c r="B196" i="35"/>
  <c r="B197" i="35"/>
  <c r="B198" i="35"/>
  <c r="B199" i="35"/>
  <c r="B200" i="35"/>
  <c r="B201" i="35"/>
  <c r="B202" i="35"/>
  <c r="B203" i="35"/>
  <c r="B204" i="35"/>
  <c r="B205" i="35"/>
  <c r="B206" i="35"/>
  <c r="B207" i="35"/>
  <c r="B208" i="35"/>
  <c r="B209" i="35"/>
  <c r="B210" i="35"/>
  <c r="B211" i="35"/>
  <c r="B212" i="35"/>
  <c r="B213" i="35"/>
  <c r="B214" i="35"/>
  <c r="B215" i="35"/>
  <c r="B216" i="35"/>
  <c r="B217" i="35"/>
  <c r="B218" i="35"/>
  <c r="B219" i="35"/>
  <c r="B220" i="35"/>
  <c r="B221" i="35"/>
  <c r="B222" i="35"/>
  <c r="B223" i="35"/>
  <c r="B224" i="35"/>
  <c r="B225" i="35"/>
  <c r="B226" i="35"/>
  <c r="B227" i="35"/>
  <c r="B228" i="35"/>
  <c r="B229" i="35"/>
  <c r="B230" i="35"/>
  <c r="B231" i="35"/>
  <c r="B232" i="35"/>
  <c r="B233" i="35"/>
  <c r="B234" i="35"/>
  <c r="B235" i="35"/>
  <c r="B236" i="35"/>
  <c r="B237" i="35"/>
  <c r="B238" i="35"/>
  <c r="B239" i="35"/>
  <c r="B240" i="35"/>
  <c r="B241" i="35"/>
  <c r="B242" i="35"/>
  <c r="B243" i="35"/>
  <c r="B244" i="35"/>
  <c r="B245" i="35"/>
  <c r="B246" i="35"/>
  <c r="B247" i="35"/>
  <c r="B248" i="35"/>
  <c r="B249" i="35"/>
  <c r="B250" i="35"/>
  <c r="B251" i="35"/>
  <c r="B252" i="35"/>
  <c r="B253" i="35"/>
  <c r="B254" i="35"/>
  <c r="B255" i="35"/>
  <c r="B256" i="35"/>
  <c r="B257" i="35"/>
  <c r="B258" i="35"/>
  <c r="B259" i="35"/>
  <c r="B260" i="35"/>
  <c r="B261" i="35"/>
  <c r="B262" i="35"/>
  <c r="B263" i="35"/>
  <c r="B264" i="35"/>
  <c r="B265" i="35"/>
  <c r="B266" i="35"/>
  <c r="B267" i="35"/>
  <c r="B268" i="35"/>
  <c r="B269" i="35"/>
  <c r="B270" i="35"/>
  <c r="B271" i="35"/>
  <c r="B272" i="35"/>
  <c r="B273" i="35"/>
  <c r="B274" i="35"/>
  <c r="B275" i="35"/>
  <c r="B276" i="35"/>
  <c r="B277" i="35"/>
  <c r="B278" i="35"/>
  <c r="B279" i="35"/>
  <c r="B280" i="35"/>
  <c r="B281" i="35"/>
  <c r="B282" i="35"/>
  <c r="B283" i="35"/>
  <c r="B284" i="35"/>
  <c r="B285" i="35"/>
  <c r="B286" i="35"/>
  <c r="B287" i="35"/>
  <c r="B288" i="35"/>
  <c r="B289" i="35"/>
  <c r="B290" i="35"/>
  <c r="B291" i="35"/>
  <c r="B292" i="35"/>
  <c r="B293" i="35"/>
  <c r="B294" i="35"/>
  <c r="B295" i="35"/>
  <c r="B296" i="35"/>
  <c r="B297" i="35"/>
  <c r="B298" i="35"/>
  <c r="B299" i="35"/>
  <c r="B300" i="35"/>
  <c r="B301" i="35"/>
  <c r="B302" i="35"/>
  <c r="B303" i="35"/>
  <c r="B304" i="35"/>
  <c r="B305" i="35"/>
  <c r="B306" i="35"/>
  <c r="B307" i="35"/>
  <c r="B308" i="35"/>
  <c r="B309" i="35"/>
  <c r="B310" i="35"/>
  <c r="B311" i="35"/>
  <c r="B312" i="35"/>
  <c r="B313" i="35"/>
  <c r="B314" i="35"/>
  <c r="B315" i="35"/>
  <c r="B316" i="35"/>
  <c r="B317" i="35"/>
  <c r="B318" i="35"/>
  <c r="B319" i="35"/>
  <c r="B320" i="35"/>
  <c r="B321" i="35"/>
  <c r="B322" i="35"/>
  <c r="B323" i="35"/>
  <c r="B324" i="35"/>
  <c r="B325" i="35"/>
  <c r="B326" i="35"/>
  <c r="B327" i="35"/>
  <c r="B328" i="35"/>
  <c r="B329" i="35"/>
  <c r="B330" i="35"/>
  <c r="B331" i="35"/>
  <c r="B332" i="35"/>
  <c r="B333" i="35"/>
  <c r="B334" i="35"/>
  <c r="B335" i="35"/>
  <c r="B336" i="35"/>
  <c r="B337" i="35"/>
  <c r="B338" i="35"/>
  <c r="B339" i="35"/>
  <c r="B340" i="35"/>
  <c r="B341" i="35"/>
  <c r="B342" i="35"/>
  <c r="B343" i="35"/>
  <c r="B344" i="35"/>
  <c r="B345" i="35"/>
  <c r="B346" i="35"/>
  <c r="B347" i="35"/>
  <c r="B348" i="35"/>
  <c r="B349" i="35"/>
  <c r="B350" i="35"/>
  <c r="B351" i="35"/>
  <c r="B352" i="35"/>
  <c r="B353" i="35"/>
  <c r="B354" i="35"/>
  <c r="B355" i="35"/>
  <c r="B356" i="35"/>
  <c r="B357" i="35"/>
  <c r="B358" i="35"/>
  <c r="B359" i="35"/>
  <c r="B360" i="35"/>
  <c r="B361" i="35"/>
  <c r="B362" i="35"/>
  <c r="B363" i="35"/>
  <c r="B364" i="35"/>
  <c r="B365" i="35"/>
  <c r="B366" i="35"/>
  <c r="B367" i="35"/>
  <c r="B368" i="35"/>
  <c r="B369" i="35"/>
  <c r="B370" i="35"/>
  <c r="B371" i="35"/>
  <c r="B372" i="35"/>
  <c r="B373" i="35"/>
  <c r="B374" i="35"/>
  <c r="B375" i="35"/>
  <c r="B376" i="35"/>
  <c r="B377" i="35"/>
  <c r="B378" i="35"/>
  <c r="B379" i="35"/>
  <c r="B380" i="35"/>
  <c r="B381" i="35"/>
  <c r="B382" i="35"/>
  <c r="B383" i="35"/>
  <c r="B384" i="35"/>
  <c r="B385" i="35"/>
  <c r="B386" i="35"/>
  <c r="B387" i="35"/>
  <c r="B388" i="35"/>
  <c r="B389" i="35"/>
  <c r="B390" i="35"/>
  <c r="B391" i="35"/>
  <c r="B392" i="35"/>
  <c r="B393" i="35"/>
  <c r="B394" i="35"/>
  <c r="B395" i="35"/>
  <c r="B396" i="35"/>
  <c r="B397" i="35"/>
  <c r="B398" i="35"/>
  <c r="B399" i="35"/>
  <c r="B400" i="35"/>
  <c r="B401" i="35"/>
  <c r="B402" i="35"/>
  <c r="B403" i="35"/>
  <c r="B404" i="35"/>
  <c r="B405" i="35"/>
  <c r="B406" i="35"/>
  <c r="B407" i="35"/>
  <c r="B408" i="35"/>
  <c r="B409" i="35"/>
  <c r="B410" i="35"/>
  <c r="B411" i="35"/>
  <c r="B412" i="35"/>
  <c r="B413" i="35"/>
  <c r="B414" i="35"/>
  <c r="B415" i="35"/>
  <c r="B416" i="35"/>
  <c r="B417" i="35"/>
  <c r="B418" i="35"/>
  <c r="B419" i="35"/>
  <c r="B420" i="35"/>
  <c r="B421" i="35"/>
  <c r="B422" i="35"/>
  <c r="B423" i="35"/>
  <c r="B424" i="35"/>
  <c r="B425" i="35"/>
  <c r="B426" i="35"/>
  <c r="B427" i="35"/>
  <c r="B428" i="35"/>
  <c r="B429" i="35"/>
  <c r="B430" i="35"/>
  <c r="B431" i="35"/>
  <c r="B432" i="35"/>
  <c r="B433" i="35"/>
  <c r="B434" i="35"/>
  <c r="B435" i="35"/>
  <c r="B436" i="35"/>
  <c r="B437" i="35"/>
  <c r="B438" i="35"/>
  <c r="B439" i="35"/>
  <c r="B440" i="35"/>
  <c r="B441" i="35"/>
  <c r="B442" i="35"/>
  <c r="B443" i="35"/>
  <c r="B444" i="35"/>
  <c r="B445" i="35"/>
  <c r="B446" i="35"/>
  <c r="B447" i="35"/>
  <c r="B448" i="35"/>
  <c r="B449" i="35"/>
  <c r="B450" i="35"/>
  <c r="B451" i="35"/>
  <c r="B452" i="35"/>
  <c r="B453" i="35"/>
  <c r="B454" i="35"/>
  <c r="B455" i="35"/>
  <c r="B456" i="35"/>
  <c r="B457" i="35"/>
  <c r="B458" i="35"/>
  <c r="B459" i="35"/>
  <c r="B460" i="35"/>
  <c r="B461" i="35"/>
  <c r="B462" i="35"/>
  <c r="B463" i="35"/>
  <c r="B464" i="35"/>
  <c r="B465" i="35"/>
  <c r="B466" i="35"/>
  <c r="B467" i="35"/>
  <c r="B468" i="35"/>
  <c r="B469" i="35"/>
  <c r="B470" i="35"/>
  <c r="B471" i="35"/>
  <c r="B472" i="35"/>
  <c r="B473" i="35"/>
  <c r="B474" i="35"/>
  <c r="B475" i="35"/>
  <c r="B476" i="35"/>
  <c r="B477" i="35"/>
  <c r="B478" i="35"/>
  <c r="B479" i="35"/>
  <c r="B480" i="35"/>
  <c r="B481" i="35"/>
  <c r="B482" i="35"/>
  <c r="B483" i="35"/>
  <c r="B484" i="35"/>
  <c r="B485" i="35"/>
  <c r="B486" i="35"/>
  <c r="B487" i="35"/>
  <c r="B488" i="35"/>
  <c r="B489" i="35"/>
  <c r="B490" i="35"/>
  <c r="B491" i="35"/>
  <c r="B492" i="35"/>
  <c r="B493" i="35"/>
  <c r="B494" i="35"/>
  <c r="B495" i="35"/>
  <c r="B496" i="35"/>
  <c r="B497" i="35"/>
  <c r="B498" i="35"/>
  <c r="B499" i="35"/>
  <c r="B500" i="35"/>
  <c r="B501" i="35"/>
  <c r="B502" i="35"/>
  <c r="B503" i="35"/>
  <c r="B504" i="35"/>
  <c r="B505" i="35"/>
  <c r="B506" i="35"/>
  <c r="B507" i="35"/>
  <c r="B508" i="35"/>
  <c r="B509" i="35"/>
  <c r="B510" i="35"/>
  <c r="B511" i="35"/>
  <c r="B512" i="35"/>
  <c r="B513" i="35"/>
  <c r="B514" i="35"/>
  <c r="B515" i="35"/>
  <c r="B516" i="35"/>
  <c r="B517" i="35"/>
  <c r="B518" i="35"/>
  <c r="B519" i="35"/>
  <c r="B520" i="35"/>
  <c r="B521" i="35"/>
  <c r="B522" i="35"/>
  <c r="B523" i="35"/>
  <c r="B524" i="35"/>
  <c r="B525" i="35"/>
  <c r="B526" i="35"/>
  <c r="B527" i="35"/>
  <c r="B528" i="35"/>
  <c r="B529" i="35"/>
  <c r="B530" i="35"/>
  <c r="B531" i="35"/>
  <c r="B532" i="35"/>
  <c r="B533" i="35"/>
  <c r="B534" i="35"/>
  <c r="B535" i="35"/>
  <c r="B536" i="35"/>
  <c r="B537" i="35"/>
  <c r="B538" i="35"/>
  <c r="B539" i="35"/>
  <c r="B540" i="35"/>
  <c r="B541" i="35"/>
  <c r="B542" i="35"/>
  <c r="B543" i="35"/>
  <c r="B544" i="35"/>
  <c r="B545" i="35"/>
  <c r="B546" i="35"/>
  <c r="B547" i="35"/>
  <c r="B548" i="35"/>
  <c r="B549" i="35"/>
  <c r="B550" i="35"/>
  <c r="B551" i="35"/>
  <c r="B552" i="35"/>
  <c r="B553" i="35"/>
  <c r="B554" i="35"/>
  <c r="B555" i="35"/>
  <c r="B556" i="35"/>
  <c r="B557" i="35"/>
  <c r="B558" i="35"/>
  <c r="B559" i="35"/>
  <c r="B560" i="35"/>
  <c r="B561" i="35"/>
  <c r="B562" i="35"/>
  <c r="B563" i="35"/>
  <c r="B564" i="35"/>
  <c r="B565" i="35"/>
  <c r="B566" i="35"/>
  <c r="B567" i="35"/>
  <c r="B568" i="35"/>
  <c r="B569" i="35"/>
  <c r="B570" i="35"/>
  <c r="B571" i="35"/>
  <c r="B572" i="35"/>
  <c r="B573" i="35"/>
  <c r="B574" i="35"/>
  <c r="B575" i="35"/>
  <c r="B576" i="35"/>
  <c r="B577" i="35"/>
  <c r="B578" i="35"/>
  <c r="B579" i="35"/>
  <c r="B580" i="35"/>
  <c r="B581" i="35"/>
  <c r="B582" i="35"/>
  <c r="B583" i="35"/>
  <c r="B584" i="35"/>
  <c r="B585" i="35"/>
  <c r="B586" i="35"/>
  <c r="B587" i="35"/>
  <c r="B588" i="35"/>
  <c r="B589" i="35"/>
  <c r="B590" i="35"/>
  <c r="B591" i="35"/>
  <c r="B592" i="35"/>
  <c r="B593" i="35"/>
  <c r="B594" i="35"/>
  <c r="B595" i="35"/>
  <c r="B596" i="35"/>
  <c r="B597" i="35"/>
  <c r="B598" i="35"/>
  <c r="B599" i="35"/>
  <c r="B600" i="35"/>
  <c r="B601" i="35"/>
  <c r="B602" i="35"/>
  <c r="B603" i="35"/>
  <c r="B604" i="35"/>
  <c r="B605" i="35"/>
  <c r="B606" i="35"/>
  <c r="B607" i="35"/>
  <c r="B608" i="35"/>
  <c r="B609" i="35"/>
  <c r="B610" i="35"/>
  <c r="B611" i="35"/>
  <c r="B612" i="35"/>
  <c r="B613" i="35"/>
  <c r="B614" i="35"/>
  <c r="B615" i="35"/>
  <c r="B616" i="35"/>
  <c r="B617" i="35"/>
  <c r="B618" i="35"/>
  <c r="B619" i="35"/>
  <c r="B620" i="35"/>
  <c r="B621" i="35"/>
  <c r="B622" i="35"/>
  <c r="B623" i="35"/>
  <c r="B624" i="35"/>
  <c r="B625" i="35"/>
  <c r="B626" i="35"/>
  <c r="B627" i="35"/>
  <c r="B628" i="35"/>
  <c r="B629" i="35"/>
  <c r="B630" i="35"/>
  <c r="B631" i="35"/>
  <c r="B632" i="35"/>
  <c r="B633" i="35"/>
  <c r="B634" i="35"/>
  <c r="B635" i="35"/>
  <c r="B636" i="35"/>
  <c r="B637" i="35"/>
  <c r="B638" i="35"/>
  <c r="B639" i="35"/>
  <c r="B640" i="35"/>
  <c r="B641" i="35"/>
  <c r="B642" i="35"/>
  <c r="B643" i="35"/>
  <c r="B644" i="35"/>
  <c r="B645" i="35"/>
  <c r="B646" i="35"/>
  <c r="B647" i="35"/>
  <c r="B648" i="35"/>
  <c r="B649" i="35"/>
  <c r="B650" i="35"/>
  <c r="B651" i="35"/>
  <c r="B652" i="35"/>
  <c r="B653" i="35"/>
  <c r="B654" i="35"/>
  <c r="B655" i="35"/>
  <c r="B656" i="35"/>
  <c r="B657" i="35"/>
  <c r="B658" i="35"/>
  <c r="B659" i="35"/>
  <c r="B660" i="35"/>
  <c r="B661" i="35"/>
  <c r="B662" i="35"/>
  <c r="B663" i="35"/>
  <c r="B664" i="35"/>
  <c r="B665" i="35"/>
  <c r="B666" i="35"/>
  <c r="B667" i="35"/>
  <c r="B668" i="35"/>
  <c r="B669" i="35"/>
  <c r="B670" i="35"/>
  <c r="B671" i="35"/>
  <c r="B672" i="35"/>
  <c r="B673" i="35"/>
  <c r="B674" i="35"/>
  <c r="B675" i="35"/>
  <c r="B676" i="35"/>
  <c r="B677" i="35"/>
  <c r="B678" i="35"/>
  <c r="B679" i="35"/>
  <c r="B680" i="35"/>
  <c r="B681" i="35"/>
  <c r="B682" i="35"/>
  <c r="B683" i="35"/>
  <c r="B684" i="35"/>
  <c r="B685" i="35"/>
  <c r="B686" i="35"/>
  <c r="B687" i="35"/>
  <c r="B688" i="35"/>
  <c r="B689" i="35"/>
  <c r="B690" i="35"/>
  <c r="B691" i="35"/>
  <c r="B692" i="35"/>
  <c r="B693" i="35"/>
  <c r="B694" i="35"/>
  <c r="B695" i="35"/>
  <c r="B696" i="35"/>
  <c r="B697" i="35"/>
  <c r="B698" i="35"/>
  <c r="B699" i="35"/>
  <c r="B700" i="35"/>
  <c r="B701" i="35"/>
  <c r="B702" i="35"/>
  <c r="B703" i="35"/>
  <c r="B704" i="35"/>
  <c r="B705" i="35"/>
  <c r="B706" i="35"/>
  <c r="B707" i="35"/>
  <c r="B708" i="35"/>
  <c r="B709" i="35"/>
  <c r="B710" i="35"/>
  <c r="B711" i="35"/>
  <c r="B712" i="35"/>
  <c r="B713" i="35"/>
  <c r="B714" i="35"/>
  <c r="B715" i="35"/>
  <c r="B716" i="35"/>
  <c r="B717" i="35"/>
  <c r="B718" i="35"/>
  <c r="B719" i="35"/>
  <c r="B720" i="35"/>
  <c r="B721" i="35"/>
  <c r="B722" i="35"/>
  <c r="B723" i="35"/>
  <c r="B724" i="35"/>
  <c r="B725" i="35"/>
  <c r="B726" i="35"/>
  <c r="B727" i="35"/>
  <c r="B728" i="35"/>
  <c r="B729" i="35"/>
  <c r="B730" i="35"/>
  <c r="B731" i="35"/>
  <c r="B732" i="35"/>
  <c r="B733" i="35"/>
  <c r="B734" i="35"/>
  <c r="B735" i="35"/>
  <c r="B736" i="35"/>
  <c r="B737" i="35"/>
  <c r="B738" i="35"/>
  <c r="B739" i="35"/>
  <c r="B740" i="35"/>
  <c r="B741" i="35"/>
  <c r="B742" i="35"/>
  <c r="B743" i="35"/>
  <c r="B744" i="35"/>
  <c r="B745" i="35"/>
  <c r="B746" i="35"/>
  <c r="B747" i="35"/>
  <c r="B748" i="35"/>
  <c r="B749" i="35"/>
  <c r="B750" i="35"/>
  <c r="B751" i="35"/>
  <c r="B752" i="35"/>
  <c r="B753" i="35"/>
  <c r="B754" i="35"/>
  <c r="B755" i="35"/>
  <c r="B756" i="35"/>
  <c r="B757" i="35"/>
  <c r="B758" i="35"/>
  <c r="B759" i="35"/>
  <c r="B760" i="35"/>
  <c r="B761" i="35"/>
  <c r="B762" i="35"/>
  <c r="B763" i="35"/>
  <c r="B764" i="35"/>
  <c r="B765" i="35"/>
  <c r="B766" i="35"/>
  <c r="B767" i="35"/>
  <c r="B768" i="35"/>
  <c r="B769" i="35"/>
  <c r="B770" i="35"/>
  <c r="B771" i="35"/>
  <c r="B772" i="35"/>
  <c r="B773" i="35"/>
  <c r="B774" i="35"/>
  <c r="B775" i="35"/>
  <c r="B776" i="35"/>
  <c r="B777" i="35"/>
  <c r="B778" i="35"/>
  <c r="B779" i="35"/>
  <c r="B780" i="35"/>
  <c r="B781" i="35"/>
  <c r="B782" i="35"/>
  <c r="B783" i="35"/>
  <c r="B784" i="35"/>
  <c r="B785" i="35"/>
  <c r="B786" i="35"/>
  <c r="B787" i="35"/>
  <c r="B788" i="35"/>
  <c r="B789" i="35"/>
  <c r="B790" i="35"/>
  <c r="B791" i="35"/>
  <c r="B792" i="35"/>
  <c r="B793" i="35"/>
  <c r="B794" i="35"/>
  <c r="B795" i="35"/>
  <c r="B796" i="35"/>
  <c r="B797" i="35"/>
  <c r="B798" i="35"/>
  <c r="B799" i="35"/>
  <c r="B800" i="35"/>
  <c r="B801" i="35"/>
  <c r="B802" i="35"/>
  <c r="B803" i="35"/>
  <c r="B804" i="35"/>
  <c r="B805" i="35"/>
  <c r="B806" i="35"/>
  <c r="B807" i="35"/>
  <c r="B808" i="35"/>
  <c r="B809" i="35"/>
  <c r="B810" i="35"/>
  <c r="B811" i="35"/>
  <c r="B812" i="35"/>
  <c r="B813" i="35"/>
  <c r="B814" i="35"/>
  <c r="B815" i="35"/>
  <c r="B816" i="35"/>
  <c r="B817" i="35"/>
  <c r="B818" i="35"/>
  <c r="B819" i="35"/>
  <c r="B820" i="35"/>
  <c r="B821" i="35"/>
  <c r="B822" i="35"/>
  <c r="B823" i="35"/>
  <c r="B824" i="35"/>
  <c r="B825" i="35"/>
  <c r="B826" i="35"/>
  <c r="B827" i="35"/>
  <c r="B828" i="35"/>
  <c r="B829" i="35"/>
  <c r="B830" i="35"/>
  <c r="B831" i="35"/>
  <c r="B832" i="35"/>
  <c r="B833" i="35"/>
  <c r="B834" i="35"/>
  <c r="B835" i="35"/>
  <c r="B836" i="35"/>
  <c r="B837" i="35"/>
  <c r="B838" i="35"/>
  <c r="B839" i="35"/>
  <c r="B840" i="35"/>
  <c r="B841" i="35"/>
  <c r="B842" i="35"/>
  <c r="B843" i="35"/>
  <c r="B844" i="35"/>
  <c r="B845" i="35"/>
  <c r="B846" i="35"/>
  <c r="B847" i="35"/>
  <c r="B848" i="35"/>
  <c r="B849" i="35"/>
  <c r="B850" i="35"/>
  <c r="B851" i="35"/>
  <c r="B852" i="35"/>
  <c r="B853" i="35"/>
  <c r="B854" i="35"/>
  <c r="B855" i="35"/>
  <c r="B856" i="35"/>
  <c r="B857" i="35"/>
  <c r="B858" i="35"/>
  <c r="B859" i="35"/>
  <c r="B860" i="35"/>
  <c r="B861" i="35"/>
  <c r="B862" i="35"/>
  <c r="B863" i="35"/>
  <c r="B864" i="35"/>
  <c r="B865" i="35"/>
  <c r="B866" i="35"/>
  <c r="B867" i="35"/>
  <c r="B868" i="35"/>
  <c r="B869" i="35"/>
  <c r="B870" i="35"/>
  <c r="B871" i="35"/>
  <c r="B872" i="35"/>
  <c r="B873" i="35"/>
  <c r="B874" i="35"/>
  <c r="B875" i="35"/>
  <c r="B876" i="35"/>
  <c r="B877" i="35"/>
  <c r="B878" i="35"/>
  <c r="B879" i="35"/>
  <c r="B880" i="35"/>
  <c r="B881" i="35"/>
  <c r="B882" i="35"/>
  <c r="B883" i="35"/>
  <c r="B884" i="35"/>
  <c r="B885" i="35"/>
  <c r="B886" i="35"/>
  <c r="B887" i="35"/>
  <c r="B888" i="35"/>
  <c r="B889" i="35"/>
  <c r="B890" i="35"/>
  <c r="B891" i="35"/>
  <c r="B892" i="35"/>
  <c r="B893" i="35"/>
  <c r="B894" i="35"/>
  <c r="B895" i="35"/>
  <c r="B896" i="35"/>
  <c r="B897" i="35"/>
  <c r="B898" i="35"/>
  <c r="B899" i="35"/>
  <c r="B900" i="35"/>
  <c r="B901" i="35"/>
  <c r="B902" i="35"/>
  <c r="B903" i="35"/>
  <c r="B904" i="35"/>
  <c r="B905" i="35"/>
  <c r="B906" i="35"/>
  <c r="B907" i="35"/>
  <c r="B908" i="35"/>
  <c r="B909" i="35"/>
  <c r="B910" i="35"/>
  <c r="B911" i="35"/>
  <c r="B912" i="35"/>
  <c r="B913" i="35"/>
  <c r="B914" i="35"/>
  <c r="B915" i="35"/>
  <c r="B916" i="35"/>
  <c r="B917" i="35"/>
  <c r="B918" i="35"/>
  <c r="B919" i="35"/>
  <c r="B920" i="35"/>
  <c r="B921" i="35"/>
  <c r="B922" i="35"/>
  <c r="B923" i="35"/>
  <c r="B924" i="35"/>
  <c r="B925" i="35"/>
  <c r="B926" i="35"/>
  <c r="B927" i="35"/>
  <c r="B928" i="35"/>
  <c r="B929" i="35"/>
  <c r="B930" i="35"/>
  <c r="B931" i="35"/>
  <c r="B932" i="35"/>
  <c r="B933" i="35"/>
  <c r="B934" i="35"/>
  <c r="B935" i="35"/>
  <c r="B936" i="35"/>
  <c r="B937" i="35"/>
  <c r="B938" i="35"/>
  <c r="B939" i="35"/>
  <c r="B940" i="35"/>
  <c r="B941" i="35"/>
  <c r="B942" i="35"/>
  <c r="B943" i="35"/>
  <c r="B944" i="35"/>
  <c r="B945" i="35"/>
  <c r="B946" i="35"/>
  <c r="B947" i="35"/>
  <c r="B948" i="35"/>
  <c r="B949" i="35"/>
  <c r="B950" i="35"/>
  <c r="B951" i="35"/>
  <c r="B952" i="35"/>
  <c r="B953" i="35"/>
  <c r="B954" i="35"/>
  <c r="B955" i="35"/>
  <c r="B956" i="35"/>
  <c r="B957" i="35"/>
  <c r="B958" i="35"/>
  <c r="B959" i="35"/>
  <c r="B960" i="35"/>
  <c r="B961" i="35"/>
  <c r="B962" i="35"/>
  <c r="B963" i="35"/>
  <c r="B964" i="35"/>
  <c r="B965" i="35"/>
  <c r="B966" i="35"/>
  <c r="B967" i="35"/>
  <c r="B968" i="35"/>
  <c r="B969" i="35"/>
  <c r="B970" i="35"/>
  <c r="B971" i="35"/>
  <c r="B972" i="35"/>
  <c r="B973" i="35"/>
  <c r="B974" i="35"/>
  <c r="B975" i="35"/>
  <c r="B976" i="35"/>
  <c r="B977" i="35"/>
  <c r="B978" i="35"/>
  <c r="B979" i="35"/>
  <c r="B980" i="35"/>
  <c r="B981" i="35"/>
  <c r="B982" i="35"/>
  <c r="B983" i="35"/>
  <c r="B984" i="35"/>
  <c r="B985" i="35"/>
  <c r="B986" i="35"/>
  <c r="B987" i="35"/>
  <c r="B988" i="35"/>
  <c r="B989" i="35"/>
  <c r="B990" i="35"/>
  <c r="B991" i="35"/>
  <c r="B992" i="35"/>
  <c r="B993" i="35"/>
  <c r="B994" i="35"/>
  <c r="B995" i="35"/>
  <c r="B996" i="35"/>
  <c r="B997" i="35"/>
  <c r="B998" i="35"/>
  <c r="B999" i="35"/>
  <c r="B1000" i="35"/>
  <c r="B1001" i="35"/>
  <c r="B1002" i="35"/>
  <c r="B1003" i="35"/>
  <c r="B1004" i="35"/>
  <c r="B1005" i="35"/>
  <c r="B1006" i="35"/>
  <c r="B1007" i="35"/>
  <c r="B1008" i="35"/>
  <c r="B1009" i="35"/>
  <c r="B1010" i="35"/>
  <c r="B1011" i="35"/>
  <c r="B1012" i="35"/>
  <c r="B1013" i="35"/>
  <c r="B1014" i="35"/>
  <c r="B1015" i="35"/>
  <c r="B1016" i="35"/>
  <c r="B1017" i="35"/>
  <c r="B1018" i="35"/>
  <c r="B1019" i="35"/>
  <c r="B1020" i="35"/>
  <c r="B1021" i="35"/>
  <c r="B1022" i="35"/>
  <c r="B1023" i="35"/>
  <c r="B1024" i="35"/>
  <c r="B1025" i="35"/>
  <c r="B1026" i="35"/>
  <c r="B1027" i="35"/>
  <c r="B1028" i="35"/>
  <c r="B1029" i="35"/>
  <c r="B1030" i="35"/>
  <c r="B1031" i="35"/>
  <c r="B1032" i="35"/>
  <c r="B1033" i="35"/>
  <c r="B1034" i="35"/>
  <c r="B1035" i="35"/>
  <c r="B1036" i="35"/>
  <c r="B1037" i="35"/>
  <c r="B1038" i="35"/>
  <c r="B1039" i="35"/>
  <c r="B1040" i="35"/>
  <c r="B1041" i="35"/>
  <c r="B1042" i="35"/>
  <c r="B1043" i="35"/>
  <c r="B1044" i="35"/>
  <c r="B1045" i="35"/>
  <c r="B1046" i="35"/>
  <c r="B1047" i="35"/>
  <c r="B1048" i="35"/>
  <c r="B1049" i="35"/>
  <c r="B1050" i="35"/>
  <c r="B1051" i="35"/>
  <c r="B1052" i="35"/>
  <c r="B1053" i="35"/>
  <c r="B1054" i="35"/>
  <c r="B1055" i="35"/>
  <c r="B1056" i="35"/>
  <c r="B1057" i="35"/>
  <c r="B1058" i="35"/>
  <c r="B1059" i="35"/>
  <c r="B1060" i="35"/>
  <c r="B1061" i="35"/>
  <c r="B1062" i="35"/>
  <c r="B1063" i="35"/>
  <c r="B1064" i="35"/>
  <c r="B1065" i="35"/>
  <c r="B1066" i="35"/>
  <c r="B1067" i="35"/>
  <c r="B1068" i="35"/>
  <c r="B1069" i="35"/>
  <c r="B1070" i="35"/>
  <c r="B1071" i="35"/>
  <c r="B1072" i="35"/>
  <c r="B1073" i="35"/>
  <c r="B1074" i="35"/>
  <c r="B1075" i="35"/>
  <c r="B1076" i="35"/>
  <c r="B1077" i="35"/>
  <c r="B1078" i="35"/>
  <c r="B1079" i="35"/>
  <c r="B1080" i="35"/>
  <c r="B1081" i="35"/>
  <c r="B1082" i="35"/>
  <c r="B1083" i="35"/>
  <c r="B1084" i="35"/>
  <c r="B1085" i="35"/>
  <c r="B1086" i="35"/>
  <c r="B1087" i="35"/>
  <c r="B1088" i="35"/>
  <c r="B1089" i="35"/>
  <c r="B1090" i="35"/>
  <c r="B1091" i="35"/>
  <c r="B1092" i="35"/>
  <c r="B1093" i="35"/>
  <c r="B1094" i="35"/>
  <c r="B1095" i="35"/>
  <c r="B1096" i="35"/>
  <c r="B1097" i="35"/>
  <c r="B1098" i="35"/>
  <c r="B1099" i="35"/>
  <c r="B1100" i="35"/>
  <c r="B1101" i="35"/>
  <c r="B1102" i="35"/>
  <c r="B1103" i="35"/>
  <c r="B1104" i="35"/>
  <c r="B1105" i="35"/>
  <c r="B1106" i="35"/>
  <c r="B1107" i="35"/>
  <c r="B1108" i="35"/>
  <c r="B1109" i="35"/>
  <c r="B1110" i="35"/>
  <c r="B1111" i="35"/>
  <c r="B1112" i="35"/>
  <c r="B1113" i="35"/>
  <c r="B1114" i="35"/>
  <c r="B1115" i="35"/>
  <c r="B1116" i="35"/>
  <c r="B1117" i="35"/>
  <c r="B1118" i="35"/>
  <c r="B1119" i="35"/>
  <c r="B1120" i="35"/>
  <c r="B1121" i="35"/>
  <c r="B1122" i="35"/>
  <c r="B1123" i="35"/>
  <c r="B1124" i="35"/>
  <c r="B1125" i="35"/>
  <c r="B1126" i="35"/>
  <c r="B1127" i="35"/>
  <c r="B1128" i="35"/>
  <c r="B1129" i="35"/>
  <c r="B1130" i="35"/>
  <c r="B1131" i="35"/>
  <c r="B1132" i="35"/>
  <c r="B1133" i="35"/>
  <c r="B1134" i="35"/>
  <c r="B1135" i="35"/>
  <c r="B1136" i="35"/>
  <c r="B1137" i="35"/>
  <c r="B1138" i="35"/>
  <c r="B1139" i="35"/>
  <c r="B1140" i="35"/>
  <c r="B1141" i="35"/>
  <c r="B1142" i="35"/>
  <c r="B1143" i="35"/>
  <c r="B1144" i="35"/>
  <c r="B1145" i="35"/>
  <c r="B1146" i="35"/>
  <c r="B1147" i="35"/>
  <c r="B1148" i="35"/>
  <c r="B1149" i="35"/>
  <c r="B1150" i="35"/>
  <c r="B1151" i="35"/>
  <c r="B1152" i="35"/>
  <c r="B1153" i="35"/>
  <c r="B1154" i="35"/>
  <c r="B1155" i="35"/>
  <c r="B1156" i="35"/>
  <c r="B1157" i="35"/>
  <c r="B1158" i="35"/>
  <c r="B1159" i="35"/>
  <c r="B1160" i="35"/>
  <c r="B1161" i="35"/>
  <c r="B1162" i="35"/>
  <c r="B1163" i="35"/>
  <c r="B1164" i="35"/>
  <c r="B1165" i="35"/>
  <c r="B1166" i="35"/>
  <c r="B1167" i="35"/>
  <c r="B1168" i="35"/>
  <c r="B1169" i="35"/>
  <c r="B1170" i="35"/>
  <c r="B1171" i="35"/>
  <c r="B1172" i="35"/>
  <c r="B1173" i="35"/>
  <c r="B1174" i="35"/>
  <c r="B1175" i="35"/>
  <c r="B1176" i="35"/>
  <c r="B1177" i="35"/>
  <c r="B1178" i="35"/>
  <c r="B1179" i="35"/>
  <c r="B1180" i="35"/>
  <c r="B1181" i="35"/>
  <c r="B1182" i="35"/>
  <c r="B1183" i="35"/>
  <c r="B1184" i="35"/>
  <c r="B1185" i="35"/>
  <c r="B1186" i="35"/>
  <c r="B1187" i="35"/>
  <c r="B1188" i="35"/>
  <c r="B1189" i="35"/>
  <c r="B1190" i="35"/>
  <c r="B1191" i="35"/>
  <c r="B1192" i="35"/>
  <c r="B1193" i="35"/>
  <c r="B1194" i="35"/>
  <c r="B1195" i="35"/>
  <c r="B1196" i="35"/>
  <c r="B1197" i="35"/>
  <c r="B1198" i="35"/>
  <c r="B1199" i="35"/>
  <c r="B1200" i="35"/>
  <c r="B1201" i="35"/>
  <c r="B1202" i="35"/>
  <c r="B1203" i="35"/>
  <c r="B1204" i="35"/>
  <c r="B1205" i="35"/>
  <c r="B1206" i="35"/>
  <c r="B1207" i="35"/>
  <c r="B1208" i="35"/>
  <c r="B1209" i="35"/>
  <c r="B1210" i="35"/>
  <c r="B1211" i="35"/>
  <c r="B1212" i="35"/>
  <c r="B1213" i="35"/>
  <c r="B1214" i="35"/>
  <c r="B1215" i="35"/>
  <c r="B1216" i="35"/>
  <c r="B1217" i="35"/>
  <c r="B1218" i="35"/>
  <c r="B1219" i="35"/>
  <c r="B1220" i="35"/>
  <c r="B1221" i="35"/>
  <c r="B1222" i="35"/>
  <c r="B1223" i="35"/>
  <c r="B1224" i="35"/>
  <c r="B1225" i="35"/>
  <c r="B1226" i="35"/>
  <c r="B1227" i="35"/>
  <c r="B1228" i="35"/>
  <c r="B1229" i="35"/>
  <c r="B1230" i="35"/>
  <c r="B1231" i="35"/>
  <c r="B1232" i="35"/>
  <c r="B1233" i="35"/>
  <c r="B1234" i="35"/>
  <c r="B1235" i="35"/>
  <c r="B1236" i="35"/>
  <c r="B1237" i="35"/>
  <c r="B1238" i="35"/>
  <c r="B1239" i="35"/>
  <c r="B1240" i="35"/>
  <c r="B1241" i="35"/>
  <c r="B1242" i="35"/>
  <c r="B1243" i="35"/>
  <c r="B1244" i="35"/>
  <c r="B1245" i="35"/>
  <c r="B1246" i="35"/>
  <c r="B1247" i="35"/>
  <c r="B1248" i="35"/>
  <c r="B1249" i="35"/>
  <c r="B1250" i="35"/>
  <c r="B1251" i="35"/>
  <c r="B1252" i="35"/>
  <c r="B1253" i="35"/>
  <c r="B1254" i="35"/>
  <c r="B1255" i="35"/>
  <c r="B1256" i="35"/>
  <c r="B1257" i="35"/>
  <c r="B1258" i="35"/>
  <c r="B1259" i="35"/>
  <c r="B1260" i="35"/>
  <c r="B1261" i="35"/>
  <c r="B1262" i="35"/>
  <c r="B1263" i="35"/>
  <c r="B1264" i="35"/>
  <c r="B1265" i="35"/>
  <c r="B1266" i="35"/>
  <c r="B1267" i="35"/>
  <c r="B1268" i="35"/>
  <c r="B1269" i="35"/>
  <c r="B1270" i="35"/>
  <c r="B1271" i="35"/>
  <c r="B1272" i="35"/>
  <c r="B1273" i="35"/>
  <c r="B1274" i="35"/>
  <c r="B1275" i="35"/>
  <c r="B1276" i="35"/>
  <c r="B1277" i="35"/>
  <c r="B1278" i="35"/>
  <c r="B1279" i="35"/>
  <c r="B1280" i="35"/>
  <c r="B1281" i="35"/>
  <c r="B1282" i="35"/>
  <c r="B1283" i="35"/>
  <c r="B1284" i="35"/>
  <c r="B1285" i="35"/>
  <c r="B1286" i="35"/>
  <c r="B1287" i="35"/>
  <c r="B1288" i="35"/>
  <c r="B1289" i="35"/>
  <c r="B1290" i="35"/>
  <c r="B1291" i="35"/>
  <c r="B1292" i="35"/>
  <c r="B1293" i="35"/>
  <c r="B1294" i="35"/>
  <c r="B1295" i="35"/>
  <c r="B1296" i="35"/>
  <c r="B1297" i="35"/>
  <c r="B1298" i="35"/>
  <c r="B1299" i="35"/>
  <c r="B1300" i="35"/>
  <c r="B1301" i="35"/>
  <c r="B1302" i="35"/>
  <c r="B1303" i="35"/>
  <c r="B1304" i="35"/>
  <c r="B1305" i="35"/>
  <c r="B1306" i="35"/>
  <c r="B1307" i="35"/>
  <c r="B1308" i="35"/>
  <c r="B1309" i="35"/>
  <c r="B1310" i="35"/>
  <c r="B1311" i="35"/>
  <c r="B1312" i="35"/>
  <c r="B1313" i="35"/>
  <c r="B1314" i="35"/>
  <c r="B1315" i="35"/>
  <c r="B1316" i="35"/>
  <c r="B1317" i="35"/>
  <c r="B1318" i="35"/>
  <c r="B1319" i="35"/>
  <c r="B1320" i="35"/>
  <c r="B1321" i="35"/>
  <c r="B1322" i="35"/>
  <c r="B1323" i="35"/>
  <c r="B1324" i="35"/>
  <c r="B1325" i="35"/>
  <c r="B1326" i="35"/>
  <c r="B1327" i="35"/>
  <c r="B1328" i="35"/>
  <c r="B1329" i="35"/>
  <c r="B1330" i="35"/>
  <c r="B1331" i="35"/>
  <c r="B1332" i="35"/>
  <c r="B1333" i="35"/>
  <c r="B1334" i="35"/>
  <c r="B1335" i="35"/>
  <c r="B1336" i="35"/>
  <c r="B1337" i="35"/>
  <c r="B1338" i="35"/>
  <c r="B1339" i="35"/>
  <c r="B1340" i="35"/>
  <c r="B1341" i="35"/>
  <c r="B1342" i="35"/>
  <c r="B1343" i="35"/>
  <c r="B1344" i="35"/>
  <c r="B1345" i="35"/>
  <c r="B1346" i="35"/>
  <c r="B1347" i="35"/>
  <c r="B1348" i="35"/>
  <c r="B1349" i="35"/>
  <c r="B1350" i="35"/>
  <c r="B1351" i="35"/>
  <c r="B1352" i="35"/>
  <c r="B1353" i="35"/>
  <c r="B1354" i="35"/>
  <c r="B1355" i="35"/>
  <c r="B1356" i="35"/>
  <c r="B1357" i="35"/>
  <c r="B1358" i="35"/>
  <c r="B1359" i="35"/>
  <c r="B1360" i="35"/>
  <c r="B1361" i="35"/>
  <c r="B1362" i="35"/>
  <c r="B1363" i="35"/>
  <c r="B1364" i="35"/>
  <c r="B1365" i="35"/>
  <c r="B1366" i="35"/>
  <c r="B1367" i="35"/>
  <c r="B1368" i="35"/>
  <c r="B1369" i="35"/>
  <c r="B1370" i="35"/>
  <c r="B1371" i="35"/>
  <c r="B1372" i="35"/>
  <c r="B1373" i="35"/>
  <c r="B1374" i="35"/>
  <c r="B1375" i="35"/>
  <c r="B1376" i="35"/>
  <c r="B1377" i="35"/>
  <c r="B1378" i="35"/>
  <c r="B1379" i="35"/>
  <c r="B1380" i="35"/>
  <c r="B1381" i="35"/>
  <c r="B1382" i="35"/>
  <c r="B1383" i="35"/>
  <c r="B1384" i="35"/>
  <c r="B1385" i="35"/>
  <c r="B1386" i="35"/>
  <c r="B1387" i="35"/>
  <c r="B1388" i="35"/>
  <c r="B1389" i="35"/>
  <c r="B1390" i="35"/>
  <c r="B1391" i="35"/>
  <c r="B1392" i="35"/>
  <c r="B1393" i="35"/>
  <c r="B1394" i="35"/>
  <c r="B1395" i="35"/>
  <c r="B1396" i="35"/>
  <c r="B1397" i="35"/>
  <c r="B1398" i="35"/>
  <c r="B1399" i="35"/>
  <c r="B1400" i="35"/>
  <c r="B1401" i="35"/>
  <c r="B1402" i="35"/>
  <c r="B1403" i="35"/>
  <c r="B1404" i="35"/>
  <c r="B1405" i="35"/>
  <c r="B1406" i="35"/>
  <c r="B1407" i="35"/>
  <c r="B1408" i="35"/>
  <c r="B1409" i="35"/>
  <c r="B1410" i="35"/>
  <c r="B1411" i="35"/>
  <c r="B1412" i="35"/>
  <c r="B1413" i="35"/>
  <c r="B1414" i="35"/>
  <c r="B1415" i="35"/>
  <c r="B1416" i="35"/>
  <c r="B1417" i="35"/>
  <c r="B1418" i="35"/>
  <c r="B1419" i="35"/>
  <c r="B1420" i="35"/>
  <c r="B1421" i="35"/>
  <c r="B1422" i="35"/>
  <c r="B1423" i="35"/>
  <c r="B1424" i="35"/>
  <c r="B1425" i="35"/>
  <c r="B1426" i="35"/>
  <c r="B1427" i="35"/>
  <c r="B1428" i="35"/>
  <c r="B1429" i="35"/>
  <c r="B1430" i="35"/>
  <c r="B1431" i="35"/>
  <c r="B1432" i="35"/>
  <c r="B1433" i="35"/>
  <c r="B1434" i="35"/>
  <c r="B1435" i="35"/>
  <c r="B1436" i="35"/>
  <c r="B1437" i="35"/>
  <c r="B1438" i="35"/>
  <c r="B1439" i="35"/>
  <c r="B1440" i="35"/>
  <c r="B1441" i="35"/>
  <c r="B1442" i="35"/>
  <c r="B1443" i="35"/>
  <c r="B1444" i="35"/>
  <c r="B1445" i="35"/>
  <c r="B1446" i="35"/>
  <c r="B1447" i="35"/>
  <c r="B1448" i="35"/>
  <c r="B1449" i="35"/>
  <c r="B1450" i="35"/>
  <c r="B1451" i="35"/>
  <c r="B1452" i="35"/>
  <c r="B1453" i="35"/>
  <c r="B1454" i="35"/>
  <c r="B1455" i="35"/>
  <c r="B1456" i="35"/>
  <c r="B1457" i="35"/>
  <c r="B1458" i="35"/>
  <c r="B1459" i="35"/>
  <c r="B1460" i="35"/>
  <c r="B1461" i="35"/>
  <c r="B1462" i="35"/>
  <c r="B1463" i="35"/>
  <c r="B1464" i="35"/>
  <c r="B1465" i="35"/>
  <c r="B1466" i="35"/>
  <c r="B1467" i="35"/>
  <c r="B1468" i="35"/>
  <c r="B1469" i="35"/>
  <c r="B1470" i="35"/>
  <c r="B1471" i="35"/>
  <c r="B1472" i="35"/>
  <c r="B1473" i="35"/>
  <c r="B1474" i="35"/>
  <c r="B1475" i="35"/>
  <c r="B1476" i="35"/>
  <c r="B1477" i="35"/>
  <c r="B1478" i="35"/>
  <c r="B1479" i="35"/>
  <c r="B1480" i="35"/>
  <c r="B1481" i="35"/>
  <c r="B1482" i="35"/>
  <c r="B1483" i="35"/>
  <c r="B1484" i="35"/>
  <c r="B1485" i="35"/>
  <c r="B1486" i="35"/>
  <c r="B1487" i="35"/>
  <c r="B1488" i="35"/>
  <c r="B1489" i="35"/>
  <c r="B1490" i="35"/>
  <c r="B1491" i="35"/>
  <c r="B1492" i="35"/>
  <c r="B1493" i="35"/>
  <c r="B1494" i="35"/>
  <c r="B1495" i="35"/>
  <c r="B1496" i="35"/>
  <c r="B1497" i="35"/>
  <c r="B1498" i="35"/>
  <c r="B1499" i="35"/>
  <c r="B1500" i="35"/>
  <c r="B1501" i="35"/>
  <c r="B1502" i="35"/>
  <c r="B1503" i="35"/>
  <c r="B1504" i="35"/>
  <c r="B1505" i="35"/>
  <c r="B1506" i="35"/>
  <c r="B1507" i="35"/>
  <c r="B1508" i="35"/>
  <c r="B1509" i="35"/>
  <c r="B1510" i="35"/>
  <c r="B1511" i="35"/>
  <c r="B1512" i="35"/>
  <c r="B1513" i="35"/>
  <c r="B1514" i="35"/>
  <c r="B1515" i="35"/>
  <c r="B1516" i="35"/>
  <c r="B1517" i="35"/>
  <c r="B1518" i="35"/>
  <c r="B1519" i="35"/>
  <c r="B1520" i="35"/>
  <c r="B1521" i="35"/>
  <c r="B1522" i="35"/>
  <c r="B1523" i="35"/>
  <c r="B1524" i="35"/>
  <c r="B1525" i="35"/>
  <c r="B1526" i="35"/>
  <c r="B1527" i="35"/>
  <c r="B1528" i="35"/>
  <c r="B1529" i="35"/>
  <c r="B1530" i="35"/>
  <c r="B1531" i="35"/>
  <c r="B1532" i="35"/>
  <c r="B1533" i="35"/>
  <c r="B1534" i="35"/>
  <c r="B1535" i="35"/>
  <c r="B1536" i="35"/>
  <c r="B1537" i="35"/>
  <c r="B1538" i="35"/>
  <c r="B1539" i="35"/>
  <c r="B1540" i="35"/>
  <c r="B1541" i="35"/>
  <c r="B1542" i="35"/>
  <c r="B1543" i="35"/>
  <c r="B1544" i="35"/>
  <c r="B1545" i="35"/>
  <c r="B1546" i="35"/>
  <c r="B1547" i="35"/>
  <c r="B1548" i="35"/>
  <c r="B1549" i="35"/>
  <c r="B1550" i="35"/>
  <c r="B1551" i="35"/>
  <c r="B1552" i="35"/>
  <c r="B1553" i="35"/>
  <c r="B1554" i="35"/>
  <c r="B1555" i="35"/>
  <c r="B1556" i="35"/>
  <c r="B1557" i="35"/>
  <c r="B1558" i="35"/>
  <c r="B1559" i="35"/>
  <c r="B1560" i="35"/>
  <c r="B1561" i="35"/>
  <c r="B1562" i="35"/>
  <c r="B1563" i="35"/>
  <c r="B1564" i="35"/>
  <c r="B1565" i="35"/>
  <c r="B1566" i="35"/>
  <c r="B1567" i="35"/>
  <c r="B1568" i="35"/>
  <c r="B1569" i="35"/>
  <c r="B1570" i="35"/>
  <c r="B1571" i="35"/>
  <c r="B1572" i="35"/>
  <c r="B1573" i="35"/>
  <c r="B1574" i="35"/>
  <c r="B1575" i="35"/>
  <c r="B1576" i="35"/>
  <c r="B1577" i="35"/>
  <c r="B1578" i="35"/>
  <c r="B1579" i="35"/>
  <c r="B1580" i="35"/>
  <c r="B1581" i="35"/>
  <c r="B1582" i="35"/>
  <c r="B1583" i="35"/>
  <c r="B1584" i="35"/>
  <c r="B1585" i="35"/>
  <c r="B1586" i="35"/>
  <c r="B1587" i="35"/>
  <c r="B1588" i="35"/>
  <c r="B1589" i="35"/>
  <c r="B1590" i="35"/>
  <c r="B1591" i="35"/>
  <c r="B1592" i="35"/>
  <c r="B1593" i="35"/>
  <c r="B1594" i="35"/>
  <c r="B1595" i="35"/>
  <c r="B1596" i="35"/>
  <c r="B1597" i="35"/>
  <c r="B1598" i="35"/>
  <c r="B1599" i="35"/>
  <c r="B1600" i="35"/>
  <c r="B1601" i="35"/>
  <c r="B1602" i="35"/>
  <c r="B1603" i="35"/>
  <c r="B1604" i="35"/>
  <c r="B1605" i="35"/>
  <c r="B1606" i="35"/>
  <c r="B1607" i="35"/>
  <c r="B1608" i="35"/>
  <c r="B1609" i="35"/>
  <c r="B1610" i="35"/>
  <c r="B1611" i="35"/>
  <c r="B1612" i="35"/>
  <c r="B1613" i="35"/>
  <c r="B1614" i="35"/>
  <c r="B1615" i="35"/>
  <c r="B1616" i="35"/>
  <c r="B1617" i="35"/>
  <c r="B1618" i="35"/>
  <c r="B1619" i="35"/>
  <c r="B1620" i="35"/>
  <c r="B1621" i="35"/>
  <c r="B1622" i="35"/>
  <c r="B1623" i="35"/>
  <c r="B1624" i="35"/>
  <c r="B1625" i="35"/>
  <c r="B1626" i="35"/>
  <c r="B1627" i="35"/>
  <c r="B1628" i="35"/>
  <c r="B1629" i="35"/>
  <c r="B1630" i="35"/>
  <c r="B1631" i="35"/>
  <c r="B1632" i="35"/>
  <c r="B1633" i="35"/>
  <c r="B1634" i="35"/>
  <c r="B1635" i="35"/>
  <c r="B1636" i="35"/>
  <c r="B1637" i="35"/>
  <c r="B1638" i="35"/>
  <c r="B1639" i="35"/>
  <c r="B1640" i="35"/>
  <c r="B1641" i="35"/>
  <c r="B1642" i="35"/>
  <c r="B1643" i="35"/>
  <c r="B1644" i="35"/>
  <c r="B1645" i="35"/>
  <c r="B1646" i="35"/>
  <c r="B1647" i="35"/>
  <c r="B1648" i="35"/>
  <c r="B1649" i="35"/>
  <c r="B1650" i="35"/>
  <c r="B1651" i="35"/>
  <c r="B1652" i="35"/>
  <c r="B1653" i="35"/>
  <c r="B1654" i="35"/>
  <c r="B1655" i="35"/>
  <c r="B1656" i="35"/>
  <c r="B1657" i="35"/>
  <c r="B1658" i="35"/>
  <c r="B1659" i="35"/>
  <c r="B1660" i="35"/>
  <c r="B1661" i="35"/>
  <c r="B1662" i="35"/>
  <c r="B1663" i="35"/>
  <c r="B1664" i="35"/>
  <c r="B1665" i="35"/>
  <c r="B1666" i="35"/>
  <c r="B1667" i="35"/>
  <c r="B1668" i="35"/>
  <c r="B1669" i="35"/>
  <c r="B1670" i="35"/>
  <c r="B1671" i="35"/>
  <c r="B1672" i="35"/>
  <c r="B1673" i="35"/>
  <c r="B1674" i="35"/>
  <c r="B1675" i="35"/>
  <c r="B1676" i="35"/>
  <c r="B1677" i="35"/>
  <c r="B1678" i="35"/>
  <c r="B1679" i="35"/>
  <c r="B1680" i="35"/>
  <c r="B1681" i="35"/>
  <c r="B1682" i="35"/>
  <c r="B1683" i="35"/>
  <c r="B1684" i="35"/>
  <c r="B1685" i="35"/>
  <c r="B1686" i="35"/>
  <c r="B1687" i="35"/>
  <c r="B1688" i="35"/>
  <c r="B1689" i="35"/>
  <c r="B1690" i="35"/>
  <c r="B1691" i="35"/>
  <c r="B1692" i="35"/>
  <c r="B1693" i="35"/>
  <c r="B1694" i="35"/>
  <c r="B1695" i="35"/>
  <c r="B1696" i="35"/>
  <c r="B1697" i="35"/>
  <c r="B1698" i="35"/>
  <c r="B1699" i="35"/>
  <c r="B1700" i="35"/>
  <c r="B1701" i="35"/>
  <c r="B1702" i="35"/>
  <c r="B1703" i="35"/>
  <c r="B1704" i="35"/>
  <c r="B1705" i="35"/>
  <c r="B1706" i="35"/>
  <c r="B1707" i="35"/>
  <c r="B1708" i="35"/>
  <c r="B1709" i="35"/>
  <c r="B1710" i="35"/>
  <c r="B1711" i="35"/>
  <c r="B1712" i="35"/>
  <c r="B1713" i="35"/>
  <c r="B1714" i="35"/>
  <c r="B1715" i="35"/>
  <c r="B1716" i="35"/>
  <c r="B1717" i="35"/>
  <c r="B1718" i="35"/>
  <c r="B1719" i="35"/>
  <c r="B1720" i="35"/>
  <c r="B1721" i="35"/>
  <c r="B1722" i="35"/>
  <c r="B1723" i="35"/>
  <c r="B1724" i="35"/>
  <c r="B1725" i="35"/>
  <c r="B1726" i="35"/>
  <c r="B1727" i="35"/>
  <c r="B1728" i="35"/>
  <c r="B1729" i="35"/>
  <c r="B1730" i="35"/>
  <c r="B1731" i="35"/>
  <c r="B1732" i="35"/>
  <c r="B1733" i="35"/>
  <c r="B1734" i="35"/>
  <c r="B1735" i="35"/>
  <c r="B1736" i="35"/>
  <c r="B1737" i="35"/>
  <c r="B1738" i="35"/>
  <c r="B1739" i="35"/>
  <c r="B1740" i="35"/>
  <c r="B1741" i="35"/>
  <c r="B1742" i="35"/>
  <c r="B1743" i="35"/>
  <c r="B1744" i="35"/>
  <c r="B1745" i="35"/>
  <c r="B1746" i="35"/>
  <c r="B1747" i="35"/>
  <c r="B1748" i="35"/>
  <c r="B1749" i="35"/>
  <c r="B1750" i="35"/>
  <c r="B1751" i="35"/>
  <c r="B1752" i="35"/>
  <c r="B1753" i="35"/>
  <c r="B1754" i="35"/>
  <c r="B1755" i="35"/>
  <c r="B1756" i="35"/>
  <c r="B1757" i="35"/>
  <c r="B1758" i="35"/>
  <c r="B1759" i="35"/>
  <c r="B1760" i="35"/>
  <c r="B1761" i="35"/>
  <c r="B1762" i="35"/>
  <c r="B1763" i="35"/>
  <c r="B1764" i="35"/>
  <c r="B1765" i="35"/>
  <c r="B1766" i="35"/>
  <c r="B1767" i="35"/>
  <c r="B1768" i="35"/>
  <c r="B1769" i="35"/>
  <c r="B1770" i="35"/>
  <c r="B1771" i="35"/>
  <c r="B1772" i="35"/>
  <c r="B1773" i="35"/>
  <c r="B1774" i="35"/>
  <c r="B1775" i="35"/>
  <c r="B1776" i="35"/>
  <c r="B1777" i="35"/>
  <c r="B1778" i="35"/>
  <c r="B1779" i="35"/>
  <c r="B1780" i="35"/>
  <c r="B1781" i="35"/>
  <c r="B1782" i="35"/>
  <c r="B1783" i="35"/>
  <c r="B1784" i="35"/>
  <c r="B1785" i="35"/>
  <c r="B1786" i="35"/>
  <c r="B1787" i="35"/>
  <c r="B1788" i="35"/>
  <c r="B1789" i="35"/>
  <c r="B1790" i="35"/>
  <c r="B1791" i="35"/>
  <c r="B1792" i="35"/>
  <c r="B1793" i="35"/>
  <c r="B1794" i="35"/>
  <c r="B1795" i="35"/>
  <c r="B1796" i="35"/>
  <c r="B1797" i="35"/>
  <c r="B1798" i="35"/>
  <c r="B1799" i="35"/>
  <c r="B1800" i="35"/>
  <c r="B1801" i="35"/>
  <c r="B1802" i="35"/>
  <c r="B1803" i="35"/>
  <c r="B1804" i="35"/>
  <c r="B1805" i="35"/>
  <c r="B1806" i="35"/>
  <c r="B1807" i="35"/>
  <c r="B1808" i="35"/>
  <c r="B1809" i="35"/>
  <c r="B1810" i="35"/>
  <c r="B1811" i="35"/>
  <c r="B1812" i="35"/>
  <c r="B1813" i="35"/>
  <c r="B1814" i="35"/>
  <c r="B1815" i="35"/>
  <c r="B1816" i="35"/>
  <c r="B1817" i="35"/>
  <c r="B1818" i="35"/>
  <c r="B1819" i="35"/>
  <c r="B1820" i="35"/>
  <c r="B1821" i="35"/>
  <c r="B1822" i="35"/>
  <c r="B1823" i="35"/>
  <c r="B1824" i="35"/>
  <c r="B1825" i="35"/>
  <c r="B1826" i="35"/>
  <c r="B1827" i="35"/>
  <c r="B1828" i="35"/>
  <c r="B1829" i="35"/>
  <c r="B1830" i="35"/>
  <c r="B1831" i="35"/>
  <c r="B1832" i="35"/>
  <c r="B1833" i="35"/>
  <c r="B1834" i="35"/>
  <c r="B1835" i="35"/>
  <c r="B1836" i="35"/>
  <c r="B1837" i="35"/>
  <c r="B1838" i="35"/>
  <c r="B1839" i="35"/>
  <c r="B1840" i="35"/>
  <c r="B1841" i="35"/>
  <c r="B1842" i="35"/>
  <c r="B1843" i="35"/>
  <c r="B1844" i="35"/>
  <c r="B1845" i="35"/>
  <c r="B1846" i="35"/>
  <c r="B1847" i="35"/>
  <c r="B1848" i="35"/>
  <c r="B1849" i="35"/>
  <c r="B1850" i="35"/>
  <c r="B1851" i="35"/>
  <c r="B1852" i="35"/>
  <c r="B1853" i="35"/>
  <c r="B1854" i="35"/>
  <c r="B1855" i="35"/>
  <c r="B1856" i="35"/>
  <c r="B1857" i="35"/>
  <c r="B1858" i="35"/>
  <c r="B1859" i="35"/>
  <c r="B1860" i="35"/>
  <c r="B1861" i="35"/>
  <c r="B1862" i="35"/>
  <c r="B1863" i="35"/>
  <c r="B1864" i="35"/>
  <c r="B1865" i="35"/>
  <c r="B1866" i="35"/>
  <c r="B1867" i="35"/>
  <c r="B1868" i="35"/>
  <c r="B1869" i="35"/>
  <c r="B1870" i="35"/>
  <c r="B1871" i="35"/>
  <c r="B1872" i="35"/>
  <c r="B1873" i="35"/>
  <c r="B1874" i="35"/>
  <c r="B1875" i="35"/>
  <c r="B1876" i="35"/>
  <c r="B1877" i="35"/>
  <c r="B1878" i="35"/>
  <c r="B1879" i="35"/>
  <c r="B1880" i="35"/>
  <c r="B1881" i="35"/>
  <c r="B1882" i="35"/>
  <c r="B1883" i="35"/>
  <c r="B1884" i="35"/>
  <c r="B1885" i="35"/>
  <c r="B1886" i="35"/>
  <c r="B1887" i="35"/>
  <c r="B1888" i="35"/>
  <c r="B1889" i="35"/>
  <c r="B1890" i="35"/>
  <c r="B1891" i="35"/>
  <c r="B1892" i="35"/>
  <c r="B1893" i="35"/>
  <c r="B1894" i="35"/>
  <c r="B1895" i="35"/>
  <c r="B1896" i="35"/>
  <c r="B1897" i="35"/>
  <c r="B1898" i="35"/>
  <c r="B1899" i="35"/>
  <c r="B1900" i="35"/>
  <c r="B1901" i="35"/>
  <c r="B1902" i="35"/>
  <c r="B1903" i="35"/>
  <c r="B1904" i="35"/>
  <c r="B1905" i="35"/>
  <c r="B1906" i="35"/>
  <c r="B1907" i="35"/>
  <c r="B1908" i="35"/>
  <c r="B1909" i="35"/>
  <c r="B1910" i="35"/>
  <c r="B1911" i="35"/>
  <c r="B1912" i="35"/>
  <c r="B1913" i="35"/>
  <c r="B1914" i="35"/>
  <c r="B1915" i="35"/>
  <c r="B1916" i="35"/>
  <c r="B1917" i="35"/>
  <c r="B1918" i="35"/>
  <c r="B1919" i="35"/>
  <c r="B1920" i="35"/>
  <c r="B1921" i="35"/>
  <c r="B1922" i="35"/>
  <c r="B1923" i="35"/>
  <c r="B1924" i="35"/>
  <c r="B1925" i="35"/>
  <c r="B1926" i="35"/>
  <c r="B1927" i="35"/>
  <c r="B1928" i="35"/>
  <c r="B1929" i="35"/>
  <c r="B1930" i="35"/>
  <c r="B1931" i="35"/>
  <c r="B1932" i="35"/>
  <c r="B1933" i="35"/>
  <c r="B1934" i="35"/>
  <c r="B1935" i="35"/>
  <c r="B1936" i="35"/>
  <c r="B1937" i="35"/>
  <c r="B1938" i="35"/>
  <c r="B1939" i="35"/>
  <c r="B1940" i="35"/>
  <c r="B1941" i="35"/>
  <c r="B1942" i="35"/>
  <c r="B1943" i="35"/>
  <c r="B1944" i="35"/>
  <c r="B1945" i="35"/>
  <c r="B1946" i="35"/>
  <c r="B1947" i="35"/>
  <c r="B1948" i="35"/>
  <c r="B1949" i="35"/>
  <c r="B1950" i="35"/>
  <c r="B1951" i="35"/>
  <c r="B1952" i="35"/>
  <c r="B1953" i="35"/>
  <c r="B1954" i="35"/>
  <c r="B1955" i="35"/>
  <c r="B1956" i="35"/>
  <c r="B1957" i="35"/>
  <c r="B1958" i="35"/>
  <c r="B1959" i="35"/>
  <c r="B1960" i="35"/>
  <c r="B1961" i="35"/>
  <c r="B1962" i="35"/>
  <c r="B1963" i="35"/>
  <c r="B1964" i="35"/>
  <c r="B1965" i="35"/>
  <c r="B1966" i="35"/>
  <c r="B1967" i="35"/>
  <c r="B1968" i="35"/>
  <c r="B1969" i="35"/>
  <c r="B1970" i="35"/>
  <c r="B1971" i="35"/>
  <c r="B1972" i="35"/>
  <c r="B1973" i="35"/>
  <c r="B1974" i="35"/>
  <c r="B1975" i="35"/>
  <c r="B1976" i="35"/>
  <c r="B1977" i="35"/>
  <c r="B1978" i="35"/>
  <c r="B1979" i="35"/>
  <c r="B1980" i="35"/>
  <c r="B1981" i="35"/>
  <c r="B1982" i="35"/>
  <c r="B1983" i="35"/>
  <c r="B1984" i="35"/>
  <c r="B1985" i="35"/>
  <c r="B1986" i="35"/>
  <c r="B1987" i="35"/>
  <c r="B1988" i="35"/>
  <c r="B1989" i="35"/>
  <c r="B1990" i="35"/>
  <c r="B1991" i="35"/>
  <c r="B1992" i="35"/>
  <c r="B1993" i="35"/>
  <c r="B1994" i="35"/>
  <c r="B1995" i="35"/>
  <c r="B1996" i="35"/>
  <c r="B1997" i="35"/>
  <c r="B1998" i="35"/>
  <c r="B1999" i="35"/>
  <c r="B2000" i="35"/>
  <c r="B2001" i="35"/>
  <c r="B2002" i="35"/>
  <c r="B2003" i="35"/>
  <c r="B2004" i="35"/>
  <c r="B2005" i="35"/>
  <c r="B2006" i="35"/>
  <c r="B2007" i="35"/>
  <c r="B2008" i="35"/>
  <c r="B2009" i="35"/>
  <c r="B2010" i="35"/>
  <c r="B2011" i="35"/>
  <c r="B2012" i="35"/>
  <c r="B2013" i="35"/>
  <c r="B2014" i="35"/>
  <c r="B2015" i="35"/>
  <c r="B2016" i="35"/>
  <c r="B2017" i="35"/>
  <c r="B2018" i="35"/>
  <c r="B2019" i="35"/>
  <c r="B2020" i="35"/>
  <c r="B2021" i="35"/>
  <c r="B2022" i="35"/>
  <c r="B2023" i="35"/>
  <c r="B2024" i="35"/>
  <c r="B2025" i="35"/>
  <c r="B2026" i="35"/>
  <c r="B2027" i="35"/>
  <c r="B2028" i="35"/>
  <c r="B2029" i="35"/>
  <c r="B2030" i="35"/>
  <c r="B2031" i="35"/>
  <c r="B2032" i="35"/>
  <c r="B2033" i="35"/>
  <c r="B2034" i="35"/>
  <c r="B2035" i="35"/>
  <c r="B2036" i="35"/>
  <c r="B2037" i="35"/>
  <c r="B2038" i="35"/>
  <c r="B2039" i="35"/>
  <c r="B2040" i="35"/>
  <c r="B2041" i="35"/>
  <c r="B2042" i="35"/>
  <c r="B2043" i="35"/>
  <c r="B2044" i="35"/>
  <c r="B2045" i="35"/>
  <c r="B2046" i="35"/>
  <c r="B2047" i="35"/>
  <c r="B2048" i="35"/>
  <c r="B2049" i="35"/>
  <c r="B2050" i="35"/>
  <c r="B2051" i="35"/>
  <c r="B2052" i="35"/>
  <c r="B2053" i="35"/>
  <c r="B2054" i="35"/>
  <c r="B2055" i="35"/>
  <c r="B2056" i="35"/>
  <c r="B2057" i="35"/>
  <c r="B2058" i="35"/>
  <c r="B2059" i="35"/>
  <c r="B2060" i="35"/>
  <c r="B2061" i="35"/>
  <c r="B2062" i="35"/>
  <c r="B2063" i="35"/>
  <c r="B2064" i="35"/>
  <c r="B2065" i="35"/>
  <c r="B2066" i="35"/>
  <c r="B2067" i="35"/>
  <c r="B2068" i="35"/>
  <c r="B2069" i="35"/>
  <c r="B2070" i="35"/>
  <c r="B2071" i="35"/>
  <c r="B2072" i="35"/>
  <c r="B2073" i="35"/>
  <c r="B2074" i="35"/>
  <c r="B2075" i="35"/>
  <c r="B2076" i="35"/>
  <c r="B2077" i="35"/>
  <c r="B2078" i="35"/>
  <c r="B2079" i="35"/>
  <c r="B2080" i="35"/>
  <c r="B2081" i="35"/>
  <c r="B2082" i="35"/>
  <c r="B2083" i="35"/>
  <c r="B2084" i="35"/>
  <c r="B2085" i="35"/>
  <c r="B2086" i="35"/>
  <c r="B2087" i="35"/>
  <c r="B2088" i="35"/>
  <c r="B2089" i="35"/>
  <c r="B2090" i="35"/>
  <c r="B2091" i="35"/>
  <c r="B2092" i="35"/>
  <c r="B2093" i="35"/>
  <c r="B2094" i="35"/>
  <c r="B2095" i="35"/>
  <c r="B2096" i="35"/>
  <c r="B2097" i="35"/>
  <c r="B2098" i="35"/>
  <c r="B2099" i="35"/>
  <c r="B2100" i="35"/>
  <c r="B2101" i="35"/>
  <c r="B2102" i="35"/>
  <c r="B2103" i="35"/>
  <c r="B2104" i="35"/>
  <c r="B2105" i="35"/>
  <c r="B2106" i="35"/>
  <c r="B2107" i="35"/>
  <c r="B2108" i="35"/>
  <c r="B2109" i="35"/>
  <c r="B2110" i="35"/>
  <c r="B2111" i="35"/>
  <c r="B2112" i="35"/>
  <c r="B2113" i="35"/>
  <c r="B2114" i="35"/>
  <c r="B2115" i="35"/>
  <c r="B2116" i="35"/>
  <c r="B2117" i="35"/>
  <c r="B2118" i="35"/>
  <c r="B2119" i="35"/>
  <c r="B2120" i="35"/>
  <c r="B2121" i="35"/>
  <c r="B2122" i="35"/>
  <c r="B2123" i="35"/>
  <c r="B2124" i="35"/>
  <c r="B2125" i="35"/>
  <c r="B2126" i="35"/>
  <c r="B2127" i="35"/>
  <c r="B2128" i="35"/>
  <c r="B2129" i="35"/>
  <c r="B2130" i="35"/>
  <c r="B2131" i="35"/>
  <c r="B2132" i="35"/>
  <c r="B2133" i="35"/>
  <c r="B2134" i="35"/>
  <c r="B2135" i="35"/>
  <c r="B2136" i="35"/>
  <c r="B2137" i="35"/>
  <c r="B2138" i="35"/>
  <c r="B2139" i="35"/>
  <c r="B2140" i="35"/>
  <c r="B2141" i="35"/>
  <c r="B2142" i="35"/>
  <c r="B2143" i="35"/>
  <c r="B2144" i="35"/>
  <c r="B2145" i="35"/>
  <c r="B2146" i="35"/>
  <c r="B2147" i="35"/>
  <c r="B2148" i="35"/>
  <c r="B2149" i="35"/>
  <c r="B2150" i="35"/>
  <c r="B2151" i="35"/>
  <c r="B2152" i="35"/>
  <c r="B2153" i="35"/>
  <c r="B2154" i="35"/>
  <c r="B2155" i="35"/>
  <c r="B2156" i="35"/>
  <c r="B2157" i="35"/>
  <c r="B2158" i="35"/>
  <c r="B2159" i="35"/>
  <c r="B2160" i="35"/>
  <c r="B2161" i="35"/>
  <c r="B2162" i="35"/>
  <c r="B2163" i="35"/>
  <c r="B2164" i="35"/>
  <c r="B2165" i="35"/>
  <c r="B2166" i="35"/>
  <c r="B2167" i="35"/>
  <c r="B2168" i="35"/>
  <c r="B2169" i="35"/>
  <c r="B2170" i="35"/>
  <c r="B2171" i="35"/>
  <c r="B2172" i="35"/>
  <c r="B2173" i="35"/>
  <c r="B2174" i="35"/>
  <c r="B2175" i="35"/>
  <c r="B2176" i="35"/>
  <c r="B2177" i="35"/>
  <c r="B2178" i="35"/>
  <c r="B2179" i="35"/>
  <c r="B2180" i="35"/>
  <c r="B2181" i="35"/>
  <c r="B2182" i="35"/>
  <c r="B2183" i="35"/>
  <c r="B2184" i="35"/>
  <c r="B2185" i="35"/>
  <c r="B2186" i="35"/>
  <c r="B2187" i="35"/>
  <c r="B2188" i="35"/>
  <c r="B2189" i="35"/>
  <c r="B2190" i="35"/>
  <c r="B2191" i="35"/>
  <c r="B2192" i="35"/>
  <c r="B2193" i="35"/>
  <c r="B2194" i="35"/>
  <c r="B2195" i="35"/>
  <c r="B2196" i="35"/>
  <c r="B2197" i="35"/>
  <c r="B2198" i="35"/>
  <c r="B2199" i="35"/>
  <c r="B2200" i="35"/>
  <c r="B2201" i="35"/>
  <c r="B2202" i="35"/>
  <c r="B2203" i="35"/>
  <c r="B2204" i="35"/>
  <c r="B2205" i="35"/>
  <c r="B2206" i="35"/>
  <c r="B2207" i="35"/>
  <c r="B2208" i="35"/>
  <c r="B2209" i="35"/>
  <c r="B2210" i="35"/>
  <c r="B2211" i="35"/>
  <c r="B2212" i="35"/>
  <c r="B2213" i="35"/>
  <c r="B2214" i="35"/>
  <c r="B2215" i="35"/>
  <c r="B2216" i="35"/>
  <c r="B2217" i="35"/>
  <c r="B2218" i="35"/>
  <c r="B2219" i="35"/>
  <c r="B2220" i="35"/>
  <c r="B2221" i="35"/>
  <c r="B2222" i="35"/>
  <c r="B2223" i="35"/>
  <c r="B2224" i="35"/>
  <c r="B2225" i="35"/>
  <c r="B2226" i="35"/>
  <c r="B2227" i="35"/>
  <c r="B2228" i="35"/>
  <c r="B2229" i="35"/>
  <c r="B2230" i="35"/>
  <c r="B2231" i="35"/>
  <c r="B2232" i="35"/>
  <c r="B2233" i="35"/>
  <c r="B2234" i="35"/>
  <c r="B2235" i="35"/>
  <c r="B2236" i="35"/>
  <c r="B2237" i="35"/>
  <c r="B2238" i="35"/>
  <c r="B2239" i="35"/>
  <c r="B2240" i="35"/>
  <c r="B2241" i="35"/>
  <c r="B2242" i="35"/>
  <c r="B2243" i="35"/>
  <c r="B2244" i="35"/>
  <c r="B2245" i="35"/>
  <c r="B2246" i="35"/>
  <c r="B2247" i="35"/>
  <c r="B2248" i="35"/>
  <c r="B2249" i="35"/>
  <c r="B2250" i="35"/>
  <c r="B2251" i="35"/>
  <c r="B2252" i="35"/>
  <c r="B2253" i="35"/>
  <c r="B2254" i="35"/>
  <c r="B2255" i="35"/>
  <c r="B2256" i="35"/>
  <c r="B2257" i="35"/>
  <c r="B2258" i="35"/>
  <c r="B2259" i="35"/>
  <c r="B2260" i="35"/>
  <c r="B2261" i="35"/>
  <c r="B2262" i="35"/>
  <c r="B2263" i="35"/>
  <c r="B2264" i="35"/>
  <c r="B2265" i="35"/>
  <c r="B2266" i="35"/>
  <c r="B2267" i="35"/>
  <c r="B2268" i="35"/>
  <c r="B2269" i="35"/>
  <c r="B2270" i="35"/>
  <c r="B2271" i="35"/>
  <c r="B2272" i="35"/>
  <c r="B2273" i="35"/>
  <c r="B2274" i="35"/>
  <c r="B2275" i="35"/>
  <c r="B2276" i="35"/>
  <c r="B2277" i="35"/>
  <c r="B2278" i="35"/>
  <c r="B2279" i="35"/>
  <c r="B2280" i="35"/>
  <c r="B2281" i="35"/>
  <c r="B2282" i="35"/>
  <c r="B2283" i="35"/>
  <c r="B2284" i="35"/>
  <c r="B2285" i="35"/>
  <c r="B2286" i="35"/>
  <c r="B2287" i="35"/>
  <c r="B2288" i="35"/>
  <c r="B2289" i="35"/>
  <c r="B2290" i="35"/>
  <c r="B2291" i="35"/>
  <c r="B2292" i="35"/>
  <c r="B2293" i="35"/>
  <c r="B2294" i="35"/>
  <c r="B2295" i="35"/>
  <c r="B2296" i="35"/>
  <c r="B2297" i="35"/>
  <c r="B2298" i="35"/>
  <c r="B2299" i="35"/>
  <c r="B2300" i="35"/>
  <c r="B2301" i="35"/>
  <c r="B2302" i="35"/>
  <c r="B2303" i="35"/>
  <c r="B2304" i="35"/>
  <c r="B2305" i="35"/>
  <c r="B2306" i="35"/>
  <c r="B2307" i="35"/>
  <c r="B2308" i="35"/>
  <c r="B2309" i="35"/>
  <c r="B2310" i="35"/>
  <c r="B2311" i="35"/>
  <c r="B2312" i="35"/>
  <c r="B2313" i="35"/>
  <c r="B2314" i="35"/>
  <c r="B2315" i="35"/>
  <c r="B2316" i="35"/>
  <c r="B2317" i="35"/>
  <c r="B2318" i="35"/>
  <c r="B2319" i="35"/>
  <c r="B2320" i="35"/>
  <c r="B2321" i="35"/>
  <c r="B2322" i="35"/>
  <c r="B2323" i="35"/>
  <c r="B2324" i="35"/>
  <c r="B2325" i="35"/>
  <c r="B2326" i="35"/>
  <c r="B2327" i="35"/>
  <c r="B2328" i="35"/>
  <c r="B2329" i="35"/>
  <c r="B2330" i="35"/>
  <c r="B2331" i="35"/>
  <c r="B2332" i="35"/>
  <c r="B2333" i="35"/>
  <c r="B2334" i="35"/>
  <c r="B2335" i="35"/>
  <c r="B2336" i="35"/>
  <c r="B2337" i="35"/>
  <c r="B2338" i="35"/>
  <c r="B2339" i="35"/>
  <c r="B2340" i="35"/>
  <c r="B2341" i="35"/>
  <c r="B2342" i="35"/>
  <c r="B2343" i="35"/>
  <c r="B2344" i="35"/>
  <c r="B2345" i="35"/>
  <c r="B2346" i="35"/>
  <c r="B2347" i="35"/>
  <c r="B2348" i="35"/>
  <c r="B2349" i="35"/>
  <c r="B2350" i="35"/>
  <c r="B2351" i="35"/>
  <c r="B2352" i="35"/>
  <c r="B2353" i="35"/>
  <c r="B2354" i="35"/>
  <c r="B2355" i="35"/>
  <c r="B2356" i="35"/>
  <c r="B2357" i="35"/>
  <c r="B2358" i="35"/>
  <c r="B2359" i="35"/>
  <c r="B2360" i="35"/>
  <c r="B2361" i="35"/>
  <c r="B2362" i="35"/>
  <c r="B2363" i="35"/>
  <c r="B2364" i="35"/>
  <c r="B2365" i="35"/>
  <c r="B2366" i="35"/>
  <c r="B2367" i="35"/>
  <c r="B2368" i="35"/>
  <c r="B2369" i="35"/>
  <c r="B2370" i="35"/>
  <c r="B2371" i="35"/>
  <c r="B2372" i="35"/>
  <c r="B2373" i="35"/>
  <c r="B2374" i="35"/>
  <c r="B2375" i="35"/>
  <c r="B2376" i="35"/>
  <c r="B2377" i="35"/>
  <c r="B2378" i="35"/>
  <c r="B2379" i="35"/>
  <c r="B2380" i="35"/>
  <c r="B2381" i="35"/>
  <c r="B2382" i="35"/>
  <c r="B2383" i="35"/>
  <c r="B2384" i="35"/>
  <c r="B2385" i="35"/>
  <c r="B2386" i="35"/>
  <c r="B2387" i="35"/>
  <c r="B2388" i="35"/>
  <c r="B2389" i="35"/>
  <c r="B2390" i="35"/>
  <c r="B2391" i="35"/>
  <c r="B2392" i="35"/>
  <c r="B2393" i="35"/>
  <c r="B2394" i="35"/>
  <c r="B2395" i="35"/>
  <c r="B2396" i="35"/>
  <c r="B2397" i="35"/>
  <c r="B2398" i="35"/>
  <c r="B2399" i="35"/>
  <c r="B2400" i="35"/>
  <c r="B2401" i="35"/>
  <c r="B2402" i="35"/>
  <c r="B2403" i="35"/>
  <c r="B2404" i="35"/>
  <c r="B2405" i="35"/>
  <c r="B2406" i="35"/>
  <c r="B2407" i="35"/>
  <c r="B2408" i="35"/>
  <c r="B2409" i="35"/>
  <c r="B2410" i="35"/>
  <c r="B2411" i="35"/>
  <c r="B2412" i="35"/>
  <c r="B2413" i="35"/>
  <c r="B2414" i="35"/>
  <c r="B2415" i="35"/>
  <c r="B2416" i="35"/>
  <c r="B2417" i="35"/>
  <c r="B2418" i="35"/>
  <c r="B2419" i="35"/>
  <c r="B2420" i="35"/>
  <c r="B2421" i="35"/>
  <c r="B2422" i="35"/>
  <c r="B2423" i="35"/>
  <c r="B2424" i="35"/>
  <c r="B2425" i="35"/>
  <c r="B2426" i="35"/>
  <c r="B2427" i="35"/>
  <c r="B2428" i="35"/>
  <c r="B2429" i="35"/>
  <c r="B2430" i="35"/>
  <c r="B2431" i="35"/>
  <c r="B2432" i="35"/>
  <c r="B2433" i="35"/>
  <c r="B2434" i="35"/>
  <c r="B2435" i="35"/>
  <c r="B2436" i="35"/>
  <c r="B2437" i="35"/>
  <c r="B2438" i="35"/>
  <c r="B2439" i="35"/>
  <c r="B2440" i="35"/>
  <c r="B2441" i="35"/>
  <c r="B2442" i="35"/>
  <c r="B2443" i="35"/>
  <c r="B2444" i="35"/>
  <c r="B2445" i="35"/>
  <c r="B2446" i="35"/>
  <c r="B2447" i="35"/>
  <c r="B2448" i="35"/>
  <c r="B2449" i="35"/>
  <c r="B2450" i="35"/>
  <c r="B2451" i="35"/>
  <c r="B2452" i="35"/>
  <c r="B2453" i="35"/>
  <c r="B2454" i="35"/>
  <c r="B2455" i="35"/>
  <c r="B2456" i="35"/>
  <c r="B2457" i="35"/>
  <c r="B2458" i="35"/>
  <c r="B2459" i="35"/>
  <c r="B2460" i="35"/>
  <c r="B2461" i="35"/>
  <c r="B2462" i="35"/>
  <c r="B2463" i="35"/>
  <c r="B2464" i="35"/>
  <c r="B2465" i="35"/>
  <c r="B2466" i="35"/>
  <c r="B2467" i="35"/>
  <c r="B2468" i="35"/>
  <c r="B2469" i="35"/>
  <c r="B2470" i="35"/>
  <c r="B2471" i="35"/>
  <c r="B2472" i="35"/>
  <c r="B2473" i="35"/>
  <c r="B2474" i="35"/>
  <c r="B2475" i="35"/>
  <c r="B2476" i="35"/>
  <c r="B2477" i="35"/>
  <c r="B2478" i="35"/>
  <c r="B2479" i="35"/>
  <c r="B2480" i="35"/>
  <c r="B2481" i="35"/>
  <c r="B2482" i="35"/>
  <c r="B2483" i="35"/>
  <c r="B2484" i="35"/>
  <c r="B2485" i="35"/>
  <c r="B2486" i="35"/>
  <c r="B2487" i="35"/>
  <c r="B2488" i="35"/>
  <c r="B2489" i="35"/>
  <c r="B2490" i="35"/>
  <c r="B2491" i="35"/>
  <c r="B2492" i="35"/>
  <c r="B2493" i="35"/>
  <c r="B2494" i="35"/>
  <c r="B2495" i="35"/>
  <c r="B2496" i="35"/>
  <c r="B2497" i="35"/>
  <c r="B2498" i="35"/>
  <c r="B2499" i="35"/>
  <c r="B2500" i="35"/>
  <c r="B2501" i="35"/>
  <c r="B2502" i="35"/>
  <c r="B2503" i="35"/>
  <c r="B2504" i="35"/>
  <c r="B2505" i="35"/>
  <c r="B2506" i="35"/>
  <c r="B2507" i="35"/>
  <c r="B2508" i="35"/>
  <c r="B2509" i="35"/>
  <c r="B2510" i="35"/>
  <c r="B2511" i="35"/>
  <c r="B2512" i="35"/>
  <c r="B2513" i="35"/>
  <c r="B2514" i="35"/>
  <c r="B2515" i="35"/>
  <c r="B2516" i="35"/>
  <c r="B2517" i="35"/>
  <c r="B2518" i="35"/>
  <c r="B2519" i="35"/>
  <c r="B2520" i="35"/>
  <c r="B2521" i="35"/>
  <c r="B2522" i="35"/>
  <c r="B2523" i="35"/>
  <c r="B2524" i="35"/>
  <c r="B2525" i="35"/>
  <c r="B2526" i="35"/>
  <c r="B2527" i="35"/>
  <c r="B2528" i="35"/>
  <c r="B2529" i="35"/>
  <c r="B2530" i="35"/>
  <c r="B2531" i="35"/>
  <c r="B2532" i="35"/>
  <c r="B2533" i="35"/>
  <c r="B2534" i="35"/>
  <c r="B2535" i="35"/>
  <c r="B2536" i="35"/>
  <c r="B2537" i="35"/>
  <c r="B2538" i="35"/>
  <c r="B2539" i="35"/>
  <c r="B2540" i="35"/>
  <c r="B2541" i="35"/>
  <c r="B2542" i="35"/>
  <c r="B2543" i="35"/>
  <c r="B2544" i="35"/>
  <c r="B2545" i="35"/>
  <c r="B2546" i="35"/>
  <c r="B2547" i="35"/>
  <c r="B2548" i="35"/>
  <c r="B2549" i="35"/>
  <c r="B2550" i="35"/>
  <c r="B2551" i="35"/>
  <c r="B2552" i="35"/>
  <c r="B2553" i="35"/>
  <c r="B2554" i="35"/>
  <c r="B2555" i="35"/>
  <c r="B2556" i="35"/>
  <c r="B2557" i="35"/>
  <c r="B2558" i="35"/>
  <c r="B2559" i="35"/>
  <c r="B2560" i="35"/>
  <c r="B2561" i="35"/>
  <c r="B2562" i="35"/>
  <c r="B2563" i="35"/>
  <c r="B2564" i="35"/>
  <c r="B2565" i="35"/>
  <c r="B2566" i="35"/>
  <c r="B2567" i="35"/>
  <c r="B2568" i="35"/>
  <c r="B2569" i="35"/>
  <c r="B2570" i="35"/>
  <c r="B2571" i="35"/>
  <c r="B2572" i="35"/>
  <c r="B2573" i="35"/>
  <c r="B2574" i="35"/>
  <c r="B2575" i="35"/>
  <c r="B2576" i="35"/>
  <c r="B2577" i="35"/>
  <c r="B2578" i="35"/>
  <c r="B2579" i="35"/>
  <c r="B2580" i="35"/>
  <c r="B2581" i="35"/>
  <c r="B2582" i="35"/>
  <c r="B2583" i="35"/>
  <c r="B2584" i="35"/>
  <c r="B2585" i="35"/>
  <c r="B2586" i="35"/>
  <c r="B2587" i="35"/>
  <c r="B2588" i="35"/>
  <c r="B2589" i="35"/>
  <c r="B2590" i="35"/>
  <c r="B2591" i="35"/>
  <c r="B2592" i="35"/>
  <c r="B2593" i="35"/>
  <c r="B2594" i="35"/>
  <c r="B2595" i="35"/>
  <c r="B2596" i="35"/>
  <c r="B2597" i="35"/>
  <c r="B2598" i="35"/>
  <c r="B2599" i="35"/>
  <c r="B2600" i="35"/>
  <c r="B2601" i="35"/>
  <c r="B2602" i="35"/>
  <c r="B2603" i="35"/>
  <c r="B2604" i="35"/>
  <c r="B2605" i="35"/>
  <c r="B2606" i="35"/>
  <c r="B2607" i="35"/>
  <c r="B2608" i="35"/>
  <c r="B2609" i="35"/>
  <c r="B2610" i="35"/>
  <c r="B2611" i="35"/>
  <c r="B2612" i="35"/>
  <c r="B2613" i="35"/>
  <c r="B2614" i="35"/>
  <c r="B2615" i="35"/>
  <c r="B2616" i="35"/>
  <c r="B2617" i="35"/>
  <c r="B2618" i="35"/>
  <c r="B2619" i="35"/>
  <c r="B2620" i="35"/>
  <c r="B2621" i="35"/>
  <c r="B2622" i="35"/>
  <c r="B2623" i="35"/>
  <c r="B2624" i="35"/>
  <c r="B2625" i="35"/>
  <c r="B2626" i="35"/>
  <c r="B2627" i="35"/>
  <c r="B2628" i="35"/>
  <c r="B2629" i="35"/>
  <c r="B2630" i="35"/>
  <c r="B2631" i="35"/>
  <c r="B2632" i="35"/>
  <c r="B2633" i="35"/>
  <c r="B2634" i="35"/>
  <c r="B2635" i="35"/>
  <c r="B2636" i="35"/>
  <c r="B2637" i="35"/>
  <c r="B2638" i="35"/>
  <c r="B2639" i="35"/>
  <c r="B2640" i="35"/>
  <c r="B2641" i="35"/>
  <c r="B2642" i="35"/>
  <c r="B2643" i="35"/>
  <c r="B2644" i="35"/>
  <c r="B2645" i="35"/>
  <c r="B2646" i="35"/>
  <c r="B2647" i="35"/>
  <c r="B2648" i="35"/>
  <c r="B2649" i="35"/>
  <c r="B2650" i="35"/>
  <c r="B2651" i="35"/>
  <c r="B2652" i="35"/>
  <c r="B2653" i="35"/>
  <c r="B2654" i="35"/>
  <c r="B2655" i="35"/>
  <c r="B2656" i="35"/>
  <c r="B2657" i="35"/>
  <c r="B2658" i="35"/>
  <c r="B2659" i="35"/>
  <c r="B2660" i="35"/>
  <c r="B2661" i="35"/>
  <c r="B2662" i="35"/>
  <c r="B2663" i="35"/>
  <c r="B2664" i="35"/>
  <c r="B2665" i="35"/>
  <c r="B2666" i="35"/>
  <c r="B2667" i="35"/>
  <c r="B2668" i="35"/>
  <c r="B2669" i="35"/>
  <c r="B2670" i="35"/>
  <c r="B2671" i="35"/>
  <c r="B2672" i="35"/>
  <c r="B2673" i="35"/>
  <c r="B2674" i="35"/>
  <c r="B2675" i="35"/>
  <c r="B2676" i="35"/>
  <c r="B2677" i="35"/>
  <c r="B2678" i="35"/>
  <c r="B2679" i="35"/>
  <c r="B2680" i="35"/>
  <c r="B2681" i="35"/>
  <c r="B2682" i="35"/>
  <c r="B2683" i="35"/>
  <c r="B2684" i="35"/>
  <c r="B2685" i="35"/>
  <c r="B2686" i="35"/>
  <c r="B2687" i="35"/>
  <c r="B2688" i="35"/>
  <c r="B2689" i="35"/>
  <c r="B2690" i="35"/>
  <c r="B2691" i="35"/>
  <c r="B2692" i="35"/>
  <c r="B2693" i="35"/>
  <c r="B2694" i="35"/>
  <c r="B2695" i="35"/>
  <c r="B2696" i="35"/>
  <c r="B2697" i="35"/>
  <c r="B2698" i="35"/>
  <c r="B2699" i="35"/>
  <c r="B2700" i="35"/>
  <c r="B2701" i="35"/>
  <c r="B2702" i="35"/>
  <c r="B2703" i="35"/>
  <c r="B2704" i="35"/>
  <c r="B2705" i="35"/>
  <c r="B2706" i="35"/>
  <c r="B2707" i="35"/>
  <c r="B2708" i="35"/>
  <c r="B2709" i="35"/>
  <c r="B2710" i="35"/>
  <c r="B2711" i="35"/>
  <c r="B2712" i="35"/>
  <c r="B2713" i="35"/>
  <c r="B2714" i="35"/>
  <c r="B2715" i="35"/>
  <c r="B2716" i="35"/>
  <c r="B2717" i="35"/>
  <c r="B2718" i="35"/>
  <c r="B2719" i="35"/>
  <c r="B2720" i="35"/>
  <c r="B2721" i="35"/>
  <c r="B2722" i="35"/>
  <c r="B2723" i="35"/>
  <c r="B2724" i="35"/>
  <c r="B2725" i="35"/>
  <c r="B2726" i="35"/>
  <c r="B2727" i="35"/>
  <c r="B2728" i="35"/>
  <c r="B2729" i="35"/>
  <c r="B2730" i="35"/>
  <c r="B2731" i="35"/>
  <c r="B2732" i="35"/>
  <c r="B2733" i="35"/>
  <c r="B2734" i="35"/>
  <c r="B2735" i="35"/>
  <c r="B2736" i="35"/>
  <c r="B2737" i="35"/>
  <c r="B2738" i="35"/>
  <c r="B2739" i="35"/>
  <c r="B2740" i="35"/>
  <c r="B2741" i="35"/>
  <c r="B2742" i="35"/>
  <c r="B2743" i="35"/>
  <c r="B2744" i="35"/>
  <c r="B2745" i="35"/>
  <c r="B2746" i="35"/>
  <c r="B2747" i="35"/>
  <c r="B2748" i="35"/>
  <c r="B2749" i="35"/>
  <c r="B2750" i="35"/>
  <c r="B2751" i="35"/>
  <c r="B2752" i="35"/>
  <c r="B2753" i="35"/>
  <c r="B2754" i="35"/>
  <c r="B2755" i="35"/>
  <c r="B2756" i="35"/>
  <c r="B2757" i="35"/>
  <c r="B2758" i="35"/>
  <c r="B2759" i="35"/>
  <c r="B2760" i="35"/>
  <c r="B2761" i="35"/>
  <c r="B2762" i="35"/>
  <c r="B2763" i="35"/>
  <c r="B2764" i="35"/>
  <c r="B2765" i="35"/>
  <c r="B2766" i="35"/>
  <c r="B2767" i="35"/>
  <c r="B2768" i="35"/>
  <c r="B2769" i="35"/>
  <c r="B2770" i="35"/>
  <c r="B2771" i="35"/>
  <c r="B2772" i="35"/>
  <c r="B2773" i="35"/>
  <c r="B2774" i="35"/>
  <c r="B2775" i="35"/>
  <c r="B2776" i="35"/>
  <c r="B2777" i="35"/>
  <c r="B2778" i="35"/>
  <c r="B2779" i="35"/>
  <c r="B2780" i="35"/>
  <c r="B2781" i="35"/>
  <c r="B2782" i="35"/>
  <c r="B2783" i="35"/>
  <c r="B2784" i="35"/>
  <c r="B2785" i="35"/>
  <c r="B2786" i="35"/>
  <c r="B2787" i="35"/>
  <c r="B2788" i="35"/>
  <c r="B2789" i="35"/>
  <c r="B2790" i="35"/>
  <c r="B2791" i="35"/>
  <c r="B2792" i="35"/>
  <c r="B2793" i="35"/>
  <c r="B2794" i="35"/>
  <c r="B2795" i="35"/>
  <c r="B2796" i="35"/>
  <c r="B2797" i="35"/>
  <c r="B2798" i="35"/>
  <c r="B2799" i="35"/>
  <c r="B2800" i="35"/>
  <c r="B2801" i="35"/>
  <c r="B2802" i="35"/>
  <c r="B2803" i="35"/>
  <c r="B2804" i="35"/>
  <c r="B2805" i="35"/>
  <c r="B2806" i="35"/>
  <c r="B2807" i="35"/>
  <c r="B2808" i="35"/>
  <c r="B2809" i="35"/>
  <c r="B2810" i="35"/>
  <c r="B2811" i="35"/>
  <c r="B2812" i="35"/>
  <c r="B2813" i="35"/>
  <c r="B2814" i="35"/>
  <c r="B2815" i="35"/>
  <c r="B2816" i="35"/>
  <c r="B2817" i="35"/>
  <c r="B2818" i="35"/>
  <c r="B2819" i="35"/>
  <c r="B2820" i="35"/>
  <c r="B2821" i="35"/>
  <c r="B2822" i="35"/>
  <c r="B2823" i="35"/>
  <c r="B2824" i="35"/>
  <c r="B2825" i="35"/>
  <c r="B2826" i="35"/>
  <c r="B2827" i="35"/>
  <c r="B2828" i="35"/>
  <c r="B2829" i="35"/>
  <c r="B2830" i="35"/>
  <c r="B2831" i="35"/>
  <c r="B2832" i="35"/>
  <c r="B2833" i="35"/>
  <c r="B2834" i="35"/>
  <c r="B2835" i="35"/>
  <c r="B2836" i="35"/>
  <c r="B2837" i="35"/>
  <c r="B2838" i="35"/>
  <c r="B2839" i="35"/>
  <c r="B2840" i="35"/>
  <c r="B2841" i="35"/>
  <c r="B2842" i="35"/>
  <c r="B2843" i="35"/>
  <c r="B2844" i="35"/>
  <c r="B2845" i="35"/>
  <c r="B2846" i="35"/>
  <c r="B2847" i="35"/>
  <c r="B2848" i="35"/>
  <c r="B2849" i="35"/>
  <c r="B2850" i="35"/>
  <c r="B2851" i="35"/>
  <c r="B2852" i="35"/>
  <c r="B2853" i="35"/>
  <c r="B2854" i="35"/>
  <c r="B2855" i="35"/>
  <c r="B2856" i="35"/>
  <c r="B2857" i="35"/>
  <c r="B2858" i="35"/>
  <c r="B2859" i="35"/>
  <c r="B2860" i="35"/>
  <c r="B2861" i="35"/>
  <c r="B2862" i="35"/>
  <c r="B2863" i="35"/>
  <c r="B2864" i="35"/>
  <c r="B2865" i="35"/>
  <c r="B2866" i="35"/>
  <c r="B2867" i="35"/>
  <c r="B2868" i="35"/>
  <c r="B2869" i="35"/>
  <c r="B2870" i="35"/>
  <c r="B2871" i="35"/>
  <c r="B2872" i="35"/>
  <c r="B2873" i="35"/>
  <c r="B2874" i="35"/>
  <c r="B2875" i="35"/>
  <c r="B2876" i="35"/>
  <c r="B2877" i="35"/>
  <c r="B2878" i="35"/>
  <c r="B2879" i="35"/>
  <c r="B2880" i="35"/>
  <c r="B2881" i="35"/>
  <c r="B2882" i="35"/>
  <c r="B2883" i="35"/>
  <c r="B2884" i="35"/>
  <c r="B2885" i="35"/>
  <c r="B2886" i="35"/>
  <c r="B2887" i="35"/>
  <c r="B2888" i="35"/>
  <c r="B2889" i="35"/>
  <c r="B2890" i="35"/>
  <c r="B2891" i="35"/>
  <c r="B2892" i="35"/>
  <c r="B2893" i="35"/>
  <c r="B2894" i="35"/>
  <c r="B2895" i="35"/>
  <c r="B2896" i="35"/>
  <c r="B2897" i="35"/>
  <c r="B2898" i="35"/>
  <c r="B2899" i="35"/>
  <c r="B2900" i="35"/>
  <c r="B2901" i="35"/>
  <c r="B2902" i="35"/>
  <c r="B2903" i="35"/>
  <c r="B2904" i="35"/>
  <c r="B2905" i="35"/>
  <c r="B2906" i="35"/>
  <c r="B2907" i="35"/>
  <c r="B2908" i="35"/>
  <c r="B2909" i="35"/>
  <c r="B2910" i="35"/>
  <c r="B2911" i="35"/>
  <c r="B2912" i="35"/>
  <c r="B2913" i="35"/>
  <c r="B2914" i="35"/>
  <c r="B2915" i="35"/>
  <c r="B2916" i="35"/>
  <c r="B2917" i="35"/>
  <c r="B2918" i="35"/>
  <c r="B2919" i="35"/>
  <c r="B2920" i="35"/>
  <c r="B2921" i="35"/>
  <c r="B2922" i="35"/>
  <c r="B2923" i="35"/>
  <c r="B2924" i="35"/>
  <c r="B2925" i="35"/>
  <c r="B2926" i="35"/>
  <c r="B2927" i="35"/>
  <c r="B2928" i="35"/>
  <c r="B2929" i="35"/>
  <c r="B2930" i="35"/>
  <c r="B2931" i="35"/>
  <c r="B2932" i="35"/>
  <c r="B2933" i="35"/>
  <c r="B2934" i="35"/>
  <c r="B2935" i="35"/>
  <c r="B2936" i="35"/>
  <c r="B2937" i="35"/>
  <c r="B2938" i="35"/>
  <c r="B2939" i="35"/>
  <c r="B2940" i="35"/>
  <c r="B2941" i="35"/>
  <c r="B2942" i="35"/>
  <c r="B2943" i="35"/>
  <c r="B2944" i="35"/>
  <c r="B2945" i="35"/>
  <c r="B2946" i="35"/>
  <c r="B2947" i="35"/>
  <c r="B2948" i="35"/>
  <c r="B2949" i="35"/>
  <c r="B2950" i="35"/>
  <c r="B2951" i="35"/>
  <c r="B2952" i="35"/>
  <c r="B2953" i="35"/>
  <c r="B2954" i="35"/>
  <c r="B2955" i="35"/>
  <c r="B2956" i="35"/>
  <c r="B2957" i="35"/>
  <c r="B2958" i="35"/>
  <c r="B2959" i="35"/>
  <c r="B2960" i="35"/>
  <c r="B2961" i="35"/>
  <c r="B2962" i="35"/>
  <c r="B2963" i="35"/>
  <c r="B2964" i="35"/>
  <c r="B2965" i="35"/>
  <c r="B2966" i="35"/>
  <c r="B2967" i="35"/>
  <c r="B2968" i="35"/>
  <c r="B2969" i="35"/>
  <c r="B2970" i="35"/>
  <c r="B2971" i="35"/>
  <c r="B2972" i="35"/>
  <c r="B2973" i="35"/>
  <c r="B2974" i="35"/>
  <c r="B2975" i="35"/>
  <c r="B2976" i="35"/>
  <c r="B2977" i="35"/>
  <c r="B2978" i="35"/>
  <c r="B2979" i="35"/>
  <c r="B2980" i="35"/>
  <c r="B2981" i="35"/>
  <c r="B2982" i="35"/>
  <c r="B2983" i="35"/>
  <c r="B2984" i="35"/>
  <c r="B2985" i="35"/>
  <c r="B2986" i="35"/>
  <c r="B2987" i="35"/>
  <c r="B2988" i="35"/>
  <c r="B2989" i="35"/>
  <c r="B2990" i="35"/>
  <c r="B2991" i="35"/>
  <c r="B2992" i="35"/>
  <c r="B2993" i="35"/>
  <c r="B2994" i="35"/>
  <c r="B2995" i="35"/>
  <c r="B2996" i="35"/>
  <c r="B2997" i="35"/>
  <c r="B2998" i="35"/>
  <c r="B2999" i="35"/>
  <c r="B3000" i="35"/>
  <c r="B3001" i="35"/>
  <c r="B3002" i="35"/>
  <c r="B3003" i="35"/>
  <c r="B3004" i="35"/>
  <c r="B3005" i="35"/>
  <c r="B3006" i="35"/>
  <c r="B3007" i="35"/>
  <c r="B3008" i="35"/>
  <c r="B3009" i="35"/>
  <c r="B3010" i="35"/>
  <c r="B3011" i="35"/>
  <c r="B3012" i="35"/>
  <c r="B3013" i="35"/>
  <c r="B3014" i="35"/>
  <c r="B3015" i="35"/>
  <c r="B3016" i="35"/>
  <c r="B3017" i="35"/>
  <c r="B3018" i="35"/>
  <c r="B3019" i="35"/>
  <c r="B3020" i="35"/>
  <c r="B3021" i="35"/>
  <c r="B3022" i="35"/>
  <c r="B3023" i="35"/>
  <c r="B3024" i="35"/>
  <c r="B3025" i="35"/>
  <c r="B3026" i="35"/>
  <c r="B3027" i="35"/>
  <c r="B3028" i="35"/>
  <c r="B3029" i="35"/>
  <c r="B3030" i="35"/>
  <c r="B3031" i="35"/>
  <c r="B3032" i="35"/>
  <c r="B3033" i="35"/>
  <c r="B3034" i="35"/>
  <c r="B3035" i="35"/>
  <c r="B3036" i="35"/>
  <c r="B3037" i="35"/>
  <c r="B3038" i="35"/>
  <c r="B3039" i="35"/>
  <c r="B3040" i="35"/>
  <c r="B3041" i="35"/>
  <c r="B3042" i="35"/>
  <c r="B3043" i="35"/>
  <c r="B3044" i="35"/>
  <c r="B3045" i="35"/>
  <c r="B3046" i="35"/>
  <c r="B3047" i="35"/>
  <c r="B3048" i="35"/>
  <c r="B3049" i="35"/>
  <c r="B3050" i="35"/>
  <c r="B3051" i="35"/>
  <c r="B3052" i="35"/>
  <c r="B3053" i="35"/>
  <c r="B3054" i="35"/>
  <c r="B3055" i="35"/>
  <c r="B3056" i="35"/>
  <c r="B3057" i="35"/>
  <c r="B3058" i="35"/>
  <c r="B3059" i="35"/>
  <c r="B3060" i="35"/>
  <c r="B3061" i="35"/>
  <c r="B3062" i="35"/>
  <c r="B3063" i="35"/>
  <c r="B3064" i="35"/>
  <c r="B3065" i="35"/>
  <c r="B3066" i="35"/>
  <c r="B3067" i="35"/>
  <c r="B3068" i="35"/>
  <c r="B3069" i="35"/>
  <c r="B3070" i="35"/>
  <c r="B3071" i="35"/>
  <c r="B3072" i="35"/>
  <c r="B3073" i="35"/>
  <c r="B3074" i="35"/>
  <c r="B3075" i="35"/>
  <c r="B3076" i="35"/>
  <c r="B3077" i="35"/>
  <c r="B3078" i="35"/>
  <c r="B3079" i="35"/>
  <c r="B3080" i="35"/>
  <c r="B3081" i="35"/>
  <c r="B3082" i="35"/>
  <c r="B3083" i="35"/>
  <c r="B3084" i="35"/>
  <c r="B3085" i="35"/>
  <c r="B3086" i="35"/>
  <c r="B3087" i="35"/>
  <c r="B3088" i="35"/>
  <c r="B3089" i="35"/>
  <c r="B3090" i="35"/>
  <c r="B3091" i="35"/>
  <c r="B3092" i="35"/>
  <c r="B3093" i="35"/>
  <c r="B3094" i="35"/>
  <c r="B3095" i="35"/>
  <c r="B3096" i="35"/>
  <c r="B3097" i="35"/>
  <c r="B3098" i="35"/>
  <c r="B3099" i="35"/>
  <c r="B3100" i="35"/>
  <c r="B3101" i="35"/>
  <c r="B3102" i="35"/>
  <c r="B3103" i="35"/>
  <c r="B3104" i="35"/>
  <c r="B3105" i="35"/>
  <c r="B3106" i="35"/>
  <c r="B3107" i="35"/>
  <c r="B3108" i="35"/>
  <c r="B3109" i="35"/>
  <c r="B3110" i="35"/>
  <c r="B3111" i="35"/>
  <c r="B3112" i="35"/>
  <c r="B3113" i="35"/>
  <c r="B3114" i="35"/>
  <c r="B3115" i="35"/>
  <c r="B3116" i="35"/>
  <c r="B3117" i="35"/>
  <c r="B3118" i="35"/>
  <c r="B3119" i="35"/>
  <c r="B3120" i="35"/>
  <c r="B3121" i="35"/>
  <c r="B3122" i="35"/>
  <c r="B3123" i="35"/>
  <c r="B3124" i="35"/>
  <c r="B3125" i="35"/>
  <c r="B3126" i="35"/>
  <c r="B3127" i="35"/>
  <c r="B3128" i="35"/>
  <c r="B3129" i="35"/>
  <c r="B3130" i="35"/>
  <c r="B3131" i="35"/>
  <c r="B3132" i="35"/>
  <c r="B3133" i="35"/>
  <c r="B3134" i="35"/>
  <c r="B3135" i="35"/>
  <c r="B3136" i="35"/>
  <c r="B3137" i="35"/>
  <c r="B3138" i="35"/>
  <c r="B3139" i="35"/>
  <c r="B3140" i="35"/>
  <c r="B3141" i="35"/>
  <c r="B3142" i="35"/>
  <c r="B3143" i="35"/>
  <c r="B3144" i="35"/>
  <c r="B3145" i="35"/>
  <c r="B3146" i="35"/>
  <c r="B3147" i="35"/>
  <c r="B3148" i="35"/>
  <c r="B3149" i="35"/>
  <c r="B3150" i="35"/>
  <c r="B3151" i="35"/>
  <c r="B3152" i="35"/>
  <c r="B3153" i="35"/>
  <c r="B3154" i="35"/>
  <c r="B3155" i="35"/>
  <c r="B3156" i="35"/>
  <c r="B3157" i="35"/>
  <c r="B3158" i="35"/>
  <c r="B3159" i="35"/>
  <c r="B3160" i="35"/>
  <c r="B3161" i="35"/>
  <c r="B3162" i="35"/>
  <c r="B3163" i="35"/>
  <c r="B3164" i="35"/>
  <c r="B3165" i="35"/>
  <c r="B3166" i="35"/>
  <c r="B3167" i="35"/>
  <c r="B3168" i="35"/>
  <c r="B3169" i="35"/>
  <c r="B3170" i="35"/>
  <c r="B3171" i="35"/>
  <c r="B3172" i="35"/>
  <c r="B3173" i="35"/>
  <c r="B3174" i="35"/>
  <c r="B3175" i="35"/>
  <c r="B3176" i="35"/>
  <c r="B3177" i="35"/>
  <c r="B3178" i="35"/>
  <c r="B3179" i="35"/>
  <c r="B3180" i="35"/>
  <c r="B3181" i="35"/>
  <c r="B3182" i="35"/>
  <c r="B3183" i="35"/>
  <c r="B3184" i="35"/>
  <c r="B3185" i="35"/>
  <c r="B3186" i="35"/>
  <c r="B3187" i="35"/>
  <c r="B3188" i="35"/>
  <c r="B3189" i="35"/>
  <c r="B3190" i="35"/>
  <c r="B3191" i="35"/>
  <c r="B3192" i="35"/>
  <c r="B3193" i="35"/>
  <c r="B3194" i="35"/>
  <c r="B3195" i="35"/>
  <c r="B3196" i="35"/>
  <c r="B3197" i="35"/>
  <c r="B3198" i="35"/>
  <c r="B3199" i="35"/>
  <c r="B3200" i="35"/>
  <c r="B3201" i="35"/>
  <c r="B3202" i="35"/>
  <c r="B3203" i="35"/>
  <c r="B3204" i="35"/>
  <c r="B3205" i="35"/>
  <c r="B3206" i="35"/>
  <c r="B3207" i="35"/>
  <c r="B3208" i="35"/>
  <c r="B3209" i="35"/>
  <c r="B3210" i="35"/>
  <c r="B3211" i="35"/>
  <c r="B3212" i="35"/>
  <c r="B3213" i="35"/>
  <c r="B3214" i="35"/>
  <c r="B3215" i="35"/>
  <c r="B3216" i="35"/>
  <c r="B3217" i="35"/>
  <c r="B3218" i="35"/>
  <c r="B3219" i="35"/>
  <c r="B3220" i="35"/>
  <c r="B3221" i="35"/>
  <c r="B3222" i="35"/>
  <c r="B3223" i="35"/>
  <c r="B3224" i="35"/>
  <c r="B3225" i="35"/>
  <c r="B3226" i="35"/>
  <c r="B3227" i="35"/>
  <c r="B3228" i="35"/>
  <c r="B3229" i="35"/>
  <c r="B3230" i="35"/>
  <c r="B3231" i="35"/>
  <c r="B3232" i="35"/>
  <c r="B3233" i="35"/>
  <c r="B3234" i="35"/>
  <c r="B3235" i="35"/>
  <c r="B3236" i="35"/>
  <c r="B3237" i="35"/>
  <c r="B3238" i="35"/>
  <c r="B3239" i="35"/>
  <c r="B3240" i="35"/>
  <c r="B3241" i="35"/>
  <c r="B3242" i="35"/>
  <c r="B3243" i="35"/>
  <c r="B3244" i="35"/>
  <c r="B3245" i="35"/>
  <c r="B3246" i="35"/>
  <c r="B3247" i="35"/>
  <c r="B3248" i="35"/>
  <c r="B3249" i="35"/>
  <c r="B3250" i="35"/>
  <c r="B3251" i="35"/>
  <c r="B3252" i="35"/>
  <c r="B3253" i="35"/>
  <c r="B3254" i="35"/>
  <c r="B3255" i="35"/>
  <c r="B3256" i="35"/>
  <c r="B3257" i="35"/>
  <c r="B3258" i="35"/>
  <c r="B3259" i="35"/>
  <c r="B3260" i="35"/>
  <c r="B3261" i="35"/>
  <c r="B3262" i="35"/>
  <c r="B3263" i="35"/>
  <c r="B3264" i="35"/>
  <c r="B3265" i="35"/>
  <c r="B3266" i="35"/>
  <c r="B3267" i="35"/>
  <c r="B3268" i="35"/>
  <c r="B3269" i="35"/>
  <c r="B3270" i="35"/>
  <c r="B3271" i="35"/>
  <c r="B3272" i="35"/>
  <c r="B3273" i="35"/>
  <c r="B3274" i="35"/>
  <c r="B3275" i="35"/>
  <c r="B3276" i="35"/>
  <c r="B3277" i="35"/>
  <c r="B3278" i="35"/>
  <c r="B3279" i="35"/>
  <c r="B3280" i="35"/>
  <c r="B3281" i="35"/>
  <c r="B3282" i="35"/>
  <c r="B3283" i="35"/>
  <c r="B3284" i="35"/>
  <c r="B3285" i="35"/>
  <c r="B3286" i="35"/>
  <c r="B3287" i="35"/>
  <c r="B3288" i="35"/>
  <c r="B3289" i="35"/>
  <c r="B3290" i="35"/>
  <c r="B3291" i="35"/>
  <c r="B3292" i="35"/>
  <c r="B3293" i="35"/>
  <c r="B3294" i="35"/>
  <c r="B3295" i="35"/>
  <c r="B3296" i="35"/>
  <c r="B3297" i="35"/>
  <c r="B3298" i="35"/>
  <c r="B3299" i="35"/>
  <c r="B3300" i="35"/>
  <c r="B3301" i="35"/>
  <c r="B3302" i="35"/>
  <c r="B3303" i="35"/>
  <c r="B3304" i="35"/>
  <c r="B3305" i="35"/>
  <c r="B3306" i="35"/>
  <c r="B3307" i="35"/>
  <c r="B3308" i="35"/>
  <c r="B3309" i="35"/>
  <c r="B3310" i="35"/>
  <c r="B3311" i="35"/>
  <c r="B3312" i="35"/>
  <c r="B3313" i="35"/>
  <c r="B3314" i="35"/>
  <c r="B3315" i="35"/>
  <c r="B3316" i="35"/>
  <c r="B3317" i="35"/>
  <c r="B3318" i="35"/>
  <c r="B3319" i="35"/>
  <c r="B3320" i="35"/>
  <c r="B3321" i="35"/>
  <c r="B3322" i="35"/>
  <c r="B3323" i="35"/>
  <c r="B3324" i="35"/>
  <c r="B3325" i="35"/>
  <c r="B3326" i="35"/>
  <c r="B3327" i="35"/>
  <c r="B3328" i="35"/>
  <c r="B3329" i="35"/>
  <c r="B3330" i="35"/>
  <c r="B3331" i="35"/>
  <c r="B3332" i="35"/>
  <c r="B3333" i="35"/>
  <c r="B3334" i="35"/>
  <c r="B3335" i="35"/>
  <c r="B3336" i="35"/>
  <c r="B3337" i="35"/>
  <c r="B3338" i="35"/>
  <c r="B3339" i="35"/>
  <c r="B3340" i="35"/>
  <c r="B3341" i="35"/>
  <c r="B3342" i="35"/>
  <c r="B3343" i="35"/>
  <c r="B3344" i="35"/>
  <c r="B3345" i="35"/>
  <c r="B3346" i="35"/>
  <c r="B3347" i="35"/>
  <c r="B3348" i="35"/>
  <c r="B3349" i="35"/>
  <c r="B3350" i="35"/>
  <c r="B3351" i="35"/>
  <c r="B3352" i="35"/>
  <c r="B3353" i="35"/>
  <c r="B3354" i="35"/>
  <c r="B3355" i="35"/>
  <c r="B3356" i="35"/>
  <c r="B3357" i="35"/>
  <c r="B3358" i="35"/>
  <c r="B3359" i="35"/>
  <c r="B3360" i="35"/>
  <c r="B3361" i="35"/>
  <c r="B3362" i="35"/>
  <c r="B3363" i="35"/>
  <c r="B3364" i="35"/>
  <c r="B3365" i="35"/>
  <c r="B3366" i="35"/>
  <c r="B3367" i="35"/>
  <c r="B3368" i="35"/>
  <c r="B3369" i="35"/>
  <c r="B3370" i="35"/>
  <c r="B3371" i="35"/>
  <c r="B3372" i="35"/>
  <c r="B3373" i="35"/>
  <c r="B3374" i="35"/>
  <c r="B3375" i="35"/>
  <c r="B3376" i="35"/>
  <c r="B3377" i="35"/>
  <c r="B3378" i="35"/>
  <c r="B3379" i="35"/>
  <c r="B3380" i="35"/>
  <c r="B3381" i="35"/>
  <c r="B3382" i="35"/>
  <c r="B3383" i="35"/>
  <c r="B3384" i="35"/>
  <c r="B3385" i="35"/>
  <c r="B3386" i="35"/>
  <c r="B3387" i="35"/>
  <c r="B3388" i="35"/>
  <c r="B3389" i="35"/>
  <c r="B3390" i="35"/>
  <c r="B3391" i="35"/>
  <c r="B3392" i="35"/>
  <c r="B3393" i="35"/>
  <c r="B3394" i="35"/>
  <c r="B3395" i="35"/>
  <c r="B3396" i="35"/>
  <c r="B3397" i="35"/>
  <c r="B3398" i="35"/>
  <c r="B3399" i="35"/>
  <c r="B3400" i="35"/>
  <c r="B3401" i="35"/>
  <c r="B3402" i="35"/>
  <c r="B3403" i="35"/>
  <c r="B3404" i="35"/>
  <c r="B3405" i="35"/>
  <c r="B3406" i="35"/>
  <c r="B3407" i="35"/>
  <c r="B3408" i="35"/>
  <c r="B3409" i="35"/>
  <c r="B3410" i="35"/>
  <c r="B3411" i="35"/>
  <c r="B3412" i="35"/>
  <c r="B3413" i="35"/>
  <c r="B3414" i="35"/>
  <c r="B3415" i="35"/>
  <c r="B3416" i="35"/>
  <c r="B3417" i="35"/>
  <c r="B3418" i="35"/>
  <c r="B3419" i="35"/>
  <c r="B3420" i="35"/>
  <c r="B3421" i="35"/>
  <c r="B3422" i="35"/>
  <c r="B3423" i="35"/>
  <c r="B3424" i="35"/>
  <c r="B3425" i="35"/>
  <c r="B3426" i="35"/>
  <c r="B3427" i="35"/>
  <c r="B3428" i="35"/>
  <c r="B3429" i="35"/>
  <c r="B3430" i="35"/>
  <c r="B3431" i="35"/>
  <c r="B3432" i="35"/>
  <c r="B3433" i="35"/>
  <c r="B3434" i="35"/>
  <c r="B3435" i="35"/>
  <c r="B3436" i="35"/>
  <c r="B3437" i="35"/>
  <c r="B3438" i="35"/>
  <c r="B3439" i="35"/>
  <c r="B3440" i="35"/>
  <c r="B3441" i="35"/>
  <c r="B3442" i="35"/>
  <c r="B3443" i="35"/>
  <c r="B3444" i="35"/>
  <c r="B3445" i="35"/>
  <c r="B3446" i="35"/>
  <c r="B3447" i="35"/>
  <c r="B3448" i="35"/>
  <c r="B3449" i="35"/>
  <c r="B3450" i="35"/>
  <c r="B3451" i="35"/>
  <c r="B3452" i="35"/>
  <c r="B3453" i="35"/>
  <c r="B3454" i="35"/>
  <c r="B3455" i="35"/>
  <c r="B3456" i="35"/>
  <c r="B3457" i="35"/>
  <c r="B3458" i="35"/>
  <c r="B3459" i="35"/>
  <c r="B3460" i="35"/>
  <c r="B3461" i="35"/>
  <c r="B3462" i="35"/>
  <c r="B3463" i="35"/>
  <c r="B3464" i="35"/>
  <c r="B3465" i="35"/>
  <c r="B3466" i="35"/>
  <c r="B3467" i="35"/>
  <c r="B3468" i="35"/>
  <c r="B3469" i="35"/>
  <c r="B3470" i="35"/>
  <c r="B3471" i="35"/>
  <c r="B3472" i="35"/>
  <c r="B3473" i="35"/>
  <c r="B3474" i="35"/>
  <c r="B3475" i="35"/>
  <c r="B3476" i="35"/>
  <c r="B3477" i="35"/>
  <c r="B3478" i="35"/>
  <c r="B3479" i="35"/>
  <c r="B3480" i="35"/>
  <c r="B3481" i="35"/>
  <c r="B3482" i="35"/>
  <c r="B3483" i="35"/>
  <c r="B3484" i="35"/>
  <c r="B3485" i="35"/>
  <c r="B3486" i="35"/>
  <c r="B3487" i="35"/>
  <c r="B3488" i="35"/>
  <c r="B3489" i="35"/>
  <c r="B3490" i="35"/>
  <c r="B3491" i="35"/>
  <c r="B3492" i="35"/>
  <c r="B3493" i="35"/>
  <c r="B3494" i="35"/>
  <c r="B3495" i="35"/>
  <c r="B3496" i="35"/>
  <c r="B3497" i="35"/>
  <c r="B3498" i="35"/>
  <c r="B3499" i="35"/>
  <c r="B3500" i="35"/>
  <c r="B3501" i="35"/>
  <c r="B3502" i="35"/>
  <c r="B3503" i="35"/>
  <c r="B3504" i="35"/>
  <c r="B3505" i="35"/>
  <c r="B3506" i="35"/>
  <c r="B3507" i="35"/>
  <c r="B3508" i="35"/>
  <c r="B3509" i="35"/>
  <c r="B3510" i="35"/>
  <c r="B3511" i="35"/>
  <c r="B3512" i="35"/>
  <c r="B3513" i="35"/>
  <c r="B3514" i="35"/>
  <c r="B3515" i="35"/>
  <c r="B3516" i="35"/>
  <c r="B3517" i="35"/>
  <c r="B3518" i="35"/>
  <c r="B3519" i="35"/>
  <c r="B3520" i="35"/>
  <c r="B3521" i="35"/>
  <c r="B3522" i="35"/>
  <c r="B3523" i="35"/>
  <c r="B3524" i="35"/>
  <c r="B3525" i="35"/>
  <c r="B3526" i="35"/>
  <c r="B3527" i="35"/>
  <c r="B3528" i="35"/>
  <c r="B3529" i="35"/>
  <c r="B3530" i="35"/>
  <c r="B3531" i="35"/>
  <c r="B3532" i="35"/>
  <c r="B3533" i="35"/>
  <c r="B3534" i="35"/>
  <c r="B3535" i="35"/>
  <c r="B3536" i="35"/>
  <c r="B3537" i="35"/>
  <c r="B3538" i="35"/>
  <c r="B3539" i="35"/>
  <c r="B3540" i="35"/>
  <c r="B3541" i="35"/>
  <c r="B3542" i="35"/>
  <c r="B3543" i="35"/>
  <c r="B3544" i="35"/>
  <c r="B3545" i="35"/>
  <c r="B3546" i="35"/>
  <c r="B3547" i="35"/>
  <c r="B3548" i="35"/>
  <c r="B3549" i="35"/>
  <c r="B3550" i="35"/>
  <c r="B3551" i="35"/>
  <c r="B3552" i="35"/>
  <c r="B3553" i="35"/>
  <c r="B3554" i="35"/>
  <c r="B3555" i="35"/>
  <c r="B3556" i="35"/>
  <c r="B3557" i="35"/>
  <c r="B3558" i="35"/>
  <c r="B3559" i="35"/>
  <c r="B3560" i="35"/>
  <c r="B3561" i="35"/>
  <c r="B3562" i="35"/>
  <c r="B3563" i="35"/>
  <c r="B3564" i="35"/>
  <c r="B3565" i="35"/>
  <c r="B3566" i="35"/>
  <c r="B3567" i="35"/>
  <c r="B3568" i="35"/>
  <c r="B3569" i="35"/>
  <c r="B3570" i="35"/>
  <c r="B3571" i="35"/>
  <c r="B3572" i="35"/>
  <c r="B3573" i="35"/>
  <c r="B3574" i="35"/>
  <c r="B3575" i="35"/>
  <c r="B3576" i="35"/>
  <c r="B3577" i="35"/>
  <c r="B3578" i="35"/>
  <c r="B3579" i="35"/>
  <c r="B3580" i="35"/>
  <c r="B3581" i="35"/>
  <c r="B3582" i="35"/>
  <c r="B3583" i="35"/>
  <c r="B3584" i="35"/>
  <c r="B3585" i="35"/>
  <c r="B3586" i="35"/>
  <c r="B3587" i="35"/>
  <c r="B3588" i="35"/>
  <c r="B3589" i="35"/>
  <c r="B3590" i="35"/>
  <c r="B3591" i="35"/>
  <c r="B3592" i="35"/>
  <c r="B3593" i="35"/>
  <c r="B3594" i="35"/>
  <c r="B3595" i="35"/>
  <c r="B3596" i="35"/>
  <c r="B3597" i="35"/>
  <c r="B3598" i="35"/>
  <c r="B3599" i="35"/>
  <c r="B3600" i="35"/>
  <c r="B3601" i="35"/>
  <c r="B3602" i="35"/>
  <c r="B3603" i="35"/>
  <c r="B3604" i="35"/>
  <c r="B3605" i="35"/>
  <c r="B3606" i="35"/>
  <c r="B3607" i="35"/>
  <c r="B3608" i="35"/>
  <c r="B3609" i="35"/>
  <c r="B3610" i="35"/>
  <c r="B3611" i="35"/>
  <c r="B3612" i="35"/>
  <c r="B3613" i="35"/>
  <c r="B3614" i="35"/>
  <c r="B3615" i="35"/>
  <c r="B3616" i="35"/>
  <c r="B3617" i="35"/>
  <c r="B3618" i="35"/>
  <c r="B3619" i="35"/>
  <c r="B3620" i="35"/>
  <c r="B3621" i="35"/>
  <c r="B3622" i="35"/>
  <c r="B3623" i="35"/>
  <c r="B3624" i="35"/>
  <c r="B3625" i="35"/>
  <c r="B3626" i="35"/>
  <c r="B3627" i="35"/>
  <c r="B3628" i="35"/>
  <c r="B3629" i="35"/>
  <c r="B3630" i="35"/>
  <c r="B3631" i="35"/>
  <c r="B3632" i="35"/>
  <c r="B3633" i="35"/>
  <c r="B3634" i="35"/>
  <c r="B3635" i="35"/>
  <c r="B3636" i="35"/>
  <c r="B3637" i="35"/>
  <c r="B3638" i="35"/>
  <c r="B3639" i="35"/>
  <c r="B3640" i="35"/>
  <c r="B3641" i="35"/>
  <c r="B3642" i="35"/>
  <c r="B3643" i="35"/>
  <c r="B3644" i="35"/>
  <c r="B3645" i="35"/>
  <c r="B3646" i="35"/>
  <c r="B3647" i="35"/>
  <c r="B3648" i="35"/>
  <c r="B3649" i="35"/>
  <c r="B3650" i="35"/>
  <c r="B3651" i="35"/>
  <c r="B3652" i="35"/>
  <c r="B3653" i="35"/>
  <c r="B3654" i="35"/>
  <c r="B3655" i="35"/>
  <c r="B3656" i="35"/>
  <c r="B3657" i="35"/>
  <c r="B3658" i="35"/>
  <c r="B3659" i="35"/>
  <c r="B3660" i="35"/>
  <c r="B3661" i="35"/>
  <c r="B3662" i="35"/>
  <c r="B3663" i="35"/>
  <c r="B3664" i="35"/>
  <c r="B3665" i="35"/>
  <c r="B3666" i="35"/>
  <c r="B3667" i="35"/>
  <c r="B3668" i="35"/>
  <c r="B3669" i="35"/>
  <c r="B3670" i="35"/>
  <c r="B3671" i="35"/>
  <c r="B3672" i="35"/>
  <c r="B3673" i="35"/>
  <c r="B3674" i="35"/>
  <c r="B3675" i="35"/>
  <c r="B3676" i="35"/>
  <c r="B3677" i="35"/>
  <c r="B3678" i="35"/>
  <c r="B3679" i="35"/>
  <c r="B3680" i="35"/>
  <c r="B3681" i="35"/>
  <c r="B3682" i="35"/>
  <c r="B3683" i="35"/>
  <c r="B3684" i="35"/>
  <c r="B3685" i="35"/>
  <c r="B3686" i="35"/>
  <c r="B3687" i="35"/>
  <c r="B3688" i="35"/>
  <c r="B3689" i="35"/>
  <c r="B3690" i="35"/>
  <c r="B3691" i="35"/>
  <c r="B3692" i="35"/>
  <c r="B3693" i="35"/>
  <c r="B3694" i="35"/>
  <c r="B3695" i="35"/>
  <c r="B3696" i="35"/>
  <c r="B3697" i="35"/>
  <c r="B3698" i="35"/>
  <c r="B3699" i="35"/>
  <c r="B3700" i="35"/>
  <c r="B3701" i="35"/>
  <c r="B3702" i="35"/>
  <c r="B3703" i="35"/>
  <c r="B3704" i="35"/>
  <c r="B3705" i="35"/>
  <c r="B3706" i="35"/>
  <c r="B3707" i="35"/>
  <c r="B3708" i="35"/>
  <c r="B3709" i="35"/>
  <c r="B3710" i="35"/>
  <c r="B3711" i="35"/>
  <c r="B3712" i="35"/>
  <c r="B3713" i="35"/>
  <c r="B3714" i="35"/>
  <c r="B3715" i="35"/>
  <c r="B3716" i="35"/>
  <c r="B3717" i="35"/>
  <c r="B3718" i="35"/>
  <c r="B3719" i="35"/>
  <c r="B3720" i="35"/>
  <c r="B3721" i="35"/>
  <c r="B3722" i="35"/>
  <c r="B3723" i="35"/>
  <c r="B3724" i="35"/>
  <c r="B3725" i="35"/>
  <c r="B3726" i="35"/>
  <c r="B3727" i="35"/>
  <c r="B3728" i="35"/>
  <c r="B3729" i="35"/>
  <c r="B3730" i="35"/>
  <c r="B3731" i="35"/>
  <c r="B3732" i="35"/>
  <c r="B3733" i="35"/>
  <c r="B3734" i="35"/>
  <c r="B3735" i="35"/>
  <c r="B3736" i="35"/>
  <c r="B3737" i="35"/>
  <c r="B3738" i="35"/>
  <c r="B3739" i="35"/>
  <c r="B3740" i="35"/>
  <c r="B3741" i="35"/>
  <c r="B3742" i="35"/>
  <c r="B3743" i="35"/>
  <c r="B3744" i="35"/>
  <c r="B3745" i="35"/>
  <c r="B3746" i="35"/>
  <c r="B3747" i="35"/>
  <c r="B3748" i="35"/>
  <c r="B3749" i="35"/>
  <c r="B3750" i="35"/>
  <c r="B3751" i="35"/>
  <c r="B3752" i="35"/>
  <c r="B3753" i="35"/>
  <c r="B3754" i="35"/>
  <c r="B3755" i="35"/>
  <c r="B3756" i="35"/>
  <c r="B3757" i="35"/>
  <c r="B3758" i="35"/>
  <c r="B3759" i="35"/>
  <c r="B3760" i="35"/>
  <c r="B3761" i="35"/>
  <c r="B3762" i="35"/>
  <c r="B3763" i="35"/>
  <c r="B3764" i="35"/>
  <c r="B3765" i="35"/>
  <c r="B3766" i="35"/>
  <c r="B3767" i="35"/>
  <c r="B3768" i="35"/>
  <c r="B3769" i="35"/>
  <c r="B3770" i="35"/>
  <c r="B3771" i="35"/>
  <c r="B3772" i="35"/>
  <c r="B3773" i="35"/>
  <c r="B3774" i="35"/>
  <c r="B3775" i="35"/>
  <c r="B3776" i="35"/>
  <c r="B3777" i="35"/>
  <c r="B3778" i="35"/>
  <c r="B3779" i="35"/>
  <c r="B3780" i="35"/>
  <c r="B3781" i="35"/>
  <c r="B3782" i="35"/>
  <c r="B3783" i="35"/>
  <c r="B3784" i="35"/>
  <c r="B3785" i="35"/>
  <c r="B3786" i="35"/>
  <c r="B3787" i="35"/>
  <c r="B3788" i="35"/>
  <c r="B3789" i="35"/>
  <c r="B3790" i="35"/>
  <c r="B3791" i="35"/>
  <c r="B3792" i="35"/>
  <c r="B3793" i="35"/>
  <c r="B3794" i="35"/>
  <c r="B3795" i="35"/>
  <c r="B3796" i="35"/>
  <c r="B3797" i="35"/>
  <c r="B3798" i="35"/>
  <c r="B3799" i="35"/>
  <c r="B3800" i="35"/>
  <c r="B3801" i="35"/>
  <c r="B3802" i="35"/>
  <c r="B3803" i="35"/>
  <c r="B3804" i="35"/>
  <c r="B3805" i="35"/>
  <c r="B3806" i="35"/>
  <c r="B3807" i="35"/>
  <c r="B3808" i="35"/>
  <c r="B3809" i="35"/>
  <c r="B3810" i="35"/>
  <c r="B3811" i="35"/>
  <c r="B3812" i="35"/>
  <c r="B3813" i="35"/>
  <c r="B3814" i="35"/>
  <c r="B3815" i="35"/>
  <c r="B3816" i="35"/>
  <c r="B3817" i="35"/>
  <c r="B3818" i="35"/>
  <c r="B3819" i="35"/>
  <c r="B3820" i="35"/>
  <c r="B3821" i="35"/>
  <c r="B3822" i="35"/>
  <c r="B3823" i="35"/>
  <c r="B3824" i="35"/>
  <c r="B3825" i="35"/>
  <c r="B3826" i="35"/>
  <c r="B3827" i="35"/>
  <c r="B3828" i="35"/>
  <c r="B3829" i="35"/>
  <c r="B3830" i="35"/>
  <c r="B3831" i="35"/>
  <c r="B3832" i="35"/>
  <c r="B3833" i="35"/>
  <c r="B3834" i="35"/>
  <c r="B3835" i="35"/>
  <c r="B3836" i="35"/>
  <c r="B3837" i="35"/>
  <c r="B3838" i="35"/>
  <c r="B3839" i="35"/>
  <c r="B3840" i="35"/>
  <c r="B3841" i="35"/>
  <c r="B3842" i="35"/>
  <c r="B3843" i="35"/>
  <c r="B3844" i="35"/>
  <c r="B3845" i="35"/>
  <c r="B3846" i="35"/>
  <c r="B3847" i="35"/>
  <c r="B3848" i="35"/>
  <c r="B3849" i="35"/>
  <c r="B3850" i="35"/>
  <c r="B3851" i="35"/>
  <c r="B3852" i="35"/>
  <c r="B3853" i="35"/>
  <c r="B3854" i="35"/>
  <c r="B3855" i="35"/>
  <c r="B3856" i="35"/>
  <c r="B3857" i="35"/>
  <c r="B3858" i="35"/>
  <c r="B3859" i="35"/>
  <c r="B3860" i="35"/>
  <c r="B3861" i="35"/>
  <c r="B3862" i="35"/>
  <c r="B3863" i="35"/>
  <c r="B3864" i="35"/>
  <c r="B3865" i="35"/>
  <c r="B3866" i="35"/>
  <c r="B3867" i="35"/>
  <c r="B3868" i="35"/>
  <c r="B3869" i="35"/>
  <c r="B3870" i="35"/>
  <c r="B3871" i="35"/>
  <c r="B3872" i="35"/>
  <c r="B3873" i="35"/>
  <c r="B3874" i="35"/>
  <c r="B3875" i="35"/>
  <c r="B3876" i="35"/>
  <c r="B3877" i="35"/>
  <c r="B3878" i="35"/>
  <c r="B3879" i="35"/>
  <c r="B3880" i="35"/>
  <c r="B3881" i="35"/>
  <c r="B3882" i="35"/>
  <c r="B3883" i="35"/>
  <c r="B3884" i="35"/>
  <c r="B3885" i="35"/>
  <c r="B3886" i="35"/>
  <c r="B3887" i="35"/>
  <c r="B3888" i="35"/>
  <c r="B3889" i="35"/>
  <c r="B3890" i="35"/>
  <c r="B3891" i="35"/>
  <c r="B3892" i="35"/>
  <c r="B3893" i="35"/>
  <c r="B3894" i="35"/>
  <c r="B3895" i="35"/>
  <c r="B3896" i="35"/>
  <c r="B3897" i="35"/>
  <c r="B3898" i="35"/>
  <c r="B3899" i="35"/>
  <c r="B3900" i="35"/>
  <c r="B3901" i="35"/>
  <c r="B3902" i="35"/>
  <c r="B3903" i="35"/>
  <c r="B3904" i="35"/>
  <c r="B3905" i="35"/>
  <c r="B3906" i="35"/>
  <c r="B3907" i="35"/>
  <c r="B3908" i="35"/>
  <c r="B3909" i="35"/>
  <c r="B3910" i="35"/>
  <c r="B3911" i="35"/>
  <c r="B3912" i="35"/>
  <c r="B3913" i="35"/>
  <c r="B3914" i="35"/>
  <c r="B3915" i="35"/>
  <c r="B3916" i="35"/>
  <c r="B3917" i="35"/>
  <c r="B3918" i="35"/>
  <c r="B3919" i="35"/>
  <c r="B3920" i="35"/>
  <c r="B3921" i="35"/>
  <c r="B3922" i="35"/>
  <c r="B3923" i="35"/>
  <c r="B3924" i="35"/>
  <c r="B3925" i="35"/>
  <c r="B3926" i="35"/>
  <c r="B3927" i="35"/>
  <c r="B3928" i="35"/>
  <c r="B3929" i="35"/>
  <c r="B3930" i="35"/>
  <c r="B3931" i="35"/>
  <c r="B3932" i="35"/>
  <c r="B3933" i="35"/>
  <c r="B3934" i="35"/>
  <c r="B3935" i="35"/>
  <c r="B3936" i="35"/>
  <c r="B3937" i="35"/>
  <c r="B3938" i="35"/>
  <c r="B3939" i="35"/>
  <c r="B3940" i="35"/>
  <c r="B3941" i="35"/>
  <c r="B3942" i="35"/>
  <c r="B3943" i="35"/>
  <c r="B3944" i="35"/>
  <c r="B3945" i="35"/>
  <c r="B3946" i="35"/>
  <c r="B3947" i="35"/>
  <c r="B3948" i="35"/>
  <c r="B3949" i="35"/>
  <c r="B3950" i="35"/>
  <c r="B3951" i="35"/>
  <c r="B3952" i="35"/>
  <c r="B3953" i="35"/>
  <c r="B3954" i="35"/>
  <c r="B3955" i="35"/>
  <c r="B3956" i="35"/>
  <c r="B3957" i="35"/>
  <c r="B3958" i="35"/>
  <c r="B3959" i="35"/>
  <c r="B3960" i="35"/>
  <c r="B3961" i="35"/>
  <c r="B3962" i="35"/>
  <c r="B3963" i="35"/>
  <c r="B3964" i="35"/>
  <c r="B3965" i="35"/>
  <c r="B3966" i="35"/>
  <c r="B3967" i="35"/>
  <c r="B3968" i="35"/>
  <c r="B3969" i="35"/>
  <c r="B3970" i="35"/>
  <c r="B3971" i="35"/>
  <c r="B3972" i="35"/>
  <c r="B3973" i="35"/>
  <c r="B3974" i="35"/>
  <c r="B3975" i="35"/>
  <c r="B3976" i="35"/>
  <c r="B3977" i="35"/>
  <c r="B3978" i="35"/>
  <c r="B3979" i="35"/>
  <c r="B3980" i="35"/>
  <c r="B3981" i="35"/>
  <c r="B3982" i="35"/>
  <c r="B3983" i="35"/>
  <c r="B3984" i="35"/>
  <c r="B3985" i="35"/>
  <c r="B3986" i="35"/>
  <c r="B3987" i="35"/>
  <c r="B3988" i="35"/>
  <c r="B3989" i="35"/>
  <c r="B3990" i="35"/>
  <c r="B3991" i="35"/>
  <c r="B3992" i="35"/>
  <c r="B3993" i="35"/>
  <c r="B3994" i="35"/>
  <c r="B3995" i="35"/>
  <c r="B3996" i="35"/>
  <c r="B3997" i="35"/>
  <c r="B3998" i="35"/>
  <c r="B3999" i="35"/>
  <c r="B4000" i="35"/>
  <c r="B4001" i="35"/>
  <c r="B4002" i="35"/>
  <c r="B4003" i="35"/>
  <c r="B4004" i="35"/>
  <c r="B4005" i="35"/>
  <c r="B4006" i="35"/>
  <c r="B4007" i="35"/>
  <c r="B4008" i="35"/>
  <c r="B4009" i="35"/>
  <c r="B4010" i="35"/>
  <c r="B4011" i="35"/>
  <c r="B4012" i="35"/>
  <c r="B4013" i="35"/>
  <c r="B4014" i="35"/>
  <c r="B4015" i="35"/>
  <c r="B4016" i="35"/>
  <c r="B4017" i="35"/>
  <c r="B4018" i="35"/>
  <c r="B4019" i="35"/>
  <c r="B4020" i="35"/>
  <c r="B4021" i="35"/>
  <c r="B4022" i="35"/>
  <c r="B4023" i="35"/>
  <c r="B4024" i="35"/>
  <c r="B4025" i="35"/>
  <c r="B4026" i="35"/>
  <c r="B4027" i="35"/>
  <c r="B4028" i="35"/>
  <c r="B4029" i="35"/>
  <c r="B4030" i="35"/>
  <c r="B4031" i="35"/>
  <c r="B4032" i="35"/>
  <c r="B4033" i="35"/>
  <c r="B4034" i="35"/>
  <c r="B4035" i="35"/>
  <c r="B4036" i="35"/>
  <c r="B4037" i="35"/>
  <c r="B4038" i="35"/>
  <c r="B4039" i="35"/>
  <c r="B4040" i="35"/>
  <c r="B4041" i="35"/>
  <c r="B4042" i="35"/>
  <c r="B4043" i="35"/>
  <c r="B4044" i="35"/>
  <c r="B4045" i="35"/>
  <c r="B4046" i="35"/>
  <c r="B4047" i="35"/>
  <c r="B4048" i="35"/>
  <c r="B4049" i="35"/>
  <c r="B4050" i="35"/>
  <c r="B4051" i="35"/>
  <c r="B4052" i="35"/>
  <c r="B4053" i="35"/>
  <c r="B4054" i="35"/>
  <c r="B4055" i="35"/>
  <c r="B4056" i="35"/>
  <c r="B4057" i="35"/>
  <c r="B4058" i="35"/>
  <c r="B4059" i="35"/>
  <c r="B4060" i="35"/>
  <c r="B4061" i="35"/>
  <c r="B4062" i="35"/>
  <c r="B4063" i="35"/>
  <c r="B4064" i="35"/>
  <c r="B4065" i="35"/>
  <c r="B4066" i="35"/>
  <c r="B4067" i="35"/>
  <c r="B4068" i="35"/>
  <c r="B4069" i="35"/>
  <c r="B4070" i="35"/>
  <c r="B4071" i="35"/>
  <c r="B4072" i="35"/>
  <c r="B4073" i="35"/>
  <c r="B4074" i="35"/>
  <c r="B4075" i="35"/>
  <c r="B4076" i="35"/>
  <c r="B4077" i="35"/>
  <c r="B4078" i="35"/>
  <c r="B4079" i="35"/>
  <c r="B4080" i="35"/>
  <c r="B4081" i="35"/>
  <c r="B4082" i="35"/>
  <c r="B4083" i="35"/>
  <c r="B4084" i="35"/>
  <c r="B4085" i="35"/>
  <c r="B4086" i="35"/>
  <c r="B4087" i="35"/>
  <c r="B4088" i="35"/>
  <c r="B4089" i="35"/>
  <c r="B4090" i="35"/>
  <c r="B4091" i="35"/>
  <c r="B4092" i="35"/>
  <c r="B4093" i="35"/>
  <c r="B4094" i="35"/>
  <c r="B4095" i="35"/>
  <c r="B4096" i="35"/>
  <c r="B4097" i="35"/>
  <c r="B4098" i="35"/>
  <c r="B4099" i="35"/>
  <c r="B4100" i="35"/>
  <c r="B4101" i="35"/>
  <c r="B4102" i="35"/>
  <c r="B4103" i="35"/>
  <c r="B4104" i="35"/>
  <c r="B4105" i="35"/>
  <c r="B4106" i="35"/>
  <c r="B4107" i="35"/>
  <c r="B4108" i="35"/>
  <c r="B4109" i="35"/>
  <c r="B4110" i="35"/>
  <c r="B4111" i="35"/>
  <c r="B4112" i="35"/>
  <c r="B4113" i="35"/>
  <c r="B4114" i="35"/>
  <c r="B4115" i="35"/>
  <c r="B4116" i="35"/>
  <c r="B4117" i="35"/>
  <c r="B4118" i="35"/>
  <c r="B4119" i="35"/>
  <c r="B4120" i="35"/>
  <c r="B4121" i="35"/>
  <c r="B4122" i="35"/>
  <c r="B4123" i="35"/>
  <c r="B4124" i="35"/>
  <c r="B4125" i="35"/>
  <c r="B4126" i="35"/>
  <c r="B4127" i="35"/>
  <c r="B4128" i="35"/>
  <c r="B4129" i="35"/>
  <c r="B4130" i="35"/>
  <c r="B4131" i="35"/>
  <c r="B4132" i="35"/>
  <c r="B4133" i="35"/>
  <c r="B4134" i="35"/>
  <c r="B4135" i="35"/>
  <c r="B4136" i="35"/>
  <c r="B4137" i="35"/>
  <c r="B4138" i="35"/>
  <c r="B4139" i="35"/>
  <c r="B4140" i="35"/>
  <c r="B4141" i="35"/>
  <c r="B4142" i="35"/>
  <c r="B4143" i="35"/>
  <c r="B4144" i="35"/>
  <c r="B4145" i="35"/>
  <c r="B4146" i="35"/>
  <c r="B4147" i="35"/>
  <c r="B4148" i="35"/>
  <c r="B4149" i="35"/>
  <c r="B4150" i="35"/>
  <c r="B4151" i="35"/>
  <c r="B4152" i="35"/>
  <c r="B4153" i="35"/>
  <c r="B4154" i="35"/>
  <c r="B4155" i="35"/>
  <c r="B4156" i="35"/>
  <c r="B4157" i="35"/>
  <c r="B4158" i="35"/>
  <c r="B4159" i="35"/>
  <c r="B4160" i="35"/>
  <c r="B4161" i="35"/>
  <c r="B4162" i="35"/>
  <c r="B4163" i="35"/>
  <c r="B4164" i="35"/>
  <c r="B4165" i="35"/>
  <c r="B4166" i="35"/>
  <c r="B4167" i="35"/>
  <c r="B4168" i="35"/>
  <c r="B4169" i="35"/>
  <c r="B4170" i="35"/>
  <c r="B4171" i="35"/>
  <c r="B4172" i="35"/>
  <c r="B4173" i="35"/>
  <c r="B4174" i="35"/>
  <c r="B4175" i="35"/>
  <c r="B4176" i="35"/>
  <c r="B4177" i="35"/>
  <c r="B4178" i="35"/>
  <c r="B4179" i="35"/>
  <c r="B4180" i="35"/>
  <c r="B4181" i="35"/>
  <c r="B4182" i="35"/>
  <c r="B4183" i="35"/>
  <c r="B4184" i="35"/>
  <c r="B4185" i="35"/>
  <c r="B4186" i="35"/>
  <c r="B4187" i="35"/>
  <c r="B4188" i="35"/>
  <c r="B4189" i="35"/>
  <c r="B4190" i="35"/>
  <c r="B4191" i="35"/>
  <c r="B4192" i="35"/>
  <c r="B4193" i="35"/>
  <c r="B4194" i="35"/>
  <c r="B4195" i="35"/>
  <c r="B4196" i="35"/>
  <c r="B4197" i="35"/>
  <c r="B4198" i="35"/>
  <c r="B4199" i="35"/>
  <c r="B4200" i="35"/>
  <c r="B4201" i="35"/>
  <c r="B4202" i="35"/>
  <c r="B4203" i="35"/>
  <c r="B4204" i="35"/>
  <c r="B4205" i="35"/>
  <c r="B4206" i="35"/>
  <c r="B4207" i="35"/>
  <c r="B4208" i="35"/>
  <c r="B4209" i="35"/>
  <c r="B4210" i="35"/>
  <c r="B4211" i="35"/>
  <c r="B4212" i="35"/>
  <c r="B4213" i="35"/>
  <c r="B4214" i="35"/>
  <c r="B4215" i="35"/>
  <c r="B4216" i="35"/>
  <c r="B4217" i="35"/>
  <c r="B4218" i="35"/>
  <c r="B4219" i="35"/>
  <c r="B4220" i="35"/>
  <c r="B4221" i="35"/>
  <c r="B4222" i="35"/>
  <c r="B4223" i="35"/>
  <c r="B4224" i="35"/>
  <c r="B4225" i="35"/>
  <c r="B4226" i="35"/>
  <c r="B4227" i="35"/>
  <c r="B4228" i="35"/>
  <c r="B4229" i="35"/>
  <c r="B4230" i="35"/>
  <c r="B4231" i="35"/>
  <c r="B4232" i="35"/>
  <c r="B4233" i="35"/>
  <c r="B4234" i="35"/>
  <c r="B4235" i="35"/>
  <c r="B4236" i="35"/>
  <c r="B4237" i="35"/>
  <c r="B4238" i="35"/>
  <c r="B4239" i="35"/>
  <c r="B4240" i="35"/>
  <c r="B4241" i="35"/>
  <c r="B4242" i="35"/>
  <c r="B4243" i="35"/>
  <c r="B4244" i="35"/>
  <c r="B4245" i="35"/>
  <c r="B4246" i="35"/>
  <c r="B4247" i="35"/>
  <c r="B4248" i="35"/>
  <c r="B4249" i="35"/>
  <c r="B4250" i="35"/>
  <c r="B4251" i="35"/>
  <c r="B4252" i="35"/>
  <c r="B4253" i="35"/>
  <c r="B4254" i="35"/>
  <c r="B4255" i="35"/>
  <c r="B4256" i="35"/>
  <c r="B4257" i="35"/>
  <c r="B4258" i="35"/>
  <c r="B4259" i="35"/>
  <c r="B4260" i="35"/>
  <c r="B4261" i="35"/>
  <c r="B4262" i="35"/>
  <c r="B4263" i="35"/>
  <c r="B4264" i="35"/>
  <c r="B4265" i="35"/>
  <c r="B4266" i="35"/>
  <c r="B4267" i="35"/>
  <c r="B4268" i="35"/>
  <c r="B4269" i="35"/>
  <c r="B4270" i="35"/>
  <c r="B4271" i="35"/>
  <c r="B4272" i="35"/>
  <c r="B4273" i="35"/>
  <c r="B4274" i="35"/>
  <c r="B4275" i="35"/>
  <c r="B4276" i="35"/>
  <c r="B4277" i="35"/>
  <c r="B4278" i="35"/>
  <c r="B4279" i="35"/>
  <c r="B4280" i="35"/>
  <c r="B4281" i="35"/>
  <c r="B4282" i="35"/>
  <c r="B4283" i="35"/>
  <c r="B4284" i="35"/>
  <c r="B4285" i="35"/>
  <c r="B4286" i="35"/>
  <c r="B4287" i="35"/>
  <c r="B4288" i="35"/>
  <c r="B4289" i="35"/>
  <c r="B4290" i="35"/>
  <c r="B4291" i="35"/>
  <c r="B4292" i="35"/>
  <c r="B4293" i="35"/>
  <c r="B4294" i="35"/>
  <c r="B4295" i="35"/>
  <c r="B4296" i="35"/>
  <c r="B4297" i="35"/>
  <c r="B4298" i="35"/>
  <c r="B4299" i="35"/>
  <c r="B4300" i="35"/>
  <c r="B4301" i="35"/>
  <c r="B4302" i="35"/>
  <c r="B4303" i="35"/>
  <c r="B4304" i="35"/>
  <c r="B4305" i="35"/>
  <c r="B4306" i="35"/>
  <c r="B4307" i="35"/>
  <c r="B4308" i="35"/>
  <c r="B4309" i="35"/>
  <c r="B4310" i="35"/>
  <c r="B4311" i="35"/>
  <c r="B4312" i="35"/>
  <c r="B4313" i="35"/>
  <c r="B4314" i="35"/>
  <c r="B4315" i="35"/>
  <c r="B4316" i="35"/>
  <c r="B4317" i="35"/>
  <c r="B4318" i="35"/>
  <c r="B4319" i="35"/>
  <c r="B4320" i="35"/>
  <c r="B4321" i="35"/>
  <c r="B4322" i="35"/>
  <c r="B4323" i="35"/>
  <c r="B4324" i="35"/>
  <c r="B4325" i="35"/>
  <c r="B4326" i="35"/>
  <c r="B4327" i="35"/>
  <c r="B4328" i="35"/>
  <c r="B4329" i="35"/>
  <c r="B4330" i="35"/>
  <c r="B4331" i="35"/>
  <c r="B4332" i="35"/>
  <c r="B4333" i="35"/>
  <c r="B4334" i="35"/>
  <c r="B4335" i="35"/>
  <c r="B4336" i="35"/>
  <c r="B4337" i="35"/>
  <c r="B4338" i="35"/>
  <c r="B4339" i="35"/>
  <c r="B4340" i="35"/>
  <c r="B4341" i="35"/>
  <c r="B4342" i="35"/>
  <c r="B4343" i="35"/>
  <c r="B4344" i="35"/>
  <c r="B4345" i="35"/>
  <c r="B4346" i="35"/>
  <c r="B4347" i="35"/>
  <c r="B4348" i="35"/>
  <c r="B4349" i="35"/>
  <c r="B4350" i="35"/>
  <c r="B4351" i="35"/>
  <c r="B4352" i="35"/>
  <c r="B4353" i="35"/>
  <c r="B4354" i="35"/>
  <c r="B4355" i="35"/>
  <c r="B4356" i="35"/>
  <c r="B4357" i="35"/>
  <c r="B4358" i="35"/>
  <c r="B4359" i="35"/>
  <c r="B4360" i="35"/>
  <c r="B4361" i="35"/>
  <c r="B4362" i="35"/>
  <c r="B4363" i="35"/>
  <c r="B4364" i="35"/>
  <c r="B4365" i="35"/>
  <c r="B4366" i="35"/>
  <c r="B4367" i="35"/>
  <c r="B4368" i="35"/>
  <c r="B4369" i="35"/>
  <c r="B4370" i="35"/>
  <c r="B4371" i="35"/>
  <c r="B4372" i="35"/>
  <c r="B4373" i="35"/>
  <c r="B4374" i="35"/>
  <c r="B4375" i="35"/>
  <c r="B4376" i="35"/>
  <c r="B4377" i="35"/>
  <c r="B4378" i="35"/>
  <c r="B4379" i="35"/>
  <c r="B4380" i="35"/>
  <c r="B4381" i="35"/>
  <c r="B4382" i="35"/>
  <c r="B4383" i="35"/>
  <c r="B4384" i="35"/>
  <c r="B4385" i="35"/>
  <c r="B4386" i="35"/>
  <c r="B4387" i="35"/>
  <c r="B4388" i="35"/>
  <c r="B4389" i="35"/>
  <c r="B4390" i="35"/>
  <c r="B4391" i="35"/>
  <c r="B4392" i="35"/>
  <c r="B4393" i="35"/>
  <c r="B4394" i="35"/>
  <c r="B4395" i="35"/>
  <c r="B4396" i="35"/>
  <c r="B4397" i="35"/>
  <c r="B4398" i="35"/>
  <c r="B4399" i="35"/>
  <c r="B4400" i="35"/>
  <c r="B4401" i="35"/>
  <c r="B4402" i="35"/>
  <c r="B4403" i="35"/>
  <c r="B4404" i="35"/>
  <c r="B4405" i="35"/>
  <c r="B4406" i="35"/>
  <c r="B4407" i="35"/>
  <c r="B4408" i="35"/>
  <c r="B4409" i="35"/>
  <c r="B4410" i="35"/>
  <c r="B4411" i="35"/>
  <c r="B4412" i="35"/>
  <c r="B4413" i="35"/>
  <c r="B4414" i="35"/>
  <c r="B4415" i="35"/>
  <c r="B4416" i="35"/>
  <c r="B4417" i="35"/>
  <c r="B4418" i="35"/>
  <c r="B4419" i="35"/>
  <c r="B4420" i="35"/>
  <c r="B4421" i="35"/>
  <c r="B4422" i="35"/>
  <c r="B4423" i="35"/>
  <c r="B4424" i="35"/>
  <c r="B4425" i="35"/>
  <c r="B4426" i="35"/>
  <c r="B4427" i="35"/>
  <c r="B4428" i="35"/>
  <c r="B4429" i="35"/>
  <c r="B4430" i="35"/>
  <c r="B4431" i="35"/>
  <c r="B4432" i="35"/>
  <c r="B4433" i="35"/>
  <c r="B4434" i="35"/>
  <c r="B4435" i="35"/>
  <c r="B4436" i="35"/>
  <c r="B4437" i="35"/>
  <c r="B4438" i="35"/>
  <c r="B4439" i="35"/>
  <c r="B4440" i="35"/>
  <c r="B4441" i="35"/>
  <c r="B4442" i="35"/>
  <c r="B4443" i="35"/>
  <c r="B4444" i="35"/>
  <c r="B4445" i="35"/>
  <c r="B4446" i="35"/>
  <c r="B4447" i="35"/>
  <c r="B4448" i="35"/>
  <c r="B4449" i="35"/>
  <c r="B4450" i="35"/>
  <c r="B4451" i="35"/>
  <c r="B4452" i="35"/>
  <c r="B4453" i="35"/>
  <c r="B4454" i="35"/>
  <c r="B4455" i="35"/>
  <c r="B4456" i="35"/>
  <c r="B4457" i="35"/>
  <c r="B4458" i="35"/>
  <c r="B4459" i="35"/>
  <c r="B4460" i="35"/>
  <c r="B4461" i="35"/>
  <c r="B4462" i="35"/>
  <c r="B4463" i="35"/>
  <c r="B4464" i="35"/>
  <c r="B4465" i="35"/>
  <c r="B4466" i="35"/>
  <c r="B4467" i="35"/>
  <c r="B4468" i="35"/>
  <c r="B4469" i="35"/>
  <c r="B4470" i="35"/>
  <c r="B4471" i="35"/>
  <c r="B4472" i="35"/>
  <c r="B4473" i="35"/>
  <c r="B4474" i="35"/>
  <c r="B4475" i="35"/>
  <c r="B4476" i="35"/>
  <c r="B4477" i="35"/>
  <c r="B4478" i="35"/>
  <c r="B4479" i="35"/>
  <c r="B4480" i="35"/>
  <c r="B4481" i="35"/>
  <c r="B4482" i="35"/>
  <c r="B4483" i="35"/>
  <c r="B4484" i="35"/>
  <c r="B4485" i="35"/>
  <c r="B4486" i="35"/>
  <c r="B4487" i="35"/>
  <c r="B4488" i="35"/>
  <c r="B4489" i="35"/>
  <c r="B4490" i="35"/>
  <c r="B4491" i="35"/>
  <c r="B4492" i="35"/>
  <c r="B4493" i="35"/>
  <c r="B4494" i="35"/>
  <c r="B4495" i="35"/>
  <c r="B4496" i="35"/>
  <c r="B4497" i="35"/>
  <c r="B4498" i="35"/>
  <c r="B4499" i="35"/>
  <c r="B4500" i="35"/>
  <c r="B4501" i="35"/>
  <c r="B4502" i="35"/>
  <c r="B4503" i="35"/>
  <c r="B4504" i="35"/>
  <c r="B4505" i="35"/>
  <c r="B4506" i="35"/>
  <c r="B4507" i="35"/>
  <c r="B4508" i="35"/>
  <c r="B4509" i="35"/>
  <c r="B4510" i="35"/>
  <c r="B4511" i="35"/>
  <c r="B4512" i="35"/>
  <c r="B4513" i="35"/>
  <c r="B4514" i="35"/>
  <c r="B4515" i="35"/>
  <c r="B4516" i="35"/>
  <c r="B4517" i="35"/>
  <c r="B4518" i="35"/>
  <c r="B4519" i="35"/>
  <c r="B4520" i="35"/>
  <c r="B4521" i="35"/>
  <c r="B4522" i="35"/>
  <c r="B4523" i="35"/>
  <c r="B4524" i="35"/>
  <c r="B4525" i="35"/>
  <c r="B4526" i="35"/>
  <c r="B4527" i="35"/>
  <c r="B4528" i="35"/>
  <c r="B4529" i="35"/>
  <c r="B4530" i="35"/>
  <c r="B4531" i="35"/>
  <c r="B4532" i="35"/>
  <c r="B4533" i="35"/>
  <c r="B4534" i="35"/>
  <c r="B4535" i="35"/>
  <c r="B4536" i="35"/>
  <c r="B4537" i="35"/>
  <c r="B4538" i="35"/>
  <c r="B4539" i="35"/>
  <c r="B4540" i="35"/>
  <c r="B4541" i="35"/>
  <c r="B4542" i="35"/>
  <c r="B4543" i="35"/>
  <c r="B4544" i="35"/>
  <c r="B4545" i="35"/>
  <c r="B4546" i="35"/>
  <c r="B4547" i="35"/>
  <c r="B4548" i="35"/>
  <c r="B4549" i="35"/>
  <c r="B4550" i="35"/>
  <c r="B4551" i="35"/>
  <c r="B4552" i="35"/>
  <c r="B4553" i="35"/>
  <c r="B4554" i="35"/>
  <c r="B4555" i="35"/>
  <c r="B4556" i="35"/>
  <c r="B4557" i="35"/>
  <c r="B4558" i="35"/>
  <c r="B4559" i="35"/>
  <c r="B4560" i="35"/>
  <c r="B4561" i="35"/>
  <c r="B4562" i="35"/>
  <c r="B4563" i="35"/>
  <c r="B4564" i="35"/>
  <c r="B4565" i="35"/>
  <c r="B4566" i="35"/>
  <c r="B4567" i="35"/>
  <c r="B4568" i="35"/>
  <c r="B4569" i="35"/>
  <c r="B4570" i="35"/>
  <c r="B4571" i="35"/>
  <c r="B4572" i="35"/>
  <c r="B4573" i="35"/>
  <c r="B4574" i="35"/>
  <c r="B4575" i="35"/>
  <c r="B4576" i="35"/>
  <c r="B4577" i="35"/>
  <c r="B4578" i="35"/>
  <c r="B4579" i="35"/>
  <c r="B4580" i="35"/>
  <c r="B4581" i="35"/>
  <c r="B4582" i="35"/>
  <c r="B4583" i="35"/>
  <c r="B4584" i="35"/>
  <c r="B4585" i="35"/>
  <c r="B4586" i="35"/>
  <c r="B4587" i="35"/>
  <c r="B4588" i="35"/>
  <c r="B4589" i="35"/>
  <c r="B4590" i="35"/>
  <c r="B4591" i="35"/>
  <c r="B4592" i="35"/>
  <c r="B4593" i="35"/>
  <c r="B4594" i="35"/>
  <c r="B4595" i="35"/>
  <c r="B4596" i="35"/>
  <c r="B4597" i="35"/>
  <c r="B4598" i="35"/>
  <c r="B4599" i="35"/>
  <c r="B4600" i="35"/>
  <c r="B4601" i="35"/>
  <c r="B4602" i="35"/>
  <c r="B4603" i="35"/>
  <c r="B4604" i="35"/>
  <c r="B4605" i="35"/>
  <c r="B4606" i="35"/>
  <c r="B4607" i="35"/>
  <c r="B4608" i="35"/>
  <c r="B4609" i="35"/>
  <c r="B4610" i="35"/>
  <c r="B4611" i="35"/>
  <c r="B4612" i="35"/>
  <c r="B4613" i="35"/>
  <c r="B4614" i="35"/>
  <c r="B4615" i="35"/>
  <c r="B4616" i="35"/>
  <c r="B4617" i="35"/>
  <c r="B4618" i="35"/>
  <c r="B4619" i="35"/>
  <c r="B4620" i="35"/>
  <c r="B4621" i="35"/>
  <c r="B4622" i="35"/>
  <c r="B4623" i="35"/>
  <c r="B4624" i="35"/>
  <c r="B4625" i="35"/>
  <c r="B4626" i="35"/>
  <c r="B4627" i="35"/>
  <c r="B4628" i="35"/>
  <c r="B4629" i="35"/>
  <c r="B4630" i="35"/>
  <c r="B4631" i="35"/>
  <c r="B4632" i="35"/>
  <c r="B4633" i="35"/>
  <c r="B4634" i="35"/>
  <c r="B4635" i="35"/>
  <c r="B4636" i="35"/>
  <c r="B4637" i="35"/>
  <c r="B4638" i="35"/>
  <c r="B4639" i="35"/>
  <c r="B4640" i="35"/>
  <c r="B4641" i="35"/>
  <c r="B4642" i="35"/>
  <c r="B4643" i="35"/>
  <c r="B4644" i="35"/>
  <c r="B4645" i="35"/>
  <c r="B4646" i="35"/>
  <c r="B4647" i="35"/>
  <c r="B4648" i="35"/>
  <c r="B4649" i="35"/>
  <c r="B4650" i="35"/>
  <c r="B4651" i="35"/>
  <c r="B4652" i="35"/>
  <c r="B4653" i="35"/>
  <c r="B4654" i="35"/>
  <c r="B4655" i="35"/>
  <c r="B4656" i="35"/>
  <c r="B4657" i="35"/>
  <c r="B4658" i="35"/>
  <c r="B4659" i="35"/>
  <c r="B4660" i="35"/>
  <c r="B4661" i="35"/>
  <c r="B4662" i="35"/>
  <c r="B4663" i="35"/>
  <c r="B4664" i="35"/>
  <c r="B4665" i="35"/>
  <c r="B4666" i="35"/>
  <c r="B4667" i="35"/>
  <c r="B4668" i="35"/>
  <c r="B4669" i="35"/>
  <c r="B4670" i="35"/>
  <c r="B4671" i="35"/>
  <c r="B4672" i="35"/>
  <c r="B4673" i="35"/>
  <c r="B4674" i="35"/>
  <c r="B4675" i="35"/>
  <c r="B4676" i="35"/>
  <c r="B4677" i="35"/>
  <c r="B4678" i="35"/>
  <c r="B4679" i="35"/>
  <c r="B4680" i="35"/>
  <c r="B4681" i="35"/>
  <c r="B4682" i="35"/>
  <c r="B4683" i="35"/>
  <c r="B4684" i="35"/>
  <c r="B4685" i="35"/>
  <c r="B4686" i="35"/>
  <c r="B4687" i="35"/>
  <c r="B4688" i="35"/>
  <c r="B4689" i="35"/>
  <c r="B4690" i="35"/>
  <c r="B4691" i="35"/>
  <c r="B4692" i="35"/>
  <c r="B4693" i="35"/>
  <c r="B4694" i="35"/>
  <c r="B4695" i="35"/>
  <c r="B4696" i="35"/>
  <c r="B4697" i="35"/>
  <c r="B4698" i="35"/>
  <c r="B4699" i="35"/>
  <c r="B4700" i="35"/>
  <c r="B4701" i="35"/>
  <c r="B4702" i="35"/>
  <c r="B4703" i="35"/>
  <c r="B4704" i="35"/>
  <c r="B4705" i="35"/>
  <c r="B4706" i="35"/>
  <c r="B4707" i="35"/>
  <c r="B4708" i="35"/>
  <c r="B4709" i="35"/>
  <c r="B4710" i="35"/>
  <c r="B4711" i="35"/>
  <c r="B4712" i="35"/>
  <c r="B4713" i="35"/>
  <c r="B4714" i="35"/>
  <c r="B4715" i="35"/>
  <c r="B4716" i="35"/>
  <c r="B4717" i="35"/>
  <c r="B4718" i="35"/>
  <c r="B4719" i="35"/>
  <c r="B4720" i="35"/>
  <c r="B4721" i="35"/>
  <c r="B4722" i="35"/>
  <c r="B4723" i="35"/>
  <c r="B4724" i="35"/>
  <c r="B4725" i="35"/>
  <c r="B4726" i="35"/>
  <c r="B4727" i="35"/>
  <c r="B4728" i="35"/>
  <c r="B4729" i="35"/>
  <c r="B4730" i="35"/>
  <c r="B4731" i="35"/>
  <c r="B4732" i="35"/>
  <c r="B4733" i="35"/>
  <c r="B4734" i="35"/>
  <c r="B4735" i="35"/>
  <c r="B4736" i="35"/>
  <c r="B4737" i="35"/>
  <c r="B4738" i="35"/>
  <c r="B4739" i="35"/>
  <c r="B4740" i="35"/>
  <c r="B4741" i="35"/>
  <c r="B4742" i="35"/>
  <c r="B4743" i="35"/>
  <c r="B4744" i="35"/>
  <c r="B4745" i="35"/>
  <c r="B4746" i="35"/>
  <c r="B4747" i="35"/>
  <c r="B4748" i="35"/>
  <c r="B4749" i="35"/>
  <c r="B4750" i="35"/>
  <c r="B4751" i="35"/>
  <c r="B4752" i="35"/>
  <c r="B4753" i="35"/>
  <c r="B4754" i="35"/>
  <c r="B4755" i="35"/>
  <c r="B4756" i="35"/>
  <c r="B4757" i="35"/>
  <c r="B4758" i="35"/>
  <c r="B4759" i="35"/>
  <c r="B4760" i="35"/>
  <c r="B4761" i="35"/>
  <c r="B4762" i="35"/>
  <c r="B4763" i="35"/>
  <c r="B4764" i="35"/>
  <c r="B4765" i="35"/>
  <c r="B4766" i="35"/>
  <c r="B4767" i="35"/>
  <c r="B4768" i="35"/>
  <c r="B4769" i="35"/>
  <c r="B4770" i="35"/>
  <c r="B4771" i="35"/>
  <c r="B4772" i="35"/>
  <c r="B4773" i="35"/>
  <c r="B4774" i="35"/>
  <c r="B4775" i="35"/>
  <c r="B4776" i="35"/>
  <c r="B4777" i="35"/>
  <c r="B4778" i="35"/>
  <c r="B4779" i="35"/>
  <c r="B4780" i="35"/>
  <c r="B4781" i="35"/>
  <c r="B4782" i="35"/>
  <c r="B4783" i="35"/>
  <c r="B4784" i="35"/>
  <c r="B4785" i="35"/>
  <c r="B4786" i="35"/>
  <c r="B4787" i="35"/>
  <c r="B4788" i="35"/>
  <c r="B4789" i="35"/>
  <c r="B4790" i="35"/>
  <c r="B4791" i="35"/>
  <c r="B4792" i="35"/>
  <c r="B4793" i="35"/>
  <c r="B4794" i="35"/>
  <c r="B4795" i="35"/>
  <c r="B4796" i="35"/>
  <c r="B4797" i="35"/>
  <c r="B4798" i="35"/>
  <c r="B4799" i="35"/>
  <c r="B4800" i="35"/>
  <c r="B4801" i="35"/>
  <c r="B4802" i="35"/>
  <c r="B4803" i="35"/>
  <c r="B4804" i="35"/>
  <c r="B4805" i="35"/>
  <c r="B4806" i="35"/>
  <c r="B4807" i="35"/>
  <c r="B4808" i="35"/>
  <c r="B4809" i="35"/>
  <c r="B4810" i="35"/>
  <c r="B4811" i="35"/>
  <c r="B4812" i="35"/>
  <c r="B4813" i="35"/>
  <c r="B4814" i="35"/>
  <c r="B4815" i="35"/>
  <c r="B4816" i="35"/>
  <c r="B4817" i="35"/>
  <c r="B4818" i="35"/>
  <c r="B4819" i="35"/>
  <c r="B4820" i="35"/>
  <c r="B4821" i="35"/>
  <c r="B4822" i="35"/>
  <c r="B4823" i="35"/>
  <c r="B4824" i="35"/>
  <c r="B4825" i="35"/>
  <c r="B4826" i="35"/>
  <c r="B4827" i="35"/>
  <c r="B4828" i="35"/>
  <c r="B4829" i="35"/>
  <c r="B4830" i="35"/>
  <c r="B4831" i="35"/>
  <c r="B4832" i="35"/>
  <c r="B4833" i="35"/>
  <c r="B4834" i="35"/>
  <c r="B4835" i="35"/>
  <c r="B4836" i="35"/>
  <c r="B4837" i="35"/>
  <c r="B4838" i="35"/>
  <c r="B4839" i="35"/>
  <c r="B4840" i="35"/>
  <c r="B4841" i="35"/>
  <c r="B4842" i="35"/>
  <c r="B4843" i="35"/>
  <c r="B4844" i="35"/>
  <c r="B4845" i="35"/>
  <c r="B4846" i="35"/>
  <c r="B4847" i="35"/>
  <c r="B4848" i="35"/>
  <c r="B4849" i="35"/>
  <c r="B4850" i="35"/>
  <c r="B4851" i="35"/>
  <c r="B4852" i="35"/>
  <c r="B4853" i="35"/>
  <c r="B4854" i="35"/>
  <c r="B4855" i="35"/>
  <c r="B4856" i="35"/>
  <c r="B4857" i="35"/>
  <c r="B4858" i="35"/>
  <c r="B4859" i="35"/>
  <c r="B4860" i="35"/>
  <c r="B4861" i="35"/>
  <c r="B4862" i="35"/>
  <c r="B4863" i="35"/>
  <c r="B4864" i="35"/>
  <c r="B4865" i="35"/>
  <c r="B4866" i="35"/>
  <c r="B4867" i="35"/>
  <c r="B4868" i="35"/>
  <c r="B4869" i="35"/>
  <c r="B4870" i="35"/>
  <c r="B4871" i="35"/>
  <c r="B4872" i="35"/>
  <c r="B4873" i="35"/>
  <c r="B4874" i="35"/>
  <c r="B4875" i="35"/>
  <c r="B4876" i="35"/>
  <c r="B4877" i="35"/>
  <c r="B4878" i="35"/>
  <c r="B4879" i="35"/>
  <c r="B4880" i="35"/>
  <c r="B4881" i="35"/>
  <c r="B4882" i="35"/>
  <c r="B4883" i="35"/>
  <c r="B4884" i="35"/>
  <c r="B4885" i="35"/>
  <c r="B4886" i="35"/>
  <c r="B4887" i="35"/>
  <c r="B4888" i="35"/>
  <c r="B4889" i="35"/>
  <c r="B4890" i="35"/>
  <c r="B4891" i="35"/>
  <c r="B4892" i="35"/>
  <c r="B4893" i="35"/>
  <c r="B4894" i="35"/>
  <c r="B4895" i="35"/>
  <c r="B4896" i="35"/>
  <c r="B4897" i="35"/>
  <c r="B4898" i="35"/>
  <c r="B4899" i="35"/>
  <c r="B4900" i="35"/>
  <c r="B4901" i="35"/>
  <c r="B4902" i="35"/>
  <c r="B4903" i="35"/>
  <c r="B4904" i="35"/>
  <c r="B4905" i="35"/>
  <c r="B4906" i="35"/>
  <c r="B4907" i="35"/>
  <c r="B4908" i="35"/>
  <c r="B4909" i="35"/>
  <c r="B4910" i="35"/>
  <c r="B4911" i="35"/>
  <c r="B4912" i="35"/>
  <c r="B4913" i="35"/>
  <c r="B4914" i="35"/>
  <c r="B4915" i="35"/>
  <c r="B4916" i="35"/>
  <c r="B4917" i="35"/>
  <c r="B4918" i="35"/>
  <c r="B4919" i="35"/>
  <c r="B4920" i="35"/>
  <c r="B4921" i="35"/>
  <c r="B4922" i="35"/>
  <c r="B4923" i="35"/>
  <c r="B4924" i="35"/>
  <c r="B4925" i="35"/>
  <c r="B4926" i="35"/>
  <c r="B4927" i="35"/>
  <c r="B4928" i="35"/>
  <c r="B4929" i="35"/>
  <c r="B4930" i="35"/>
  <c r="B4931" i="35"/>
  <c r="B4932" i="35"/>
  <c r="B4933" i="35"/>
  <c r="B4934" i="35"/>
  <c r="B4935" i="35"/>
  <c r="B4936" i="35"/>
  <c r="B4937" i="35"/>
  <c r="B4938" i="35"/>
  <c r="B4939" i="35"/>
  <c r="B4940" i="35"/>
  <c r="B4941" i="35"/>
  <c r="B4942" i="35"/>
  <c r="B4943" i="35"/>
  <c r="B4944" i="35"/>
  <c r="B4945" i="35"/>
  <c r="B4946" i="35"/>
  <c r="B4947" i="35"/>
  <c r="B4948" i="35"/>
  <c r="B4949" i="35"/>
  <c r="B4950" i="35"/>
  <c r="B4951" i="35"/>
  <c r="B4952" i="35"/>
  <c r="B4953" i="35"/>
  <c r="B4954" i="35"/>
  <c r="B4955" i="35"/>
  <c r="B4956" i="35"/>
  <c r="B4957" i="35"/>
  <c r="B4958" i="35"/>
  <c r="B4959" i="35"/>
  <c r="B4960" i="35"/>
  <c r="B4961" i="35"/>
  <c r="B4962" i="35"/>
  <c r="B4963" i="35"/>
  <c r="B4964" i="35"/>
  <c r="B4965" i="35"/>
  <c r="B4966" i="35"/>
  <c r="B4967" i="35"/>
  <c r="B4968" i="35"/>
  <c r="B4969" i="35"/>
  <c r="B4970" i="35"/>
  <c r="B4971" i="35"/>
  <c r="B4972" i="35"/>
  <c r="B4973" i="35"/>
  <c r="B4974" i="35"/>
  <c r="B4975" i="35"/>
  <c r="B4976" i="35"/>
  <c r="B4977" i="35"/>
  <c r="B4978" i="35"/>
  <c r="B4979" i="35"/>
  <c r="B4980" i="35"/>
  <c r="B4981" i="35"/>
  <c r="B4982" i="35"/>
  <c r="B4983" i="35"/>
  <c r="B4984" i="35"/>
  <c r="B4985" i="35"/>
  <c r="B4986" i="35"/>
  <c r="B4987" i="35"/>
  <c r="B4988" i="35"/>
  <c r="B4989" i="35"/>
  <c r="B4990" i="35"/>
  <c r="B4991" i="35"/>
  <c r="B4992" i="35"/>
  <c r="B4993" i="35"/>
  <c r="B4994" i="35"/>
  <c r="B4995" i="35"/>
  <c r="B4996" i="35"/>
  <c r="B4997" i="35"/>
  <c r="B4998" i="35"/>
  <c r="B4999" i="35"/>
  <c r="B5000" i="35"/>
  <c r="B5001" i="35"/>
  <c r="B5002" i="35"/>
  <c r="B5003" i="35"/>
  <c r="B5004" i="35"/>
  <c r="B5005" i="35"/>
  <c r="B5006" i="35"/>
  <c r="B5007" i="35"/>
  <c r="B5008" i="35"/>
  <c r="B5009" i="35"/>
  <c r="B5010" i="35"/>
  <c r="B5011" i="35"/>
  <c r="B5012" i="35"/>
  <c r="B5013" i="35"/>
  <c r="B5014" i="35"/>
  <c r="B5015" i="35"/>
  <c r="B5016" i="35"/>
  <c r="B5017" i="35"/>
  <c r="B5018" i="35"/>
  <c r="B5019" i="35"/>
  <c r="B5020" i="35"/>
  <c r="B5021" i="35"/>
  <c r="B5022" i="35"/>
  <c r="B5023" i="35"/>
  <c r="B5024" i="35"/>
  <c r="B5025" i="35"/>
  <c r="B5026" i="35"/>
  <c r="B5027" i="35"/>
  <c r="B5028" i="35"/>
  <c r="B5029" i="35"/>
  <c r="B5030" i="35"/>
  <c r="B5031" i="35"/>
  <c r="B5032" i="35"/>
  <c r="B5033" i="35"/>
  <c r="B5034" i="35"/>
  <c r="B5035" i="35"/>
  <c r="B5036" i="35"/>
  <c r="B5037" i="35"/>
  <c r="B5038" i="35"/>
  <c r="B5039" i="35"/>
  <c r="B5040" i="35"/>
  <c r="B5041" i="35"/>
  <c r="B5042" i="35"/>
  <c r="B5043" i="35"/>
  <c r="B5044" i="35"/>
  <c r="B5045" i="35"/>
  <c r="B5046" i="35"/>
  <c r="B5047" i="35"/>
  <c r="B5048" i="35"/>
  <c r="B5049" i="35"/>
  <c r="B5050" i="35"/>
  <c r="B5051" i="35"/>
  <c r="B5052" i="35"/>
  <c r="B5053" i="35"/>
  <c r="B5054" i="35"/>
  <c r="B5055" i="35"/>
  <c r="B5056" i="35"/>
  <c r="B5057" i="35"/>
  <c r="B5058" i="35"/>
  <c r="B5059" i="35"/>
  <c r="B5060" i="35"/>
  <c r="B5061" i="35"/>
  <c r="B5062" i="35"/>
  <c r="B5063" i="35"/>
  <c r="B5064" i="35"/>
  <c r="B5065" i="35"/>
  <c r="B5066" i="35"/>
  <c r="B5067" i="35"/>
  <c r="B5068" i="35"/>
  <c r="B5069" i="35"/>
  <c r="B5070" i="35"/>
  <c r="B5071" i="35"/>
  <c r="B5072" i="35"/>
  <c r="B5073" i="35"/>
  <c r="B5074" i="35"/>
  <c r="B5075" i="35"/>
  <c r="B5076" i="35"/>
  <c r="B5077" i="35"/>
  <c r="B5078" i="35"/>
  <c r="B5079" i="35"/>
  <c r="B5080" i="35"/>
  <c r="B5081" i="35"/>
  <c r="B5082" i="35"/>
  <c r="B5083" i="35"/>
  <c r="B5084" i="35"/>
  <c r="B5085" i="35"/>
  <c r="B5086" i="35"/>
  <c r="B5087" i="35"/>
  <c r="B5088" i="35"/>
  <c r="B5089" i="35"/>
  <c r="B5090" i="35"/>
  <c r="B5091" i="35"/>
  <c r="B5092" i="35"/>
  <c r="B5093" i="35"/>
  <c r="B5094" i="35"/>
  <c r="B5095" i="35"/>
  <c r="B5096" i="35"/>
  <c r="B5097" i="35"/>
  <c r="B5098" i="35"/>
  <c r="B5099" i="35"/>
  <c r="B5100" i="35"/>
  <c r="B5101" i="35"/>
  <c r="B5102" i="35"/>
  <c r="B5103" i="35"/>
  <c r="B5104" i="35"/>
  <c r="B5105" i="35"/>
  <c r="B5106" i="35"/>
  <c r="B5107" i="35"/>
  <c r="B5108" i="35"/>
  <c r="B5109" i="35"/>
  <c r="B5110" i="35"/>
  <c r="B5111" i="35"/>
  <c r="B5112" i="35"/>
  <c r="B5113" i="35"/>
  <c r="B5114" i="35"/>
  <c r="B5115" i="35"/>
  <c r="B5116" i="35"/>
  <c r="B5117" i="35"/>
  <c r="B5118" i="35"/>
  <c r="B5119" i="35"/>
  <c r="B5120" i="35"/>
  <c r="B5121" i="35"/>
  <c r="B5122" i="35"/>
  <c r="B5123" i="35"/>
  <c r="B5124" i="35"/>
  <c r="B5125" i="35"/>
  <c r="B5126" i="35"/>
  <c r="B5127" i="35"/>
  <c r="B5128" i="35"/>
  <c r="B5129" i="35"/>
  <c r="B5130" i="35"/>
  <c r="B5131" i="35"/>
  <c r="B5132" i="35"/>
  <c r="B5133" i="35"/>
  <c r="B5134" i="35"/>
  <c r="B5135" i="35"/>
  <c r="B5136" i="35"/>
  <c r="B5137" i="35"/>
  <c r="B5138" i="35"/>
  <c r="B5139" i="35"/>
  <c r="B5140" i="35"/>
  <c r="B5141" i="35"/>
  <c r="B5142" i="35"/>
  <c r="B5143" i="35"/>
  <c r="B5144" i="35"/>
  <c r="B5145" i="35"/>
  <c r="B5146" i="35"/>
  <c r="B5147" i="35"/>
  <c r="B5148" i="35"/>
  <c r="B5149" i="35"/>
  <c r="B5150" i="35"/>
  <c r="B5151" i="35"/>
  <c r="B5152" i="35"/>
  <c r="B5153" i="35"/>
  <c r="B5154" i="35"/>
  <c r="B5155" i="35"/>
  <c r="B5156" i="35"/>
  <c r="B5157" i="35"/>
  <c r="B5158" i="35"/>
  <c r="B5159" i="35"/>
  <c r="B5160" i="35"/>
  <c r="B5161" i="35"/>
  <c r="B5162" i="35"/>
  <c r="B5163" i="35"/>
  <c r="B5164" i="35"/>
  <c r="B5165" i="35"/>
  <c r="B5166" i="35"/>
  <c r="B5167" i="35"/>
  <c r="B5168" i="35"/>
  <c r="B5169" i="35"/>
  <c r="B5170" i="35"/>
  <c r="B5171" i="35"/>
  <c r="B5172" i="35"/>
  <c r="B5173" i="35"/>
  <c r="B5174" i="35"/>
  <c r="B5175" i="35"/>
  <c r="B5176" i="35"/>
  <c r="B5177" i="35"/>
  <c r="B5178" i="35"/>
  <c r="B5179" i="35"/>
  <c r="B5180" i="35"/>
  <c r="B5181" i="35"/>
  <c r="B5182" i="35"/>
  <c r="B5183" i="35"/>
  <c r="B5184" i="35"/>
  <c r="B5185" i="35"/>
  <c r="B5186" i="35"/>
  <c r="B5187" i="35"/>
  <c r="B5188" i="35"/>
  <c r="B5189" i="35"/>
  <c r="B5190" i="35"/>
  <c r="B5191" i="35"/>
  <c r="B5192" i="35"/>
  <c r="B5193" i="35"/>
  <c r="B5194" i="35"/>
  <c r="B5195" i="35"/>
  <c r="B5196" i="35"/>
  <c r="B5197" i="35"/>
  <c r="B5198" i="35"/>
  <c r="B5199" i="35"/>
  <c r="B5200" i="35"/>
  <c r="B5201" i="35"/>
  <c r="B5202" i="35"/>
  <c r="B5203" i="35"/>
  <c r="B5204" i="35"/>
  <c r="B5205" i="35"/>
  <c r="B5206" i="35"/>
  <c r="B5207" i="35"/>
  <c r="B5208" i="35"/>
  <c r="B5209" i="35"/>
  <c r="B5210" i="35"/>
  <c r="B5211" i="35"/>
  <c r="B5212" i="35"/>
  <c r="B5213" i="35"/>
  <c r="B5214" i="35"/>
  <c r="B5215" i="35"/>
  <c r="B5216" i="35"/>
  <c r="B5217" i="35"/>
  <c r="B5218" i="35"/>
  <c r="B5219" i="35"/>
  <c r="B5220" i="35"/>
  <c r="B5221" i="35"/>
  <c r="B5222" i="35"/>
  <c r="B5223" i="35"/>
  <c r="B5224" i="35"/>
  <c r="B5225" i="35"/>
  <c r="B5226" i="35"/>
  <c r="B5227" i="35"/>
  <c r="B5228" i="35"/>
  <c r="B5229" i="35"/>
  <c r="B5230" i="35"/>
  <c r="B5231" i="35"/>
  <c r="B5232" i="35"/>
  <c r="B5233" i="35"/>
  <c r="B5234" i="35"/>
  <c r="B5235" i="35"/>
  <c r="B5236" i="35"/>
  <c r="B5237" i="35"/>
  <c r="B5238" i="35"/>
  <c r="B5239" i="35"/>
  <c r="B5240" i="35"/>
  <c r="B5241" i="35"/>
  <c r="B5242" i="35"/>
  <c r="B5243" i="35"/>
  <c r="B5244" i="35"/>
  <c r="B5245" i="35"/>
  <c r="B5246" i="35"/>
  <c r="B5247" i="35"/>
  <c r="B5248" i="35"/>
  <c r="B5249" i="35"/>
  <c r="B5250" i="35"/>
  <c r="B5251" i="35"/>
  <c r="B5252" i="35"/>
  <c r="B5253" i="35"/>
  <c r="B5254" i="35"/>
  <c r="B5255" i="35"/>
  <c r="B5256" i="35"/>
  <c r="B5257" i="35"/>
  <c r="B5258" i="35"/>
  <c r="B5259" i="35"/>
  <c r="B5260" i="35"/>
  <c r="B5261" i="35"/>
  <c r="B5262" i="35"/>
  <c r="B5263" i="35"/>
  <c r="B5264" i="35"/>
  <c r="B5265" i="35"/>
  <c r="B5266" i="35"/>
  <c r="B5267" i="35"/>
  <c r="B5268" i="35"/>
  <c r="B5269" i="35"/>
  <c r="B5270" i="35"/>
  <c r="B5271" i="35"/>
  <c r="B5272" i="35"/>
  <c r="B5273" i="35"/>
  <c r="B5274" i="35"/>
  <c r="B5275" i="35"/>
  <c r="B5276" i="35"/>
  <c r="B5277" i="35"/>
  <c r="B5278" i="35"/>
  <c r="B5279" i="35"/>
  <c r="B5280" i="35"/>
  <c r="B5281" i="35"/>
  <c r="B5282" i="35"/>
  <c r="B5283" i="35"/>
  <c r="B5284" i="35"/>
  <c r="B5285" i="35"/>
  <c r="B5286" i="35"/>
  <c r="B5287" i="35"/>
  <c r="B5288" i="35"/>
  <c r="B5289" i="35"/>
  <c r="B5290" i="35"/>
  <c r="B5291" i="35"/>
  <c r="B5292" i="35"/>
  <c r="B5293" i="35"/>
  <c r="B5294" i="35"/>
  <c r="B5295" i="35"/>
  <c r="B5296" i="35"/>
  <c r="B5297" i="35"/>
  <c r="B5298" i="35"/>
  <c r="B5299" i="35"/>
  <c r="B5300" i="35"/>
  <c r="B5301" i="35"/>
  <c r="B5302" i="35"/>
  <c r="B5303" i="35"/>
  <c r="B5304" i="35"/>
  <c r="B5305" i="35"/>
  <c r="B5306" i="35"/>
  <c r="B5307" i="35"/>
  <c r="B5308" i="35"/>
  <c r="B5309" i="35"/>
  <c r="B5310" i="35"/>
  <c r="B5311" i="35"/>
  <c r="B5312" i="35"/>
  <c r="B5313" i="35"/>
  <c r="B5314" i="35"/>
  <c r="B5315" i="35"/>
  <c r="B5316" i="35"/>
  <c r="B5317" i="35"/>
  <c r="B5318" i="35"/>
  <c r="B5319" i="35"/>
  <c r="B5320" i="35"/>
  <c r="B5321" i="35"/>
  <c r="B5322" i="35"/>
  <c r="B5323" i="35"/>
  <c r="B5324" i="35"/>
  <c r="B5325" i="35"/>
  <c r="B5326" i="35"/>
  <c r="B5327" i="35"/>
  <c r="B5328" i="35"/>
  <c r="B5329" i="35"/>
  <c r="B5330" i="35"/>
  <c r="B5331" i="35"/>
  <c r="B5332" i="35"/>
  <c r="B5333" i="35"/>
  <c r="B5334" i="35"/>
  <c r="B5335" i="35"/>
  <c r="B5336" i="35"/>
  <c r="B5337" i="35"/>
  <c r="B5338" i="35"/>
  <c r="B5339" i="35"/>
  <c r="B5340" i="35"/>
  <c r="B5341" i="35"/>
  <c r="B5342" i="35"/>
  <c r="B5343" i="35"/>
  <c r="B5344" i="35"/>
  <c r="B5345" i="35"/>
  <c r="B5346" i="35"/>
  <c r="B5347" i="35"/>
  <c r="B5348" i="35"/>
  <c r="B5349" i="35"/>
  <c r="B5350" i="35"/>
  <c r="B5351" i="35"/>
  <c r="B5352" i="35"/>
  <c r="B5353" i="35"/>
  <c r="B5354" i="35"/>
  <c r="B5355" i="35"/>
  <c r="B5356" i="35"/>
  <c r="B5357" i="35"/>
  <c r="B5358" i="35"/>
  <c r="B5359" i="35"/>
  <c r="B5360" i="35"/>
  <c r="B5361" i="35"/>
  <c r="B5362" i="35"/>
  <c r="B5363" i="35"/>
  <c r="B5364" i="35"/>
  <c r="B5365" i="35"/>
  <c r="B5366" i="35"/>
  <c r="B5367" i="35"/>
  <c r="B5368" i="35"/>
  <c r="B5369" i="35"/>
  <c r="B5370" i="35"/>
  <c r="B5371" i="35"/>
  <c r="B5372" i="35"/>
  <c r="B5373" i="35"/>
  <c r="B5374" i="35"/>
  <c r="B5375" i="35"/>
  <c r="B5376" i="35"/>
  <c r="B5377" i="35"/>
  <c r="B5378" i="35"/>
  <c r="B5379" i="35"/>
  <c r="B5380" i="35"/>
  <c r="B5381" i="35"/>
  <c r="B5382" i="35"/>
  <c r="B5383" i="35"/>
  <c r="B5384" i="35"/>
  <c r="B5385" i="35"/>
  <c r="B5386" i="35"/>
  <c r="B5387" i="35"/>
  <c r="B5388" i="35"/>
  <c r="B5389" i="35"/>
  <c r="B5390" i="35"/>
  <c r="B5391" i="35"/>
  <c r="B5392" i="35"/>
  <c r="B5393" i="35"/>
  <c r="B5394" i="35"/>
  <c r="B5395" i="35"/>
  <c r="B5396" i="35"/>
  <c r="B5397" i="35"/>
  <c r="B5398" i="35"/>
  <c r="B5399" i="35"/>
  <c r="B5400" i="35"/>
  <c r="B5401" i="35"/>
  <c r="B5402" i="35"/>
  <c r="B5403" i="35"/>
  <c r="B5404" i="35"/>
  <c r="B5405" i="35"/>
  <c r="B5406" i="35"/>
  <c r="B5407" i="35"/>
  <c r="B5408" i="35"/>
  <c r="B5409" i="35"/>
  <c r="B5410" i="35"/>
  <c r="B5411" i="35"/>
  <c r="B5412" i="35"/>
  <c r="B5413" i="35"/>
  <c r="B5414" i="35"/>
  <c r="B5415" i="35"/>
  <c r="B5416" i="35"/>
  <c r="B5417" i="35"/>
  <c r="B5418" i="35"/>
  <c r="B5419" i="35"/>
  <c r="B5420" i="35"/>
  <c r="B5421" i="35"/>
  <c r="B5422" i="35"/>
  <c r="B5423" i="35"/>
  <c r="B5424" i="35"/>
  <c r="B5425" i="35"/>
  <c r="B5426" i="35"/>
  <c r="B5427" i="35"/>
  <c r="B5428" i="35"/>
  <c r="B5429" i="35"/>
  <c r="B5430" i="35"/>
  <c r="B5431" i="35"/>
  <c r="B5432" i="35"/>
  <c r="B5433" i="35"/>
  <c r="B5434" i="35"/>
  <c r="B5435" i="35"/>
  <c r="B5436" i="35"/>
  <c r="B5437" i="35"/>
  <c r="B5438" i="35"/>
  <c r="B5439" i="35"/>
  <c r="B5440" i="35"/>
  <c r="B5441" i="35"/>
  <c r="B5442" i="35"/>
  <c r="B5443" i="35"/>
  <c r="B5444" i="35"/>
  <c r="B5445" i="35"/>
  <c r="B5446" i="35"/>
  <c r="B5447" i="35"/>
  <c r="B5448" i="35"/>
  <c r="B5449" i="35"/>
  <c r="B5450" i="35"/>
  <c r="B5451" i="35"/>
  <c r="B5452" i="35"/>
  <c r="B5453" i="35"/>
  <c r="B5454" i="35"/>
  <c r="B5455" i="35"/>
  <c r="B5456" i="35"/>
  <c r="B5457" i="35"/>
  <c r="B5458" i="35"/>
  <c r="B5459" i="35"/>
  <c r="B5460" i="35"/>
  <c r="B5461" i="35"/>
  <c r="B5462" i="35"/>
  <c r="B5463" i="35"/>
  <c r="B5464" i="35"/>
  <c r="B5465" i="35"/>
  <c r="B5466" i="35"/>
  <c r="B5467" i="35"/>
  <c r="B5468" i="35"/>
  <c r="B5469" i="35"/>
  <c r="B5470" i="35"/>
  <c r="B5471" i="35"/>
  <c r="B5472" i="35"/>
  <c r="B5473" i="35"/>
  <c r="B5474" i="35"/>
  <c r="B5475" i="35"/>
  <c r="B5476" i="35"/>
  <c r="B5477" i="35"/>
  <c r="B5478" i="35"/>
  <c r="B5479" i="35"/>
  <c r="B5480" i="35"/>
  <c r="B5481" i="35"/>
  <c r="B5482" i="35"/>
  <c r="B5483" i="35"/>
  <c r="B5484" i="35"/>
  <c r="B5485" i="35"/>
  <c r="B5486" i="35"/>
  <c r="B5487" i="35"/>
  <c r="B5488" i="35"/>
  <c r="B5489" i="35"/>
  <c r="B5490" i="35"/>
  <c r="B5491" i="35"/>
  <c r="B5492" i="35"/>
  <c r="B5493" i="35"/>
  <c r="B5494" i="35"/>
  <c r="B5495" i="35"/>
  <c r="B5496" i="35"/>
  <c r="B5497" i="35"/>
  <c r="B5498" i="35"/>
  <c r="B5499" i="35"/>
  <c r="B5500" i="35"/>
  <c r="B5501" i="35"/>
  <c r="B5502" i="35"/>
  <c r="B5503" i="35"/>
  <c r="B5504" i="35"/>
  <c r="B5505" i="35"/>
  <c r="B5506" i="35"/>
  <c r="B5507" i="35"/>
  <c r="B5508" i="35"/>
  <c r="B5509" i="35"/>
  <c r="B5510" i="35"/>
  <c r="B5511" i="35"/>
  <c r="B5512" i="35"/>
  <c r="B5513" i="35"/>
  <c r="B5514" i="35"/>
  <c r="B5515" i="35"/>
  <c r="B5516" i="35"/>
  <c r="B5517" i="35"/>
  <c r="B5518" i="35"/>
  <c r="B5519" i="35"/>
  <c r="B5520" i="35"/>
  <c r="B5521" i="35"/>
  <c r="B5522" i="35"/>
  <c r="B5523" i="35"/>
  <c r="B5524" i="35"/>
  <c r="B5525" i="35"/>
  <c r="B5526" i="35"/>
  <c r="B5527" i="35"/>
  <c r="B5528" i="35"/>
  <c r="B5529" i="35"/>
  <c r="B5530" i="35"/>
  <c r="B5531" i="35"/>
  <c r="B5532" i="35"/>
  <c r="B5533" i="35"/>
  <c r="B5534" i="35"/>
  <c r="B5535" i="35"/>
  <c r="B5536" i="35"/>
  <c r="B5537" i="35"/>
  <c r="B5538" i="35"/>
  <c r="B5539" i="35"/>
  <c r="B5540" i="35"/>
  <c r="B5541" i="35"/>
  <c r="B5542" i="35"/>
  <c r="B5543" i="35"/>
  <c r="B5544" i="35"/>
  <c r="B5545" i="35"/>
  <c r="B5546" i="35"/>
  <c r="B5547" i="35"/>
  <c r="B5548" i="35"/>
  <c r="B5549" i="35"/>
  <c r="B5550" i="35"/>
  <c r="B5551" i="35"/>
  <c r="B5552" i="35"/>
  <c r="B5553" i="35"/>
  <c r="B5554" i="35"/>
  <c r="B5555" i="35"/>
  <c r="B5556" i="35"/>
  <c r="B5557" i="35"/>
  <c r="B5558" i="35"/>
  <c r="B5559" i="35"/>
  <c r="B5560" i="35"/>
  <c r="B5561" i="35"/>
  <c r="B5562" i="35"/>
  <c r="B5563" i="35"/>
  <c r="B5564" i="35"/>
  <c r="B5565" i="35"/>
  <c r="B5566" i="35"/>
  <c r="B5567" i="35"/>
  <c r="B5568" i="35"/>
  <c r="B5569" i="35"/>
  <c r="B5570" i="35"/>
  <c r="B5571" i="35"/>
  <c r="B5572" i="35"/>
  <c r="B5573" i="35"/>
  <c r="B5574" i="35"/>
  <c r="B5575" i="35"/>
  <c r="B5576" i="35"/>
  <c r="B5577" i="35"/>
  <c r="B5578" i="35"/>
  <c r="B5579" i="35"/>
  <c r="B5580" i="35"/>
  <c r="B5581" i="35"/>
  <c r="B5582" i="35"/>
  <c r="B5583" i="35"/>
  <c r="B5584" i="35"/>
  <c r="B5585" i="35"/>
  <c r="B5586" i="35"/>
  <c r="B5587" i="35"/>
  <c r="B5588" i="35"/>
  <c r="B5589" i="35"/>
  <c r="B5590" i="35"/>
  <c r="B5591" i="35"/>
  <c r="B5592" i="35"/>
  <c r="B5593" i="35"/>
  <c r="B5594" i="35"/>
  <c r="B5595" i="35"/>
  <c r="B5596" i="35"/>
  <c r="B5597" i="35"/>
  <c r="B5598" i="35"/>
  <c r="B5599" i="35"/>
  <c r="B5600" i="35"/>
  <c r="B5601" i="35"/>
  <c r="B5602" i="35"/>
  <c r="B5603" i="35"/>
  <c r="B5604" i="35"/>
  <c r="B5605" i="35"/>
  <c r="B5606" i="35"/>
  <c r="B5607" i="35"/>
  <c r="B5608" i="35"/>
  <c r="B5609" i="35"/>
  <c r="B5610" i="35"/>
  <c r="B5611" i="35"/>
  <c r="B5612" i="35"/>
  <c r="B5613" i="35"/>
  <c r="B5614" i="35"/>
  <c r="B5615" i="35"/>
  <c r="B5616" i="35"/>
  <c r="B5617" i="35"/>
  <c r="B5618" i="35"/>
  <c r="B5619" i="35"/>
  <c r="B5620" i="35"/>
  <c r="B5621" i="35"/>
  <c r="B5622" i="35"/>
  <c r="B5623" i="35"/>
  <c r="B5624" i="35"/>
  <c r="B5625" i="35"/>
  <c r="B5626" i="35"/>
  <c r="B5627" i="35"/>
  <c r="B5628" i="35"/>
  <c r="B5629" i="35"/>
  <c r="B5630" i="35"/>
  <c r="B5631" i="35"/>
  <c r="B5632" i="35"/>
  <c r="B5633" i="35"/>
  <c r="B5634" i="35"/>
  <c r="B5635" i="35"/>
  <c r="B5636" i="35"/>
  <c r="B5637" i="35"/>
  <c r="B5638" i="35"/>
  <c r="B5639" i="35"/>
  <c r="B5640" i="35"/>
  <c r="B5641" i="35"/>
  <c r="B5642" i="35"/>
  <c r="B5643" i="35"/>
  <c r="B5644" i="35"/>
  <c r="B5645" i="35"/>
  <c r="B5646" i="35"/>
  <c r="B5647" i="35"/>
  <c r="B5648" i="35"/>
  <c r="B5649" i="35"/>
  <c r="B5650" i="35"/>
  <c r="B5651" i="35"/>
  <c r="B5652" i="35"/>
  <c r="B5653" i="35"/>
  <c r="B5654" i="35"/>
  <c r="B5655" i="35"/>
  <c r="B5656" i="35"/>
  <c r="B5657" i="35"/>
  <c r="B5658" i="35"/>
  <c r="B5659" i="35"/>
  <c r="B5660" i="35"/>
  <c r="B5661" i="35"/>
  <c r="B5662" i="35"/>
  <c r="B5663" i="35"/>
  <c r="B5664" i="35"/>
  <c r="B5665" i="35"/>
  <c r="B5666" i="35"/>
  <c r="B5667" i="35"/>
  <c r="B5668" i="35"/>
  <c r="B5669" i="35"/>
  <c r="B5670" i="35"/>
  <c r="B5671" i="35"/>
  <c r="B5672" i="35"/>
  <c r="B5673" i="35"/>
  <c r="B5674" i="35"/>
  <c r="B5675" i="35"/>
  <c r="B5676" i="35"/>
  <c r="B5677" i="35"/>
  <c r="B5678" i="35"/>
  <c r="B5679" i="35"/>
  <c r="B5680" i="35"/>
  <c r="B5681" i="35"/>
  <c r="B5682" i="35"/>
  <c r="B5683" i="35"/>
  <c r="B5684" i="35"/>
  <c r="B5685" i="35"/>
  <c r="B5686" i="35"/>
  <c r="B5687" i="35"/>
  <c r="B5688" i="35"/>
  <c r="B5689" i="35"/>
  <c r="B5690" i="35"/>
  <c r="B5691" i="35"/>
  <c r="B5692" i="35"/>
  <c r="B5693" i="35"/>
  <c r="B5694" i="35"/>
  <c r="B5695" i="35"/>
  <c r="B5696" i="35"/>
  <c r="B5697" i="35"/>
  <c r="B5698" i="35"/>
  <c r="B5699" i="35"/>
  <c r="B5700" i="35"/>
  <c r="B5701" i="35"/>
  <c r="B5702" i="35"/>
  <c r="B5703" i="35"/>
  <c r="B5704" i="35"/>
  <c r="B5705" i="35"/>
  <c r="B5706" i="35"/>
  <c r="B5707" i="35"/>
  <c r="B5708" i="35"/>
  <c r="B5709" i="35"/>
  <c r="B5710" i="35"/>
  <c r="B5711" i="35"/>
  <c r="B5712" i="35"/>
  <c r="B5713" i="35"/>
  <c r="B5714" i="35"/>
  <c r="B5715" i="35"/>
  <c r="B5716" i="35"/>
  <c r="B5717" i="35"/>
  <c r="B5718" i="35"/>
  <c r="B5719" i="35"/>
  <c r="B5720" i="35"/>
  <c r="B5721" i="35"/>
  <c r="B5722" i="35"/>
  <c r="B5723" i="35"/>
  <c r="B5724" i="35"/>
  <c r="B5725" i="35"/>
  <c r="B5726" i="35"/>
  <c r="B5727" i="35"/>
  <c r="B5728" i="35"/>
  <c r="B5729" i="35"/>
  <c r="B5730" i="35"/>
  <c r="B5731" i="35"/>
  <c r="B5732" i="35"/>
  <c r="B5733" i="35"/>
  <c r="B5734" i="35"/>
  <c r="B5735" i="35"/>
  <c r="B5736" i="35"/>
  <c r="B5737" i="35"/>
  <c r="B5738" i="35"/>
  <c r="B5739" i="35"/>
  <c r="B5740" i="35"/>
  <c r="B5741" i="35"/>
  <c r="B5742" i="35"/>
  <c r="B5743" i="35"/>
  <c r="B5744" i="35"/>
  <c r="B5745" i="35"/>
  <c r="B5746" i="35"/>
  <c r="B5747" i="35"/>
  <c r="B5748" i="35"/>
  <c r="B5749" i="35"/>
  <c r="B5750" i="35"/>
  <c r="B5751" i="35"/>
  <c r="B5752" i="35"/>
  <c r="B5753" i="35"/>
  <c r="B5754" i="35"/>
  <c r="B5755" i="35"/>
  <c r="B5756" i="35"/>
  <c r="B5757" i="35"/>
  <c r="B5758" i="35"/>
  <c r="B5759" i="35"/>
  <c r="B5760" i="35"/>
  <c r="B5761" i="35"/>
  <c r="B5762" i="35"/>
  <c r="B5763" i="35"/>
  <c r="B5764" i="35"/>
  <c r="B5765" i="35"/>
  <c r="B5766" i="35"/>
  <c r="B5767" i="35"/>
  <c r="B5768" i="35"/>
  <c r="B5769" i="35"/>
  <c r="B5770" i="35"/>
  <c r="B5771" i="35"/>
  <c r="B5772" i="35"/>
  <c r="B5773" i="35"/>
  <c r="B5774" i="35"/>
  <c r="B5775" i="35"/>
  <c r="B5776" i="35"/>
  <c r="B5777" i="35"/>
  <c r="B5778" i="35"/>
  <c r="B5779" i="35"/>
  <c r="B5780" i="35"/>
  <c r="B5781" i="35"/>
  <c r="B5782" i="35"/>
  <c r="B5783" i="35"/>
  <c r="B5784" i="35"/>
  <c r="B5785" i="35"/>
  <c r="B5786" i="35"/>
  <c r="B5787" i="35"/>
  <c r="B5788" i="35"/>
  <c r="B5789" i="35"/>
  <c r="B5790" i="35"/>
  <c r="B5791" i="35"/>
  <c r="B5792" i="35"/>
  <c r="B5793" i="35"/>
  <c r="B5794" i="35"/>
  <c r="B5795" i="35"/>
  <c r="B5796" i="35"/>
  <c r="B5797" i="35"/>
  <c r="B5798" i="35"/>
  <c r="B5799" i="35"/>
  <c r="B5800" i="35"/>
  <c r="B5801" i="35"/>
  <c r="B5802" i="35"/>
  <c r="B5803" i="35"/>
  <c r="B5804" i="35"/>
  <c r="B5805" i="35"/>
  <c r="B5806" i="35"/>
  <c r="B5807" i="35"/>
  <c r="B5808" i="35"/>
  <c r="B5809" i="35"/>
  <c r="B5810" i="35"/>
  <c r="B5811" i="35"/>
  <c r="B5812" i="35"/>
  <c r="B5813" i="35"/>
  <c r="B5814" i="35"/>
  <c r="B5815" i="35"/>
  <c r="B5816" i="35"/>
  <c r="B5817" i="35"/>
  <c r="B5818" i="35"/>
  <c r="B5819" i="35"/>
  <c r="B5820" i="35"/>
  <c r="B5821" i="35"/>
  <c r="B5822" i="35"/>
  <c r="B5823" i="35"/>
  <c r="B5824" i="35"/>
  <c r="B5825" i="35"/>
  <c r="B5826" i="35"/>
  <c r="B5827" i="35"/>
  <c r="B5828" i="35"/>
  <c r="B5829" i="35"/>
  <c r="B5830" i="35"/>
  <c r="B5831" i="35"/>
  <c r="B5832" i="35"/>
  <c r="B5833" i="35"/>
  <c r="B5834" i="35"/>
  <c r="B5835" i="35"/>
  <c r="B5836" i="35"/>
  <c r="B5837" i="35"/>
  <c r="B5838" i="35"/>
  <c r="B5839" i="35"/>
  <c r="B5840" i="35"/>
  <c r="B5841" i="35"/>
  <c r="B5842" i="35"/>
  <c r="B5843" i="35"/>
  <c r="B5844" i="35"/>
  <c r="B5845" i="35"/>
  <c r="B5846" i="35"/>
  <c r="B5847" i="35"/>
  <c r="B5848" i="35"/>
  <c r="B5849" i="35"/>
  <c r="B5850" i="35"/>
  <c r="B5851" i="35"/>
  <c r="B5852" i="35"/>
  <c r="B5853" i="35"/>
  <c r="B5854" i="35"/>
  <c r="B5855" i="35"/>
  <c r="B5856" i="35"/>
  <c r="B5857" i="35"/>
  <c r="B5858" i="35"/>
  <c r="B5859" i="35"/>
  <c r="B5860" i="35"/>
  <c r="B5861" i="35"/>
  <c r="B5862" i="35"/>
  <c r="B5863" i="35"/>
  <c r="B5864" i="35"/>
  <c r="B5865" i="35"/>
  <c r="B5866" i="35"/>
  <c r="B5867" i="35"/>
  <c r="B5868" i="35"/>
  <c r="B5869" i="35"/>
  <c r="B5870" i="35"/>
  <c r="B5871" i="35"/>
  <c r="B5872" i="35"/>
  <c r="B5873" i="35"/>
  <c r="B5874" i="35"/>
  <c r="B5875" i="35"/>
  <c r="B5876" i="35"/>
  <c r="B5877" i="35"/>
  <c r="B5878" i="35"/>
  <c r="B5879" i="35"/>
  <c r="B5880" i="35"/>
  <c r="B5881" i="35"/>
  <c r="B5882" i="35"/>
  <c r="B5883" i="35"/>
  <c r="B5884" i="35"/>
  <c r="B5885" i="35"/>
  <c r="B5886" i="35"/>
  <c r="B5887" i="35"/>
  <c r="B5888" i="35"/>
  <c r="B5889" i="35"/>
  <c r="B5890" i="35"/>
  <c r="B5891" i="35"/>
  <c r="B5892" i="35"/>
  <c r="B5893" i="35"/>
  <c r="B5894" i="35"/>
  <c r="B5895" i="35"/>
  <c r="B5896" i="35"/>
  <c r="B5897" i="35"/>
  <c r="B5898" i="35"/>
  <c r="B5899" i="35"/>
  <c r="B5900" i="35"/>
  <c r="B5901" i="35"/>
  <c r="B5902" i="35"/>
  <c r="B5903" i="35"/>
  <c r="B5904" i="35"/>
  <c r="B5905" i="35"/>
  <c r="B5906" i="35"/>
  <c r="B5907" i="35"/>
  <c r="B5908" i="35"/>
  <c r="B5909" i="35"/>
  <c r="B5910" i="35"/>
  <c r="B5911" i="35"/>
  <c r="B5912" i="35"/>
  <c r="B5913" i="35"/>
  <c r="B5914" i="35"/>
  <c r="B5915" i="35"/>
  <c r="B5916" i="35"/>
  <c r="B5917" i="35"/>
  <c r="B5918" i="35"/>
  <c r="B5919" i="35"/>
  <c r="B5920" i="35"/>
  <c r="B5921" i="35"/>
  <c r="B5922" i="35"/>
  <c r="B5923" i="35"/>
  <c r="B5924" i="35"/>
  <c r="B5925" i="35"/>
  <c r="B5926" i="35"/>
  <c r="B5927" i="35"/>
  <c r="B5928" i="35"/>
  <c r="B5929" i="35"/>
  <c r="B5930" i="35"/>
  <c r="B5931" i="35"/>
  <c r="B5932" i="35"/>
  <c r="B5933" i="35"/>
  <c r="B5934" i="35"/>
  <c r="B5935" i="35"/>
  <c r="B5936" i="35"/>
  <c r="B5937" i="35"/>
  <c r="B5938" i="35"/>
  <c r="B5939" i="35"/>
  <c r="B5940" i="35"/>
  <c r="B5941" i="35"/>
  <c r="B5942" i="35"/>
  <c r="B5943" i="35"/>
  <c r="B5944" i="35"/>
  <c r="B5945" i="35"/>
  <c r="B5946" i="35"/>
  <c r="B5947" i="35"/>
  <c r="B5948" i="35"/>
  <c r="B5949" i="35"/>
  <c r="B5950" i="35"/>
  <c r="B5951" i="35"/>
  <c r="B5952" i="35"/>
  <c r="B5953" i="35"/>
  <c r="B5954" i="35"/>
  <c r="B5955" i="35"/>
  <c r="B5956" i="35"/>
  <c r="B5957" i="35"/>
  <c r="B5958" i="35"/>
  <c r="B5959" i="35"/>
  <c r="B5960" i="35"/>
  <c r="B5961" i="35"/>
  <c r="B5962" i="35"/>
  <c r="B5963" i="35"/>
  <c r="B5964" i="35"/>
  <c r="B5965" i="35"/>
  <c r="B5966" i="35"/>
  <c r="B5967" i="35"/>
  <c r="B5968" i="35"/>
  <c r="B5969" i="35"/>
  <c r="B5970" i="35"/>
  <c r="B5971" i="35"/>
  <c r="B5972" i="35"/>
  <c r="B5973" i="35"/>
  <c r="B5974" i="35"/>
  <c r="B5975" i="35"/>
  <c r="B5976" i="35"/>
  <c r="B5977" i="35"/>
  <c r="B5978" i="35"/>
  <c r="B5979" i="35"/>
  <c r="B5980" i="35"/>
  <c r="B5981" i="35"/>
  <c r="B5982" i="35"/>
  <c r="B5983" i="35"/>
  <c r="B5984" i="35"/>
  <c r="B5985" i="35"/>
  <c r="B5986" i="35"/>
  <c r="B5987" i="35"/>
  <c r="B5988" i="35"/>
  <c r="B5989" i="35"/>
  <c r="B5990" i="35"/>
  <c r="B5991" i="35"/>
  <c r="B5992" i="35"/>
  <c r="B5993" i="35"/>
  <c r="B5994" i="35"/>
  <c r="B5995" i="35"/>
  <c r="B5996" i="35"/>
  <c r="B5997" i="35"/>
  <c r="B5998" i="35"/>
  <c r="B5999" i="35"/>
  <c r="B6000" i="35"/>
  <c r="B6001" i="35"/>
  <c r="B6002" i="35"/>
  <c r="B6003" i="35"/>
  <c r="B6004" i="35"/>
  <c r="B6005" i="35"/>
  <c r="B6006" i="35"/>
  <c r="B6007" i="35"/>
  <c r="B6008" i="35"/>
  <c r="B6009" i="35"/>
  <c r="B6010" i="35"/>
  <c r="B6011" i="35"/>
  <c r="B6012" i="35"/>
  <c r="B6013" i="35"/>
  <c r="B6014" i="35"/>
  <c r="B6015" i="35"/>
  <c r="B6016" i="35"/>
  <c r="B6017" i="35"/>
  <c r="B6018" i="35"/>
  <c r="B6019" i="35"/>
  <c r="B6020" i="35"/>
  <c r="B6021" i="35"/>
  <c r="B6022" i="35"/>
  <c r="B6023" i="35"/>
  <c r="B6024" i="35"/>
  <c r="B6025" i="35"/>
  <c r="B6026" i="35"/>
  <c r="B6027" i="35"/>
  <c r="B6028" i="35"/>
  <c r="B6029" i="35"/>
  <c r="B6030" i="35"/>
  <c r="B6031" i="35"/>
  <c r="B6032" i="35"/>
  <c r="B6033" i="35"/>
  <c r="B6034" i="35"/>
  <c r="B6035" i="35"/>
  <c r="B6036" i="35"/>
  <c r="B6037" i="35"/>
  <c r="B6038" i="35"/>
  <c r="B6039" i="35"/>
  <c r="B6040" i="35"/>
  <c r="B6041" i="35"/>
  <c r="B6042" i="35"/>
  <c r="B6043" i="35"/>
  <c r="B6044" i="35"/>
  <c r="B6045" i="35"/>
  <c r="B6046" i="35"/>
  <c r="B6047" i="35"/>
  <c r="B6048" i="35"/>
  <c r="B6049" i="35"/>
  <c r="B6050" i="35"/>
  <c r="B6051" i="35"/>
  <c r="B6052" i="35"/>
  <c r="B6053" i="35"/>
  <c r="B6054" i="35"/>
  <c r="B6055" i="35"/>
  <c r="B6056" i="35"/>
  <c r="B6057" i="35"/>
  <c r="B6058" i="35"/>
  <c r="B6059" i="35"/>
  <c r="B6060" i="35"/>
  <c r="B6061" i="35"/>
  <c r="B6062" i="35"/>
  <c r="B6063" i="35"/>
  <c r="B6064" i="35"/>
  <c r="B6065" i="35"/>
  <c r="B6066" i="35"/>
  <c r="B6067" i="35"/>
  <c r="B6068" i="35"/>
  <c r="B6069" i="35"/>
  <c r="B6070" i="35"/>
  <c r="B6071" i="35"/>
  <c r="B6072" i="35"/>
  <c r="B6073" i="35"/>
  <c r="B6074" i="35"/>
  <c r="B6075" i="35"/>
  <c r="B6076" i="35"/>
  <c r="B6077" i="35"/>
  <c r="B6078" i="35"/>
  <c r="B6079" i="35"/>
  <c r="B6080" i="35"/>
  <c r="B6081" i="35"/>
  <c r="B6082" i="35"/>
  <c r="B6083" i="35"/>
  <c r="B6084" i="35"/>
  <c r="B6085" i="35"/>
  <c r="B6086" i="35"/>
  <c r="B6087" i="35"/>
  <c r="B6088" i="35"/>
  <c r="B6089" i="35"/>
  <c r="B6090" i="35"/>
  <c r="B6091" i="35"/>
  <c r="B6092" i="35"/>
  <c r="B6093" i="35"/>
  <c r="B6094" i="35"/>
  <c r="B6095" i="35"/>
  <c r="B6096" i="35"/>
  <c r="B6097" i="35"/>
  <c r="B6098" i="35"/>
  <c r="B6099" i="35"/>
  <c r="B6100" i="35"/>
  <c r="B6101" i="35"/>
  <c r="B6102" i="35"/>
  <c r="B6103" i="35"/>
  <c r="B6104" i="35"/>
  <c r="B6105" i="35"/>
  <c r="B6106" i="35"/>
  <c r="B6107" i="35"/>
  <c r="B6108" i="35"/>
  <c r="B6109" i="35"/>
  <c r="B6110" i="35"/>
  <c r="B6111" i="35"/>
  <c r="B6112" i="35"/>
  <c r="B6113" i="35"/>
  <c r="B6114" i="35"/>
  <c r="B6115" i="35"/>
  <c r="B6116" i="35"/>
  <c r="B6117" i="35"/>
  <c r="B6118" i="35"/>
  <c r="B6119" i="35"/>
  <c r="B6120" i="35"/>
  <c r="B6121" i="35"/>
  <c r="B6122" i="35"/>
  <c r="B6123" i="35"/>
  <c r="B6124" i="35"/>
  <c r="B6125" i="35"/>
  <c r="B6126" i="35"/>
  <c r="B6127" i="35"/>
  <c r="B6128" i="35"/>
  <c r="B6129" i="35"/>
  <c r="B6130" i="35"/>
  <c r="B6131" i="35"/>
  <c r="B6132" i="35"/>
  <c r="B6133" i="35"/>
  <c r="B6134" i="35"/>
  <c r="B6135" i="35"/>
  <c r="B6136" i="35"/>
  <c r="B6137" i="35"/>
  <c r="B6138" i="35"/>
  <c r="B6139" i="35"/>
  <c r="B6140" i="35"/>
  <c r="B6141" i="35"/>
  <c r="B6142" i="35"/>
  <c r="B6143" i="35"/>
  <c r="B6144" i="35"/>
  <c r="B6145" i="35"/>
  <c r="B6146" i="35"/>
  <c r="B6147" i="35"/>
  <c r="B6148" i="35"/>
  <c r="B6149" i="35"/>
  <c r="B6150" i="35"/>
  <c r="B6151" i="35"/>
  <c r="B6152" i="35"/>
  <c r="B6153" i="35"/>
  <c r="B6154" i="35"/>
  <c r="B6155" i="35"/>
  <c r="B6156" i="35"/>
  <c r="B6157" i="35"/>
  <c r="B6158" i="35"/>
  <c r="B6159" i="35"/>
  <c r="B6160" i="35"/>
  <c r="B6161" i="35"/>
  <c r="B6162" i="35"/>
  <c r="B6163" i="35"/>
  <c r="B6164" i="35"/>
  <c r="B6165" i="35"/>
  <c r="B6166" i="35"/>
  <c r="B6167" i="35"/>
  <c r="B6168" i="35"/>
  <c r="B6169" i="35"/>
  <c r="B6170" i="35"/>
  <c r="B6171" i="35"/>
  <c r="B6172" i="35"/>
  <c r="B6173" i="35"/>
  <c r="B6174" i="35"/>
  <c r="B6175" i="35"/>
  <c r="B6176" i="35"/>
  <c r="B6177" i="35"/>
  <c r="B6178" i="35"/>
  <c r="B6179" i="35"/>
  <c r="B6180" i="35"/>
  <c r="B6181" i="35"/>
  <c r="B6182" i="35"/>
  <c r="B6183" i="35"/>
  <c r="B6184" i="35"/>
  <c r="B6185" i="35"/>
  <c r="B6186" i="35"/>
  <c r="B6187" i="35"/>
  <c r="B6188" i="35"/>
  <c r="B6189" i="35"/>
  <c r="B6190" i="35"/>
  <c r="B6191" i="35"/>
  <c r="B6192" i="35"/>
  <c r="B6193" i="35"/>
  <c r="B6194" i="35"/>
  <c r="B6195" i="35"/>
  <c r="B6196" i="35"/>
  <c r="B6197" i="35"/>
  <c r="B6198" i="35"/>
  <c r="B6199" i="35"/>
  <c r="B6200" i="35"/>
  <c r="B6201" i="35"/>
  <c r="B6202" i="35"/>
  <c r="B6203" i="35"/>
  <c r="B6204" i="35"/>
  <c r="B6205" i="35"/>
  <c r="B6206" i="35"/>
  <c r="B6207" i="35"/>
  <c r="B6208" i="35"/>
  <c r="B6209" i="35"/>
  <c r="B6210" i="35"/>
  <c r="B6211" i="35"/>
  <c r="B6212" i="35"/>
  <c r="B6213" i="35"/>
  <c r="B6214" i="35"/>
  <c r="B6215" i="35"/>
  <c r="B6216" i="35"/>
  <c r="B6217" i="35"/>
  <c r="B6218" i="35"/>
  <c r="B6219" i="35"/>
  <c r="B6220" i="35"/>
  <c r="B6221" i="35"/>
  <c r="B6222" i="35"/>
  <c r="B6223" i="35"/>
  <c r="B6224" i="35"/>
  <c r="B6225" i="35"/>
  <c r="B6226" i="35"/>
  <c r="B6227" i="35"/>
  <c r="B6228" i="35"/>
  <c r="B6229" i="35"/>
  <c r="B6230" i="35"/>
  <c r="B6231" i="35"/>
  <c r="B6232" i="35"/>
  <c r="B6233" i="35"/>
  <c r="B6234" i="35"/>
  <c r="B6235" i="35"/>
  <c r="B6236" i="35"/>
  <c r="B6237" i="35"/>
  <c r="B6238" i="35"/>
  <c r="B6239" i="35"/>
  <c r="B6240" i="35"/>
  <c r="B6241" i="35"/>
  <c r="B6242" i="35"/>
  <c r="B6243" i="35"/>
  <c r="B6244" i="35"/>
  <c r="B6245" i="35"/>
  <c r="B6246" i="35"/>
  <c r="B6247" i="35"/>
  <c r="B6248" i="35"/>
  <c r="B6249" i="35"/>
  <c r="B6250" i="35"/>
  <c r="B6251" i="35"/>
  <c r="B6252" i="35"/>
  <c r="B6253" i="35"/>
  <c r="B6254" i="35"/>
  <c r="B6255" i="35"/>
  <c r="B6256" i="35"/>
  <c r="B6257" i="35"/>
  <c r="B6258" i="35"/>
  <c r="B6259" i="35"/>
  <c r="B6260" i="35"/>
  <c r="B6261" i="35"/>
  <c r="B6262" i="35"/>
  <c r="B6263" i="35"/>
  <c r="B6264" i="35"/>
  <c r="B6265" i="35"/>
  <c r="B6266" i="35"/>
  <c r="B6267" i="35"/>
  <c r="B6268" i="35"/>
  <c r="B6269" i="35"/>
  <c r="B6270" i="35"/>
  <c r="B6271" i="35"/>
  <c r="B6272" i="35"/>
  <c r="B6273" i="35"/>
  <c r="B6274" i="35"/>
  <c r="B6275" i="35"/>
  <c r="B6276" i="35"/>
  <c r="B6277" i="35"/>
  <c r="B6278" i="35"/>
  <c r="B6279" i="35"/>
  <c r="B6280" i="35"/>
  <c r="B6281" i="35"/>
  <c r="B6282" i="35"/>
  <c r="B6283" i="35"/>
  <c r="B6284" i="35"/>
  <c r="B6285" i="35"/>
  <c r="B6286" i="35"/>
  <c r="B6287" i="35"/>
  <c r="B6288" i="35"/>
  <c r="B6289" i="35"/>
  <c r="B6290" i="35"/>
  <c r="B6291" i="35"/>
  <c r="B6292" i="35"/>
  <c r="B6293" i="35"/>
  <c r="B6294" i="35"/>
  <c r="B6295" i="35"/>
  <c r="B6296" i="35"/>
  <c r="B6297" i="35"/>
  <c r="B6298" i="35"/>
  <c r="B6299" i="35"/>
  <c r="B6300" i="35"/>
  <c r="B6301" i="35"/>
  <c r="B6302" i="35"/>
  <c r="B6303" i="35"/>
  <c r="B6304" i="35"/>
  <c r="B6305" i="35"/>
  <c r="B6306" i="35"/>
  <c r="B6307" i="35"/>
  <c r="B6308" i="35"/>
  <c r="B6309" i="35"/>
  <c r="B6310" i="35"/>
  <c r="B6311" i="35"/>
  <c r="B6312" i="35"/>
  <c r="B6313" i="35"/>
  <c r="B6314" i="35"/>
  <c r="B6315" i="35"/>
  <c r="B6316" i="35"/>
  <c r="B6317" i="35"/>
  <c r="B6318" i="35"/>
  <c r="B6319" i="35"/>
  <c r="B6320" i="35"/>
  <c r="B6321" i="35"/>
  <c r="B6322" i="35"/>
  <c r="B6323" i="35"/>
  <c r="B6324" i="35"/>
  <c r="B6325" i="35"/>
  <c r="B6326" i="35"/>
  <c r="B6327" i="35"/>
  <c r="B6328" i="35"/>
  <c r="B6329" i="35"/>
  <c r="B6330" i="35"/>
  <c r="B6331" i="35"/>
  <c r="B6332" i="35"/>
  <c r="B6333" i="35"/>
  <c r="B6334" i="35"/>
  <c r="B6335" i="35"/>
  <c r="B6336" i="35"/>
  <c r="B6337" i="35"/>
  <c r="B6338" i="35"/>
  <c r="B6339" i="35"/>
  <c r="B6340" i="35"/>
  <c r="B6341" i="35"/>
  <c r="B6342" i="35"/>
  <c r="B6343" i="35"/>
  <c r="B6344" i="35"/>
  <c r="B6345" i="35"/>
  <c r="B6346" i="35"/>
  <c r="B6347" i="35"/>
  <c r="B6348" i="35"/>
  <c r="B6349" i="35"/>
  <c r="B6350" i="35"/>
  <c r="B6351" i="35"/>
  <c r="B6352" i="35"/>
  <c r="B6353" i="35"/>
  <c r="B6354" i="35"/>
  <c r="B6355" i="35"/>
  <c r="B6356" i="35"/>
  <c r="B6357" i="35"/>
  <c r="B6358" i="35"/>
  <c r="B6359" i="35"/>
  <c r="B6360" i="35"/>
  <c r="B6361" i="35"/>
  <c r="B6362" i="35"/>
  <c r="B6363" i="35"/>
  <c r="B6364" i="35"/>
  <c r="B6365" i="35"/>
  <c r="B6366" i="35"/>
  <c r="B6367" i="35"/>
  <c r="B6368" i="35"/>
  <c r="B6369" i="35"/>
  <c r="B6370" i="35"/>
  <c r="B6371" i="35"/>
  <c r="B6372" i="35"/>
  <c r="B6373" i="35"/>
  <c r="B6374" i="35"/>
  <c r="B6375" i="35"/>
  <c r="B6376" i="35"/>
  <c r="B6377" i="35"/>
  <c r="B6378" i="35"/>
  <c r="B6379" i="35"/>
  <c r="B6380" i="35"/>
  <c r="B6381" i="35"/>
  <c r="B6382" i="35"/>
  <c r="B6383" i="35"/>
  <c r="B6384" i="35"/>
  <c r="B6385" i="35"/>
  <c r="B6386" i="35"/>
  <c r="B6387" i="35"/>
  <c r="B6388" i="35"/>
  <c r="B6389" i="35"/>
  <c r="B6390" i="35"/>
  <c r="B6391" i="35"/>
  <c r="B6392" i="35"/>
  <c r="B6393" i="35"/>
  <c r="B6394" i="35"/>
  <c r="B6395" i="35"/>
  <c r="B6396" i="35"/>
  <c r="B6397" i="35"/>
  <c r="B6398" i="35"/>
  <c r="B6399" i="35"/>
  <c r="B6400" i="35"/>
  <c r="B6401" i="35"/>
  <c r="B6402" i="35"/>
  <c r="B6403" i="35"/>
  <c r="B6404" i="35"/>
  <c r="B6405" i="35"/>
  <c r="B6406" i="35"/>
  <c r="B6407" i="35"/>
  <c r="B6408" i="35"/>
  <c r="B6409" i="35"/>
  <c r="B6410" i="35"/>
  <c r="B6411" i="35"/>
  <c r="B6412" i="35"/>
  <c r="B6413" i="35"/>
  <c r="B6414" i="35"/>
  <c r="B6415" i="35"/>
  <c r="B6416" i="35"/>
  <c r="B6417" i="35"/>
  <c r="B6418" i="35"/>
  <c r="B6419" i="35"/>
  <c r="B6420" i="35"/>
  <c r="B6421" i="35"/>
  <c r="B6422" i="35"/>
  <c r="B6423" i="35"/>
  <c r="B6424" i="35"/>
  <c r="B6425" i="35"/>
  <c r="B6426" i="35"/>
  <c r="B6427" i="35"/>
  <c r="B6428" i="35"/>
  <c r="B6429" i="35"/>
  <c r="B6430" i="35"/>
  <c r="B6431" i="35"/>
  <c r="B6432" i="35"/>
  <c r="B6433" i="35"/>
  <c r="B6434" i="35"/>
  <c r="B6435" i="35"/>
  <c r="B6436" i="35"/>
  <c r="B6437" i="35"/>
  <c r="B6438" i="35"/>
  <c r="B6439" i="35"/>
  <c r="B6440" i="35"/>
  <c r="B6441" i="35"/>
  <c r="B6442" i="35"/>
  <c r="B6443" i="35"/>
  <c r="B6444" i="35"/>
  <c r="B6445" i="35"/>
  <c r="B6446" i="35"/>
  <c r="B6447" i="35"/>
  <c r="B6448" i="35"/>
  <c r="B6449" i="35"/>
  <c r="B6450" i="35"/>
  <c r="B6451" i="35"/>
  <c r="B6452" i="35"/>
  <c r="B6453" i="35"/>
  <c r="B6454" i="35"/>
  <c r="B6455" i="35"/>
  <c r="B6456" i="35"/>
  <c r="B6457" i="35"/>
  <c r="B6458" i="35"/>
  <c r="B6459" i="35"/>
  <c r="B6460" i="35"/>
  <c r="B6461" i="35"/>
  <c r="B6462" i="35"/>
  <c r="B6463" i="35"/>
  <c r="B6464" i="35"/>
  <c r="B6465" i="35"/>
  <c r="B6466" i="35"/>
  <c r="B6467" i="35"/>
  <c r="B6468" i="35"/>
  <c r="B6469" i="35"/>
  <c r="B6470" i="35"/>
  <c r="B6471" i="35"/>
  <c r="B6472" i="35"/>
  <c r="B6473" i="35"/>
  <c r="B6474" i="35"/>
  <c r="B6475" i="35"/>
  <c r="B6476" i="35"/>
  <c r="B6477" i="35"/>
  <c r="B6478" i="35"/>
  <c r="B6479" i="35"/>
  <c r="B6480" i="35"/>
  <c r="B6481" i="35"/>
  <c r="B6482" i="35"/>
  <c r="B6483" i="35"/>
  <c r="B6484" i="35"/>
  <c r="B6485" i="35"/>
  <c r="B6486" i="35"/>
  <c r="B6487" i="35"/>
  <c r="B6488" i="35"/>
  <c r="B6489" i="35"/>
  <c r="B6490" i="35"/>
  <c r="B6491" i="35"/>
  <c r="B6492" i="35"/>
  <c r="B6493" i="35"/>
  <c r="B6494" i="35"/>
  <c r="B6495" i="35"/>
  <c r="B6496" i="35"/>
  <c r="B6497" i="35"/>
  <c r="B6498" i="35"/>
  <c r="B6499" i="35"/>
  <c r="B6500" i="35"/>
  <c r="B6501" i="35"/>
  <c r="B6502" i="35"/>
  <c r="B6503" i="35"/>
  <c r="B6504" i="35"/>
  <c r="B6505" i="35"/>
  <c r="B6506" i="35"/>
  <c r="B6507" i="35"/>
  <c r="B6508" i="35"/>
  <c r="B6509" i="35"/>
  <c r="B6510" i="35"/>
  <c r="B6511" i="35"/>
  <c r="B6512" i="35"/>
  <c r="B6513" i="35"/>
  <c r="B6514" i="35"/>
  <c r="B6515" i="35"/>
  <c r="B6516" i="35"/>
  <c r="B6517" i="35"/>
  <c r="B6518" i="35"/>
  <c r="B6519" i="35"/>
  <c r="B6520" i="35"/>
  <c r="B6521" i="35"/>
  <c r="B6522" i="35"/>
  <c r="B6523" i="35"/>
  <c r="B6524" i="35"/>
  <c r="B6525" i="35"/>
  <c r="B6526" i="35"/>
  <c r="B6527" i="35"/>
  <c r="B6528" i="35"/>
  <c r="B6529" i="35"/>
  <c r="B6530" i="35"/>
  <c r="B6531" i="35"/>
  <c r="B6532" i="35"/>
  <c r="B6533" i="35"/>
  <c r="B6534" i="35"/>
  <c r="B6535" i="35"/>
  <c r="B6536" i="35"/>
  <c r="B6537" i="35"/>
  <c r="B6538" i="35"/>
  <c r="B6539" i="35"/>
  <c r="B6540" i="35"/>
  <c r="B6541" i="35"/>
  <c r="B6542" i="35"/>
  <c r="B6543" i="35"/>
  <c r="B6544" i="35"/>
  <c r="B6545" i="35"/>
  <c r="B6546" i="35"/>
  <c r="B6547" i="35"/>
  <c r="B6548" i="35"/>
  <c r="B6549" i="35"/>
  <c r="B6550" i="35"/>
  <c r="B6551" i="35"/>
  <c r="B6552" i="35"/>
  <c r="B6553" i="35"/>
  <c r="B6554" i="35"/>
  <c r="B6555" i="35"/>
  <c r="B6556" i="35"/>
  <c r="B6557" i="35"/>
  <c r="B6558" i="35"/>
  <c r="B6559" i="35"/>
  <c r="B6560" i="35"/>
  <c r="B6561" i="35"/>
  <c r="B6562" i="35"/>
  <c r="B6563" i="35"/>
  <c r="B6564" i="35"/>
  <c r="B6565" i="35"/>
  <c r="B6566" i="35"/>
  <c r="B6567" i="35"/>
  <c r="B6568" i="35"/>
  <c r="B6569" i="35"/>
  <c r="B6570" i="35"/>
  <c r="B6571" i="35"/>
  <c r="B6572" i="35"/>
  <c r="B6573" i="35"/>
  <c r="B6574" i="35"/>
  <c r="B6575" i="35"/>
  <c r="B6576" i="35"/>
  <c r="B6577" i="35"/>
  <c r="B6578" i="35"/>
  <c r="B6579" i="35"/>
  <c r="B6580" i="35"/>
  <c r="B6581" i="35"/>
  <c r="B6582" i="35"/>
  <c r="B6583" i="35"/>
  <c r="B6584" i="35"/>
  <c r="B6585" i="35"/>
  <c r="B6586" i="35"/>
  <c r="B6587" i="35"/>
  <c r="B6588" i="35"/>
  <c r="B6589" i="35"/>
  <c r="B6590" i="35"/>
  <c r="B6591" i="35"/>
  <c r="B6592" i="35"/>
  <c r="B6593" i="35"/>
  <c r="B6594" i="35"/>
  <c r="B6595" i="35"/>
  <c r="B6596" i="35"/>
  <c r="B6597" i="35"/>
  <c r="B6598" i="35"/>
  <c r="B6599" i="35"/>
  <c r="B6600" i="35"/>
  <c r="B6601" i="35"/>
  <c r="B6602" i="35"/>
  <c r="B6603" i="35"/>
  <c r="B6604" i="35"/>
  <c r="B6605" i="35"/>
  <c r="B6606" i="35"/>
  <c r="B6607" i="35"/>
  <c r="B6608" i="35"/>
  <c r="B6609" i="35"/>
  <c r="B6610" i="35"/>
  <c r="B6611" i="35"/>
  <c r="B6612" i="35"/>
  <c r="B6613" i="35"/>
  <c r="B6614" i="35"/>
  <c r="B6615" i="35"/>
  <c r="B6616" i="35"/>
  <c r="B6617" i="35"/>
  <c r="B6618" i="35"/>
  <c r="B6619" i="35"/>
  <c r="B6620" i="35"/>
  <c r="B6621" i="35"/>
  <c r="B6622" i="35"/>
  <c r="B6623" i="35"/>
  <c r="B6624" i="35"/>
  <c r="B6625" i="35"/>
  <c r="B6626" i="35"/>
  <c r="B6627" i="35"/>
  <c r="B6628" i="35"/>
  <c r="B6629" i="35"/>
  <c r="B6630" i="35"/>
  <c r="B6631" i="35"/>
  <c r="B6632" i="35"/>
  <c r="B6633" i="35"/>
  <c r="B6634" i="35"/>
  <c r="B6635" i="35"/>
  <c r="B6636" i="35"/>
  <c r="B6637" i="35"/>
  <c r="B6638" i="35"/>
  <c r="B6639" i="35"/>
  <c r="B6640" i="35"/>
  <c r="B6641" i="35"/>
  <c r="B6642" i="35"/>
  <c r="B6643" i="35"/>
  <c r="B6644" i="35"/>
  <c r="B6645" i="35"/>
  <c r="B6646" i="35"/>
  <c r="B6647" i="35"/>
  <c r="B6648" i="35"/>
  <c r="B6649" i="35"/>
  <c r="B6650" i="35"/>
  <c r="B6651" i="35"/>
  <c r="B6652" i="35"/>
  <c r="B6653" i="35"/>
  <c r="B6654" i="35"/>
  <c r="B6655" i="35"/>
  <c r="B6656" i="35"/>
  <c r="B6657" i="35"/>
  <c r="B6658" i="35"/>
  <c r="B6659" i="35"/>
  <c r="B6660" i="35"/>
  <c r="B6661" i="35"/>
  <c r="B6662" i="35"/>
  <c r="B6663" i="35"/>
  <c r="B6664" i="35"/>
  <c r="B6665" i="35"/>
  <c r="B6666" i="35"/>
  <c r="B6667" i="35"/>
  <c r="B6668" i="35"/>
  <c r="B6669" i="35"/>
  <c r="B6670" i="35"/>
  <c r="B6671" i="35"/>
  <c r="B6672" i="35"/>
  <c r="B6673" i="35"/>
  <c r="B6674" i="35"/>
  <c r="B6675" i="35"/>
  <c r="B6676" i="35"/>
  <c r="B6677" i="35"/>
  <c r="B6678" i="35"/>
  <c r="B6679" i="35"/>
  <c r="B6680" i="35"/>
  <c r="B6681" i="35"/>
  <c r="B6682" i="35"/>
  <c r="B6683" i="35"/>
  <c r="B6684" i="35"/>
  <c r="B6685" i="35"/>
  <c r="B6686" i="35"/>
  <c r="B6687" i="35"/>
  <c r="B6688" i="35"/>
  <c r="B6689" i="35"/>
  <c r="B6690" i="35"/>
  <c r="B6691" i="35"/>
  <c r="B6692" i="35"/>
  <c r="B6693" i="35"/>
  <c r="B6694" i="35"/>
  <c r="B6695" i="35"/>
  <c r="B6696" i="35"/>
  <c r="B6697" i="35"/>
  <c r="B6698" i="35"/>
  <c r="B6699" i="35"/>
  <c r="B6700" i="35"/>
  <c r="B6701" i="35"/>
  <c r="B6702" i="35"/>
  <c r="B6703" i="35"/>
  <c r="B6704" i="35"/>
  <c r="B6705" i="35"/>
  <c r="B6706" i="35"/>
  <c r="B6707" i="35"/>
  <c r="B6708" i="35"/>
  <c r="B6709" i="35"/>
  <c r="B6710" i="35"/>
  <c r="B6711" i="35"/>
  <c r="B6712" i="35"/>
  <c r="B6713" i="35"/>
  <c r="B6714" i="35"/>
  <c r="B6715" i="35"/>
  <c r="B6716" i="35"/>
  <c r="B6717" i="35"/>
  <c r="B6718" i="35"/>
  <c r="B6719" i="35"/>
  <c r="B6720" i="35"/>
  <c r="B6721" i="35"/>
  <c r="B6722" i="35"/>
  <c r="B6723" i="35"/>
  <c r="B6724" i="35"/>
  <c r="B6725" i="35"/>
  <c r="B6726" i="35"/>
  <c r="B6727" i="35"/>
  <c r="B6728" i="35"/>
  <c r="B6729" i="35"/>
  <c r="B6730" i="35"/>
  <c r="B6731" i="35"/>
  <c r="B6732" i="35"/>
  <c r="B6733" i="35"/>
  <c r="B6734" i="35"/>
  <c r="B6735" i="35"/>
  <c r="B6736" i="35"/>
  <c r="B6737" i="35"/>
  <c r="B6738" i="35"/>
  <c r="B6739" i="35"/>
  <c r="B6740" i="35"/>
  <c r="B6741" i="35"/>
  <c r="B6742" i="35"/>
  <c r="B6743" i="35"/>
  <c r="B6744" i="35"/>
  <c r="B6745" i="35"/>
  <c r="B6746" i="35"/>
  <c r="B6747" i="35"/>
  <c r="B6748" i="35"/>
  <c r="B6749" i="35"/>
  <c r="B6750" i="35"/>
  <c r="B6751" i="35"/>
  <c r="B6752" i="35"/>
  <c r="B6753" i="35"/>
  <c r="B6754" i="35"/>
  <c r="B6755" i="35"/>
  <c r="B6756" i="35"/>
  <c r="B6757" i="35"/>
  <c r="B6758" i="35"/>
  <c r="B6759" i="35"/>
  <c r="B6760" i="35"/>
  <c r="B6761" i="35"/>
  <c r="B6762" i="35"/>
  <c r="B6763" i="35"/>
  <c r="B6764" i="35"/>
  <c r="B6765" i="35"/>
  <c r="B6766" i="35"/>
  <c r="B6767" i="35"/>
  <c r="B6768" i="35"/>
  <c r="B6769" i="35"/>
  <c r="B6770" i="35"/>
  <c r="B6771" i="35"/>
  <c r="B6772" i="35"/>
  <c r="B6773" i="35"/>
  <c r="B6774" i="35"/>
  <c r="B6775" i="35"/>
  <c r="B6776" i="35"/>
  <c r="B6777" i="35"/>
  <c r="B6778" i="35"/>
  <c r="B6779" i="35"/>
  <c r="B6780" i="35"/>
  <c r="B6781" i="35"/>
  <c r="B6782" i="35"/>
  <c r="B6783" i="35"/>
  <c r="B6784" i="35"/>
  <c r="B6785" i="35"/>
  <c r="B6786" i="35"/>
  <c r="B6787" i="35"/>
  <c r="B6788" i="35"/>
  <c r="B6789" i="35"/>
  <c r="B6790" i="35"/>
  <c r="B6791" i="35"/>
  <c r="B6792" i="35"/>
  <c r="B6793" i="35"/>
  <c r="B6794" i="35"/>
  <c r="B6795" i="35"/>
  <c r="B6796" i="35"/>
  <c r="B6797" i="35"/>
  <c r="B6798" i="35"/>
  <c r="B6799" i="35"/>
  <c r="B6800" i="35"/>
  <c r="B6801" i="35"/>
  <c r="B6802" i="35"/>
  <c r="B6803" i="35"/>
  <c r="B6804" i="35"/>
  <c r="B6805" i="35"/>
  <c r="B6806" i="35"/>
  <c r="B6807" i="35"/>
  <c r="B6808" i="35"/>
  <c r="B6809" i="35"/>
  <c r="B6810" i="35"/>
  <c r="B6811" i="35"/>
  <c r="B6812" i="35"/>
  <c r="B6813" i="35"/>
  <c r="B6814" i="35"/>
  <c r="B6815" i="35"/>
  <c r="B6816" i="35"/>
  <c r="B6817" i="35"/>
  <c r="B6818" i="35"/>
  <c r="B6819" i="35"/>
  <c r="B6820" i="35"/>
  <c r="B6821" i="35"/>
  <c r="B6822" i="35"/>
  <c r="B6823" i="35"/>
  <c r="B6824" i="35"/>
  <c r="B6825" i="35"/>
  <c r="B6826" i="35"/>
  <c r="B6827" i="35"/>
  <c r="B6828" i="35"/>
  <c r="B6829" i="35"/>
  <c r="B6830" i="35"/>
  <c r="B6831" i="35"/>
  <c r="B6832" i="35"/>
  <c r="B6833" i="35"/>
  <c r="B6834" i="35"/>
  <c r="B6835" i="35"/>
  <c r="B6836" i="35"/>
  <c r="B6837" i="35"/>
  <c r="B6838" i="35"/>
  <c r="B6839" i="35"/>
  <c r="B6840" i="35"/>
  <c r="B6841" i="35"/>
  <c r="B6842" i="35"/>
  <c r="B6843" i="35"/>
  <c r="B6844" i="35"/>
  <c r="B6845" i="35"/>
  <c r="B6846" i="35"/>
  <c r="B6847" i="35"/>
  <c r="B6848" i="35"/>
  <c r="B6849" i="35"/>
  <c r="B6850" i="35"/>
  <c r="B6851" i="35"/>
  <c r="B6852" i="35"/>
  <c r="B6853" i="35"/>
  <c r="B6854" i="35"/>
  <c r="B6855" i="35"/>
  <c r="B6856" i="35"/>
  <c r="B6857" i="35"/>
  <c r="B6858" i="35"/>
  <c r="B6859" i="35"/>
  <c r="B6860" i="35"/>
  <c r="B6861" i="35"/>
  <c r="B6862" i="35"/>
  <c r="B6863" i="35"/>
  <c r="B6864" i="35"/>
  <c r="B6865" i="35"/>
  <c r="B6866" i="35"/>
  <c r="B6867" i="35"/>
  <c r="B6868" i="35"/>
  <c r="B6869" i="35"/>
  <c r="B6870" i="35"/>
  <c r="B6871" i="35"/>
  <c r="B6872" i="35"/>
  <c r="B6873" i="35"/>
  <c r="B6874" i="35"/>
  <c r="B6875" i="35"/>
  <c r="B6876" i="35"/>
  <c r="B6877" i="35"/>
  <c r="B6878" i="35"/>
  <c r="B6879" i="35"/>
  <c r="B6880" i="35"/>
  <c r="B6881" i="35"/>
  <c r="B6882" i="35"/>
  <c r="B6883" i="35"/>
  <c r="B6884" i="35"/>
  <c r="B6885" i="35"/>
  <c r="B6886" i="35"/>
  <c r="B6887" i="35"/>
  <c r="B6888" i="35"/>
  <c r="B6889" i="35"/>
  <c r="B6890" i="35"/>
  <c r="B6891" i="35"/>
  <c r="B6892" i="35"/>
  <c r="B6893" i="35"/>
  <c r="B6894" i="35"/>
  <c r="B6895" i="35"/>
  <c r="B6896" i="35"/>
  <c r="B6897" i="35"/>
  <c r="B6898" i="35"/>
  <c r="B6899" i="35"/>
  <c r="B6900" i="35"/>
  <c r="B6901" i="35"/>
  <c r="B6902" i="35"/>
  <c r="B6903" i="35"/>
  <c r="B6904" i="35"/>
  <c r="B6905" i="35"/>
  <c r="B6906" i="35"/>
  <c r="B6907" i="35"/>
  <c r="B6908" i="35"/>
  <c r="B6909" i="35"/>
  <c r="B6910" i="35"/>
  <c r="B6911" i="35"/>
  <c r="B6912" i="35"/>
  <c r="B6913" i="35"/>
  <c r="B6914" i="35"/>
  <c r="B6915" i="35"/>
  <c r="B6916" i="35"/>
  <c r="B6917" i="35"/>
  <c r="B6918" i="35"/>
  <c r="B6919" i="35"/>
  <c r="B6920" i="35"/>
  <c r="B6921" i="35"/>
  <c r="B6922" i="35"/>
  <c r="B6923" i="35"/>
  <c r="B6924" i="35"/>
  <c r="B6925" i="35"/>
  <c r="B6926" i="35"/>
  <c r="B6927" i="35"/>
  <c r="B6928" i="35"/>
  <c r="B6929" i="35"/>
  <c r="B6930" i="35"/>
  <c r="B6931" i="35"/>
  <c r="B6932" i="35"/>
  <c r="B6933" i="35"/>
  <c r="B6934" i="35"/>
  <c r="B6935" i="35"/>
  <c r="B6936" i="35"/>
  <c r="B6937" i="35"/>
  <c r="B6938" i="35"/>
  <c r="B6939" i="35"/>
  <c r="B6940" i="35"/>
  <c r="B6941" i="35"/>
  <c r="B6942" i="35"/>
  <c r="B6943" i="35"/>
  <c r="B6944" i="35"/>
  <c r="B6945" i="35"/>
  <c r="B6946" i="35"/>
  <c r="B6947" i="35"/>
  <c r="B6948" i="35"/>
  <c r="B6949" i="35"/>
  <c r="B6950" i="35"/>
  <c r="B6951" i="35"/>
  <c r="B6952" i="35"/>
  <c r="B6953" i="35"/>
  <c r="B6954" i="35"/>
  <c r="B6955" i="35"/>
  <c r="B6956" i="35"/>
  <c r="B6957" i="35"/>
  <c r="B6958" i="35"/>
  <c r="B6959" i="35"/>
  <c r="B6960" i="35"/>
  <c r="B6961" i="35"/>
  <c r="B6962" i="35"/>
  <c r="B6963" i="35"/>
  <c r="B6964" i="35"/>
  <c r="B6965" i="35"/>
  <c r="B6966" i="35"/>
  <c r="B6967" i="35"/>
  <c r="B6968" i="35"/>
  <c r="B6969" i="35"/>
  <c r="B6970" i="35"/>
  <c r="B6971" i="35"/>
  <c r="B6972" i="35"/>
  <c r="B6973" i="35"/>
  <c r="B6974" i="35"/>
  <c r="B6975" i="35"/>
  <c r="B6976" i="35"/>
  <c r="B6977" i="35"/>
  <c r="B6978" i="35"/>
  <c r="B6979" i="35"/>
  <c r="B6980" i="35"/>
  <c r="B6981" i="35"/>
  <c r="B6982" i="35"/>
  <c r="B6983" i="35"/>
  <c r="B6984" i="35"/>
  <c r="B6985" i="35"/>
  <c r="B6986" i="35"/>
  <c r="B6987" i="35"/>
  <c r="B6988" i="35"/>
  <c r="B6989" i="35"/>
  <c r="B6990" i="35"/>
  <c r="B6991" i="35"/>
  <c r="B6992" i="35"/>
  <c r="B6993" i="35"/>
  <c r="B6994" i="35"/>
  <c r="B6995" i="35"/>
  <c r="B6996" i="35"/>
  <c r="B6997" i="35"/>
  <c r="B6998" i="35"/>
  <c r="B6999" i="35"/>
  <c r="B7000" i="35"/>
  <c r="B7001" i="35"/>
  <c r="B7002" i="35"/>
  <c r="B7003" i="35"/>
  <c r="B7004" i="35"/>
  <c r="B7005" i="35"/>
  <c r="B7006" i="35"/>
  <c r="B7007" i="35"/>
  <c r="B7008" i="35"/>
  <c r="B7009" i="35"/>
  <c r="B7010" i="35"/>
  <c r="B7011" i="35"/>
  <c r="B7012" i="35"/>
  <c r="B7013" i="35"/>
  <c r="B7014" i="35"/>
  <c r="B7015" i="35"/>
  <c r="B7016" i="35"/>
  <c r="B7017" i="35"/>
  <c r="B7018" i="35"/>
  <c r="B7019" i="35"/>
  <c r="B7020" i="35"/>
  <c r="B7021" i="35"/>
  <c r="B7022" i="35"/>
  <c r="B7023" i="35"/>
  <c r="B7024" i="35"/>
  <c r="B7025" i="35"/>
  <c r="B7026" i="35"/>
  <c r="B7027" i="35"/>
  <c r="B7028" i="35"/>
  <c r="B7029" i="35"/>
  <c r="B7030" i="35"/>
  <c r="B7031" i="35"/>
  <c r="B7032" i="35"/>
  <c r="B7033" i="35"/>
  <c r="B7034" i="35"/>
  <c r="B7035" i="35"/>
  <c r="B7036" i="35"/>
  <c r="B7037" i="35"/>
  <c r="B7038" i="35"/>
  <c r="B7039" i="35"/>
  <c r="B7040" i="35"/>
  <c r="B7041" i="35"/>
  <c r="B7042" i="35"/>
  <c r="B7043" i="35"/>
  <c r="B7044" i="35"/>
  <c r="B7045" i="35"/>
  <c r="B7046" i="35"/>
  <c r="B7047" i="35"/>
  <c r="B7048" i="35"/>
  <c r="B7049" i="35"/>
  <c r="B7050" i="35"/>
  <c r="B7051" i="35"/>
  <c r="B7052" i="35"/>
  <c r="B7053" i="35"/>
  <c r="B7054" i="35"/>
  <c r="B7055" i="35"/>
  <c r="B7056" i="35"/>
  <c r="B7057" i="35"/>
  <c r="B7058" i="35"/>
  <c r="B7059" i="35"/>
  <c r="B7060" i="35"/>
  <c r="B7061" i="35"/>
  <c r="B7062" i="35"/>
  <c r="B7063" i="35"/>
  <c r="B7064" i="35"/>
  <c r="B7065" i="35"/>
  <c r="B7066" i="35"/>
  <c r="B7067" i="35"/>
  <c r="B7068" i="35"/>
  <c r="B7069" i="35"/>
  <c r="B7070" i="35"/>
  <c r="B7071" i="35"/>
  <c r="B7072" i="35"/>
  <c r="B7073" i="35"/>
  <c r="B7074" i="35"/>
  <c r="B7075" i="35"/>
  <c r="B7076" i="35"/>
  <c r="B7077" i="35"/>
  <c r="B7078" i="35"/>
  <c r="B7079" i="35"/>
  <c r="B7080" i="35"/>
  <c r="B7081" i="35"/>
  <c r="B7082" i="35"/>
  <c r="B7083" i="35"/>
  <c r="B7084" i="35"/>
  <c r="B7085" i="35"/>
  <c r="B7086" i="35"/>
  <c r="B7087" i="35"/>
  <c r="B7088" i="35"/>
  <c r="B7089" i="35"/>
  <c r="B7090" i="35"/>
  <c r="B7091" i="35"/>
  <c r="B7092" i="35"/>
  <c r="B7093" i="35"/>
  <c r="B7094" i="35"/>
  <c r="B7095" i="35"/>
  <c r="B7096" i="35"/>
  <c r="B7097" i="35"/>
  <c r="B7098" i="35"/>
  <c r="B7099" i="35"/>
  <c r="B7100" i="35"/>
  <c r="B7101" i="35"/>
  <c r="B7102" i="35"/>
  <c r="B7103" i="35"/>
  <c r="B7104" i="35"/>
  <c r="B7105" i="35"/>
  <c r="B7106" i="35"/>
  <c r="B7107" i="35"/>
  <c r="B7108" i="35"/>
  <c r="B7109" i="35"/>
  <c r="B7110" i="35"/>
  <c r="B7111" i="35"/>
  <c r="B7112" i="35"/>
  <c r="B7113" i="35"/>
  <c r="B7114" i="35"/>
  <c r="B7115" i="35"/>
  <c r="B7116" i="35"/>
  <c r="B7117" i="35"/>
  <c r="B7118" i="35"/>
  <c r="B7119" i="35"/>
  <c r="B7120" i="35"/>
  <c r="B7121" i="35"/>
  <c r="B7122" i="35"/>
  <c r="B7123" i="35"/>
  <c r="B7124" i="35"/>
  <c r="B7125" i="35"/>
  <c r="B7126" i="35"/>
  <c r="B7127" i="35"/>
  <c r="B7128" i="35"/>
  <c r="B7129" i="35"/>
  <c r="B7130" i="35"/>
  <c r="B7131" i="35"/>
  <c r="B7132" i="35"/>
  <c r="B7133" i="35"/>
  <c r="B7134" i="35"/>
  <c r="B7135" i="35"/>
  <c r="B7136" i="35"/>
  <c r="B7137" i="35"/>
  <c r="B7138" i="35"/>
  <c r="B7139" i="35"/>
  <c r="B7140" i="35"/>
  <c r="B7141" i="35"/>
  <c r="B7142" i="35"/>
  <c r="B7143" i="35"/>
  <c r="B7144" i="35"/>
  <c r="B7145" i="35"/>
  <c r="B7146" i="35"/>
  <c r="B7147" i="35"/>
  <c r="B7148" i="35"/>
  <c r="B7149" i="35"/>
  <c r="B7150" i="35"/>
  <c r="B7151" i="35"/>
  <c r="B7152" i="35"/>
  <c r="B7153" i="35"/>
  <c r="B7154" i="35"/>
  <c r="B7155" i="35"/>
  <c r="B7156" i="35"/>
  <c r="B7157" i="35"/>
  <c r="B7158" i="35"/>
  <c r="B7159" i="35"/>
  <c r="B7160" i="35"/>
  <c r="B7161" i="35"/>
  <c r="B7162" i="35"/>
  <c r="B7163" i="35"/>
  <c r="B7164" i="35"/>
  <c r="B7165" i="35"/>
  <c r="B7166" i="35"/>
  <c r="B7167" i="35"/>
  <c r="B7168" i="35"/>
  <c r="B7169" i="35"/>
  <c r="B7170" i="35"/>
  <c r="B7171" i="35"/>
  <c r="B7172" i="35"/>
  <c r="B7173" i="35"/>
  <c r="B7174" i="35"/>
  <c r="B7175" i="35"/>
  <c r="B7176" i="35"/>
  <c r="B7177" i="35"/>
  <c r="B7178" i="35"/>
  <c r="B7179" i="35"/>
  <c r="B7180" i="35"/>
  <c r="B7181" i="35"/>
  <c r="B7182" i="35"/>
  <c r="B7183" i="35"/>
  <c r="B7184" i="35"/>
  <c r="B7185" i="35"/>
  <c r="B7186" i="35"/>
  <c r="B7187" i="35"/>
  <c r="B7188" i="35"/>
  <c r="B7189" i="35"/>
  <c r="B7190" i="35"/>
  <c r="B7191" i="35"/>
  <c r="B7192" i="35"/>
  <c r="B7193" i="35"/>
  <c r="B7194" i="35"/>
  <c r="B7195" i="35"/>
  <c r="B7196" i="35"/>
  <c r="B7197" i="35"/>
  <c r="B7198" i="35"/>
  <c r="B7199" i="35"/>
  <c r="B7200" i="35"/>
  <c r="B7201" i="35"/>
  <c r="B7202" i="35"/>
  <c r="B7203" i="35"/>
  <c r="B7204" i="35"/>
  <c r="B7205" i="35"/>
  <c r="B7206" i="35"/>
  <c r="B7207" i="35"/>
  <c r="B7208" i="35"/>
  <c r="B7209" i="35"/>
  <c r="B7210" i="35"/>
  <c r="B7211" i="35"/>
  <c r="B7212" i="35"/>
  <c r="B7213" i="35"/>
  <c r="B7214" i="35"/>
  <c r="B7215" i="35"/>
  <c r="B7216" i="35"/>
  <c r="B7217" i="35"/>
  <c r="B7218" i="35"/>
  <c r="B7219" i="35"/>
  <c r="B7220" i="35"/>
  <c r="B7221" i="35"/>
  <c r="B7222" i="35"/>
  <c r="B7223" i="35"/>
  <c r="B7224" i="35"/>
  <c r="B7225" i="35"/>
  <c r="B7226" i="35"/>
  <c r="B7227" i="35"/>
  <c r="B7228" i="35"/>
  <c r="B7229" i="35"/>
  <c r="B7230" i="35"/>
  <c r="B7231" i="35"/>
  <c r="B7232" i="35"/>
  <c r="B7233" i="35"/>
  <c r="B7234" i="35"/>
  <c r="B7235" i="35"/>
  <c r="B7236" i="35"/>
  <c r="B7237" i="35"/>
  <c r="B7238" i="35"/>
  <c r="B7239" i="35"/>
  <c r="B7240" i="35"/>
  <c r="B7241" i="35"/>
  <c r="B7242" i="35"/>
  <c r="B7243" i="35"/>
  <c r="B7244" i="35"/>
  <c r="B7245" i="35"/>
  <c r="B7246" i="35"/>
  <c r="B7247" i="35"/>
  <c r="B7248" i="35"/>
  <c r="B7249" i="35"/>
  <c r="B7250" i="35"/>
  <c r="B7251" i="35"/>
  <c r="B7252" i="35"/>
  <c r="B7253" i="35"/>
  <c r="B7254" i="35"/>
  <c r="B7255" i="35"/>
  <c r="B7256" i="35"/>
  <c r="B7257" i="35"/>
  <c r="B7258" i="35"/>
  <c r="B7259" i="35"/>
  <c r="B7260" i="35"/>
  <c r="B7261" i="35"/>
  <c r="B7262" i="35"/>
  <c r="B7263" i="35"/>
  <c r="B7264" i="35"/>
  <c r="B7265" i="35"/>
  <c r="B7266" i="35"/>
  <c r="B7267" i="35"/>
  <c r="B7268" i="35"/>
  <c r="B7269" i="35"/>
  <c r="B7270" i="35"/>
  <c r="B7271" i="35"/>
  <c r="B7272" i="35"/>
  <c r="B7273" i="35"/>
  <c r="B7274" i="35"/>
  <c r="B7275" i="35"/>
  <c r="B7276" i="35"/>
  <c r="B7277" i="35"/>
  <c r="B7278" i="35"/>
  <c r="B7279" i="35"/>
  <c r="B7280" i="35"/>
  <c r="B7281" i="35"/>
  <c r="B7282" i="35"/>
  <c r="B7283" i="35"/>
  <c r="B7284" i="35"/>
  <c r="B7285" i="35"/>
  <c r="B7286" i="35"/>
  <c r="B7287" i="35"/>
  <c r="B7288" i="35"/>
  <c r="B7289" i="35"/>
  <c r="B7290" i="35"/>
  <c r="B7291" i="35"/>
  <c r="B7292" i="35"/>
  <c r="B7293" i="35"/>
  <c r="B7294" i="35"/>
  <c r="B7295" i="35"/>
  <c r="B7296" i="35"/>
  <c r="B7297" i="35"/>
  <c r="B7298" i="35"/>
  <c r="B7299" i="35"/>
  <c r="B7300" i="35"/>
  <c r="B7301" i="35"/>
  <c r="B7302" i="35"/>
  <c r="B7303" i="35"/>
  <c r="B7304" i="35"/>
  <c r="B7305" i="35"/>
  <c r="B7306" i="35"/>
  <c r="B7307" i="35"/>
  <c r="B7308" i="35"/>
  <c r="B7309" i="35"/>
  <c r="B7310" i="35"/>
  <c r="B7311" i="35"/>
  <c r="B7312" i="35"/>
  <c r="B7313" i="35"/>
  <c r="B7314" i="35"/>
  <c r="B7315" i="35"/>
  <c r="B7316" i="35"/>
  <c r="B7317" i="35"/>
  <c r="B7318" i="35"/>
  <c r="B7319" i="35"/>
  <c r="B7320" i="35"/>
  <c r="B7321" i="35"/>
  <c r="B7322" i="35"/>
  <c r="B7323" i="35"/>
  <c r="B7324" i="35"/>
  <c r="B7325" i="35"/>
  <c r="B7326" i="35"/>
  <c r="B7327" i="35"/>
  <c r="B7328" i="35"/>
  <c r="B7329" i="35"/>
  <c r="B7330" i="35"/>
  <c r="B7331" i="35"/>
  <c r="B7332" i="35"/>
  <c r="B7333" i="35"/>
  <c r="B7334" i="35"/>
  <c r="B7335" i="35"/>
  <c r="B7336" i="35"/>
  <c r="B7337" i="35"/>
  <c r="B7338" i="35"/>
  <c r="B7339" i="35"/>
  <c r="B7340" i="35"/>
  <c r="B7341" i="35"/>
  <c r="B7342" i="35"/>
  <c r="B7343" i="35"/>
  <c r="B7344" i="35"/>
  <c r="B7345" i="35"/>
  <c r="B7346" i="35"/>
  <c r="B7347" i="35"/>
  <c r="B7348" i="35"/>
  <c r="B7349" i="35"/>
  <c r="B7350" i="35"/>
  <c r="B7351" i="35"/>
  <c r="B7352" i="35"/>
  <c r="B7353" i="35"/>
  <c r="B7354" i="35"/>
  <c r="B7355" i="35"/>
  <c r="B7356" i="35"/>
  <c r="B7357" i="35"/>
  <c r="B7358" i="35"/>
  <c r="B7359" i="35"/>
  <c r="B7360" i="35"/>
  <c r="B7361" i="35"/>
  <c r="B7362" i="35"/>
  <c r="B7363" i="35"/>
  <c r="B7364" i="35"/>
  <c r="B7365" i="35"/>
  <c r="B7366" i="35"/>
  <c r="B7367" i="35"/>
  <c r="B7368" i="35"/>
  <c r="B7369" i="35"/>
  <c r="B7370" i="35"/>
  <c r="B7371" i="35"/>
  <c r="B7372" i="35"/>
  <c r="B7373" i="35"/>
  <c r="B7374" i="35"/>
  <c r="B7375" i="35"/>
  <c r="B7376" i="35"/>
  <c r="B7377" i="35"/>
  <c r="B7378" i="35"/>
  <c r="B7379" i="35"/>
  <c r="B7380" i="35"/>
  <c r="B7381" i="35"/>
  <c r="B7382" i="35"/>
  <c r="B7383" i="35"/>
  <c r="B7384" i="35"/>
  <c r="B7385" i="35"/>
  <c r="B7386" i="35"/>
  <c r="B7387" i="35"/>
  <c r="B7388" i="35"/>
  <c r="B7389" i="35"/>
  <c r="B7390" i="35"/>
  <c r="B7391" i="35"/>
  <c r="B7392" i="35"/>
  <c r="B7393" i="35"/>
  <c r="B7394" i="35"/>
  <c r="B7395" i="35"/>
  <c r="B7396" i="35"/>
  <c r="B7397" i="35"/>
  <c r="B7398" i="35"/>
  <c r="B7399" i="35"/>
  <c r="B7400" i="35"/>
  <c r="B7401" i="35"/>
  <c r="B7402" i="35"/>
  <c r="B7403" i="35"/>
  <c r="B7404" i="35"/>
  <c r="B7405" i="35"/>
  <c r="B7406" i="35"/>
  <c r="B7407" i="35"/>
  <c r="B7408" i="35"/>
  <c r="B7409" i="35"/>
  <c r="B7410" i="35"/>
  <c r="B7411" i="35"/>
  <c r="B7412" i="35"/>
  <c r="B7413" i="35"/>
  <c r="B7414" i="35"/>
  <c r="B7415" i="35"/>
  <c r="B7416" i="35"/>
  <c r="B7417" i="35"/>
  <c r="B7418" i="35"/>
  <c r="B7419" i="35"/>
  <c r="B7420" i="35"/>
  <c r="B7421" i="35"/>
  <c r="B7422" i="35"/>
  <c r="B7423" i="35"/>
  <c r="B7424" i="35"/>
  <c r="B7425" i="35"/>
  <c r="B7426" i="35"/>
  <c r="B7427" i="35"/>
  <c r="B7428" i="35"/>
  <c r="B7429" i="35"/>
  <c r="B7430" i="35"/>
  <c r="B7431" i="35"/>
  <c r="B7432" i="35"/>
  <c r="B7433" i="35"/>
  <c r="B7434" i="35"/>
  <c r="B7435" i="35"/>
  <c r="B7436" i="35"/>
  <c r="B7437" i="35"/>
  <c r="B7438" i="35"/>
  <c r="B7439" i="35"/>
  <c r="B7440" i="35"/>
  <c r="B7441" i="35"/>
  <c r="B7442" i="35"/>
  <c r="B7443" i="35"/>
  <c r="B7444" i="35"/>
  <c r="B7445" i="35"/>
  <c r="B7446" i="35"/>
  <c r="B7447" i="35"/>
  <c r="B7448" i="35"/>
  <c r="B7449" i="35"/>
  <c r="B7450" i="35"/>
  <c r="B7451" i="35"/>
  <c r="B7452" i="35"/>
  <c r="B7453" i="35"/>
  <c r="B7454" i="35"/>
  <c r="B7455" i="35"/>
  <c r="B7456" i="35"/>
  <c r="B7457" i="35"/>
  <c r="B7458" i="35"/>
  <c r="B7459" i="35"/>
  <c r="B7460" i="35"/>
  <c r="B7461" i="35"/>
  <c r="B7462" i="35"/>
  <c r="B7463" i="35"/>
  <c r="B7464" i="35"/>
  <c r="B7465" i="35"/>
  <c r="B7466" i="35"/>
  <c r="B7467" i="35"/>
  <c r="B7468" i="35"/>
  <c r="B7469" i="35"/>
  <c r="B7470" i="35"/>
  <c r="B7471" i="35"/>
  <c r="B7472" i="35"/>
  <c r="B7473" i="35"/>
  <c r="B7474" i="35"/>
  <c r="B7475" i="35"/>
  <c r="B7476" i="35"/>
  <c r="B7477" i="35"/>
  <c r="B7478" i="35"/>
  <c r="B7479" i="35"/>
  <c r="B7480" i="35"/>
  <c r="B7481" i="35"/>
  <c r="B7482" i="35"/>
  <c r="B7483" i="35"/>
  <c r="B7484" i="35"/>
  <c r="B7485" i="35"/>
  <c r="B7486" i="35"/>
  <c r="B7487" i="35"/>
  <c r="B7488" i="35"/>
  <c r="B7489" i="35"/>
  <c r="B7490" i="35"/>
  <c r="B7491" i="35"/>
  <c r="B7492" i="35"/>
  <c r="B7493" i="35"/>
  <c r="B7494" i="35"/>
  <c r="B7495" i="35"/>
  <c r="B7496" i="35"/>
  <c r="B7497" i="35"/>
  <c r="B7498" i="35"/>
  <c r="B7499" i="35"/>
  <c r="B7500" i="35"/>
  <c r="B7501" i="35"/>
  <c r="B7502" i="35"/>
  <c r="B7503" i="35"/>
  <c r="B7504" i="35"/>
  <c r="B7505" i="35"/>
  <c r="B7506" i="35"/>
  <c r="B7507" i="35"/>
  <c r="B7508" i="35"/>
  <c r="B7509" i="35"/>
  <c r="B7510" i="35"/>
  <c r="B7511" i="35"/>
  <c r="B7512" i="35"/>
  <c r="B7513" i="35"/>
  <c r="B7514" i="35"/>
  <c r="B7515" i="35"/>
  <c r="B7516" i="35"/>
  <c r="B7517" i="35"/>
  <c r="B7518" i="35"/>
  <c r="B7519" i="35"/>
  <c r="B7520" i="35"/>
  <c r="B7521" i="35"/>
  <c r="B7522" i="35"/>
  <c r="B7523" i="35"/>
  <c r="B7524" i="35"/>
  <c r="B7525" i="35"/>
  <c r="B7526" i="35"/>
  <c r="B7527" i="35"/>
  <c r="B7528" i="35"/>
  <c r="B7529" i="35"/>
  <c r="B7530" i="35"/>
  <c r="B7531" i="35"/>
  <c r="B7532" i="35"/>
  <c r="B7533" i="35"/>
  <c r="B7534" i="35"/>
  <c r="B7535" i="35"/>
  <c r="B7536" i="35"/>
  <c r="B7537" i="35"/>
  <c r="B7538" i="35"/>
  <c r="B7539" i="35"/>
  <c r="B7540" i="35"/>
  <c r="B7541" i="35"/>
  <c r="B7542" i="35"/>
  <c r="B7543" i="35"/>
  <c r="B7544" i="35"/>
  <c r="B7545" i="35"/>
  <c r="B7546" i="35"/>
  <c r="B7547" i="35"/>
  <c r="B7548" i="35"/>
  <c r="B7549" i="35"/>
  <c r="B7550" i="35"/>
  <c r="B7551" i="35"/>
  <c r="B7552" i="35"/>
  <c r="B7553" i="35"/>
  <c r="B7554" i="35"/>
  <c r="B7555" i="35"/>
  <c r="B7556" i="35"/>
  <c r="B7557" i="35"/>
  <c r="B7558" i="35"/>
  <c r="B7559" i="35"/>
  <c r="B7560" i="35"/>
  <c r="B7561" i="35"/>
  <c r="B7562" i="35"/>
  <c r="B7563" i="35"/>
  <c r="B7564" i="35"/>
  <c r="B7565" i="35"/>
  <c r="B7566" i="35"/>
  <c r="B7567" i="35"/>
  <c r="B7568" i="35"/>
  <c r="B7569" i="35"/>
  <c r="B7570" i="35"/>
  <c r="B7571" i="35"/>
  <c r="B7572" i="35"/>
  <c r="B7573" i="35"/>
  <c r="B7574" i="35"/>
  <c r="B7575" i="35"/>
  <c r="B7576" i="35"/>
  <c r="B7577" i="35"/>
  <c r="B7578" i="35"/>
  <c r="B7579" i="35"/>
  <c r="B7580" i="35"/>
  <c r="B7581" i="35"/>
  <c r="B7582" i="35"/>
  <c r="B7583" i="35"/>
  <c r="B7584" i="35"/>
  <c r="B7585" i="35"/>
  <c r="B7586" i="35"/>
  <c r="B7587" i="35"/>
  <c r="B7588" i="35"/>
  <c r="B7589" i="35"/>
  <c r="B7590" i="35"/>
  <c r="B7591" i="35"/>
  <c r="B7592" i="35"/>
  <c r="B7593" i="35"/>
  <c r="B7594" i="35"/>
  <c r="B7595" i="35"/>
  <c r="B7596" i="35"/>
  <c r="B7597" i="35"/>
  <c r="B7598" i="35"/>
  <c r="B7599" i="35"/>
  <c r="B7600" i="35"/>
  <c r="B7601" i="35"/>
  <c r="B7602" i="35"/>
  <c r="B7603" i="35"/>
  <c r="B7604" i="35"/>
  <c r="B7605" i="35"/>
  <c r="B7606" i="35"/>
  <c r="B7607" i="35"/>
  <c r="B7608" i="35"/>
  <c r="B7609" i="35"/>
  <c r="B7610" i="35"/>
  <c r="B7611" i="35"/>
  <c r="B7612" i="35"/>
  <c r="B7613" i="35"/>
  <c r="B7614" i="35"/>
  <c r="B7615" i="35"/>
  <c r="B7616" i="35"/>
  <c r="B7617" i="35"/>
  <c r="B7618" i="35"/>
  <c r="B7619" i="35"/>
  <c r="B7620" i="35"/>
  <c r="B7621" i="35"/>
  <c r="B7622" i="35"/>
  <c r="B7623" i="35"/>
  <c r="B7624" i="35"/>
  <c r="B7625" i="35"/>
  <c r="B7626" i="35"/>
  <c r="B7627" i="35"/>
  <c r="B7628" i="35"/>
  <c r="B7629" i="35"/>
  <c r="B7630" i="35"/>
  <c r="B7631" i="35"/>
  <c r="B7632" i="35"/>
  <c r="B7633" i="35"/>
  <c r="B7634" i="35"/>
  <c r="B7635" i="35"/>
  <c r="B7636" i="35"/>
  <c r="B7637" i="35"/>
  <c r="B7638" i="35"/>
  <c r="B7639" i="35"/>
  <c r="B7640" i="35"/>
  <c r="B7641" i="35"/>
  <c r="B7642" i="35"/>
  <c r="B7643" i="35"/>
  <c r="B7644" i="35"/>
  <c r="B7645" i="35"/>
  <c r="B7646" i="35"/>
  <c r="B7647" i="35"/>
  <c r="B7648" i="35"/>
  <c r="B7649" i="35"/>
  <c r="B7650" i="35"/>
  <c r="B7651" i="35"/>
  <c r="B7652" i="35"/>
  <c r="B7653" i="35"/>
  <c r="B7654" i="35"/>
  <c r="B7655" i="35"/>
  <c r="B7656" i="35"/>
  <c r="B7657" i="35"/>
  <c r="B7658" i="35"/>
  <c r="B7659" i="35"/>
  <c r="B7660" i="35"/>
  <c r="B7661" i="35"/>
  <c r="B7662" i="35"/>
  <c r="B7663" i="35"/>
  <c r="B7664" i="35"/>
  <c r="B7665" i="35"/>
  <c r="B7666" i="35"/>
  <c r="B7667" i="35"/>
  <c r="B7668" i="35"/>
  <c r="B7669" i="35"/>
  <c r="B7670" i="35"/>
  <c r="B7671" i="35"/>
  <c r="B7672" i="35"/>
  <c r="B7673" i="35"/>
  <c r="B7674" i="35"/>
  <c r="B7675" i="35"/>
  <c r="B7676" i="35"/>
  <c r="B7677" i="35"/>
  <c r="B7678" i="35"/>
  <c r="B7679" i="35"/>
  <c r="B7680" i="35"/>
  <c r="B7681" i="35"/>
  <c r="B7682" i="35"/>
  <c r="B7683" i="35"/>
  <c r="B7684" i="35"/>
  <c r="B7685" i="35"/>
  <c r="B7686" i="35"/>
  <c r="B7687" i="35"/>
  <c r="B7688" i="35"/>
  <c r="B7689" i="35"/>
  <c r="B7690" i="35"/>
  <c r="B7691" i="35"/>
  <c r="B7692" i="35"/>
  <c r="B7693" i="35"/>
  <c r="B7694" i="35"/>
  <c r="B7695" i="35"/>
  <c r="B7696" i="35"/>
  <c r="B7697" i="35"/>
  <c r="B7698" i="35"/>
  <c r="B7699" i="35"/>
  <c r="B7700" i="35"/>
  <c r="B7701" i="35"/>
  <c r="B7702" i="35"/>
  <c r="B7703" i="35"/>
  <c r="B7704" i="35"/>
  <c r="B7705" i="35"/>
  <c r="B7706" i="35"/>
  <c r="B7707" i="35"/>
  <c r="B7708" i="35"/>
  <c r="B7709" i="35"/>
  <c r="B7710" i="35"/>
  <c r="B7711" i="35"/>
  <c r="B7712" i="35"/>
  <c r="B7713" i="35"/>
  <c r="B7714" i="35"/>
  <c r="B7715" i="35"/>
  <c r="B7716" i="35"/>
  <c r="B7717" i="35"/>
  <c r="B7718" i="35"/>
  <c r="B7719" i="35"/>
  <c r="B7720" i="35"/>
  <c r="B7721" i="35"/>
  <c r="B7722" i="35"/>
  <c r="B7723" i="35"/>
  <c r="B7724" i="35"/>
  <c r="B7725" i="35"/>
  <c r="B7726" i="35"/>
  <c r="B7727" i="35"/>
  <c r="B7728" i="35"/>
  <c r="B7729" i="35"/>
  <c r="B7730" i="35"/>
  <c r="B7731" i="35"/>
  <c r="B7732" i="35"/>
  <c r="B7733" i="35"/>
  <c r="B7734" i="35"/>
  <c r="B7735" i="35"/>
  <c r="B7736" i="35"/>
  <c r="B7737" i="35"/>
  <c r="B7738" i="35"/>
  <c r="B7739" i="35"/>
  <c r="B7740" i="35"/>
  <c r="B7741" i="35"/>
  <c r="B7742" i="35"/>
  <c r="B7743" i="35"/>
  <c r="B7744" i="35"/>
  <c r="B7745" i="35"/>
  <c r="B7746" i="35"/>
  <c r="B7747" i="35"/>
  <c r="B7748" i="35"/>
  <c r="B7749" i="35"/>
  <c r="B7750" i="35"/>
  <c r="B7751" i="35"/>
  <c r="B7752" i="35"/>
  <c r="B7753" i="35"/>
  <c r="B7754" i="35"/>
  <c r="B7755" i="35"/>
  <c r="B7756" i="35"/>
  <c r="B7757" i="35"/>
  <c r="B7758" i="35"/>
  <c r="B7759" i="35"/>
  <c r="B7760" i="35"/>
  <c r="B7761" i="35"/>
  <c r="B7762" i="35"/>
  <c r="B7763" i="35"/>
  <c r="B7764" i="35"/>
  <c r="B7765" i="35"/>
  <c r="B7766" i="35"/>
  <c r="B7767" i="35"/>
  <c r="B7768" i="35"/>
  <c r="B7769" i="35"/>
  <c r="B7770" i="35"/>
  <c r="B7771" i="35"/>
  <c r="B7772" i="35"/>
  <c r="B7773" i="35"/>
  <c r="B7774" i="35"/>
  <c r="B7775" i="35"/>
  <c r="B7776" i="35"/>
  <c r="B7777" i="35"/>
  <c r="B7778" i="35"/>
  <c r="B7779" i="35"/>
  <c r="B7780" i="35"/>
  <c r="B7781" i="35"/>
  <c r="B7782" i="35"/>
  <c r="B7783" i="35"/>
  <c r="B7784" i="35"/>
  <c r="B7785" i="35"/>
  <c r="B7786" i="35"/>
  <c r="B7787" i="35"/>
  <c r="B7788" i="35"/>
  <c r="B7789" i="35"/>
  <c r="B7790" i="35"/>
  <c r="B7791" i="35"/>
  <c r="B7792" i="35"/>
  <c r="B7793" i="35"/>
  <c r="B7794" i="35"/>
  <c r="B7795" i="35"/>
  <c r="B7796" i="35"/>
  <c r="B7797" i="35"/>
  <c r="B7798" i="35"/>
  <c r="B7799" i="35"/>
  <c r="B7800" i="35"/>
  <c r="B7801" i="35"/>
  <c r="B7802" i="35"/>
  <c r="B7803" i="35"/>
  <c r="B7804" i="35"/>
  <c r="B7805" i="35"/>
  <c r="B7806" i="35"/>
  <c r="B7807" i="35"/>
  <c r="B7808" i="35"/>
  <c r="B7809" i="35"/>
  <c r="B7810" i="35"/>
  <c r="B7811" i="35"/>
  <c r="B7812" i="35"/>
  <c r="B7813" i="35"/>
  <c r="B7814" i="35"/>
  <c r="B7815" i="35"/>
  <c r="B7816" i="35"/>
  <c r="B7817" i="35"/>
  <c r="B7818" i="35"/>
  <c r="B7819" i="35"/>
  <c r="B7820" i="35"/>
  <c r="B7821" i="35"/>
  <c r="B7822" i="35"/>
  <c r="B7823" i="35"/>
  <c r="B7824" i="35"/>
  <c r="B7825" i="35"/>
  <c r="B7826" i="35"/>
  <c r="B7827" i="35"/>
  <c r="B7828" i="35"/>
  <c r="B7829" i="35"/>
  <c r="B7830" i="35"/>
  <c r="B7831" i="35"/>
  <c r="B7832" i="35"/>
  <c r="B7833" i="35"/>
  <c r="B7834" i="35"/>
  <c r="B7835" i="35"/>
  <c r="B7836" i="35"/>
  <c r="B7837" i="35"/>
  <c r="B7838" i="35"/>
  <c r="B7839" i="35"/>
  <c r="B7840" i="35"/>
  <c r="B7841" i="35"/>
  <c r="B7842" i="35"/>
  <c r="B7843" i="35"/>
  <c r="B7844" i="35"/>
  <c r="B7845" i="35"/>
  <c r="B7846" i="35"/>
  <c r="B7847" i="35"/>
  <c r="B7848" i="35"/>
  <c r="B7849" i="35"/>
  <c r="B7850" i="35"/>
  <c r="B7851" i="35"/>
  <c r="B7852" i="35"/>
  <c r="B7853" i="35"/>
  <c r="B7854" i="35"/>
  <c r="B7855" i="35"/>
  <c r="B7856" i="35"/>
  <c r="B7857" i="35"/>
  <c r="B7858" i="35"/>
  <c r="B7859" i="35"/>
  <c r="B7860" i="35"/>
  <c r="B7861" i="35"/>
  <c r="B7862" i="35"/>
  <c r="B7863" i="35"/>
  <c r="B7864" i="35"/>
  <c r="B7865" i="35"/>
  <c r="B7866" i="35"/>
  <c r="B7867" i="35"/>
  <c r="B7868" i="35"/>
  <c r="B7869" i="35"/>
  <c r="B7870" i="35"/>
  <c r="B7871" i="35"/>
  <c r="B7872" i="35"/>
  <c r="B7873" i="35"/>
  <c r="B7874" i="35"/>
  <c r="B7875" i="35"/>
  <c r="B7876" i="35"/>
  <c r="B7877" i="35"/>
  <c r="B7878" i="35"/>
  <c r="B7879" i="35"/>
  <c r="B7880" i="35"/>
  <c r="B7881" i="35"/>
  <c r="B7882" i="35"/>
  <c r="B7883" i="35"/>
  <c r="B7884" i="35"/>
  <c r="B7885" i="35"/>
  <c r="B7886" i="35"/>
  <c r="B7887" i="35"/>
  <c r="B7888" i="35"/>
  <c r="B7889" i="35"/>
  <c r="B7890" i="35"/>
  <c r="B7891" i="35"/>
  <c r="B7892" i="35"/>
  <c r="B7893" i="35"/>
  <c r="B7894" i="35"/>
  <c r="B7895" i="35"/>
  <c r="B7896" i="35"/>
  <c r="B7897" i="35"/>
  <c r="B7898" i="35"/>
  <c r="B7899" i="35"/>
  <c r="B7900" i="35"/>
  <c r="B7901" i="35"/>
  <c r="B7902" i="35"/>
  <c r="B7903" i="35"/>
  <c r="B7904" i="35"/>
  <c r="B7905" i="35"/>
  <c r="B7906" i="35"/>
  <c r="B7907" i="35"/>
  <c r="B7908" i="35"/>
  <c r="B7909" i="35"/>
  <c r="B7910" i="35"/>
  <c r="B7911" i="35"/>
  <c r="B7912" i="35"/>
  <c r="B7913" i="35"/>
  <c r="B7914" i="35"/>
  <c r="B7915" i="35"/>
  <c r="B7916" i="35"/>
  <c r="B7917" i="35"/>
  <c r="B7918" i="35"/>
  <c r="B7919" i="35"/>
  <c r="B7920" i="35"/>
  <c r="B7921" i="35"/>
  <c r="B7922" i="35"/>
  <c r="B7923" i="35"/>
  <c r="B7924" i="35"/>
  <c r="B7925" i="35"/>
  <c r="B7926" i="35"/>
  <c r="B7927" i="35"/>
  <c r="B7928" i="35"/>
  <c r="B7929" i="35"/>
  <c r="B7930" i="35"/>
  <c r="B7931" i="35"/>
  <c r="B7932" i="35"/>
  <c r="B7933" i="35"/>
  <c r="B7934" i="35"/>
  <c r="B7935" i="35"/>
  <c r="B7936" i="35"/>
  <c r="B7937" i="35"/>
  <c r="B7938" i="35"/>
  <c r="B7939" i="35"/>
  <c r="B7940" i="35"/>
  <c r="B7941" i="35"/>
  <c r="B7942" i="35"/>
  <c r="B7943" i="35"/>
  <c r="B7944" i="35"/>
  <c r="B7945" i="35"/>
  <c r="B7946" i="35"/>
  <c r="B7947" i="35"/>
  <c r="B7948" i="35"/>
  <c r="B7949" i="35"/>
  <c r="B7950" i="35"/>
  <c r="B7951" i="35"/>
  <c r="B7952" i="35"/>
  <c r="B7953" i="35"/>
  <c r="B7954" i="35"/>
  <c r="B7955" i="35"/>
  <c r="B7956" i="35"/>
  <c r="B7957" i="35"/>
  <c r="B7958" i="35"/>
  <c r="B7959" i="35"/>
  <c r="B7960" i="35"/>
  <c r="B7961" i="35"/>
  <c r="B7962" i="35"/>
  <c r="B7963" i="35"/>
  <c r="B7964" i="35"/>
  <c r="B7965" i="35"/>
  <c r="B7966" i="35"/>
  <c r="B7967" i="35"/>
  <c r="B7968" i="35"/>
  <c r="B7969" i="35"/>
  <c r="B7970" i="35"/>
  <c r="B7971" i="35"/>
  <c r="B7972" i="35"/>
  <c r="B7973" i="35"/>
  <c r="B7974" i="35"/>
  <c r="B7975" i="35"/>
  <c r="B7976" i="35"/>
  <c r="B7977" i="35"/>
  <c r="B7978" i="35"/>
  <c r="B7979" i="35"/>
  <c r="B7980" i="35"/>
  <c r="B7981" i="35"/>
  <c r="B7982" i="35"/>
  <c r="B7983" i="35"/>
  <c r="B7984" i="35"/>
  <c r="B7985" i="35"/>
  <c r="B7986" i="35"/>
  <c r="B7987" i="35"/>
  <c r="B7988" i="35"/>
  <c r="B7989" i="35"/>
  <c r="B7990" i="35"/>
  <c r="B7991" i="35"/>
  <c r="B7992" i="35"/>
  <c r="B7993" i="35"/>
  <c r="B7994" i="35"/>
  <c r="B7995" i="35"/>
  <c r="B7996" i="35"/>
  <c r="B7997" i="35"/>
  <c r="B7998" i="35"/>
  <c r="B7999" i="35"/>
  <c r="B8000" i="35"/>
  <c r="B8001" i="35"/>
  <c r="B8002" i="35"/>
  <c r="B8003" i="35"/>
  <c r="B8004" i="35"/>
  <c r="B8005" i="35"/>
  <c r="B8006" i="35"/>
  <c r="B8007" i="35"/>
  <c r="B8008" i="35"/>
  <c r="B8009" i="35"/>
  <c r="B8010" i="35"/>
  <c r="B8011" i="35"/>
  <c r="B8012" i="35"/>
  <c r="B8013" i="35"/>
  <c r="B8014" i="35"/>
  <c r="B8015" i="35"/>
  <c r="B8016" i="35"/>
  <c r="B8017" i="35"/>
  <c r="B8018" i="35"/>
  <c r="B8019" i="35"/>
  <c r="B8020" i="35"/>
  <c r="B8021" i="35"/>
  <c r="B8022" i="35"/>
  <c r="B8023" i="35"/>
  <c r="B8024" i="35"/>
  <c r="B8025" i="35"/>
  <c r="B8026" i="35"/>
  <c r="B8027" i="35"/>
  <c r="B8028" i="35"/>
  <c r="B8029" i="35"/>
  <c r="B8030" i="35"/>
  <c r="B8031" i="35"/>
  <c r="B8032" i="35"/>
  <c r="B8033" i="35"/>
  <c r="B8034" i="35"/>
  <c r="B8035" i="35"/>
  <c r="B8036" i="35"/>
  <c r="B8037" i="35"/>
  <c r="B8038" i="35"/>
  <c r="B8039" i="35"/>
  <c r="B8040" i="35"/>
  <c r="B8041" i="35"/>
  <c r="B8042" i="35"/>
  <c r="B8043" i="35"/>
  <c r="B8044" i="35"/>
  <c r="B8045" i="35"/>
  <c r="B8046" i="35"/>
  <c r="B8047" i="35"/>
  <c r="B8048" i="35"/>
  <c r="B8049" i="35"/>
  <c r="B8050" i="35"/>
  <c r="B8051" i="35"/>
  <c r="B8052" i="35"/>
  <c r="B8053" i="35"/>
  <c r="B8054" i="35"/>
  <c r="B8055" i="35"/>
  <c r="B8056" i="35"/>
  <c r="B8057" i="35"/>
  <c r="B8058" i="35"/>
  <c r="B8059" i="35"/>
  <c r="B8060" i="35"/>
  <c r="B8061" i="35"/>
  <c r="B8062" i="35"/>
  <c r="B8063" i="35"/>
  <c r="B8064" i="35"/>
  <c r="B8065" i="35"/>
  <c r="B8066" i="35"/>
  <c r="B8067" i="35"/>
  <c r="B8068" i="35"/>
  <c r="B8069" i="35"/>
  <c r="B8070" i="35"/>
  <c r="B8071" i="35"/>
  <c r="B8072" i="35"/>
  <c r="B8073" i="35"/>
  <c r="B8074" i="35"/>
  <c r="B8075" i="35"/>
  <c r="B8076" i="35"/>
  <c r="B8077" i="35"/>
  <c r="B8078" i="35"/>
  <c r="B8079" i="35"/>
  <c r="B8080" i="35"/>
  <c r="B8081" i="35"/>
  <c r="B8082" i="35"/>
  <c r="B8083" i="35"/>
  <c r="B8084" i="35"/>
  <c r="B8085" i="35"/>
  <c r="B8086" i="35"/>
  <c r="B8087" i="35"/>
  <c r="B8088" i="35"/>
  <c r="B8089" i="35"/>
  <c r="B8090" i="35"/>
  <c r="B8091" i="35"/>
  <c r="B8092" i="35"/>
  <c r="B8093" i="35"/>
  <c r="B8094" i="35"/>
  <c r="B8095" i="35"/>
  <c r="B8096" i="35"/>
  <c r="B8097" i="35"/>
  <c r="B8098" i="35"/>
  <c r="B8099" i="35"/>
  <c r="B8100" i="35"/>
  <c r="B8101" i="35"/>
  <c r="B8102" i="35"/>
  <c r="B8103" i="35"/>
  <c r="B8104" i="35"/>
  <c r="B8105" i="35"/>
  <c r="B8106" i="35"/>
  <c r="B8107" i="35"/>
  <c r="B8108" i="35"/>
  <c r="B8109" i="35"/>
  <c r="B8110" i="35"/>
  <c r="B8111" i="35"/>
  <c r="B8112" i="35"/>
  <c r="B8113" i="35"/>
  <c r="B8114" i="35"/>
  <c r="B8115" i="35"/>
  <c r="B8116" i="35"/>
  <c r="B8117" i="35"/>
  <c r="B8118" i="35"/>
  <c r="B8119" i="35"/>
  <c r="B8120" i="35"/>
  <c r="B8121" i="35"/>
  <c r="B8122" i="35"/>
  <c r="B8123" i="35"/>
  <c r="B8124" i="35"/>
  <c r="B8125" i="35"/>
  <c r="B8126" i="35"/>
  <c r="B8127" i="35"/>
  <c r="B8128" i="35"/>
  <c r="B8129" i="35"/>
  <c r="B8130" i="35"/>
  <c r="B8131" i="35"/>
  <c r="B8132" i="35"/>
  <c r="B8133" i="35"/>
  <c r="B8134" i="35"/>
  <c r="B8135" i="35"/>
  <c r="B8136" i="35"/>
  <c r="B8137" i="35"/>
  <c r="B8138" i="35"/>
  <c r="B8139" i="35"/>
  <c r="B8140" i="35"/>
  <c r="B8141" i="35"/>
  <c r="B8142" i="35"/>
  <c r="B8143" i="35"/>
  <c r="B8144" i="35"/>
  <c r="B8145" i="35"/>
  <c r="B8146" i="35"/>
  <c r="B8147" i="35"/>
  <c r="B8148" i="35"/>
  <c r="B8149" i="35"/>
  <c r="B8150" i="35"/>
  <c r="B8151" i="35"/>
  <c r="B8152" i="35"/>
  <c r="B8153" i="35"/>
  <c r="B8154" i="35"/>
  <c r="B8155" i="35"/>
  <c r="B8156" i="35"/>
  <c r="B8157" i="35"/>
  <c r="B8158" i="35"/>
  <c r="B8159" i="35"/>
  <c r="B8160" i="35"/>
  <c r="B8161" i="35"/>
  <c r="B8162" i="35"/>
  <c r="B8163" i="35"/>
  <c r="B8164" i="35"/>
  <c r="B8165" i="35"/>
  <c r="B8166" i="35"/>
  <c r="B8167" i="35"/>
  <c r="B8168" i="35"/>
  <c r="B8169" i="35"/>
  <c r="B8170" i="35"/>
  <c r="B8171" i="35"/>
  <c r="B8172" i="35"/>
  <c r="B8173" i="35"/>
  <c r="B8174" i="35"/>
  <c r="B8175" i="35"/>
  <c r="B8176" i="35"/>
  <c r="B8177" i="35"/>
  <c r="B8178" i="35"/>
  <c r="B8179" i="35"/>
  <c r="B8180" i="35"/>
  <c r="B8181" i="35"/>
  <c r="B8182" i="35"/>
  <c r="B8183" i="35"/>
  <c r="B8184" i="35"/>
  <c r="B8185" i="35"/>
  <c r="B8186" i="35"/>
  <c r="B8187" i="35"/>
  <c r="B8188" i="35"/>
  <c r="B8189" i="35"/>
  <c r="B8190" i="35"/>
  <c r="B8191" i="35"/>
  <c r="B8192" i="35"/>
  <c r="B8193" i="35"/>
  <c r="B8194" i="35"/>
  <c r="B8195" i="35"/>
  <c r="B8196" i="35"/>
  <c r="B8197" i="35"/>
  <c r="B8198" i="35"/>
  <c r="B8199" i="35"/>
  <c r="B8200" i="35"/>
  <c r="B8201" i="35"/>
  <c r="B8202" i="35"/>
  <c r="B8203" i="35"/>
  <c r="B8204" i="35"/>
  <c r="B8205" i="35"/>
  <c r="B8206" i="35"/>
  <c r="B8207" i="35"/>
  <c r="B8208" i="35"/>
  <c r="B8209" i="35"/>
  <c r="B8210" i="35"/>
  <c r="B8211" i="35"/>
  <c r="B8212" i="35"/>
  <c r="B8213" i="35"/>
  <c r="B8214" i="35"/>
  <c r="B8215" i="35"/>
  <c r="B8216" i="35"/>
  <c r="B8217" i="35"/>
  <c r="B8218" i="35"/>
  <c r="B8219" i="35"/>
  <c r="B8220" i="35"/>
  <c r="B8221" i="35"/>
  <c r="B8222" i="35"/>
  <c r="B8223" i="35"/>
  <c r="B8224" i="35"/>
  <c r="B8225" i="35"/>
  <c r="B8226" i="35"/>
  <c r="B8227" i="35"/>
  <c r="B8228" i="35"/>
  <c r="B8229" i="35"/>
  <c r="B8230" i="35"/>
  <c r="B8231" i="35"/>
  <c r="B8232" i="35"/>
  <c r="B8233" i="35"/>
  <c r="B8234" i="35"/>
  <c r="B8235" i="35"/>
  <c r="B8236" i="35"/>
  <c r="B8237" i="35"/>
  <c r="B8238" i="35"/>
  <c r="B8239" i="35"/>
  <c r="B8240" i="35"/>
  <c r="B8241" i="35"/>
  <c r="B8242" i="35"/>
  <c r="B8243" i="35"/>
  <c r="B8244" i="35"/>
  <c r="B8245" i="35"/>
  <c r="B8246" i="35"/>
  <c r="B8247" i="35"/>
  <c r="B8248" i="35"/>
  <c r="B8249" i="35"/>
  <c r="B8250" i="35"/>
  <c r="B8251" i="35"/>
  <c r="B8252" i="35"/>
  <c r="B8253" i="35"/>
  <c r="B8254" i="35"/>
  <c r="B8255" i="35"/>
  <c r="B8256" i="35"/>
  <c r="B8257" i="35"/>
  <c r="B8258" i="35"/>
  <c r="B8259" i="35"/>
  <c r="B8260" i="35"/>
  <c r="B8261" i="35"/>
  <c r="B8262" i="35"/>
  <c r="B8263" i="35"/>
  <c r="B8264" i="35"/>
  <c r="B8265" i="35"/>
  <c r="B8266" i="35"/>
  <c r="B8267" i="35"/>
  <c r="B8268" i="35"/>
  <c r="B8269" i="35"/>
  <c r="B8270" i="35"/>
  <c r="B8271" i="35"/>
  <c r="B8272" i="35"/>
  <c r="B8273" i="35"/>
  <c r="B8274" i="35"/>
  <c r="B8275" i="35"/>
  <c r="B8276" i="35"/>
  <c r="B8277" i="35"/>
  <c r="B8278" i="35"/>
  <c r="B8279" i="35"/>
  <c r="B8280" i="35"/>
  <c r="B8281" i="35"/>
  <c r="B8282" i="35"/>
  <c r="B8283" i="35"/>
  <c r="B8284" i="35"/>
  <c r="B8285" i="35"/>
  <c r="B8286" i="35"/>
  <c r="B8287" i="35"/>
  <c r="B8288" i="35"/>
  <c r="B8289" i="35"/>
  <c r="B8290" i="35"/>
  <c r="B8291" i="35"/>
  <c r="B8292" i="35"/>
  <c r="B8293" i="35"/>
  <c r="B8294" i="35"/>
  <c r="B8295" i="35"/>
  <c r="B8296" i="35"/>
  <c r="B8297" i="35"/>
  <c r="B8298" i="35"/>
  <c r="B8299" i="35"/>
  <c r="B8300" i="35"/>
  <c r="B8301" i="35"/>
  <c r="B8302" i="35"/>
  <c r="B8303" i="35"/>
  <c r="B8304" i="35"/>
  <c r="B8305" i="35"/>
  <c r="B8306" i="35"/>
  <c r="B8307" i="35"/>
  <c r="B8308" i="35"/>
  <c r="B8309" i="35"/>
  <c r="B8310" i="35"/>
  <c r="B8311" i="35"/>
  <c r="B8312" i="35"/>
  <c r="B8313" i="35"/>
  <c r="B8314" i="35"/>
  <c r="B8315" i="35"/>
  <c r="B8316" i="35"/>
  <c r="B8317" i="35"/>
  <c r="B8318" i="35"/>
  <c r="B8319" i="35"/>
  <c r="B8320" i="35"/>
  <c r="B8321" i="35"/>
  <c r="B8322" i="35"/>
  <c r="B8323" i="35"/>
  <c r="B8324" i="35"/>
  <c r="B8325" i="35"/>
  <c r="B8326" i="35"/>
  <c r="B8327" i="35"/>
  <c r="B8328" i="35"/>
  <c r="B8329" i="35"/>
  <c r="B8330" i="35"/>
  <c r="B8331" i="35"/>
  <c r="B8332" i="35"/>
  <c r="B8333" i="35"/>
  <c r="B8334" i="35"/>
  <c r="B8335" i="35"/>
  <c r="B8336" i="35"/>
  <c r="B8337" i="35"/>
  <c r="B8338" i="35"/>
  <c r="B8339" i="35"/>
  <c r="B8340" i="35"/>
  <c r="B8341" i="35"/>
  <c r="B8342" i="35"/>
  <c r="B8343" i="35"/>
  <c r="B8344" i="35"/>
  <c r="B8345" i="35"/>
  <c r="B8346" i="35"/>
  <c r="B8347" i="35"/>
  <c r="B8348" i="35"/>
  <c r="B8349" i="35"/>
  <c r="B8350" i="35"/>
  <c r="B8351" i="35"/>
  <c r="B8352" i="35"/>
  <c r="B8353" i="35"/>
  <c r="B8354" i="35"/>
  <c r="B8355" i="35"/>
  <c r="B8356" i="35"/>
  <c r="B8357" i="35"/>
  <c r="B8358" i="35"/>
  <c r="B8359" i="35"/>
  <c r="B8360" i="35"/>
  <c r="B8361" i="35"/>
  <c r="B8362" i="35"/>
  <c r="B8363" i="35"/>
  <c r="B8364" i="35"/>
  <c r="B8365" i="35"/>
  <c r="B8366" i="35"/>
  <c r="B8367" i="35"/>
  <c r="B8368" i="35"/>
  <c r="B8369" i="35"/>
  <c r="B8370" i="35"/>
  <c r="B8371" i="35"/>
  <c r="B8372" i="35"/>
  <c r="B8373" i="35"/>
  <c r="B8374" i="35"/>
  <c r="B8375" i="35"/>
  <c r="B8376" i="35"/>
  <c r="B8377" i="35"/>
  <c r="B8378" i="35"/>
  <c r="B8379" i="35"/>
  <c r="B8380" i="35"/>
  <c r="B8381" i="35"/>
  <c r="B8382" i="35"/>
  <c r="B8383" i="35"/>
  <c r="B8384" i="35"/>
  <c r="B8385" i="35"/>
  <c r="B8386" i="35"/>
  <c r="B8387" i="35"/>
  <c r="B8388" i="35"/>
  <c r="B8389" i="35"/>
  <c r="B8390" i="35"/>
  <c r="B8391" i="35"/>
  <c r="B8392" i="35"/>
  <c r="B8393" i="35"/>
  <c r="B8394" i="35"/>
  <c r="B8395" i="35"/>
  <c r="B8396" i="35"/>
  <c r="B8397" i="35"/>
  <c r="B8398" i="35"/>
  <c r="B8399" i="35"/>
  <c r="B8400" i="35"/>
  <c r="B8401" i="35"/>
  <c r="B8402" i="35"/>
  <c r="B8403" i="35"/>
  <c r="B8404" i="35"/>
  <c r="B8405" i="35"/>
  <c r="B8406" i="35"/>
  <c r="B8407" i="35"/>
  <c r="B8408" i="35"/>
  <c r="B8409" i="35"/>
  <c r="B8410" i="35"/>
  <c r="B8411" i="35"/>
  <c r="B8412" i="35"/>
  <c r="B8413" i="35"/>
  <c r="B8414" i="35"/>
  <c r="B8415" i="35"/>
  <c r="B8416" i="35"/>
  <c r="B8417" i="35"/>
  <c r="B8418" i="35"/>
  <c r="B8419" i="35"/>
  <c r="B8420" i="35"/>
  <c r="B8421" i="35"/>
  <c r="B8422" i="35"/>
  <c r="B8423" i="35"/>
  <c r="B8424" i="35"/>
  <c r="B8425" i="35"/>
  <c r="B8426" i="35"/>
  <c r="B8427" i="35"/>
  <c r="B8428" i="35"/>
  <c r="B8429" i="35"/>
  <c r="B8430" i="35"/>
  <c r="B8431" i="35"/>
  <c r="B8432" i="35"/>
  <c r="B8433" i="35"/>
  <c r="B8434" i="35"/>
  <c r="B8435" i="35"/>
  <c r="B8436" i="35"/>
  <c r="B8437" i="35"/>
  <c r="B8438" i="35"/>
  <c r="B8439" i="35"/>
  <c r="B8440" i="35"/>
  <c r="B8441" i="35"/>
  <c r="B8442" i="35"/>
  <c r="B8443" i="35"/>
  <c r="B8444" i="35"/>
  <c r="B8445" i="35"/>
  <c r="B8446" i="35"/>
  <c r="B8447" i="35"/>
  <c r="B8448" i="35"/>
  <c r="B8449" i="35"/>
  <c r="B8450" i="35"/>
  <c r="B8451" i="35"/>
  <c r="B8452" i="35"/>
  <c r="B8453" i="35"/>
  <c r="B8454" i="35"/>
  <c r="B8455" i="35"/>
  <c r="B8456" i="35"/>
  <c r="B8457" i="35"/>
  <c r="B8458" i="35"/>
  <c r="B8459" i="35"/>
  <c r="B8460" i="35"/>
  <c r="B8461" i="35"/>
  <c r="B8462" i="35"/>
  <c r="B8463" i="35"/>
  <c r="B8464" i="35"/>
  <c r="B8465" i="35"/>
  <c r="B8466" i="35"/>
  <c r="B8467" i="35"/>
  <c r="B8468" i="35"/>
  <c r="B8469" i="35"/>
  <c r="B8470" i="35"/>
  <c r="B8471" i="35"/>
  <c r="B8472" i="35"/>
  <c r="B8473" i="35"/>
  <c r="B8474" i="35"/>
  <c r="B8475" i="35"/>
  <c r="B8476" i="35"/>
  <c r="B8477" i="35"/>
  <c r="B8478" i="35"/>
  <c r="B8479" i="35"/>
  <c r="B8480" i="35"/>
  <c r="B8481" i="35"/>
  <c r="B8482" i="35"/>
  <c r="B8483" i="35"/>
  <c r="B8484" i="35"/>
  <c r="B8485" i="35"/>
  <c r="B8486" i="35"/>
  <c r="B8487" i="35"/>
  <c r="B8488" i="35"/>
  <c r="B8489" i="35"/>
  <c r="B8490" i="35"/>
  <c r="B8491" i="35"/>
  <c r="B8492" i="35"/>
  <c r="B8493" i="35"/>
  <c r="B8494" i="35"/>
  <c r="B8495" i="35"/>
  <c r="B8496" i="35"/>
  <c r="B8497" i="35"/>
  <c r="B8498" i="35"/>
  <c r="B8499" i="35"/>
  <c r="B8500" i="35"/>
  <c r="B8501" i="35"/>
  <c r="B8502" i="35"/>
  <c r="B8503" i="35"/>
  <c r="B8504" i="35"/>
  <c r="B8505" i="35"/>
  <c r="B8506" i="35"/>
  <c r="B8507" i="35"/>
  <c r="B8508" i="35"/>
  <c r="B8509" i="35"/>
  <c r="B8510" i="35"/>
  <c r="B8511" i="35"/>
  <c r="B8512" i="35"/>
  <c r="B8513" i="35"/>
  <c r="B8514" i="35"/>
  <c r="B8515" i="35"/>
  <c r="B8516" i="35"/>
  <c r="B8517" i="35"/>
  <c r="B8518" i="35"/>
  <c r="B8519" i="35"/>
  <c r="B8520" i="35"/>
  <c r="B8521" i="35"/>
  <c r="B8522" i="35"/>
  <c r="B8523" i="35"/>
  <c r="B8524" i="35"/>
  <c r="B8525" i="35"/>
  <c r="B8526" i="35"/>
  <c r="B8527" i="35"/>
  <c r="B8528" i="35"/>
  <c r="B8529" i="35"/>
  <c r="B8530" i="35"/>
  <c r="B8531" i="35"/>
  <c r="B8532" i="35"/>
  <c r="B8533" i="35"/>
  <c r="B8534" i="35"/>
  <c r="B8535" i="35"/>
  <c r="B8536" i="35"/>
  <c r="B8537" i="35"/>
  <c r="B8538" i="35"/>
  <c r="B8539" i="35"/>
  <c r="B8540" i="35"/>
  <c r="B8541" i="35"/>
  <c r="B8542" i="35"/>
  <c r="B8543" i="35"/>
  <c r="B8544" i="35"/>
  <c r="B8545" i="35"/>
  <c r="B8546" i="35"/>
  <c r="B8547" i="35"/>
  <c r="B8548" i="35"/>
  <c r="B8549" i="35"/>
  <c r="B8550" i="35"/>
  <c r="B8551" i="35"/>
  <c r="B8552" i="35"/>
  <c r="B8553" i="35"/>
  <c r="B8554" i="35"/>
  <c r="B8555" i="35"/>
  <c r="B8556" i="35"/>
  <c r="B8557" i="35"/>
  <c r="B8558" i="35"/>
  <c r="B8559" i="35"/>
  <c r="B8560" i="35"/>
  <c r="B8561" i="35"/>
  <c r="B8562" i="35"/>
  <c r="B8563" i="35"/>
  <c r="B8564" i="35"/>
  <c r="B8565" i="35"/>
  <c r="B8566" i="35"/>
  <c r="B8567" i="35"/>
  <c r="B8568" i="35"/>
  <c r="B8569" i="35"/>
  <c r="B8570" i="35"/>
  <c r="B8571" i="35"/>
  <c r="B8572" i="35"/>
  <c r="B8573" i="35"/>
  <c r="B8574" i="35"/>
  <c r="B8575" i="35"/>
  <c r="B8576" i="35"/>
  <c r="B8577" i="35"/>
  <c r="B8578" i="35"/>
  <c r="B8579" i="35"/>
  <c r="B8580" i="35"/>
  <c r="B8581" i="35"/>
  <c r="B8582" i="35"/>
  <c r="B8583" i="35"/>
  <c r="B8584" i="35"/>
  <c r="B8585" i="35"/>
  <c r="B8586" i="35"/>
  <c r="B8587" i="35"/>
  <c r="B8588" i="35"/>
  <c r="B8589" i="35"/>
  <c r="B8590" i="35"/>
  <c r="B8591" i="35"/>
  <c r="B8592" i="35"/>
  <c r="B8593" i="35"/>
  <c r="B8594" i="35"/>
  <c r="B8595" i="35"/>
  <c r="B8596" i="35"/>
  <c r="B8597" i="35"/>
  <c r="B8598" i="35"/>
  <c r="B8599" i="35"/>
  <c r="B8600" i="35"/>
  <c r="B8601" i="35"/>
  <c r="B8602" i="35"/>
  <c r="B8603" i="35"/>
  <c r="B8604" i="35"/>
  <c r="B8605" i="35"/>
  <c r="B8606" i="35"/>
  <c r="B8607" i="35"/>
  <c r="B8608" i="35"/>
  <c r="B8609" i="35"/>
  <c r="B8610" i="35"/>
  <c r="B8611" i="35"/>
  <c r="B8612" i="35"/>
  <c r="B8613" i="35"/>
  <c r="B8614" i="35"/>
  <c r="B8615" i="35"/>
  <c r="B8616" i="35"/>
  <c r="B8617" i="35"/>
  <c r="B8618" i="35"/>
  <c r="B8619" i="35"/>
  <c r="B8620" i="35"/>
  <c r="B8621" i="35"/>
  <c r="B8622" i="35"/>
  <c r="B8623" i="35"/>
  <c r="B8624" i="35"/>
  <c r="B8625" i="35"/>
  <c r="B8626" i="35"/>
  <c r="B8627" i="35"/>
  <c r="B8628" i="35"/>
  <c r="B8629" i="35"/>
  <c r="B8630" i="35"/>
  <c r="B8631" i="35"/>
  <c r="B8632" i="35"/>
  <c r="B8633" i="35"/>
  <c r="B8634" i="35"/>
  <c r="B8635" i="35"/>
  <c r="B8636" i="35"/>
  <c r="B8637" i="35"/>
  <c r="B8638" i="35"/>
  <c r="B8639" i="35"/>
  <c r="B8640" i="35"/>
  <c r="B8641" i="35"/>
  <c r="B8642" i="35"/>
  <c r="B8643" i="35"/>
  <c r="B8644" i="35"/>
  <c r="B8645" i="35"/>
  <c r="B8646" i="35"/>
  <c r="B8647" i="35"/>
  <c r="B8648" i="35"/>
  <c r="B8649" i="35"/>
  <c r="B8650" i="35"/>
  <c r="B8651" i="35"/>
  <c r="B8652" i="35"/>
  <c r="B8653" i="35"/>
  <c r="B8654" i="35"/>
  <c r="B8655" i="35"/>
  <c r="B8656" i="35"/>
  <c r="B8657" i="35"/>
  <c r="B8658" i="35"/>
  <c r="B8659" i="35"/>
  <c r="B8660" i="35"/>
  <c r="B8661" i="35"/>
  <c r="B8662" i="35"/>
  <c r="B8663" i="35"/>
  <c r="B8664" i="35"/>
  <c r="B8665" i="35"/>
  <c r="B8666" i="35"/>
  <c r="B8667" i="35"/>
  <c r="B8668" i="35"/>
  <c r="B8669" i="35"/>
  <c r="B8670" i="35"/>
  <c r="B8671" i="35"/>
  <c r="B8672" i="35"/>
  <c r="B8673" i="35"/>
  <c r="B8674" i="35"/>
  <c r="B8675" i="35"/>
  <c r="B8676" i="35"/>
  <c r="B8677" i="35"/>
  <c r="B8678" i="35"/>
  <c r="B8679" i="35"/>
  <c r="B8680" i="35"/>
  <c r="B8681" i="35"/>
  <c r="B8682" i="35"/>
  <c r="B8683" i="35"/>
  <c r="B8684" i="35"/>
  <c r="B8685" i="35"/>
  <c r="B8686" i="35"/>
  <c r="B8687" i="35"/>
  <c r="B8688" i="35"/>
  <c r="B8689" i="35"/>
  <c r="B8690" i="35"/>
  <c r="B8691" i="35"/>
  <c r="B8692" i="35"/>
  <c r="B8693" i="35"/>
  <c r="B8694" i="35"/>
  <c r="B8695" i="35"/>
  <c r="B8696" i="35"/>
  <c r="B8697" i="35"/>
  <c r="B8698" i="35"/>
  <c r="B8699" i="35"/>
  <c r="B8700" i="35"/>
  <c r="B8701" i="35"/>
  <c r="B8702" i="35"/>
  <c r="B8703" i="35"/>
  <c r="B8704" i="35"/>
  <c r="B8705" i="35"/>
  <c r="B8706" i="35"/>
  <c r="B8707" i="35"/>
  <c r="B8708" i="35"/>
  <c r="B8709" i="35"/>
  <c r="B8710" i="35"/>
  <c r="B8711" i="35"/>
  <c r="B8712" i="35"/>
  <c r="B8713" i="35"/>
  <c r="B8714" i="35"/>
  <c r="B8715" i="35"/>
  <c r="B8716" i="35"/>
  <c r="B8717" i="35"/>
  <c r="B8718" i="35"/>
  <c r="B8719" i="35"/>
  <c r="B8720" i="35"/>
  <c r="B8721" i="35"/>
  <c r="B8722" i="35"/>
  <c r="B8723" i="35"/>
  <c r="B8724" i="35"/>
  <c r="B8725" i="35"/>
  <c r="B8726" i="35"/>
  <c r="B8727" i="35"/>
  <c r="B8728" i="35"/>
  <c r="B8729" i="35"/>
  <c r="B8730" i="35"/>
  <c r="B8731" i="35"/>
  <c r="B8732" i="35"/>
  <c r="B8733" i="35"/>
  <c r="B8734" i="35"/>
  <c r="B8735" i="35"/>
  <c r="B8736" i="35"/>
  <c r="B8737" i="35"/>
  <c r="B8738" i="35"/>
  <c r="B8739" i="35"/>
  <c r="B8740" i="35"/>
  <c r="B8741" i="35"/>
  <c r="B8742" i="35"/>
  <c r="B8743" i="35"/>
  <c r="B8744" i="35"/>
  <c r="B8745" i="35"/>
  <c r="B8746" i="35"/>
  <c r="B8747" i="35"/>
  <c r="B8748" i="35"/>
  <c r="B8749" i="35"/>
  <c r="B8750" i="35"/>
  <c r="B8751" i="35"/>
  <c r="B8752" i="35"/>
  <c r="B8753" i="35"/>
  <c r="B8754" i="35"/>
  <c r="B8755" i="35"/>
  <c r="B8756" i="35"/>
  <c r="B8757" i="35"/>
  <c r="B8758" i="35"/>
  <c r="B8759" i="35"/>
  <c r="B8760" i="35"/>
  <c r="B8761" i="35"/>
  <c r="B8762" i="35"/>
  <c r="B8763" i="35"/>
  <c r="B8764" i="35"/>
  <c r="B8765" i="35"/>
  <c r="B8766" i="35"/>
  <c r="B8767" i="35"/>
  <c r="B8768" i="35"/>
  <c r="B8769" i="35"/>
  <c r="B8770" i="35"/>
  <c r="B8771" i="35"/>
  <c r="B8772" i="35"/>
  <c r="B8773" i="35"/>
  <c r="B8774" i="35"/>
  <c r="B8775" i="35"/>
  <c r="B8776" i="35"/>
  <c r="B8777" i="35"/>
  <c r="B8778" i="35"/>
  <c r="B8779" i="35"/>
  <c r="B8780" i="35"/>
  <c r="B8781" i="35"/>
  <c r="B8782" i="35"/>
  <c r="B8783" i="35"/>
  <c r="B8784" i="35"/>
  <c r="B8785" i="35"/>
  <c r="B8786" i="35"/>
  <c r="B8787" i="35"/>
  <c r="B8788" i="35"/>
  <c r="B8789" i="35"/>
  <c r="B8790" i="35"/>
  <c r="B8791" i="35"/>
  <c r="B8792" i="35"/>
  <c r="B8793" i="35"/>
  <c r="B8794" i="35"/>
  <c r="B8795" i="35"/>
  <c r="B8796" i="35"/>
  <c r="B8797" i="35"/>
  <c r="B8798" i="35"/>
  <c r="B8799" i="35"/>
  <c r="B8800" i="35"/>
  <c r="B8801" i="35"/>
  <c r="B8802" i="35"/>
  <c r="B8803" i="35"/>
  <c r="B8804" i="35"/>
  <c r="B8805" i="35"/>
  <c r="B8806" i="35"/>
  <c r="B8807" i="35"/>
  <c r="B8808" i="35"/>
  <c r="B8809" i="35"/>
  <c r="B8810" i="35"/>
  <c r="B8811" i="35"/>
  <c r="B8812" i="35"/>
  <c r="B8813" i="35"/>
  <c r="B8814" i="35"/>
  <c r="B8815" i="35"/>
  <c r="B8816" i="35"/>
  <c r="B8817" i="35"/>
  <c r="B8818" i="35"/>
  <c r="B8819" i="35"/>
  <c r="B8820" i="35"/>
  <c r="B8821" i="35"/>
  <c r="B8822" i="35"/>
  <c r="B8823" i="35"/>
  <c r="B8824" i="35"/>
  <c r="B8825" i="35"/>
  <c r="B8826" i="35"/>
  <c r="B8827" i="35"/>
  <c r="B8828" i="35"/>
  <c r="B8829" i="35"/>
  <c r="B8830" i="35"/>
  <c r="B8831" i="35"/>
  <c r="B8832" i="35"/>
  <c r="B8833" i="35"/>
  <c r="B8834" i="35"/>
  <c r="B8835" i="35"/>
  <c r="B8836" i="35"/>
  <c r="B8837" i="35"/>
  <c r="B8838" i="35"/>
  <c r="B8839" i="35"/>
  <c r="B8840" i="35"/>
  <c r="B8841" i="35"/>
  <c r="B8842" i="35"/>
  <c r="B8843" i="35"/>
  <c r="B8844" i="35"/>
  <c r="B8845" i="35"/>
  <c r="B8846" i="35"/>
  <c r="B8847" i="35"/>
  <c r="B8848" i="35"/>
  <c r="B8849" i="35"/>
  <c r="B8850" i="35"/>
  <c r="B8851" i="35"/>
  <c r="B8852" i="35"/>
  <c r="B8853" i="35"/>
  <c r="B8854" i="35"/>
  <c r="B8855" i="35"/>
  <c r="B8856" i="35"/>
  <c r="B8857" i="35"/>
  <c r="B8858" i="35"/>
  <c r="B8859" i="35"/>
  <c r="B8860" i="35"/>
  <c r="B8861" i="35"/>
  <c r="B8862" i="35"/>
  <c r="B8863" i="35"/>
  <c r="B8864" i="35"/>
  <c r="B8865" i="35"/>
  <c r="B8866" i="35"/>
  <c r="B8867" i="35"/>
  <c r="B8868" i="35"/>
  <c r="B8869" i="35"/>
  <c r="B8870" i="35"/>
  <c r="B8871" i="35"/>
  <c r="B8872" i="35"/>
  <c r="B8873" i="35"/>
  <c r="B8874" i="35"/>
  <c r="B8875" i="35"/>
  <c r="B8876" i="35"/>
  <c r="B8877" i="35"/>
  <c r="B8878" i="35"/>
  <c r="B8879" i="35"/>
  <c r="B8880" i="35"/>
  <c r="B8881" i="35"/>
  <c r="B8882" i="35"/>
  <c r="B8883" i="35"/>
  <c r="B8884" i="35"/>
  <c r="B8885" i="35"/>
  <c r="B8886" i="35"/>
  <c r="B8887" i="35"/>
  <c r="B8888" i="35"/>
  <c r="B8889" i="35"/>
  <c r="B8890" i="35"/>
  <c r="B8891" i="35"/>
  <c r="B8892" i="35"/>
  <c r="B8893" i="35"/>
  <c r="B8894" i="35"/>
  <c r="B8895" i="35"/>
  <c r="B8896" i="35"/>
  <c r="B8897" i="35"/>
  <c r="B8898" i="35"/>
  <c r="B8899" i="35"/>
  <c r="B8900" i="35"/>
  <c r="B8901" i="35"/>
  <c r="B8902" i="35"/>
  <c r="B8903" i="35"/>
  <c r="B8904" i="35"/>
  <c r="B8905" i="35"/>
  <c r="B8906" i="35"/>
  <c r="B8907" i="35"/>
  <c r="B8908" i="35"/>
  <c r="B8909" i="35"/>
  <c r="B8910" i="35"/>
  <c r="B8911" i="35"/>
  <c r="B8912" i="35"/>
  <c r="B8913" i="35"/>
  <c r="B8914" i="35"/>
  <c r="B8915" i="35"/>
  <c r="B8916" i="35"/>
  <c r="B8917" i="35"/>
  <c r="B8918" i="35"/>
  <c r="B8919" i="35"/>
  <c r="B8920" i="35"/>
  <c r="B8921" i="35"/>
  <c r="B8922" i="35"/>
  <c r="B8923" i="35"/>
  <c r="B8924" i="35"/>
  <c r="B8925" i="35"/>
  <c r="B8926" i="35"/>
  <c r="B8927" i="35"/>
  <c r="B8928" i="35"/>
  <c r="B8929" i="35"/>
  <c r="B8930" i="35"/>
  <c r="B8931" i="35"/>
  <c r="B8932" i="35"/>
  <c r="B8933" i="35"/>
  <c r="B8934" i="35"/>
  <c r="B8935" i="35"/>
  <c r="B8936" i="35"/>
  <c r="B8937" i="35"/>
  <c r="B8938" i="35"/>
  <c r="B8939" i="35"/>
  <c r="B8940" i="35"/>
  <c r="B8941" i="35"/>
  <c r="B8942" i="35"/>
  <c r="B8943" i="35"/>
  <c r="B8944" i="35"/>
  <c r="B8945" i="35"/>
  <c r="B8946" i="35"/>
  <c r="B8947" i="35"/>
  <c r="B8948" i="35"/>
  <c r="B8949" i="35"/>
  <c r="B8950" i="35"/>
  <c r="B8951" i="35"/>
  <c r="B8952" i="35"/>
  <c r="B8953" i="35"/>
  <c r="B8954" i="35"/>
  <c r="B8955" i="35"/>
  <c r="B8956" i="35"/>
  <c r="B8957" i="35"/>
  <c r="B8958" i="35"/>
  <c r="B8959" i="35"/>
  <c r="B8960" i="35"/>
  <c r="B8961" i="35"/>
  <c r="B8962" i="35"/>
  <c r="B8963" i="35"/>
  <c r="B8964" i="35"/>
  <c r="B8965" i="35"/>
  <c r="B8966" i="35"/>
  <c r="B8967" i="35"/>
  <c r="B8968" i="35"/>
  <c r="B8969" i="35"/>
  <c r="B8970" i="35"/>
  <c r="B8971" i="35"/>
  <c r="B8972" i="35"/>
  <c r="B8973" i="35"/>
  <c r="B8974" i="35"/>
  <c r="B8975" i="35"/>
  <c r="B8976" i="35"/>
  <c r="B8977" i="35"/>
  <c r="B8978" i="35"/>
  <c r="B8979" i="35"/>
  <c r="B8980" i="35"/>
  <c r="B8981" i="35"/>
  <c r="B8982" i="35"/>
  <c r="B8983" i="35"/>
  <c r="B8984" i="35"/>
  <c r="B8985" i="35"/>
  <c r="B8986" i="35"/>
  <c r="B8987" i="35"/>
  <c r="B8988" i="35"/>
  <c r="B8989" i="35"/>
  <c r="B8990" i="35"/>
  <c r="B8991" i="35"/>
  <c r="B8992" i="35"/>
  <c r="B8993" i="35"/>
  <c r="B8994" i="35"/>
  <c r="B8995" i="35"/>
  <c r="B8996" i="35"/>
  <c r="B8997" i="35"/>
  <c r="B8998" i="35"/>
  <c r="B8999" i="35"/>
  <c r="B9000" i="35"/>
  <c r="B9001" i="35"/>
  <c r="B9002" i="35"/>
  <c r="B9003" i="35"/>
  <c r="B9004" i="35"/>
  <c r="B9005" i="35"/>
  <c r="B9006" i="35"/>
  <c r="B9007" i="35"/>
  <c r="B9008" i="35"/>
  <c r="B9009" i="35"/>
  <c r="B9010" i="35"/>
  <c r="B9011" i="35"/>
  <c r="B9012" i="35"/>
  <c r="B9013" i="35"/>
  <c r="B9014" i="35"/>
  <c r="B9015" i="35"/>
  <c r="B9016" i="35"/>
  <c r="B9017" i="35"/>
  <c r="B9018" i="35"/>
  <c r="B9019" i="35"/>
  <c r="B9020" i="35"/>
  <c r="B9021" i="35"/>
  <c r="B9022" i="35"/>
  <c r="B9023" i="35"/>
  <c r="B9024" i="35"/>
  <c r="B9025" i="35"/>
  <c r="B9026" i="35"/>
  <c r="B9027" i="35"/>
  <c r="B9028" i="35"/>
  <c r="B9029" i="35"/>
  <c r="B9030" i="35"/>
  <c r="B9031" i="35"/>
  <c r="B9032" i="35"/>
  <c r="B9033" i="35"/>
  <c r="B9034" i="35"/>
  <c r="B9035" i="35"/>
  <c r="B9036" i="35"/>
  <c r="B9037" i="35"/>
  <c r="B9038" i="35"/>
  <c r="B9039" i="35"/>
  <c r="B9040" i="35"/>
  <c r="B9041" i="35"/>
  <c r="B9042" i="35"/>
  <c r="B9043" i="35"/>
  <c r="B9044" i="35"/>
  <c r="B9045" i="35"/>
  <c r="B9046" i="35"/>
  <c r="B9047" i="35"/>
  <c r="B9048" i="35"/>
  <c r="B9049" i="35"/>
  <c r="B9050" i="35"/>
  <c r="B9051" i="35"/>
  <c r="B9052" i="35"/>
  <c r="B9053" i="35"/>
  <c r="B9054" i="35"/>
  <c r="B9055" i="35"/>
  <c r="B9056" i="35"/>
  <c r="B9057" i="35"/>
  <c r="B9058" i="35"/>
  <c r="B9059" i="35"/>
  <c r="B9060" i="35"/>
  <c r="B9061" i="35"/>
  <c r="B9062" i="35"/>
  <c r="B9063" i="35"/>
  <c r="B9064" i="35"/>
  <c r="B9065" i="35"/>
  <c r="B9066" i="35"/>
  <c r="B9067" i="35"/>
  <c r="B9068" i="35"/>
  <c r="B9069" i="35"/>
  <c r="B9070" i="35"/>
  <c r="B9071" i="35"/>
  <c r="B9072" i="35"/>
  <c r="B9073" i="35"/>
  <c r="B9074" i="35"/>
  <c r="B9075" i="35"/>
  <c r="B9076" i="35"/>
  <c r="B9077" i="35"/>
  <c r="B9078" i="35"/>
  <c r="B9079" i="35"/>
  <c r="B9080" i="35"/>
  <c r="B9081" i="35"/>
  <c r="B9082" i="35"/>
  <c r="B9083" i="35"/>
  <c r="B9084" i="35"/>
  <c r="B9085" i="35"/>
  <c r="B9086" i="35"/>
  <c r="B9087" i="35"/>
  <c r="B9088" i="35"/>
  <c r="B9089" i="35"/>
  <c r="B9090" i="35"/>
  <c r="B9091" i="35"/>
  <c r="B9092" i="35"/>
  <c r="B9093" i="35"/>
  <c r="B9094" i="35"/>
  <c r="B9095" i="35"/>
  <c r="B9096" i="35"/>
  <c r="B9097" i="35"/>
  <c r="B9098" i="35"/>
  <c r="B9099" i="35"/>
  <c r="B9100" i="35"/>
  <c r="B9101" i="35"/>
  <c r="B9102" i="35"/>
  <c r="B9103" i="35"/>
  <c r="B9104" i="35"/>
  <c r="B9105" i="35"/>
  <c r="B9106" i="35"/>
  <c r="B9107" i="35"/>
  <c r="B9108" i="35"/>
  <c r="B9109" i="35"/>
  <c r="B9110" i="35"/>
  <c r="B9111" i="35"/>
  <c r="B9112" i="35"/>
  <c r="B9113" i="35"/>
  <c r="B9114" i="35"/>
  <c r="B9115" i="35"/>
  <c r="B9116" i="35"/>
  <c r="B9117" i="35"/>
  <c r="B9118" i="35"/>
  <c r="B9119" i="35"/>
  <c r="B9120" i="35"/>
  <c r="B9121" i="35"/>
  <c r="B9122" i="35"/>
  <c r="B9123" i="35"/>
  <c r="B9124" i="35"/>
  <c r="B9125" i="35"/>
  <c r="B9126" i="35"/>
  <c r="B9127" i="35"/>
  <c r="B9128" i="35"/>
  <c r="B9129" i="35"/>
  <c r="B9130" i="35"/>
  <c r="B9131" i="35"/>
  <c r="B9132" i="35"/>
  <c r="B9133" i="35"/>
  <c r="B9134" i="35"/>
  <c r="B9135" i="35"/>
  <c r="B9136" i="35"/>
  <c r="B9137" i="35"/>
  <c r="B9138" i="35"/>
  <c r="B9139" i="35"/>
  <c r="B9140" i="35"/>
  <c r="B9141" i="35"/>
  <c r="B9142" i="35"/>
  <c r="B9143" i="35"/>
  <c r="B9144" i="35"/>
  <c r="B9145" i="35"/>
  <c r="B9146" i="35"/>
  <c r="B9147" i="35"/>
  <c r="B9148" i="35"/>
  <c r="B9149" i="35"/>
  <c r="B9150" i="35"/>
  <c r="B9151" i="35"/>
  <c r="B9152" i="35"/>
  <c r="B9153" i="35"/>
  <c r="B9154" i="35"/>
  <c r="B9155" i="35"/>
  <c r="B9156" i="35"/>
  <c r="B9157" i="35"/>
  <c r="B9158" i="35"/>
  <c r="B9159" i="35"/>
  <c r="B9160" i="35"/>
  <c r="B9161" i="35"/>
  <c r="B9162" i="35"/>
  <c r="B9163" i="35"/>
  <c r="B9164" i="35"/>
  <c r="B9165" i="35"/>
  <c r="B9166" i="35"/>
  <c r="B9167" i="35"/>
  <c r="B9168" i="35"/>
  <c r="B9169" i="35"/>
  <c r="B9170" i="35"/>
  <c r="B9171" i="35"/>
  <c r="B9172" i="35"/>
  <c r="B9173" i="35"/>
  <c r="B9174" i="35"/>
  <c r="B9175" i="35"/>
  <c r="B9176" i="35"/>
  <c r="B9177" i="35"/>
  <c r="B9178" i="35"/>
  <c r="B9179" i="35"/>
  <c r="B9180" i="35"/>
  <c r="B9181" i="35"/>
  <c r="B9182" i="35"/>
  <c r="B9183" i="35"/>
  <c r="B9184" i="35"/>
  <c r="B9185" i="35"/>
  <c r="B9186" i="35"/>
  <c r="B9187" i="35"/>
  <c r="B9188" i="35"/>
  <c r="B9189" i="35"/>
  <c r="B9190" i="35"/>
  <c r="B9191" i="35"/>
  <c r="B9192" i="35"/>
  <c r="B9193" i="35"/>
  <c r="B9194" i="35"/>
  <c r="B9195" i="35"/>
  <c r="B9196" i="35"/>
  <c r="B9197" i="35"/>
  <c r="B9198" i="35"/>
  <c r="B9199" i="35"/>
  <c r="B9200" i="35"/>
  <c r="B9201" i="35"/>
  <c r="B9202" i="35"/>
  <c r="B9203" i="35"/>
  <c r="B9204" i="35"/>
  <c r="B9205" i="35"/>
  <c r="B9206" i="35"/>
  <c r="B9207" i="35"/>
  <c r="B9208" i="35"/>
  <c r="B9209" i="35"/>
  <c r="B9210" i="35"/>
  <c r="B9211" i="35"/>
  <c r="B9212" i="35"/>
  <c r="B9213" i="35"/>
  <c r="B9214" i="35"/>
  <c r="B9215" i="35"/>
  <c r="B9216" i="35"/>
  <c r="B9217" i="35"/>
  <c r="B9218" i="35"/>
  <c r="B9219" i="35"/>
  <c r="B9220" i="35"/>
  <c r="B9221" i="35"/>
  <c r="B9222" i="35"/>
  <c r="B9223" i="35"/>
  <c r="B9224" i="35"/>
  <c r="B9225" i="35"/>
  <c r="B9226" i="35"/>
  <c r="B9227" i="35"/>
  <c r="B9228" i="35"/>
  <c r="B9229" i="35"/>
  <c r="B9230" i="35"/>
  <c r="B9231" i="35"/>
  <c r="B9232" i="35"/>
  <c r="B9233" i="35"/>
  <c r="B9234" i="35"/>
  <c r="B9235" i="35"/>
  <c r="B9236" i="35"/>
  <c r="B9237" i="35"/>
  <c r="B9238" i="35"/>
  <c r="B9239" i="35"/>
  <c r="B9240" i="35"/>
  <c r="B9241" i="35"/>
  <c r="B9242" i="35"/>
  <c r="B9243" i="35"/>
  <c r="B9244" i="35"/>
  <c r="B9245" i="35"/>
  <c r="B9246" i="35"/>
  <c r="B9247" i="35"/>
  <c r="B9248" i="35"/>
  <c r="B9249" i="35"/>
  <c r="B9250" i="35"/>
  <c r="B9251" i="35"/>
  <c r="B9252" i="35"/>
  <c r="B9253" i="35"/>
  <c r="B9254" i="35"/>
  <c r="B9255" i="35"/>
  <c r="B9256" i="35"/>
  <c r="B9257" i="35"/>
  <c r="B9258" i="35"/>
  <c r="B9259" i="35"/>
  <c r="B9260" i="35"/>
  <c r="B9261" i="35"/>
  <c r="B9262" i="35"/>
  <c r="B9263" i="35"/>
  <c r="B9264" i="35"/>
  <c r="B9265" i="35"/>
  <c r="B9266" i="35"/>
  <c r="B9267" i="35"/>
  <c r="B9268" i="35"/>
  <c r="B9269" i="35"/>
  <c r="B9270" i="35"/>
  <c r="B9271" i="35"/>
  <c r="B9272" i="35"/>
  <c r="B9273" i="35"/>
  <c r="B9274" i="35"/>
  <c r="B9275" i="35"/>
  <c r="B9276" i="35"/>
  <c r="B9277" i="35"/>
  <c r="B9278" i="35"/>
  <c r="B9279" i="35"/>
  <c r="B9280" i="35"/>
  <c r="B9281" i="35"/>
  <c r="B9282" i="35"/>
  <c r="B9283" i="35"/>
  <c r="B9284" i="35"/>
  <c r="B9285" i="35"/>
  <c r="B9286" i="35"/>
  <c r="B9287" i="35"/>
  <c r="B9288" i="35"/>
  <c r="B9289" i="35"/>
  <c r="B9290" i="35"/>
  <c r="B9291" i="35"/>
  <c r="B9292" i="35"/>
  <c r="B9293" i="35"/>
  <c r="B9294" i="35"/>
  <c r="B9295" i="35"/>
  <c r="B9296" i="35"/>
  <c r="B9297" i="35"/>
  <c r="B9298" i="35"/>
  <c r="B9299" i="35"/>
  <c r="B9300" i="35"/>
  <c r="B9301" i="35"/>
  <c r="B9302" i="35"/>
  <c r="B9303" i="35"/>
  <c r="B9304" i="35"/>
  <c r="B9305" i="35"/>
  <c r="B9306" i="35"/>
  <c r="B9307" i="35"/>
  <c r="B9308" i="35"/>
  <c r="B9309" i="35"/>
  <c r="B9310" i="35"/>
  <c r="B9311" i="35"/>
  <c r="B9312" i="35"/>
  <c r="B9313" i="35"/>
  <c r="B9314" i="35"/>
  <c r="B9315" i="35"/>
  <c r="B9316" i="35"/>
  <c r="B9317" i="35"/>
  <c r="B9318" i="35"/>
  <c r="B9319" i="35"/>
  <c r="B9320" i="35"/>
  <c r="B9321" i="35"/>
  <c r="B9322" i="35"/>
  <c r="B9323" i="35"/>
  <c r="B9324" i="35"/>
  <c r="B9325" i="35"/>
  <c r="B9326" i="35"/>
  <c r="B9327" i="35"/>
  <c r="B9328" i="35"/>
  <c r="B9329" i="35"/>
  <c r="B9330" i="35"/>
  <c r="B9331" i="35"/>
  <c r="B9332" i="35"/>
  <c r="B9333" i="35"/>
  <c r="B9334" i="35"/>
  <c r="B9335" i="35"/>
  <c r="B9336" i="35"/>
  <c r="B9337" i="35"/>
  <c r="B9338" i="35"/>
  <c r="B9339" i="35"/>
  <c r="B9340" i="35"/>
  <c r="B9341" i="35"/>
  <c r="B9342" i="35"/>
  <c r="B9343" i="35"/>
  <c r="B9344" i="35"/>
  <c r="B9345" i="35"/>
  <c r="B9346" i="35"/>
  <c r="B9347" i="35"/>
  <c r="B9348" i="35"/>
  <c r="B9349" i="35"/>
  <c r="B9350" i="35"/>
  <c r="B9351" i="35"/>
  <c r="B9352" i="35"/>
  <c r="B9353" i="35"/>
  <c r="B9354" i="35"/>
  <c r="B9355" i="35"/>
  <c r="B9356" i="35"/>
  <c r="B9357" i="35"/>
  <c r="B9358" i="35"/>
  <c r="B9359" i="35"/>
  <c r="B9360" i="35"/>
  <c r="B9361" i="35"/>
  <c r="B9362" i="35"/>
  <c r="B9363" i="35"/>
  <c r="B9364" i="35"/>
  <c r="B9365" i="35"/>
  <c r="B9366" i="35"/>
  <c r="B9367" i="35"/>
  <c r="B9368" i="35"/>
  <c r="B9369" i="35"/>
  <c r="B9370" i="35"/>
  <c r="B9371" i="35"/>
  <c r="B9372" i="35"/>
  <c r="B9373" i="35"/>
  <c r="B9374" i="35"/>
  <c r="B9375" i="35"/>
  <c r="B9376" i="35"/>
  <c r="B9377" i="35"/>
  <c r="B9378" i="35"/>
  <c r="B9379" i="35"/>
  <c r="B9380" i="35"/>
  <c r="B9381" i="35"/>
  <c r="B9382" i="35"/>
  <c r="B9383" i="35"/>
  <c r="B9384" i="35"/>
  <c r="B9385" i="35"/>
  <c r="B9386" i="35"/>
  <c r="B9387" i="35"/>
  <c r="B9388" i="35"/>
  <c r="B9389" i="35"/>
  <c r="B9390" i="35"/>
  <c r="B9391" i="35"/>
  <c r="B9392" i="35"/>
  <c r="B9393" i="35"/>
  <c r="B9394" i="35"/>
  <c r="B9395" i="35"/>
  <c r="B9396" i="35"/>
  <c r="B9397" i="35"/>
  <c r="B9398" i="35"/>
  <c r="B9399" i="35"/>
  <c r="B9400" i="35"/>
  <c r="B9401" i="35"/>
  <c r="B9402" i="35"/>
  <c r="B9403" i="35"/>
  <c r="B9404" i="35"/>
  <c r="B9405" i="35"/>
  <c r="B9406" i="35"/>
  <c r="B9407" i="35"/>
  <c r="B9408" i="35"/>
  <c r="B9409" i="35"/>
  <c r="B9410" i="35"/>
  <c r="B9411" i="35"/>
  <c r="B9412" i="35"/>
  <c r="B9413" i="35"/>
  <c r="B9414" i="35"/>
  <c r="B9415" i="35"/>
  <c r="B9416" i="35"/>
  <c r="B9417" i="35"/>
  <c r="B9418" i="35"/>
  <c r="B9419" i="35"/>
  <c r="B9420" i="35"/>
  <c r="B9421" i="35"/>
  <c r="B9422" i="35"/>
  <c r="B9423" i="35"/>
  <c r="B9424" i="35"/>
  <c r="B9425" i="35"/>
  <c r="B9426" i="35"/>
  <c r="B9427" i="35"/>
  <c r="B9428" i="35"/>
  <c r="B9429" i="35"/>
  <c r="B9430" i="35"/>
  <c r="B9431" i="35"/>
  <c r="B9432" i="35"/>
  <c r="B9433" i="35"/>
  <c r="B9434" i="35"/>
  <c r="B9435" i="35"/>
  <c r="B9436" i="35"/>
  <c r="B9437" i="35"/>
  <c r="B9438" i="35"/>
  <c r="B9439" i="35"/>
  <c r="B9440" i="35"/>
  <c r="B9441" i="35"/>
  <c r="B9442" i="35"/>
  <c r="B9443" i="35"/>
  <c r="B9444" i="35"/>
  <c r="B9445" i="35"/>
  <c r="B9446" i="35"/>
  <c r="B9447" i="35"/>
  <c r="B9448" i="35"/>
  <c r="B9449" i="35"/>
  <c r="B9450" i="35"/>
  <c r="B9451" i="35"/>
  <c r="B9452" i="35"/>
  <c r="B9453" i="35"/>
  <c r="B9454" i="35"/>
  <c r="B9455" i="35"/>
  <c r="B9456" i="35"/>
  <c r="B9457" i="35"/>
  <c r="B9458" i="35"/>
  <c r="B9459" i="35"/>
  <c r="B9460" i="35"/>
  <c r="B9461" i="35"/>
  <c r="B9462" i="35"/>
  <c r="B9463" i="35"/>
  <c r="B9464" i="35"/>
  <c r="B9465" i="35"/>
  <c r="B9466" i="35"/>
  <c r="B9467" i="35"/>
  <c r="B9468" i="35"/>
  <c r="B9469" i="35"/>
  <c r="B9470" i="35"/>
  <c r="B9471" i="35"/>
  <c r="B9472" i="35"/>
  <c r="B9473" i="35"/>
  <c r="B9474" i="35"/>
  <c r="B9475" i="35"/>
  <c r="B9476" i="35"/>
  <c r="B9477" i="35"/>
  <c r="B9478" i="35"/>
  <c r="B9479" i="35"/>
  <c r="B9480" i="35"/>
  <c r="B9481" i="35"/>
  <c r="B9482" i="35"/>
  <c r="B9483" i="35"/>
  <c r="B9484" i="35"/>
  <c r="B9485" i="35"/>
  <c r="B9486" i="35"/>
  <c r="B9487" i="35"/>
  <c r="B9488" i="35"/>
  <c r="B9489" i="35"/>
  <c r="B9490" i="35"/>
  <c r="B9491" i="35"/>
  <c r="B9492" i="35"/>
  <c r="B9493" i="35"/>
  <c r="B9494" i="35"/>
  <c r="B9495" i="35"/>
  <c r="B9496" i="35"/>
  <c r="B9497" i="35"/>
  <c r="B9498" i="35"/>
  <c r="B9499" i="35"/>
  <c r="B9500" i="35"/>
  <c r="B9501" i="35"/>
  <c r="B9502" i="35"/>
  <c r="B9503" i="35"/>
  <c r="B9504" i="35"/>
  <c r="B9505" i="35"/>
  <c r="B9506" i="35"/>
  <c r="B9507" i="35"/>
  <c r="B9508" i="35"/>
  <c r="B9509" i="35"/>
  <c r="B9510" i="35"/>
  <c r="B9511" i="35"/>
  <c r="B9512" i="35"/>
  <c r="B9513" i="35"/>
  <c r="B9514" i="35"/>
  <c r="B9515" i="35"/>
  <c r="B9516" i="35"/>
  <c r="B9517" i="35"/>
  <c r="B9518" i="35"/>
  <c r="B9519" i="35"/>
  <c r="B9520" i="35"/>
  <c r="B9521" i="35"/>
  <c r="B9522" i="35"/>
  <c r="B9523" i="35"/>
  <c r="B9524" i="35"/>
  <c r="B9525" i="35"/>
  <c r="B9526" i="35"/>
  <c r="B9527" i="35"/>
  <c r="B9528" i="35"/>
  <c r="B9529" i="35"/>
  <c r="B9530" i="35"/>
  <c r="B9531" i="35"/>
  <c r="B9532" i="35"/>
  <c r="B9533" i="35"/>
  <c r="B9534" i="35"/>
  <c r="B9535" i="35"/>
  <c r="B9536" i="35"/>
  <c r="B9537" i="35"/>
  <c r="B9538" i="35"/>
  <c r="B9539" i="35"/>
  <c r="B9540" i="35"/>
  <c r="B9541" i="35"/>
  <c r="B9542" i="35"/>
  <c r="B9543" i="35"/>
  <c r="B9544" i="35"/>
  <c r="B9545" i="35"/>
  <c r="B9546" i="35"/>
  <c r="B9547" i="35"/>
  <c r="B9548" i="35"/>
  <c r="B9549" i="35"/>
  <c r="B9550" i="35"/>
  <c r="B9551" i="35"/>
  <c r="B9552" i="35"/>
  <c r="B9553" i="35"/>
  <c r="B9554" i="35"/>
  <c r="B9555" i="35"/>
  <c r="B9556" i="35"/>
  <c r="B9557" i="35"/>
  <c r="B9558" i="35"/>
  <c r="B9559" i="35"/>
  <c r="B9560" i="35"/>
  <c r="B9561" i="35"/>
  <c r="B9562" i="35"/>
  <c r="B9563" i="35"/>
  <c r="B9564" i="35"/>
  <c r="B9565" i="35"/>
  <c r="B9566" i="35"/>
  <c r="B9567" i="35"/>
  <c r="B9568" i="35"/>
  <c r="B9569" i="35"/>
  <c r="B9570" i="35"/>
  <c r="B9571" i="35"/>
  <c r="B9572" i="35"/>
  <c r="B9573" i="35"/>
  <c r="B9574" i="35"/>
  <c r="B9575" i="35"/>
  <c r="B9576" i="35"/>
  <c r="B9577" i="35"/>
  <c r="B9578" i="35"/>
  <c r="B9579" i="35"/>
  <c r="B9580" i="35"/>
  <c r="B9581" i="35"/>
  <c r="B9582" i="35"/>
  <c r="B9583" i="35"/>
  <c r="B9584" i="35"/>
  <c r="B9585" i="35"/>
  <c r="B9586" i="35"/>
  <c r="B9587" i="35"/>
  <c r="B9588" i="35"/>
  <c r="B9589" i="35"/>
  <c r="B9590" i="35"/>
  <c r="B9591" i="35"/>
  <c r="B9592" i="35"/>
  <c r="B9593" i="35"/>
  <c r="B9594" i="35"/>
  <c r="B9595" i="35"/>
  <c r="B9596" i="35"/>
  <c r="B9597" i="35"/>
  <c r="B9598" i="35"/>
  <c r="B9599" i="35"/>
  <c r="B9600" i="35"/>
  <c r="B9601" i="35"/>
  <c r="B9602" i="35"/>
  <c r="B9603" i="35"/>
  <c r="B9604" i="35"/>
  <c r="B9605" i="35"/>
  <c r="B9606" i="35"/>
  <c r="B9607" i="35"/>
  <c r="B9608" i="35"/>
  <c r="B9609" i="35"/>
  <c r="B9610" i="35"/>
  <c r="B9611" i="35"/>
  <c r="B9612" i="35"/>
  <c r="B9613" i="35"/>
  <c r="B9614" i="35"/>
  <c r="B9615" i="35"/>
  <c r="B9616" i="35"/>
  <c r="B9617" i="35"/>
  <c r="B9618" i="35"/>
  <c r="B9619" i="35"/>
  <c r="B9620" i="35"/>
  <c r="B9621" i="35"/>
  <c r="B9622" i="35"/>
  <c r="B9623" i="35"/>
  <c r="B9624" i="35"/>
  <c r="B9625" i="35"/>
  <c r="B9626" i="35"/>
  <c r="B9627" i="35"/>
  <c r="B9628" i="35"/>
  <c r="B9629" i="35"/>
  <c r="B9630" i="35"/>
  <c r="B9631" i="35"/>
  <c r="B9632" i="35"/>
  <c r="B9633" i="35"/>
  <c r="B9634" i="35"/>
  <c r="B9635" i="35"/>
  <c r="B9636" i="35"/>
  <c r="B9637" i="35"/>
  <c r="B9638" i="35"/>
  <c r="B9639" i="35"/>
  <c r="B9640" i="35"/>
  <c r="B9641" i="35"/>
  <c r="B9642" i="35"/>
  <c r="B9643" i="35"/>
  <c r="B9644" i="35"/>
  <c r="B9645" i="35"/>
  <c r="B9646" i="35"/>
  <c r="B9647" i="35"/>
  <c r="B9648" i="35"/>
  <c r="B9649" i="35"/>
  <c r="B9650" i="35"/>
  <c r="B9651" i="35"/>
  <c r="B9652" i="35"/>
  <c r="B9653" i="35"/>
  <c r="B9654" i="35"/>
  <c r="B9655" i="35"/>
  <c r="B9656" i="35"/>
  <c r="B9657" i="35"/>
  <c r="B9658" i="35"/>
  <c r="B9659" i="35"/>
  <c r="B9660" i="35"/>
  <c r="B9661" i="35"/>
  <c r="B9662" i="35"/>
  <c r="B9663" i="35"/>
  <c r="B9664" i="35"/>
  <c r="B9665" i="35"/>
  <c r="B9666" i="35"/>
  <c r="B9667" i="35"/>
  <c r="B9668" i="35"/>
  <c r="B9669" i="35"/>
  <c r="B9670" i="35"/>
  <c r="B9671" i="35"/>
  <c r="B9672" i="35"/>
  <c r="B9673" i="35"/>
  <c r="B9674" i="35"/>
  <c r="B9675" i="35"/>
  <c r="B9676" i="35"/>
  <c r="B9677" i="35"/>
  <c r="B9678" i="35"/>
  <c r="B9679" i="35"/>
  <c r="B9680" i="35"/>
  <c r="B9681" i="35"/>
  <c r="B9682" i="35"/>
  <c r="B9683" i="35"/>
  <c r="B9684" i="35"/>
  <c r="B9685" i="35"/>
  <c r="B9686" i="35"/>
  <c r="B9687" i="35"/>
  <c r="B9688" i="35"/>
  <c r="B9689" i="35"/>
  <c r="B9690" i="35"/>
  <c r="B9691" i="35"/>
  <c r="B9692" i="35"/>
  <c r="B9693" i="35"/>
  <c r="B9694" i="35"/>
  <c r="B9695" i="35"/>
  <c r="B9696" i="35"/>
  <c r="B9697" i="35"/>
  <c r="B9698" i="35"/>
  <c r="B9699" i="35"/>
  <c r="B9700" i="35"/>
  <c r="B9701" i="35"/>
  <c r="B9702" i="35"/>
  <c r="B9703" i="35"/>
  <c r="B9704" i="35"/>
  <c r="B9705" i="35"/>
  <c r="B9706" i="35"/>
  <c r="B9707" i="35"/>
  <c r="B9708" i="35"/>
  <c r="B9709" i="35"/>
  <c r="B9710" i="35"/>
  <c r="B9711" i="35"/>
  <c r="B9712" i="35"/>
  <c r="B9713" i="35"/>
  <c r="B9714" i="35"/>
  <c r="B9715" i="35"/>
  <c r="B9716" i="35"/>
  <c r="B9717" i="35"/>
  <c r="B9718" i="35"/>
  <c r="B9719" i="35"/>
  <c r="B9720" i="35"/>
  <c r="B9721" i="35"/>
  <c r="B9722" i="35"/>
  <c r="B9723" i="35"/>
  <c r="B9724" i="35"/>
  <c r="B9725" i="35"/>
  <c r="B9726" i="35"/>
  <c r="B9727" i="35"/>
  <c r="B9728" i="35"/>
  <c r="B9729" i="35"/>
  <c r="B9730" i="35"/>
  <c r="B9731" i="35"/>
  <c r="B9732" i="35"/>
  <c r="B9733" i="35"/>
  <c r="B9734" i="35"/>
  <c r="B9735" i="35"/>
  <c r="B9736" i="35"/>
  <c r="B9737" i="35"/>
  <c r="B9738" i="35"/>
  <c r="B9739" i="35"/>
  <c r="B9740" i="35"/>
  <c r="B9741" i="35"/>
  <c r="B9742" i="35"/>
  <c r="B9743" i="35"/>
  <c r="B9744" i="35"/>
  <c r="B9745" i="35"/>
  <c r="B9746" i="35"/>
  <c r="B9747" i="35"/>
  <c r="B9748" i="35"/>
  <c r="B9749" i="35"/>
  <c r="B9750" i="35"/>
  <c r="B9751" i="35"/>
  <c r="B9752" i="35"/>
  <c r="B9753" i="35"/>
  <c r="B9754" i="35"/>
  <c r="B9755" i="35"/>
  <c r="B9756" i="35"/>
  <c r="B9757" i="35"/>
  <c r="B9758" i="35"/>
  <c r="B9759" i="35"/>
  <c r="B9760" i="35"/>
  <c r="B9761" i="35"/>
  <c r="B9762" i="35"/>
  <c r="B9763" i="35"/>
  <c r="B9764" i="35"/>
  <c r="B9765" i="35"/>
  <c r="B9766" i="35"/>
  <c r="B9767" i="35"/>
  <c r="B9768" i="35"/>
  <c r="B9769" i="35"/>
  <c r="B9770" i="35"/>
  <c r="B9771" i="35"/>
  <c r="B9772" i="35"/>
  <c r="B9773" i="35"/>
  <c r="B9774" i="35"/>
  <c r="B9775" i="35"/>
  <c r="B9776" i="35"/>
  <c r="B9777" i="35"/>
  <c r="B9778" i="35"/>
  <c r="B9779" i="35"/>
  <c r="B9780" i="35"/>
  <c r="B9781" i="35"/>
  <c r="B9782" i="35"/>
  <c r="B9783" i="35"/>
  <c r="B9784" i="35"/>
  <c r="B9785" i="35"/>
  <c r="B9786" i="35"/>
  <c r="B9787" i="35"/>
  <c r="B9788" i="35"/>
  <c r="B9789" i="35"/>
  <c r="B9790" i="35"/>
  <c r="B9791" i="35"/>
  <c r="B9792" i="35"/>
  <c r="B9793" i="35"/>
  <c r="B9794" i="35"/>
  <c r="B9795" i="35"/>
  <c r="B9796" i="35"/>
  <c r="B9797" i="35"/>
  <c r="B9798" i="35"/>
  <c r="B9799" i="35"/>
  <c r="B9800" i="35"/>
  <c r="B9801" i="35"/>
  <c r="B9802" i="35"/>
  <c r="B9803" i="35"/>
  <c r="B9804" i="35"/>
  <c r="B9805" i="35"/>
  <c r="B9806" i="35"/>
  <c r="B9807" i="35"/>
  <c r="B9808" i="35"/>
  <c r="B9809" i="35"/>
  <c r="B9810" i="35"/>
  <c r="B9811" i="35"/>
  <c r="B9812" i="35"/>
  <c r="B9813" i="35"/>
  <c r="B9814" i="35"/>
  <c r="B9815" i="35"/>
  <c r="B9816" i="35"/>
  <c r="B9817" i="35"/>
  <c r="B9818" i="35"/>
  <c r="B9819" i="35"/>
  <c r="B9820" i="35"/>
  <c r="B9821" i="35"/>
  <c r="B9822" i="35"/>
  <c r="B9823" i="35"/>
  <c r="B9824" i="35"/>
  <c r="B9825" i="35"/>
  <c r="B9826" i="35"/>
  <c r="B9827" i="35"/>
  <c r="B9828" i="35"/>
  <c r="B9829" i="35"/>
  <c r="B9830" i="35"/>
  <c r="B9831" i="35"/>
  <c r="B9832" i="35"/>
  <c r="B9833" i="35"/>
  <c r="B9834" i="35"/>
  <c r="B9835" i="35"/>
  <c r="B9836" i="35"/>
  <c r="B9837" i="35"/>
  <c r="B9838" i="35"/>
  <c r="B9839" i="35"/>
  <c r="B9840" i="35"/>
  <c r="B9841" i="35"/>
  <c r="B9842" i="35"/>
  <c r="B9843" i="35"/>
  <c r="B9844" i="35"/>
  <c r="B9845" i="35"/>
  <c r="B9846" i="35"/>
  <c r="B9847" i="35"/>
  <c r="B9848" i="35"/>
  <c r="B9849" i="35"/>
  <c r="B9850" i="35"/>
  <c r="B9851" i="35"/>
  <c r="B9852" i="35"/>
  <c r="B9853" i="35"/>
  <c r="B9854" i="35"/>
  <c r="B9855" i="35"/>
  <c r="B9856" i="35"/>
  <c r="B9857" i="35"/>
  <c r="B9858" i="35"/>
  <c r="B9859" i="35"/>
  <c r="B9860" i="35"/>
  <c r="B9861" i="35"/>
  <c r="B9862" i="35"/>
  <c r="B9863" i="35"/>
  <c r="B9864" i="35"/>
  <c r="B9865" i="35"/>
  <c r="B9866" i="35"/>
  <c r="B9867" i="35"/>
  <c r="B9868" i="35"/>
  <c r="B9869" i="35"/>
  <c r="B9870" i="35"/>
  <c r="B9871" i="35"/>
  <c r="B9872" i="35"/>
  <c r="B9873" i="35"/>
  <c r="B9874" i="35"/>
  <c r="B9875" i="35"/>
  <c r="B9876" i="35"/>
  <c r="B9877" i="35"/>
  <c r="B9878" i="35"/>
  <c r="B9879" i="35"/>
  <c r="B9880" i="35"/>
  <c r="B9881" i="35"/>
  <c r="B9882" i="35"/>
  <c r="B9883" i="35"/>
  <c r="B9884" i="35"/>
  <c r="B9885" i="35"/>
  <c r="B9886" i="35"/>
  <c r="B9887" i="35"/>
  <c r="B9888" i="35"/>
  <c r="B9889" i="35"/>
  <c r="B9890" i="35"/>
  <c r="B9891" i="35"/>
  <c r="B9892" i="35"/>
  <c r="B9893" i="35"/>
  <c r="B9894" i="35"/>
  <c r="B9895" i="35"/>
  <c r="B9896" i="35"/>
  <c r="B9897" i="35"/>
  <c r="B9898" i="35"/>
  <c r="B9899" i="35"/>
  <c r="B9900" i="35"/>
  <c r="B9901" i="35"/>
  <c r="B9902" i="35"/>
  <c r="B9903" i="35"/>
  <c r="B9904" i="35"/>
  <c r="B9905" i="35"/>
  <c r="B9906" i="35"/>
  <c r="B9907" i="35"/>
  <c r="B9908" i="35"/>
  <c r="B9909" i="35"/>
  <c r="B9910" i="35"/>
  <c r="B9911" i="35"/>
  <c r="B9912" i="35"/>
  <c r="B9913" i="35"/>
  <c r="B9914" i="35"/>
  <c r="B9915" i="35"/>
  <c r="B9916" i="35"/>
  <c r="B9917" i="35"/>
  <c r="B9918" i="35"/>
  <c r="B9919" i="35"/>
  <c r="B9920" i="35"/>
  <c r="B9921" i="35"/>
  <c r="B9922" i="35"/>
  <c r="B9923" i="35"/>
  <c r="B9924" i="35"/>
  <c r="B9925" i="35"/>
  <c r="B9926" i="35"/>
  <c r="B9927" i="35"/>
  <c r="B9928" i="35"/>
  <c r="B9929" i="35"/>
  <c r="B9930" i="35"/>
  <c r="B9931" i="35"/>
  <c r="B9932" i="35"/>
  <c r="B9933" i="35"/>
  <c r="B9934" i="35"/>
  <c r="B9935" i="35"/>
  <c r="B9936" i="35"/>
  <c r="B9937" i="35"/>
  <c r="B9938" i="35"/>
  <c r="B9939" i="35"/>
  <c r="B9940" i="35"/>
  <c r="B9941" i="35"/>
  <c r="B9942" i="35"/>
  <c r="B9943" i="35"/>
  <c r="B9944" i="35"/>
  <c r="B9945" i="35"/>
  <c r="B9946" i="35"/>
  <c r="B9947" i="35"/>
  <c r="B9948" i="35"/>
  <c r="B9949" i="35"/>
  <c r="B9950" i="35"/>
  <c r="B9951" i="35"/>
  <c r="B9952" i="35"/>
  <c r="B9953" i="35"/>
  <c r="B9954" i="35"/>
  <c r="B9955" i="35"/>
  <c r="B9956" i="35"/>
  <c r="B9957" i="35"/>
  <c r="B9958" i="35"/>
  <c r="B9959" i="35"/>
  <c r="B9960" i="35"/>
  <c r="B9961" i="35"/>
  <c r="B9962" i="35"/>
  <c r="B9963" i="35"/>
  <c r="B9964" i="35"/>
  <c r="B9965" i="35"/>
  <c r="B9966" i="35"/>
  <c r="B9967" i="35"/>
  <c r="B9968" i="35"/>
  <c r="B9969" i="35"/>
  <c r="B9970" i="35"/>
  <c r="B9971" i="35"/>
  <c r="B9972" i="35"/>
  <c r="B9973" i="35"/>
  <c r="B9974" i="35"/>
  <c r="B9975" i="35"/>
  <c r="B9976" i="35"/>
  <c r="B9977" i="35"/>
  <c r="B9978" i="35"/>
  <c r="B9979" i="35"/>
  <c r="B9980" i="35"/>
  <c r="B9981" i="35"/>
  <c r="B9982" i="35"/>
  <c r="B9983" i="35"/>
  <c r="B9984" i="35"/>
  <c r="B9985" i="35"/>
  <c r="B9986" i="35"/>
  <c r="B9987" i="35"/>
  <c r="B9988" i="35"/>
  <c r="B9989" i="35"/>
  <c r="B9990" i="35"/>
  <c r="B9991" i="35"/>
  <c r="B9992" i="35"/>
  <c r="B9993" i="35"/>
  <c r="B9994" i="35"/>
  <c r="B9995" i="35"/>
  <c r="B9996" i="35"/>
  <c r="B9997" i="35"/>
  <c r="B9998" i="35"/>
  <c r="B9999" i="35"/>
  <c r="B10000" i="35"/>
  <c r="B10001" i="35"/>
  <c r="B10002" i="35"/>
  <c r="B10003" i="35"/>
  <c r="B10004" i="35"/>
  <c r="B10005" i="35"/>
  <c r="B10006" i="35"/>
  <c r="B10007" i="35"/>
  <c r="B10008" i="35"/>
  <c r="B10009" i="35"/>
  <c r="B10010" i="35"/>
  <c r="B10011" i="35"/>
  <c r="B10012" i="35"/>
  <c r="B10013" i="35"/>
  <c r="B10014" i="35"/>
  <c r="B10015" i="35"/>
  <c r="B10016" i="35"/>
  <c r="B10017" i="35"/>
  <c r="B10018" i="35"/>
  <c r="B10019" i="35"/>
  <c r="B10020" i="35"/>
  <c r="B10021" i="35"/>
  <c r="B10022" i="35"/>
  <c r="B10023" i="35"/>
  <c r="B10024" i="35"/>
  <c r="B10025" i="35"/>
  <c r="B10026" i="35"/>
  <c r="B10027" i="35"/>
  <c r="B10028" i="35"/>
  <c r="B10029" i="35"/>
  <c r="B10030" i="35"/>
  <c r="B10031" i="35"/>
  <c r="B10032" i="35"/>
  <c r="B10033" i="35"/>
  <c r="B10034" i="35"/>
  <c r="B10035" i="35"/>
  <c r="B10036" i="35"/>
  <c r="B10037" i="35"/>
  <c r="B10038" i="35"/>
  <c r="B10039" i="35"/>
  <c r="B10040" i="35"/>
  <c r="B10041" i="35"/>
  <c r="B10042" i="35"/>
  <c r="B10043" i="35"/>
  <c r="B10044" i="35"/>
  <c r="B10045" i="35"/>
  <c r="B10046" i="35"/>
  <c r="B10047" i="35"/>
  <c r="B10048" i="35"/>
  <c r="B10049" i="35"/>
  <c r="B10050" i="35"/>
  <c r="B10051" i="35"/>
  <c r="B10052" i="35"/>
  <c r="B10053" i="35"/>
  <c r="B10054" i="35"/>
  <c r="B10055" i="35"/>
  <c r="B10056" i="35"/>
  <c r="B10057" i="35"/>
  <c r="B10058" i="35"/>
  <c r="B10059" i="35"/>
  <c r="B10060" i="35"/>
  <c r="B10061" i="35"/>
  <c r="B10062" i="35"/>
  <c r="B10063" i="35"/>
  <c r="B10064" i="35"/>
  <c r="B10065" i="35"/>
  <c r="B10066" i="35"/>
  <c r="B10067" i="35"/>
  <c r="B10068" i="35"/>
  <c r="B10069" i="35"/>
  <c r="B10070" i="35"/>
  <c r="B10071" i="35"/>
  <c r="B10072" i="35"/>
  <c r="B10073" i="35"/>
  <c r="B10074" i="35"/>
  <c r="B10075" i="35"/>
  <c r="B10076" i="35"/>
  <c r="B10077" i="35"/>
  <c r="B10078" i="35"/>
  <c r="B10079" i="35"/>
  <c r="B10080" i="35"/>
  <c r="B10081" i="35"/>
  <c r="B10082" i="35"/>
  <c r="B10083" i="35"/>
  <c r="B10084" i="35"/>
  <c r="B10085" i="35"/>
  <c r="B10086" i="35"/>
  <c r="B10087" i="35"/>
  <c r="B10088" i="35"/>
  <c r="B10089" i="35"/>
  <c r="B10090" i="35"/>
  <c r="B10091" i="35"/>
  <c r="B10092" i="35"/>
  <c r="B10093" i="35"/>
  <c r="B10094" i="35"/>
  <c r="B10095" i="35"/>
  <c r="B10096" i="35"/>
  <c r="B10097" i="35"/>
  <c r="B10098" i="35"/>
  <c r="B10099" i="35"/>
  <c r="B10100" i="35"/>
  <c r="B10101" i="35"/>
  <c r="B10102" i="35"/>
  <c r="B10103" i="35"/>
  <c r="B10104" i="35"/>
  <c r="B10105" i="35"/>
  <c r="B10106" i="35"/>
  <c r="B10107" i="35"/>
  <c r="B10108" i="35"/>
  <c r="B10109" i="35"/>
  <c r="B10110" i="35"/>
  <c r="B10111" i="35"/>
  <c r="B10112" i="35"/>
  <c r="B10113" i="35"/>
  <c r="B10114" i="35"/>
  <c r="B10115" i="35"/>
  <c r="B10116" i="35"/>
  <c r="B10117" i="35"/>
  <c r="B10118" i="35"/>
  <c r="B10119" i="35"/>
  <c r="B10120" i="35"/>
  <c r="B10121" i="35"/>
  <c r="B10122" i="35"/>
  <c r="B10123" i="35"/>
  <c r="B10124" i="35"/>
  <c r="B10125" i="35"/>
  <c r="B10126" i="35"/>
  <c r="B10127" i="35"/>
  <c r="B10128" i="35"/>
  <c r="B10129" i="35"/>
  <c r="B10130" i="35"/>
  <c r="B10131" i="35"/>
  <c r="B10132" i="35"/>
  <c r="B10133" i="35"/>
  <c r="B10134" i="35"/>
  <c r="B10135" i="35"/>
  <c r="B10136" i="35"/>
  <c r="B10137" i="35"/>
  <c r="B10138" i="35"/>
  <c r="B10139" i="35"/>
  <c r="B10140" i="35"/>
  <c r="B10141" i="35"/>
  <c r="B10142" i="35"/>
  <c r="B10143" i="35"/>
  <c r="B10144" i="35"/>
  <c r="B10145" i="35"/>
  <c r="B10146" i="35"/>
  <c r="B10147" i="35"/>
  <c r="B10148" i="35"/>
  <c r="B10149" i="35"/>
  <c r="B10150" i="35"/>
  <c r="B10151" i="35"/>
  <c r="B10152" i="35"/>
  <c r="B10153" i="35"/>
  <c r="B10154" i="35"/>
  <c r="B10155" i="35"/>
  <c r="B10156" i="35"/>
  <c r="B10157" i="35"/>
  <c r="B10158" i="35"/>
  <c r="B10159" i="35"/>
  <c r="B10160" i="35"/>
  <c r="B10161" i="35"/>
  <c r="B10162" i="35"/>
  <c r="B10163" i="35"/>
  <c r="B10164" i="35"/>
  <c r="B10165" i="35"/>
  <c r="B10166" i="35"/>
  <c r="B10167" i="35"/>
  <c r="B10168" i="35"/>
  <c r="B10169" i="35"/>
  <c r="B10170" i="35"/>
  <c r="B10171" i="35"/>
  <c r="B10172" i="35"/>
  <c r="B10173" i="35"/>
  <c r="B10174" i="35"/>
  <c r="B10175" i="35"/>
  <c r="B10176" i="35"/>
  <c r="B10177" i="35"/>
  <c r="B10178" i="35"/>
  <c r="B10179" i="35"/>
  <c r="B10180" i="35"/>
  <c r="B10181" i="35"/>
  <c r="B10182" i="35"/>
  <c r="B10183" i="35"/>
  <c r="B10184" i="35"/>
  <c r="B10185" i="35"/>
  <c r="B10186" i="35"/>
  <c r="B10187" i="35"/>
  <c r="B10188" i="35"/>
  <c r="B10189" i="35"/>
  <c r="B10190" i="35"/>
  <c r="B10191" i="35"/>
  <c r="B10192" i="35"/>
  <c r="B10193" i="35"/>
  <c r="B10194" i="35"/>
  <c r="B10195" i="35"/>
  <c r="B10196" i="35"/>
  <c r="B10197" i="35"/>
  <c r="B10198" i="35"/>
  <c r="B10199" i="35"/>
  <c r="B10200" i="35"/>
  <c r="B10201" i="35"/>
  <c r="B10202" i="35"/>
  <c r="B10203" i="35"/>
  <c r="B10204" i="35"/>
  <c r="B10205" i="35"/>
  <c r="B10206" i="35"/>
  <c r="B10207" i="35"/>
  <c r="B10208" i="35"/>
  <c r="B10209" i="35"/>
  <c r="B10210" i="35"/>
  <c r="B10211" i="35"/>
  <c r="B10212" i="35"/>
  <c r="B10213" i="35"/>
  <c r="B10214" i="35"/>
  <c r="B10215" i="35"/>
  <c r="B10216" i="35"/>
  <c r="B10217" i="35"/>
  <c r="B10218" i="35"/>
  <c r="B10219" i="35"/>
  <c r="B10220" i="35"/>
  <c r="B10221" i="35"/>
  <c r="B10222" i="35"/>
  <c r="B10223" i="35"/>
  <c r="B10224" i="35"/>
  <c r="B10225" i="35"/>
  <c r="B10226" i="35"/>
  <c r="B10227" i="35"/>
  <c r="B10228" i="35"/>
  <c r="B10229" i="35"/>
  <c r="B10230" i="35"/>
  <c r="B10231" i="35"/>
  <c r="B10232" i="35"/>
  <c r="B10233" i="35"/>
  <c r="B10234" i="35"/>
  <c r="B10235" i="35"/>
  <c r="B10236" i="35"/>
  <c r="B10237" i="35"/>
  <c r="B10238" i="35"/>
  <c r="B10239" i="35"/>
  <c r="B10240" i="35"/>
  <c r="B10241" i="35"/>
  <c r="B10242" i="35"/>
  <c r="B10243" i="35"/>
  <c r="B10244" i="35"/>
  <c r="B10245" i="35"/>
  <c r="B10246" i="35"/>
  <c r="B10247" i="35"/>
  <c r="B10248" i="35"/>
  <c r="B10249" i="35"/>
  <c r="B10250" i="35"/>
  <c r="B10251" i="35"/>
  <c r="B10252" i="35"/>
  <c r="B10253" i="35"/>
  <c r="B10254" i="35"/>
  <c r="B10255" i="35"/>
  <c r="B10256" i="35"/>
  <c r="B10257" i="35"/>
  <c r="B10258" i="35"/>
  <c r="B10259" i="35"/>
  <c r="B10260" i="35"/>
  <c r="B10261" i="35"/>
  <c r="B10262" i="35"/>
  <c r="B10263" i="35"/>
  <c r="B10264" i="35"/>
  <c r="B10265" i="35"/>
  <c r="B10266" i="35"/>
  <c r="B10267" i="35"/>
  <c r="B10268" i="35"/>
  <c r="B10269" i="35"/>
  <c r="B10270" i="35"/>
  <c r="B10271" i="35"/>
  <c r="B10272" i="35"/>
  <c r="B10273" i="35"/>
  <c r="B10274" i="35"/>
  <c r="B10275" i="35"/>
  <c r="B10276" i="35"/>
  <c r="B10277" i="35"/>
  <c r="B10278" i="35"/>
  <c r="B10279" i="35"/>
  <c r="B10280" i="35"/>
  <c r="B10281" i="35"/>
  <c r="B10282" i="35"/>
  <c r="B10283" i="35"/>
  <c r="B10284" i="35"/>
  <c r="B10285" i="35"/>
  <c r="B10286" i="35"/>
  <c r="B10287" i="35"/>
  <c r="B10288" i="35"/>
  <c r="B10289" i="35"/>
  <c r="B10290" i="35"/>
  <c r="B10291" i="35"/>
  <c r="B10292" i="35"/>
  <c r="B10293" i="35"/>
  <c r="B10294" i="35"/>
  <c r="B10295" i="35"/>
  <c r="B10296" i="35"/>
  <c r="B10297" i="35"/>
  <c r="B10298" i="35"/>
  <c r="B10299" i="35"/>
  <c r="B10300" i="35"/>
  <c r="B10301" i="35"/>
  <c r="B10302" i="35"/>
  <c r="B10303" i="35"/>
  <c r="B10304" i="35"/>
  <c r="B10305" i="35"/>
  <c r="B10306" i="35"/>
  <c r="B10307" i="35"/>
  <c r="B10308" i="35"/>
  <c r="B10309" i="35"/>
  <c r="B10310" i="35"/>
  <c r="B10311" i="35"/>
  <c r="B10312" i="35"/>
  <c r="B10313" i="35"/>
  <c r="B10314" i="35"/>
  <c r="B10315" i="35"/>
  <c r="B10316" i="35"/>
  <c r="B10317" i="35"/>
  <c r="B10318" i="35"/>
  <c r="B10319" i="35"/>
  <c r="B10320" i="35"/>
  <c r="B10321" i="35"/>
  <c r="B10322" i="35"/>
  <c r="B10323" i="35"/>
  <c r="B10324" i="35"/>
  <c r="B10325" i="35"/>
  <c r="B10326" i="35"/>
  <c r="B10327" i="35"/>
  <c r="B10328" i="35"/>
  <c r="B10329" i="35"/>
  <c r="B10330" i="35"/>
  <c r="B10331" i="35"/>
  <c r="B10332" i="35"/>
  <c r="B10333" i="35"/>
  <c r="B10334" i="35"/>
  <c r="B10335" i="35"/>
  <c r="B10336" i="35"/>
  <c r="B10337" i="35"/>
  <c r="B10338" i="35"/>
  <c r="B10339" i="35"/>
  <c r="B10340" i="35"/>
  <c r="B10341" i="35"/>
  <c r="B10342" i="35"/>
  <c r="B10343" i="35"/>
  <c r="B10344" i="35"/>
  <c r="B10345" i="35"/>
  <c r="B10346" i="35"/>
  <c r="B10347" i="35"/>
  <c r="B10348" i="35"/>
  <c r="B10349" i="35"/>
  <c r="B10350" i="35"/>
  <c r="B10351" i="35"/>
  <c r="B10352" i="35"/>
  <c r="B10353" i="35"/>
  <c r="B10354" i="35"/>
  <c r="B10355" i="35"/>
  <c r="B10356" i="35"/>
  <c r="B10357" i="35"/>
  <c r="B10358" i="35"/>
  <c r="B10359" i="35"/>
  <c r="B10360" i="35"/>
  <c r="B10361" i="35"/>
  <c r="B10362" i="35"/>
  <c r="B10363" i="35"/>
  <c r="B10364" i="35"/>
  <c r="B10365" i="35"/>
  <c r="B10366" i="35"/>
  <c r="B10367" i="35"/>
  <c r="B10368" i="35"/>
  <c r="B10369" i="35"/>
  <c r="B10370" i="35"/>
  <c r="B10371" i="35"/>
  <c r="B10372" i="35"/>
  <c r="B10373" i="35"/>
  <c r="B10374" i="35"/>
  <c r="B10375" i="35"/>
  <c r="B10376" i="35"/>
  <c r="B10377" i="35"/>
  <c r="B10378" i="35"/>
  <c r="B10379" i="35"/>
  <c r="B10380" i="35"/>
  <c r="B10381" i="35"/>
  <c r="B10382" i="35"/>
  <c r="B10383" i="35"/>
  <c r="B10384" i="35"/>
  <c r="B10385" i="35"/>
  <c r="B10386" i="35"/>
  <c r="B10387" i="35"/>
  <c r="B10388" i="35"/>
  <c r="B10389" i="35"/>
  <c r="B10390" i="35"/>
  <c r="B10391" i="35"/>
  <c r="B10392" i="35"/>
  <c r="B10393" i="35"/>
  <c r="B10394" i="35"/>
  <c r="B10395" i="35"/>
  <c r="B10396" i="35"/>
  <c r="B10397" i="35"/>
  <c r="B10398" i="35"/>
  <c r="B10399" i="35"/>
  <c r="B10400" i="35"/>
  <c r="B10401" i="35"/>
  <c r="B10402" i="35"/>
  <c r="B10403" i="35"/>
  <c r="B10404" i="35"/>
  <c r="B10405" i="35"/>
  <c r="B10406" i="35"/>
  <c r="B10407" i="35"/>
  <c r="B10408" i="35"/>
  <c r="B10409" i="35"/>
  <c r="B10410" i="35"/>
  <c r="B10411" i="35"/>
  <c r="B10412" i="35"/>
  <c r="B10413" i="35"/>
  <c r="B10414" i="35"/>
  <c r="B10415" i="35"/>
  <c r="B10416" i="35"/>
  <c r="B10417" i="35"/>
  <c r="B10418" i="35"/>
  <c r="B10419" i="35"/>
  <c r="B10420" i="35"/>
  <c r="B10421" i="35"/>
  <c r="B10422" i="35"/>
  <c r="B10423" i="35"/>
  <c r="B10424" i="35"/>
  <c r="B10425" i="35"/>
  <c r="B10426" i="35"/>
  <c r="B10427" i="35"/>
  <c r="B10428" i="35"/>
  <c r="B10429" i="35"/>
  <c r="B10430" i="35"/>
  <c r="B10431" i="35"/>
  <c r="B10432" i="35"/>
  <c r="B10433" i="35"/>
  <c r="B10434" i="35"/>
  <c r="B10435" i="35"/>
  <c r="B10436" i="35"/>
  <c r="B10437" i="35"/>
  <c r="B10438" i="35"/>
  <c r="B10439" i="35"/>
  <c r="B10440" i="35"/>
  <c r="B10441" i="35"/>
  <c r="B10442" i="35"/>
  <c r="B10443" i="35"/>
  <c r="B10444" i="35"/>
  <c r="B10445" i="35"/>
  <c r="B10446" i="35"/>
  <c r="B10447" i="35"/>
  <c r="B10448" i="35"/>
  <c r="B10449" i="35"/>
  <c r="B10450" i="35"/>
  <c r="B10451" i="35"/>
  <c r="B10452" i="35"/>
  <c r="B10453" i="35"/>
  <c r="B10454" i="35"/>
  <c r="B10455" i="35"/>
  <c r="B10456" i="35"/>
  <c r="B10457" i="35"/>
  <c r="B10458" i="35"/>
  <c r="B10459" i="35"/>
  <c r="B10460" i="35"/>
  <c r="B10461" i="35"/>
  <c r="B10462" i="35"/>
  <c r="B10463" i="35"/>
  <c r="B10464" i="35"/>
  <c r="B10465" i="35"/>
  <c r="B10466" i="35"/>
  <c r="B10467" i="35"/>
  <c r="B10468" i="35"/>
  <c r="B10469" i="35"/>
  <c r="B10470" i="35"/>
  <c r="B10471" i="35"/>
  <c r="B10472" i="35"/>
  <c r="B10473" i="35"/>
  <c r="B10474" i="35"/>
  <c r="B10475" i="35"/>
  <c r="B10476" i="35"/>
  <c r="B10477" i="35"/>
  <c r="B10478" i="35"/>
  <c r="B10479" i="35"/>
  <c r="B10480" i="35"/>
  <c r="B10481" i="35"/>
  <c r="B10482" i="35"/>
  <c r="B10483" i="35"/>
  <c r="B10484" i="35"/>
  <c r="B10485" i="35"/>
  <c r="B10486" i="35"/>
  <c r="B10487" i="35"/>
  <c r="B10488" i="35"/>
  <c r="B10489" i="35"/>
  <c r="B10490" i="35"/>
  <c r="B10491" i="35"/>
  <c r="B10492" i="35"/>
  <c r="B10493" i="35"/>
  <c r="B10494" i="35"/>
  <c r="B10495" i="35"/>
  <c r="B10496" i="35"/>
  <c r="B10497" i="35"/>
  <c r="B10498" i="35"/>
  <c r="B10499" i="35"/>
  <c r="B10500" i="35"/>
  <c r="B10501" i="35"/>
  <c r="B10502" i="35"/>
  <c r="B10503" i="35"/>
  <c r="B10504" i="35"/>
  <c r="B10505" i="35"/>
  <c r="B10506" i="35"/>
  <c r="B10507" i="35"/>
  <c r="B10508" i="35"/>
  <c r="B10509" i="35"/>
  <c r="B10510" i="35"/>
  <c r="B10511" i="35"/>
  <c r="B10512" i="35"/>
  <c r="B10513" i="35"/>
  <c r="B10514" i="35"/>
  <c r="B10515" i="35"/>
  <c r="B10516" i="35"/>
  <c r="B10517" i="35"/>
  <c r="B10518" i="35"/>
  <c r="B10519" i="35"/>
  <c r="B10520" i="35"/>
  <c r="B10521" i="35"/>
  <c r="B10522" i="35"/>
  <c r="B10523" i="35"/>
  <c r="B10524" i="35"/>
  <c r="B10525" i="35"/>
  <c r="B10526" i="35"/>
  <c r="B10527" i="35"/>
  <c r="B10528" i="35"/>
  <c r="B10529" i="35"/>
  <c r="B10530" i="35"/>
  <c r="B10531" i="35"/>
  <c r="B10532" i="35"/>
  <c r="B10533" i="35"/>
  <c r="B10534" i="35"/>
  <c r="B10535" i="35"/>
  <c r="B10536" i="35"/>
  <c r="B10537" i="35"/>
  <c r="B10538" i="35"/>
  <c r="B10539" i="35"/>
  <c r="B10540" i="35"/>
  <c r="B10541" i="35"/>
  <c r="B10542" i="35"/>
  <c r="B10543" i="35"/>
  <c r="B10544" i="35"/>
  <c r="B10545" i="35"/>
  <c r="B10546" i="35"/>
  <c r="B10547" i="35"/>
  <c r="B10548" i="35"/>
  <c r="B10549" i="35"/>
  <c r="B10550" i="35"/>
  <c r="B10551" i="35"/>
  <c r="B10552" i="35"/>
  <c r="B10553" i="35"/>
  <c r="B10554" i="35"/>
  <c r="B10555" i="35"/>
  <c r="B10556" i="35"/>
  <c r="B10557" i="35"/>
  <c r="B10558" i="35"/>
  <c r="B10559" i="35"/>
  <c r="B10560" i="35"/>
  <c r="B10561" i="35"/>
  <c r="B10562" i="35"/>
  <c r="B10563" i="35"/>
  <c r="B10564" i="35"/>
  <c r="B10565" i="35"/>
  <c r="B10566" i="35"/>
  <c r="B10567" i="35"/>
  <c r="B10568" i="35"/>
  <c r="B10569" i="35"/>
  <c r="B10570" i="35"/>
  <c r="B10571" i="35"/>
  <c r="B10572" i="35"/>
  <c r="B10573" i="35"/>
  <c r="B10574" i="35"/>
  <c r="B10575" i="35"/>
  <c r="B10576" i="35"/>
  <c r="B10577" i="35"/>
  <c r="B10578" i="35"/>
  <c r="B10579" i="35"/>
  <c r="B10580" i="35"/>
  <c r="B10581" i="35"/>
  <c r="B10582" i="35"/>
  <c r="B10583" i="35"/>
  <c r="B10584" i="35"/>
  <c r="B10585" i="35"/>
  <c r="B10586" i="35"/>
  <c r="B10587" i="35"/>
  <c r="B10588" i="35"/>
  <c r="B10589" i="35"/>
  <c r="B10590" i="35"/>
  <c r="B10591" i="35"/>
  <c r="B10592" i="35"/>
  <c r="B10593" i="35"/>
  <c r="B10594" i="35"/>
  <c r="B10595" i="35"/>
  <c r="B10596" i="35"/>
  <c r="B10597" i="35"/>
  <c r="B10598" i="35"/>
  <c r="B10599" i="35"/>
  <c r="B10600" i="35"/>
  <c r="B10601" i="35"/>
  <c r="B10602" i="35"/>
  <c r="B10603" i="35"/>
  <c r="B10604" i="35"/>
  <c r="B10605" i="35"/>
  <c r="B10606" i="35"/>
  <c r="B10607" i="35"/>
  <c r="B10608" i="35"/>
  <c r="B10609" i="35"/>
  <c r="B10610" i="35"/>
  <c r="B10611" i="35"/>
  <c r="B10612" i="35"/>
  <c r="B10613" i="35"/>
  <c r="B10614" i="35"/>
  <c r="B10615" i="35"/>
  <c r="B10616" i="35"/>
  <c r="B10617" i="35"/>
  <c r="B10618" i="35"/>
  <c r="B10619" i="35"/>
  <c r="B10620" i="35"/>
  <c r="B10621" i="35"/>
  <c r="B10622" i="35"/>
  <c r="B10623" i="35"/>
  <c r="B10624" i="35"/>
  <c r="B10625" i="35"/>
  <c r="B10626" i="35"/>
  <c r="B10627" i="35"/>
  <c r="B10628" i="35"/>
  <c r="B10629" i="35"/>
  <c r="B10630" i="35"/>
  <c r="B10631" i="35"/>
  <c r="B10632" i="35"/>
  <c r="B10633" i="35"/>
  <c r="B10634" i="35"/>
  <c r="B10635" i="35"/>
  <c r="B10636" i="35"/>
  <c r="B10637" i="35"/>
  <c r="B10638" i="35"/>
  <c r="B10639" i="35"/>
  <c r="B10640" i="35"/>
  <c r="B10641" i="35"/>
  <c r="B10642" i="35"/>
  <c r="B10643" i="35"/>
  <c r="B10644" i="35"/>
  <c r="B10645" i="35"/>
  <c r="B10646" i="35"/>
  <c r="B10647" i="35"/>
  <c r="B10648" i="35"/>
  <c r="B10649" i="35"/>
  <c r="B10650" i="35"/>
  <c r="B10651" i="35"/>
  <c r="B10652" i="35"/>
  <c r="B10653" i="35"/>
  <c r="B10654" i="35"/>
  <c r="B10655" i="35"/>
  <c r="B10656" i="35"/>
  <c r="B10657" i="35"/>
  <c r="B10658" i="35"/>
  <c r="B10659" i="35"/>
  <c r="B10660" i="35"/>
  <c r="B10661" i="35"/>
  <c r="B10662" i="35"/>
  <c r="B10663" i="35"/>
  <c r="B10664" i="35"/>
  <c r="B10665" i="35"/>
  <c r="B10666" i="35"/>
  <c r="B10667" i="35"/>
  <c r="B10668" i="35"/>
  <c r="B10669" i="35"/>
  <c r="B10670" i="35"/>
  <c r="B10671" i="35"/>
  <c r="B10672" i="35"/>
  <c r="B10673" i="35"/>
  <c r="B10674" i="35"/>
  <c r="B10675" i="35"/>
  <c r="B10676" i="35"/>
  <c r="B10677" i="35"/>
  <c r="B10678" i="35"/>
  <c r="B10679" i="35"/>
  <c r="B10680" i="35"/>
  <c r="B10681" i="35"/>
  <c r="B10682" i="35"/>
  <c r="B10683" i="35"/>
  <c r="B10684" i="35"/>
  <c r="B10685" i="35"/>
  <c r="B10686" i="35"/>
  <c r="B10687" i="35"/>
  <c r="B10688" i="35"/>
  <c r="B10689" i="35"/>
  <c r="B10690" i="35"/>
  <c r="B10691" i="35"/>
  <c r="B10692" i="35"/>
  <c r="B10693" i="35"/>
  <c r="B10694" i="35"/>
  <c r="B10695" i="35"/>
  <c r="B10696" i="35"/>
  <c r="B10697" i="35"/>
  <c r="B10698" i="35"/>
  <c r="B10699" i="35"/>
  <c r="B10700" i="35"/>
  <c r="B10701" i="35"/>
  <c r="B10702" i="35"/>
  <c r="B10703" i="35"/>
  <c r="B10704" i="35"/>
  <c r="B10705" i="35"/>
  <c r="B10706" i="35"/>
  <c r="B10707" i="35"/>
  <c r="B10708" i="35"/>
  <c r="B10709" i="35"/>
  <c r="B10710" i="35"/>
  <c r="B10711" i="35"/>
  <c r="B10712" i="35"/>
  <c r="B10713" i="35"/>
  <c r="B10714" i="35"/>
  <c r="B10715" i="35"/>
  <c r="B10716" i="35"/>
  <c r="B10717" i="35"/>
  <c r="B10718" i="35"/>
  <c r="B10719" i="35"/>
  <c r="B10720" i="35"/>
  <c r="B10721" i="35"/>
  <c r="B10722" i="35"/>
  <c r="B10723" i="35"/>
  <c r="B10724" i="35"/>
  <c r="B10725" i="35"/>
  <c r="B10726" i="35"/>
  <c r="B10727" i="35"/>
  <c r="B10728" i="35"/>
  <c r="B10729" i="35"/>
  <c r="B10730" i="35"/>
  <c r="B10731" i="35"/>
  <c r="B10732" i="35"/>
  <c r="B10733" i="35"/>
  <c r="B10734" i="35"/>
  <c r="B10735" i="35"/>
  <c r="B10736" i="35"/>
  <c r="B10737" i="35"/>
  <c r="B10738" i="35"/>
  <c r="B10739" i="35"/>
  <c r="B10740" i="35"/>
  <c r="B10741" i="35"/>
  <c r="B10742" i="35"/>
  <c r="B10743" i="35"/>
  <c r="B10744" i="35"/>
  <c r="B10745" i="35"/>
  <c r="B10746" i="35"/>
  <c r="B10747" i="35"/>
  <c r="B10748" i="35"/>
  <c r="B10749" i="35"/>
  <c r="B10750" i="35"/>
  <c r="B10751" i="35"/>
  <c r="B10752" i="35"/>
  <c r="B10753" i="35"/>
  <c r="B10754" i="35"/>
  <c r="B10755" i="35"/>
  <c r="B10756" i="35"/>
  <c r="B10757" i="35"/>
  <c r="B10758" i="35"/>
  <c r="B10759" i="35"/>
  <c r="B10760" i="35"/>
  <c r="B10761" i="35"/>
  <c r="B10762" i="35"/>
  <c r="B10763" i="35"/>
  <c r="B10764" i="35"/>
  <c r="B10765" i="35"/>
  <c r="B10766" i="35"/>
  <c r="B10767" i="35"/>
  <c r="B10768" i="35"/>
  <c r="B10769" i="35"/>
  <c r="B10770" i="35"/>
  <c r="B10771" i="35"/>
  <c r="B10772" i="35"/>
  <c r="B10773" i="35"/>
  <c r="B10774" i="35"/>
  <c r="B10775" i="35"/>
  <c r="B10776" i="35"/>
  <c r="B10777" i="35"/>
  <c r="B10778" i="35"/>
  <c r="B10779" i="35"/>
  <c r="B10780" i="35"/>
  <c r="B10781" i="35"/>
  <c r="B10782" i="35"/>
  <c r="B10783" i="35"/>
  <c r="B10784" i="35"/>
  <c r="B10785" i="35"/>
  <c r="B10786" i="35"/>
  <c r="B10787" i="35"/>
  <c r="B10788" i="35"/>
  <c r="B10789" i="35"/>
  <c r="B10790" i="35"/>
  <c r="B10791" i="35"/>
  <c r="B10792" i="35"/>
  <c r="B10793" i="35"/>
  <c r="B10794" i="35"/>
  <c r="B10795" i="35"/>
  <c r="B10796" i="35"/>
  <c r="B10797" i="35"/>
  <c r="B10798" i="35"/>
  <c r="B10799" i="35"/>
  <c r="B10800" i="35"/>
  <c r="B10801" i="35"/>
  <c r="B10802" i="35"/>
  <c r="B10803" i="35"/>
  <c r="B10804" i="35"/>
  <c r="B10805" i="35"/>
  <c r="B10806" i="35"/>
  <c r="B10807" i="35"/>
  <c r="B10808" i="35"/>
  <c r="B10809" i="35"/>
  <c r="B10810" i="35"/>
  <c r="B10811" i="35"/>
  <c r="B10812" i="35"/>
  <c r="B10813" i="35"/>
  <c r="B10814" i="35"/>
  <c r="B10815" i="35"/>
  <c r="B10816" i="35"/>
  <c r="B10817" i="35"/>
  <c r="B10818" i="35"/>
  <c r="B10819" i="35"/>
  <c r="B10820" i="35"/>
  <c r="B10821" i="35"/>
  <c r="B10822" i="35"/>
  <c r="B10823" i="35"/>
  <c r="B10824" i="35"/>
  <c r="B10825" i="35"/>
  <c r="B10826" i="35"/>
  <c r="B10827" i="35"/>
  <c r="B10828" i="35"/>
  <c r="B10829" i="35"/>
  <c r="B10830" i="35"/>
  <c r="B10831" i="35"/>
  <c r="B10832" i="35"/>
  <c r="B10833" i="35"/>
  <c r="B10834" i="35"/>
  <c r="B10835" i="35"/>
  <c r="B10836" i="35"/>
  <c r="B10837" i="35"/>
  <c r="B10838" i="35"/>
  <c r="B10839" i="35"/>
  <c r="B10840" i="35"/>
  <c r="B10841" i="35"/>
  <c r="B10842" i="35"/>
  <c r="B10843" i="35"/>
  <c r="B10844" i="35"/>
  <c r="B10845" i="35"/>
  <c r="B10846" i="35"/>
  <c r="B10847" i="35"/>
  <c r="B10848" i="35"/>
  <c r="B10849" i="35"/>
  <c r="B10850" i="35"/>
  <c r="B10851" i="35"/>
  <c r="B10852" i="35"/>
  <c r="B10853" i="35"/>
  <c r="B10854" i="35"/>
  <c r="B10855" i="35"/>
  <c r="B10856" i="35"/>
  <c r="B10857" i="35"/>
  <c r="B10858" i="35"/>
  <c r="B10859" i="35"/>
  <c r="B10860" i="35"/>
  <c r="B10861" i="35"/>
  <c r="B10862" i="35"/>
  <c r="B10863" i="35"/>
  <c r="B10864" i="35"/>
  <c r="B10865" i="35"/>
  <c r="B10866" i="35"/>
  <c r="B10867" i="35"/>
  <c r="B10868" i="35"/>
  <c r="B10869" i="35"/>
  <c r="B10870" i="35"/>
  <c r="B10871" i="35"/>
  <c r="B10872" i="35"/>
  <c r="B10873" i="35"/>
  <c r="B10874" i="35"/>
  <c r="B10875" i="35"/>
  <c r="B10876" i="35"/>
  <c r="B10877" i="35"/>
  <c r="B10878" i="35"/>
  <c r="B10879" i="35"/>
  <c r="B10880" i="35"/>
  <c r="B10881" i="35"/>
  <c r="B10882" i="35"/>
  <c r="B10883" i="35"/>
  <c r="B10884" i="35"/>
  <c r="B10885" i="35"/>
  <c r="B10886" i="35"/>
  <c r="B10887" i="35"/>
  <c r="B10888" i="35"/>
  <c r="B10889" i="35"/>
  <c r="B10890" i="35"/>
  <c r="B10891" i="35"/>
  <c r="B10892" i="35"/>
  <c r="B10893" i="35"/>
  <c r="B10894" i="35"/>
  <c r="B10895" i="35"/>
  <c r="B10896" i="35"/>
  <c r="B10897" i="35"/>
  <c r="B10898" i="35"/>
  <c r="B10899" i="35"/>
  <c r="B10900" i="35"/>
  <c r="B10901" i="35"/>
  <c r="B10902" i="35"/>
  <c r="B10903" i="35"/>
  <c r="B10904" i="35"/>
  <c r="B10905" i="35"/>
  <c r="B10906" i="35"/>
  <c r="B10907" i="35"/>
  <c r="B10908" i="35"/>
  <c r="B10909" i="35"/>
  <c r="B10910" i="35"/>
  <c r="B10911" i="35"/>
  <c r="B10912" i="35"/>
  <c r="B10913" i="35"/>
  <c r="B10914" i="35"/>
  <c r="B10915" i="35"/>
  <c r="B10916" i="35"/>
  <c r="B10917" i="35"/>
  <c r="B10918" i="35"/>
  <c r="B10919" i="35"/>
  <c r="B10920" i="35"/>
  <c r="B10921" i="35"/>
  <c r="B10922" i="35"/>
  <c r="B10923" i="35"/>
  <c r="B10924" i="35"/>
  <c r="B10925" i="35"/>
  <c r="B10926" i="35"/>
  <c r="B10927" i="35"/>
  <c r="B10928" i="35"/>
  <c r="B10929" i="35"/>
  <c r="B10930" i="35"/>
  <c r="B10931" i="35"/>
  <c r="B10932" i="35"/>
  <c r="B10933" i="35"/>
  <c r="B10934" i="35"/>
  <c r="B10935" i="35"/>
  <c r="B10936" i="35"/>
  <c r="B10937" i="35"/>
  <c r="B10938" i="35"/>
  <c r="B10939" i="35"/>
  <c r="B10940" i="35"/>
  <c r="B10941" i="35"/>
  <c r="B10942" i="35"/>
  <c r="B10943" i="35"/>
  <c r="B10944" i="35"/>
  <c r="B10945" i="35"/>
  <c r="B10946" i="35"/>
  <c r="B10947" i="35"/>
  <c r="B10948" i="35"/>
  <c r="B10949" i="35"/>
  <c r="B10950" i="35"/>
  <c r="B10951" i="35"/>
  <c r="B10952" i="35"/>
  <c r="B10953" i="35"/>
  <c r="B10954" i="35"/>
  <c r="B10955" i="35"/>
  <c r="B10956" i="35"/>
  <c r="B10957" i="35"/>
  <c r="B10958" i="35"/>
  <c r="B10959" i="35"/>
  <c r="B10960" i="35"/>
  <c r="B10961" i="35"/>
  <c r="B10962" i="35"/>
  <c r="B10963" i="35"/>
  <c r="B10964" i="35"/>
  <c r="B10965" i="35"/>
  <c r="B10966" i="35"/>
  <c r="B10967" i="35"/>
  <c r="B10968" i="35"/>
  <c r="B10969" i="35"/>
  <c r="B10970" i="35"/>
  <c r="B10971" i="35"/>
  <c r="B10972" i="35"/>
  <c r="B10973" i="35"/>
  <c r="B10974" i="35"/>
  <c r="B10975" i="35"/>
  <c r="B10976" i="35"/>
  <c r="B10977" i="35"/>
  <c r="B10978" i="35"/>
  <c r="B10979" i="35"/>
  <c r="B10980" i="35"/>
  <c r="B10981" i="35"/>
  <c r="B10982" i="35"/>
  <c r="B10983" i="35"/>
  <c r="B10984" i="35"/>
  <c r="B10985" i="35"/>
  <c r="B10986" i="35"/>
  <c r="B10987" i="35"/>
  <c r="B10988" i="35"/>
  <c r="B10989" i="35"/>
  <c r="B10990" i="35"/>
  <c r="B10991" i="35"/>
  <c r="B10992" i="35"/>
  <c r="B10993" i="35"/>
  <c r="B10994" i="35"/>
  <c r="B10995" i="35"/>
  <c r="B10996" i="35"/>
  <c r="B10997" i="35"/>
  <c r="B10998" i="35"/>
  <c r="B10999" i="35"/>
  <c r="B11000" i="35"/>
  <c r="B11001" i="35"/>
  <c r="B11002" i="35"/>
  <c r="B11003" i="35"/>
  <c r="B11004" i="35"/>
  <c r="B11005" i="35"/>
  <c r="B11006" i="35"/>
  <c r="B11007" i="35"/>
  <c r="B11008" i="35"/>
  <c r="B11009" i="35"/>
  <c r="B11010" i="35"/>
  <c r="B11011" i="35"/>
  <c r="B11012" i="35"/>
  <c r="B11013" i="35"/>
  <c r="B11014" i="35"/>
  <c r="B11015" i="35"/>
  <c r="B11016" i="35"/>
  <c r="B11017" i="35"/>
  <c r="B11018" i="35"/>
  <c r="B11019" i="35"/>
  <c r="B11020" i="35"/>
  <c r="B11021" i="35"/>
  <c r="B11022" i="35"/>
  <c r="B11023" i="35"/>
  <c r="B11024" i="35"/>
  <c r="B11025" i="35"/>
  <c r="B11026" i="35"/>
  <c r="B11027" i="35"/>
  <c r="B11028" i="35"/>
  <c r="B11029" i="35"/>
  <c r="B11030" i="35"/>
  <c r="B11031" i="35"/>
  <c r="B11032" i="35"/>
  <c r="B11033" i="35"/>
  <c r="B11034" i="35"/>
  <c r="B11035" i="35"/>
  <c r="B11036" i="35"/>
  <c r="B11037" i="35"/>
  <c r="B11038" i="35"/>
  <c r="B11039" i="35"/>
  <c r="B11040" i="35"/>
  <c r="B11041" i="35"/>
  <c r="B11042" i="35"/>
  <c r="B11043" i="35"/>
  <c r="B11044" i="35"/>
  <c r="B11045" i="35"/>
  <c r="B11046" i="35"/>
  <c r="B11047" i="35"/>
  <c r="B11048" i="35"/>
  <c r="B11049" i="35"/>
  <c r="B11050" i="35"/>
  <c r="B11051" i="35"/>
  <c r="B11052" i="35"/>
  <c r="B11053" i="35"/>
  <c r="B11054" i="35"/>
  <c r="B11055" i="35"/>
  <c r="B11056" i="35"/>
  <c r="B11057" i="35"/>
  <c r="B11058" i="35"/>
  <c r="B11059" i="35"/>
  <c r="B11060" i="35"/>
  <c r="B11061" i="35"/>
  <c r="B11062" i="35"/>
  <c r="B11063" i="35"/>
  <c r="B11064" i="35"/>
  <c r="B11065" i="35"/>
  <c r="B11066" i="35"/>
  <c r="B11067" i="35"/>
  <c r="B11068" i="35"/>
  <c r="B11069" i="35"/>
  <c r="B11070" i="35"/>
  <c r="B11071" i="35"/>
  <c r="B11072" i="35"/>
  <c r="B11073" i="35"/>
  <c r="B11074" i="35"/>
  <c r="B11075" i="35"/>
  <c r="B11076" i="35"/>
  <c r="B11077" i="35"/>
  <c r="B11078" i="35"/>
  <c r="B11079" i="35"/>
  <c r="B11080" i="35"/>
  <c r="B11081" i="35"/>
  <c r="B11082" i="35"/>
  <c r="B11083" i="35"/>
  <c r="B11084" i="35"/>
  <c r="B11085" i="35"/>
  <c r="B11086" i="35"/>
  <c r="B11087" i="35"/>
  <c r="B11088" i="35"/>
  <c r="B11089" i="35"/>
  <c r="B11090" i="35"/>
  <c r="B11091" i="35"/>
  <c r="B11092" i="35"/>
  <c r="B11093" i="35"/>
  <c r="B11094" i="35"/>
  <c r="B11095" i="35"/>
  <c r="B11096" i="35"/>
  <c r="B11097" i="35"/>
  <c r="B11098" i="35"/>
  <c r="B11099" i="35"/>
  <c r="B11100" i="35"/>
  <c r="B11101" i="35"/>
  <c r="B11102" i="35"/>
  <c r="B11103" i="35"/>
  <c r="B11104" i="35"/>
  <c r="B11105" i="35"/>
  <c r="B11106" i="35"/>
  <c r="B11107" i="35"/>
  <c r="B11108" i="35"/>
  <c r="B11109" i="35"/>
  <c r="B11110" i="35"/>
  <c r="B11111" i="35"/>
  <c r="B11112" i="35"/>
  <c r="B11113" i="35"/>
  <c r="B11114" i="35"/>
  <c r="B11115" i="35"/>
  <c r="B11116" i="35"/>
  <c r="B11117" i="35"/>
  <c r="B11118" i="35"/>
  <c r="B11119" i="35"/>
  <c r="B11120" i="35"/>
  <c r="B11121" i="35"/>
  <c r="B11122" i="35"/>
  <c r="B11123" i="35"/>
  <c r="B11124" i="35"/>
  <c r="B11125" i="35"/>
  <c r="B11126" i="35"/>
  <c r="B11127" i="35"/>
  <c r="B11128" i="35"/>
  <c r="B11129" i="35"/>
  <c r="B11130" i="35"/>
  <c r="B11131" i="35"/>
  <c r="B11132" i="35"/>
  <c r="B11133" i="35"/>
  <c r="B11134" i="35"/>
  <c r="B11135" i="35"/>
  <c r="B11136" i="35"/>
  <c r="B11137" i="35"/>
  <c r="B11138" i="35"/>
  <c r="B11139" i="35"/>
  <c r="B11140" i="35"/>
  <c r="B11141" i="35"/>
  <c r="B11142" i="35"/>
  <c r="B11143" i="35"/>
  <c r="B11144" i="35"/>
  <c r="B11145" i="35"/>
  <c r="B11146" i="35"/>
  <c r="B11147" i="35"/>
  <c r="B11148" i="35"/>
  <c r="B11149" i="35"/>
  <c r="B11150" i="35"/>
  <c r="B11151" i="35"/>
  <c r="B11152" i="35"/>
  <c r="B11153" i="35"/>
  <c r="B11154" i="35"/>
  <c r="B11155" i="35"/>
  <c r="B11156" i="35"/>
  <c r="B11157" i="35"/>
  <c r="B11158" i="35"/>
  <c r="B11159" i="35"/>
  <c r="B11160" i="35"/>
  <c r="B11161" i="35"/>
  <c r="B11162" i="35"/>
  <c r="B11163" i="35"/>
  <c r="B11164" i="35"/>
  <c r="B11165" i="35"/>
  <c r="B11166" i="35"/>
  <c r="B11167" i="35"/>
  <c r="B11168" i="35"/>
  <c r="B11169" i="35"/>
  <c r="B11170" i="35"/>
  <c r="B11171" i="35"/>
  <c r="B11172" i="35"/>
  <c r="B11173" i="35"/>
  <c r="B11174" i="35"/>
  <c r="B11175" i="35"/>
  <c r="B11176" i="35"/>
  <c r="B11177" i="35"/>
  <c r="B11178" i="35"/>
  <c r="B11179" i="35"/>
  <c r="B11180" i="35"/>
  <c r="B11181" i="35"/>
  <c r="B11182" i="35"/>
  <c r="B11183" i="35"/>
  <c r="B11184" i="35"/>
  <c r="B11185" i="35"/>
  <c r="B11186" i="35"/>
  <c r="B11187" i="35"/>
  <c r="B11188" i="35"/>
  <c r="B11189" i="35"/>
  <c r="B11190" i="35"/>
  <c r="B11191" i="35"/>
  <c r="B11192" i="35"/>
  <c r="B11193" i="35"/>
  <c r="B11194" i="35"/>
  <c r="B11195" i="35"/>
  <c r="B11196" i="35"/>
  <c r="B11197" i="35"/>
  <c r="B11198" i="35"/>
  <c r="B11199" i="35"/>
  <c r="B11200" i="35"/>
  <c r="B11201" i="35"/>
  <c r="B11202" i="35"/>
  <c r="B11203" i="35"/>
  <c r="B11204" i="35"/>
  <c r="B11205" i="35"/>
  <c r="B11206" i="35"/>
  <c r="B11207" i="35"/>
  <c r="B11208" i="35"/>
  <c r="B11209" i="35"/>
  <c r="B11210" i="35"/>
  <c r="B11211" i="35"/>
  <c r="B11212" i="35"/>
  <c r="B11213" i="35"/>
  <c r="B11214" i="35"/>
  <c r="B11215" i="35"/>
  <c r="B11216" i="35"/>
  <c r="B11217" i="35"/>
  <c r="B11218" i="35"/>
  <c r="B11219" i="35"/>
  <c r="B11220" i="35"/>
  <c r="B11221" i="35"/>
  <c r="B11222" i="35"/>
  <c r="B11223" i="35"/>
  <c r="B11224" i="35"/>
  <c r="B11225" i="35"/>
  <c r="B11226" i="35"/>
  <c r="B11227" i="35"/>
  <c r="B11228" i="35"/>
  <c r="B11229" i="35"/>
  <c r="B11230" i="35"/>
  <c r="B11231" i="35"/>
  <c r="B11232" i="35"/>
  <c r="B11233" i="35"/>
  <c r="B11234" i="35"/>
  <c r="B11235" i="35"/>
  <c r="B11236" i="35"/>
  <c r="B11237" i="35"/>
  <c r="B11238" i="35"/>
  <c r="B11239" i="35"/>
  <c r="B11240" i="35"/>
  <c r="B11241" i="35"/>
  <c r="B11242" i="35"/>
  <c r="B11243" i="35"/>
  <c r="B11244" i="35"/>
  <c r="B11245" i="35"/>
  <c r="B11246" i="35"/>
  <c r="B11247" i="35"/>
  <c r="B11248" i="35"/>
  <c r="B11249" i="35"/>
  <c r="B11250" i="35"/>
  <c r="B11251" i="35"/>
  <c r="B11252" i="35"/>
  <c r="B11253" i="35"/>
  <c r="B11254" i="35"/>
  <c r="B11255" i="35"/>
  <c r="B11256" i="35"/>
  <c r="B11257" i="35"/>
  <c r="B11258" i="35"/>
  <c r="B11259" i="35"/>
  <c r="B11260" i="35"/>
  <c r="B11261" i="35"/>
  <c r="B11262" i="35"/>
  <c r="B11263" i="35"/>
  <c r="B11264" i="35"/>
  <c r="B11265" i="35"/>
  <c r="B11266" i="35"/>
  <c r="B11267" i="35"/>
  <c r="B11268" i="35"/>
  <c r="B11269" i="35"/>
  <c r="B11270" i="35"/>
  <c r="B11271" i="35"/>
  <c r="B11272" i="35"/>
  <c r="B11273" i="35"/>
  <c r="B11274" i="35"/>
  <c r="B11275" i="35"/>
  <c r="B11276" i="35"/>
  <c r="B11277" i="35"/>
  <c r="B11278" i="35"/>
  <c r="B11279" i="35"/>
  <c r="B11280" i="35"/>
  <c r="B11281" i="35"/>
  <c r="B11282" i="35"/>
  <c r="B11283" i="35"/>
  <c r="B11284" i="35"/>
  <c r="B11285" i="35"/>
  <c r="B11286" i="35"/>
  <c r="B11287" i="35"/>
  <c r="B11288" i="35"/>
  <c r="B11289" i="35"/>
  <c r="B11290" i="35"/>
  <c r="B11291" i="35"/>
  <c r="B11292" i="35"/>
  <c r="B11293" i="35"/>
  <c r="B11294" i="35"/>
  <c r="B11295" i="35"/>
  <c r="B11296" i="35"/>
  <c r="B11297" i="35"/>
  <c r="B11298" i="35"/>
  <c r="B11299" i="35"/>
  <c r="B11300" i="35"/>
  <c r="B11301" i="35"/>
  <c r="B11302" i="35"/>
  <c r="B11303" i="35"/>
  <c r="B11304" i="35"/>
  <c r="B11305" i="35"/>
  <c r="B11306" i="35"/>
  <c r="B11307" i="35"/>
  <c r="B11308" i="35"/>
  <c r="B11309" i="35"/>
  <c r="B11310" i="35"/>
  <c r="B11311" i="35"/>
  <c r="B11312" i="35"/>
  <c r="B11313" i="35"/>
  <c r="B11314" i="35"/>
  <c r="B11315" i="35"/>
  <c r="B11316" i="35"/>
  <c r="B11317" i="35"/>
  <c r="B11318" i="35"/>
  <c r="B11319" i="35"/>
  <c r="B11320" i="35"/>
  <c r="B11321" i="35"/>
  <c r="B11322" i="35"/>
  <c r="B11323" i="35"/>
  <c r="B11324" i="35"/>
  <c r="B11325" i="35"/>
  <c r="B11326" i="35"/>
  <c r="B11327" i="35"/>
  <c r="B11328" i="35"/>
  <c r="B11329" i="35"/>
  <c r="B11330" i="35"/>
  <c r="B11331" i="35"/>
  <c r="B11332" i="35"/>
  <c r="B11333" i="35"/>
  <c r="B11334" i="35"/>
  <c r="B11335" i="35"/>
  <c r="B11336" i="35"/>
  <c r="B11337" i="35"/>
  <c r="B11338" i="35"/>
  <c r="B11339" i="35"/>
  <c r="B11340" i="35"/>
  <c r="B11341" i="35"/>
  <c r="B11342" i="35"/>
  <c r="B11343" i="35"/>
  <c r="B11344" i="35"/>
  <c r="B11345" i="35"/>
  <c r="B11346" i="35"/>
  <c r="B11347" i="35"/>
  <c r="B11348" i="35"/>
  <c r="B11349" i="35"/>
  <c r="B11350" i="35"/>
  <c r="B11351" i="35"/>
  <c r="B11352" i="35"/>
  <c r="B11353" i="35"/>
  <c r="B11354" i="35"/>
  <c r="B11355" i="35"/>
  <c r="B11356" i="35"/>
  <c r="B11357" i="35"/>
  <c r="B11358" i="35"/>
  <c r="B11359" i="35"/>
  <c r="B11360" i="35"/>
  <c r="B11361" i="35"/>
  <c r="B11362" i="35"/>
  <c r="B11363" i="35"/>
  <c r="B11364" i="35"/>
  <c r="B11365" i="35"/>
  <c r="B11366" i="35"/>
  <c r="B11367" i="35"/>
  <c r="B11368" i="35"/>
  <c r="B11369" i="35"/>
  <c r="B11370" i="35"/>
  <c r="B11371" i="35"/>
  <c r="B11372" i="35"/>
  <c r="B11373" i="35"/>
  <c r="B11374" i="35"/>
  <c r="B11375" i="35"/>
  <c r="B11376" i="35"/>
  <c r="B11377" i="35"/>
  <c r="B11378" i="35"/>
  <c r="B11379" i="35"/>
  <c r="B11380" i="35"/>
  <c r="B11381" i="35"/>
  <c r="B11382" i="35"/>
  <c r="B11383" i="35"/>
  <c r="B11384" i="35"/>
  <c r="B11385" i="35"/>
  <c r="B11386" i="35"/>
  <c r="B11387" i="35"/>
  <c r="B11388" i="35"/>
  <c r="B11389" i="35"/>
  <c r="B11390" i="35"/>
  <c r="B11391" i="35"/>
  <c r="B11392" i="35"/>
  <c r="B11393" i="35"/>
  <c r="B11394" i="35"/>
  <c r="B11395" i="35"/>
  <c r="B11396" i="35"/>
  <c r="B11397" i="35"/>
  <c r="B11398" i="35"/>
  <c r="B11399" i="35"/>
  <c r="B11400" i="35"/>
  <c r="B11401" i="35"/>
  <c r="B11402" i="35"/>
  <c r="B11403" i="35"/>
  <c r="B11404" i="35"/>
  <c r="B11405" i="35"/>
  <c r="B11406" i="35"/>
  <c r="B11407" i="35"/>
  <c r="B11408" i="35"/>
  <c r="B11409" i="35"/>
  <c r="B11410" i="35"/>
  <c r="B11411" i="35"/>
  <c r="B11412" i="35"/>
  <c r="B11413" i="35"/>
  <c r="B11414" i="35"/>
  <c r="B11415" i="35"/>
  <c r="B11416" i="35"/>
  <c r="B11417" i="35"/>
  <c r="B11418" i="35"/>
  <c r="B11419" i="35"/>
  <c r="B11420" i="35"/>
  <c r="B11421" i="35"/>
  <c r="B11422" i="35"/>
  <c r="B11423" i="35"/>
  <c r="B11424" i="35"/>
  <c r="B11425" i="35"/>
  <c r="B11426" i="35"/>
  <c r="B11427" i="35"/>
  <c r="B11428" i="35"/>
  <c r="B11429" i="35"/>
  <c r="B11430" i="35"/>
  <c r="B11431" i="35"/>
  <c r="B11432" i="35"/>
  <c r="B11433" i="35"/>
  <c r="B11434" i="35"/>
  <c r="B11435" i="35"/>
  <c r="B11436" i="35"/>
  <c r="B11437" i="35"/>
  <c r="B11438" i="35"/>
  <c r="B11439" i="35"/>
  <c r="B11440" i="35"/>
  <c r="B11441" i="35"/>
  <c r="B11442" i="35"/>
  <c r="B11443" i="35"/>
  <c r="B11444" i="35"/>
  <c r="B11445" i="35"/>
  <c r="B11446" i="35"/>
  <c r="B11447" i="35"/>
  <c r="B11448" i="35"/>
  <c r="B11449" i="35"/>
  <c r="B11450" i="35"/>
  <c r="B11451" i="35"/>
  <c r="B11452" i="35"/>
  <c r="B11453" i="35"/>
  <c r="B11454" i="35"/>
  <c r="B11455" i="35"/>
  <c r="B11456" i="35"/>
  <c r="B11457" i="35"/>
  <c r="B11458" i="35"/>
  <c r="B11459" i="35"/>
  <c r="B11460" i="35"/>
  <c r="B11461" i="35"/>
  <c r="B11462" i="35"/>
  <c r="B11463" i="35"/>
  <c r="B11464" i="35"/>
  <c r="B11465" i="35"/>
  <c r="B11466" i="35"/>
  <c r="B11467" i="35"/>
  <c r="B11468" i="35"/>
  <c r="B11469" i="35"/>
  <c r="B11470" i="35"/>
  <c r="B11471" i="35"/>
  <c r="B11472" i="35"/>
  <c r="B11473" i="35"/>
  <c r="B11474" i="35"/>
  <c r="B11475" i="35"/>
  <c r="B11476" i="35"/>
  <c r="B11477" i="35"/>
  <c r="B11478" i="35"/>
  <c r="B11479" i="35"/>
  <c r="B11480" i="35"/>
  <c r="B11481" i="35"/>
  <c r="B11482" i="35"/>
  <c r="B11483" i="35"/>
  <c r="B11484" i="35"/>
  <c r="B11485" i="35"/>
  <c r="B11486" i="35"/>
  <c r="B11487" i="35"/>
  <c r="B11488" i="35"/>
  <c r="B11489" i="35"/>
  <c r="B11490" i="35"/>
  <c r="B11491" i="35"/>
  <c r="B11492" i="35"/>
  <c r="B11493" i="35"/>
  <c r="B11494" i="35"/>
  <c r="B11495" i="35"/>
  <c r="B11496" i="35"/>
  <c r="B11497" i="35"/>
  <c r="B11498" i="35"/>
  <c r="B11499" i="35"/>
  <c r="B11500" i="35"/>
  <c r="B11501" i="35"/>
  <c r="B11502" i="35"/>
  <c r="B11503" i="35"/>
  <c r="B11504" i="35"/>
  <c r="B11505" i="35"/>
  <c r="B11506" i="35"/>
  <c r="B11507" i="35"/>
  <c r="B11508" i="35"/>
  <c r="B11509" i="35"/>
  <c r="B11510" i="35"/>
  <c r="B11511" i="35"/>
  <c r="B11512" i="35"/>
  <c r="B11513" i="35"/>
  <c r="B11514" i="35"/>
  <c r="B11515" i="35"/>
  <c r="B11516" i="35"/>
  <c r="B11517" i="35"/>
  <c r="B11518" i="35"/>
  <c r="B11519" i="35"/>
  <c r="B11520" i="35"/>
  <c r="B11521" i="35"/>
  <c r="B11522" i="35"/>
  <c r="B11523" i="35"/>
  <c r="B11524" i="35"/>
  <c r="B11525" i="35"/>
  <c r="B11526" i="35"/>
  <c r="B11527" i="35"/>
  <c r="B11528" i="35"/>
  <c r="B11529" i="35"/>
  <c r="B11530" i="35"/>
  <c r="B11531" i="35"/>
  <c r="B11532" i="35"/>
  <c r="B11533" i="35"/>
  <c r="B11534" i="35"/>
  <c r="B11535" i="35"/>
  <c r="B11536" i="35"/>
  <c r="B11537" i="35"/>
  <c r="B11538" i="35"/>
  <c r="B11539" i="35"/>
  <c r="B11540" i="35"/>
  <c r="B11541" i="35"/>
  <c r="B11542" i="35"/>
  <c r="B11543" i="35"/>
  <c r="B11544" i="35"/>
  <c r="B11545" i="35"/>
  <c r="B11546" i="35"/>
  <c r="B11547" i="35"/>
  <c r="B11548" i="35"/>
  <c r="B11549" i="35"/>
  <c r="B11550" i="35"/>
  <c r="B11551" i="35"/>
  <c r="B11552" i="35"/>
  <c r="B11553" i="35"/>
  <c r="B11554" i="35"/>
  <c r="B11555" i="35"/>
  <c r="B11556" i="35"/>
  <c r="B11557" i="35"/>
  <c r="B11558" i="35"/>
  <c r="B11559" i="35"/>
  <c r="B11560" i="35"/>
  <c r="B11561" i="35"/>
  <c r="B11562" i="35"/>
  <c r="B11563" i="35"/>
  <c r="B11564" i="35"/>
  <c r="B11565" i="35"/>
  <c r="B11566" i="35"/>
  <c r="B11567" i="35"/>
  <c r="B11568" i="35"/>
  <c r="B11569" i="35"/>
  <c r="B11570" i="35"/>
  <c r="B11571" i="35"/>
  <c r="B11572" i="35"/>
  <c r="B11573" i="35"/>
  <c r="B11574" i="35"/>
  <c r="B11575" i="35"/>
  <c r="B11576" i="35"/>
  <c r="B11577" i="35"/>
  <c r="B11578" i="35"/>
  <c r="B11579" i="35"/>
  <c r="B11580" i="35"/>
  <c r="B11581" i="35"/>
  <c r="B11582" i="35"/>
  <c r="B11583" i="35"/>
  <c r="B11584" i="35"/>
  <c r="B11585" i="35"/>
  <c r="B11586" i="35"/>
  <c r="B11587" i="35"/>
  <c r="B11588" i="35"/>
  <c r="B11589" i="35"/>
  <c r="B11590" i="35"/>
  <c r="B11591" i="35"/>
  <c r="B11592" i="35"/>
  <c r="B11593" i="35"/>
  <c r="B11594" i="35"/>
  <c r="B11595" i="35"/>
  <c r="B11596" i="35"/>
  <c r="B11597" i="35"/>
  <c r="B11598" i="35"/>
  <c r="B11599" i="35"/>
  <c r="B11600" i="35"/>
  <c r="B11601" i="35"/>
  <c r="B11602" i="35"/>
  <c r="B11603" i="35"/>
  <c r="B11604" i="35"/>
  <c r="B11605" i="35"/>
  <c r="B11606" i="35"/>
  <c r="B11607" i="35"/>
  <c r="B11608" i="35"/>
  <c r="B11609" i="35"/>
  <c r="B11610" i="35"/>
  <c r="B11611" i="35"/>
  <c r="B11612" i="35"/>
  <c r="B11613" i="35"/>
  <c r="B11614" i="35"/>
  <c r="B11615" i="35"/>
  <c r="B11616" i="35"/>
  <c r="B11617" i="35"/>
  <c r="B11618" i="35"/>
  <c r="B11619" i="35"/>
  <c r="B11620" i="35"/>
  <c r="B11621" i="35"/>
  <c r="B11622" i="35"/>
  <c r="B11623" i="35"/>
  <c r="B11624" i="35"/>
  <c r="B11625" i="35"/>
  <c r="B11626" i="35"/>
  <c r="B11627" i="35"/>
  <c r="B11628" i="35"/>
  <c r="B11629" i="35"/>
  <c r="B11630" i="35"/>
  <c r="B11631" i="35"/>
  <c r="B11632" i="35"/>
  <c r="B11633" i="35"/>
  <c r="B11634" i="35"/>
  <c r="B11635" i="35"/>
  <c r="B11636" i="35"/>
  <c r="B11637" i="35"/>
  <c r="B11638" i="35"/>
  <c r="B11639" i="35"/>
  <c r="B11640" i="35"/>
  <c r="B11641" i="35"/>
  <c r="B11642" i="35"/>
  <c r="B11643" i="35"/>
  <c r="B11644" i="35"/>
  <c r="B11645" i="35"/>
  <c r="B11646" i="35"/>
  <c r="B11647" i="35"/>
  <c r="B11648" i="35"/>
  <c r="B11649" i="35"/>
  <c r="B11650" i="35"/>
  <c r="B11651" i="35"/>
  <c r="B11652" i="35"/>
  <c r="B11653" i="35"/>
  <c r="B11654" i="35"/>
  <c r="B11655" i="35"/>
  <c r="B11656" i="35"/>
  <c r="B11657" i="35"/>
  <c r="B11658" i="35"/>
  <c r="B11659" i="35"/>
  <c r="B11660" i="35"/>
  <c r="B11661" i="35"/>
  <c r="B11662" i="35"/>
  <c r="B11663" i="35"/>
  <c r="B11664" i="35"/>
  <c r="B11665" i="35"/>
  <c r="B11666" i="35"/>
  <c r="B11667" i="35"/>
  <c r="B11668" i="35"/>
  <c r="B11669" i="35"/>
  <c r="B11670" i="35"/>
  <c r="B11671" i="35"/>
  <c r="B11672" i="35"/>
  <c r="B11673" i="35"/>
  <c r="B11674" i="35"/>
  <c r="B11675" i="35"/>
  <c r="B11676" i="35"/>
  <c r="B11677" i="35"/>
  <c r="B11678" i="35"/>
  <c r="B11679" i="35"/>
  <c r="B11680" i="35"/>
  <c r="B11681" i="35"/>
  <c r="B11682" i="35"/>
  <c r="B11683" i="35"/>
  <c r="B11684" i="35"/>
  <c r="B11685" i="35"/>
  <c r="B11686" i="35"/>
  <c r="B11687" i="35"/>
  <c r="B11688" i="35"/>
  <c r="B11689" i="35"/>
  <c r="B11690" i="35"/>
  <c r="B11691" i="35"/>
  <c r="B11692" i="35"/>
  <c r="B11693" i="35"/>
  <c r="B11694" i="35"/>
  <c r="B11695" i="35"/>
  <c r="B11696" i="35"/>
  <c r="B11697" i="35"/>
  <c r="B11698" i="35"/>
  <c r="B11699" i="35"/>
  <c r="B11700" i="35"/>
  <c r="B11701" i="35"/>
  <c r="B11702" i="35"/>
  <c r="B11703" i="35"/>
  <c r="B11704" i="35"/>
  <c r="B11705" i="35"/>
  <c r="B11706" i="35"/>
  <c r="B11707" i="35"/>
  <c r="B11708" i="35"/>
  <c r="B11709" i="35"/>
  <c r="B11710" i="35"/>
  <c r="B11711" i="35"/>
  <c r="B11712" i="35"/>
  <c r="B11713" i="35"/>
  <c r="B11714" i="35"/>
  <c r="B11715" i="35"/>
  <c r="B11716" i="35"/>
  <c r="B11717" i="35"/>
  <c r="B11718" i="35"/>
  <c r="B11719" i="35"/>
  <c r="B11720" i="35"/>
  <c r="B11721" i="35"/>
  <c r="B11722" i="35"/>
  <c r="B11723" i="35"/>
  <c r="B11724" i="35"/>
  <c r="B11725" i="35"/>
  <c r="B11726" i="35"/>
  <c r="B11727" i="35"/>
  <c r="B11728" i="35"/>
  <c r="B11729" i="35"/>
  <c r="B11730" i="35"/>
  <c r="B11731" i="35"/>
  <c r="B11732" i="35"/>
  <c r="B11733" i="35"/>
  <c r="B11734" i="35"/>
  <c r="B11735" i="35"/>
  <c r="B11736" i="35"/>
  <c r="B11737" i="35"/>
  <c r="B11738" i="35"/>
  <c r="B11739" i="35"/>
  <c r="B11740" i="35"/>
  <c r="B11741" i="35"/>
  <c r="B11742" i="35"/>
  <c r="B11743" i="35"/>
  <c r="B11744" i="35"/>
  <c r="B11745" i="35"/>
  <c r="B11746" i="35"/>
  <c r="B11747" i="35"/>
  <c r="B11748" i="35"/>
  <c r="B11749" i="35"/>
  <c r="B11750" i="35"/>
  <c r="B11751" i="35"/>
  <c r="B11752" i="35"/>
  <c r="B11753" i="35"/>
  <c r="B11754" i="35"/>
  <c r="B11755" i="35"/>
  <c r="B11756" i="35"/>
  <c r="B11757" i="35"/>
  <c r="B11758" i="35"/>
  <c r="B11759" i="35"/>
  <c r="B11760" i="35"/>
  <c r="B11761" i="35"/>
  <c r="B11762" i="35"/>
  <c r="B11763" i="35"/>
  <c r="B11764" i="35"/>
  <c r="B11765" i="35"/>
  <c r="B11766" i="35"/>
  <c r="B11767" i="35"/>
  <c r="B11768" i="35"/>
  <c r="B11769" i="35"/>
  <c r="B11770" i="35"/>
  <c r="B11771" i="35"/>
  <c r="B11772" i="35"/>
  <c r="B11773" i="35"/>
  <c r="B11774" i="35"/>
  <c r="B11775" i="35"/>
  <c r="B11776" i="35"/>
  <c r="B11777" i="35"/>
  <c r="B11778" i="35"/>
  <c r="B11779" i="35"/>
  <c r="B11780" i="35"/>
  <c r="B11781" i="35"/>
  <c r="B11782" i="35"/>
  <c r="B11783" i="35"/>
  <c r="B11784" i="35"/>
  <c r="B11785" i="35"/>
  <c r="B11786" i="35"/>
  <c r="B11787" i="35"/>
  <c r="B11788" i="35"/>
  <c r="B11789" i="35"/>
  <c r="B11790" i="35"/>
  <c r="B11791" i="35"/>
  <c r="B11792" i="35"/>
  <c r="B11793" i="35"/>
  <c r="B11794" i="35"/>
  <c r="B11795" i="35"/>
  <c r="B11796" i="35"/>
  <c r="B11797" i="35"/>
  <c r="B11798" i="35"/>
  <c r="B11799" i="35"/>
  <c r="B11800" i="35"/>
  <c r="B11801" i="35"/>
  <c r="B11802" i="35"/>
  <c r="B11803" i="35"/>
  <c r="B11804" i="35"/>
  <c r="B11805" i="35"/>
  <c r="B11806" i="35"/>
  <c r="B11807" i="35"/>
  <c r="B11808" i="35"/>
  <c r="B11809" i="35"/>
  <c r="B11810" i="35"/>
  <c r="B11811" i="35"/>
  <c r="B11812" i="35"/>
  <c r="B11813" i="35"/>
  <c r="B11814" i="35"/>
  <c r="B11815" i="35"/>
  <c r="B11816" i="35"/>
  <c r="B11817" i="35"/>
  <c r="B11818" i="35"/>
  <c r="B11819" i="35"/>
  <c r="B11820" i="35"/>
  <c r="B11821" i="35"/>
  <c r="B11822" i="35"/>
  <c r="B11823" i="35"/>
  <c r="B11824" i="35"/>
  <c r="B11825" i="35"/>
  <c r="B11826" i="35"/>
  <c r="B11827" i="35"/>
  <c r="B11828" i="35"/>
  <c r="B11829" i="35"/>
  <c r="B11830" i="35"/>
  <c r="B11831" i="35"/>
  <c r="B11832" i="35"/>
  <c r="B11833" i="35"/>
  <c r="B11834" i="35"/>
  <c r="B11835" i="35"/>
  <c r="B11836" i="35"/>
  <c r="B11837" i="35"/>
  <c r="B11838" i="35"/>
  <c r="B11839" i="35"/>
  <c r="B11840" i="35"/>
  <c r="B11841" i="35"/>
  <c r="B11842" i="35"/>
  <c r="B11843" i="35"/>
  <c r="B11844" i="35"/>
  <c r="B11845" i="35"/>
  <c r="B11846" i="35"/>
  <c r="B11847" i="35"/>
  <c r="B11848" i="35"/>
  <c r="B11849" i="35"/>
  <c r="B11850" i="35"/>
  <c r="B11851" i="35"/>
  <c r="B11852" i="35"/>
  <c r="B11853" i="35"/>
  <c r="B11854" i="35"/>
  <c r="B11855" i="35"/>
  <c r="B11856" i="35"/>
  <c r="B11857" i="35"/>
  <c r="B11858" i="35"/>
  <c r="B11859" i="35"/>
  <c r="B11860" i="35"/>
  <c r="B11861" i="35"/>
  <c r="B11862" i="35"/>
  <c r="B11863" i="35"/>
  <c r="B11864" i="35"/>
  <c r="B11865" i="35"/>
  <c r="B11866" i="35"/>
  <c r="B11867" i="35"/>
  <c r="B11868" i="35"/>
  <c r="B11869" i="35"/>
  <c r="B11870" i="35"/>
  <c r="B11871" i="35"/>
  <c r="B11872" i="35"/>
  <c r="B11873" i="35"/>
  <c r="B11874" i="35"/>
  <c r="B11875" i="35"/>
  <c r="B11876" i="35"/>
  <c r="B11877" i="35"/>
  <c r="B11878" i="35"/>
  <c r="B11879" i="35"/>
  <c r="B11880" i="35"/>
  <c r="B11881" i="35"/>
  <c r="B11882" i="35"/>
  <c r="B11883" i="35"/>
  <c r="B11884" i="35"/>
  <c r="B11885" i="35"/>
  <c r="B11886" i="35"/>
  <c r="B11887" i="35"/>
  <c r="B11888" i="35"/>
  <c r="B11889" i="35"/>
  <c r="B11890" i="35"/>
  <c r="B11891" i="35"/>
  <c r="B11892" i="35"/>
  <c r="B11893" i="35"/>
  <c r="B11894" i="35"/>
  <c r="B11895" i="35"/>
  <c r="B11896" i="35"/>
  <c r="B11897" i="35"/>
  <c r="B11898" i="35"/>
  <c r="B11899" i="35"/>
  <c r="B11900" i="35"/>
  <c r="B11901" i="35"/>
  <c r="B11902" i="35"/>
  <c r="B11903" i="35"/>
  <c r="B11904" i="35"/>
  <c r="B11905" i="35"/>
  <c r="B11906" i="35"/>
  <c r="B11907" i="35"/>
  <c r="B11908" i="35"/>
  <c r="B11909" i="35"/>
  <c r="B11910" i="35"/>
  <c r="B11911" i="35"/>
  <c r="B11912" i="35"/>
  <c r="B11913" i="35"/>
  <c r="B11914" i="35"/>
  <c r="B11915" i="35"/>
  <c r="B11916" i="35"/>
  <c r="B11917" i="35"/>
  <c r="B11918" i="35"/>
  <c r="B11919" i="35"/>
  <c r="B11920" i="35"/>
  <c r="B11921" i="35"/>
  <c r="B11922" i="35"/>
  <c r="B11923" i="35"/>
  <c r="B11924" i="35"/>
  <c r="B11925" i="35"/>
  <c r="B11926" i="35"/>
  <c r="B11927" i="35"/>
  <c r="B11928" i="35"/>
  <c r="B11929" i="35"/>
  <c r="B11930" i="35"/>
  <c r="B11931" i="35"/>
  <c r="B11932" i="35"/>
  <c r="B11933" i="35"/>
  <c r="B11934" i="35"/>
  <c r="B11935" i="35"/>
  <c r="B11936" i="35"/>
  <c r="B11937" i="35"/>
  <c r="B11938" i="35"/>
  <c r="B11939" i="35"/>
  <c r="B11940" i="35"/>
  <c r="B11941" i="35"/>
  <c r="B11942" i="35"/>
  <c r="B11943" i="35"/>
  <c r="B11944" i="35"/>
  <c r="B11945" i="35"/>
  <c r="B11946" i="35"/>
  <c r="B11947" i="35"/>
  <c r="B11948" i="35"/>
  <c r="B11949" i="35"/>
  <c r="B11950" i="35"/>
  <c r="B11951" i="35"/>
  <c r="B11952" i="35"/>
  <c r="B11953" i="35"/>
  <c r="B11954" i="35"/>
  <c r="B11955" i="35"/>
  <c r="B11956" i="35"/>
  <c r="B11957" i="35"/>
  <c r="B11958" i="35"/>
  <c r="B11959" i="35"/>
  <c r="B11960" i="35"/>
  <c r="B11961" i="35"/>
  <c r="B11962" i="35"/>
  <c r="B11963" i="35"/>
  <c r="B11964" i="35"/>
  <c r="B11965" i="35"/>
  <c r="B11966" i="35"/>
  <c r="B11967" i="35"/>
  <c r="B11968" i="35"/>
  <c r="B11969" i="35"/>
  <c r="B11970" i="35"/>
  <c r="B11971" i="35"/>
  <c r="B11972" i="35"/>
  <c r="B11973" i="35"/>
  <c r="B11974" i="35"/>
  <c r="B11975" i="35"/>
  <c r="B11976" i="35"/>
  <c r="B11977" i="35"/>
  <c r="B11978" i="35"/>
  <c r="B11979" i="35"/>
  <c r="B11980" i="35"/>
  <c r="B11981" i="35"/>
  <c r="B11982" i="35"/>
  <c r="B11983" i="35"/>
  <c r="B11984" i="35"/>
  <c r="B11985" i="35"/>
  <c r="B11986" i="35"/>
  <c r="B11987" i="35"/>
  <c r="B11988" i="35"/>
  <c r="B11989" i="35"/>
  <c r="B11990" i="35"/>
  <c r="B11991" i="35"/>
  <c r="B11992" i="35"/>
  <c r="B11993" i="35"/>
  <c r="B11994" i="35"/>
  <c r="B11995" i="35"/>
  <c r="B11996" i="35"/>
  <c r="B11997" i="35"/>
  <c r="B11998" i="35"/>
  <c r="B11999" i="35"/>
  <c r="B12000" i="35"/>
  <c r="B12001" i="35"/>
  <c r="B12002" i="35"/>
  <c r="B12003" i="35"/>
  <c r="B12004" i="35"/>
  <c r="B12005" i="35"/>
  <c r="B12006" i="35"/>
  <c r="B12007" i="35"/>
  <c r="B12008" i="35"/>
  <c r="B12009" i="35"/>
  <c r="B12010" i="35"/>
  <c r="B12011" i="35"/>
  <c r="B12012" i="35"/>
  <c r="B12013" i="35"/>
  <c r="B12014" i="35"/>
  <c r="B12015" i="35"/>
  <c r="B12016" i="35"/>
  <c r="B12017" i="35"/>
  <c r="B12018" i="35"/>
  <c r="B12019" i="35"/>
  <c r="B12020" i="35"/>
  <c r="B12021" i="35"/>
  <c r="B12022" i="35"/>
  <c r="B12023" i="35"/>
  <c r="B12024" i="35"/>
  <c r="B12025" i="35"/>
  <c r="B12026" i="35"/>
  <c r="B12027" i="35"/>
  <c r="B12028" i="35"/>
  <c r="B12029" i="35"/>
  <c r="B12030" i="35"/>
  <c r="B12031" i="35"/>
  <c r="B12032" i="35"/>
  <c r="B12033" i="35"/>
  <c r="B12034" i="35"/>
  <c r="B12035" i="35"/>
  <c r="B12036" i="35"/>
  <c r="B12037" i="35"/>
  <c r="B12038" i="35"/>
  <c r="B12039" i="35"/>
  <c r="B12040" i="35"/>
  <c r="B12041" i="35"/>
  <c r="B12042" i="35"/>
  <c r="B12043" i="35"/>
  <c r="B12044" i="35"/>
  <c r="B12045" i="35"/>
  <c r="B12046" i="35"/>
  <c r="B12047" i="35"/>
  <c r="B12048" i="35"/>
  <c r="B12049" i="35"/>
  <c r="B12050" i="35"/>
  <c r="B12051" i="35"/>
  <c r="B12052" i="35"/>
  <c r="B12053" i="35"/>
  <c r="B12054" i="35"/>
  <c r="B12055" i="35"/>
  <c r="B12056" i="35"/>
  <c r="B12057" i="35"/>
  <c r="B12058" i="35"/>
  <c r="B12059" i="35"/>
  <c r="B12060" i="35"/>
  <c r="B12061" i="35"/>
  <c r="B12062" i="35"/>
  <c r="B12063" i="35"/>
  <c r="B12064" i="35"/>
  <c r="B12065" i="35"/>
  <c r="B12066" i="35"/>
  <c r="B12067" i="35"/>
  <c r="B12068" i="35"/>
  <c r="B12069" i="35"/>
  <c r="B12070" i="35"/>
  <c r="B12071" i="35"/>
  <c r="B12072" i="35"/>
  <c r="B12073" i="35"/>
  <c r="B12074" i="35"/>
  <c r="B12075" i="35"/>
  <c r="B12076" i="35"/>
  <c r="B12077" i="35"/>
  <c r="B12078" i="35"/>
  <c r="B12079" i="35"/>
  <c r="B12080" i="35"/>
  <c r="B12081" i="35"/>
  <c r="B12082" i="35"/>
  <c r="B12083" i="35"/>
  <c r="B12084" i="35"/>
  <c r="B12085" i="35"/>
  <c r="B12086" i="35"/>
  <c r="B12087" i="35"/>
  <c r="B12088" i="35"/>
  <c r="B12089" i="35"/>
  <c r="B12090" i="35"/>
  <c r="B12091" i="35"/>
  <c r="B12092" i="35"/>
  <c r="B12093" i="35"/>
  <c r="B12094" i="35"/>
  <c r="B12095" i="35"/>
  <c r="B12096" i="35"/>
  <c r="B12097" i="35"/>
  <c r="B12098" i="35"/>
  <c r="B12099" i="35"/>
  <c r="B12100" i="35"/>
  <c r="B12101" i="35"/>
  <c r="B12102" i="35"/>
  <c r="B12103" i="35"/>
  <c r="B12104" i="35"/>
  <c r="B12105" i="35"/>
  <c r="B12106" i="35"/>
  <c r="B12107" i="35"/>
  <c r="B12108" i="35"/>
  <c r="B12109" i="35"/>
  <c r="B12110" i="35"/>
  <c r="B12111" i="35"/>
  <c r="B12112" i="35"/>
  <c r="B12113" i="35"/>
  <c r="B12114" i="35"/>
  <c r="B12115" i="35"/>
  <c r="B12116" i="35"/>
  <c r="B12117" i="35"/>
  <c r="B12118" i="35"/>
  <c r="B12119" i="35"/>
  <c r="B12120" i="35"/>
  <c r="B12121" i="35"/>
  <c r="B12122" i="35"/>
  <c r="B12123" i="35"/>
  <c r="B12124" i="35"/>
  <c r="B12125" i="35"/>
  <c r="B12126" i="35"/>
  <c r="B12127" i="35"/>
  <c r="B12128" i="35"/>
  <c r="B12129" i="35"/>
  <c r="B12130" i="35"/>
  <c r="B12131" i="35"/>
  <c r="B12132" i="35"/>
  <c r="B12133" i="35"/>
  <c r="B12134" i="35"/>
  <c r="B12135" i="35"/>
  <c r="B12136" i="35"/>
  <c r="B12137" i="35"/>
  <c r="B12138" i="35"/>
  <c r="B12139" i="35"/>
  <c r="B12140" i="35"/>
  <c r="B12141" i="35"/>
  <c r="B12142" i="35"/>
  <c r="B12143" i="35"/>
  <c r="B12144" i="35"/>
  <c r="B12145" i="35"/>
  <c r="B12146" i="35"/>
  <c r="B12147" i="35"/>
  <c r="B12148" i="35"/>
  <c r="B12149" i="35"/>
  <c r="B12150" i="35"/>
  <c r="B12151" i="35"/>
  <c r="B12152" i="35"/>
  <c r="B12153" i="35"/>
  <c r="B12154" i="35"/>
  <c r="B12155" i="35"/>
  <c r="B12156" i="35"/>
  <c r="B12157" i="35"/>
  <c r="B12158" i="35"/>
  <c r="B12159" i="35"/>
  <c r="B12160" i="35"/>
  <c r="B12161" i="35"/>
  <c r="B12162" i="35"/>
  <c r="B12163" i="35"/>
  <c r="B12164" i="35"/>
  <c r="B12165" i="35"/>
  <c r="B12166" i="35"/>
  <c r="B12167" i="35"/>
  <c r="B12168" i="35"/>
  <c r="B12169" i="35"/>
  <c r="B12170" i="35"/>
  <c r="B12171" i="35"/>
  <c r="B12172" i="35"/>
  <c r="B12173" i="35"/>
  <c r="B12174" i="35"/>
  <c r="B12175" i="35"/>
  <c r="B12176" i="35"/>
  <c r="B12177" i="35"/>
  <c r="B12178" i="35"/>
  <c r="B12179" i="35"/>
  <c r="B12180" i="35"/>
  <c r="B12181" i="35"/>
  <c r="B12182" i="35"/>
  <c r="B12183" i="35"/>
  <c r="B12184" i="35"/>
  <c r="B12185" i="35"/>
  <c r="B12186" i="35"/>
  <c r="B12187" i="35"/>
  <c r="B12188" i="35"/>
  <c r="B12189" i="35"/>
  <c r="B12190" i="35"/>
  <c r="B12191" i="35"/>
  <c r="B12192" i="35"/>
  <c r="B12193" i="35"/>
  <c r="B12194" i="35"/>
  <c r="B12195" i="35"/>
  <c r="B12196" i="35"/>
  <c r="B12197" i="35"/>
  <c r="B12198" i="35"/>
  <c r="B12199" i="35"/>
  <c r="B12200" i="35"/>
  <c r="B12201" i="35"/>
  <c r="B12202" i="35"/>
  <c r="B12203" i="35"/>
  <c r="B12204" i="35"/>
  <c r="B12205" i="35"/>
  <c r="B12206" i="35"/>
  <c r="B12207" i="35"/>
  <c r="B12208" i="35"/>
  <c r="B12209" i="35"/>
  <c r="B12210" i="35"/>
  <c r="B12211" i="35"/>
  <c r="B12212" i="35"/>
  <c r="B12213" i="35"/>
  <c r="B12214" i="35"/>
  <c r="B12215" i="35"/>
  <c r="B12216" i="35"/>
  <c r="B12217" i="35"/>
  <c r="B12218" i="35"/>
  <c r="B12219" i="35"/>
  <c r="B12220" i="35"/>
  <c r="B12221" i="35"/>
  <c r="B12222" i="35"/>
  <c r="B12223" i="35"/>
  <c r="B12224" i="35"/>
  <c r="B12225" i="35"/>
  <c r="B12226" i="35"/>
  <c r="B12227" i="35"/>
  <c r="B12228" i="35"/>
  <c r="B12229" i="35"/>
  <c r="B12230" i="35"/>
  <c r="B12231" i="35"/>
  <c r="B12232" i="35"/>
  <c r="B12233" i="35"/>
  <c r="B12234" i="35"/>
  <c r="B12235" i="35"/>
  <c r="B12236" i="35"/>
  <c r="B12237" i="35"/>
  <c r="B12238" i="35"/>
  <c r="B12239" i="35"/>
  <c r="B12240" i="35"/>
  <c r="B12241" i="35"/>
  <c r="B12242" i="35"/>
  <c r="B12243" i="35"/>
  <c r="B12244" i="35"/>
  <c r="B12245" i="35"/>
  <c r="B12246" i="35"/>
  <c r="B12247" i="35"/>
  <c r="B12248" i="35"/>
  <c r="B12249" i="35"/>
  <c r="B12250" i="35"/>
  <c r="B12251" i="35"/>
  <c r="B12252" i="35"/>
  <c r="B12253" i="35"/>
  <c r="B12254" i="35"/>
  <c r="B12255" i="35"/>
  <c r="B12256" i="35"/>
  <c r="B12257" i="35"/>
  <c r="B12258" i="35"/>
  <c r="B12259" i="35"/>
  <c r="B12260" i="35"/>
  <c r="B12261" i="35"/>
  <c r="B12262" i="35"/>
  <c r="B12263" i="35"/>
  <c r="B12264" i="35"/>
  <c r="B12265" i="35"/>
  <c r="B12266" i="35"/>
  <c r="B12267" i="35"/>
  <c r="B12268" i="35"/>
  <c r="B12269" i="35"/>
  <c r="B12270" i="35"/>
  <c r="B12271" i="35"/>
  <c r="B12272" i="35"/>
  <c r="B12273" i="35"/>
  <c r="B12274" i="35"/>
  <c r="B12275" i="35"/>
  <c r="B12276" i="35"/>
  <c r="B12277" i="35"/>
  <c r="B12278" i="35"/>
  <c r="B12279" i="35"/>
  <c r="B12280" i="35"/>
  <c r="B12281" i="35"/>
  <c r="B12282" i="35"/>
  <c r="B12283" i="35"/>
  <c r="B12284" i="35"/>
  <c r="B12285" i="35"/>
  <c r="B12286" i="35"/>
  <c r="B12287" i="35"/>
  <c r="B12288" i="35"/>
  <c r="B12289" i="35"/>
  <c r="B12290" i="35"/>
  <c r="B12291" i="35"/>
  <c r="B12292" i="35"/>
  <c r="B12293" i="35"/>
  <c r="B12294" i="35"/>
  <c r="B12295" i="35"/>
  <c r="B12296" i="35"/>
  <c r="B12297" i="35"/>
  <c r="B12298" i="35"/>
  <c r="B12299" i="35"/>
  <c r="B12300" i="35"/>
  <c r="B12301" i="35"/>
  <c r="B12302" i="35"/>
  <c r="B12303" i="35"/>
  <c r="B12304" i="35"/>
  <c r="B12305" i="35"/>
  <c r="B12306" i="35"/>
  <c r="B12307" i="35"/>
  <c r="B12308" i="35"/>
  <c r="B12309" i="35"/>
  <c r="B12310" i="35"/>
  <c r="B12311" i="35"/>
  <c r="B12312" i="35"/>
  <c r="B12313" i="35"/>
  <c r="B12314" i="35"/>
  <c r="B12315" i="35"/>
  <c r="B12316" i="35"/>
  <c r="B12317" i="35"/>
  <c r="B12318" i="35"/>
  <c r="B12319" i="35"/>
  <c r="B12320" i="35"/>
  <c r="B12321" i="35"/>
  <c r="B12322" i="35"/>
  <c r="B12323" i="35"/>
  <c r="B12324" i="35"/>
  <c r="B12325" i="35"/>
  <c r="B12326" i="35"/>
  <c r="B12327" i="35"/>
  <c r="B12328" i="35"/>
  <c r="B12329" i="35"/>
  <c r="B12330" i="35"/>
  <c r="B12331" i="35"/>
  <c r="B12332" i="35"/>
  <c r="B12333" i="35"/>
  <c r="B12334" i="35"/>
  <c r="B12335" i="35"/>
  <c r="B12336" i="35"/>
  <c r="B12337" i="35"/>
  <c r="B12338" i="35"/>
  <c r="B12339" i="35"/>
  <c r="B12340" i="35"/>
  <c r="B12341" i="35"/>
  <c r="B12342" i="35"/>
  <c r="B12343" i="35"/>
  <c r="B12344" i="35"/>
  <c r="B12345" i="35"/>
  <c r="B12346" i="35"/>
  <c r="B12347" i="35"/>
  <c r="B12348" i="35"/>
  <c r="B12349" i="35"/>
  <c r="B12350" i="35"/>
  <c r="B12351" i="35"/>
  <c r="B12352" i="35"/>
  <c r="B12353" i="35"/>
  <c r="B12354" i="35"/>
  <c r="B12355" i="35"/>
  <c r="B12356" i="35"/>
  <c r="B12357" i="35"/>
  <c r="B12358" i="35"/>
  <c r="B12359" i="35"/>
  <c r="B12360" i="35"/>
  <c r="B12361" i="35"/>
  <c r="B12362" i="35"/>
  <c r="B12363" i="35"/>
  <c r="B12364" i="35"/>
  <c r="B12365" i="35"/>
  <c r="B12366" i="35"/>
  <c r="B12367" i="35"/>
  <c r="B12368" i="35"/>
  <c r="B12369" i="35"/>
  <c r="B12370" i="35"/>
  <c r="B12371" i="35"/>
  <c r="B12372" i="35"/>
  <c r="B12373" i="35"/>
  <c r="B12374" i="35"/>
  <c r="B12375" i="35"/>
  <c r="B12376" i="35"/>
  <c r="B12377" i="35"/>
  <c r="B12378" i="35"/>
  <c r="B12379" i="35"/>
  <c r="B12380" i="35"/>
  <c r="B12381" i="35"/>
  <c r="B12382" i="35"/>
  <c r="B12383" i="35"/>
  <c r="B12384" i="35"/>
  <c r="B12385" i="35"/>
  <c r="B12386" i="35"/>
  <c r="B12387" i="35"/>
  <c r="B12388" i="35"/>
  <c r="B12389" i="35"/>
  <c r="B12390" i="35"/>
  <c r="B12391" i="35"/>
  <c r="B12392" i="35"/>
  <c r="B12393" i="35"/>
  <c r="B12394" i="35"/>
  <c r="B12395" i="35"/>
  <c r="B12396" i="35"/>
  <c r="B12397" i="35"/>
  <c r="B12398" i="35"/>
  <c r="B12399" i="35"/>
  <c r="B12400" i="35"/>
  <c r="B12401" i="35"/>
  <c r="B12402" i="35"/>
  <c r="B12403" i="35"/>
  <c r="B12404" i="35"/>
  <c r="B12405" i="35"/>
  <c r="B12406" i="35"/>
  <c r="B12407" i="35"/>
  <c r="B12408" i="35"/>
  <c r="B12409" i="35"/>
  <c r="B12410" i="35"/>
  <c r="B12411" i="35"/>
  <c r="B12412" i="35"/>
  <c r="B12413" i="35"/>
  <c r="B12414" i="35"/>
  <c r="B12415" i="35"/>
  <c r="B12416" i="35"/>
  <c r="B12417" i="35"/>
  <c r="B12418" i="35"/>
  <c r="B12419" i="35"/>
  <c r="B12420" i="35"/>
  <c r="B12421" i="35"/>
  <c r="B12422" i="35"/>
  <c r="B12423" i="35"/>
  <c r="B12424" i="35"/>
  <c r="B12425" i="35"/>
  <c r="B12426" i="35"/>
  <c r="B12427" i="35"/>
  <c r="B12428" i="35"/>
  <c r="B12429" i="35"/>
  <c r="B12430" i="35"/>
  <c r="B12431" i="35"/>
  <c r="B12432" i="35"/>
  <c r="B12433" i="35"/>
  <c r="B12434" i="35"/>
  <c r="B12435" i="35"/>
  <c r="B12436" i="35"/>
  <c r="B12437" i="35"/>
  <c r="B12438" i="35"/>
  <c r="B12439" i="35"/>
  <c r="B12440" i="35"/>
  <c r="B12441" i="35"/>
  <c r="B12442" i="35"/>
  <c r="B12443" i="35"/>
  <c r="B12444" i="35"/>
  <c r="B12445" i="35"/>
  <c r="B12446" i="35"/>
  <c r="B12447" i="35"/>
  <c r="B12448" i="35"/>
  <c r="B12449" i="35"/>
  <c r="B12450" i="35"/>
  <c r="B12451" i="35"/>
  <c r="B12452" i="35"/>
  <c r="B12453" i="35"/>
  <c r="B12454" i="35"/>
  <c r="B12455" i="35"/>
  <c r="B12456" i="35"/>
  <c r="B12457" i="35"/>
  <c r="B12458" i="35"/>
  <c r="B12459" i="35"/>
  <c r="B12460" i="35"/>
  <c r="B12461" i="35"/>
  <c r="B12462" i="35"/>
  <c r="B12463" i="35"/>
  <c r="B12464" i="35"/>
  <c r="B12465" i="35"/>
  <c r="B12466" i="35"/>
  <c r="B12467" i="35"/>
  <c r="B12468" i="35"/>
  <c r="B12469" i="35"/>
  <c r="B12470" i="35"/>
  <c r="B12471" i="35"/>
  <c r="B12472" i="35"/>
  <c r="B12473" i="35"/>
  <c r="B12474" i="35"/>
  <c r="B12475" i="35"/>
  <c r="B12476" i="35"/>
  <c r="B12477" i="35"/>
  <c r="B12478" i="35"/>
  <c r="B12479" i="35"/>
  <c r="B12480" i="35"/>
  <c r="B12481" i="35"/>
  <c r="B12482" i="35"/>
  <c r="B12483" i="35"/>
  <c r="B12484" i="35"/>
  <c r="B12485" i="35"/>
  <c r="B12486" i="35"/>
  <c r="B12487" i="35"/>
  <c r="B12488" i="35"/>
  <c r="B12489" i="35"/>
  <c r="B12490" i="35"/>
  <c r="B12491" i="35"/>
  <c r="B12492" i="35"/>
  <c r="B12493" i="35"/>
  <c r="B12494" i="35"/>
  <c r="B12495" i="35"/>
  <c r="B12496" i="35"/>
  <c r="B12497" i="35"/>
  <c r="B12498" i="35"/>
  <c r="B12499" i="35"/>
  <c r="B12500" i="35"/>
  <c r="B12501" i="35"/>
  <c r="B12502" i="35"/>
  <c r="B12503" i="35"/>
  <c r="B12504" i="35"/>
  <c r="B12505" i="35"/>
  <c r="B12506" i="35"/>
  <c r="B12507" i="35"/>
  <c r="B12508" i="35"/>
  <c r="B12509" i="35"/>
  <c r="B12510" i="35"/>
  <c r="B12511" i="35"/>
  <c r="B12512" i="35"/>
  <c r="B12513" i="35"/>
  <c r="B12514" i="35"/>
  <c r="B12515" i="35"/>
  <c r="B12516" i="35"/>
  <c r="B12517" i="35"/>
  <c r="B12518" i="35"/>
  <c r="B12519" i="35"/>
  <c r="B12520" i="35"/>
  <c r="B12521" i="35"/>
  <c r="B12522" i="35"/>
  <c r="B12523" i="35"/>
  <c r="B12524" i="35"/>
  <c r="B12525" i="35"/>
  <c r="B12526" i="35"/>
  <c r="B12527" i="35"/>
  <c r="B12528" i="35"/>
  <c r="B12529" i="35"/>
  <c r="B12530" i="35"/>
  <c r="B12531" i="35"/>
  <c r="B12532" i="35"/>
  <c r="B12533" i="35"/>
  <c r="B12534" i="35"/>
  <c r="B12535" i="35"/>
  <c r="B12536" i="35"/>
  <c r="B12537" i="35"/>
  <c r="B12538" i="35"/>
  <c r="B12539" i="35"/>
  <c r="B12540" i="35"/>
  <c r="B12541" i="35"/>
  <c r="B12542" i="35"/>
  <c r="B12543" i="35"/>
  <c r="B12544" i="35"/>
  <c r="B12545" i="35"/>
  <c r="B12546" i="35"/>
  <c r="B12547" i="35"/>
  <c r="B12548" i="35"/>
  <c r="B12549" i="35"/>
  <c r="B12550" i="35"/>
  <c r="B12551" i="35"/>
  <c r="B12552" i="35"/>
  <c r="B12553" i="35"/>
  <c r="B12554" i="35"/>
  <c r="B12555" i="35"/>
  <c r="B12556" i="35"/>
  <c r="B12557" i="35"/>
  <c r="B12558" i="35"/>
  <c r="B12559" i="35"/>
  <c r="B12560" i="35"/>
  <c r="B12561" i="35"/>
  <c r="B12562" i="35"/>
  <c r="B12563" i="35"/>
  <c r="B12564" i="35"/>
  <c r="B12565" i="35"/>
  <c r="B12566" i="35"/>
  <c r="B12567" i="35"/>
  <c r="B12568" i="35"/>
  <c r="B12569" i="35"/>
  <c r="B12570" i="35"/>
  <c r="B12571" i="35"/>
  <c r="B12572" i="35"/>
  <c r="B12573" i="35"/>
  <c r="B12574" i="35"/>
  <c r="B12575" i="35"/>
  <c r="B12576" i="35"/>
  <c r="B12577" i="35"/>
  <c r="B12578" i="35"/>
  <c r="B12579" i="35"/>
  <c r="B12580" i="35"/>
  <c r="B12581" i="35"/>
  <c r="B12582" i="35"/>
  <c r="B12583" i="35"/>
  <c r="B12584" i="35"/>
  <c r="B12585" i="35"/>
  <c r="B12586" i="35"/>
  <c r="B12587" i="35"/>
  <c r="B12588" i="35"/>
  <c r="B12589" i="35"/>
  <c r="B12590" i="35"/>
  <c r="B12591" i="35"/>
  <c r="B12592" i="35"/>
  <c r="B12593" i="35"/>
  <c r="B12594" i="35"/>
  <c r="B12595" i="35"/>
  <c r="B12596" i="35"/>
  <c r="B12597" i="35"/>
  <c r="B12598" i="35"/>
  <c r="B12599" i="35"/>
  <c r="B12600" i="35"/>
  <c r="B12601" i="35"/>
  <c r="B12602" i="35"/>
  <c r="B12603" i="35"/>
  <c r="B12604" i="35"/>
  <c r="B12605" i="35"/>
  <c r="B12606" i="35"/>
  <c r="B12607" i="35"/>
  <c r="B12608" i="35"/>
  <c r="B12609" i="35"/>
  <c r="B12610" i="35"/>
  <c r="B12611" i="35"/>
  <c r="B12612" i="35"/>
  <c r="B12613" i="35"/>
  <c r="B12614" i="35"/>
  <c r="B12615" i="35"/>
  <c r="B12616" i="35"/>
  <c r="B12617" i="35"/>
  <c r="B12618" i="35"/>
  <c r="B12619" i="35"/>
  <c r="B12620" i="35"/>
  <c r="B12621" i="35"/>
  <c r="B12622" i="35"/>
  <c r="B12623" i="35"/>
  <c r="B12624" i="35"/>
  <c r="B12625" i="35"/>
  <c r="B12626" i="35"/>
  <c r="B12627" i="35"/>
  <c r="B12628" i="35"/>
  <c r="B12629" i="35"/>
  <c r="B12630" i="35"/>
  <c r="B12631" i="35"/>
  <c r="B12632" i="35"/>
  <c r="B12633" i="35"/>
  <c r="B12634" i="35"/>
  <c r="B12635" i="35"/>
  <c r="B12636" i="35"/>
  <c r="B12637" i="35"/>
  <c r="B12638" i="35"/>
  <c r="B12639" i="35"/>
  <c r="B12640" i="35"/>
  <c r="B12641" i="35"/>
  <c r="B12642" i="35"/>
  <c r="B12643" i="35"/>
  <c r="B12644" i="35"/>
  <c r="B12645" i="35"/>
  <c r="B12646" i="35"/>
  <c r="B12647" i="35"/>
  <c r="B12648" i="35"/>
  <c r="B12649" i="35"/>
  <c r="B12650" i="35"/>
  <c r="B12651" i="35"/>
  <c r="B12652" i="35"/>
  <c r="B12653" i="35"/>
  <c r="B12654" i="35"/>
  <c r="B12655" i="35"/>
  <c r="B12656" i="35"/>
  <c r="B12657" i="35"/>
  <c r="B12658" i="35"/>
  <c r="B12659" i="35"/>
  <c r="B12660" i="35"/>
  <c r="B12661" i="35"/>
  <c r="B12662" i="35"/>
  <c r="B12663" i="35"/>
  <c r="B12664" i="35"/>
  <c r="B12665" i="35"/>
  <c r="B12666" i="35"/>
  <c r="B12667" i="35"/>
  <c r="B12668" i="35"/>
  <c r="B12669" i="35"/>
  <c r="B12670" i="35"/>
  <c r="B12671" i="35"/>
  <c r="B12672" i="35"/>
  <c r="B12673" i="35"/>
  <c r="B12674" i="35"/>
  <c r="B12675" i="35"/>
  <c r="B12676" i="35"/>
  <c r="B12677" i="35"/>
  <c r="B12678" i="35"/>
  <c r="B12679" i="35"/>
  <c r="B12680" i="35"/>
  <c r="B12681" i="35"/>
  <c r="B12682" i="35"/>
  <c r="B12683" i="35"/>
  <c r="B12684" i="35"/>
  <c r="B12685" i="35"/>
  <c r="B12686" i="35"/>
  <c r="B12687" i="35"/>
  <c r="B12688" i="35"/>
  <c r="B12689" i="35"/>
  <c r="B12690" i="35"/>
  <c r="B12691" i="35"/>
  <c r="B12692" i="35"/>
  <c r="B12693" i="35"/>
  <c r="B12694" i="35"/>
  <c r="B12695" i="35"/>
  <c r="B12696" i="35"/>
  <c r="B12697" i="35"/>
  <c r="B12698" i="35"/>
  <c r="B12699" i="35"/>
  <c r="B12700" i="35"/>
  <c r="B12701" i="35"/>
  <c r="B12702" i="35"/>
  <c r="B12703" i="35"/>
  <c r="B12704" i="35"/>
  <c r="B12705" i="35"/>
  <c r="B12706" i="35"/>
  <c r="B12707" i="35"/>
  <c r="B12708" i="35"/>
  <c r="B12709" i="35"/>
  <c r="B12710" i="35"/>
  <c r="B12711" i="35"/>
  <c r="B12712" i="35"/>
  <c r="B12713" i="35"/>
  <c r="B12714" i="35"/>
  <c r="B12715" i="35"/>
  <c r="B12716" i="35"/>
  <c r="B12717" i="35"/>
  <c r="B12718" i="35"/>
  <c r="B12719" i="35"/>
  <c r="B12720" i="35"/>
  <c r="B12721" i="35"/>
  <c r="B12722" i="35"/>
  <c r="B12723" i="35"/>
  <c r="B12724" i="35"/>
  <c r="B12725" i="35"/>
  <c r="B12726" i="35"/>
  <c r="B12727" i="35"/>
  <c r="B12728" i="35"/>
  <c r="B12729" i="35"/>
  <c r="B12730" i="35"/>
  <c r="B12731" i="35"/>
  <c r="B12732" i="35"/>
  <c r="B12733" i="35"/>
  <c r="B12734" i="35"/>
  <c r="B12735" i="35"/>
  <c r="B12736" i="35"/>
  <c r="B12737" i="35"/>
  <c r="B12738" i="35"/>
  <c r="B12739" i="35"/>
  <c r="B12740" i="35"/>
  <c r="B12741" i="35"/>
  <c r="B12742" i="35"/>
  <c r="B12743" i="35"/>
  <c r="B12744" i="35"/>
  <c r="B12745" i="35"/>
  <c r="B12746" i="35"/>
  <c r="B12747" i="35"/>
  <c r="B12748" i="35"/>
  <c r="B12749" i="35"/>
  <c r="B12750" i="35"/>
  <c r="B12751" i="35"/>
  <c r="B12752" i="35"/>
  <c r="B12753" i="35"/>
  <c r="B12754" i="35"/>
  <c r="B12755" i="35"/>
  <c r="B12756" i="35"/>
  <c r="B12757" i="35"/>
  <c r="B12758" i="35"/>
  <c r="B12759" i="35"/>
  <c r="B12760" i="35"/>
  <c r="B12761" i="35"/>
  <c r="B12762" i="35"/>
  <c r="B12763" i="35"/>
  <c r="B12764" i="35"/>
  <c r="B12765" i="35"/>
  <c r="B12766" i="35"/>
  <c r="B12767" i="35"/>
  <c r="B12768" i="35"/>
  <c r="B12769" i="35"/>
  <c r="B12770" i="35"/>
  <c r="B12771" i="35"/>
  <c r="B12772" i="35"/>
  <c r="B12773" i="35"/>
  <c r="B12774" i="35"/>
  <c r="B12775" i="35"/>
  <c r="B12776" i="35"/>
  <c r="B12777" i="35"/>
  <c r="B12778" i="35"/>
  <c r="B12779" i="35"/>
  <c r="B12780" i="35"/>
  <c r="B12781" i="35"/>
  <c r="B12782" i="35"/>
  <c r="B12783" i="35"/>
  <c r="B12784" i="35"/>
  <c r="B12785" i="35"/>
  <c r="B12786" i="35"/>
  <c r="B12787" i="35"/>
  <c r="B12788" i="35"/>
  <c r="B12789" i="35"/>
  <c r="B12790" i="35"/>
  <c r="B12791" i="35"/>
  <c r="B12792" i="35"/>
  <c r="B12793" i="35"/>
  <c r="B12794" i="35"/>
  <c r="B12795" i="35"/>
  <c r="B12796" i="35"/>
  <c r="B12797" i="35"/>
  <c r="B12798" i="35"/>
  <c r="B12799" i="35"/>
  <c r="B12800" i="35"/>
  <c r="B12801" i="35"/>
  <c r="B12802" i="35"/>
  <c r="B12803" i="35"/>
  <c r="B12804" i="35"/>
  <c r="B12805" i="35"/>
  <c r="B12806" i="35"/>
  <c r="B12807" i="35"/>
  <c r="B12808" i="35"/>
  <c r="B12809" i="35"/>
  <c r="B12810" i="35"/>
  <c r="B12811" i="35"/>
  <c r="B12812" i="35"/>
  <c r="B12813" i="35"/>
  <c r="B12814" i="35"/>
  <c r="B12815" i="35"/>
  <c r="B12816" i="35"/>
  <c r="B12817" i="35"/>
  <c r="B12818" i="35"/>
  <c r="B12819" i="35"/>
  <c r="B12820" i="35"/>
  <c r="B12821" i="35"/>
  <c r="B12822" i="35"/>
  <c r="B12823" i="35"/>
  <c r="B12824" i="35"/>
  <c r="B12825" i="35"/>
  <c r="B12826" i="35"/>
  <c r="B12827" i="35"/>
  <c r="B12828" i="35"/>
  <c r="B12829" i="35"/>
  <c r="B12830" i="35"/>
  <c r="B12831" i="35"/>
  <c r="B12832" i="35"/>
  <c r="B12833" i="35"/>
  <c r="B12834" i="35"/>
  <c r="B12835" i="35"/>
  <c r="B12836" i="35"/>
  <c r="B12837" i="35"/>
  <c r="B12838" i="35"/>
  <c r="B12839" i="35"/>
  <c r="B12840" i="35"/>
  <c r="B12841" i="35"/>
  <c r="B12842" i="35"/>
  <c r="B12843" i="35"/>
  <c r="B12844" i="35"/>
  <c r="B12845" i="35"/>
  <c r="B12846" i="35"/>
  <c r="B12847" i="35"/>
  <c r="B12848" i="35"/>
  <c r="B12849" i="35"/>
  <c r="B12850" i="35"/>
  <c r="B12851" i="35"/>
  <c r="B12852" i="35"/>
  <c r="B12853" i="35"/>
  <c r="B12854" i="35"/>
  <c r="B12855" i="35"/>
  <c r="B12856" i="35"/>
  <c r="B12857" i="35"/>
  <c r="B12858" i="35"/>
  <c r="B12859" i="35"/>
  <c r="B12860" i="35"/>
  <c r="B12861" i="35"/>
  <c r="B12862" i="35"/>
  <c r="B12863" i="35"/>
  <c r="B12864" i="35"/>
  <c r="B12865" i="35"/>
  <c r="B12866" i="35"/>
  <c r="B12867" i="35"/>
  <c r="B12868" i="35"/>
  <c r="B12869" i="35"/>
  <c r="B12870" i="35"/>
  <c r="B12871" i="35"/>
  <c r="B12872" i="35"/>
  <c r="B12873" i="35"/>
  <c r="B12874" i="35"/>
  <c r="B12875" i="35"/>
  <c r="B12876" i="35"/>
  <c r="B12877" i="35"/>
  <c r="B12878" i="35"/>
  <c r="B12879" i="35"/>
  <c r="B12880" i="35"/>
  <c r="B12881" i="35"/>
  <c r="B12882" i="35"/>
  <c r="B12883" i="35"/>
  <c r="B12884" i="35"/>
  <c r="B12885" i="35"/>
  <c r="B12886" i="35"/>
  <c r="B12887" i="35"/>
  <c r="B12888" i="35"/>
  <c r="B12889" i="35"/>
  <c r="B12890" i="35"/>
  <c r="B12891" i="35"/>
  <c r="B12892" i="35"/>
  <c r="B12893" i="35"/>
  <c r="B12894" i="35"/>
  <c r="B12895" i="35"/>
  <c r="B12896" i="35"/>
  <c r="B12897" i="35"/>
  <c r="B12898" i="35"/>
  <c r="B12899" i="35"/>
  <c r="B12900" i="35"/>
  <c r="B12901" i="35"/>
  <c r="B12902" i="35"/>
  <c r="B12903" i="35"/>
  <c r="B12904" i="35"/>
  <c r="B12905" i="35"/>
  <c r="B12906" i="35"/>
  <c r="B12907" i="35"/>
  <c r="B12908" i="35"/>
  <c r="B12909" i="35"/>
  <c r="B12910" i="35"/>
  <c r="B12911" i="35"/>
  <c r="B12912" i="35"/>
  <c r="B12913" i="35"/>
  <c r="B12914" i="35"/>
  <c r="B12915" i="35"/>
  <c r="B12916" i="35"/>
  <c r="B12917" i="35"/>
  <c r="B12918" i="35"/>
  <c r="B12919" i="35"/>
  <c r="B12920" i="35"/>
  <c r="B12921" i="35"/>
  <c r="B12922" i="35"/>
  <c r="B12923" i="35"/>
  <c r="B12924" i="35"/>
  <c r="B12925" i="35"/>
  <c r="B12926" i="35"/>
  <c r="B12927" i="35"/>
  <c r="B12928" i="35"/>
  <c r="B12929" i="35"/>
  <c r="B12930" i="35"/>
  <c r="B12931" i="35"/>
  <c r="B12932" i="35"/>
  <c r="B12933" i="35"/>
  <c r="B12934" i="35"/>
  <c r="B12935" i="35"/>
  <c r="B12936" i="35"/>
  <c r="B12937" i="35"/>
  <c r="B12938" i="35"/>
  <c r="B12939" i="35"/>
  <c r="B12940" i="35"/>
  <c r="B12941" i="35"/>
  <c r="B12942" i="35"/>
  <c r="B12943" i="35"/>
  <c r="B12944" i="35"/>
  <c r="B12945" i="35"/>
  <c r="B12946" i="35"/>
  <c r="B12947" i="35"/>
  <c r="B12948" i="35"/>
  <c r="B12949" i="35"/>
  <c r="B12950" i="35"/>
  <c r="B12951" i="35"/>
  <c r="B12952" i="35"/>
  <c r="B12953" i="35"/>
  <c r="B12954" i="35"/>
  <c r="B12955" i="35"/>
  <c r="B12956" i="35"/>
  <c r="B12957" i="35"/>
  <c r="B12958" i="35"/>
  <c r="B12959" i="35"/>
  <c r="B12960" i="35"/>
  <c r="B12961" i="35"/>
  <c r="B12962" i="35"/>
  <c r="B12963" i="35"/>
  <c r="B12964" i="35"/>
  <c r="B12965" i="35"/>
  <c r="B12966" i="35"/>
  <c r="B12967" i="35"/>
  <c r="B12968" i="35"/>
  <c r="B12969" i="35"/>
  <c r="B12970" i="35"/>
  <c r="B12971" i="35"/>
  <c r="B12972" i="35"/>
  <c r="B12973" i="35"/>
  <c r="B12974" i="35"/>
  <c r="B12975" i="35"/>
  <c r="B12976" i="35"/>
  <c r="B12977" i="35"/>
  <c r="B12978" i="35"/>
  <c r="B12979" i="35"/>
  <c r="B12980" i="35"/>
  <c r="B12981" i="35"/>
  <c r="B12982" i="35"/>
  <c r="B12983" i="35"/>
  <c r="B12984" i="35"/>
  <c r="B12985" i="35"/>
  <c r="B12986" i="35"/>
  <c r="B12987" i="35"/>
  <c r="B12988" i="35"/>
  <c r="B12989" i="35"/>
  <c r="B12990" i="35"/>
  <c r="B12991" i="35"/>
  <c r="B12992" i="35"/>
  <c r="B12993" i="35"/>
  <c r="B12994" i="35"/>
  <c r="B12995" i="35"/>
  <c r="B12996" i="35"/>
  <c r="B12997" i="35"/>
  <c r="B12998" i="35"/>
  <c r="B12999" i="35"/>
  <c r="B13000" i="35"/>
  <c r="B13001" i="35"/>
  <c r="B13002" i="35"/>
  <c r="B13003" i="35"/>
  <c r="B13004" i="35"/>
  <c r="B13005" i="35"/>
  <c r="B13006" i="35"/>
  <c r="B13007" i="35"/>
  <c r="B13008" i="35"/>
  <c r="B13009" i="35"/>
  <c r="B13010" i="35"/>
  <c r="B13011" i="35"/>
  <c r="B13012" i="35"/>
  <c r="B13013" i="35"/>
  <c r="B13014" i="35"/>
  <c r="B13015" i="35"/>
  <c r="B13016" i="35"/>
  <c r="B13017" i="35"/>
  <c r="B13018" i="35"/>
  <c r="B13019" i="35"/>
  <c r="B13020" i="35"/>
  <c r="B13021" i="35"/>
  <c r="B13022" i="35"/>
  <c r="B13023" i="35"/>
  <c r="B13024" i="35"/>
  <c r="B13025" i="35"/>
  <c r="B13026" i="35"/>
  <c r="B13027" i="35"/>
  <c r="B13028" i="35"/>
  <c r="B13029" i="35"/>
  <c r="B13030" i="35"/>
  <c r="B13031" i="35"/>
  <c r="B13032" i="35"/>
  <c r="B13033" i="35"/>
  <c r="B13034" i="35"/>
  <c r="B13035" i="35"/>
  <c r="B13036" i="35"/>
  <c r="B13037" i="35"/>
  <c r="B13038" i="35"/>
  <c r="B13039" i="35"/>
  <c r="B13040" i="35"/>
  <c r="B13041" i="35"/>
  <c r="B13042" i="35"/>
  <c r="B13043" i="35"/>
  <c r="B13044" i="35"/>
  <c r="B13045" i="35"/>
  <c r="B13046" i="35"/>
  <c r="B13047" i="35"/>
  <c r="B13048" i="35"/>
  <c r="B13049" i="35"/>
  <c r="B13050" i="35"/>
  <c r="B13051" i="35"/>
  <c r="B13052" i="35"/>
  <c r="B13053" i="35"/>
  <c r="B13054" i="35"/>
  <c r="B13055" i="35"/>
  <c r="B13056" i="35"/>
  <c r="B13057" i="35"/>
  <c r="B13058" i="35"/>
  <c r="B13059" i="35"/>
  <c r="B13060" i="35"/>
  <c r="B13061" i="35"/>
  <c r="B13062" i="35"/>
  <c r="B13063" i="35"/>
  <c r="B13064" i="35"/>
  <c r="B13065" i="35"/>
  <c r="B13066" i="35"/>
  <c r="B13067" i="35"/>
  <c r="B13068" i="35"/>
  <c r="B13069" i="35"/>
  <c r="B13070" i="35"/>
  <c r="B13071" i="35"/>
  <c r="B13072" i="35"/>
  <c r="B13073" i="35"/>
  <c r="B13074" i="35"/>
  <c r="B13075" i="35"/>
  <c r="B13076" i="35"/>
  <c r="B13077" i="35"/>
  <c r="B13078" i="35"/>
  <c r="B13079" i="35"/>
  <c r="B13080" i="35"/>
  <c r="B13081" i="35"/>
  <c r="B13082" i="35"/>
  <c r="B13083" i="35"/>
  <c r="B13084" i="35"/>
  <c r="B13085" i="35"/>
  <c r="B13086" i="35"/>
  <c r="B13087" i="35"/>
  <c r="B13088" i="35"/>
  <c r="B13089" i="35"/>
  <c r="B13090" i="35"/>
  <c r="B13091" i="35"/>
  <c r="B13092" i="35"/>
  <c r="B13093" i="35"/>
  <c r="B13094" i="35"/>
  <c r="B13095" i="35"/>
  <c r="B13096" i="35"/>
  <c r="B13097" i="35"/>
  <c r="B13098" i="35"/>
  <c r="B13099" i="35"/>
  <c r="B13100" i="35"/>
  <c r="B13101" i="35"/>
  <c r="B13102" i="35"/>
  <c r="B13103" i="35"/>
  <c r="B13104" i="35"/>
  <c r="B13105" i="35"/>
  <c r="B13106" i="35"/>
  <c r="B13107" i="35"/>
  <c r="B13108" i="35"/>
  <c r="B13109" i="35"/>
  <c r="B13110" i="35"/>
  <c r="B13111" i="35"/>
  <c r="B13112" i="35"/>
  <c r="B13113" i="35"/>
  <c r="B13114" i="35"/>
  <c r="B13115" i="35"/>
  <c r="B13116" i="35"/>
  <c r="B13117" i="35"/>
  <c r="B13118" i="35"/>
  <c r="B13119" i="35"/>
  <c r="B13120" i="35"/>
  <c r="B13121" i="35"/>
  <c r="B13122" i="35"/>
  <c r="B13123" i="35"/>
  <c r="B13124" i="35"/>
  <c r="B13125" i="35"/>
  <c r="B13126" i="35"/>
  <c r="B13127" i="35"/>
  <c r="B13128" i="35"/>
  <c r="B13129" i="35"/>
  <c r="B13130" i="35"/>
  <c r="B13131" i="35"/>
  <c r="B13132" i="35"/>
  <c r="B13133" i="35"/>
  <c r="B13134" i="35"/>
  <c r="B13135" i="35"/>
  <c r="B13136" i="35"/>
  <c r="B13137" i="35"/>
  <c r="B13138" i="35"/>
  <c r="B13139" i="35"/>
  <c r="B13140" i="35"/>
  <c r="B13141" i="35"/>
  <c r="B13142" i="35"/>
  <c r="B13143" i="35"/>
  <c r="B13144" i="35"/>
  <c r="B13145" i="35"/>
  <c r="B13146" i="35"/>
  <c r="B13147" i="35"/>
  <c r="B13148" i="35"/>
  <c r="B13149" i="35"/>
  <c r="B13150" i="35"/>
  <c r="B13151" i="35"/>
  <c r="B13152" i="35"/>
  <c r="B13153" i="35"/>
  <c r="B13154" i="35"/>
  <c r="B13155" i="35"/>
  <c r="B13156" i="35"/>
  <c r="B13157" i="35"/>
  <c r="B13158" i="35"/>
  <c r="B13159" i="35"/>
  <c r="B13160" i="35"/>
  <c r="B13161" i="35"/>
  <c r="B13162" i="35"/>
  <c r="B13163" i="35"/>
  <c r="B13164" i="35"/>
  <c r="B13165" i="35"/>
  <c r="B13166" i="35"/>
  <c r="B13167" i="35"/>
  <c r="B13168" i="35"/>
  <c r="B13169" i="35"/>
  <c r="B13170" i="35"/>
  <c r="B13171" i="35"/>
  <c r="B13172" i="35"/>
  <c r="B13173" i="35"/>
  <c r="B13174" i="35"/>
  <c r="B13175" i="35"/>
  <c r="B13176" i="35"/>
  <c r="B13177" i="35"/>
  <c r="B13178" i="35"/>
  <c r="B13179" i="35"/>
  <c r="B13180" i="35"/>
  <c r="B13181" i="35"/>
  <c r="B13182" i="35"/>
  <c r="B13183" i="35"/>
  <c r="B13184" i="35"/>
  <c r="B13185" i="35"/>
  <c r="B13186" i="35"/>
  <c r="B13187" i="35"/>
  <c r="B13188" i="35"/>
  <c r="B13189" i="35"/>
  <c r="B13190" i="35"/>
  <c r="B13191" i="35"/>
  <c r="B13192" i="35"/>
  <c r="B13193" i="35"/>
  <c r="B13194" i="35"/>
  <c r="B13195" i="35"/>
  <c r="B13196" i="35"/>
  <c r="B13197" i="35"/>
  <c r="B13198" i="35"/>
  <c r="B13199" i="35"/>
  <c r="B13200" i="35"/>
  <c r="B13201" i="35"/>
  <c r="B13202" i="35"/>
  <c r="B13203" i="35"/>
  <c r="B13204" i="35"/>
  <c r="B13205" i="35"/>
  <c r="B13206" i="35"/>
  <c r="B13207" i="35"/>
  <c r="B13208" i="35"/>
  <c r="B13209" i="35"/>
  <c r="B13210" i="35"/>
  <c r="B13211" i="35"/>
  <c r="B13212" i="35"/>
  <c r="B13213" i="35"/>
  <c r="B13214" i="35"/>
  <c r="B13215" i="35"/>
  <c r="B13216" i="35"/>
  <c r="B13217" i="35"/>
  <c r="B13218" i="35"/>
  <c r="B13219" i="35"/>
  <c r="B13220" i="35"/>
  <c r="B13221" i="35"/>
  <c r="B13222" i="35"/>
  <c r="B13223" i="35"/>
  <c r="B13224" i="35"/>
  <c r="B13225" i="35"/>
  <c r="B13226" i="35"/>
  <c r="B13227" i="35"/>
  <c r="B13228" i="35"/>
  <c r="B13229" i="35"/>
  <c r="B13230" i="35"/>
  <c r="B13231" i="35"/>
  <c r="B13232" i="35"/>
  <c r="B13233" i="35"/>
  <c r="B13234" i="35"/>
  <c r="B13235" i="35"/>
  <c r="B13236" i="35"/>
  <c r="B13237" i="35"/>
  <c r="B13238" i="35"/>
  <c r="B13239" i="35"/>
  <c r="B13240" i="35"/>
  <c r="B13241" i="35"/>
  <c r="B13242" i="35"/>
  <c r="B13243" i="35"/>
  <c r="B13244" i="35"/>
  <c r="B13245" i="35"/>
  <c r="B13246" i="35"/>
  <c r="B13247" i="35"/>
  <c r="B13248" i="35"/>
  <c r="B13249" i="35"/>
  <c r="B13250" i="35"/>
  <c r="B13251" i="35"/>
  <c r="B13252" i="35"/>
  <c r="B13253" i="35"/>
  <c r="B13254" i="35"/>
  <c r="B13255" i="35"/>
  <c r="B13256" i="35"/>
  <c r="B13257" i="35"/>
  <c r="B13258" i="35"/>
  <c r="B13259" i="35"/>
  <c r="B13260" i="35"/>
  <c r="B13261" i="35"/>
  <c r="B13262" i="35"/>
  <c r="B13263" i="35"/>
  <c r="B13264" i="35"/>
  <c r="B13265" i="35"/>
  <c r="B13266" i="35"/>
  <c r="B13267" i="35"/>
  <c r="B13268" i="35"/>
  <c r="B13269" i="35"/>
  <c r="B13270" i="35"/>
  <c r="B13271" i="35"/>
  <c r="B13272" i="35"/>
  <c r="B13273" i="35"/>
  <c r="B13274" i="35"/>
  <c r="B13275" i="35"/>
  <c r="B13276" i="35"/>
  <c r="B13277" i="35"/>
  <c r="B13278" i="35"/>
  <c r="B13279" i="35"/>
  <c r="B13280" i="35"/>
  <c r="B13281" i="35"/>
  <c r="B13282" i="35"/>
  <c r="B13283" i="35"/>
  <c r="B13284" i="35"/>
  <c r="B13285" i="35"/>
  <c r="B13286" i="35"/>
  <c r="B13287" i="35"/>
  <c r="B13288" i="35"/>
  <c r="B13289" i="35"/>
  <c r="B13290" i="35"/>
  <c r="B13291" i="35"/>
  <c r="B13292" i="35"/>
  <c r="B13293" i="35"/>
  <c r="B13294" i="35"/>
  <c r="B13295" i="35"/>
  <c r="B13296" i="35"/>
  <c r="B13297" i="35"/>
  <c r="B13298" i="35"/>
  <c r="B13299" i="35"/>
  <c r="B13300" i="35"/>
  <c r="B13301" i="35"/>
  <c r="B13302" i="35"/>
  <c r="B13303" i="35"/>
  <c r="B13304" i="35"/>
  <c r="B13305" i="35"/>
  <c r="B13306" i="35"/>
  <c r="B13307" i="35"/>
  <c r="B13308" i="35"/>
  <c r="B13309" i="35"/>
  <c r="B13310" i="35"/>
  <c r="B13311" i="35"/>
  <c r="B13312" i="35"/>
  <c r="B13313" i="35"/>
  <c r="B13314" i="35"/>
  <c r="B13315" i="35"/>
  <c r="B13316" i="35"/>
  <c r="B13317" i="35"/>
  <c r="B13318" i="35"/>
  <c r="B13319" i="35"/>
  <c r="B13320" i="35"/>
  <c r="B13321" i="35"/>
  <c r="B13322" i="35"/>
  <c r="B13323" i="35"/>
  <c r="B13324" i="35"/>
  <c r="B13325" i="35"/>
  <c r="B13326" i="35"/>
  <c r="B13327" i="35"/>
  <c r="B13328" i="35"/>
  <c r="B13329" i="35"/>
  <c r="B13330" i="35"/>
  <c r="B13331" i="35"/>
  <c r="B13332" i="35"/>
  <c r="B13333" i="35"/>
  <c r="B13334" i="35"/>
  <c r="B13335" i="35"/>
  <c r="B13336" i="35"/>
  <c r="B13337" i="35"/>
  <c r="B13338" i="35"/>
  <c r="B13339" i="35"/>
  <c r="B13340" i="35"/>
  <c r="B13341" i="35"/>
  <c r="B13342" i="35"/>
  <c r="B13343" i="35"/>
  <c r="B13344" i="35"/>
  <c r="B13345" i="35"/>
  <c r="B13346" i="35"/>
  <c r="B13347" i="35"/>
  <c r="B13348" i="35"/>
  <c r="B13349" i="35"/>
  <c r="B13350" i="35"/>
  <c r="B13351" i="35"/>
  <c r="B13352" i="35"/>
  <c r="B13353" i="35"/>
  <c r="B13354" i="35"/>
  <c r="B13355" i="35"/>
  <c r="B13356" i="35"/>
  <c r="B13357" i="35"/>
  <c r="B13358" i="35"/>
  <c r="B13359" i="35"/>
  <c r="B13360" i="35"/>
  <c r="B13361" i="35"/>
  <c r="B13362" i="35"/>
  <c r="B13363" i="35"/>
  <c r="B13364" i="35"/>
  <c r="B13365" i="35"/>
  <c r="B13366" i="35"/>
  <c r="B13367" i="35"/>
  <c r="B13368" i="35"/>
  <c r="B13369" i="35"/>
  <c r="B13370" i="35"/>
  <c r="B13371" i="35"/>
  <c r="B13372" i="35"/>
  <c r="B13373" i="35"/>
  <c r="B13374" i="35"/>
  <c r="B13375" i="35"/>
  <c r="B13376" i="35"/>
  <c r="B13377" i="35"/>
  <c r="B13378" i="35"/>
  <c r="B13379" i="35"/>
  <c r="B13380" i="35"/>
  <c r="B13381" i="35"/>
  <c r="B13382" i="35"/>
  <c r="B13383" i="35"/>
  <c r="B13384" i="35"/>
  <c r="B13385" i="35"/>
  <c r="B13386" i="35"/>
  <c r="B13387" i="35"/>
  <c r="B13388" i="35"/>
  <c r="B13389" i="35"/>
  <c r="B13390" i="35"/>
  <c r="B13391" i="35"/>
  <c r="B13392" i="35"/>
  <c r="B13393" i="35"/>
  <c r="B13394" i="35"/>
  <c r="B13395" i="35"/>
  <c r="B13396" i="35"/>
  <c r="B13397" i="35"/>
  <c r="B13398" i="35"/>
  <c r="B13399" i="35"/>
  <c r="B13400" i="35"/>
  <c r="B13401" i="35"/>
  <c r="B13402" i="35"/>
  <c r="B13403" i="35"/>
  <c r="B13404" i="35"/>
  <c r="B13405" i="35"/>
  <c r="B13406" i="35"/>
  <c r="B13407" i="35"/>
  <c r="B13408" i="35"/>
  <c r="B13409" i="35"/>
  <c r="B13410" i="35"/>
  <c r="B13411" i="35"/>
  <c r="B13412" i="35"/>
  <c r="B13413" i="35"/>
  <c r="B13414" i="35"/>
  <c r="B13415" i="35"/>
  <c r="B13416" i="35"/>
  <c r="B13417" i="35"/>
  <c r="B13418" i="35"/>
  <c r="B13419" i="35"/>
  <c r="B13420" i="35"/>
  <c r="B13421" i="35"/>
  <c r="B13422" i="35"/>
  <c r="B13423" i="35"/>
  <c r="B13424" i="35"/>
  <c r="B13425" i="35"/>
  <c r="B13426" i="35"/>
  <c r="B13427" i="35"/>
  <c r="B13428" i="35"/>
  <c r="B13429" i="35"/>
  <c r="B13430" i="35"/>
  <c r="B13431" i="35"/>
  <c r="B13432" i="35"/>
  <c r="B13433" i="35"/>
  <c r="B13434" i="35"/>
  <c r="B13435" i="35"/>
  <c r="B13436" i="35"/>
  <c r="B13437" i="35"/>
  <c r="B13438" i="35"/>
  <c r="B13439" i="35"/>
  <c r="B13440" i="35"/>
  <c r="B13441" i="35"/>
  <c r="B13442" i="35"/>
  <c r="B13443" i="35"/>
  <c r="B13444" i="35"/>
  <c r="B13445" i="35"/>
  <c r="B13446" i="35"/>
  <c r="B13447" i="35"/>
  <c r="B13448" i="35"/>
  <c r="B13449" i="35"/>
  <c r="B13450" i="35"/>
  <c r="B13451" i="35"/>
  <c r="B13452" i="35"/>
  <c r="B13453" i="35"/>
  <c r="B13454" i="35"/>
  <c r="B13455" i="35"/>
  <c r="B13456" i="35"/>
  <c r="B13457" i="35"/>
  <c r="B13458" i="35"/>
  <c r="B13459" i="35"/>
  <c r="B13460" i="35"/>
  <c r="B13461" i="35"/>
  <c r="B13462" i="35"/>
  <c r="B13463" i="35"/>
  <c r="B13464" i="35"/>
  <c r="B13465" i="35"/>
  <c r="B13466" i="35"/>
  <c r="B13467" i="35"/>
  <c r="B13468" i="35"/>
  <c r="B13469" i="35"/>
  <c r="B13470" i="35"/>
  <c r="B13471" i="35"/>
  <c r="B13472" i="35"/>
  <c r="B13473" i="35"/>
  <c r="B13474" i="35"/>
  <c r="B13475" i="35"/>
  <c r="B13476" i="35"/>
  <c r="B13477" i="35"/>
  <c r="B13478" i="35"/>
  <c r="B13479" i="35"/>
  <c r="B13480" i="35"/>
  <c r="B13481" i="35"/>
  <c r="B13482" i="35"/>
  <c r="B13483" i="35"/>
  <c r="B13484" i="35"/>
  <c r="B13485" i="35"/>
  <c r="B13486" i="35"/>
  <c r="B13487" i="35"/>
  <c r="B13488" i="35"/>
  <c r="B13489" i="35"/>
  <c r="B13490" i="35"/>
  <c r="B13491" i="35"/>
  <c r="B13492" i="35"/>
  <c r="B13493" i="35"/>
  <c r="B13494" i="35"/>
  <c r="B13495" i="35"/>
  <c r="B13496" i="35"/>
  <c r="B13497" i="35"/>
  <c r="B13498" i="35"/>
  <c r="B13499" i="35"/>
  <c r="B13500" i="35"/>
  <c r="B13501" i="35"/>
  <c r="B13502" i="35"/>
  <c r="B13503" i="35"/>
  <c r="B13504" i="35"/>
  <c r="B13505" i="35"/>
  <c r="B13506" i="35"/>
  <c r="B13507" i="35"/>
  <c r="B13508" i="35"/>
  <c r="B13509" i="35"/>
  <c r="B13510" i="35"/>
  <c r="B13511" i="35"/>
  <c r="B13512" i="35"/>
  <c r="B13513" i="35"/>
  <c r="B13514" i="35"/>
  <c r="B13515" i="35"/>
  <c r="B13516" i="35"/>
  <c r="B13517" i="35"/>
  <c r="B13518" i="35"/>
  <c r="B13519" i="35"/>
  <c r="B13520" i="35"/>
  <c r="B13521" i="35"/>
  <c r="B13522" i="35"/>
  <c r="B13523" i="35"/>
  <c r="B13524" i="35"/>
  <c r="B13525" i="35"/>
  <c r="B13526" i="35"/>
  <c r="B13527" i="35"/>
  <c r="B13528" i="35"/>
  <c r="B13529" i="35"/>
  <c r="B13530" i="35"/>
  <c r="B13531" i="35"/>
  <c r="B13532" i="35"/>
  <c r="B13533" i="35"/>
  <c r="B13534" i="35"/>
  <c r="B13535" i="35"/>
  <c r="B13536" i="35"/>
  <c r="B13537" i="35"/>
  <c r="B13538" i="35"/>
  <c r="B13539" i="35"/>
  <c r="B13540" i="35"/>
  <c r="B13541" i="35"/>
  <c r="B13542" i="35"/>
  <c r="B13543" i="35"/>
  <c r="B13544" i="35"/>
  <c r="B13545" i="35"/>
  <c r="B13546" i="35"/>
  <c r="B13547" i="35"/>
  <c r="B13548" i="35"/>
  <c r="B13549" i="35"/>
  <c r="B13550" i="35"/>
  <c r="B13551" i="35"/>
  <c r="B13552" i="35"/>
  <c r="B13553" i="35"/>
  <c r="B13554" i="35"/>
  <c r="B13555" i="35"/>
  <c r="B13556" i="35"/>
  <c r="B13557" i="35"/>
  <c r="B13558" i="35"/>
  <c r="B13559" i="35"/>
  <c r="B13560" i="35"/>
  <c r="B13561" i="35"/>
  <c r="B13562" i="35"/>
  <c r="B13563" i="35"/>
  <c r="B13564" i="35"/>
  <c r="B13565" i="35"/>
  <c r="B13566" i="35"/>
  <c r="B13567" i="35"/>
  <c r="B13568" i="35"/>
  <c r="B13569" i="35"/>
  <c r="B13570" i="35"/>
  <c r="B13571" i="35"/>
  <c r="B13572" i="35"/>
  <c r="B13573" i="35"/>
  <c r="B13574" i="35"/>
  <c r="B13575" i="35"/>
  <c r="B13576" i="35"/>
  <c r="B13577" i="35"/>
  <c r="B13578" i="35"/>
  <c r="B13579" i="35"/>
  <c r="B13580" i="35"/>
  <c r="B13581" i="35"/>
  <c r="B13582" i="35"/>
  <c r="B13583" i="35"/>
  <c r="B13584" i="35"/>
  <c r="B13585" i="35"/>
  <c r="B13586" i="35"/>
  <c r="B13587" i="35"/>
  <c r="B13588" i="35"/>
  <c r="B13589" i="35"/>
  <c r="B13590" i="35"/>
  <c r="B13591" i="35"/>
  <c r="B13592" i="35"/>
  <c r="B13593" i="35"/>
  <c r="B13594" i="35"/>
  <c r="B13595" i="35"/>
  <c r="B13596" i="35"/>
  <c r="B13597" i="35"/>
  <c r="B13598" i="35"/>
  <c r="B13599" i="35"/>
  <c r="B13600" i="35"/>
  <c r="B13601" i="35"/>
  <c r="B13602" i="35"/>
  <c r="B13603" i="35"/>
  <c r="B13604" i="35"/>
  <c r="B13605" i="35"/>
  <c r="B13606" i="35"/>
  <c r="B13607" i="35"/>
  <c r="B13608" i="35"/>
  <c r="B13609" i="35"/>
  <c r="B13610" i="35"/>
  <c r="B13611" i="35"/>
  <c r="B13612" i="35"/>
  <c r="B13613" i="35"/>
  <c r="B13614" i="35"/>
  <c r="B13615" i="35"/>
  <c r="B13616" i="35"/>
  <c r="B13617" i="35"/>
  <c r="B13618" i="35"/>
  <c r="B13619" i="35"/>
  <c r="B13620" i="35"/>
  <c r="B13621" i="35"/>
  <c r="B13622" i="35"/>
  <c r="B13623" i="35"/>
  <c r="B13624" i="35"/>
  <c r="B13625" i="35"/>
  <c r="B13626" i="35"/>
  <c r="B13627" i="35"/>
  <c r="B13628" i="35"/>
  <c r="B13629" i="35"/>
  <c r="B13630" i="35"/>
  <c r="B13631" i="35"/>
  <c r="B13632" i="35"/>
  <c r="B13633" i="35"/>
  <c r="B13634" i="35"/>
  <c r="B13635" i="35"/>
  <c r="B13636" i="35"/>
  <c r="B13637" i="35"/>
  <c r="B13638" i="35"/>
  <c r="B13639" i="35"/>
  <c r="B13640" i="35"/>
  <c r="B13641" i="35"/>
  <c r="B13642" i="35"/>
  <c r="B13643" i="35"/>
  <c r="B13644" i="35"/>
  <c r="B13645" i="35"/>
  <c r="B13646" i="35"/>
  <c r="B13647" i="35"/>
  <c r="B13648" i="35"/>
  <c r="B13649" i="35"/>
  <c r="B13650" i="35"/>
  <c r="B13651" i="35"/>
  <c r="B13652" i="35"/>
  <c r="B13653" i="35"/>
  <c r="B13654" i="35"/>
  <c r="B13655" i="35"/>
  <c r="B13656" i="35"/>
  <c r="B13657" i="35"/>
  <c r="B13658" i="35"/>
  <c r="B13659" i="35"/>
  <c r="B13660" i="35"/>
  <c r="B13661" i="35"/>
  <c r="B13662" i="35"/>
  <c r="B13663" i="35"/>
  <c r="B13664" i="35"/>
  <c r="B13665" i="35"/>
  <c r="B13666" i="35"/>
  <c r="B13667" i="35"/>
  <c r="B13668" i="35"/>
  <c r="B13669" i="35"/>
  <c r="B13670" i="35"/>
  <c r="B13671" i="35"/>
  <c r="B13672" i="35"/>
  <c r="B13673" i="35"/>
  <c r="B13674" i="35"/>
  <c r="B13675" i="35"/>
  <c r="B13676" i="35"/>
  <c r="B13677" i="35"/>
  <c r="B13678" i="35"/>
  <c r="B13679" i="35"/>
  <c r="B13680" i="35"/>
  <c r="B13681" i="35"/>
  <c r="B13682" i="35"/>
  <c r="B13683" i="35"/>
  <c r="B13684" i="35"/>
  <c r="B13685" i="35"/>
  <c r="B13686" i="35"/>
  <c r="B13687" i="35"/>
  <c r="B13688" i="35"/>
  <c r="B13689" i="35"/>
  <c r="B13690" i="35"/>
  <c r="B13691" i="35"/>
  <c r="B13692" i="35"/>
  <c r="B13693" i="35"/>
  <c r="B13694" i="35"/>
  <c r="B13695" i="35"/>
  <c r="B13696" i="35"/>
  <c r="B13697" i="35"/>
  <c r="B13698" i="35"/>
  <c r="B13699" i="35"/>
  <c r="B13700" i="35"/>
  <c r="B13701" i="35"/>
  <c r="B13702" i="35"/>
  <c r="B13703" i="35"/>
  <c r="B13704" i="35"/>
  <c r="B13705" i="35"/>
  <c r="B13706" i="35"/>
  <c r="B13707" i="35"/>
  <c r="B13708" i="35"/>
  <c r="B13709" i="35"/>
  <c r="B13710" i="35"/>
  <c r="B13711" i="35"/>
  <c r="B13712" i="35"/>
  <c r="B13713" i="35"/>
  <c r="B13714" i="35"/>
  <c r="B13715" i="35"/>
  <c r="B13716" i="35"/>
  <c r="B13717" i="35"/>
  <c r="B13718" i="35"/>
  <c r="B13719" i="35"/>
  <c r="B13720" i="35"/>
  <c r="B13721" i="35"/>
  <c r="B13722" i="35"/>
  <c r="B13723" i="35"/>
  <c r="B13724" i="35"/>
  <c r="B13725" i="35"/>
  <c r="B13726" i="35"/>
  <c r="B13727" i="35"/>
  <c r="B13728" i="35"/>
  <c r="B13729" i="35"/>
  <c r="B13730" i="35"/>
  <c r="B13731" i="35"/>
  <c r="B13732" i="35"/>
  <c r="B13733" i="35"/>
  <c r="B13734" i="35"/>
  <c r="B13735" i="35"/>
  <c r="B13736" i="35"/>
  <c r="B13737" i="35"/>
  <c r="B13738" i="35"/>
  <c r="B13739" i="35"/>
  <c r="B13740" i="35"/>
  <c r="B13741" i="35"/>
  <c r="B13742" i="35"/>
  <c r="B13743" i="35"/>
  <c r="B13744" i="35"/>
  <c r="B13745" i="35"/>
  <c r="B13746" i="35"/>
  <c r="B13747" i="35"/>
  <c r="B13748" i="35"/>
  <c r="B13749" i="35"/>
  <c r="B13750" i="35"/>
  <c r="B13751" i="35"/>
  <c r="B13752" i="35"/>
  <c r="B13753" i="35"/>
  <c r="B13754" i="35"/>
  <c r="B13755" i="35"/>
  <c r="B13756" i="35"/>
  <c r="B13757" i="35"/>
  <c r="B13758" i="35"/>
  <c r="B13759" i="35"/>
  <c r="B13760" i="35"/>
  <c r="B13761" i="35"/>
  <c r="B13762" i="35"/>
  <c r="B13763" i="35"/>
  <c r="B13764" i="35"/>
  <c r="B13765" i="35"/>
  <c r="B13766" i="35"/>
  <c r="B13767" i="35"/>
  <c r="B13768" i="35"/>
  <c r="B13769" i="35"/>
  <c r="B13770" i="35"/>
  <c r="B13771" i="35"/>
  <c r="B13772" i="35"/>
  <c r="B13773" i="35"/>
  <c r="B13774" i="35"/>
  <c r="B13775" i="35"/>
  <c r="B13776" i="35"/>
  <c r="B13777" i="35"/>
  <c r="B13778" i="35"/>
  <c r="B13779" i="35"/>
  <c r="B13780" i="35"/>
  <c r="B13781" i="35"/>
  <c r="B13782" i="35"/>
  <c r="B13783" i="35"/>
  <c r="B13784" i="35"/>
  <c r="B13785" i="35"/>
  <c r="B13786" i="35"/>
  <c r="B13787" i="35"/>
  <c r="B13788" i="35"/>
  <c r="B13789" i="35"/>
  <c r="B13790" i="35"/>
  <c r="B13791" i="35"/>
  <c r="B13792" i="35"/>
  <c r="B13793" i="35"/>
  <c r="B13794" i="35"/>
  <c r="B13795" i="35"/>
  <c r="B13796" i="35"/>
  <c r="B13797" i="35"/>
  <c r="B13798" i="35"/>
  <c r="B13799" i="35"/>
  <c r="B13800" i="35"/>
  <c r="B13801" i="35"/>
  <c r="B13802" i="35"/>
  <c r="B13803" i="35"/>
  <c r="B13804" i="35"/>
  <c r="B13805" i="35"/>
  <c r="B13806" i="35"/>
  <c r="B13807" i="35"/>
  <c r="B13808" i="35"/>
  <c r="B13809" i="35"/>
  <c r="B13810" i="35"/>
  <c r="B13811" i="35"/>
  <c r="B13812" i="35"/>
  <c r="B13813" i="35"/>
  <c r="B13814" i="35"/>
  <c r="B13815" i="35"/>
  <c r="B13816" i="35"/>
  <c r="B13817" i="35"/>
  <c r="B13818" i="35"/>
  <c r="B13819" i="35"/>
  <c r="B13820" i="35"/>
  <c r="B13821" i="35"/>
  <c r="B13822" i="35"/>
  <c r="B13823" i="35"/>
  <c r="B13824" i="35"/>
  <c r="B13825" i="35"/>
  <c r="B13826" i="35"/>
  <c r="B13827" i="35"/>
  <c r="B13828" i="35"/>
  <c r="B13829" i="35"/>
  <c r="B13830" i="35"/>
  <c r="B13831" i="35"/>
  <c r="B13832" i="35"/>
  <c r="B13833" i="35"/>
  <c r="B13834" i="35"/>
  <c r="B13835" i="35"/>
  <c r="B13836" i="35"/>
  <c r="B13837" i="35"/>
  <c r="B13838" i="35"/>
  <c r="B13839" i="35"/>
  <c r="B13840" i="35"/>
  <c r="B13841" i="35"/>
  <c r="B13842" i="35"/>
  <c r="B13843" i="35"/>
  <c r="B13844" i="35"/>
  <c r="B13845" i="35"/>
  <c r="B13846" i="35"/>
  <c r="B13847" i="35"/>
  <c r="B13848" i="35"/>
  <c r="B13849" i="35"/>
  <c r="B13850" i="35"/>
  <c r="B13851" i="35"/>
  <c r="B13852" i="35"/>
  <c r="B13853" i="35"/>
  <c r="B13854" i="35"/>
  <c r="B13855" i="35"/>
  <c r="B13856" i="35"/>
  <c r="B13857" i="35"/>
  <c r="B13858" i="35"/>
  <c r="B13859" i="35"/>
  <c r="B13860" i="35"/>
  <c r="B13861" i="35"/>
  <c r="B13862" i="35"/>
  <c r="B13863" i="35"/>
  <c r="B13864" i="35"/>
  <c r="B13865" i="35"/>
  <c r="B13866" i="35"/>
  <c r="B13867" i="35"/>
  <c r="B13868" i="35"/>
  <c r="B13869" i="35"/>
  <c r="B13870" i="35"/>
  <c r="B13871" i="35"/>
  <c r="B13872" i="35"/>
  <c r="B13873" i="35"/>
  <c r="B13874" i="35"/>
  <c r="B13875" i="35"/>
  <c r="B13876" i="35"/>
  <c r="B13877" i="35"/>
  <c r="B13878" i="35"/>
  <c r="B13879" i="35"/>
  <c r="B13880" i="35"/>
  <c r="B13881" i="35"/>
  <c r="B13882" i="35"/>
  <c r="B13883" i="35"/>
  <c r="B13884" i="35"/>
  <c r="B13885" i="35"/>
  <c r="B13886" i="35"/>
  <c r="B13887" i="35"/>
  <c r="B13888" i="35"/>
  <c r="B13889" i="35"/>
  <c r="B13890" i="35"/>
  <c r="B13891" i="35"/>
  <c r="B13892" i="35"/>
  <c r="B13893" i="35"/>
  <c r="B13894" i="35"/>
  <c r="B13895" i="35"/>
  <c r="B13896" i="35"/>
  <c r="B13897" i="35"/>
  <c r="B13898" i="35"/>
  <c r="B13899" i="35"/>
  <c r="B13900" i="35"/>
  <c r="B13901" i="35"/>
  <c r="B13902" i="35"/>
  <c r="B13903" i="35"/>
  <c r="B13904" i="35"/>
  <c r="B13905" i="35"/>
  <c r="B13906" i="35"/>
  <c r="B13907" i="35"/>
  <c r="B13908" i="35"/>
  <c r="B13909" i="35"/>
  <c r="B13910" i="35"/>
  <c r="B13911" i="35"/>
  <c r="B13912" i="35"/>
  <c r="B13913" i="35"/>
  <c r="B13914" i="35"/>
  <c r="B13915" i="35"/>
  <c r="B13916" i="35"/>
  <c r="B13917" i="35"/>
  <c r="B13918" i="35"/>
  <c r="B13919" i="35"/>
  <c r="B13920" i="35"/>
  <c r="B13921" i="35"/>
  <c r="B13922" i="35"/>
  <c r="B13923" i="35"/>
  <c r="B13924" i="35"/>
  <c r="B13925" i="35"/>
  <c r="B13926" i="35"/>
  <c r="B13927" i="35"/>
  <c r="B13928" i="35"/>
  <c r="B13929" i="35"/>
  <c r="B13930" i="35"/>
  <c r="B13931" i="35"/>
  <c r="B13932" i="35"/>
  <c r="B13933" i="35"/>
  <c r="B13934" i="35"/>
  <c r="B13935" i="35"/>
  <c r="B13936" i="35"/>
  <c r="B13937" i="35"/>
  <c r="B13938" i="35"/>
  <c r="B13939" i="35"/>
  <c r="B13940" i="35"/>
  <c r="B13941" i="35"/>
  <c r="B13942" i="35"/>
  <c r="B13943" i="35"/>
  <c r="B13944" i="35"/>
  <c r="B13945" i="35"/>
  <c r="B13946" i="35"/>
  <c r="B13947" i="35"/>
  <c r="B13948" i="35"/>
  <c r="B13949" i="35"/>
  <c r="B13950" i="35"/>
  <c r="B13951" i="35"/>
  <c r="B13952" i="35"/>
  <c r="B13953" i="35"/>
  <c r="B13954" i="35"/>
  <c r="B13955" i="35"/>
  <c r="B13956" i="35"/>
  <c r="B13957" i="35"/>
  <c r="B13958" i="35"/>
  <c r="B13959" i="35"/>
  <c r="B13960" i="35"/>
  <c r="B13961" i="35"/>
  <c r="B13962" i="35"/>
  <c r="B13963" i="35"/>
  <c r="B13964" i="35"/>
  <c r="B13965" i="35"/>
  <c r="B13966" i="35"/>
  <c r="B13967" i="35"/>
  <c r="B13968" i="35"/>
  <c r="B13969" i="35"/>
  <c r="B13970" i="35"/>
  <c r="B13971" i="35"/>
  <c r="B13972" i="35"/>
  <c r="B13973" i="35"/>
  <c r="B13974" i="35"/>
  <c r="B13975" i="35"/>
  <c r="B13976" i="35"/>
  <c r="B13977" i="35"/>
  <c r="B13978" i="35"/>
  <c r="B13979" i="35"/>
  <c r="B13980" i="35"/>
  <c r="B13981" i="35"/>
  <c r="B13982" i="35"/>
  <c r="B13983" i="35"/>
  <c r="B13984" i="35"/>
  <c r="B13985" i="35"/>
  <c r="B13986" i="35"/>
  <c r="B13987" i="35"/>
  <c r="B13988" i="35"/>
  <c r="B13989" i="35"/>
  <c r="B13990" i="35"/>
  <c r="B13991" i="35"/>
  <c r="B13992" i="35"/>
  <c r="B13993" i="35"/>
  <c r="B13994" i="35"/>
  <c r="B13995" i="35"/>
  <c r="B13996" i="35"/>
  <c r="B13997" i="35"/>
  <c r="B13998" i="35"/>
  <c r="B13999" i="35"/>
  <c r="B14000" i="35"/>
  <c r="B14001" i="35"/>
  <c r="B14002" i="35"/>
  <c r="B14003" i="35"/>
  <c r="B14004" i="35"/>
  <c r="B14005" i="35"/>
  <c r="B14006" i="35"/>
  <c r="B14007" i="35"/>
  <c r="B14008" i="35"/>
  <c r="B14009" i="35"/>
  <c r="B14010" i="35"/>
  <c r="B14011" i="35"/>
  <c r="B14012" i="35"/>
  <c r="B14013" i="35"/>
  <c r="B14014" i="35"/>
  <c r="B14015" i="35"/>
  <c r="B14016" i="35"/>
  <c r="B14017" i="35"/>
  <c r="B14018" i="35"/>
  <c r="B14019" i="35"/>
  <c r="B14020" i="35"/>
  <c r="B14021" i="35"/>
  <c r="B14022" i="35"/>
  <c r="B14023" i="35"/>
  <c r="B14024" i="35"/>
  <c r="B14025" i="35"/>
  <c r="B14026" i="35"/>
  <c r="B14027" i="35"/>
  <c r="B14028" i="35"/>
  <c r="B14029" i="35"/>
  <c r="B14030" i="35"/>
  <c r="B14031" i="35"/>
  <c r="B14032" i="35"/>
  <c r="B14033" i="35"/>
  <c r="B14034" i="35"/>
  <c r="B14035" i="35"/>
  <c r="B14036" i="35"/>
  <c r="B14037" i="35"/>
  <c r="B14038" i="35"/>
  <c r="B14039" i="35"/>
  <c r="B14040" i="35"/>
  <c r="B14041" i="35"/>
  <c r="B14042" i="35"/>
  <c r="B14043" i="35"/>
  <c r="B14044" i="35"/>
  <c r="B14045" i="35"/>
  <c r="B14046" i="35"/>
  <c r="B14047" i="35"/>
  <c r="B14048" i="35"/>
  <c r="B14049" i="35"/>
  <c r="B14050" i="35"/>
  <c r="B14051" i="35"/>
  <c r="B14052" i="35"/>
  <c r="B14053" i="35"/>
  <c r="B14054" i="35"/>
  <c r="B14055" i="35"/>
  <c r="B14056" i="35"/>
  <c r="B14057" i="35"/>
  <c r="B14058" i="35"/>
  <c r="B14059" i="35"/>
  <c r="B14060" i="35"/>
  <c r="B14061" i="35"/>
  <c r="B14062" i="35"/>
  <c r="B14063" i="35"/>
  <c r="B14064" i="35"/>
  <c r="B14065" i="35"/>
  <c r="B14066" i="35"/>
  <c r="B14067" i="35"/>
  <c r="B14068" i="35"/>
  <c r="B14069" i="35"/>
  <c r="B14070" i="35"/>
  <c r="B14071" i="35"/>
  <c r="B14072" i="35"/>
  <c r="B14073" i="35"/>
  <c r="B14074" i="35"/>
  <c r="B14075" i="35"/>
  <c r="B14076" i="35"/>
  <c r="B14077" i="35"/>
  <c r="B14078" i="35"/>
  <c r="B14079" i="35"/>
  <c r="B14080" i="35"/>
  <c r="B14081" i="35"/>
  <c r="B14082" i="35"/>
  <c r="B14083" i="35"/>
  <c r="B14084" i="35"/>
  <c r="B14085" i="35"/>
  <c r="B14086" i="35"/>
  <c r="B14087" i="35"/>
  <c r="B14088" i="35"/>
  <c r="B14089" i="35"/>
  <c r="B14090" i="35"/>
  <c r="B14091" i="35"/>
  <c r="B14092" i="35"/>
  <c r="B14093" i="35"/>
  <c r="B14094" i="35"/>
  <c r="B14095" i="35"/>
  <c r="B14096" i="35"/>
  <c r="B14097" i="35"/>
  <c r="B14098" i="35"/>
  <c r="B14099" i="35"/>
  <c r="B14100" i="35"/>
  <c r="B14101" i="35"/>
  <c r="B14102" i="35"/>
  <c r="B14103" i="35"/>
  <c r="B14104" i="35"/>
  <c r="B14105" i="35"/>
  <c r="B14106" i="35"/>
  <c r="B14107" i="35"/>
  <c r="B14108" i="35"/>
  <c r="B14109" i="35"/>
  <c r="B14110" i="35"/>
  <c r="B14111" i="35"/>
  <c r="B14112" i="35"/>
  <c r="B14113" i="35"/>
  <c r="B14114" i="35"/>
  <c r="B14115" i="35"/>
  <c r="B14116" i="35"/>
  <c r="B14117" i="35"/>
  <c r="B14118" i="35"/>
  <c r="B14119" i="35"/>
  <c r="B14120" i="35"/>
  <c r="B14121" i="35"/>
  <c r="B14122" i="35"/>
  <c r="B14123" i="35"/>
  <c r="B14124" i="35"/>
  <c r="B14125" i="35"/>
  <c r="B14126" i="35"/>
  <c r="B14127" i="35"/>
  <c r="B14128" i="35"/>
  <c r="B14129" i="35"/>
  <c r="B14130" i="35"/>
  <c r="B14131" i="35"/>
  <c r="B14132" i="35"/>
  <c r="B14133" i="35"/>
  <c r="B14134" i="35"/>
  <c r="B14135" i="35"/>
  <c r="B14136" i="35"/>
  <c r="B14137" i="35"/>
  <c r="B14138" i="35"/>
  <c r="B14139" i="35"/>
  <c r="B14140" i="35"/>
  <c r="B14141" i="35"/>
  <c r="B14142" i="35"/>
  <c r="B14143" i="35"/>
  <c r="B14144" i="35"/>
  <c r="B14145" i="35"/>
  <c r="B14146" i="35"/>
  <c r="B14147" i="35"/>
  <c r="B14148" i="35"/>
  <c r="B14149" i="35"/>
  <c r="B14150" i="35"/>
  <c r="B14151" i="35"/>
  <c r="B14152" i="35"/>
  <c r="B14153" i="35"/>
  <c r="B14154" i="35"/>
  <c r="B14155" i="35"/>
  <c r="B14156" i="35"/>
  <c r="B14157" i="35"/>
  <c r="B14158" i="35"/>
  <c r="B14159" i="35"/>
  <c r="B14160" i="35"/>
  <c r="B14161" i="35"/>
  <c r="B14162" i="35"/>
  <c r="B14163" i="35"/>
  <c r="B14164" i="35"/>
  <c r="B14165" i="35"/>
  <c r="B14166" i="35"/>
  <c r="B14167" i="35"/>
  <c r="B14168" i="35"/>
  <c r="B14169" i="35"/>
  <c r="B14170" i="35"/>
  <c r="B14171" i="35"/>
  <c r="B14172" i="35"/>
  <c r="B14173" i="35"/>
  <c r="B14174" i="35"/>
  <c r="B14175" i="35"/>
  <c r="B14176" i="35"/>
  <c r="B14177" i="35"/>
  <c r="B14178" i="35"/>
  <c r="B14179" i="35"/>
  <c r="B14180" i="35"/>
  <c r="B14181" i="35"/>
  <c r="B14182" i="35"/>
  <c r="B14183" i="35"/>
  <c r="B14184" i="35"/>
  <c r="B14185" i="35"/>
  <c r="B14186" i="35"/>
  <c r="B14187" i="35"/>
  <c r="B14188" i="35"/>
  <c r="B14189" i="35"/>
  <c r="B14190" i="35"/>
  <c r="B14191" i="35"/>
  <c r="B14192" i="35"/>
  <c r="B14193" i="35"/>
  <c r="B14194" i="35"/>
  <c r="B14195" i="35"/>
  <c r="B14196" i="35"/>
  <c r="B14197" i="35"/>
  <c r="B14198" i="35"/>
  <c r="B14199" i="35"/>
  <c r="B14200" i="35"/>
  <c r="B14201" i="35"/>
  <c r="B14202" i="35"/>
  <c r="B14203" i="35"/>
  <c r="B14204" i="35"/>
  <c r="B14205" i="35"/>
  <c r="B14206" i="35"/>
  <c r="B14207" i="35"/>
  <c r="B14208" i="35"/>
  <c r="B14209" i="35"/>
  <c r="B14210" i="35"/>
  <c r="B14211" i="35"/>
  <c r="B14212" i="35"/>
  <c r="B14213" i="35"/>
  <c r="B14214" i="35"/>
  <c r="B14215" i="35"/>
  <c r="B14216" i="35"/>
  <c r="B14217" i="35"/>
  <c r="B14218" i="35"/>
  <c r="B14219" i="35"/>
  <c r="B14220" i="35"/>
  <c r="B14221" i="35"/>
  <c r="B14222" i="35"/>
  <c r="B14223" i="35"/>
  <c r="B14224" i="35"/>
  <c r="B14225" i="35"/>
  <c r="B14226" i="35"/>
  <c r="B14227" i="35"/>
  <c r="B14228" i="35"/>
  <c r="B14229" i="35"/>
  <c r="B14230" i="35"/>
  <c r="B14231" i="35"/>
  <c r="B14232" i="35"/>
  <c r="B14233" i="35"/>
  <c r="B14234" i="35"/>
  <c r="B14235" i="35"/>
  <c r="B14236" i="35"/>
  <c r="B14237" i="35"/>
  <c r="B14238" i="35"/>
  <c r="B14239" i="35"/>
  <c r="B14240" i="35"/>
  <c r="B14241" i="35"/>
  <c r="B14242" i="35"/>
  <c r="B14243" i="35"/>
  <c r="B14244" i="35"/>
  <c r="B14245" i="35"/>
  <c r="B14246" i="35"/>
  <c r="B14247" i="35"/>
  <c r="B14248" i="35"/>
  <c r="B14249" i="35"/>
  <c r="B14250" i="35"/>
  <c r="B14251" i="35"/>
  <c r="B14252" i="35"/>
  <c r="B14253" i="35"/>
  <c r="B14254" i="35"/>
  <c r="B14255" i="35"/>
  <c r="B14256" i="35"/>
  <c r="B14257" i="35"/>
  <c r="B14258" i="35"/>
  <c r="B14259" i="35"/>
  <c r="B14260" i="35"/>
  <c r="B14261" i="35"/>
  <c r="B14262" i="35"/>
  <c r="B14263" i="35"/>
  <c r="B14264" i="35"/>
  <c r="B14265" i="35"/>
  <c r="B14266" i="35"/>
  <c r="B14267" i="35"/>
  <c r="B14268" i="35"/>
  <c r="B14269" i="35"/>
  <c r="B14270" i="35"/>
  <c r="B14271" i="35"/>
  <c r="B14272" i="35"/>
  <c r="B14273" i="35"/>
  <c r="B14274" i="35"/>
  <c r="B14275" i="35"/>
  <c r="B14276" i="35"/>
  <c r="B14277" i="35"/>
  <c r="B14278" i="35"/>
  <c r="B14279" i="35"/>
  <c r="B14280" i="35"/>
  <c r="B14281" i="35"/>
  <c r="B14282" i="35"/>
  <c r="B14283" i="35"/>
  <c r="B14284" i="35"/>
  <c r="B14285" i="35"/>
  <c r="B14286" i="35"/>
  <c r="B14287" i="35"/>
  <c r="B14288" i="35"/>
  <c r="B14289" i="35"/>
  <c r="B14290" i="35"/>
  <c r="B14291" i="35"/>
  <c r="B14292" i="35"/>
  <c r="B14293" i="35"/>
  <c r="B14294" i="35"/>
  <c r="B14295" i="35"/>
  <c r="B14296" i="35"/>
  <c r="B14297" i="35"/>
  <c r="B14298" i="35"/>
  <c r="B14299" i="35"/>
  <c r="B14300" i="35"/>
  <c r="B14301" i="35"/>
  <c r="B14302" i="35"/>
  <c r="B14303" i="35"/>
  <c r="B14304" i="35"/>
  <c r="B14305" i="35"/>
  <c r="B14306" i="35"/>
  <c r="B14307" i="35"/>
  <c r="B14308" i="35"/>
  <c r="B14309" i="35"/>
  <c r="B14310" i="35"/>
  <c r="B14311" i="35"/>
  <c r="B14312" i="35"/>
  <c r="B14313" i="35"/>
  <c r="B14314" i="35"/>
  <c r="B14315" i="35"/>
  <c r="B14316" i="35"/>
  <c r="B14317" i="35"/>
  <c r="B14318" i="35"/>
  <c r="B14319" i="35"/>
  <c r="B14320" i="35"/>
  <c r="B14321" i="35"/>
  <c r="B14322" i="35"/>
  <c r="B14323" i="35"/>
  <c r="B14324" i="35"/>
  <c r="B14325" i="35"/>
  <c r="B14326" i="35"/>
  <c r="B14327" i="35"/>
  <c r="B14328" i="35"/>
  <c r="B14329" i="35"/>
  <c r="B14330" i="35"/>
  <c r="B14331" i="35"/>
  <c r="B14332" i="35"/>
  <c r="B14333" i="35"/>
  <c r="B14334" i="35"/>
  <c r="B14335" i="35"/>
  <c r="B14336" i="35"/>
  <c r="B14337" i="35"/>
  <c r="B14338" i="35"/>
  <c r="B14339" i="35"/>
  <c r="B14340" i="35"/>
  <c r="B14341" i="35"/>
  <c r="B14342" i="35"/>
  <c r="B14343" i="35"/>
  <c r="B14344" i="35"/>
  <c r="B14345" i="35"/>
  <c r="B14346" i="35"/>
  <c r="B14347" i="35"/>
  <c r="B14348" i="35"/>
  <c r="B14349" i="35"/>
  <c r="B14350" i="35"/>
  <c r="B14351" i="35"/>
  <c r="B14352" i="35"/>
  <c r="B14353" i="35"/>
  <c r="B14354" i="35"/>
  <c r="B14355" i="35"/>
  <c r="B14356" i="35"/>
  <c r="B14357" i="35"/>
  <c r="B14358" i="35"/>
  <c r="B14359" i="35"/>
  <c r="B14360" i="35"/>
  <c r="B14361" i="35"/>
  <c r="B14362" i="35"/>
  <c r="B14363" i="35"/>
  <c r="B14364" i="35"/>
  <c r="B14365" i="35"/>
  <c r="B14366" i="35"/>
  <c r="B14367" i="35"/>
  <c r="B14368" i="35"/>
  <c r="B14369" i="35"/>
  <c r="B14370" i="35"/>
  <c r="B14371" i="35"/>
  <c r="B14372" i="35"/>
  <c r="B14373" i="35"/>
  <c r="B14374" i="35"/>
  <c r="B14375" i="35"/>
  <c r="B14376" i="35"/>
  <c r="B14377" i="35"/>
  <c r="B14378" i="35"/>
  <c r="B14379" i="35"/>
  <c r="B14380" i="35"/>
  <c r="B14381" i="35"/>
  <c r="B14382" i="35"/>
  <c r="B14383" i="35"/>
  <c r="B14384" i="35"/>
  <c r="B14385" i="35"/>
  <c r="B14386" i="35"/>
  <c r="B14387" i="35"/>
  <c r="B14388" i="35"/>
  <c r="B14389" i="35"/>
  <c r="B14390" i="35"/>
  <c r="B14391" i="35"/>
  <c r="B14392" i="35"/>
  <c r="B14393" i="35"/>
  <c r="B14394" i="35"/>
  <c r="B14395" i="35"/>
  <c r="B14396" i="35"/>
  <c r="B14397" i="35"/>
  <c r="B14398" i="35"/>
  <c r="B14399" i="35"/>
  <c r="B14400" i="35"/>
  <c r="B14401" i="35"/>
  <c r="B14402" i="35"/>
  <c r="B14403" i="35"/>
  <c r="B14404" i="35"/>
  <c r="B14405" i="35"/>
  <c r="B14406" i="35"/>
  <c r="B14407" i="35"/>
  <c r="B14408" i="35"/>
  <c r="B14409" i="35"/>
  <c r="B14410" i="35"/>
  <c r="B14411" i="35"/>
  <c r="B14412" i="35"/>
  <c r="B14413" i="35"/>
  <c r="B14414" i="35"/>
  <c r="B14415" i="35"/>
  <c r="B14416" i="35"/>
  <c r="B14417" i="35"/>
  <c r="B14418" i="35"/>
  <c r="B14419" i="35"/>
  <c r="B14420" i="35"/>
  <c r="B14421" i="35"/>
  <c r="B14422" i="35"/>
  <c r="B14423" i="35"/>
  <c r="B14424" i="35"/>
  <c r="B14425" i="35"/>
  <c r="B14426" i="35"/>
  <c r="B14427" i="35"/>
  <c r="B14428" i="35"/>
  <c r="B14429" i="35"/>
  <c r="B14430" i="35"/>
  <c r="B14431" i="35"/>
  <c r="B14432" i="35"/>
  <c r="B14433" i="35"/>
  <c r="B14434" i="35"/>
  <c r="B14435" i="35"/>
  <c r="B14436" i="35"/>
  <c r="B14437" i="35"/>
  <c r="B14438" i="35"/>
  <c r="B14439" i="35"/>
  <c r="B14440" i="35"/>
  <c r="B14441" i="35"/>
  <c r="B14442" i="35"/>
  <c r="B14443" i="35"/>
  <c r="B14444" i="35"/>
  <c r="B14445" i="35"/>
  <c r="B14446" i="35"/>
  <c r="B14447" i="35"/>
  <c r="B14448" i="35"/>
  <c r="B14449" i="35"/>
  <c r="B14450" i="35"/>
  <c r="B14451" i="35"/>
  <c r="B14452" i="35"/>
  <c r="B14453" i="35"/>
  <c r="B14454" i="35"/>
  <c r="B14455" i="35"/>
  <c r="B14456" i="35"/>
  <c r="B14457" i="35"/>
  <c r="B14458" i="35"/>
  <c r="B14459" i="35"/>
  <c r="B14460" i="35"/>
  <c r="B14461" i="35"/>
  <c r="B14462" i="35"/>
  <c r="B14463" i="35"/>
  <c r="B14464" i="35"/>
  <c r="B14465" i="35"/>
  <c r="B14466" i="35"/>
  <c r="B14467" i="35"/>
  <c r="B14468" i="35"/>
  <c r="B14469" i="35"/>
  <c r="B14470" i="35"/>
  <c r="B14471" i="35"/>
  <c r="B14472" i="35"/>
  <c r="B14473" i="35"/>
  <c r="B14474" i="35"/>
  <c r="B14475" i="35"/>
  <c r="B14476" i="35"/>
  <c r="B14477" i="35"/>
  <c r="B14478" i="35"/>
  <c r="B14479" i="35"/>
  <c r="B14480" i="35"/>
  <c r="B14481" i="35"/>
  <c r="B14482" i="35"/>
  <c r="B14483" i="35"/>
  <c r="B14484" i="35"/>
  <c r="B14485" i="35"/>
  <c r="B14486" i="35"/>
  <c r="B14487" i="35"/>
  <c r="B14488" i="35"/>
  <c r="B14489" i="35"/>
  <c r="B14490" i="35"/>
  <c r="B14491" i="35"/>
  <c r="B14492" i="35"/>
  <c r="B14493" i="35"/>
  <c r="B14494" i="35"/>
  <c r="B14495" i="35"/>
  <c r="B14496" i="35"/>
  <c r="B14497" i="35"/>
  <c r="B14498" i="35"/>
  <c r="B14499" i="35"/>
  <c r="B14500" i="35"/>
  <c r="B14501" i="35"/>
  <c r="B14502" i="35"/>
  <c r="B14503" i="35"/>
  <c r="B14504" i="35"/>
  <c r="B14505" i="35"/>
  <c r="B14506" i="35"/>
  <c r="B14507" i="35"/>
  <c r="B14508" i="35"/>
  <c r="B14509" i="35"/>
  <c r="B14510" i="35"/>
  <c r="B14511" i="35"/>
  <c r="B14512" i="35"/>
  <c r="B14513" i="35"/>
  <c r="B14514" i="35"/>
  <c r="B14515" i="35"/>
  <c r="B14516" i="35"/>
  <c r="B14517" i="35"/>
  <c r="B14518" i="35"/>
  <c r="B14519" i="35"/>
  <c r="B14520" i="35"/>
  <c r="B14521" i="35"/>
  <c r="B14522" i="35"/>
  <c r="B14523" i="35"/>
  <c r="B14524" i="35"/>
  <c r="B14525" i="35"/>
  <c r="B14526" i="35"/>
  <c r="B14527" i="35"/>
  <c r="B14528" i="35"/>
  <c r="B14529" i="35"/>
  <c r="B14530" i="35"/>
  <c r="B14531" i="35"/>
  <c r="B14532" i="35"/>
  <c r="B14533" i="35"/>
  <c r="B14534" i="35"/>
  <c r="B14535" i="35"/>
  <c r="B14536" i="35"/>
  <c r="B14537" i="35"/>
  <c r="B14538" i="35"/>
  <c r="B14539" i="35"/>
  <c r="B14540" i="35"/>
  <c r="B14541" i="35"/>
  <c r="B14542" i="35"/>
  <c r="B14543" i="35"/>
  <c r="B14544" i="35"/>
  <c r="B14545" i="35"/>
  <c r="B14546" i="35"/>
  <c r="B14547" i="35"/>
  <c r="B14548" i="35"/>
  <c r="B14549" i="35"/>
  <c r="B14550" i="35"/>
  <c r="B14551" i="35"/>
  <c r="B14552" i="35"/>
  <c r="B14553" i="35"/>
  <c r="B14554" i="35"/>
  <c r="B14555" i="35"/>
  <c r="B14556" i="35"/>
  <c r="B14557" i="35"/>
  <c r="B14558" i="35"/>
  <c r="B14559" i="35"/>
  <c r="B14560" i="35"/>
  <c r="B14561" i="35"/>
  <c r="B14562" i="35"/>
  <c r="B14563" i="35"/>
  <c r="B14564" i="35"/>
  <c r="B14565" i="35"/>
  <c r="B14566" i="35"/>
  <c r="B14567" i="35"/>
  <c r="B14568" i="35"/>
  <c r="B14569" i="35"/>
  <c r="B14570" i="35"/>
  <c r="B14571" i="35"/>
  <c r="B14572" i="35"/>
  <c r="B14573" i="35"/>
  <c r="B14574" i="35"/>
  <c r="B14575" i="35"/>
  <c r="B14576" i="35"/>
  <c r="B14577" i="35"/>
  <c r="B14578" i="35"/>
  <c r="B14579" i="35"/>
  <c r="B14580" i="35"/>
  <c r="B14581" i="35"/>
  <c r="B14582" i="35"/>
  <c r="B14583" i="35"/>
  <c r="B14584" i="35"/>
  <c r="B14585" i="35"/>
  <c r="B14586" i="35"/>
  <c r="B14587" i="35"/>
  <c r="B14588" i="35"/>
  <c r="B14589" i="35"/>
  <c r="B14590" i="35"/>
  <c r="B14591" i="35"/>
  <c r="B14592" i="35"/>
  <c r="B14593" i="35"/>
  <c r="B14594" i="35"/>
  <c r="B14595" i="35"/>
  <c r="B14596" i="35"/>
  <c r="B14597" i="35"/>
  <c r="B14598" i="35"/>
  <c r="B14599" i="35"/>
  <c r="B14600" i="35"/>
  <c r="B14601" i="35"/>
  <c r="B14602" i="35"/>
  <c r="B14603" i="35"/>
  <c r="B14604" i="35"/>
  <c r="B14605" i="35"/>
  <c r="B14606" i="35"/>
  <c r="B14607" i="35"/>
  <c r="B14608" i="35"/>
  <c r="B14609" i="35"/>
  <c r="B14610" i="35"/>
  <c r="B14611" i="35"/>
  <c r="B14612" i="35"/>
  <c r="B14613" i="35"/>
  <c r="B14614" i="35"/>
  <c r="B14615" i="35"/>
  <c r="B14616" i="35"/>
  <c r="B14617" i="35"/>
  <c r="B14618" i="35"/>
  <c r="B14619" i="35"/>
  <c r="B14620" i="35"/>
  <c r="B14621" i="35"/>
  <c r="B14622" i="35"/>
  <c r="B14623" i="35"/>
  <c r="B14624" i="35"/>
  <c r="B14625" i="35"/>
  <c r="B14626" i="35"/>
  <c r="B14627" i="35"/>
  <c r="B14628" i="35"/>
  <c r="B14629" i="35"/>
  <c r="B14630" i="35"/>
  <c r="B14631" i="35"/>
  <c r="B14632" i="35"/>
  <c r="B14633" i="35"/>
  <c r="B14634" i="35"/>
  <c r="B14635" i="35"/>
  <c r="B14636" i="35"/>
  <c r="B14637" i="35"/>
  <c r="B14638" i="35"/>
  <c r="B14639" i="35"/>
  <c r="B14640" i="35"/>
  <c r="B14641" i="35"/>
  <c r="B14642" i="35"/>
  <c r="B14643" i="35"/>
  <c r="B14644" i="35"/>
  <c r="B14645" i="35"/>
  <c r="B14646" i="35"/>
  <c r="B14647" i="35"/>
  <c r="B14648" i="35"/>
  <c r="B14649" i="35"/>
  <c r="B14650" i="35"/>
  <c r="B14651" i="35"/>
  <c r="B14652" i="35"/>
  <c r="B14653" i="35"/>
  <c r="B14654" i="35"/>
  <c r="B14655" i="35"/>
  <c r="B14656" i="35"/>
  <c r="B14657" i="35"/>
  <c r="B14658" i="35"/>
  <c r="B14659" i="35"/>
  <c r="B14660" i="35"/>
  <c r="B14661" i="35"/>
  <c r="B14662" i="35"/>
  <c r="B14663" i="35"/>
  <c r="B14664" i="35"/>
  <c r="B14665" i="35"/>
  <c r="B14666" i="35"/>
  <c r="B14667" i="35"/>
  <c r="B14668" i="35"/>
  <c r="B14669" i="35"/>
  <c r="B14670" i="35"/>
  <c r="B14671" i="35"/>
  <c r="B14672" i="35"/>
  <c r="B14673" i="35"/>
  <c r="B14674" i="35"/>
  <c r="B14675" i="35"/>
  <c r="B14676" i="35"/>
  <c r="B14677" i="35"/>
  <c r="B14678" i="35"/>
  <c r="B14679" i="35"/>
  <c r="B14680" i="35"/>
  <c r="B14681" i="35"/>
  <c r="B14682" i="35"/>
  <c r="B14683" i="35"/>
  <c r="B14684" i="35"/>
  <c r="B14685" i="35"/>
  <c r="B14686" i="35"/>
  <c r="B14687" i="35"/>
  <c r="B14688" i="35"/>
  <c r="B14689" i="35"/>
  <c r="B14690" i="35"/>
  <c r="B14691" i="35"/>
  <c r="B14692" i="35"/>
  <c r="B14693" i="35"/>
  <c r="B14694" i="35"/>
  <c r="B14695" i="35"/>
  <c r="B14696" i="35"/>
  <c r="B14697" i="35"/>
  <c r="B14698" i="35"/>
  <c r="B14699" i="35"/>
  <c r="B14700" i="35"/>
  <c r="B14701" i="35"/>
  <c r="B14702" i="35"/>
  <c r="B14703" i="35"/>
  <c r="B14704" i="35"/>
  <c r="B14705" i="35"/>
  <c r="B14706" i="35"/>
  <c r="B14707" i="35"/>
  <c r="B14708" i="35"/>
  <c r="B14709" i="35"/>
  <c r="B14710" i="35"/>
  <c r="B14711" i="35"/>
  <c r="B14712" i="35"/>
  <c r="B14713" i="35"/>
  <c r="B14714" i="35"/>
  <c r="B14715" i="35"/>
  <c r="B14716" i="35"/>
  <c r="B14717" i="35"/>
  <c r="B14718" i="35"/>
  <c r="B14719" i="35"/>
  <c r="B14720" i="35"/>
  <c r="B14721" i="35"/>
  <c r="B14722" i="35"/>
  <c r="B14723" i="35"/>
  <c r="B14724" i="35"/>
  <c r="B14725" i="35"/>
  <c r="B14726" i="35"/>
  <c r="B14727" i="35"/>
  <c r="B14728" i="35"/>
  <c r="B14729" i="35"/>
  <c r="B14730" i="35"/>
  <c r="B14731" i="35"/>
  <c r="B14732" i="35"/>
  <c r="B14733" i="35"/>
  <c r="B14734" i="35"/>
  <c r="B14735" i="35"/>
  <c r="B14736" i="35"/>
  <c r="B14737" i="35"/>
  <c r="B14738" i="35"/>
  <c r="B14739" i="35"/>
  <c r="B14740" i="35"/>
  <c r="B14741" i="35"/>
  <c r="B14742" i="35"/>
  <c r="B14743" i="35"/>
  <c r="B14744" i="35"/>
  <c r="B14745" i="35"/>
  <c r="B14746" i="35"/>
  <c r="B14747" i="35"/>
  <c r="B14748" i="35"/>
  <c r="B14749" i="35"/>
  <c r="B14750" i="35"/>
  <c r="B14751" i="35"/>
  <c r="B14752" i="35"/>
  <c r="B14753" i="35"/>
  <c r="B14754" i="35"/>
  <c r="B14755" i="35"/>
  <c r="B14756" i="35"/>
  <c r="B14757" i="35"/>
  <c r="B14758" i="35"/>
  <c r="B14759" i="35"/>
  <c r="B14760" i="35"/>
  <c r="B14761" i="35"/>
  <c r="B14762" i="35"/>
  <c r="B14763" i="35"/>
  <c r="B14764" i="35"/>
  <c r="B14765" i="35"/>
  <c r="B14766" i="35"/>
  <c r="B14767" i="35"/>
  <c r="B14768" i="35"/>
  <c r="B14769" i="35"/>
  <c r="B14770" i="35"/>
  <c r="B14771" i="35"/>
  <c r="B14772" i="35"/>
  <c r="B14773" i="35"/>
  <c r="B14774" i="35"/>
  <c r="B14775" i="35"/>
  <c r="B14776" i="35"/>
  <c r="B14777" i="35"/>
  <c r="B14778" i="35"/>
  <c r="B14779" i="35"/>
  <c r="B14780" i="35"/>
  <c r="B14781" i="35"/>
  <c r="B14782" i="35"/>
  <c r="B14783" i="35"/>
  <c r="B14784" i="35"/>
  <c r="B14785" i="35"/>
  <c r="B14786" i="35"/>
  <c r="B14787" i="35"/>
  <c r="B14788" i="35"/>
  <c r="B14789" i="35"/>
  <c r="B14790" i="35"/>
  <c r="B14791" i="35"/>
  <c r="B14792" i="35"/>
  <c r="B14793" i="35"/>
  <c r="B14794" i="35"/>
  <c r="B14795" i="35"/>
  <c r="B14796" i="35"/>
  <c r="B14797" i="35"/>
  <c r="B14798" i="35"/>
  <c r="B14799" i="35"/>
  <c r="B14800" i="35"/>
  <c r="B14801" i="35"/>
  <c r="B14802" i="35"/>
  <c r="B14803" i="35"/>
  <c r="B14804" i="35"/>
  <c r="B14805" i="35"/>
  <c r="B14806" i="35"/>
  <c r="B14807" i="35"/>
  <c r="B14808" i="35"/>
  <c r="B14809" i="35"/>
  <c r="B14810" i="35"/>
  <c r="B14811" i="35"/>
  <c r="B14812" i="35"/>
  <c r="B14813" i="35"/>
  <c r="B14814" i="35"/>
  <c r="B14815" i="35"/>
  <c r="B14816" i="35"/>
  <c r="B14817" i="35"/>
  <c r="B14818" i="35"/>
  <c r="B14819" i="35"/>
  <c r="B14820" i="35"/>
  <c r="B14821" i="35"/>
  <c r="B14822" i="35"/>
  <c r="B14823" i="35"/>
  <c r="B14824" i="35"/>
  <c r="B14825" i="35"/>
  <c r="B14826" i="35"/>
  <c r="B14827" i="35"/>
  <c r="B14828" i="35"/>
  <c r="B14829" i="35"/>
  <c r="B14830" i="35"/>
  <c r="B14831" i="35"/>
  <c r="B14832" i="35"/>
  <c r="B14833" i="35"/>
  <c r="B14834" i="35"/>
  <c r="B14835" i="35"/>
  <c r="B14836" i="35"/>
  <c r="B14837" i="35"/>
  <c r="B14838" i="35"/>
  <c r="B14839" i="35"/>
  <c r="B14840" i="35"/>
  <c r="B14841" i="35"/>
  <c r="B14842" i="35"/>
  <c r="B14843" i="35"/>
  <c r="B14844" i="35"/>
  <c r="B14845" i="35"/>
  <c r="B14846" i="35"/>
  <c r="B14847" i="35"/>
  <c r="B14848" i="35"/>
  <c r="B14849" i="35"/>
  <c r="B14850" i="35"/>
  <c r="B14851" i="35"/>
  <c r="B14852" i="35"/>
  <c r="B14853" i="35"/>
  <c r="B14854" i="35"/>
  <c r="B14855" i="35"/>
  <c r="B14856" i="35"/>
  <c r="B14857" i="35"/>
  <c r="B14858" i="35"/>
  <c r="B14859" i="35"/>
  <c r="B14860" i="35"/>
  <c r="B14861" i="35"/>
  <c r="B14862" i="35"/>
  <c r="B14863" i="35"/>
  <c r="B14864" i="35"/>
  <c r="B14865" i="35"/>
  <c r="B14866" i="35"/>
  <c r="B14867" i="35"/>
  <c r="B14868" i="35"/>
  <c r="B14869" i="35"/>
  <c r="B14870" i="35"/>
  <c r="B14871" i="35"/>
  <c r="B14872" i="35"/>
  <c r="B14873" i="35"/>
  <c r="B14874" i="35"/>
  <c r="B14875" i="35"/>
  <c r="B14876" i="35"/>
  <c r="B14877" i="35"/>
  <c r="B14878" i="35"/>
  <c r="B14879" i="35"/>
  <c r="B14880" i="35"/>
  <c r="B14881" i="35"/>
  <c r="B14882" i="35"/>
  <c r="B14883" i="35"/>
  <c r="B14884" i="35"/>
  <c r="B14885" i="35"/>
  <c r="B14886" i="35"/>
  <c r="B14887" i="35"/>
  <c r="B14888" i="35"/>
  <c r="B14889" i="35"/>
  <c r="B14890" i="35"/>
  <c r="B14891" i="35"/>
  <c r="B14892" i="35"/>
  <c r="B14893" i="35"/>
  <c r="B14894" i="35"/>
  <c r="B14895" i="35"/>
  <c r="B14896" i="35"/>
  <c r="B14897" i="35"/>
  <c r="B14898" i="35"/>
  <c r="B14899" i="35"/>
  <c r="B14900" i="35"/>
  <c r="B14901" i="35"/>
  <c r="B14902" i="35"/>
  <c r="B14903" i="35"/>
  <c r="B14904" i="35"/>
  <c r="B14905" i="35"/>
  <c r="B14906" i="35"/>
  <c r="B14907" i="35"/>
  <c r="B14908" i="35"/>
  <c r="B14909" i="35"/>
  <c r="B14910" i="35"/>
  <c r="B14911" i="35"/>
  <c r="B14912" i="35"/>
  <c r="B14913" i="35"/>
  <c r="B14914" i="35"/>
  <c r="B14915" i="35"/>
  <c r="B14916" i="35"/>
  <c r="B14917" i="35"/>
  <c r="B14918" i="35"/>
  <c r="B14919" i="35"/>
  <c r="B14920" i="35"/>
  <c r="B14921" i="35"/>
  <c r="B14922" i="35"/>
  <c r="B14923" i="35"/>
  <c r="B14924" i="35"/>
  <c r="B14925" i="35"/>
  <c r="B14926" i="35"/>
  <c r="B14927" i="35"/>
  <c r="B14928" i="35"/>
  <c r="B14929" i="35"/>
  <c r="B14930" i="35"/>
  <c r="B14931" i="35"/>
  <c r="B14932" i="35"/>
  <c r="B14933" i="35"/>
  <c r="B14934" i="35"/>
  <c r="B14935" i="35"/>
  <c r="B14936" i="35"/>
  <c r="B14937" i="35"/>
  <c r="B14938" i="35"/>
  <c r="B14939" i="35"/>
  <c r="B14940" i="35"/>
  <c r="B14941" i="35"/>
  <c r="B14942" i="35"/>
  <c r="B14943" i="35"/>
  <c r="B14944" i="35"/>
  <c r="B14945" i="35"/>
  <c r="B14946" i="35"/>
  <c r="B14947" i="35"/>
  <c r="B14948" i="35"/>
  <c r="B14949" i="35"/>
  <c r="B14950" i="35"/>
  <c r="B14951" i="35"/>
  <c r="B14952" i="35"/>
  <c r="B14953" i="35"/>
  <c r="B14954" i="35"/>
  <c r="B14955" i="35"/>
  <c r="B14956" i="35"/>
  <c r="B14957" i="35"/>
  <c r="B14958" i="35"/>
  <c r="B14959" i="35"/>
  <c r="B14960" i="35"/>
  <c r="B14961" i="35"/>
  <c r="B14962" i="35"/>
  <c r="B14963" i="35"/>
  <c r="B14964" i="35"/>
  <c r="B14965" i="35"/>
  <c r="B14966" i="35"/>
  <c r="B14967" i="35"/>
  <c r="B14968" i="35"/>
  <c r="B14969" i="35"/>
  <c r="B14970" i="35"/>
  <c r="B14971" i="35"/>
  <c r="B14972" i="35"/>
  <c r="B14973" i="35"/>
  <c r="B14974" i="35"/>
  <c r="B14975" i="35"/>
  <c r="B14976" i="35"/>
  <c r="B14977" i="35"/>
  <c r="B14978" i="35"/>
  <c r="B14979" i="35"/>
  <c r="B14980" i="35"/>
  <c r="B14981" i="35"/>
  <c r="B14982" i="35"/>
  <c r="B14983" i="35"/>
  <c r="B14984" i="35"/>
  <c r="B14985" i="35"/>
  <c r="B14986" i="35"/>
  <c r="B14987" i="35"/>
  <c r="B14988" i="35"/>
  <c r="B14989" i="35"/>
  <c r="B14990" i="35"/>
  <c r="B14991" i="35"/>
  <c r="B14992" i="35"/>
  <c r="B14993" i="35"/>
  <c r="B14994" i="35"/>
  <c r="B14995" i="35"/>
  <c r="B14996" i="35"/>
  <c r="B14997" i="35"/>
  <c r="B14998" i="35"/>
  <c r="B14999" i="35"/>
  <c r="B15000" i="35"/>
  <c r="B15001" i="35"/>
  <c r="B15002" i="35"/>
  <c r="B15003" i="35"/>
  <c r="B15004" i="35"/>
  <c r="B15005" i="35"/>
  <c r="B15006" i="35"/>
  <c r="B15007" i="35"/>
  <c r="B15008" i="35"/>
  <c r="B15009" i="35"/>
  <c r="B15010" i="35"/>
  <c r="B15011" i="35"/>
  <c r="B15012" i="35"/>
  <c r="B15013" i="35"/>
  <c r="B15014" i="35"/>
  <c r="B15015" i="35"/>
  <c r="B15016" i="35"/>
  <c r="B15017" i="35"/>
  <c r="B15018" i="35"/>
  <c r="B15019" i="35"/>
  <c r="B15020" i="35"/>
  <c r="B15021" i="35"/>
  <c r="B15022" i="35"/>
  <c r="B15023" i="35"/>
  <c r="B15024" i="35"/>
  <c r="B15025" i="35"/>
  <c r="B15026" i="35"/>
  <c r="B15027" i="35"/>
  <c r="B15028" i="35"/>
  <c r="B15029" i="35"/>
  <c r="B15030" i="35"/>
  <c r="B15031" i="35"/>
  <c r="B15032" i="35"/>
  <c r="B15033" i="35"/>
  <c r="B15034" i="35"/>
  <c r="B15035" i="35"/>
  <c r="B15036" i="35"/>
  <c r="B15037" i="35"/>
  <c r="B15038" i="35"/>
  <c r="B15039" i="35"/>
  <c r="B15040" i="35"/>
  <c r="B15041" i="35"/>
  <c r="B15042" i="35"/>
  <c r="B15043" i="35"/>
  <c r="B15044" i="35"/>
  <c r="B15045" i="35"/>
  <c r="B15046" i="35"/>
  <c r="B15047" i="35"/>
  <c r="B15048" i="35"/>
  <c r="B15049" i="35"/>
  <c r="B15050" i="35"/>
  <c r="B15051" i="35"/>
  <c r="B15052" i="35"/>
  <c r="B15053" i="35"/>
  <c r="B15054" i="35"/>
  <c r="B15055" i="35"/>
  <c r="B15056" i="35"/>
  <c r="B15057" i="35"/>
  <c r="B15058" i="35"/>
  <c r="B15059" i="35"/>
  <c r="B15060" i="35"/>
  <c r="B15061" i="35"/>
  <c r="B15062" i="35"/>
  <c r="B15063" i="35"/>
  <c r="B15064" i="35"/>
  <c r="B15065" i="35"/>
  <c r="B15066" i="35"/>
  <c r="B15067" i="35"/>
  <c r="B15068" i="35"/>
  <c r="B15069" i="35"/>
  <c r="B15070" i="35"/>
  <c r="B15071" i="35"/>
  <c r="B15072" i="35"/>
  <c r="B15073" i="35"/>
  <c r="B15074" i="35"/>
  <c r="B15075" i="35"/>
  <c r="B15076" i="35"/>
  <c r="B15077" i="35"/>
  <c r="B15078" i="35"/>
  <c r="B15079" i="35"/>
  <c r="B15080" i="35"/>
  <c r="B15081" i="35"/>
  <c r="B15082" i="35"/>
  <c r="B15083" i="35"/>
  <c r="B15084" i="35"/>
  <c r="B15085" i="35"/>
  <c r="B15086" i="35"/>
  <c r="B15087" i="35"/>
  <c r="B15088" i="35"/>
  <c r="B15089" i="35"/>
  <c r="B15090" i="35"/>
  <c r="B15091" i="35"/>
  <c r="B15092" i="35"/>
  <c r="B15093" i="35"/>
  <c r="B15094" i="35"/>
  <c r="B15095" i="35"/>
  <c r="B15096" i="35"/>
  <c r="B15097" i="35"/>
  <c r="B15098" i="35"/>
  <c r="B15099" i="35"/>
  <c r="B15100" i="35"/>
  <c r="B15101" i="35"/>
  <c r="B15102" i="35"/>
  <c r="B15103" i="35"/>
  <c r="B15104" i="35"/>
  <c r="B15105" i="35"/>
  <c r="B15106" i="35"/>
  <c r="B15107" i="35"/>
  <c r="B15108" i="35"/>
  <c r="B15109" i="35"/>
  <c r="B15110" i="35"/>
  <c r="B15111" i="35"/>
  <c r="B15112" i="35"/>
  <c r="B15113" i="35"/>
  <c r="B15114" i="35"/>
  <c r="B15115" i="35"/>
  <c r="B15116" i="35"/>
  <c r="B15117" i="35"/>
  <c r="B15118" i="35"/>
  <c r="B15119" i="35"/>
  <c r="B15120" i="35"/>
  <c r="B15121" i="35"/>
  <c r="B15122" i="35"/>
  <c r="B15123" i="35"/>
  <c r="B15124" i="35"/>
  <c r="B15125" i="35"/>
  <c r="B15126" i="35"/>
  <c r="B15127" i="35"/>
  <c r="B15128" i="35"/>
  <c r="B15129" i="35"/>
  <c r="B15130" i="35"/>
  <c r="B15131" i="35"/>
  <c r="B15132" i="35"/>
  <c r="B15133" i="35"/>
  <c r="B15134" i="35"/>
  <c r="B15135" i="35"/>
  <c r="B15136" i="35"/>
  <c r="B15137" i="35"/>
  <c r="B15138" i="35"/>
  <c r="B15139" i="35"/>
  <c r="B15140" i="35"/>
  <c r="B15141" i="35"/>
  <c r="B15142" i="35"/>
  <c r="B15143" i="35"/>
  <c r="B15144" i="35"/>
  <c r="B15145" i="35"/>
  <c r="B15146" i="35"/>
  <c r="B15147" i="35"/>
  <c r="B15148" i="35"/>
  <c r="B15149" i="35"/>
  <c r="B15150" i="35"/>
  <c r="B15151" i="35"/>
  <c r="B15152" i="35"/>
  <c r="B15153" i="35"/>
  <c r="B15154" i="35"/>
  <c r="B15155" i="35"/>
  <c r="B15156" i="35"/>
  <c r="B15157" i="35"/>
  <c r="B15158" i="35"/>
  <c r="B15159" i="35"/>
  <c r="B15160" i="35"/>
  <c r="B15161" i="35"/>
  <c r="B15162" i="35"/>
  <c r="B15163" i="35"/>
  <c r="B15164" i="35"/>
  <c r="B15165" i="35"/>
  <c r="B15166" i="35"/>
  <c r="B15167" i="35"/>
  <c r="B15168" i="35"/>
  <c r="B15169" i="35"/>
  <c r="B15170" i="35"/>
  <c r="B15171" i="35"/>
  <c r="B15172" i="35"/>
  <c r="B15173" i="35"/>
  <c r="B15174" i="35"/>
  <c r="B15175" i="35"/>
  <c r="B15176" i="35"/>
  <c r="B15177" i="35"/>
  <c r="B15178" i="35"/>
  <c r="B15179" i="35"/>
  <c r="B15180" i="35"/>
  <c r="B15181" i="35"/>
  <c r="B15182" i="35"/>
  <c r="B15183" i="35"/>
  <c r="B15184" i="35"/>
  <c r="B15185" i="35"/>
  <c r="B15186" i="35"/>
  <c r="B15187" i="35"/>
  <c r="B15188" i="35"/>
  <c r="B15189" i="35"/>
  <c r="B15190" i="35"/>
  <c r="B15191" i="35"/>
  <c r="B15192" i="35"/>
  <c r="B15193" i="35"/>
  <c r="B15194" i="35"/>
  <c r="B15195" i="35"/>
  <c r="B15196" i="35"/>
  <c r="B15197" i="35"/>
  <c r="B15198" i="35"/>
  <c r="B15199" i="35"/>
  <c r="B15200" i="35"/>
  <c r="B15201" i="35"/>
  <c r="B15202" i="35"/>
  <c r="B15203" i="35"/>
  <c r="B15204" i="35"/>
  <c r="B15205" i="35"/>
  <c r="B15206" i="35"/>
  <c r="B15207" i="35"/>
  <c r="B15208" i="35"/>
  <c r="B15209" i="35"/>
  <c r="B15210" i="35"/>
  <c r="B15211" i="35"/>
  <c r="B15212" i="35"/>
  <c r="B15213" i="35"/>
  <c r="B15214" i="35"/>
  <c r="B15215" i="35"/>
  <c r="B15216" i="35"/>
  <c r="B15217" i="35"/>
  <c r="B15218" i="35"/>
  <c r="B15219" i="35"/>
  <c r="B15220" i="35"/>
  <c r="B15221" i="35"/>
  <c r="B15222" i="35"/>
  <c r="B15223" i="35"/>
  <c r="B15224" i="35"/>
  <c r="B15225" i="35"/>
  <c r="B15226" i="35"/>
  <c r="B15227" i="35"/>
  <c r="B15228" i="35"/>
  <c r="B15229" i="35"/>
  <c r="B15230" i="35"/>
  <c r="B15231" i="35"/>
  <c r="B15232" i="35"/>
  <c r="B15233" i="35"/>
  <c r="B15234" i="35"/>
  <c r="B15235" i="35"/>
  <c r="B15236" i="35"/>
  <c r="B15237" i="35"/>
  <c r="B15238" i="35"/>
  <c r="B15239" i="35"/>
  <c r="B15240" i="35"/>
  <c r="B15241" i="35"/>
  <c r="B15242" i="35"/>
  <c r="B15243" i="35"/>
  <c r="B15244" i="35"/>
  <c r="B15245" i="35"/>
  <c r="B15246" i="35"/>
  <c r="B15247" i="35"/>
  <c r="B15248" i="35"/>
  <c r="B15249" i="35"/>
  <c r="B15250" i="35"/>
  <c r="B15251" i="35"/>
  <c r="B15252" i="35"/>
  <c r="B15253" i="35"/>
  <c r="B15254" i="35"/>
  <c r="B15255" i="35"/>
  <c r="B15256" i="35"/>
  <c r="B15257" i="35"/>
  <c r="B15258" i="35"/>
  <c r="B15259" i="35"/>
  <c r="B15260" i="35"/>
  <c r="B15261" i="35"/>
  <c r="B15262" i="35"/>
  <c r="B15263" i="35"/>
  <c r="B15264" i="35"/>
  <c r="B15265" i="35"/>
  <c r="B15266" i="35"/>
  <c r="B15267" i="35"/>
  <c r="B15268" i="35"/>
  <c r="B15269" i="35"/>
  <c r="B15270" i="35"/>
  <c r="B15271" i="35"/>
  <c r="B15272" i="35"/>
  <c r="B15273" i="35"/>
  <c r="B15274" i="35"/>
  <c r="B15275" i="35"/>
  <c r="B15276" i="35"/>
  <c r="B15277" i="35"/>
  <c r="B15278" i="35"/>
  <c r="B15279" i="35"/>
  <c r="B15280" i="35"/>
  <c r="B15281" i="35"/>
  <c r="B15282" i="35"/>
  <c r="B15283" i="35"/>
  <c r="B15284" i="35"/>
  <c r="B15285" i="35"/>
  <c r="B15286" i="35"/>
  <c r="B15287" i="35"/>
  <c r="B15288" i="35"/>
  <c r="B15289" i="35"/>
  <c r="B15290" i="35"/>
  <c r="B15291" i="35"/>
  <c r="B15292" i="35"/>
  <c r="B15293" i="35"/>
  <c r="B15294" i="35"/>
  <c r="B15295" i="35"/>
  <c r="B15296" i="35"/>
  <c r="B15297" i="35"/>
  <c r="B15298" i="35"/>
  <c r="B15299" i="35"/>
  <c r="B15300" i="35"/>
  <c r="B15301" i="35"/>
  <c r="B15302" i="35"/>
  <c r="B15303" i="35"/>
  <c r="B15304" i="35"/>
  <c r="B15305" i="35"/>
  <c r="B15306" i="35"/>
  <c r="B15307" i="35"/>
  <c r="B15308" i="35"/>
  <c r="B15309" i="35"/>
  <c r="B15310" i="35"/>
  <c r="B15311" i="35"/>
  <c r="B15312" i="35"/>
  <c r="B15313" i="35"/>
  <c r="B15314" i="35"/>
  <c r="B15315" i="35"/>
  <c r="B15316" i="35"/>
  <c r="B15317" i="35"/>
  <c r="B15318" i="35"/>
  <c r="B15319" i="35"/>
  <c r="B15320" i="35"/>
  <c r="B15321" i="35"/>
  <c r="B15322" i="35"/>
  <c r="B15323" i="35"/>
  <c r="B15324" i="35"/>
  <c r="B15325" i="35"/>
  <c r="B15326" i="35"/>
  <c r="B15327" i="35"/>
  <c r="B15328" i="35"/>
  <c r="B15329" i="35"/>
  <c r="B15330" i="35"/>
  <c r="B15331" i="35"/>
  <c r="B15332" i="35"/>
  <c r="B15333" i="35"/>
  <c r="B15334" i="35"/>
  <c r="B15335" i="35"/>
  <c r="B15336" i="35"/>
  <c r="B15337" i="35"/>
  <c r="B15338" i="35"/>
  <c r="B15339" i="35"/>
  <c r="B15340" i="35"/>
  <c r="B15341" i="35"/>
  <c r="B15342" i="35"/>
  <c r="B15343" i="35"/>
  <c r="B15344" i="35"/>
  <c r="B15345" i="35"/>
  <c r="B15346" i="35"/>
  <c r="B15347" i="35"/>
  <c r="B15348" i="35"/>
  <c r="B15349" i="35"/>
  <c r="B15350" i="35"/>
  <c r="B15351" i="35"/>
  <c r="B15352" i="35"/>
  <c r="B15353" i="35"/>
  <c r="B15354" i="35"/>
  <c r="B15355" i="35"/>
  <c r="B15356" i="35"/>
  <c r="B15357" i="35"/>
  <c r="B15358" i="35"/>
  <c r="B15359" i="35"/>
  <c r="B15360" i="35"/>
  <c r="B15361" i="35"/>
  <c r="B15362" i="35"/>
  <c r="B15363" i="35"/>
  <c r="B15364" i="35"/>
  <c r="B15365" i="35"/>
  <c r="B15366" i="35"/>
  <c r="B15367" i="35"/>
  <c r="B15368" i="35"/>
  <c r="B15369" i="35"/>
  <c r="B15370" i="35"/>
  <c r="B15371" i="35"/>
  <c r="B15372" i="35"/>
  <c r="B15373" i="35"/>
  <c r="B15374" i="35"/>
  <c r="B15375" i="35"/>
  <c r="B15376" i="35"/>
  <c r="B15377" i="35"/>
  <c r="B15378" i="35"/>
  <c r="B15379" i="35"/>
  <c r="B15380" i="35"/>
  <c r="B15381" i="35"/>
  <c r="B15382" i="35"/>
  <c r="B15383" i="35"/>
  <c r="B15384" i="35"/>
  <c r="B15385" i="35"/>
  <c r="B15386" i="35"/>
  <c r="B15387" i="35"/>
  <c r="B15388" i="35"/>
  <c r="B15389" i="35"/>
  <c r="B15390" i="35"/>
  <c r="B15391" i="35"/>
  <c r="B15392" i="35"/>
  <c r="B15393" i="35"/>
  <c r="B15394" i="35"/>
  <c r="B15395" i="35"/>
  <c r="B15396" i="35"/>
  <c r="B15397" i="35"/>
  <c r="B15398" i="35"/>
  <c r="B15399" i="35"/>
  <c r="B15400" i="35"/>
  <c r="B15401" i="35"/>
  <c r="B15402" i="35"/>
  <c r="B15403" i="35"/>
  <c r="B15404" i="35"/>
  <c r="B15405" i="35"/>
  <c r="B15406" i="35"/>
  <c r="B15407" i="35"/>
  <c r="B15408" i="35"/>
  <c r="B15409" i="35"/>
  <c r="B15410" i="35"/>
  <c r="B15411" i="35"/>
  <c r="B15412" i="35"/>
  <c r="B15413" i="35"/>
  <c r="B15414" i="35"/>
  <c r="B15415" i="35"/>
  <c r="B15416" i="35"/>
  <c r="B15417" i="35"/>
  <c r="B15418" i="35"/>
  <c r="B15419" i="35"/>
  <c r="B15420" i="35"/>
  <c r="B15421" i="35"/>
  <c r="B15422" i="35"/>
  <c r="B15423" i="35"/>
  <c r="B15424" i="35"/>
  <c r="B15425" i="35"/>
  <c r="B15426" i="35"/>
  <c r="B15427" i="35"/>
  <c r="B15428" i="35"/>
  <c r="B15429" i="35"/>
  <c r="B15430" i="35"/>
  <c r="B15431" i="35"/>
  <c r="B15432" i="35"/>
  <c r="B15433" i="35"/>
  <c r="B15434" i="35"/>
  <c r="B15435" i="35"/>
  <c r="B15436" i="35"/>
  <c r="B15437" i="35"/>
  <c r="B15438" i="35"/>
  <c r="B15439" i="35"/>
  <c r="B15440" i="35"/>
  <c r="B15441" i="35"/>
  <c r="B15442" i="35"/>
  <c r="B15443" i="35"/>
  <c r="B15444" i="35"/>
  <c r="B15445" i="35"/>
  <c r="B15446" i="35"/>
  <c r="B15447" i="35"/>
  <c r="B15448" i="35"/>
  <c r="B15449" i="35"/>
  <c r="B15450" i="35"/>
  <c r="B15451" i="35"/>
  <c r="B15452" i="35"/>
  <c r="B15453" i="35"/>
  <c r="B15454" i="35"/>
  <c r="B15455" i="35"/>
  <c r="B15456" i="35"/>
  <c r="B15457" i="35"/>
  <c r="B15458" i="35"/>
  <c r="B15459" i="35"/>
  <c r="B15460" i="35"/>
  <c r="B15461" i="35"/>
  <c r="B15462" i="35"/>
  <c r="B15463" i="35"/>
  <c r="B15464" i="35"/>
  <c r="B15465" i="35"/>
  <c r="B15466" i="35"/>
  <c r="B15467" i="35"/>
  <c r="B15468" i="35"/>
  <c r="B15469" i="35"/>
  <c r="B15470" i="35"/>
  <c r="B15471" i="35"/>
  <c r="B15472" i="35"/>
  <c r="B15473" i="35"/>
  <c r="B15474" i="35"/>
  <c r="B15475" i="35"/>
  <c r="B15476" i="35"/>
  <c r="B15477" i="35"/>
  <c r="B15478" i="35"/>
  <c r="B15479" i="35"/>
  <c r="B15480" i="35"/>
  <c r="B15481" i="35"/>
  <c r="B15482" i="35"/>
  <c r="B15483" i="35"/>
  <c r="B15484" i="35"/>
  <c r="B15485" i="35"/>
  <c r="B15486" i="35"/>
  <c r="B15487" i="35"/>
  <c r="B15488" i="35"/>
  <c r="B15489" i="35"/>
  <c r="B15490" i="35"/>
  <c r="B15491" i="35"/>
  <c r="B15492" i="35"/>
  <c r="B15493" i="35"/>
  <c r="B15494" i="35"/>
  <c r="B15495" i="35"/>
  <c r="B15496" i="35"/>
  <c r="B15497" i="35"/>
  <c r="B15498" i="35"/>
  <c r="B15499" i="35"/>
  <c r="B15500" i="35"/>
  <c r="B15501" i="35"/>
  <c r="B15502" i="35"/>
  <c r="B15503" i="35"/>
  <c r="B15504" i="35"/>
  <c r="B15505" i="35"/>
  <c r="B15506" i="35"/>
  <c r="B15507" i="35"/>
  <c r="B15508" i="35"/>
  <c r="B15509" i="35"/>
  <c r="B15510" i="35"/>
  <c r="B15511" i="35"/>
  <c r="B15512" i="35"/>
  <c r="B15513" i="35"/>
  <c r="B15514" i="35"/>
  <c r="B15515" i="35"/>
  <c r="B15516" i="35"/>
  <c r="B15517" i="35"/>
  <c r="B15518" i="35"/>
  <c r="B15519" i="35"/>
  <c r="B15520" i="35"/>
  <c r="B15521" i="35"/>
  <c r="B15522" i="35"/>
  <c r="B15523" i="35"/>
  <c r="B15524" i="35"/>
  <c r="B15525" i="35"/>
  <c r="B15526" i="35"/>
  <c r="B15527" i="35"/>
  <c r="B15528" i="35"/>
  <c r="B15529" i="35"/>
  <c r="B15530" i="35"/>
  <c r="B15531" i="35"/>
  <c r="B15532" i="35"/>
  <c r="B15533" i="35"/>
  <c r="B15534" i="35"/>
  <c r="B15535" i="35"/>
  <c r="B15536" i="35"/>
  <c r="B15537" i="35"/>
  <c r="B15538" i="35"/>
  <c r="B15539" i="35"/>
  <c r="B15540" i="35"/>
  <c r="B15541" i="35"/>
  <c r="B15542" i="35"/>
  <c r="B15543" i="35"/>
  <c r="B15544" i="35"/>
  <c r="B15545" i="35"/>
  <c r="B15546" i="35"/>
  <c r="B15547" i="35"/>
  <c r="B15548" i="35"/>
  <c r="B15549" i="35"/>
  <c r="B15550" i="35"/>
  <c r="B15551" i="35"/>
  <c r="B15552" i="35"/>
  <c r="B15553" i="35"/>
  <c r="B15554" i="35"/>
  <c r="B15555" i="35"/>
  <c r="B15556" i="35"/>
  <c r="B15557" i="35"/>
  <c r="B15558" i="35"/>
  <c r="B15559" i="35"/>
  <c r="B15560" i="35"/>
  <c r="B15561" i="35"/>
  <c r="B15562" i="35"/>
  <c r="B15563" i="35"/>
  <c r="B15564" i="35"/>
  <c r="B15565" i="35"/>
  <c r="B15566" i="35"/>
  <c r="B15567" i="35"/>
  <c r="B15568" i="35"/>
  <c r="B15569" i="35"/>
  <c r="B15570" i="35"/>
  <c r="B15571" i="35"/>
  <c r="B15572" i="35"/>
  <c r="B15573" i="35"/>
  <c r="B15574" i="35"/>
  <c r="B15575" i="35"/>
  <c r="B15576" i="35"/>
  <c r="B15577" i="35"/>
  <c r="B15578" i="35"/>
  <c r="B15579" i="35"/>
  <c r="B15580" i="35"/>
  <c r="B15581" i="35"/>
  <c r="B15582" i="35"/>
  <c r="B15583" i="35"/>
  <c r="B15584" i="35"/>
  <c r="B15585" i="35"/>
  <c r="B15586" i="35"/>
  <c r="B15587" i="35"/>
  <c r="B15588" i="35"/>
  <c r="B15589" i="35"/>
  <c r="B15590" i="35"/>
  <c r="B15591" i="35"/>
  <c r="B15592" i="35"/>
  <c r="B15593" i="35"/>
  <c r="B15594" i="35"/>
  <c r="B15595" i="35"/>
  <c r="B15596" i="35"/>
  <c r="B15597" i="35"/>
  <c r="B15598" i="35"/>
  <c r="B15599" i="35"/>
  <c r="B15600" i="35"/>
  <c r="B15601" i="35"/>
  <c r="B15602" i="35"/>
  <c r="B15603" i="35"/>
  <c r="B15604" i="35"/>
  <c r="B15605" i="35"/>
  <c r="B15606" i="35"/>
  <c r="B15607" i="35"/>
  <c r="B15608" i="35"/>
  <c r="B15609" i="35"/>
  <c r="B15610" i="35"/>
  <c r="B15611" i="35"/>
  <c r="B15612" i="35"/>
  <c r="B15613" i="35"/>
  <c r="B15614" i="35"/>
  <c r="B15615" i="35"/>
  <c r="B15616" i="35"/>
  <c r="B15617" i="35"/>
  <c r="B15618" i="35"/>
  <c r="B15619" i="35"/>
  <c r="B15620" i="35"/>
  <c r="B15621" i="35"/>
  <c r="B15622" i="35"/>
  <c r="B15623" i="35"/>
  <c r="B15624" i="35"/>
  <c r="B15625" i="35"/>
  <c r="B15626" i="35"/>
  <c r="B15627" i="35"/>
  <c r="B15628" i="35"/>
  <c r="B15629" i="35"/>
  <c r="B15630" i="35"/>
  <c r="B15631" i="35"/>
  <c r="B15632" i="35"/>
  <c r="B15633" i="35"/>
  <c r="B15634" i="35"/>
  <c r="B15635" i="35"/>
  <c r="B15636" i="35"/>
  <c r="B15637" i="35"/>
  <c r="B15638" i="35"/>
  <c r="B15639" i="35"/>
  <c r="B15640" i="35"/>
  <c r="B15641" i="35"/>
  <c r="B15642" i="35"/>
  <c r="B15643" i="35"/>
  <c r="B15644" i="35"/>
  <c r="B15645" i="35"/>
  <c r="B15646" i="35"/>
  <c r="B15647" i="35"/>
  <c r="B15648" i="35"/>
  <c r="B15649" i="35"/>
  <c r="B15650" i="35"/>
  <c r="B15651" i="35"/>
  <c r="B15652" i="35"/>
  <c r="B15653" i="35"/>
  <c r="B15654" i="35"/>
  <c r="B15655" i="35"/>
  <c r="B15656" i="35"/>
  <c r="B15657" i="35"/>
  <c r="B15658" i="35"/>
  <c r="B15659" i="35"/>
  <c r="B15660" i="35"/>
  <c r="B15661" i="35"/>
  <c r="B15662" i="35"/>
  <c r="B15663" i="35"/>
  <c r="B15664" i="35"/>
  <c r="B15665" i="35"/>
  <c r="B15666" i="35"/>
  <c r="B15667" i="35"/>
  <c r="B15668" i="35"/>
  <c r="B15669" i="35"/>
  <c r="B15670" i="35"/>
  <c r="B15671" i="35"/>
  <c r="B15672" i="35"/>
  <c r="B15673" i="35"/>
  <c r="B15674" i="35"/>
  <c r="B15675" i="35"/>
  <c r="B15676" i="35"/>
  <c r="B15677" i="35"/>
  <c r="B15678" i="35"/>
  <c r="B15679" i="35"/>
  <c r="B15680" i="35"/>
  <c r="B15681" i="35"/>
  <c r="B15682" i="35"/>
  <c r="B15683" i="35"/>
  <c r="B15684" i="35"/>
  <c r="B15685" i="35"/>
  <c r="B15686" i="35"/>
  <c r="B15687" i="35"/>
  <c r="B15688" i="35"/>
  <c r="B15689" i="35"/>
  <c r="B15690" i="35"/>
  <c r="B15691" i="35"/>
  <c r="B15692" i="35"/>
  <c r="B15693" i="35"/>
  <c r="B15694" i="35"/>
  <c r="B15695" i="35"/>
  <c r="B15696" i="35"/>
  <c r="B15697" i="35"/>
  <c r="B15698" i="35"/>
  <c r="B15699" i="35"/>
  <c r="B15700" i="35"/>
  <c r="B15701" i="35"/>
  <c r="B15702" i="35"/>
  <c r="B15703" i="35"/>
  <c r="B15704" i="35"/>
  <c r="B15705" i="35"/>
  <c r="B15706" i="35"/>
  <c r="B15707" i="35"/>
  <c r="B15708" i="35"/>
  <c r="B15709" i="35"/>
  <c r="B15710" i="35"/>
  <c r="B15711" i="35"/>
  <c r="B15712" i="35"/>
  <c r="B15713" i="35"/>
  <c r="B15714" i="35"/>
  <c r="B15715" i="35"/>
  <c r="B15716" i="35"/>
  <c r="B15717" i="35"/>
  <c r="B15718" i="35"/>
  <c r="B15719" i="35"/>
  <c r="B15720" i="35"/>
  <c r="B15721" i="35"/>
  <c r="B15722" i="35"/>
  <c r="B15723" i="35"/>
  <c r="B15724" i="35"/>
  <c r="B15725" i="35"/>
  <c r="B15726" i="35"/>
  <c r="B15727" i="35"/>
  <c r="B15728" i="35"/>
  <c r="B15729" i="35"/>
  <c r="B15730" i="35"/>
  <c r="B15731" i="35"/>
  <c r="B15732" i="35"/>
  <c r="B15733" i="35"/>
  <c r="B15734" i="35"/>
  <c r="B15735" i="35"/>
  <c r="B15736" i="35"/>
  <c r="B15737" i="35"/>
  <c r="B15738" i="35"/>
  <c r="B15739" i="35"/>
  <c r="B15740" i="35"/>
  <c r="B15741" i="35"/>
  <c r="B15742" i="35"/>
  <c r="B15743" i="35"/>
  <c r="B15744" i="35"/>
  <c r="B15745" i="35"/>
  <c r="B15746" i="35"/>
  <c r="B15747" i="35"/>
  <c r="B15748" i="35"/>
  <c r="B15749" i="35"/>
  <c r="B15750" i="35"/>
  <c r="B15751" i="35"/>
  <c r="B15752" i="35"/>
  <c r="B15753" i="35"/>
  <c r="B15754" i="35"/>
  <c r="B15755" i="35"/>
  <c r="B15756" i="35"/>
  <c r="B15757" i="35"/>
  <c r="B15758" i="35"/>
  <c r="B15759" i="35"/>
  <c r="B15760" i="35"/>
  <c r="B15761" i="35"/>
  <c r="B15762" i="35"/>
  <c r="B15763" i="35"/>
  <c r="B15764" i="35"/>
  <c r="B15765" i="35"/>
  <c r="B15766" i="35"/>
  <c r="B15767" i="35"/>
  <c r="B15768" i="35"/>
  <c r="B15769" i="35"/>
  <c r="B15770" i="35"/>
  <c r="B15771" i="35"/>
  <c r="B15772" i="35"/>
  <c r="B15773" i="35"/>
  <c r="B15774" i="35"/>
  <c r="B15775" i="35"/>
  <c r="B15776" i="35"/>
  <c r="B15777" i="35"/>
  <c r="B15778" i="35"/>
  <c r="B15779" i="35"/>
  <c r="B15780" i="35"/>
  <c r="B15781" i="35"/>
  <c r="B15782" i="35"/>
  <c r="B15783" i="35"/>
  <c r="B15784" i="35"/>
  <c r="B15785" i="35"/>
  <c r="B15786" i="35"/>
  <c r="B15787" i="35"/>
  <c r="B15788" i="35"/>
  <c r="B15789" i="35"/>
  <c r="B15790" i="35"/>
  <c r="B15791" i="35"/>
  <c r="B15792" i="35"/>
  <c r="B15793" i="35"/>
  <c r="B15794" i="35"/>
  <c r="B15795" i="35"/>
  <c r="B15796" i="35"/>
  <c r="B15797" i="35"/>
  <c r="B15798" i="35"/>
  <c r="B15799" i="35"/>
  <c r="B15800" i="35"/>
  <c r="B15801" i="35"/>
  <c r="B15802" i="35"/>
  <c r="B15803" i="35"/>
  <c r="B15804" i="35"/>
  <c r="B15805" i="35"/>
  <c r="B15806" i="35"/>
  <c r="B15807" i="35"/>
  <c r="B15808" i="35"/>
  <c r="B15809" i="35"/>
  <c r="B15810" i="35"/>
  <c r="B15811" i="35"/>
  <c r="B15812" i="35"/>
  <c r="B15813" i="35"/>
  <c r="B15814" i="35"/>
  <c r="B15815" i="35"/>
  <c r="B15816" i="35"/>
  <c r="B15817" i="35"/>
  <c r="B15818" i="35"/>
  <c r="B15819" i="35"/>
  <c r="B15820" i="35"/>
  <c r="B15821" i="35"/>
  <c r="B15822" i="35"/>
  <c r="B15823" i="35"/>
  <c r="B15824" i="35"/>
  <c r="B15825" i="35"/>
  <c r="B15826" i="35"/>
  <c r="B15827" i="35"/>
  <c r="B15828" i="35"/>
  <c r="B15829" i="35"/>
  <c r="B15830" i="35"/>
  <c r="B15831" i="35"/>
  <c r="B15832" i="35"/>
  <c r="B15833" i="35"/>
  <c r="B15834" i="35"/>
  <c r="B15835" i="35"/>
  <c r="B15836" i="35"/>
  <c r="B15837" i="35"/>
  <c r="B15838" i="35"/>
  <c r="B15839" i="35"/>
  <c r="B15840" i="35"/>
  <c r="B15841" i="35"/>
  <c r="B15842" i="35"/>
  <c r="B15843" i="35"/>
  <c r="B15844" i="35"/>
  <c r="B15845" i="35"/>
  <c r="B15846" i="35"/>
  <c r="B15847" i="35"/>
  <c r="B15848" i="35"/>
  <c r="B15849" i="35"/>
  <c r="B15850" i="35"/>
  <c r="B15851" i="35"/>
  <c r="B15852" i="35"/>
  <c r="B15853" i="35"/>
  <c r="B15854" i="35"/>
  <c r="B15855" i="35"/>
  <c r="B15856" i="35"/>
  <c r="B15857" i="35"/>
  <c r="B15858" i="35"/>
  <c r="B15859" i="35"/>
  <c r="B15860" i="35"/>
  <c r="B15861" i="35"/>
  <c r="B15862" i="35"/>
  <c r="B15863" i="35"/>
  <c r="B15864" i="35"/>
  <c r="B15865" i="35"/>
  <c r="B15866" i="35"/>
  <c r="B15867" i="35"/>
  <c r="B15868" i="35"/>
  <c r="B15869" i="35"/>
  <c r="B15870" i="35"/>
  <c r="B15871" i="35"/>
  <c r="B15872" i="35"/>
  <c r="B15873" i="35"/>
  <c r="B15874" i="35"/>
  <c r="B15875" i="35"/>
  <c r="B15876" i="35"/>
  <c r="B15877" i="35"/>
  <c r="B15878" i="35"/>
  <c r="B15879" i="35"/>
  <c r="B15880" i="35"/>
  <c r="B15881" i="35"/>
  <c r="B15882" i="35"/>
  <c r="B15883" i="35"/>
  <c r="B15884" i="35"/>
  <c r="B15885" i="35"/>
  <c r="B15886" i="35"/>
  <c r="B15887" i="35"/>
  <c r="B15888" i="35"/>
  <c r="B15889" i="35"/>
  <c r="B15890" i="35"/>
  <c r="B15891" i="35"/>
  <c r="B15892" i="35"/>
  <c r="B15893" i="35"/>
  <c r="B15894" i="35"/>
  <c r="B15895" i="35"/>
  <c r="B15896" i="35"/>
  <c r="B15897" i="35"/>
  <c r="B15898" i="35"/>
  <c r="B15899" i="35"/>
  <c r="B15900" i="35"/>
  <c r="B15901" i="35"/>
  <c r="B15902" i="35"/>
  <c r="B15903" i="35"/>
  <c r="B15904" i="35"/>
  <c r="B15905" i="35"/>
  <c r="B15906" i="35"/>
  <c r="B15907" i="35"/>
  <c r="B15908" i="35"/>
  <c r="B15909" i="35"/>
  <c r="B15910" i="35"/>
  <c r="B15911" i="35"/>
  <c r="B15912" i="35"/>
  <c r="B15913" i="35"/>
  <c r="B15914" i="35"/>
  <c r="B15915" i="35"/>
  <c r="B15916" i="35"/>
  <c r="B15917" i="35"/>
  <c r="B15918" i="35"/>
  <c r="B15919" i="35"/>
  <c r="B15920" i="35"/>
  <c r="B15921" i="35"/>
  <c r="B15922" i="35"/>
  <c r="B15923" i="35"/>
  <c r="B15924" i="35"/>
  <c r="B15925" i="35"/>
  <c r="B15926" i="35"/>
  <c r="B15927" i="35"/>
  <c r="B15928" i="35"/>
  <c r="B15929" i="35"/>
  <c r="B15930" i="35"/>
  <c r="B15931" i="35"/>
  <c r="B15932" i="35"/>
  <c r="B15933" i="35"/>
  <c r="B15934" i="35"/>
  <c r="B15935" i="35"/>
  <c r="B15936" i="35"/>
  <c r="B15937" i="35"/>
  <c r="B15938" i="35"/>
  <c r="B15939" i="35"/>
  <c r="B15940" i="35"/>
  <c r="B15941" i="35"/>
  <c r="B15942" i="35"/>
  <c r="B15943" i="35"/>
  <c r="B15944" i="35"/>
  <c r="B15945" i="35"/>
  <c r="B15946" i="35"/>
  <c r="B15947" i="35"/>
  <c r="B15948" i="35"/>
  <c r="B15949" i="35"/>
  <c r="B15950" i="35"/>
  <c r="B15951" i="35"/>
  <c r="B15952" i="35"/>
  <c r="B15953" i="35"/>
  <c r="B15954" i="35"/>
  <c r="B15955" i="35"/>
  <c r="B15956" i="35"/>
  <c r="B15957" i="35"/>
  <c r="B15958" i="35"/>
  <c r="B15959" i="35"/>
  <c r="B15960" i="35"/>
  <c r="B15961" i="35"/>
  <c r="B15962" i="35"/>
  <c r="B15963" i="35"/>
  <c r="B15964" i="35"/>
  <c r="B15965" i="35"/>
  <c r="B15966" i="35"/>
  <c r="B15967" i="35"/>
  <c r="B15968" i="35"/>
  <c r="B15969" i="35"/>
  <c r="B15970" i="35"/>
  <c r="B15971" i="35"/>
  <c r="B15972" i="35"/>
  <c r="B15973" i="35"/>
  <c r="B15974" i="35"/>
  <c r="B15975" i="35"/>
  <c r="B15976" i="35"/>
  <c r="B15977" i="35"/>
  <c r="B15978" i="35"/>
  <c r="B15979" i="35"/>
  <c r="B15980" i="35"/>
  <c r="B15981" i="35"/>
  <c r="B15982" i="35"/>
  <c r="B15983" i="35"/>
  <c r="B15984" i="35"/>
  <c r="B15985" i="35"/>
  <c r="B15986" i="35"/>
  <c r="B15987" i="35"/>
  <c r="B15988" i="35"/>
  <c r="B15989" i="35"/>
  <c r="B15990" i="35"/>
  <c r="B15991" i="35"/>
  <c r="B15992" i="35"/>
  <c r="B15993" i="35"/>
  <c r="B15994" i="35"/>
  <c r="B15995" i="35"/>
  <c r="B15996" i="35"/>
  <c r="B15997" i="35"/>
  <c r="B15998" i="35"/>
  <c r="B15999" i="35"/>
  <c r="B16000" i="35"/>
  <c r="B16001" i="35"/>
  <c r="B16002" i="35"/>
  <c r="B16003" i="35"/>
  <c r="B16004" i="35"/>
  <c r="B16005" i="35"/>
  <c r="B16006" i="35"/>
  <c r="B16007" i="35"/>
  <c r="B16008" i="35"/>
  <c r="B16009" i="35"/>
  <c r="B16010" i="35"/>
  <c r="B16011" i="35"/>
  <c r="B16012" i="35"/>
  <c r="B16013" i="35"/>
  <c r="B16014" i="35"/>
  <c r="B16015" i="35"/>
  <c r="B16016" i="35"/>
  <c r="B16017" i="35"/>
  <c r="B16018" i="35"/>
  <c r="B16019" i="35"/>
  <c r="B16020" i="35"/>
  <c r="B16021" i="35"/>
  <c r="B16022" i="35"/>
  <c r="B16023" i="35"/>
  <c r="B16024" i="35"/>
  <c r="B16025" i="35"/>
  <c r="B16026" i="35"/>
  <c r="B16027" i="35"/>
  <c r="B16028" i="35"/>
  <c r="B16029" i="35"/>
  <c r="B16030" i="35"/>
  <c r="B16031" i="35"/>
  <c r="B16032" i="35"/>
  <c r="B16033" i="35"/>
  <c r="B16034" i="35"/>
  <c r="B16035" i="35"/>
  <c r="B16036" i="35"/>
  <c r="B16037" i="35"/>
  <c r="B16038" i="35"/>
  <c r="B16039" i="35"/>
  <c r="B16040" i="35"/>
  <c r="B16041" i="35"/>
  <c r="B16042" i="35"/>
  <c r="B16043" i="35"/>
  <c r="B16044" i="35"/>
  <c r="B16045" i="35"/>
  <c r="B16046" i="35"/>
  <c r="B16047" i="35"/>
  <c r="B16048" i="35"/>
  <c r="B16049" i="35"/>
  <c r="B16050" i="35"/>
  <c r="B16051" i="35"/>
  <c r="B16052" i="35"/>
  <c r="B16053" i="35"/>
  <c r="B16054" i="35"/>
  <c r="B16055" i="35"/>
  <c r="B16056" i="35"/>
  <c r="B16057" i="35"/>
  <c r="B16058" i="35"/>
  <c r="B16059" i="35"/>
  <c r="B16060" i="35"/>
  <c r="B16061" i="35"/>
  <c r="B16062" i="35"/>
  <c r="B16063" i="35"/>
  <c r="B16064" i="35"/>
  <c r="B16065" i="35"/>
  <c r="B16066" i="35"/>
  <c r="B16067" i="35"/>
  <c r="B16068" i="35"/>
  <c r="B16069" i="35"/>
  <c r="B16070" i="35"/>
  <c r="B16071" i="35"/>
  <c r="B16072" i="35"/>
  <c r="B16073" i="35"/>
  <c r="B16074" i="35"/>
  <c r="B16075" i="35"/>
  <c r="B16076" i="35"/>
  <c r="B16077" i="35"/>
  <c r="B16078" i="35"/>
  <c r="B16079" i="35"/>
  <c r="B16080" i="35"/>
  <c r="B16081" i="35"/>
  <c r="B16082" i="35"/>
  <c r="B16083" i="35"/>
  <c r="B16084" i="35"/>
  <c r="B16085" i="35"/>
  <c r="B16086" i="35"/>
  <c r="B16087" i="35"/>
  <c r="B16088" i="35"/>
  <c r="B16089" i="35"/>
  <c r="B16090" i="35"/>
  <c r="B16091" i="35"/>
  <c r="B16092" i="35"/>
  <c r="B16093" i="35"/>
  <c r="B16094" i="35"/>
  <c r="B16095" i="35"/>
  <c r="B16096" i="35"/>
  <c r="B16097" i="35"/>
  <c r="B16098" i="35"/>
  <c r="B16099" i="35"/>
  <c r="B16100" i="35"/>
  <c r="B16101" i="35"/>
  <c r="B16102" i="35"/>
  <c r="B16103" i="35"/>
  <c r="B16104" i="35"/>
  <c r="B16105" i="35"/>
  <c r="B16106" i="35"/>
  <c r="B16107" i="35"/>
  <c r="B16108" i="35"/>
  <c r="B16109" i="35"/>
  <c r="B16110" i="35"/>
  <c r="B16111" i="35"/>
  <c r="B16112" i="35"/>
  <c r="B16113" i="35"/>
  <c r="B16114" i="35"/>
  <c r="B16115" i="35"/>
  <c r="B16116" i="35"/>
  <c r="B16117" i="35"/>
  <c r="B16118" i="35"/>
  <c r="B16119" i="35"/>
  <c r="B16120" i="35"/>
  <c r="B16121" i="35"/>
  <c r="B16122" i="35"/>
  <c r="B16123" i="35"/>
  <c r="B16124" i="35"/>
  <c r="B16125" i="35"/>
  <c r="B16126" i="35"/>
  <c r="B16127" i="35"/>
  <c r="B16128" i="35"/>
  <c r="B16129" i="35"/>
  <c r="B16130" i="35"/>
  <c r="B16131" i="35"/>
  <c r="B16132" i="35"/>
  <c r="B16133" i="35"/>
  <c r="B16134" i="35"/>
  <c r="B16135" i="35"/>
  <c r="B16136" i="35"/>
  <c r="B16137" i="35"/>
  <c r="B16138" i="35"/>
  <c r="B16139" i="35"/>
  <c r="B16140" i="35"/>
  <c r="B16141" i="35"/>
  <c r="B16142" i="35"/>
  <c r="B16143" i="35"/>
  <c r="B16144" i="35"/>
  <c r="B16145" i="35"/>
  <c r="B16146" i="35"/>
  <c r="B16147" i="35"/>
  <c r="B16148" i="35"/>
  <c r="B16149" i="35"/>
  <c r="B16150" i="35"/>
  <c r="B16151" i="35"/>
  <c r="B16152" i="35"/>
  <c r="B16153" i="35"/>
  <c r="B16154" i="35"/>
  <c r="B16155" i="35"/>
  <c r="B16156" i="35"/>
  <c r="B16157" i="35"/>
  <c r="B16158" i="35"/>
  <c r="B16159" i="35"/>
  <c r="B16160" i="35"/>
  <c r="B16161" i="35"/>
  <c r="B16162" i="35"/>
  <c r="B16163" i="35"/>
  <c r="B16164" i="35"/>
  <c r="B16165" i="35"/>
  <c r="B16166" i="35"/>
  <c r="B16167" i="35"/>
  <c r="B16168" i="35"/>
  <c r="B16169" i="35"/>
  <c r="B16170" i="35"/>
  <c r="B16171" i="35"/>
  <c r="B16172" i="35"/>
  <c r="B16173" i="35"/>
  <c r="B16174" i="35"/>
  <c r="B16175" i="35"/>
  <c r="B16176" i="35"/>
  <c r="B16177" i="35"/>
  <c r="B16178" i="35"/>
  <c r="B16179" i="35"/>
  <c r="B16180" i="35"/>
  <c r="B16181" i="35"/>
  <c r="B16182" i="35"/>
  <c r="B16183" i="35"/>
  <c r="B16184" i="35"/>
  <c r="B16185" i="35"/>
  <c r="B16186" i="35"/>
  <c r="B16187" i="35"/>
  <c r="B16188" i="35"/>
  <c r="B16189" i="35"/>
  <c r="B16190" i="35"/>
  <c r="B16191" i="35"/>
  <c r="B16192" i="35"/>
  <c r="B16193" i="35"/>
  <c r="B16194" i="35"/>
  <c r="B16195" i="35"/>
  <c r="B16196" i="35"/>
  <c r="B16197" i="35"/>
  <c r="B16198" i="35"/>
  <c r="B16199" i="35"/>
  <c r="B16200" i="35"/>
  <c r="B16201" i="35"/>
  <c r="B16202" i="35"/>
  <c r="B16203" i="35"/>
  <c r="B16204" i="35"/>
  <c r="B16205" i="35"/>
  <c r="B16206" i="35"/>
  <c r="B16207" i="35"/>
  <c r="B16208" i="35"/>
  <c r="B16209" i="35"/>
  <c r="B16210" i="35"/>
  <c r="B16211" i="35"/>
  <c r="B16212" i="35"/>
  <c r="B16213" i="35"/>
  <c r="B16214" i="35"/>
  <c r="B16215" i="35"/>
  <c r="B16216" i="35"/>
  <c r="B16217" i="35"/>
  <c r="B16218" i="35"/>
  <c r="B16219" i="35"/>
  <c r="B16220" i="35"/>
  <c r="B16221" i="35"/>
  <c r="B16222" i="35"/>
  <c r="B16223" i="35"/>
  <c r="B16224" i="35"/>
  <c r="B16225" i="35"/>
  <c r="B16226" i="35"/>
  <c r="B16227" i="35"/>
  <c r="B16228" i="35"/>
  <c r="B16229" i="35"/>
  <c r="B16230" i="35"/>
  <c r="B16231" i="35"/>
  <c r="B16232" i="35"/>
  <c r="B16233" i="35"/>
  <c r="B16234" i="35"/>
  <c r="B16235" i="35"/>
  <c r="B16236" i="35"/>
  <c r="B16237" i="35"/>
  <c r="B16238" i="35"/>
  <c r="B16239" i="35"/>
  <c r="B16240" i="35"/>
  <c r="B16241" i="35"/>
  <c r="B16242" i="35"/>
  <c r="B16243" i="35"/>
  <c r="B16244" i="35"/>
  <c r="B16245" i="35"/>
  <c r="B16246" i="35"/>
  <c r="B16247" i="35"/>
  <c r="B16248" i="35"/>
  <c r="B16249" i="35"/>
  <c r="B16250" i="35"/>
  <c r="B16251" i="35"/>
  <c r="B16252" i="35"/>
  <c r="B16253" i="35"/>
  <c r="B16254" i="35"/>
  <c r="B16255" i="35"/>
  <c r="B16256" i="35"/>
  <c r="B16257" i="35"/>
  <c r="B16258" i="35"/>
  <c r="B16259" i="35"/>
  <c r="B16260" i="35"/>
  <c r="B16261" i="35"/>
  <c r="B16262" i="35"/>
  <c r="B16263" i="35"/>
  <c r="B16264" i="35"/>
  <c r="B16265" i="35"/>
  <c r="B16266" i="35"/>
  <c r="B16267" i="35"/>
  <c r="B16268" i="35"/>
  <c r="B16269" i="35"/>
  <c r="B16270" i="35"/>
  <c r="B16271" i="35"/>
  <c r="B16272" i="35"/>
  <c r="B16273" i="35"/>
  <c r="B16274" i="35"/>
  <c r="B16275" i="35"/>
  <c r="B16276" i="35"/>
  <c r="B16277" i="35"/>
  <c r="B16278" i="35"/>
  <c r="B16279" i="35"/>
  <c r="B16280" i="35"/>
  <c r="B16281" i="35"/>
  <c r="B16282" i="35"/>
  <c r="B16283" i="35"/>
  <c r="B16284" i="35"/>
  <c r="B16285" i="35"/>
  <c r="B16286" i="35"/>
  <c r="B16287" i="35"/>
  <c r="B16288" i="35"/>
  <c r="B16289" i="35"/>
  <c r="B16290" i="35"/>
  <c r="B16291" i="35"/>
  <c r="B16292" i="35"/>
  <c r="B16293" i="35"/>
  <c r="B16294" i="35"/>
  <c r="B16295" i="35"/>
  <c r="B16296" i="35"/>
  <c r="B16297" i="35"/>
  <c r="B16298" i="35"/>
  <c r="B16299" i="35"/>
  <c r="B16300" i="35"/>
  <c r="B16301" i="35"/>
  <c r="B16302" i="35"/>
  <c r="B16303" i="35"/>
  <c r="B16304" i="35"/>
  <c r="B16305" i="35"/>
  <c r="B16306" i="35"/>
  <c r="B16307" i="35"/>
  <c r="B16308" i="35"/>
  <c r="B16309" i="35"/>
  <c r="B16310" i="35"/>
  <c r="B16311" i="35"/>
  <c r="B16312" i="35"/>
  <c r="B16313" i="35"/>
  <c r="B16314" i="35"/>
  <c r="EM3" i="14"/>
  <c r="EQ146" i="14"/>
  <c r="EQ145" i="14"/>
  <c r="EQ144" i="14"/>
  <c r="EQ143" i="14"/>
  <c r="EQ142" i="14"/>
  <c r="EQ141" i="14"/>
  <c r="EQ140" i="14"/>
  <c r="EQ139" i="14"/>
  <c r="EQ138" i="14"/>
  <c r="EQ137" i="14"/>
  <c r="EQ136" i="14"/>
  <c r="EQ135" i="14"/>
  <c r="EQ134" i="14"/>
  <c r="EQ133" i="14"/>
  <c r="EQ132" i="14"/>
  <c r="EQ131" i="14"/>
  <c r="EQ130" i="14"/>
  <c r="EQ129" i="14"/>
  <c r="EQ128" i="14"/>
  <c r="EQ127" i="14"/>
  <c r="EQ126" i="14"/>
  <c r="EQ125" i="14"/>
  <c r="EQ124" i="14"/>
  <c r="EQ123" i="14"/>
  <c r="EQ122" i="14"/>
  <c r="EQ121" i="14"/>
  <c r="EQ120" i="14"/>
  <c r="EQ119" i="14"/>
  <c r="EQ118" i="14"/>
  <c r="EQ117" i="14"/>
  <c r="EQ116" i="14"/>
  <c r="EQ115" i="14"/>
  <c r="EQ114" i="14"/>
  <c r="EQ113" i="14"/>
  <c r="EQ112" i="14"/>
  <c r="EQ111" i="14"/>
  <c r="EQ110" i="14"/>
  <c r="EQ109" i="14"/>
  <c r="EQ108" i="14"/>
  <c r="EQ107" i="14"/>
  <c r="EQ106" i="14"/>
  <c r="EQ105" i="14"/>
  <c r="EQ104" i="14"/>
  <c r="EQ103" i="14"/>
  <c r="EQ102" i="14"/>
  <c r="EQ101" i="14"/>
  <c r="EQ100" i="14"/>
  <c r="EQ99" i="14"/>
  <c r="EQ98" i="14"/>
  <c r="EQ97" i="14"/>
  <c r="EQ96" i="14"/>
  <c r="EQ95" i="14"/>
  <c r="EQ94" i="14"/>
  <c r="EQ93" i="14"/>
  <c r="EQ92" i="14"/>
  <c r="EQ91" i="14"/>
  <c r="EQ90" i="14"/>
  <c r="EQ89" i="14"/>
  <c r="EQ88" i="14"/>
  <c r="EQ87" i="14"/>
  <c r="EQ86" i="14"/>
  <c r="EQ85" i="14"/>
  <c r="EQ84" i="14"/>
  <c r="EQ83" i="14"/>
  <c r="EQ82" i="14"/>
  <c r="EQ81" i="14"/>
  <c r="EQ80" i="14"/>
  <c r="EQ79" i="14"/>
  <c r="EQ78" i="14"/>
  <c r="EQ77" i="14"/>
  <c r="EQ76" i="14"/>
  <c r="EQ75" i="14"/>
  <c r="EQ74" i="14"/>
  <c r="EQ73" i="14"/>
  <c r="EQ72" i="14"/>
  <c r="EQ71" i="14"/>
  <c r="EQ70" i="14"/>
  <c r="EQ69" i="14"/>
  <c r="EQ68" i="14"/>
  <c r="EQ67" i="14"/>
  <c r="EQ66" i="14"/>
  <c r="EQ65" i="14"/>
  <c r="EQ64" i="14"/>
  <c r="EQ63" i="14"/>
  <c r="EQ62" i="14"/>
  <c r="EQ61" i="14"/>
  <c r="EQ60" i="14"/>
  <c r="EQ59" i="14"/>
  <c r="EQ58" i="14"/>
  <c r="EQ57" i="14"/>
  <c r="EQ56" i="14"/>
  <c r="EQ55" i="14"/>
  <c r="EQ54" i="14"/>
  <c r="EQ53" i="14"/>
  <c r="EQ52" i="14"/>
  <c r="EQ51" i="14"/>
  <c r="EQ50" i="14"/>
  <c r="EQ49" i="14"/>
  <c r="EQ48" i="14"/>
  <c r="EQ47" i="14"/>
  <c r="EQ46" i="14"/>
  <c r="EQ45" i="14"/>
  <c r="EQ44" i="14"/>
  <c r="EQ43" i="14"/>
  <c r="EQ42" i="14"/>
  <c r="EQ41" i="14"/>
  <c r="EQ40" i="14"/>
  <c r="EQ39" i="14"/>
  <c r="EQ38" i="14"/>
  <c r="EQ37" i="14"/>
  <c r="EQ36" i="14"/>
  <c r="EQ35" i="14"/>
  <c r="EQ34" i="14"/>
  <c r="EQ33" i="14"/>
  <c r="EQ32" i="14"/>
  <c r="EQ31" i="14"/>
  <c r="EQ30" i="14"/>
  <c r="EQ29" i="14"/>
  <c r="EQ28" i="14"/>
  <c r="EQ27" i="14"/>
  <c r="EQ26" i="14"/>
  <c r="EQ25" i="14"/>
  <c r="EQ24" i="14"/>
  <c r="EQ23" i="14"/>
  <c r="EQ22" i="14"/>
  <c r="EQ21" i="14"/>
  <c r="EQ20" i="14"/>
  <c r="EQ19" i="14"/>
  <c r="EQ18" i="14"/>
  <c r="EQ17" i="14"/>
  <c r="EQ16" i="14"/>
  <c r="EQ15" i="14"/>
  <c r="EQ14" i="14"/>
  <c r="EQ13" i="14"/>
  <c r="EQ12" i="14"/>
  <c r="EQ11" i="14"/>
  <c r="EQ10" i="14"/>
  <c r="EQ9" i="14"/>
  <c r="EQ8" i="14"/>
  <c r="EQ7" i="14"/>
  <c r="EQ6" i="14"/>
  <c r="EQ5" i="14"/>
  <c r="EQ4" i="14"/>
  <c r="EQ3" i="14"/>
  <c r="EQ1" i="14"/>
  <c r="EM146" i="14"/>
  <c r="EM145" i="14"/>
  <c r="EM144" i="14"/>
  <c r="EM143" i="14"/>
  <c r="EM142" i="14"/>
  <c r="EM141" i="14"/>
  <c r="EM140" i="14"/>
  <c r="EM139" i="14"/>
  <c r="EM138" i="14"/>
  <c r="EM137" i="14"/>
  <c r="EM136" i="14"/>
  <c r="EM135" i="14"/>
  <c r="EM134" i="14"/>
  <c r="EM133" i="14"/>
  <c r="EM132" i="14"/>
  <c r="EM131" i="14"/>
  <c r="EM130" i="14"/>
  <c r="EM129" i="14"/>
  <c r="EM128" i="14"/>
  <c r="EM127" i="14"/>
  <c r="EM126" i="14"/>
  <c r="EM125" i="14"/>
  <c r="EM124" i="14"/>
  <c r="EM123" i="14"/>
  <c r="EM122" i="14"/>
  <c r="EM121" i="14"/>
  <c r="EM120" i="14"/>
  <c r="EM119" i="14"/>
  <c r="EM118" i="14"/>
  <c r="EM117" i="14"/>
  <c r="EM116" i="14"/>
  <c r="EM115" i="14"/>
  <c r="EM114" i="14"/>
  <c r="EM113" i="14"/>
  <c r="EM112" i="14"/>
  <c r="EM111" i="14"/>
  <c r="EM110" i="14"/>
  <c r="EM109" i="14"/>
  <c r="EM108" i="14"/>
  <c r="EM107" i="14"/>
  <c r="EM106" i="14"/>
  <c r="EM105" i="14"/>
  <c r="EM104" i="14"/>
  <c r="EM103" i="14"/>
  <c r="EM102" i="14"/>
  <c r="EM101" i="14"/>
  <c r="EM100" i="14"/>
  <c r="EM99" i="14"/>
  <c r="EM98" i="14"/>
  <c r="EM97" i="14"/>
  <c r="EM96" i="14"/>
  <c r="EM95" i="14"/>
  <c r="EM94" i="14"/>
  <c r="EM93" i="14"/>
  <c r="EM92" i="14"/>
  <c r="EM91" i="14"/>
  <c r="EM90" i="14"/>
  <c r="EM89" i="14"/>
  <c r="EM88" i="14"/>
  <c r="EM87" i="14"/>
  <c r="EM86" i="14"/>
  <c r="EM85" i="14"/>
  <c r="EM84" i="14"/>
  <c r="EM83" i="14"/>
  <c r="EM82" i="14"/>
  <c r="EM81" i="14"/>
  <c r="EM80" i="14"/>
  <c r="EM79" i="14"/>
  <c r="EM78" i="14"/>
  <c r="EM77" i="14"/>
  <c r="EM76" i="14"/>
  <c r="EM75" i="14"/>
  <c r="EM74" i="14"/>
  <c r="EM73" i="14"/>
  <c r="EM72" i="14"/>
  <c r="EM71" i="14"/>
  <c r="EM70" i="14"/>
  <c r="EM69" i="14"/>
  <c r="EM68" i="14"/>
  <c r="EM67" i="14"/>
  <c r="EM66" i="14"/>
  <c r="EM65" i="14"/>
  <c r="EM64" i="14"/>
  <c r="EM63" i="14"/>
  <c r="EM62" i="14"/>
  <c r="EM61" i="14"/>
  <c r="EM60" i="14"/>
  <c r="EM59" i="14"/>
  <c r="EM58" i="14"/>
  <c r="EM57" i="14"/>
  <c r="EM56" i="14"/>
  <c r="EM55" i="14"/>
  <c r="EM54" i="14"/>
  <c r="EM53" i="14"/>
  <c r="EM52" i="14"/>
  <c r="EM51" i="14"/>
  <c r="EM50" i="14"/>
  <c r="EM49" i="14"/>
  <c r="EM48" i="14"/>
  <c r="EM47" i="14"/>
  <c r="EM46" i="14"/>
  <c r="EM45" i="14"/>
  <c r="EM44" i="14"/>
  <c r="EM43" i="14"/>
  <c r="EM42" i="14"/>
  <c r="EM41" i="14"/>
  <c r="EM40" i="14"/>
  <c r="EM39" i="14"/>
  <c r="EM38" i="14"/>
  <c r="EM37" i="14"/>
  <c r="EM36" i="14"/>
  <c r="EM35" i="14"/>
  <c r="EM34" i="14"/>
  <c r="EM33" i="14"/>
  <c r="EM32" i="14"/>
  <c r="EM31" i="14"/>
  <c r="EM30" i="14"/>
  <c r="EM29" i="14"/>
  <c r="EM28" i="14"/>
  <c r="EM27" i="14"/>
  <c r="EM26" i="14"/>
  <c r="EM25" i="14"/>
  <c r="EM24" i="14"/>
  <c r="EM23" i="14"/>
  <c r="EM22" i="14"/>
  <c r="EM21" i="14"/>
  <c r="EM20" i="14"/>
  <c r="EM19" i="14"/>
  <c r="EM18" i="14"/>
  <c r="EM17" i="14"/>
  <c r="EM16" i="14"/>
  <c r="EM15" i="14"/>
  <c r="EM14" i="14"/>
  <c r="EM13" i="14"/>
  <c r="EM12" i="14"/>
  <c r="EM11" i="14"/>
  <c r="EM10" i="14"/>
  <c r="EM9" i="14"/>
  <c r="EM8" i="14"/>
  <c r="EM7" i="14"/>
  <c r="EM6" i="14"/>
  <c r="EM5" i="14"/>
  <c r="EM4" i="14"/>
  <c r="EM1" i="14"/>
  <c r="EI146" i="14"/>
  <c r="EI145" i="14"/>
  <c r="EI144" i="14"/>
  <c r="EI143" i="14"/>
  <c r="EI142" i="14"/>
  <c r="EI141" i="14"/>
  <c r="EI140" i="14"/>
  <c r="EI139" i="14"/>
  <c r="EI138" i="14"/>
  <c r="EI137" i="14"/>
  <c r="EI136" i="14"/>
  <c r="EI135" i="14"/>
  <c r="EI134" i="14"/>
  <c r="EI133" i="14"/>
  <c r="EI132" i="14"/>
  <c r="EI131" i="14"/>
  <c r="EI130" i="14"/>
  <c r="EI129" i="14"/>
  <c r="EI128" i="14"/>
  <c r="EI127" i="14"/>
  <c r="EI126" i="14"/>
  <c r="EI125" i="14"/>
  <c r="EI124" i="14"/>
  <c r="EI123" i="14"/>
  <c r="EI122" i="14"/>
  <c r="EI121" i="14"/>
  <c r="EI120" i="14"/>
  <c r="EI119" i="14"/>
  <c r="EI118" i="14"/>
  <c r="EI117" i="14"/>
  <c r="EI116" i="14"/>
  <c r="EI115" i="14"/>
  <c r="EI114" i="14"/>
  <c r="EI113" i="14"/>
  <c r="EI112" i="14"/>
  <c r="EI111" i="14"/>
  <c r="EI110" i="14"/>
  <c r="EI109" i="14"/>
  <c r="EI108" i="14"/>
  <c r="EI107" i="14"/>
  <c r="EI106" i="14"/>
  <c r="EI105" i="14"/>
  <c r="EI104" i="14"/>
  <c r="EI103" i="14"/>
  <c r="EI102" i="14"/>
  <c r="EI101" i="14"/>
  <c r="EI100" i="14"/>
  <c r="EI99" i="14"/>
  <c r="EI98" i="14"/>
  <c r="EI97" i="14"/>
  <c r="EI96" i="14"/>
  <c r="EI95" i="14"/>
  <c r="EI94" i="14"/>
  <c r="EI93" i="14"/>
  <c r="EI92" i="14"/>
  <c r="EI91" i="14"/>
  <c r="EI90" i="14"/>
  <c r="EI89" i="14"/>
  <c r="EI88" i="14"/>
  <c r="EI87" i="14"/>
  <c r="EI86" i="14"/>
  <c r="EI85" i="14"/>
  <c r="EI84" i="14"/>
  <c r="EI83" i="14"/>
  <c r="EI82" i="14"/>
  <c r="EI81" i="14"/>
  <c r="EI80" i="14"/>
  <c r="EI79" i="14"/>
  <c r="EI78" i="14"/>
  <c r="EI77" i="14"/>
  <c r="EI76" i="14"/>
  <c r="EI75" i="14"/>
  <c r="EI74" i="14"/>
  <c r="EI73" i="14"/>
  <c r="EI72" i="14"/>
  <c r="EI71" i="14"/>
  <c r="EI70" i="14"/>
  <c r="EI69" i="14"/>
  <c r="EI68" i="14"/>
  <c r="EI67" i="14"/>
  <c r="EI66" i="14"/>
  <c r="EI65" i="14"/>
  <c r="EI64" i="14"/>
  <c r="EI63" i="14"/>
  <c r="EI62" i="14"/>
  <c r="EI61" i="14"/>
  <c r="EI60" i="14"/>
  <c r="EI59" i="14"/>
  <c r="EI58" i="14"/>
  <c r="EI57" i="14"/>
  <c r="EI56" i="14"/>
  <c r="EI55" i="14"/>
  <c r="EI54" i="14"/>
  <c r="EI53" i="14"/>
  <c r="EI52" i="14"/>
  <c r="EI51" i="14"/>
  <c r="EI50" i="14"/>
  <c r="EI49" i="14"/>
  <c r="EI48" i="14"/>
  <c r="EI47" i="14"/>
  <c r="EI46" i="14"/>
  <c r="EI45" i="14"/>
  <c r="EI44" i="14"/>
  <c r="EI43" i="14"/>
  <c r="EI42" i="14"/>
  <c r="EI41" i="14"/>
  <c r="EI40" i="14"/>
  <c r="EI39" i="14"/>
  <c r="EI38" i="14"/>
  <c r="EI37" i="14"/>
  <c r="EI36" i="14"/>
  <c r="EI35" i="14"/>
  <c r="EI34" i="14"/>
  <c r="EI33" i="14"/>
  <c r="EI32" i="14"/>
  <c r="EI31" i="14"/>
  <c r="EI30" i="14"/>
  <c r="EI29" i="14"/>
  <c r="EI28" i="14"/>
  <c r="EI27" i="14"/>
  <c r="EI26" i="14"/>
  <c r="EI25" i="14"/>
  <c r="EI24" i="14"/>
  <c r="EI23" i="14"/>
  <c r="EI22" i="14"/>
  <c r="EI21" i="14"/>
  <c r="EI20" i="14"/>
  <c r="EI19" i="14"/>
  <c r="EI18" i="14"/>
  <c r="EI17" i="14"/>
  <c r="EI16" i="14"/>
  <c r="EI15" i="14"/>
  <c r="EI14" i="14"/>
  <c r="EI13" i="14"/>
  <c r="EI12" i="14"/>
  <c r="EI11" i="14"/>
  <c r="EI10" i="14"/>
  <c r="EI9" i="14"/>
  <c r="EI8" i="14"/>
  <c r="EI7" i="14"/>
  <c r="EI6" i="14"/>
  <c r="EI5" i="14"/>
  <c r="EI4" i="14"/>
  <c r="EI3" i="14"/>
  <c r="EI1" i="14"/>
  <c r="EF146" i="14"/>
  <c r="EF145" i="14"/>
  <c r="EF144" i="14"/>
  <c r="EF143" i="14"/>
  <c r="EF142" i="14"/>
  <c r="EF141" i="14"/>
  <c r="EF140" i="14"/>
  <c r="EF139" i="14"/>
  <c r="EF138" i="14"/>
  <c r="EF137" i="14"/>
  <c r="EF136" i="14"/>
  <c r="EF135" i="14"/>
  <c r="EF134" i="14"/>
  <c r="EF133" i="14"/>
  <c r="EF132" i="14"/>
  <c r="EF131" i="14"/>
  <c r="EF130" i="14"/>
  <c r="EF129" i="14"/>
  <c r="EF128" i="14"/>
  <c r="EF127" i="14"/>
  <c r="EF126" i="14"/>
  <c r="EF125" i="14"/>
  <c r="EF124" i="14"/>
  <c r="EF123" i="14"/>
  <c r="EF122" i="14"/>
  <c r="EF121" i="14"/>
  <c r="EF120" i="14"/>
  <c r="EF119" i="14"/>
  <c r="EF118" i="14"/>
  <c r="EF117" i="14"/>
  <c r="EF116" i="14"/>
  <c r="EF115" i="14"/>
  <c r="EF114" i="14"/>
  <c r="EF113" i="14"/>
  <c r="EF112" i="14"/>
  <c r="EF111" i="14"/>
  <c r="EF110" i="14"/>
  <c r="EF109" i="14"/>
  <c r="EF108" i="14"/>
  <c r="EF107" i="14"/>
  <c r="EF106" i="14"/>
  <c r="EF105" i="14"/>
  <c r="EF104" i="14"/>
  <c r="EF103" i="14"/>
  <c r="EF102" i="14"/>
  <c r="EF101" i="14"/>
  <c r="EF100" i="14"/>
  <c r="EF99" i="14"/>
  <c r="EF98" i="14"/>
  <c r="EF97" i="14"/>
  <c r="EF96" i="14"/>
  <c r="EF95" i="14"/>
  <c r="EF94" i="14"/>
  <c r="EF93" i="14"/>
  <c r="EF92" i="14"/>
  <c r="EF91" i="14"/>
  <c r="EF90" i="14"/>
  <c r="EF89" i="14"/>
  <c r="EF88" i="14"/>
  <c r="EF87" i="14"/>
  <c r="EF86" i="14"/>
  <c r="EF85" i="14"/>
  <c r="EF84" i="14"/>
  <c r="EF83" i="14"/>
  <c r="EF82" i="14"/>
  <c r="EF81" i="14"/>
  <c r="EF80" i="14"/>
  <c r="EF79" i="14"/>
  <c r="EF78" i="14"/>
  <c r="EF77" i="14"/>
  <c r="EF76" i="14"/>
  <c r="EF75" i="14"/>
  <c r="EF74" i="14"/>
  <c r="EF73" i="14"/>
  <c r="EF72" i="14"/>
  <c r="EF71" i="14"/>
  <c r="EF70" i="14"/>
  <c r="EF69" i="14"/>
  <c r="EF68" i="14"/>
  <c r="EF67" i="14"/>
  <c r="EF66" i="14"/>
  <c r="EF65" i="14"/>
  <c r="EF64" i="14"/>
  <c r="EF63" i="14"/>
  <c r="EF62" i="14"/>
  <c r="EF61" i="14"/>
  <c r="EF60" i="14"/>
  <c r="EF59" i="14"/>
  <c r="EF58" i="14"/>
  <c r="EF57" i="14"/>
  <c r="EF56" i="14"/>
  <c r="EF55" i="14"/>
  <c r="EF54" i="14"/>
  <c r="EF53" i="14"/>
  <c r="EF52" i="14"/>
  <c r="EF51" i="14"/>
  <c r="EF50" i="14"/>
  <c r="EF49" i="14"/>
  <c r="EF48" i="14"/>
  <c r="EF47" i="14"/>
  <c r="EF46" i="14"/>
  <c r="EF45" i="14"/>
  <c r="EF44" i="14"/>
  <c r="EF43" i="14"/>
  <c r="EF42" i="14"/>
  <c r="EF41" i="14"/>
  <c r="EF40" i="14"/>
  <c r="EF39" i="14"/>
  <c r="EF38" i="14"/>
  <c r="EF37" i="14"/>
  <c r="EF36" i="14"/>
  <c r="EF35" i="14"/>
  <c r="EF34" i="14"/>
  <c r="EF33" i="14"/>
  <c r="EF32" i="14"/>
  <c r="EF31" i="14"/>
  <c r="EF30" i="14"/>
  <c r="EF29" i="14"/>
  <c r="EF28" i="14"/>
  <c r="EF27" i="14"/>
  <c r="EF26" i="14"/>
  <c r="EF25" i="14"/>
  <c r="EF24" i="14"/>
  <c r="EF23" i="14"/>
  <c r="EF22" i="14"/>
  <c r="EF21" i="14"/>
  <c r="EF20" i="14"/>
  <c r="EF19" i="14"/>
  <c r="EF18" i="14"/>
  <c r="EF17" i="14"/>
  <c r="EF16" i="14"/>
  <c r="EF15" i="14"/>
  <c r="EF14" i="14"/>
  <c r="EF13" i="14"/>
  <c r="EF12" i="14"/>
  <c r="EF11" i="14"/>
  <c r="EF10" i="14"/>
  <c r="EF9" i="14"/>
  <c r="EF8" i="14"/>
  <c r="EF7" i="14"/>
  <c r="EF6" i="14"/>
  <c r="EF5" i="14"/>
  <c r="EF4" i="14"/>
  <c r="EF3" i="14"/>
  <c r="EF1" i="14"/>
  <c r="EC146" i="14"/>
  <c r="EC145" i="14"/>
  <c r="EC144" i="14"/>
  <c r="EC143" i="14"/>
  <c r="EC142" i="14"/>
  <c r="EC141" i="14"/>
  <c r="EC140" i="14"/>
  <c r="EC139" i="14"/>
  <c r="EC138" i="14"/>
  <c r="EC137" i="14"/>
  <c r="EC136" i="14"/>
  <c r="EC135" i="14"/>
  <c r="EC134" i="14"/>
  <c r="EC133" i="14"/>
  <c r="EC132" i="14"/>
  <c r="EC131" i="14"/>
  <c r="EC130" i="14"/>
  <c r="EC129" i="14"/>
  <c r="EC128" i="14"/>
  <c r="EC127" i="14"/>
  <c r="EC126" i="14"/>
  <c r="EC125" i="14"/>
  <c r="EC124" i="14"/>
  <c r="EC123" i="14"/>
  <c r="EC122" i="14"/>
  <c r="EC121" i="14"/>
  <c r="EC120" i="14"/>
  <c r="EC119" i="14"/>
  <c r="EC118" i="14"/>
  <c r="EC117" i="14"/>
  <c r="EC116" i="14"/>
  <c r="EC115" i="14"/>
  <c r="EC114" i="14"/>
  <c r="EC113" i="14"/>
  <c r="EC112" i="14"/>
  <c r="EC111" i="14"/>
  <c r="EC110" i="14"/>
  <c r="EC109" i="14"/>
  <c r="EC108" i="14"/>
  <c r="EC107" i="14"/>
  <c r="EC106" i="14"/>
  <c r="EC105" i="14"/>
  <c r="EC104" i="14"/>
  <c r="EC103" i="14"/>
  <c r="EC102" i="14"/>
  <c r="EC101" i="14"/>
  <c r="EC100" i="14"/>
  <c r="EC99" i="14"/>
  <c r="EC98" i="14"/>
  <c r="EC97" i="14"/>
  <c r="EC96" i="14"/>
  <c r="EC95" i="14"/>
  <c r="EC94" i="14"/>
  <c r="EC93" i="14"/>
  <c r="EC92" i="14"/>
  <c r="EC91" i="14"/>
  <c r="EC90" i="14"/>
  <c r="EC89" i="14"/>
  <c r="EC88" i="14"/>
  <c r="EC87" i="14"/>
  <c r="EC86" i="14"/>
  <c r="EC85" i="14"/>
  <c r="EC84" i="14"/>
  <c r="EC83" i="14"/>
  <c r="EC82" i="14"/>
  <c r="EC81" i="14"/>
  <c r="EC80" i="14"/>
  <c r="EC79" i="14"/>
  <c r="EC78" i="14"/>
  <c r="EC77" i="14"/>
  <c r="EC76" i="14"/>
  <c r="EC75" i="14"/>
  <c r="EC74" i="14"/>
  <c r="EC73" i="14"/>
  <c r="EC72" i="14"/>
  <c r="EC71" i="14"/>
  <c r="EC70" i="14"/>
  <c r="EC69" i="14"/>
  <c r="EC68" i="14"/>
  <c r="EC67" i="14"/>
  <c r="EC66" i="14"/>
  <c r="EC65" i="14"/>
  <c r="EC64" i="14"/>
  <c r="EC63" i="14"/>
  <c r="EC62" i="14"/>
  <c r="EC61" i="14"/>
  <c r="EC60" i="14"/>
  <c r="EC59" i="14"/>
  <c r="EC58" i="14"/>
  <c r="EC57" i="14"/>
  <c r="EC56" i="14"/>
  <c r="EC55" i="14"/>
  <c r="EC54" i="14"/>
  <c r="EC53" i="14"/>
  <c r="EC52" i="14"/>
  <c r="EC51" i="14"/>
  <c r="EC50" i="14"/>
  <c r="EC49" i="14"/>
  <c r="EC48" i="14"/>
  <c r="EC47" i="14"/>
  <c r="EC46" i="14"/>
  <c r="EC45" i="14"/>
  <c r="EC44" i="14"/>
  <c r="EC43" i="14"/>
  <c r="EC42" i="14"/>
  <c r="EC41" i="14"/>
  <c r="EC40" i="14"/>
  <c r="EC39" i="14"/>
  <c r="EC38" i="14"/>
  <c r="EC37" i="14"/>
  <c r="EC36" i="14"/>
  <c r="EC35" i="14"/>
  <c r="EC34" i="14"/>
  <c r="EC33" i="14"/>
  <c r="EC32" i="14"/>
  <c r="EC31" i="14"/>
  <c r="EC30" i="14"/>
  <c r="EC29" i="14"/>
  <c r="EC28" i="14"/>
  <c r="EC27" i="14"/>
  <c r="EC26" i="14"/>
  <c r="EC25" i="14"/>
  <c r="EC24" i="14"/>
  <c r="EC23" i="14"/>
  <c r="EC22" i="14"/>
  <c r="EC21" i="14"/>
  <c r="EC20" i="14"/>
  <c r="EC19" i="14"/>
  <c r="EC18" i="14"/>
  <c r="EC17" i="14"/>
  <c r="EC16" i="14"/>
  <c r="EC15" i="14"/>
  <c r="EC14" i="14"/>
  <c r="EC13" i="14"/>
  <c r="EC12" i="14"/>
  <c r="EC11" i="14"/>
  <c r="EC10" i="14"/>
  <c r="EC9" i="14"/>
  <c r="EC8" i="14"/>
  <c r="EC7" i="14"/>
  <c r="EC6" i="14"/>
  <c r="EC5" i="14"/>
  <c r="EC4" i="14"/>
  <c r="EC3" i="14"/>
  <c r="EC1" i="14"/>
  <c r="DZ146" i="14"/>
  <c r="DZ145" i="14"/>
  <c r="DZ144" i="14"/>
  <c r="DZ143" i="14"/>
  <c r="DZ142" i="14"/>
  <c r="DZ141" i="14"/>
  <c r="DZ140" i="14"/>
  <c r="DZ139" i="14"/>
  <c r="DZ138" i="14"/>
  <c r="DZ137" i="14"/>
  <c r="DZ136" i="14"/>
  <c r="DZ135" i="14"/>
  <c r="DZ134" i="14"/>
  <c r="DZ133" i="14"/>
  <c r="DZ132" i="14"/>
  <c r="DZ131" i="14"/>
  <c r="DZ130" i="14"/>
  <c r="DZ129" i="14"/>
  <c r="DZ128" i="14"/>
  <c r="DZ127" i="14"/>
  <c r="DZ126" i="14"/>
  <c r="DZ125" i="14"/>
  <c r="DZ124" i="14"/>
  <c r="DZ123" i="14"/>
  <c r="DZ122" i="14"/>
  <c r="DZ121" i="14"/>
  <c r="DZ120" i="14"/>
  <c r="DZ119" i="14"/>
  <c r="DZ118" i="14"/>
  <c r="DZ117" i="14"/>
  <c r="DZ116" i="14"/>
  <c r="DZ115" i="14"/>
  <c r="DZ114" i="14"/>
  <c r="DZ113" i="14"/>
  <c r="DZ112" i="14"/>
  <c r="DZ111" i="14"/>
  <c r="DZ110" i="14"/>
  <c r="DZ109" i="14"/>
  <c r="DZ108" i="14"/>
  <c r="DZ107" i="14"/>
  <c r="DZ106" i="14"/>
  <c r="DZ105" i="14"/>
  <c r="DZ104" i="14"/>
  <c r="DZ103" i="14"/>
  <c r="DZ102" i="14"/>
  <c r="DZ101" i="14"/>
  <c r="DZ100" i="14"/>
  <c r="DZ99" i="14"/>
  <c r="DZ98" i="14"/>
  <c r="DZ97" i="14"/>
  <c r="DZ96" i="14"/>
  <c r="DZ95" i="14"/>
  <c r="DZ94" i="14"/>
  <c r="DZ93" i="14"/>
  <c r="DZ92" i="14"/>
  <c r="DZ91" i="14"/>
  <c r="DZ90" i="14"/>
  <c r="DZ89" i="14"/>
  <c r="DZ88" i="14"/>
  <c r="DZ87" i="14"/>
  <c r="DZ86" i="14"/>
  <c r="DZ85" i="14"/>
  <c r="DZ84" i="14"/>
  <c r="DZ83" i="14"/>
  <c r="DZ82" i="14"/>
  <c r="DZ81" i="14"/>
  <c r="DZ80" i="14"/>
  <c r="DZ79" i="14"/>
  <c r="DZ78" i="14"/>
  <c r="DZ77" i="14"/>
  <c r="DZ76" i="14"/>
  <c r="DZ75" i="14"/>
  <c r="DZ74" i="14"/>
  <c r="DZ73" i="14"/>
  <c r="DZ72" i="14"/>
  <c r="DZ71" i="14"/>
  <c r="DZ70" i="14"/>
  <c r="DZ69" i="14"/>
  <c r="DZ68" i="14"/>
  <c r="DZ67" i="14"/>
  <c r="DZ66" i="14"/>
  <c r="DZ65" i="14"/>
  <c r="DZ64" i="14"/>
  <c r="DZ63" i="14"/>
  <c r="DZ62" i="14"/>
  <c r="DZ61" i="14"/>
  <c r="DZ60" i="14"/>
  <c r="DZ59" i="14"/>
  <c r="DZ58" i="14"/>
  <c r="DZ57" i="14"/>
  <c r="DZ56" i="14"/>
  <c r="DZ55" i="14"/>
  <c r="DZ54" i="14"/>
  <c r="DZ53" i="14"/>
  <c r="DZ52" i="14"/>
  <c r="DZ51" i="14"/>
  <c r="DZ50" i="14"/>
  <c r="DZ49" i="14"/>
  <c r="DZ48" i="14"/>
  <c r="DZ47" i="14"/>
  <c r="DZ46" i="14"/>
  <c r="DZ45" i="14"/>
  <c r="DZ44" i="14"/>
  <c r="DZ43" i="14"/>
  <c r="DZ42" i="14"/>
  <c r="DZ41" i="14"/>
  <c r="DZ40" i="14"/>
  <c r="DZ39" i="14"/>
  <c r="DZ38" i="14"/>
  <c r="DZ37" i="14"/>
  <c r="DZ36" i="14"/>
  <c r="DZ35" i="14"/>
  <c r="DZ34" i="14"/>
  <c r="DZ33" i="14"/>
  <c r="DZ32" i="14"/>
  <c r="DZ31" i="14"/>
  <c r="DZ30" i="14"/>
  <c r="DZ29" i="14"/>
  <c r="DZ28" i="14"/>
  <c r="DZ27" i="14"/>
  <c r="DZ26" i="14"/>
  <c r="DZ25" i="14"/>
  <c r="DZ24" i="14"/>
  <c r="DZ23" i="14"/>
  <c r="DZ22" i="14"/>
  <c r="DZ21" i="14"/>
  <c r="DZ20" i="14"/>
  <c r="DZ19" i="14"/>
  <c r="DZ18" i="14"/>
  <c r="DZ17" i="14"/>
  <c r="DZ16" i="14"/>
  <c r="DZ15" i="14"/>
  <c r="DZ14" i="14"/>
  <c r="DZ13" i="14"/>
  <c r="DZ12" i="14"/>
  <c r="DZ11" i="14"/>
  <c r="DZ10" i="14"/>
  <c r="DZ9" i="14"/>
  <c r="DZ8" i="14"/>
  <c r="DZ7" i="14"/>
  <c r="DZ6" i="14"/>
  <c r="DZ5" i="14"/>
  <c r="DZ4" i="14"/>
  <c r="DZ3" i="14"/>
  <c r="DZ1" i="14"/>
  <c r="DW146" i="14"/>
  <c r="DW145" i="14"/>
  <c r="DW144" i="14"/>
  <c r="DW143" i="14"/>
  <c r="DW142" i="14"/>
  <c r="DW141" i="14"/>
  <c r="DW140" i="14"/>
  <c r="DW139" i="14"/>
  <c r="DW138" i="14"/>
  <c r="DW137" i="14"/>
  <c r="DW136" i="14"/>
  <c r="DW135" i="14"/>
  <c r="DW134" i="14"/>
  <c r="DW133" i="14"/>
  <c r="DW132" i="14"/>
  <c r="DW131" i="14"/>
  <c r="DW130" i="14"/>
  <c r="DW129" i="14"/>
  <c r="DW128" i="14"/>
  <c r="DW127" i="14"/>
  <c r="DW126" i="14"/>
  <c r="DW125" i="14"/>
  <c r="DW124" i="14"/>
  <c r="DW123" i="14"/>
  <c r="DW122" i="14"/>
  <c r="DW121" i="14"/>
  <c r="DW120" i="14"/>
  <c r="DW119" i="14"/>
  <c r="DW118" i="14"/>
  <c r="DW117" i="14"/>
  <c r="DW116" i="14"/>
  <c r="DW115" i="14"/>
  <c r="DW114" i="14"/>
  <c r="DW113" i="14"/>
  <c r="DW112" i="14"/>
  <c r="DW111" i="14"/>
  <c r="DW110" i="14"/>
  <c r="DW109" i="14"/>
  <c r="DW108" i="14"/>
  <c r="DW107" i="14"/>
  <c r="DW106" i="14"/>
  <c r="DW105" i="14"/>
  <c r="DW104" i="14"/>
  <c r="DW103" i="14"/>
  <c r="DW102" i="14"/>
  <c r="DW101" i="14"/>
  <c r="DW100" i="14"/>
  <c r="DW99" i="14"/>
  <c r="DW98" i="14"/>
  <c r="DW97" i="14"/>
  <c r="DW96" i="14"/>
  <c r="DW95" i="14"/>
  <c r="DW94" i="14"/>
  <c r="DW93" i="14"/>
  <c r="DW92" i="14"/>
  <c r="DW91" i="14"/>
  <c r="DW90" i="14"/>
  <c r="DW89" i="14"/>
  <c r="DW88" i="14"/>
  <c r="DW87" i="14"/>
  <c r="DW86" i="14"/>
  <c r="DW85" i="14"/>
  <c r="DW84" i="14"/>
  <c r="DW83" i="14"/>
  <c r="DW82" i="14"/>
  <c r="DW81" i="14"/>
  <c r="DW80" i="14"/>
  <c r="DW79" i="14"/>
  <c r="DW78" i="14"/>
  <c r="DW77" i="14"/>
  <c r="DW76" i="14"/>
  <c r="DW75" i="14"/>
  <c r="DW74" i="14"/>
  <c r="DW73" i="14"/>
  <c r="DW72" i="14"/>
  <c r="DW71" i="14"/>
  <c r="DW70" i="14"/>
  <c r="DW69" i="14"/>
  <c r="DW68" i="14"/>
  <c r="DW67" i="14"/>
  <c r="DW66" i="14"/>
  <c r="DW65" i="14"/>
  <c r="DW64" i="14"/>
  <c r="DW63" i="14"/>
  <c r="DW62" i="14"/>
  <c r="DW61" i="14"/>
  <c r="DW60" i="14"/>
  <c r="DW59" i="14"/>
  <c r="DW58" i="14"/>
  <c r="DW57" i="14"/>
  <c r="DW56" i="14"/>
  <c r="DW55" i="14"/>
  <c r="DW54" i="14"/>
  <c r="DW53" i="14"/>
  <c r="DW52" i="14"/>
  <c r="DW51" i="14"/>
  <c r="DW50" i="14"/>
  <c r="DW49" i="14"/>
  <c r="DW48" i="14"/>
  <c r="DW47" i="14"/>
  <c r="DW46" i="14"/>
  <c r="DW45" i="14"/>
  <c r="DW44" i="14"/>
  <c r="DW43" i="14"/>
  <c r="DW42" i="14"/>
  <c r="DW41" i="14"/>
  <c r="DW40" i="14"/>
  <c r="DW39" i="14"/>
  <c r="DW38" i="14"/>
  <c r="DW37" i="14"/>
  <c r="DW36" i="14"/>
  <c r="DW35" i="14"/>
  <c r="DW34" i="14"/>
  <c r="DW33" i="14"/>
  <c r="DW32" i="14"/>
  <c r="DW31" i="14"/>
  <c r="DW30" i="14"/>
  <c r="DW29" i="14"/>
  <c r="DW28" i="14"/>
  <c r="DW27" i="14"/>
  <c r="DW26" i="14"/>
  <c r="DW25" i="14"/>
  <c r="DW24" i="14"/>
  <c r="DW23" i="14"/>
  <c r="DW22" i="14"/>
  <c r="DW21" i="14"/>
  <c r="DW20" i="14"/>
  <c r="DW19" i="14"/>
  <c r="DW18" i="14"/>
  <c r="DW17" i="14"/>
  <c r="DW16" i="14"/>
  <c r="DW15" i="14"/>
  <c r="DW14" i="14"/>
  <c r="DW13" i="14"/>
  <c r="DW12" i="14"/>
  <c r="DW11" i="14"/>
  <c r="DW10" i="14"/>
  <c r="DW9" i="14"/>
  <c r="DW8" i="14"/>
  <c r="DW7" i="14"/>
  <c r="DW6" i="14"/>
  <c r="DW5" i="14"/>
  <c r="DW4" i="14"/>
  <c r="DW3" i="14"/>
  <c r="DW1" i="14"/>
  <c r="DT146" i="14"/>
  <c r="DT145" i="14"/>
  <c r="DT144" i="14"/>
  <c r="DT143" i="14"/>
  <c r="DT142" i="14"/>
  <c r="DT141" i="14"/>
  <c r="DT140" i="14"/>
  <c r="DT139" i="14"/>
  <c r="DT138" i="14"/>
  <c r="DT137" i="14"/>
  <c r="DT136" i="14"/>
  <c r="DT135" i="14"/>
  <c r="DT134" i="14"/>
  <c r="DT133" i="14"/>
  <c r="DT132" i="14"/>
  <c r="DT131" i="14"/>
  <c r="DT130" i="14"/>
  <c r="DT129" i="14"/>
  <c r="DT128" i="14"/>
  <c r="DT127" i="14"/>
  <c r="DT126" i="14"/>
  <c r="DT125" i="14"/>
  <c r="DT124" i="14"/>
  <c r="DT123" i="14"/>
  <c r="DT122" i="14"/>
  <c r="DT121" i="14"/>
  <c r="DT120" i="14"/>
  <c r="DT119" i="14"/>
  <c r="DT118" i="14"/>
  <c r="DT117" i="14"/>
  <c r="DT116" i="14"/>
  <c r="DT115" i="14"/>
  <c r="DT114" i="14"/>
  <c r="DT113" i="14"/>
  <c r="DT112" i="14"/>
  <c r="DT111" i="14"/>
  <c r="DT110" i="14"/>
  <c r="DT109" i="14"/>
  <c r="DT108" i="14"/>
  <c r="DT107" i="14"/>
  <c r="DT106" i="14"/>
  <c r="DT105" i="14"/>
  <c r="DT104" i="14"/>
  <c r="DT103" i="14"/>
  <c r="DT102" i="14"/>
  <c r="DT101" i="14"/>
  <c r="DT100" i="14"/>
  <c r="DT99" i="14"/>
  <c r="DT98" i="14"/>
  <c r="DT97" i="14"/>
  <c r="DT96" i="14"/>
  <c r="DT95" i="14"/>
  <c r="DT94" i="14"/>
  <c r="DT93" i="14"/>
  <c r="DT92" i="14"/>
  <c r="DT91" i="14"/>
  <c r="DT90" i="14"/>
  <c r="DT89" i="14"/>
  <c r="DT88" i="14"/>
  <c r="DT87" i="14"/>
  <c r="DT86" i="14"/>
  <c r="DT85" i="14"/>
  <c r="DT84" i="14"/>
  <c r="DT83" i="14"/>
  <c r="DT82" i="14"/>
  <c r="DT81" i="14"/>
  <c r="DT80" i="14"/>
  <c r="DT79" i="14"/>
  <c r="DT78" i="14"/>
  <c r="DT77" i="14"/>
  <c r="DT76" i="14"/>
  <c r="DT75" i="14"/>
  <c r="DT74" i="14"/>
  <c r="DT73" i="14"/>
  <c r="DT72" i="14"/>
  <c r="DT71" i="14"/>
  <c r="DT70" i="14"/>
  <c r="DT69" i="14"/>
  <c r="DT68" i="14"/>
  <c r="DT67" i="14"/>
  <c r="DT66" i="14"/>
  <c r="DT65" i="14"/>
  <c r="DT64" i="14"/>
  <c r="DT63" i="14"/>
  <c r="DT62" i="14"/>
  <c r="DT61" i="14"/>
  <c r="DT60" i="14"/>
  <c r="DT59" i="14"/>
  <c r="DT58" i="14"/>
  <c r="DT57" i="14"/>
  <c r="DT56" i="14"/>
  <c r="DT55" i="14"/>
  <c r="DT54" i="14"/>
  <c r="DT53" i="14"/>
  <c r="DT52" i="14"/>
  <c r="DT51" i="14"/>
  <c r="DT50" i="14"/>
  <c r="DT49" i="14"/>
  <c r="DT48" i="14"/>
  <c r="DT47" i="14"/>
  <c r="DT46" i="14"/>
  <c r="DT45" i="14"/>
  <c r="DT44" i="14"/>
  <c r="DT43" i="14"/>
  <c r="DT42" i="14"/>
  <c r="DT41" i="14"/>
  <c r="DT40" i="14"/>
  <c r="DT39" i="14"/>
  <c r="DT38" i="14"/>
  <c r="DT37" i="14"/>
  <c r="DT36" i="14"/>
  <c r="DT35" i="14"/>
  <c r="DT34" i="14"/>
  <c r="DT33" i="14"/>
  <c r="DT32" i="14"/>
  <c r="DT31" i="14"/>
  <c r="DT30" i="14"/>
  <c r="DT29" i="14"/>
  <c r="DT28" i="14"/>
  <c r="DT27" i="14"/>
  <c r="DT26" i="14"/>
  <c r="DT25" i="14"/>
  <c r="DT24" i="14"/>
  <c r="DT23" i="14"/>
  <c r="DT22" i="14"/>
  <c r="DT21" i="14"/>
  <c r="DT20" i="14"/>
  <c r="DT19" i="14"/>
  <c r="DT18" i="14"/>
  <c r="DT17" i="14"/>
  <c r="DT16" i="14"/>
  <c r="DT15" i="14"/>
  <c r="DT14" i="14"/>
  <c r="DT13" i="14"/>
  <c r="DT12" i="14"/>
  <c r="DT11" i="14"/>
  <c r="DT10" i="14"/>
  <c r="DT9" i="14"/>
  <c r="DT8" i="14"/>
  <c r="DT7" i="14"/>
  <c r="DT6" i="14"/>
  <c r="DT5" i="14"/>
  <c r="DT4" i="14"/>
  <c r="DT3" i="14"/>
  <c r="DT1" i="14"/>
  <c r="DQ146" i="14"/>
  <c r="DQ145" i="14"/>
  <c r="DQ144" i="14"/>
  <c r="DQ143" i="14"/>
  <c r="DQ142" i="14"/>
  <c r="DQ141" i="14"/>
  <c r="DQ140" i="14"/>
  <c r="DQ139" i="14"/>
  <c r="DQ138" i="14"/>
  <c r="DQ137" i="14"/>
  <c r="DQ136" i="14"/>
  <c r="DQ135" i="14"/>
  <c r="DQ134" i="14"/>
  <c r="DQ133" i="14"/>
  <c r="DQ132" i="14"/>
  <c r="DQ131" i="14"/>
  <c r="DQ130" i="14"/>
  <c r="DQ129" i="14"/>
  <c r="DQ128" i="14"/>
  <c r="DQ127" i="14"/>
  <c r="DQ126" i="14"/>
  <c r="DQ125" i="14"/>
  <c r="DQ124" i="14"/>
  <c r="DQ123" i="14"/>
  <c r="DQ122" i="14"/>
  <c r="DQ121" i="14"/>
  <c r="DQ120" i="14"/>
  <c r="DQ119" i="14"/>
  <c r="DQ118" i="14"/>
  <c r="DQ117" i="14"/>
  <c r="DQ116" i="14"/>
  <c r="DQ115" i="14"/>
  <c r="DQ114" i="14"/>
  <c r="DQ113" i="14"/>
  <c r="DQ112" i="14"/>
  <c r="DQ111" i="14"/>
  <c r="DQ110" i="14"/>
  <c r="DQ109" i="14"/>
  <c r="DQ108" i="14"/>
  <c r="DQ107" i="14"/>
  <c r="DQ106" i="14"/>
  <c r="DQ105" i="14"/>
  <c r="DQ104" i="14"/>
  <c r="DQ103" i="14"/>
  <c r="DQ102" i="14"/>
  <c r="DQ101" i="14"/>
  <c r="DQ100" i="14"/>
  <c r="DQ99" i="14"/>
  <c r="DQ98" i="14"/>
  <c r="DQ97" i="14"/>
  <c r="DQ96" i="14"/>
  <c r="DQ95" i="14"/>
  <c r="DQ94" i="14"/>
  <c r="DQ93" i="14"/>
  <c r="DQ92" i="14"/>
  <c r="DQ91" i="14"/>
  <c r="DQ90" i="14"/>
  <c r="DQ89" i="14"/>
  <c r="DQ88" i="14"/>
  <c r="DQ87" i="14"/>
  <c r="DQ86" i="14"/>
  <c r="DQ85" i="14"/>
  <c r="DQ84" i="14"/>
  <c r="DQ83" i="14"/>
  <c r="DQ82" i="14"/>
  <c r="DQ81" i="14"/>
  <c r="DQ80" i="14"/>
  <c r="DQ79" i="14"/>
  <c r="DQ78" i="14"/>
  <c r="DQ77" i="14"/>
  <c r="DQ76" i="14"/>
  <c r="DQ75" i="14"/>
  <c r="DQ74" i="14"/>
  <c r="DQ73" i="14"/>
  <c r="DQ72" i="14"/>
  <c r="DQ71" i="14"/>
  <c r="DQ70" i="14"/>
  <c r="DQ69" i="14"/>
  <c r="DQ68" i="14"/>
  <c r="DQ67" i="14"/>
  <c r="DQ66" i="14"/>
  <c r="DQ65" i="14"/>
  <c r="DQ64" i="14"/>
  <c r="DQ63" i="14"/>
  <c r="DQ62" i="14"/>
  <c r="DQ61" i="14"/>
  <c r="DQ60" i="14"/>
  <c r="DQ59" i="14"/>
  <c r="DQ58" i="14"/>
  <c r="DQ57" i="14"/>
  <c r="DQ56" i="14"/>
  <c r="DQ55" i="14"/>
  <c r="DQ54" i="14"/>
  <c r="DQ53" i="14"/>
  <c r="DQ52" i="14"/>
  <c r="DQ51" i="14"/>
  <c r="DQ50" i="14"/>
  <c r="DQ49" i="14"/>
  <c r="DQ48" i="14"/>
  <c r="DQ47" i="14"/>
  <c r="DQ46" i="14"/>
  <c r="DQ45" i="14"/>
  <c r="DQ44" i="14"/>
  <c r="DQ43" i="14"/>
  <c r="DQ42" i="14"/>
  <c r="DQ41" i="14"/>
  <c r="DQ40" i="14"/>
  <c r="DQ39" i="14"/>
  <c r="DQ38" i="14"/>
  <c r="DQ37" i="14"/>
  <c r="DQ36" i="14"/>
  <c r="DQ35" i="14"/>
  <c r="DQ34" i="14"/>
  <c r="DQ33" i="14"/>
  <c r="DQ32" i="14"/>
  <c r="DQ31" i="14"/>
  <c r="DQ30" i="14"/>
  <c r="DQ29" i="14"/>
  <c r="DQ28" i="14"/>
  <c r="DQ27" i="14"/>
  <c r="DQ26" i="14"/>
  <c r="DQ25" i="14"/>
  <c r="DQ24" i="14"/>
  <c r="DQ23" i="14"/>
  <c r="DQ22" i="14"/>
  <c r="DQ21" i="14"/>
  <c r="DQ20" i="14"/>
  <c r="DQ19" i="14"/>
  <c r="DQ18" i="14"/>
  <c r="DQ17" i="14"/>
  <c r="DQ16" i="14"/>
  <c r="DQ15" i="14"/>
  <c r="DQ14" i="14"/>
  <c r="DQ13" i="14"/>
  <c r="DQ12" i="14"/>
  <c r="DQ11" i="14"/>
  <c r="DQ10" i="14"/>
  <c r="DQ9" i="14"/>
  <c r="DQ8" i="14"/>
  <c r="DQ7" i="14"/>
  <c r="DQ6" i="14"/>
  <c r="DQ5" i="14"/>
  <c r="DQ4" i="14"/>
  <c r="DQ3" i="14"/>
  <c r="DQ1" i="14"/>
  <c r="DN146" i="14"/>
  <c r="DN145" i="14"/>
  <c r="DN144" i="14"/>
  <c r="DN143" i="14"/>
  <c r="DN142" i="14"/>
  <c r="DN141" i="14"/>
  <c r="DN140" i="14"/>
  <c r="DN139" i="14"/>
  <c r="DN138" i="14"/>
  <c r="DN137" i="14"/>
  <c r="DN136" i="14"/>
  <c r="DN135" i="14"/>
  <c r="DN134" i="14"/>
  <c r="DN133" i="14"/>
  <c r="DN132" i="14"/>
  <c r="DN131" i="14"/>
  <c r="DN130" i="14"/>
  <c r="DN129" i="14"/>
  <c r="DN128" i="14"/>
  <c r="DN127" i="14"/>
  <c r="DN126" i="14"/>
  <c r="DN125" i="14"/>
  <c r="DN124" i="14"/>
  <c r="DN123" i="14"/>
  <c r="DN122" i="14"/>
  <c r="DN121" i="14"/>
  <c r="DN120" i="14"/>
  <c r="DN119" i="14"/>
  <c r="DN118" i="14"/>
  <c r="DN117" i="14"/>
  <c r="DN116" i="14"/>
  <c r="DN115" i="14"/>
  <c r="DN114" i="14"/>
  <c r="DN113" i="14"/>
  <c r="DN112" i="14"/>
  <c r="DN111" i="14"/>
  <c r="DN110" i="14"/>
  <c r="DN109" i="14"/>
  <c r="DN108" i="14"/>
  <c r="DN107" i="14"/>
  <c r="DN106" i="14"/>
  <c r="DN105" i="14"/>
  <c r="DN104" i="14"/>
  <c r="DN103" i="14"/>
  <c r="DN102" i="14"/>
  <c r="DN101" i="14"/>
  <c r="DN100" i="14"/>
  <c r="DN99" i="14"/>
  <c r="DN98" i="14"/>
  <c r="DN97" i="14"/>
  <c r="DN96" i="14"/>
  <c r="DN95" i="14"/>
  <c r="DN94" i="14"/>
  <c r="DN93" i="14"/>
  <c r="DN92" i="14"/>
  <c r="DN91" i="14"/>
  <c r="DN90" i="14"/>
  <c r="DN89" i="14"/>
  <c r="DN88" i="14"/>
  <c r="DN87" i="14"/>
  <c r="DN86" i="14"/>
  <c r="DN85" i="14"/>
  <c r="DN84" i="14"/>
  <c r="DN83" i="14"/>
  <c r="DN82" i="14"/>
  <c r="DN81" i="14"/>
  <c r="DN80" i="14"/>
  <c r="DN79" i="14"/>
  <c r="DN78" i="14"/>
  <c r="DN77" i="14"/>
  <c r="DN76" i="14"/>
  <c r="DN75" i="14"/>
  <c r="DN74" i="14"/>
  <c r="DN73" i="14"/>
  <c r="DN72" i="14"/>
  <c r="DN71" i="14"/>
  <c r="DN70" i="14"/>
  <c r="DN69" i="14"/>
  <c r="DN68" i="14"/>
  <c r="DN67" i="14"/>
  <c r="DN66" i="14"/>
  <c r="DN65" i="14"/>
  <c r="DN64" i="14"/>
  <c r="DN63" i="14"/>
  <c r="DN62" i="14"/>
  <c r="DN61" i="14"/>
  <c r="DN60" i="14"/>
  <c r="DN59" i="14"/>
  <c r="DN58" i="14"/>
  <c r="DN57" i="14"/>
  <c r="DN56" i="14"/>
  <c r="DN55" i="14"/>
  <c r="DN54" i="14"/>
  <c r="DN53" i="14"/>
  <c r="DN52" i="14"/>
  <c r="DN51" i="14"/>
  <c r="DN50" i="14"/>
  <c r="DN49" i="14"/>
  <c r="DN48" i="14"/>
  <c r="DN47" i="14"/>
  <c r="DN46" i="14"/>
  <c r="DN45" i="14"/>
  <c r="DN44" i="14"/>
  <c r="DN43" i="14"/>
  <c r="DN42" i="14"/>
  <c r="DN41" i="14"/>
  <c r="DN40" i="14"/>
  <c r="DN39" i="14"/>
  <c r="DN38" i="14"/>
  <c r="DN37" i="14"/>
  <c r="DN36" i="14"/>
  <c r="DN35" i="14"/>
  <c r="DN34" i="14"/>
  <c r="DN33" i="14"/>
  <c r="DN32" i="14"/>
  <c r="DN31" i="14"/>
  <c r="DN30" i="14"/>
  <c r="DN29" i="14"/>
  <c r="DN28" i="14"/>
  <c r="DN27" i="14"/>
  <c r="DN26" i="14"/>
  <c r="DN25" i="14"/>
  <c r="DN24" i="14"/>
  <c r="DN23" i="14"/>
  <c r="DN22" i="14"/>
  <c r="DN21" i="14"/>
  <c r="DN20" i="14"/>
  <c r="DN19" i="14"/>
  <c r="DN18" i="14"/>
  <c r="DN17" i="14"/>
  <c r="DN16" i="14"/>
  <c r="DN15" i="14"/>
  <c r="DN14" i="14"/>
  <c r="DN13" i="14"/>
  <c r="DN12" i="14"/>
  <c r="DN11" i="14"/>
  <c r="DN10" i="14"/>
  <c r="DN9" i="14"/>
  <c r="DN8" i="14"/>
  <c r="DN7" i="14"/>
  <c r="DN6" i="14"/>
  <c r="DN5" i="14"/>
  <c r="DN4" i="14"/>
  <c r="DN3" i="14"/>
  <c r="DN1" i="14"/>
  <c r="DK146" i="14"/>
  <c r="DK145" i="14"/>
  <c r="DK144" i="14"/>
  <c r="DK143" i="14"/>
  <c r="DK142" i="14"/>
  <c r="DK141" i="14"/>
  <c r="DK140" i="14"/>
  <c r="DK139" i="14"/>
  <c r="DK138" i="14"/>
  <c r="DK137" i="14"/>
  <c r="DK136" i="14"/>
  <c r="DK135" i="14"/>
  <c r="DK134" i="14"/>
  <c r="DK133" i="14"/>
  <c r="DK132" i="14"/>
  <c r="DK131" i="14"/>
  <c r="DK130" i="14"/>
  <c r="DK129" i="14"/>
  <c r="DK128" i="14"/>
  <c r="DK127" i="14"/>
  <c r="DK126" i="14"/>
  <c r="DK125" i="14"/>
  <c r="DK124" i="14"/>
  <c r="DK123" i="14"/>
  <c r="DK122" i="14"/>
  <c r="DK121" i="14"/>
  <c r="DK120" i="14"/>
  <c r="DK119" i="14"/>
  <c r="DK118" i="14"/>
  <c r="DK117" i="14"/>
  <c r="DK116" i="14"/>
  <c r="DK115" i="14"/>
  <c r="DK114" i="14"/>
  <c r="DK113" i="14"/>
  <c r="DK112" i="14"/>
  <c r="DK111" i="14"/>
  <c r="DK110" i="14"/>
  <c r="DK109" i="14"/>
  <c r="DK108" i="14"/>
  <c r="DK107" i="14"/>
  <c r="DK106" i="14"/>
  <c r="DK105" i="14"/>
  <c r="DK104" i="14"/>
  <c r="DK103" i="14"/>
  <c r="DK102" i="14"/>
  <c r="DK101" i="14"/>
  <c r="DK100" i="14"/>
  <c r="DK99" i="14"/>
  <c r="DK98" i="14"/>
  <c r="DK97" i="14"/>
  <c r="DK96" i="14"/>
  <c r="DK95" i="14"/>
  <c r="DK94" i="14"/>
  <c r="DK93" i="14"/>
  <c r="DK92" i="14"/>
  <c r="DK91" i="14"/>
  <c r="DK90" i="14"/>
  <c r="DK89" i="14"/>
  <c r="DK88" i="14"/>
  <c r="DK87" i="14"/>
  <c r="DK86" i="14"/>
  <c r="DK85" i="14"/>
  <c r="DK84" i="14"/>
  <c r="DK83" i="14"/>
  <c r="DK82" i="14"/>
  <c r="DK81" i="14"/>
  <c r="DK80" i="14"/>
  <c r="DK79" i="14"/>
  <c r="DK78" i="14"/>
  <c r="DK77" i="14"/>
  <c r="DK76" i="14"/>
  <c r="DK75" i="14"/>
  <c r="DK74" i="14"/>
  <c r="DK73" i="14"/>
  <c r="DK72" i="14"/>
  <c r="DK71" i="14"/>
  <c r="DK70" i="14"/>
  <c r="DK69" i="14"/>
  <c r="DK68" i="14"/>
  <c r="DK67" i="14"/>
  <c r="DK66" i="14"/>
  <c r="DK65" i="14"/>
  <c r="DK64" i="14"/>
  <c r="DK63" i="14"/>
  <c r="DK62" i="14"/>
  <c r="DK61" i="14"/>
  <c r="DK60" i="14"/>
  <c r="DK59" i="14"/>
  <c r="DK58" i="14"/>
  <c r="DK57" i="14"/>
  <c r="DK56" i="14"/>
  <c r="DK55" i="14"/>
  <c r="DK54" i="14"/>
  <c r="DK53" i="14"/>
  <c r="DK52" i="14"/>
  <c r="DK51" i="14"/>
  <c r="DK50" i="14"/>
  <c r="DK49" i="14"/>
  <c r="DK48" i="14"/>
  <c r="DK47" i="14"/>
  <c r="DK46" i="14"/>
  <c r="DK45" i="14"/>
  <c r="DK44" i="14"/>
  <c r="DK43" i="14"/>
  <c r="DK42" i="14"/>
  <c r="DK41" i="14"/>
  <c r="DK40" i="14"/>
  <c r="DK39" i="14"/>
  <c r="DK38" i="14"/>
  <c r="DK37" i="14"/>
  <c r="DK36" i="14"/>
  <c r="DK35" i="14"/>
  <c r="DK34" i="14"/>
  <c r="DK33" i="14"/>
  <c r="DK32" i="14"/>
  <c r="DK31" i="14"/>
  <c r="DK30" i="14"/>
  <c r="DK29" i="14"/>
  <c r="DK28" i="14"/>
  <c r="DK27" i="14"/>
  <c r="DK26" i="14"/>
  <c r="DK25" i="14"/>
  <c r="DK24" i="14"/>
  <c r="DK23" i="14"/>
  <c r="DK22" i="14"/>
  <c r="DK21" i="14"/>
  <c r="DK20" i="14"/>
  <c r="DK19" i="14"/>
  <c r="DK18" i="14"/>
  <c r="DK17" i="14"/>
  <c r="DK16" i="14"/>
  <c r="DK15" i="14"/>
  <c r="DK14" i="14"/>
  <c r="DK13" i="14"/>
  <c r="DK12" i="14"/>
  <c r="DK11" i="14"/>
  <c r="DK10" i="14"/>
  <c r="DK9" i="14"/>
  <c r="DK8" i="14"/>
  <c r="DK7" i="14"/>
  <c r="DK6" i="14"/>
  <c r="DK5" i="14"/>
  <c r="DK4" i="14"/>
  <c r="DK3" i="14"/>
  <c r="DK1" i="14"/>
  <c r="DH4" i="14"/>
  <c r="DH5" i="14"/>
  <c r="DH6" i="14"/>
  <c r="DH7" i="14"/>
  <c r="DH8" i="14"/>
  <c r="DH9" i="14"/>
  <c r="DH10" i="14"/>
  <c r="DH11" i="14"/>
  <c r="DH12" i="14"/>
  <c r="DH13" i="14"/>
  <c r="DH14" i="14"/>
  <c r="DH15" i="14"/>
  <c r="DH16" i="14"/>
  <c r="DH17" i="14"/>
  <c r="DH18" i="14"/>
  <c r="DH19" i="14"/>
  <c r="DH20" i="14"/>
  <c r="DH21" i="14"/>
  <c r="DH22" i="14"/>
  <c r="DH23" i="14"/>
  <c r="DH24" i="14"/>
  <c r="DH25" i="14"/>
  <c r="DH26" i="14"/>
  <c r="DH27" i="14"/>
  <c r="DH28" i="14"/>
  <c r="DH29" i="14"/>
  <c r="DH30" i="14"/>
  <c r="DH31" i="14"/>
  <c r="DH32" i="14"/>
  <c r="DH33" i="14"/>
  <c r="DH34" i="14"/>
  <c r="DH35" i="14"/>
  <c r="DH36" i="14"/>
  <c r="DH37" i="14"/>
  <c r="DH38" i="14"/>
  <c r="DH39" i="14"/>
  <c r="DH40" i="14"/>
  <c r="DH41" i="14"/>
  <c r="DH42" i="14"/>
  <c r="DH43" i="14"/>
  <c r="DH44" i="14"/>
  <c r="DH45" i="14"/>
  <c r="DH46" i="14"/>
  <c r="DH47" i="14"/>
  <c r="DH48" i="14"/>
  <c r="DH49" i="14"/>
  <c r="DH50" i="14"/>
  <c r="DH51" i="14"/>
  <c r="DH52" i="14"/>
  <c r="DH53" i="14"/>
  <c r="DH54" i="14"/>
  <c r="DH55" i="14"/>
  <c r="DH56" i="14"/>
  <c r="DH57" i="14"/>
  <c r="DH58" i="14"/>
  <c r="DH59" i="14"/>
  <c r="DH60" i="14"/>
  <c r="DH61" i="14"/>
  <c r="DH62" i="14"/>
  <c r="DH63" i="14"/>
  <c r="DH64" i="14"/>
  <c r="DH65" i="14"/>
  <c r="DH66" i="14"/>
  <c r="DH67" i="14"/>
  <c r="DH68" i="14"/>
  <c r="DH69" i="14"/>
  <c r="DH70" i="14"/>
  <c r="DH71" i="14"/>
  <c r="DH72" i="14"/>
  <c r="DH73" i="14"/>
  <c r="DH74" i="14"/>
  <c r="DH75" i="14"/>
  <c r="DH76" i="14"/>
  <c r="DH77" i="14"/>
  <c r="DH78" i="14"/>
  <c r="DH79" i="14"/>
  <c r="DH80" i="14"/>
  <c r="DH81" i="14"/>
  <c r="DH82" i="14"/>
  <c r="DH83" i="14"/>
  <c r="DH84" i="14"/>
  <c r="DH85" i="14"/>
  <c r="DH86" i="14"/>
  <c r="DH87" i="14"/>
  <c r="DH88" i="14"/>
  <c r="DH89" i="14"/>
  <c r="DH90" i="14"/>
  <c r="DH91" i="14"/>
  <c r="DH92" i="14"/>
  <c r="DH93" i="14"/>
  <c r="DH94" i="14"/>
  <c r="DH95" i="14"/>
  <c r="DH96" i="14"/>
  <c r="DH97" i="14"/>
  <c r="DH98" i="14"/>
  <c r="DH99" i="14"/>
  <c r="DH100" i="14"/>
  <c r="DH101" i="14"/>
  <c r="DH102" i="14"/>
  <c r="DH103" i="14"/>
  <c r="DH104" i="14"/>
  <c r="DH105" i="14"/>
  <c r="DH106" i="14"/>
  <c r="DH107" i="14"/>
  <c r="DH108" i="14"/>
  <c r="DH109" i="14"/>
  <c r="DH110" i="14"/>
  <c r="DH111" i="14"/>
  <c r="DH112" i="14"/>
  <c r="DH113" i="14"/>
  <c r="DH114" i="14"/>
  <c r="DH115" i="14"/>
  <c r="DH116" i="14"/>
  <c r="DH117" i="14"/>
  <c r="DH118" i="14"/>
  <c r="DH119" i="14"/>
  <c r="DH120" i="14"/>
  <c r="DH121" i="14"/>
  <c r="DH122" i="14"/>
  <c r="DH123" i="14"/>
  <c r="DH124" i="14"/>
  <c r="DH125" i="14"/>
  <c r="DH126" i="14"/>
  <c r="DH127" i="14"/>
  <c r="DH128" i="14"/>
  <c r="DH129" i="14"/>
  <c r="DH130" i="14"/>
  <c r="DH131" i="14"/>
  <c r="DH132" i="14"/>
  <c r="DH133" i="14"/>
  <c r="DH134" i="14"/>
  <c r="DH135" i="14"/>
  <c r="DH136" i="14"/>
  <c r="DH137" i="14"/>
  <c r="DH138" i="14"/>
  <c r="DH139" i="14"/>
  <c r="DH140" i="14"/>
  <c r="DH141" i="14"/>
  <c r="DH142" i="14"/>
  <c r="DH143" i="14"/>
  <c r="DH144" i="14"/>
  <c r="DH145" i="14"/>
  <c r="DH146" i="14"/>
  <c r="DH1" i="14"/>
  <c r="DH3" i="14"/>
  <c r="G9" i="35"/>
  <c r="G16" i="35"/>
  <c r="G26" i="35"/>
  <c r="G32" i="35"/>
  <c r="G28" i="35"/>
  <c r="G33" i="35"/>
  <c r="G25" i="35"/>
  <c r="G31" i="35"/>
  <c r="G4" i="35"/>
  <c r="G21" i="35"/>
  <c r="G12" i="35"/>
  <c r="G29" i="35"/>
  <c r="G17" i="35"/>
  <c r="G34" i="35"/>
  <c r="G10" i="35"/>
  <c r="G20" i="35"/>
  <c r="G19" i="35"/>
  <c r="G30" i="35"/>
  <c r="G22" i="35"/>
  <c r="G5" i="35"/>
  <c r="G43" i="35"/>
  <c r="G18" i="35"/>
  <c r="G11" i="35"/>
  <c r="G35" i="35"/>
  <c r="G27" i="35"/>
  <c r="A6" i="16" l="1"/>
  <c r="X36" i="21"/>
  <c r="B37" i="21"/>
  <c r="E8" i="35"/>
  <c r="G8" i="35"/>
  <c r="B38" i="21" l="1"/>
  <c r="A7" i="16"/>
  <c r="X37" i="21"/>
  <c r="B40" i="35"/>
  <c r="B8" i="35"/>
  <c r="B41" i="35"/>
  <c r="B42" i="35"/>
  <c r="B4" i="35"/>
  <c r="B43" i="35"/>
  <c r="B18" i="35"/>
  <c r="B19" i="35"/>
  <c r="B21" i="35"/>
  <c r="B22" i="35"/>
  <c r="B16" i="35"/>
  <c r="B20" i="35"/>
  <c r="B9" i="35"/>
  <c r="B10" i="35"/>
  <c r="B11" i="35"/>
  <c r="B35" i="35"/>
  <c r="B12" i="35"/>
  <c r="B39" i="35"/>
  <c r="B39" i="21" l="1"/>
  <c r="A8" i="16"/>
  <c r="X38" i="21"/>
  <c r="B40" i="21" l="1"/>
  <c r="A9" i="16"/>
  <c r="X39" i="21"/>
  <c r="Z2" i="15"/>
  <c r="B41" i="21" l="1"/>
  <c r="A10" i="16"/>
  <c r="X40" i="21"/>
  <c r="Y2" i="15"/>
  <c r="B42" i="21" l="1"/>
  <c r="A11" i="16"/>
  <c r="X41" i="21"/>
  <c r="J175" i="26"/>
  <c r="H175" i="26"/>
  <c r="G175" i="26"/>
  <c r="E175" i="26"/>
  <c r="D175" i="26"/>
  <c r="C175" i="26"/>
  <c r="J174" i="26"/>
  <c r="H174" i="26"/>
  <c r="G174" i="26"/>
  <c r="E174" i="26"/>
  <c r="D174" i="26"/>
  <c r="C174" i="26"/>
  <c r="J173" i="26"/>
  <c r="H173" i="26"/>
  <c r="G173" i="26"/>
  <c r="E173" i="26"/>
  <c r="D173" i="26"/>
  <c r="C173" i="26"/>
  <c r="J172" i="26"/>
  <c r="H172" i="26"/>
  <c r="G172" i="26"/>
  <c r="E172" i="26"/>
  <c r="D172" i="26"/>
  <c r="C172" i="26"/>
  <c r="J171" i="26"/>
  <c r="H171" i="26"/>
  <c r="G171" i="26"/>
  <c r="E171" i="26"/>
  <c r="D171" i="26"/>
  <c r="C171" i="26"/>
  <c r="J170" i="26"/>
  <c r="H170" i="26"/>
  <c r="G170" i="26"/>
  <c r="E170" i="26"/>
  <c r="D170" i="26"/>
  <c r="C170" i="26"/>
  <c r="J169" i="26"/>
  <c r="H169" i="26"/>
  <c r="G169" i="26"/>
  <c r="E169" i="26"/>
  <c r="D169" i="26"/>
  <c r="C169" i="26"/>
  <c r="J168" i="26"/>
  <c r="H168" i="26"/>
  <c r="G168" i="26"/>
  <c r="E168" i="26"/>
  <c r="D168" i="26"/>
  <c r="C168" i="26"/>
  <c r="J167" i="26"/>
  <c r="H167" i="26"/>
  <c r="G167" i="26"/>
  <c r="E167" i="26"/>
  <c r="D167" i="26"/>
  <c r="C167" i="26"/>
  <c r="J166" i="26"/>
  <c r="H166" i="26"/>
  <c r="G166" i="26"/>
  <c r="E166" i="26"/>
  <c r="D166" i="26"/>
  <c r="C166" i="26"/>
  <c r="J165" i="26"/>
  <c r="H165" i="26"/>
  <c r="G165" i="26"/>
  <c r="E165" i="26"/>
  <c r="D165" i="26"/>
  <c r="C165" i="26"/>
  <c r="J164" i="26"/>
  <c r="H164" i="26"/>
  <c r="G164" i="26"/>
  <c r="E164" i="26"/>
  <c r="D164" i="26"/>
  <c r="C164" i="26"/>
  <c r="J163" i="26"/>
  <c r="H163" i="26"/>
  <c r="G163" i="26"/>
  <c r="E163" i="26"/>
  <c r="D163" i="26"/>
  <c r="C163" i="26"/>
  <c r="J162" i="26"/>
  <c r="H162" i="26"/>
  <c r="G162" i="26"/>
  <c r="E162" i="26"/>
  <c r="D162" i="26"/>
  <c r="C162" i="26"/>
  <c r="J161" i="26"/>
  <c r="H161" i="26"/>
  <c r="G161" i="26"/>
  <c r="E161" i="26"/>
  <c r="D161" i="26"/>
  <c r="C161" i="26"/>
  <c r="J160" i="26"/>
  <c r="H160" i="26"/>
  <c r="G160" i="26"/>
  <c r="E160" i="26"/>
  <c r="D160" i="26"/>
  <c r="C160" i="26"/>
  <c r="J159" i="26"/>
  <c r="H159" i="26"/>
  <c r="G159" i="26"/>
  <c r="E159" i="26"/>
  <c r="D159" i="26"/>
  <c r="C159" i="26"/>
  <c r="J158" i="26"/>
  <c r="H158" i="26"/>
  <c r="G158" i="26"/>
  <c r="E158" i="26"/>
  <c r="D158" i="26"/>
  <c r="C158" i="26"/>
  <c r="J157" i="26"/>
  <c r="H157" i="26"/>
  <c r="G157" i="26"/>
  <c r="E157" i="26"/>
  <c r="D157" i="26"/>
  <c r="C157" i="26"/>
  <c r="J156" i="26"/>
  <c r="H156" i="26"/>
  <c r="G156" i="26"/>
  <c r="E156" i="26"/>
  <c r="D156" i="26"/>
  <c r="C156" i="26"/>
  <c r="J155" i="26"/>
  <c r="H155" i="26"/>
  <c r="G155" i="26"/>
  <c r="E155" i="26"/>
  <c r="D155" i="26"/>
  <c r="C155" i="26"/>
  <c r="J154" i="26"/>
  <c r="H154" i="26"/>
  <c r="G154" i="26"/>
  <c r="E154" i="26"/>
  <c r="D154" i="26"/>
  <c r="C154" i="26"/>
  <c r="J153" i="26"/>
  <c r="H153" i="26"/>
  <c r="G153" i="26"/>
  <c r="E153" i="26"/>
  <c r="D153" i="26"/>
  <c r="C153" i="26"/>
  <c r="J152" i="26"/>
  <c r="H152" i="26"/>
  <c r="G152" i="26"/>
  <c r="E152" i="26"/>
  <c r="D152" i="26"/>
  <c r="C152" i="26"/>
  <c r="J151" i="26"/>
  <c r="H151" i="26"/>
  <c r="G151" i="26"/>
  <c r="E151" i="26"/>
  <c r="D151" i="26"/>
  <c r="C151" i="26"/>
  <c r="J150" i="26"/>
  <c r="H150" i="26"/>
  <c r="G150" i="26"/>
  <c r="E150" i="26"/>
  <c r="D150" i="26"/>
  <c r="C150" i="26"/>
  <c r="J149" i="26"/>
  <c r="H149" i="26"/>
  <c r="G149" i="26"/>
  <c r="E149" i="26"/>
  <c r="D149" i="26"/>
  <c r="C149" i="26"/>
  <c r="J148" i="26"/>
  <c r="H148" i="26"/>
  <c r="G148" i="26"/>
  <c r="E148" i="26"/>
  <c r="D148" i="26"/>
  <c r="C148" i="26"/>
  <c r="J147" i="26"/>
  <c r="H147" i="26"/>
  <c r="G147" i="26"/>
  <c r="E147" i="26"/>
  <c r="D147" i="26"/>
  <c r="C147" i="26"/>
  <c r="J146" i="26"/>
  <c r="H146" i="26"/>
  <c r="G146" i="26"/>
  <c r="E146" i="26"/>
  <c r="D146" i="26"/>
  <c r="C146" i="26"/>
  <c r="J145" i="26"/>
  <c r="H145" i="26"/>
  <c r="G145" i="26"/>
  <c r="E145" i="26"/>
  <c r="D145" i="26"/>
  <c r="C145" i="26"/>
  <c r="J144" i="26"/>
  <c r="H144" i="26"/>
  <c r="G144" i="26"/>
  <c r="E144" i="26"/>
  <c r="D144" i="26"/>
  <c r="C144" i="26"/>
  <c r="J143" i="26"/>
  <c r="H143" i="26"/>
  <c r="G143" i="26"/>
  <c r="E143" i="26"/>
  <c r="D143" i="26"/>
  <c r="C143" i="26"/>
  <c r="J142" i="26"/>
  <c r="H142" i="26"/>
  <c r="G142" i="26"/>
  <c r="E142" i="26"/>
  <c r="D142" i="26"/>
  <c r="C142" i="26"/>
  <c r="J141" i="26"/>
  <c r="H141" i="26"/>
  <c r="G141" i="26"/>
  <c r="E141" i="26"/>
  <c r="D141" i="26"/>
  <c r="C141" i="26"/>
  <c r="J140" i="26"/>
  <c r="H140" i="26"/>
  <c r="G140" i="26"/>
  <c r="E140" i="26"/>
  <c r="D140" i="26"/>
  <c r="C140" i="26"/>
  <c r="J139" i="26"/>
  <c r="H139" i="26"/>
  <c r="G139" i="26"/>
  <c r="E139" i="26"/>
  <c r="D139" i="26"/>
  <c r="C139" i="26"/>
  <c r="J138" i="26"/>
  <c r="H138" i="26"/>
  <c r="G138" i="26"/>
  <c r="E138" i="26"/>
  <c r="D138" i="26"/>
  <c r="C138" i="26"/>
  <c r="J137" i="26"/>
  <c r="H137" i="26"/>
  <c r="G137" i="26"/>
  <c r="E137" i="26"/>
  <c r="D137" i="26"/>
  <c r="C137" i="26"/>
  <c r="J136" i="26"/>
  <c r="H136" i="26"/>
  <c r="G136" i="26"/>
  <c r="E136" i="26"/>
  <c r="D136" i="26"/>
  <c r="C136" i="26"/>
  <c r="J135" i="26"/>
  <c r="H135" i="26"/>
  <c r="G135" i="26"/>
  <c r="E135" i="26"/>
  <c r="D135" i="26"/>
  <c r="C135" i="26"/>
  <c r="J134" i="26"/>
  <c r="H134" i="26"/>
  <c r="G134" i="26"/>
  <c r="E134" i="26"/>
  <c r="D134" i="26"/>
  <c r="C134" i="26"/>
  <c r="J133" i="26"/>
  <c r="H133" i="26"/>
  <c r="G133" i="26"/>
  <c r="E133" i="26"/>
  <c r="D133" i="26"/>
  <c r="C133" i="26"/>
  <c r="J132" i="26"/>
  <c r="H132" i="26"/>
  <c r="G132" i="26"/>
  <c r="E132" i="26"/>
  <c r="D132" i="26"/>
  <c r="C132" i="26"/>
  <c r="J131" i="26"/>
  <c r="H131" i="26"/>
  <c r="G131" i="26"/>
  <c r="E131" i="26"/>
  <c r="D131" i="26"/>
  <c r="C131" i="26"/>
  <c r="J130" i="26"/>
  <c r="H130" i="26"/>
  <c r="G130" i="26"/>
  <c r="E130" i="26"/>
  <c r="D130" i="26"/>
  <c r="C130" i="26"/>
  <c r="J129" i="26"/>
  <c r="H129" i="26"/>
  <c r="G129" i="26"/>
  <c r="E129" i="26"/>
  <c r="D129" i="26"/>
  <c r="C129" i="26"/>
  <c r="J128" i="26"/>
  <c r="H128" i="26"/>
  <c r="G128" i="26"/>
  <c r="E128" i="26"/>
  <c r="D128" i="26"/>
  <c r="C128" i="26"/>
  <c r="J127" i="26"/>
  <c r="H127" i="26"/>
  <c r="G127" i="26"/>
  <c r="E127" i="26"/>
  <c r="D127" i="26"/>
  <c r="C127" i="26"/>
  <c r="J126" i="26"/>
  <c r="H126" i="26"/>
  <c r="G126" i="26"/>
  <c r="E126" i="26"/>
  <c r="D126" i="26"/>
  <c r="C126" i="26"/>
  <c r="J125" i="26"/>
  <c r="H125" i="26"/>
  <c r="G125" i="26"/>
  <c r="E125" i="26"/>
  <c r="D125" i="26"/>
  <c r="C125" i="26"/>
  <c r="J124" i="26"/>
  <c r="H124" i="26"/>
  <c r="G124" i="26"/>
  <c r="E124" i="26"/>
  <c r="D124" i="26"/>
  <c r="C124" i="26"/>
  <c r="J123" i="26"/>
  <c r="H123" i="26"/>
  <c r="G123" i="26"/>
  <c r="E123" i="26"/>
  <c r="D123" i="26"/>
  <c r="C123" i="26"/>
  <c r="J122" i="26"/>
  <c r="H122" i="26"/>
  <c r="G122" i="26"/>
  <c r="E122" i="26"/>
  <c r="D122" i="26"/>
  <c r="C122" i="26"/>
  <c r="J121" i="26"/>
  <c r="H121" i="26"/>
  <c r="G121" i="26"/>
  <c r="E121" i="26"/>
  <c r="D121" i="26"/>
  <c r="C121" i="26"/>
  <c r="J120" i="26"/>
  <c r="H120" i="26"/>
  <c r="G120" i="26"/>
  <c r="E120" i="26"/>
  <c r="D120" i="26"/>
  <c r="C120" i="26"/>
  <c r="J119" i="26"/>
  <c r="H119" i="26"/>
  <c r="G119" i="26"/>
  <c r="E119" i="26"/>
  <c r="D119" i="26"/>
  <c r="C119" i="26"/>
  <c r="J118" i="26"/>
  <c r="H118" i="26"/>
  <c r="G118" i="26"/>
  <c r="E118" i="26"/>
  <c r="D118" i="26"/>
  <c r="C118" i="26"/>
  <c r="J117" i="26"/>
  <c r="H117" i="26"/>
  <c r="G117" i="26"/>
  <c r="E117" i="26"/>
  <c r="D117" i="26"/>
  <c r="C117" i="26"/>
  <c r="J116" i="26"/>
  <c r="H116" i="26"/>
  <c r="G116" i="26"/>
  <c r="E116" i="26"/>
  <c r="D116" i="26"/>
  <c r="C116" i="26"/>
  <c r="J115" i="26"/>
  <c r="H115" i="26"/>
  <c r="G115" i="26"/>
  <c r="E115" i="26"/>
  <c r="D115" i="26"/>
  <c r="C115" i="26"/>
  <c r="J114" i="26"/>
  <c r="H114" i="26"/>
  <c r="G114" i="26"/>
  <c r="E114" i="26"/>
  <c r="D114" i="26"/>
  <c r="C114" i="26"/>
  <c r="J113" i="26"/>
  <c r="H113" i="26"/>
  <c r="G113" i="26"/>
  <c r="E113" i="26"/>
  <c r="D113" i="26"/>
  <c r="C113" i="26"/>
  <c r="J112" i="26"/>
  <c r="H112" i="26"/>
  <c r="G112" i="26"/>
  <c r="E112" i="26"/>
  <c r="D112" i="26"/>
  <c r="C112" i="26"/>
  <c r="J111" i="26"/>
  <c r="H111" i="26"/>
  <c r="G111" i="26"/>
  <c r="E111" i="26"/>
  <c r="D111" i="26"/>
  <c r="C111" i="26"/>
  <c r="J110" i="26"/>
  <c r="H110" i="26"/>
  <c r="G110" i="26"/>
  <c r="E110" i="26"/>
  <c r="D110" i="26"/>
  <c r="C110" i="26"/>
  <c r="J109" i="26"/>
  <c r="H109" i="26"/>
  <c r="G109" i="26"/>
  <c r="E109" i="26"/>
  <c r="D109" i="26"/>
  <c r="C109" i="26"/>
  <c r="J108" i="26"/>
  <c r="H108" i="26"/>
  <c r="G108" i="26"/>
  <c r="E108" i="26"/>
  <c r="D108" i="26"/>
  <c r="C108" i="26"/>
  <c r="J107" i="26"/>
  <c r="H107" i="26"/>
  <c r="G107" i="26"/>
  <c r="E107" i="26"/>
  <c r="D107" i="26"/>
  <c r="C107" i="26"/>
  <c r="J106" i="26"/>
  <c r="H106" i="26"/>
  <c r="G106" i="26"/>
  <c r="E106" i="26"/>
  <c r="D106" i="26"/>
  <c r="C106" i="26"/>
  <c r="J105" i="26"/>
  <c r="H105" i="26"/>
  <c r="G105" i="26"/>
  <c r="E105" i="26"/>
  <c r="D105" i="26"/>
  <c r="C105" i="26"/>
  <c r="J104" i="26"/>
  <c r="H104" i="26"/>
  <c r="G104" i="26"/>
  <c r="E104" i="26"/>
  <c r="D104" i="26"/>
  <c r="C104" i="26"/>
  <c r="J103" i="26"/>
  <c r="H103" i="26"/>
  <c r="G103" i="26"/>
  <c r="E103" i="26"/>
  <c r="D103" i="26"/>
  <c r="C103" i="26"/>
  <c r="J102" i="26"/>
  <c r="H102" i="26"/>
  <c r="G102" i="26"/>
  <c r="E102" i="26"/>
  <c r="D102" i="26"/>
  <c r="C102" i="26"/>
  <c r="J101" i="26"/>
  <c r="H101" i="26"/>
  <c r="G101" i="26"/>
  <c r="E101" i="26"/>
  <c r="D101" i="26"/>
  <c r="C101" i="26"/>
  <c r="J100" i="26"/>
  <c r="H100" i="26"/>
  <c r="G100" i="26"/>
  <c r="E100" i="26"/>
  <c r="D100" i="26"/>
  <c r="C100" i="26"/>
  <c r="J99" i="26"/>
  <c r="H99" i="26"/>
  <c r="G99" i="26"/>
  <c r="E99" i="26"/>
  <c r="D99" i="26"/>
  <c r="C99" i="26"/>
  <c r="J98" i="26"/>
  <c r="H98" i="26"/>
  <c r="G98" i="26"/>
  <c r="E98" i="26"/>
  <c r="D98" i="26"/>
  <c r="C98" i="26"/>
  <c r="J97" i="26"/>
  <c r="H97" i="26"/>
  <c r="G97" i="26"/>
  <c r="E97" i="26"/>
  <c r="D97" i="26"/>
  <c r="C97" i="26"/>
  <c r="J96" i="26"/>
  <c r="H96" i="26"/>
  <c r="G96" i="26"/>
  <c r="E96" i="26"/>
  <c r="D96" i="26"/>
  <c r="C96" i="26"/>
  <c r="J95" i="26"/>
  <c r="H95" i="26"/>
  <c r="G95" i="26"/>
  <c r="E95" i="26"/>
  <c r="D95" i="26"/>
  <c r="C95" i="26"/>
  <c r="J94" i="26"/>
  <c r="H94" i="26"/>
  <c r="G94" i="26"/>
  <c r="E94" i="26"/>
  <c r="D94" i="26"/>
  <c r="C94" i="26"/>
  <c r="J93" i="26"/>
  <c r="H93" i="26"/>
  <c r="G93" i="26"/>
  <c r="E93" i="26"/>
  <c r="D93" i="26"/>
  <c r="C93" i="26"/>
  <c r="J92" i="26"/>
  <c r="H92" i="26"/>
  <c r="G92" i="26"/>
  <c r="E92" i="26"/>
  <c r="D92" i="26"/>
  <c r="C92" i="26"/>
  <c r="J91" i="26"/>
  <c r="H91" i="26"/>
  <c r="G91" i="26"/>
  <c r="E91" i="26"/>
  <c r="D91" i="26"/>
  <c r="C91" i="26"/>
  <c r="J90" i="26"/>
  <c r="H90" i="26"/>
  <c r="G90" i="26"/>
  <c r="E90" i="26"/>
  <c r="D90" i="26"/>
  <c r="C90" i="26"/>
  <c r="J89" i="26"/>
  <c r="H89" i="26"/>
  <c r="G89" i="26"/>
  <c r="E89" i="26"/>
  <c r="D89" i="26"/>
  <c r="C89" i="26"/>
  <c r="J88" i="26"/>
  <c r="H88" i="26"/>
  <c r="G88" i="26"/>
  <c r="E88" i="26"/>
  <c r="D88" i="26"/>
  <c r="C88" i="26"/>
  <c r="J87" i="26"/>
  <c r="H87" i="26"/>
  <c r="G87" i="26"/>
  <c r="E87" i="26"/>
  <c r="D87" i="26"/>
  <c r="C87" i="26"/>
  <c r="J86" i="26"/>
  <c r="H86" i="26"/>
  <c r="G86" i="26"/>
  <c r="E86" i="26"/>
  <c r="D86" i="26"/>
  <c r="C86" i="26"/>
  <c r="J85" i="26"/>
  <c r="H85" i="26"/>
  <c r="G85" i="26"/>
  <c r="E85" i="26"/>
  <c r="D85" i="26"/>
  <c r="C85" i="26"/>
  <c r="J84" i="26"/>
  <c r="H84" i="26"/>
  <c r="G84" i="26"/>
  <c r="E84" i="26"/>
  <c r="D84" i="26"/>
  <c r="C84" i="26"/>
  <c r="J83" i="26"/>
  <c r="H83" i="26"/>
  <c r="G83" i="26"/>
  <c r="E83" i="26"/>
  <c r="D83" i="26"/>
  <c r="C83" i="26"/>
  <c r="J82" i="26"/>
  <c r="H82" i="26"/>
  <c r="G82" i="26"/>
  <c r="E82" i="26"/>
  <c r="D82" i="26"/>
  <c r="C82" i="26"/>
  <c r="J81" i="26"/>
  <c r="H81" i="26"/>
  <c r="G81" i="26"/>
  <c r="E81" i="26"/>
  <c r="D81" i="26"/>
  <c r="C81" i="26"/>
  <c r="J80" i="26"/>
  <c r="H80" i="26"/>
  <c r="G80" i="26"/>
  <c r="E80" i="26"/>
  <c r="D80" i="26"/>
  <c r="C80" i="26"/>
  <c r="J79" i="26"/>
  <c r="H79" i="26"/>
  <c r="G79" i="26"/>
  <c r="E79" i="26"/>
  <c r="D79" i="26"/>
  <c r="C79" i="26"/>
  <c r="J78" i="26"/>
  <c r="H78" i="26"/>
  <c r="G78" i="26"/>
  <c r="E78" i="26"/>
  <c r="D78" i="26"/>
  <c r="C78" i="26"/>
  <c r="J77" i="26"/>
  <c r="H77" i="26"/>
  <c r="G77" i="26"/>
  <c r="E77" i="26"/>
  <c r="D77" i="26"/>
  <c r="C77" i="26"/>
  <c r="J76" i="26"/>
  <c r="H76" i="26"/>
  <c r="G76" i="26"/>
  <c r="E76" i="26"/>
  <c r="D76" i="26"/>
  <c r="C76" i="26"/>
  <c r="J75" i="26"/>
  <c r="H75" i="26"/>
  <c r="G75" i="26"/>
  <c r="E75" i="26"/>
  <c r="D75" i="26"/>
  <c r="C75" i="26"/>
  <c r="J74" i="26"/>
  <c r="H74" i="26"/>
  <c r="G74" i="26"/>
  <c r="E74" i="26"/>
  <c r="D74" i="26"/>
  <c r="C74" i="26"/>
  <c r="J73" i="26"/>
  <c r="H73" i="26"/>
  <c r="G73" i="26"/>
  <c r="E73" i="26"/>
  <c r="D73" i="26"/>
  <c r="C73" i="26"/>
  <c r="J72" i="26"/>
  <c r="H72" i="26"/>
  <c r="G72" i="26"/>
  <c r="E72" i="26"/>
  <c r="D72" i="26"/>
  <c r="C72" i="26"/>
  <c r="J71" i="26"/>
  <c r="H71" i="26"/>
  <c r="G71" i="26"/>
  <c r="E71" i="26"/>
  <c r="D71" i="26"/>
  <c r="C71" i="26"/>
  <c r="J70" i="26"/>
  <c r="H70" i="26"/>
  <c r="G70" i="26"/>
  <c r="E70" i="26"/>
  <c r="D70" i="26"/>
  <c r="C70" i="26"/>
  <c r="J69" i="26"/>
  <c r="H69" i="26"/>
  <c r="G69" i="26"/>
  <c r="E69" i="26"/>
  <c r="D69" i="26"/>
  <c r="C69" i="26"/>
  <c r="J68" i="26"/>
  <c r="H68" i="26"/>
  <c r="G68" i="26"/>
  <c r="E68" i="26"/>
  <c r="D68" i="26"/>
  <c r="C68" i="26"/>
  <c r="J67" i="26"/>
  <c r="H67" i="26"/>
  <c r="G67" i="26"/>
  <c r="E67" i="26"/>
  <c r="D67" i="26"/>
  <c r="C67" i="26"/>
  <c r="J66" i="26"/>
  <c r="H66" i="26"/>
  <c r="G66" i="26"/>
  <c r="E66" i="26"/>
  <c r="D66" i="26"/>
  <c r="C66" i="26"/>
  <c r="J65" i="26"/>
  <c r="H65" i="26"/>
  <c r="G65" i="26"/>
  <c r="E65" i="26"/>
  <c r="D65" i="26"/>
  <c r="C65" i="26"/>
  <c r="J64" i="26"/>
  <c r="H64" i="26"/>
  <c r="G64" i="26"/>
  <c r="E64" i="26"/>
  <c r="D64" i="26"/>
  <c r="C64" i="26"/>
  <c r="J63" i="26"/>
  <c r="H63" i="26"/>
  <c r="G63" i="26"/>
  <c r="E63" i="26"/>
  <c r="D63" i="26"/>
  <c r="C63" i="26"/>
  <c r="J62" i="26"/>
  <c r="H62" i="26"/>
  <c r="G62" i="26"/>
  <c r="E62" i="26"/>
  <c r="D62" i="26"/>
  <c r="C62" i="26"/>
  <c r="J61" i="26"/>
  <c r="H61" i="26"/>
  <c r="G61" i="26"/>
  <c r="E61" i="26"/>
  <c r="D61" i="26"/>
  <c r="C61" i="26"/>
  <c r="J60" i="26"/>
  <c r="H60" i="26"/>
  <c r="G60" i="26"/>
  <c r="E60" i="26"/>
  <c r="D60" i="26"/>
  <c r="C60" i="26"/>
  <c r="J59" i="26"/>
  <c r="H59" i="26"/>
  <c r="G59" i="26"/>
  <c r="E59" i="26"/>
  <c r="D59" i="26"/>
  <c r="C59" i="26"/>
  <c r="J58" i="26"/>
  <c r="H58" i="26"/>
  <c r="G58" i="26"/>
  <c r="E58" i="26"/>
  <c r="D58" i="26"/>
  <c r="C58" i="26"/>
  <c r="J57" i="26"/>
  <c r="H57" i="26"/>
  <c r="G57" i="26"/>
  <c r="E57" i="26"/>
  <c r="D57" i="26"/>
  <c r="C57" i="26"/>
  <c r="J56" i="26"/>
  <c r="H56" i="26"/>
  <c r="G56" i="26"/>
  <c r="E56" i="26"/>
  <c r="D56" i="26"/>
  <c r="C56" i="26"/>
  <c r="J55" i="26"/>
  <c r="H55" i="26"/>
  <c r="G55" i="26"/>
  <c r="E55" i="26"/>
  <c r="D55" i="26"/>
  <c r="C55" i="26"/>
  <c r="J54" i="26"/>
  <c r="H54" i="26"/>
  <c r="G54" i="26"/>
  <c r="E54" i="26"/>
  <c r="D54" i="26"/>
  <c r="C54" i="26"/>
  <c r="J53" i="26"/>
  <c r="H53" i="26"/>
  <c r="G53" i="26"/>
  <c r="E53" i="26"/>
  <c r="D53" i="26"/>
  <c r="C53" i="26"/>
  <c r="J52" i="26"/>
  <c r="H52" i="26"/>
  <c r="G52" i="26"/>
  <c r="E52" i="26"/>
  <c r="D52" i="26"/>
  <c r="C52" i="26"/>
  <c r="J51" i="26"/>
  <c r="H51" i="26"/>
  <c r="G51" i="26"/>
  <c r="E51" i="26"/>
  <c r="D51" i="26"/>
  <c r="C51" i="26"/>
  <c r="J50" i="26"/>
  <c r="H50" i="26"/>
  <c r="G50" i="26"/>
  <c r="E50" i="26"/>
  <c r="D50" i="26"/>
  <c r="C50" i="26"/>
  <c r="J49" i="26"/>
  <c r="H49" i="26"/>
  <c r="G49" i="26"/>
  <c r="E49" i="26"/>
  <c r="D49" i="26"/>
  <c r="C49" i="26"/>
  <c r="J48" i="26"/>
  <c r="H48" i="26"/>
  <c r="G48" i="26"/>
  <c r="E48" i="26"/>
  <c r="D48" i="26"/>
  <c r="C48" i="26"/>
  <c r="J47" i="26"/>
  <c r="H47" i="26"/>
  <c r="G47" i="26"/>
  <c r="E47" i="26"/>
  <c r="D47" i="26"/>
  <c r="C47" i="26"/>
  <c r="J46" i="26"/>
  <c r="H46" i="26"/>
  <c r="G46" i="26"/>
  <c r="E46" i="26"/>
  <c r="D46" i="26"/>
  <c r="C46" i="26"/>
  <c r="J45" i="26"/>
  <c r="H45" i="26"/>
  <c r="G45" i="26"/>
  <c r="E45" i="26"/>
  <c r="D45" i="26"/>
  <c r="C45" i="26"/>
  <c r="J44" i="26"/>
  <c r="H44" i="26"/>
  <c r="G44" i="26"/>
  <c r="E44" i="26"/>
  <c r="D44" i="26"/>
  <c r="C44" i="26"/>
  <c r="J43" i="26"/>
  <c r="H43" i="26"/>
  <c r="G43" i="26"/>
  <c r="E43" i="26"/>
  <c r="D43" i="26"/>
  <c r="C43" i="26"/>
  <c r="J42" i="26"/>
  <c r="H42" i="26"/>
  <c r="G42" i="26"/>
  <c r="E42" i="26"/>
  <c r="D42" i="26"/>
  <c r="C42" i="26"/>
  <c r="J41" i="26"/>
  <c r="H41" i="26"/>
  <c r="G41" i="26"/>
  <c r="E41" i="26"/>
  <c r="D41" i="26"/>
  <c r="C41" i="26"/>
  <c r="J40" i="26"/>
  <c r="H40" i="26"/>
  <c r="G40" i="26"/>
  <c r="E40" i="26"/>
  <c r="D40" i="26"/>
  <c r="C40" i="26"/>
  <c r="J39" i="26"/>
  <c r="H39" i="26"/>
  <c r="G39" i="26"/>
  <c r="E39" i="26"/>
  <c r="D39" i="26"/>
  <c r="C39" i="26"/>
  <c r="J38" i="26"/>
  <c r="H38" i="26"/>
  <c r="G38" i="26"/>
  <c r="E38" i="26"/>
  <c r="D38" i="26"/>
  <c r="C38" i="26"/>
  <c r="J37" i="26"/>
  <c r="H37" i="26"/>
  <c r="G37" i="26"/>
  <c r="E37" i="26"/>
  <c r="D37" i="26"/>
  <c r="C37" i="26"/>
  <c r="J36" i="26"/>
  <c r="H36" i="26"/>
  <c r="G36" i="26"/>
  <c r="E36" i="26"/>
  <c r="D36" i="26"/>
  <c r="C36" i="26"/>
  <c r="J35" i="26"/>
  <c r="H35" i="26"/>
  <c r="G35" i="26"/>
  <c r="E35" i="26"/>
  <c r="D35" i="26"/>
  <c r="C35" i="26"/>
  <c r="J34" i="26"/>
  <c r="H34" i="26"/>
  <c r="G34" i="26"/>
  <c r="E34" i="26"/>
  <c r="D34" i="26"/>
  <c r="C34" i="26"/>
  <c r="J33" i="26"/>
  <c r="H33" i="26"/>
  <c r="G33" i="26"/>
  <c r="E33" i="26"/>
  <c r="D33" i="26"/>
  <c r="C33" i="26"/>
  <c r="J32" i="26"/>
  <c r="H32" i="26"/>
  <c r="G32" i="26"/>
  <c r="E32" i="26"/>
  <c r="D32" i="26"/>
  <c r="C32" i="26"/>
  <c r="J31" i="26"/>
  <c r="H31" i="26"/>
  <c r="G31" i="26"/>
  <c r="E31" i="26"/>
  <c r="D31" i="26"/>
  <c r="C31" i="26"/>
  <c r="J30" i="26"/>
  <c r="H30" i="26"/>
  <c r="G30" i="26"/>
  <c r="E30" i="26"/>
  <c r="D30" i="26"/>
  <c r="C30" i="26"/>
  <c r="J29" i="26"/>
  <c r="H29" i="26"/>
  <c r="G29" i="26"/>
  <c r="E29" i="26"/>
  <c r="D29" i="26"/>
  <c r="C29" i="26"/>
  <c r="J28" i="26"/>
  <c r="H28" i="26"/>
  <c r="G28" i="26"/>
  <c r="E28" i="26"/>
  <c r="D28" i="26"/>
  <c r="C28" i="26"/>
  <c r="J27" i="26"/>
  <c r="H27" i="26"/>
  <c r="G27" i="26"/>
  <c r="E27" i="26"/>
  <c r="D27" i="26"/>
  <c r="C27" i="26"/>
  <c r="J26" i="26"/>
  <c r="H26" i="26"/>
  <c r="G26" i="26"/>
  <c r="E26" i="26"/>
  <c r="D26" i="26"/>
  <c r="C26" i="26"/>
  <c r="J25" i="26"/>
  <c r="H25" i="26"/>
  <c r="G25" i="26"/>
  <c r="E25" i="26"/>
  <c r="D25" i="26"/>
  <c r="C25" i="26"/>
  <c r="J24" i="26"/>
  <c r="H24" i="26"/>
  <c r="G24" i="26"/>
  <c r="E24" i="26"/>
  <c r="D24" i="26"/>
  <c r="C24" i="26"/>
  <c r="J23" i="26"/>
  <c r="H23" i="26"/>
  <c r="G23" i="26"/>
  <c r="E23" i="26"/>
  <c r="D23" i="26"/>
  <c r="C23" i="26"/>
  <c r="J22" i="26"/>
  <c r="H22" i="26"/>
  <c r="G22" i="26"/>
  <c r="E22" i="26"/>
  <c r="D22" i="26"/>
  <c r="C22" i="26"/>
  <c r="J21" i="26"/>
  <c r="H21" i="26"/>
  <c r="G21" i="26"/>
  <c r="E21" i="26"/>
  <c r="D21" i="26"/>
  <c r="C21" i="26"/>
  <c r="J20" i="26"/>
  <c r="H20" i="26"/>
  <c r="G20" i="26"/>
  <c r="E20" i="26"/>
  <c r="D20" i="26"/>
  <c r="C20" i="26"/>
  <c r="J19" i="26"/>
  <c r="H19" i="26"/>
  <c r="G19" i="26"/>
  <c r="E19" i="26"/>
  <c r="D19" i="26"/>
  <c r="C19" i="26"/>
  <c r="J18" i="26"/>
  <c r="H18" i="26"/>
  <c r="G18" i="26"/>
  <c r="E18" i="26"/>
  <c r="D18" i="26"/>
  <c r="C18" i="26"/>
  <c r="J17" i="26"/>
  <c r="H17" i="26"/>
  <c r="G17" i="26"/>
  <c r="E17" i="26"/>
  <c r="D17" i="26"/>
  <c r="C17" i="26"/>
  <c r="J16" i="26"/>
  <c r="H16" i="26"/>
  <c r="G16" i="26"/>
  <c r="E16" i="26"/>
  <c r="D16" i="26"/>
  <c r="C16" i="26"/>
  <c r="J15" i="26"/>
  <c r="H15" i="26"/>
  <c r="G15" i="26"/>
  <c r="E15" i="26"/>
  <c r="D15" i="26"/>
  <c r="C15" i="26"/>
  <c r="J14" i="26"/>
  <c r="H14" i="26"/>
  <c r="G14" i="26"/>
  <c r="E14" i="26"/>
  <c r="D14" i="26"/>
  <c r="C14" i="26"/>
  <c r="J13" i="26"/>
  <c r="H13" i="26"/>
  <c r="G13" i="26"/>
  <c r="E13" i="26"/>
  <c r="D13" i="26"/>
  <c r="C13" i="26"/>
  <c r="J12" i="26"/>
  <c r="H12" i="26"/>
  <c r="G12" i="26"/>
  <c r="E12" i="26"/>
  <c r="D12" i="26"/>
  <c r="C12" i="26"/>
  <c r="J11" i="26"/>
  <c r="H11" i="26"/>
  <c r="G11" i="26"/>
  <c r="E11" i="26"/>
  <c r="D11" i="26"/>
  <c r="C11" i="26"/>
  <c r="J10" i="26"/>
  <c r="H10" i="26"/>
  <c r="G10" i="26"/>
  <c r="E10" i="26"/>
  <c r="D10" i="26"/>
  <c r="C10" i="26"/>
  <c r="J9" i="26"/>
  <c r="H9" i="26"/>
  <c r="G9" i="26"/>
  <c r="E9" i="26"/>
  <c r="D9" i="26"/>
  <c r="C9" i="26"/>
  <c r="J8" i="26"/>
  <c r="H8" i="26"/>
  <c r="G8" i="26"/>
  <c r="E8" i="26"/>
  <c r="D8" i="26"/>
  <c r="C8" i="26"/>
  <c r="J7" i="26"/>
  <c r="H7" i="26"/>
  <c r="G7" i="26"/>
  <c r="E7" i="26"/>
  <c r="D7" i="26"/>
  <c r="C7" i="26"/>
  <c r="J6" i="26"/>
  <c r="H6" i="26"/>
  <c r="G6" i="26"/>
  <c r="E6" i="26"/>
  <c r="D6" i="26"/>
  <c r="C6" i="26"/>
  <c r="B43" i="21" l="1"/>
  <c r="A12" i="16"/>
  <c r="X42" i="21"/>
  <c r="F175" i="26"/>
  <c r="F174" i="26"/>
  <c r="F173" i="26"/>
  <c r="F172" i="26"/>
  <c r="F171" i="26"/>
  <c r="F170" i="26"/>
  <c r="F169" i="26"/>
  <c r="F168" i="26"/>
  <c r="F167" i="26"/>
  <c r="F166" i="26"/>
  <c r="F165" i="26"/>
  <c r="F164" i="26"/>
  <c r="F163" i="26"/>
  <c r="F162" i="26"/>
  <c r="F161" i="26"/>
  <c r="F160" i="26"/>
  <c r="F159" i="26"/>
  <c r="F158" i="26"/>
  <c r="F157" i="26"/>
  <c r="F156" i="26"/>
  <c r="F155" i="26"/>
  <c r="F154" i="26"/>
  <c r="F153" i="26"/>
  <c r="F152" i="26"/>
  <c r="F151" i="26"/>
  <c r="F150" i="26"/>
  <c r="F149" i="26"/>
  <c r="F148" i="26"/>
  <c r="F147" i="26"/>
  <c r="F146" i="26"/>
  <c r="F145" i="26"/>
  <c r="F144" i="26"/>
  <c r="F143" i="26"/>
  <c r="F142" i="26"/>
  <c r="F141" i="26"/>
  <c r="F140" i="26"/>
  <c r="F139" i="26"/>
  <c r="F138" i="26"/>
  <c r="F137" i="26"/>
  <c r="F136" i="26"/>
  <c r="F135" i="26"/>
  <c r="F134" i="26"/>
  <c r="F133" i="26"/>
  <c r="F132" i="26"/>
  <c r="F131" i="26"/>
  <c r="F130" i="26"/>
  <c r="F129" i="26"/>
  <c r="F128" i="26"/>
  <c r="F127" i="26"/>
  <c r="F126" i="26"/>
  <c r="F125" i="26"/>
  <c r="F124" i="26"/>
  <c r="F123" i="26"/>
  <c r="F122" i="26"/>
  <c r="F121" i="26"/>
  <c r="F120" i="26"/>
  <c r="F119" i="26"/>
  <c r="F118" i="26"/>
  <c r="F117" i="26"/>
  <c r="F116" i="26"/>
  <c r="F115" i="26"/>
  <c r="F114" i="26"/>
  <c r="F113" i="26"/>
  <c r="F112" i="26"/>
  <c r="F111" i="26"/>
  <c r="F110" i="26"/>
  <c r="F109" i="26"/>
  <c r="F108" i="26"/>
  <c r="F107" i="26"/>
  <c r="F106" i="26"/>
  <c r="F105" i="26"/>
  <c r="F104" i="26"/>
  <c r="F103" i="26"/>
  <c r="F102" i="26"/>
  <c r="F101" i="26"/>
  <c r="F100" i="26"/>
  <c r="F99" i="26"/>
  <c r="F98" i="26"/>
  <c r="F97" i="26"/>
  <c r="F96" i="26"/>
  <c r="F95" i="26"/>
  <c r="F94" i="26"/>
  <c r="F93" i="26"/>
  <c r="F92" i="26"/>
  <c r="F91" i="26"/>
  <c r="F90" i="26"/>
  <c r="F89" i="26"/>
  <c r="F88" i="26"/>
  <c r="F87" i="26"/>
  <c r="F86" i="26"/>
  <c r="F85" i="26"/>
  <c r="F84" i="26"/>
  <c r="F83" i="26"/>
  <c r="F82" i="26"/>
  <c r="F81" i="26"/>
  <c r="F80" i="26"/>
  <c r="F79" i="26"/>
  <c r="F78" i="26"/>
  <c r="F77" i="26"/>
  <c r="F76" i="26"/>
  <c r="F75" i="26"/>
  <c r="F74" i="26"/>
  <c r="F73" i="26"/>
  <c r="F72" i="26"/>
  <c r="F71" i="26"/>
  <c r="F70" i="26"/>
  <c r="F69" i="26"/>
  <c r="F68" i="26"/>
  <c r="F67" i="26"/>
  <c r="F66" i="26"/>
  <c r="F65" i="26"/>
  <c r="F64" i="26"/>
  <c r="F63" i="26"/>
  <c r="F62" i="26"/>
  <c r="F61" i="26"/>
  <c r="F60" i="26"/>
  <c r="F59" i="26"/>
  <c r="F58" i="26"/>
  <c r="F57" i="26"/>
  <c r="F56" i="26"/>
  <c r="F55" i="26"/>
  <c r="F54" i="26"/>
  <c r="F53" i="26"/>
  <c r="F52" i="26"/>
  <c r="F51" i="26"/>
  <c r="F50" i="26"/>
  <c r="F49" i="26"/>
  <c r="F48" i="26"/>
  <c r="F47" i="26"/>
  <c r="F46" i="26"/>
  <c r="F45" i="26"/>
  <c r="F44" i="26"/>
  <c r="F43" i="26"/>
  <c r="F42" i="26"/>
  <c r="F41" i="26"/>
  <c r="F40" i="26"/>
  <c r="F39" i="26"/>
  <c r="F38" i="26"/>
  <c r="F37" i="26"/>
  <c r="F36" i="26"/>
  <c r="F35" i="26"/>
  <c r="F34" i="26"/>
  <c r="F33" i="26"/>
  <c r="F32" i="26"/>
  <c r="F31" i="26"/>
  <c r="F30" i="26"/>
  <c r="F29" i="26"/>
  <c r="F28" i="26"/>
  <c r="F27" i="26"/>
  <c r="F26" i="26"/>
  <c r="F25" i="26"/>
  <c r="F24" i="26"/>
  <c r="F23" i="26"/>
  <c r="F22" i="26"/>
  <c r="F21" i="26"/>
  <c r="F20" i="26"/>
  <c r="F19" i="26"/>
  <c r="F18" i="26"/>
  <c r="F17" i="26"/>
  <c r="F16" i="26"/>
  <c r="F15" i="26"/>
  <c r="F14" i="26"/>
  <c r="F13" i="26"/>
  <c r="F12" i="26"/>
  <c r="F11" i="26"/>
  <c r="F10" i="26"/>
  <c r="F9" i="26"/>
  <c r="F8" i="26"/>
  <c r="F7" i="26"/>
  <c r="F6" i="26"/>
  <c r="B44" i="21" l="1"/>
  <c r="A13" i="16"/>
  <c r="X43" i="21"/>
  <c r="I175" i="26"/>
  <c r="I174" i="26"/>
  <c r="I173" i="26"/>
  <c r="I172" i="26"/>
  <c r="I171" i="26"/>
  <c r="I170" i="26"/>
  <c r="I169" i="26"/>
  <c r="I168" i="26"/>
  <c r="I167" i="26"/>
  <c r="I166" i="26"/>
  <c r="I165" i="26"/>
  <c r="I164" i="26"/>
  <c r="I163" i="26"/>
  <c r="I162" i="26"/>
  <c r="I161" i="26"/>
  <c r="I160" i="26"/>
  <c r="I159" i="26"/>
  <c r="I158" i="26"/>
  <c r="I157" i="26"/>
  <c r="I156" i="26"/>
  <c r="I155" i="26"/>
  <c r="I154" i="26"/>
  <c r="I153" i="26"/>
  <c r="I152" i="26"/>
  <c r="I151" i="26"/>
  <c r="I150" i="26"/>
  <c r="I149" i="26"/>
  <c r="I148" i="26"/>
  <c r="I147" i="26"/>
  <c r="I146" i="26"/>
  <c r="I145" i="26"/>
  <c r="I144" i="26"/>
  <c r="I143" i="26"/>
  <c r="I142" i="26"/>
  <c r="I141" i="26"/>
  <c r="I140" i="26"/>
  <c r="I139" i="26"/>
  <c r="I138" i="26"/>
  <c r="I137" i="26"/>
  <c r="I136" i="26"/>
  <c r="I135" i="26"/>
  <c r="I134" i="26"/>
  <c r="I133" i="26"/>
  <c r="I132" i="26"/>
  <c r="I131" i="26"/>
  <c r="I130" i="26"/>
  <c r="I129" i="26"/>
  <c r="I128" i="26"/>
  <c r="I127" i="26"/>
  <c r="I126" i="26"/>
  <c r="I125" i="26"/>
  <c r="I124" i="26"/>
  <c r="I123" i="26"/>
  <c r="I122" i="26"/>
  <c r="I121" i="26"/>
  <c r="I120" i="26"/>
  <c r="I119" i="26"/>
  <c r="I118" i="26"/>
  <c r="I117" i="26"/>
  <c r="I116" i="26"/>
  <c r="I115" i="26"/>
  <c r="I114" i="26"/>
  <c r="I113" i="26"/>
  <c r="I112" i="26"/>
  <c r="I111" i="26"/>
  <c r="I110" i="26"/>
  <c r="I109" i="26"/>
  <c r="I108" i="26"/>
  <c r="I107" i="26"/>
  <c r="I106" i="26"/>
  <c r="I105" i="26"/>
  <c r="I104" i="26"/>
  <c r="I103" i="26"/>
  <c r="I102" i="26"/>
  <c r="I101" i="26"/>
  <c r="I100" i="26"/>
  <c r="I99" i="26"/>
  <c r="I98" i="26"/>
  <c r="I97" i="26"/>
  <c r="I96" i="26"/>
  <c r="I95" i="26"/>
  <c r="I94" i="26"/>
  <c r="I93" i="26"/>
  <c r="I92" i="26"/>
  <c r="I91" i="26"/>
  <c r="I90" i="26"/>
  <c r="I89" i="26"/>
  <c r="I88" i="26"/>
  <c r="I87" i="26"/>
  <c r="I86" i="26"/>
  <c r="I85" i="26"/>
  <c r="I84" i="26"/>
  <c r="I83" i="26"/>
  <c r="I82" i="26"/>
  <c r="I81" i="26"/>
  <c r="I80" i="26"/>
  <c r="I79" i="26"/>
  <c r="I78" i="26"/>
  <c r="I77" i="26"/>
  <c r="I76" i="26"/>
  <c r="I75" i="26"/>
  <c r="I74" i="26"/>
  <c r="I73" i="26"/>
  <c r="I72" i="26"/>
  <c r="I71" i="26"/>
  <c r="I70" i="26"/>
  <c r="I69" i="26"/>
  <c r="I68" i="26"/>
  <c r="I67" i="26"/>
  <c r="I66" i="26"/>
  <c r="I65" i="26"/>
  <c r="I64" i="26"/>
  <c r="I63" i="26"/>
  <c r="I62" i="26"/>
  <c r="I61" i="26"/>
  <c r="I60" i="26"/>
  <c r="I59" i="26"/>
  <c r="I58" i="26"/>
  <c r="I57" i="26"/>
  <c r="I56" i="26"/>
  <c r="I55" i="26"/>
  <c r="I54" i="26"/>
  <c r="I53" i="26"/>
  <c r="I52" i="26"/>
  <c r="I51" i="26"/>
  <c r="I50" i="26"/>
  <c r="I49" i="26"/>
  <c r="I48" i="26"/>
  <c r="I47" i="26"/>
  <c r="I46" i="26"/>
  <c r="I45" i="26"/>
  <c r="I44" i="26"/>
  <c r="I43" i="26"/>
  <c r="I42" i="26"/>
  <c r="I41" i="26"/>
  <c r="I40" i="26"/>
  <c r="I39" i="26"/>
  <c r="I38" i="26"/>
  <c r="I37" i="26"/>
  <c r="I36" i="26"/>
  <c r="I35" i="26"/>
  <c r="I34" i="26"/>
  <c r="I33" i="26"/>
  <c r="I32" i="26"/>
  <c r="I31" i="26"/>
  <c r="I30" i="26"/>
  <c r="I29" i="26"/>
  <c r="I28" i="26"/>
  <c r="I27" i="26"/>
  <c r="I26" i="26"/>
  <c r="I25" i="26"/>
  <c r="I24" i="26"/>
  <c r="I23" i="26"/>
  <c r="I22" i="26"/>
  <c r="I21" i="26"/>
  <c r="I20" i="26"/>
  <c r="I19" i="26"/>
  <c r="I18" i="26"/>
  <c r="I17" i="26"/>
  <c r="I16" i="26"/>
  <c r="I15" i="26"/>
  <c r="I14" i="26"/>
  <c r="I13" i="26"/>
  <c r="I12" i="26"/>
  <c r="I11" i="26"/>
  <c r="I10" i="26"/>
  <c r="I9" i="26"/>
  <c r="I8" i="26"/>
  <c r="I7" i="26"/>
  <c r="I6" i="26"/>
  <c r="B45" i="21" l="1"/>
  <c r="A14" i="16"/>
  <c r="X44" i="21"/>
  <c r="AX2" i="15"/>
  <c r="CG1" i="14"/>
  <c r="B46" i="21" l="1"/>
  <c r="A15" i="16"/>
  <c r="X45" i="21"/>
  <c r="E2" i="15"/>
  <c r="F2" i="15"/>
  <c r="G2" i="15"/>
  <c r="H2" i="15"/>
  <c r="I2" i="15"/>
  <c r="J2" i="15"/>
  <c r="K2" i="15"/>
  <c r="L2" i="15"/>
  <c r="M2" i="15"/>
  <c r="N2" i="15"/>
  <c r="O2" i="15"/>
  <c r="P2" i="15"/>
  <c r="Q2" i="15"/>
  <c r="R2" i="15"/>
  <c r="S2" i="15"/>
  <c r="T2" i="15"/>
  <c r="U2" i="15"/>
  <c r="V2" i="15"/>
  <c r="W2" i="15"/>
  <c r="X2" i="15"/>
  <c r="D2" i="15"/>
  <c r="B47" i="21" l="1"/>
  <c r="A16" i="16"/>
  <c r="X46" i="21"/>
  <c r="AO2" i="15"/>
  <c r="AN2" i="15"/>
  <c r="AM2" i="15"/>
  <c r="AL2" i="15"/>
  <c r="AK2" i="15"/>
  <c r="AJ2" i="15"/>
  <c r="AP2" i="15"/>
  <c r="BY2" i="15" l="1"/>
  <c r="B48" i="21"/>
  <c r="A17" i="16"/>
  <c r="X47" i="21"/>
  <c r="CD1" i="14"/>
  <c r="B49" i="21" l="1"/>
  <c r="B50" i="21" s="1"/>
  <c r="A18" i="16"/>
  <c r="X48" i="21"/>
  <c r="AG2" i="15"/>
  <c r="AW2" i="15" s="1"/>
  <c r="X50" i="21" l="1"/>
  <c r="B51" i="21"/>
  <c r="A19" i="16"/>
  <c r="X49" i="21"/>
  <c r="CF1" i="14"/>
  <c r="CE1" i="14"/>
  <c r="CC1" i="14"/>
  <c r="CB1" i="14"/>
  <c r="CA1" i="14"/>
  <c r="BZ1" i="14"/>
  <c r="BY1" i="14"/>
  <c r="BX1" i="14"/>
  <c r="X51" i="21" l="1"/>
  <c r="B52" i="21"/>
  <c r="A20" i="16"/>
  <c r="A2" i="21"/>
  <c r="X52" i="21" l="1"/>
  <c r="B53" i="21"/>
  <c r="A21" i="16"/>
  <c r="A14" i="27"/>
  <c r="A13" i="27" s="1"/>
  <c r="A12" i="27" s="1"/>
  <c r="A11" i="27" s="1"/>
  <c r="A10" i="27" s="1"/>
  <c r="A9" i="27" s="1"/>
  <c r="A8" i="27" s="1"/>
  <c r="X53" i="21" l="1"/>
  <c r="B54" i="21"/>
  <c r="A22" i="16"/>
  <c r="A6" i="26"/>
  <c r="B7" i="26"/>
  <c r="X54" i="21" l="1"/>
  <c r="B55" i="21"/>
  <c r="A23" i="16"/>
  <c r="K6" i="26"/>
  <c r="B8" i="26"/>
  <c r="A8" i="26" s="1"/>
  <c r="A7" i="26"/>
  <c r="B9" i="26"/>
  <c r="A9" i="26" s="1"/>
  <c r="X55" i="21" l="1"/>
  <c r="B56" i="21"/>
  <c r="A24" i="16"/>
  <c r="K7" i="26"/>
  <c r="K8" i="26"/>
  <c r="B10" i="26"/>
  <c r="A10" i="26" s="1"/>
  <c r="X56" i="21" l="1"/>
  <c r="B57" i="21"/>
  <c r="A25" i="16"/>
  <c r="K9" i="26"/>
  <c r="B11" i="26"/>
  <c r="A11" i="26" s="1"/>
  <c r="X57" i="21" l="1"/>
  <c r="B58" i="21"/>
  <c r="A26" i="16"/>
  <c r="K10" i="26"/>
  <c r="B12" i="26"/>
  <c r="A12" i="26" s="1"/>
  <c r="X58" i="21" l="1"/>
  <c r="B59" i="21"/>
  <c r="A27" i="16"/>
  <c r="K11" i="26"/>
  <c r="B13" i="26"/>
  <c r="A13" i="26" s="1"/>
  <c r="X59" i="21" l="1"/>
  <c r="B60" i="21"/>
  <c r="A28" i="16"/>
  <c r="K12" i="26"/>
  <c r="B14" i="26"/>
  <c r="A14" i="26" s="1"/>
  <c r="X60" i="21" l="1"/>
  <c r="B61" i="21"/>
  <c r="A29" i="16"/>
  <c r="K13" i="26"/>
  <c r="B15" i="26"/>
  <c r="A15" i="26" s="1"/>
  <c r="X61" i="21" l="1"/>
  <c r="B62" i="21"/>
  <c r="A30" i="16"/>
  <c r="K14" i="26"/>
  <c r="B16" i="26"/>
  <c r="A16" i="26" s="1"/>
  <c r="X62" i="21" l="1"/>
  <c r="B63" i="21"/>
  <c r="A31" i="16"/>
  <c r="K15" i="26"/>
  <c r="B17" i="26"/>
  <c r="A17" i="26" s="1"/>
  <c r="X63" i="21" l="1"/>
  <c r="B64" i="21"/>
  <c r="A32" i="16"/>
  <c r="K16" i="26"/>
  <c r="B18" i="26"/>
  <c r="A18" i="26" s="1"/>
  <c r="X64" i="21" l="1"/>
  <c r="B65" i="21"/>
  <c r="A33" i="16"/>
  <c r="K17" i="26"/>
  <c r="B19" i="26"/>
  <c r="A19" i="26" s="1"/>
  <c r="X65" i="21" l="1"/>
  <c r="B66" i="21"/>
  <c r="A34" i="16"/>
  <c r="K18" i="26"/>
  <c r="B20" i="26"/>
  <c r="A20" i="26" s="1"/>
  <c r="X66" i="21" l="1"/>
  <c r="B67" i="21"/>
  <c r="A35" i="16"/>
  <c r="K19" i="26"/>
  <c r="B21" i="26"/>
  <c r="A21" i="26" s="1"/>
  <c r="X67" i="21" l="1"/>
  <c r="B68" i="21"/>
  <c r="A36" i="16"/>
  <c r="K20" i="26"/>
  <c r="B22" i="26"/>
  <c r="A22" i="26" s="1"/>
  <c r="X68" i="21" l="1"/>
  <c r="B69" i="21"/>
  <c r="A37" i="16"/>
  <c r="K21" i="26"/>
  <c r="B23" i="26"/>
  <c r="A23" i="26" s="1"/>
  <c r="X69" i="21" l="1"/>
  <c r="B70" i="21"/>
  <c r="A38" i="16"/>
  <c r="K22" i="26"/>
  <c r="B24" i="26"/>
  <c r="A24" i="26" s="1"/>
  <c r="X70" i="21" l="1"/>
  <c r="B71" i="21"/>
  <c r="A39" i="16"/>
  <c r="K23" i="26"/>
  <c r="B25" i="26"/>
  <c r="A25" i="26" s="1"/>
  <c r="X71" i="21" l="1"/>
  <c r="B72" i="21"/>
  <c r="A40" i="16"/>
  <c r="K24" i="26"/>
  <c r="B26" i="26"/>
  <c r="A26" i="26" s="1"/>
  <c r="X72" i="21" l="1"/>
  <c r="B73" i="21"/>
  <c r="A41" i="16"/>
  <c r="K25" i="26"/>
  <c r="B27" i="26"/>
  <c r="A27" i="26" s="1"/>
  <c r="X73" i="21" l="1"/>
  <c r="B74" i="21"/>
  <c r="A42" i="16"/>
  <c r="K26" i="26"/>
  <c r="B28" i="26"/>
  <c r="A28" i="26" s="1"/>
  <c r="X74" i="21" l="1"/>
  <c r="B75" i="21"/>
  <c r="A43" i="16"/>
  <c r="K27" i="26"/>
  <c r="B29" i="26"/>
  <c r="A29" i="26" s="1"/>
  <c r="X75" i="21" l="1"/>
  <c r="B76" i="21"/>
  <c r="A44" i="16"/>
  <c r="K28" i="26"/>
  <c r="B30" i="26"/>
  <c r="A30" i="26" s="1"/>
  <c r="X76" i="21" l="1"/>
  <c r="B77" i="21"/>
  <c r="A45" i="16"/>
  <c r="K29" i="26"/>
  <c r="B31" i="26"/>
  <c r="A31" i="26" s="1"/>
  <c r="X77" i="21" l="1"/>
  <c r="B78" i="21"/>
  <c r="A46" i="16"/>
  <c r="K30" i="26"/>
  <c r="B32" i="26"/>
  <c r="A32" i="26" s="1"/>
  <c r="X78" i="21" l="1"/>
  <c r="B79" i="21"/>
  <c r="A47" i="16"/>
  <c r="K31" i="26"/>
  <c r="B33" i="26"/>
  <c r="A33" i="26" s="1"/>
  <c r="X79" i="21" l="1"/>
  <c r="B80" i="21"/>
  <c r="A48" i="16"/>
  <c r="K32" i="26"/>
  <c r="B34" i="26"/>
  <c r="A34" i="26" s="1"/>
  <c r="X80" i="21" l="1"/>
  <c r="B81" i="21"/>
  <c r="A49" i="16"/>
  <c r="K33" i="26"/>
  <c r="B35" i="26"/>
  <c r="A35" i="26" s="1"/>
  <c r="X81" i="21" l="1"/>
  <c r="B82" i="21"/>
  <c r="A50" i="16"/>
  <c r="K34" i="26"/>
  <c r="B36" i="26"/>
  <c r="A36" i="26" s="1"/>
  <c r="X82" i="21" l="1"/>
  <c r="B83" i="21"/>
  <c r="A51" i="16"/>
  <c r="K35" i="26"/>
  <c r="B37" i="26"/>
  <c r="A37" i="26" s="1"/>
  <c r="X83" i="21" l="1"/>
  <c r="B84" i="21"/>
  <c r="A52" i="16"/>
  <c r="K36" i="26"/>
  <c r="B38" i="26"/>
  <c r="A38" i="26" s="1"/>
  <c r="X84" i="21" l="1"/>
  <c r="B85" i="21"/>
  <c r="A53" i="16"/>
  <c r="K37" i="26"/>
  <c r="B39" i="26"/>
  <c r="A39" i="26" s="1"/>
  <c r="X85" i="21" l="1"/>
  <c r="B86" i="21"/>
  <c r="A54" i="16"/>
  <c r="K38" i="26"/>
  <c r="B40" i="26"/>
  <c r="A40" i="26" s="1"/>
  <c r="X86" i="21" l="1"/>
  <c r="B87" i="21"/>
  <c r="A55" i="16"/>
  <c r="K39" i="26"/>
  <c r="B41" i="26"/>
  <c r="A41" i="26" s="1"/>
  <c r="X87" i="21" l="1"/>
  <c r="B88" i="21"/>
  <c r="A56" i="16"/>
  <c r="K40" i="26"/>
  <c r="B42" i="26"/>
  <c r="A42" i="26" s="1"/>
  <c r="X88" i="21" l="1"/>
  <c r="B89" i="21"/>
  <c r="A57" i="16"/>
  <c r="K41" i="26"/>
  <c r="B43" i="26"/>
  <c r="A43" i="26" s="1"/>
  <c r="X89" i="21" l="1"/>
  <c r="B90" i="21"/>
  <c r="A58" i="16"/>
  <c r="K42" i="26"/>
  <c r="B44" i="26"/>
  <c r="A44" i="26" s="1"/>
  <c r="X90" i="21" l="1"/>
  <c r="B91" i="21"/>
  <c r="A59" i="16"/>
  <c r="K43" i="26"/>
  <c r="B45" i="26"/>
  <c r="A45" i="26" s="1"/>
  <c r="X91" i="21" l="1"/>
  <c r="B92" i="21"/>
  <c r="A60" i="16"/>
  <c r="K44" i="26"/>
  <c r="B46" i="26"/>
  <c r="A46" i="26" s="1"/>
  <c r="X92" i="21" l="1"/>
  <c r="B93" i="21"/>
  <c r="A61" i="16"/>
  <c r="K45" i="26"/>
  <c r="B47" i="26"/>
  <c r="A47" i="26" s="1"/>
  <c r="X93" i="21" l="1"/>
  <c r="B94" i="21"/>
  <c r="A62" i="16"/>
  <c r="K46" i="26"/>
  <c r="B48" i="26"/>
  <c r="A48" i="26" s="1"/>
  <c r="X94" i="21" l="1"/>
  <c r="B95" i="21"/>
  <c r="A63" i="16"/>
  <c r="K47" i="26"/>
  <c r="B49" i="26"/>
  <c r="A49" i="26" s="1"/>
  <c r="X95" i="21" l="1"/>
  <c r="B96" i="21"/>
  <c r="B97" i="21" s="1"/>
  <c r="A64" i="16"/>
  <c r="K48" i="26"/>
  <c r="B50" i="26"/>
  <c r="A50" i="26" s="1"/>
  <c r="X97" i="21" l="1"/>
  <c r="B98" i="21"/>
  <c r="X96" i="21"/>
  <c r="A65" i="16"/>
  <c r="K49" i="26"/>
  <c r="B51" i="26"/>
  <c r="A51" i="26" s="1"/>
  <c r="B99" i="21" l="1"/>
  <c r="X98" i="21"/>
  <c r="Y97" i="21"/>
  <c r="AH97" i="21" s="1"/>
  <c r="A66" i="16"/>
  <c r="K50" i="26"/>
  <c r="B52" i="26"/>
  <c r="A52" i="26" s="1"/>
  <c r="Y98" i="21" l="1"/>
  <c r="AH98" i="21" s="1"/>
  <c r="X99" i="21"/>
  <c r="B100" i="21"/>
  <c r="A67" i="16"/>
  <c r="K51" i="26"/>
  <c r="B53" i="26"/>
  <c r="A53" i="26" s="1"/>
  <c r="Y99" i="21" l="1"/>
  <c r="AH99" i="21" s="1"/>
  <c r="X100" i="21"/>
  <c r="B101" i="21"/>
  <c r="A68" i="16"/>
  <c r="K52" i="26"/>
  <c r="B54" i="26"/>
  <c r="A54" i="26" s="1"/>
  <c r="X101" i="21" l="1"/>
  <c r="B102" i="21"/>
  <c r="Y100" i="21"/>
  <c r="AH100" i="21" s="1"/>
  <c r="A69" i="16"/>
  <c r="K53" i="26"/>
  <c r="B55" i="26"/>
  <c r="A55" i="26" s="1"/>
  <c r="B103" i="21" l="1"/>
  <c r="X102" i="21"/>
  <c r="Y101" i="21"/>
  <c r="AH101" i="21" s="1"/>
  <c r="A70" i="16"/>
  <c r="K54" i="26"/>
  <c r="B56" i="26"/>
  <c r="A56" i="26" s="1"/>
  <c r="B104" i="21" l="1"/>
  <c r="X103" i="21"/>
  <c r="Y102" i="21"/>
  <c r="AH102" i="21" s="1"/>
  <c r="A94" i="16"/>
  <c r="A71" i="16"/>
  <c r="K55" i="26"/>
  <c r="B57" i="26"/>
  <c r="A57" i="26" s="1"/>
  <c r="Y103" i="21" l="1"/>
  <c r="AH103" i="21" s="1"/>
  <c r="X104" i="21"/>
  <c r="B105" i="21"/>
  <c r="A95" i="16"/>
  <c r="A72" i="16"/>
  <c r="K56" i="26"/>
  <c r="B58" i="26"/>
  <c r="A58" i="26" s="1"/>
  <c r="X105" i="21" l="1"/>
  <c r="Y104" i="21"/>
  <c r="AH104" i="21" s="1"/>
  <c r="A96" i="16"/>
  <c r="A73" i="16"/>
  <c r="K57" i="26"/>
  <c r="B59" i="26"/>
  <c r="A59" i="26" s="1"/>
  <c r="Y105" i="21" l="1"/>
  <c r="AH105" i="21" s="1"/>
  <c r="A97" i="16"/>
  <c r="A74" i="16"/>
  <c r="K58" i="26"/>
  <c r="B60" i="26"/>
  <c r="A60" i="26" s="1"/>
  <c r="A98" i="16" l="1"/>
  <c r="A75" i="16"/>
  <c r="K59" i="26"/>
  <c r="B61" i="26"/>
  <c r="A61" i="26" s="1"/>
  <c r="A99" i="16" l="1"/>
  <c r="A76" i="16"/>
  <c r="K60" i="26"/>
  <c r="B62" i="26"/>
  <c r="A62" i="26" s="1"/>
  <c r="A100" i="16" l="1"/>
  <c r="A77" i="16"/>
  <c r="K61" i="26"/>
  <c r="B63" i="26"/>
  <c r="A63" i="26" s="1"/>
  <c r="A101" i="16" l="1"/>
  <c r="A78" i="16"/>
  <c r="K62" i="26"/>
  <c r="B64" i="26"/>
  <c r="A64" i="26" s="1"/>
  <c r="A102" i="16" l="1"/>
  <c r="A79" i="16"/>
  <c r="K63" i="26"/>
  <c r="B65" i="26"/>
  <c r="A65" i="26" s="1"/>
  <c r="A103" i="16" l="1"/>
  <c r="A80" i="16"/>
  <c r="K64" i="26"/>
  <c r="B66" i="26"/>
  <c r="A66" i="26" s="1"/>
  <c r="A104" i="16" l="1"/>
  <c r="A81" i="16"/>
  <c r="K65" i="26"/>
  <c r="B67" i="26"/>
  <c r="A67" i="26" s="1"/>
  <c r="A105" i="16" l="1"/>
  <c r="A82" i="16"/>
  <c r="K66" i="26"/>
  <c r="B68" i="26"/>
  <c r="A68" i="26" s="1"/>
  <c r="A106" i="16" l="1"/>
  <c r="A83" i="16"/>
  <c r="K67" i="26"/>
  <c r="B69" i="26"/>
  <c r="A69" i="26" s="1"/>
  <c r="A107" i="16" l="1"/>
  <c r="A84" i="16"/>
  <c r="K68" i="26"/>
  <c r="B70" i="26"/>
  <c r="A70" i="26" s="1"/>
  <c r="A108" i="16" l="1"/>
  <c r="A85" i="16"/>
  <c r="K69" i="26"/>
  <c r="B71" i="26"/>
  <c r="A71" i="26" s="1"/>
  <c r="A109" i="16" l="1"/>
  <c r="A86" i="16"/>
  <c r="K70" i="26"/>
  <c r="B72" i="26"/>
  <c r="A72" i="26" s="1"/>
  <c r="A110" i="16" l="1"/>
  <c r="A88" i="16"/>
  <c r="A87" i="16"/>
  <c r="K71" i="26"/>
  <c r="B73" i="26"/>
  <c r="A73" i="26" s="1"/>
  <c r="A111" i="16" l="1"/>
  <c r="A89" i="16"/>
  <c r="K72" i="26"/>
  <c r="B74" i="26"/>
  <c r="A74" i="26" s="1"/>
  <c r="A112" i="16" l="1"/>
  <c r="A90" i="16"/>
  <c r="K73" i="26"/>
  <c r="B75" i="26"/>
  <c r="A75" i="26" s="1"/>
  <c r="A113" i="16" l="1"/>
  <c r="A91" i="16"/>
  <c r="K74" i="26"/>
  <c r="B76" i="26"/>
  <c r="A76" i="26" s="1"/>
  <c r="A114" i="16" l="1"/>
  <c r="A92" i="16"/>
  <c r="K75" i="26"/>
  <c r="B77" i="26"/>
  <c r="A77" i="26" s="1"/>
  <c r="A115" i="16" l="1"/>
  <c r="A93" i="16"/>
  <c r="K76" i="26"/>
  <c r="B78" i="26"/>
  <c r="A78" i="26" s="1"/>
  <c r="A116" i="16" l="1"/>
  <c r="K77" i="26"/>
  <c r="B79" i="26"/>
  <c r="A79" i="26" s="1"/>
  <c r="A117" i="16" l="1"/>
  <c r="K78" i="26"/>
  <c r="B80" i="26"/>
  <c r="A80" i="26" s="1"/>
  <c r="A118" i="16" l="1"/>
  <c r="K79" i="26"/>
  <c r="B81" i="26"/>
  <c r="A81" i="26" s="1"/>
  <c r="A119" i="16" l="1"/>
  <c r="K80" i="26"/>
  <c r="B82" i="26"/>
  <c r="A82" i="26" s="1"/>
  <c r="K81" i="26" l="1"/>
  <c r="B83" i="26"/>
  <c r="A83" i="26" s="1"/>
  <c r="K82" i="26" l="1"/>
  <c r="B84" i="26"/>
  <c r="A84" i="26" s="1"/>
  <c r="K83" i="26" l="1"/>
  <c r="B85" i="26"/>
  <c r="A85" i="26" s="1"/>
  <c r="K84" i="26" l="1"/>
  <c r="B86" i="26"/>
  <c r="A86" i="26" s="1"/>
  <c r="K85" i="26" l="1"/>
  <c r="B87" i="26"/>
  <c r="A87" i="26" s="1"/>
  <c r="K86" i="26" l="1"/>
  <c r="B88" i="26"/>
  <c r="A88" i="26" s="1"/>
  <c r="K87" i="26" l="1"/>
  <c r="B89" i="26"/>
  <c r="A89" i="26" s="1"/>
  <c r="K88" i="26" l="1"/>
  <c r="B90" i="26"/>
  <c r="A90" i="26" s="1"/>
  <c r="K89" i="26" l="1"/>
  <c r="B91" i="26"/>
  <c r="A91" i="26" s="1"/>
  <c r="K90" i="26" l="1"/>
  <c r="B92" i="26"/>
  <c r="A92" i="26" s="1"/>
  <c r="K91" i="26" l="1"/>
  <c r="B93" i="26"/>
  <c r="A93" i="26" s="1"/>
  <c r="K92" i="26" l="1"/>
  <c r="B94" i="26"/>
  <c r="A94" i="26" s="1"/>
  <c r="K93" i="26" l="1"/>
  <c r="B95" i="26"/>
  <c r="A95" i="26" s="1"/>
  <c r="K94" i="26" l="1"/>
  <c r="B96" i="26"/>
  <c r="A96" i="26" s="1"/>
  <c r="K95" i="26" l="1"/>
  <c r="B97" i="26"/>
  <c r="A97" i="26" s="1"/>
  <c r="K96" i="26" l="1"/>
  <c r="B98" i="26"/>
  <c r="A98" i="26" s="1"/>
  <c r="K97" i="26" l="1"/>
  <c r="B99" i="26"/>
  <c r="A99" i="26" s="1"/>
  <c r="K98" i="26" l="1"/>
  <c r="B100" i="26"/>
  <c r="A100" i="26" s="1"/>
  <c r="K99" i="26" l="1"/>
  <c r="B101" i="26"/>
  <c r="A101" i="26" s="1"/>
  <c r="K100" i="26" l="1"/>
  <c r="B102" i="26"/>
  <c r="A102" i="26" s="1"/>
  <c r="K101" i="26" l="1"/>
  <c r="B103" i="26"/>
  <c r="A103" i="26" s="1"/>
  <c r="K102" i="26" l="1"/>
  <c r="B104" i="26"/>
  <c r="A104" i="26" s="1"/>
  <c r="K103" i="26" l="1"/>
  <c r="B105" i="26"/>
  <c r="A105" i="26" s="1"/>
  <c r="K104" i="26" l="1"/>
  <c r="B106" i="26"/>
  <c r="A106" i="26" s="1"/>
  <c r="K105" i="26" l="1"/>
  <c r="B107" i="26"/>
  <c r="A107" i="26" s="1"/>
  <c r="K106" i="26" l="1"/>
  <c r="B108" i="26"/>
  <c r="A108" i="26" s="1"/>
  <c r="K107" i="26" l="1"/>
  <c r="B109" i="26"/>
  <c r="A109" i="26" s="1"/>
  <c r="K108" i="26" l="1"/>
  <c r="B110" i="26"/>
  <c r="A110" i="26" s="1"/>
  <c r="K109" i="26" l="1"/>
  <c r="B111" i="26"/>
  <c r="A111" i="26" s="1"/>
  <c r="K110" i="26" l="1"/>
  <c r="B112" i="26"/>
  <c r="A112" i="26" s="1"/>
  <c r="K111" i="26" l="1"/>
  <c r="B113" i="26"/>
  <c r="A113" i="26" s="1"/>
  <c r="K112" i="26" l="1"/>
  <c r="B114" i="26"/>
  <c r="A114" i="26" s="1"/>
  <c r="K113" i="26" l="1"/>
  <c r="B115" i="26"/>
  <c r="A115" i="26" s="1"/>
  <c r="K114" i="26" l="1"/>
  <c r="B116" i="26"/>
  <c r="A116" i="26" s="1"/>
  <c r="K115" i="26" l="1"/>
  <c r="B117" i="26"/>
  <c r="A117" i="26" s="1"/>
  <c r="K116" i="26" l="1"/>
  <c r="B118" i="26"/>
  <c r="A118" i="26" s="1"/>
  <c r="K117" i="26" l="1"/>
  <c r="B119" i="26"/>
  <c r="A119" i="26" s="1"/>
  <c r="K118" i="26" l="1"/>
  <c r="B120" i="26"/>
  <c r="A120" i="26" s="1"/>
  <c r="K119" i="26" l="1"/>
  <c r="B121" i="26"/>
  <c r="A121" i="26" s="1"/>
  <c r="K120" i="26" l="1"/>
  <c r="B122" i="26"/>
  <c r="A122" i="26" s="1"/>
  <c r="K121" i="26" l="1"/>
  <c r="B123" i="26"/>
  <c r="A123" i="26" s="1"/>
  <c r="K122" i="26" l="1"/>
  <c r="B124" i="26"/>
  <c r="A124" i="26" s="1"/>
  <c r="K123" i="26" l="1"/>
  <c r="B125" i="26"/>
  <c r="A125" i="26" s="1"/>
  <c r="K124" i="26" l="1"/>
  <c r="B126" i="26"/>
  <c r="A126" i="26" s="1"/>
  <c r="K125" i="26" l="1"/>
  <c r="B127" i="26"/>
  <c r="A127" i="26" s="1"/>
  <c r="K126" i="26" l="1"/>
  <c r="B128" i="26"/>
  <c r="A128" i="26" s="1"/>
  <c r="K127" i="26" l="1"/>
  <c r="B129" i="26"/>
  <c r="A129" i="26" s="1"/>
  <c r="K128" i="26" l="1"/>
  <c r="B130" i="26"/>
  <c r="A130" i="26" s="1"/>
  <c r="K129" i="26" l="1"/>
  <c r="B131" i="26"/>
  <c r="A131" i="26" s="1"/>
  <c r="K130" i="26" l="1"/>
  <c r="B132" i="26"/>
  <c r="A132" i="26" s="1"/>
  <c r="K131" i="26" l="1"/>
  <c r="B133" i="26"/>
  <c r="A133" i="26" s="1"/>
  <c r="K132" i="26" l="1"/>
  <c r="B134" i="26"/>
  <c r="A134" i="26" s="1"/>
  <c r="K133" i="26" l="1"/>
  <c r="B135" i="26"/>
  <c r="A135" i="26" s="1"/>
  <c r="K134" i="26" l="1"/>
  <c r="B136" i="26"/>
  <c r="A136" i="26" s="1"/>
  <c r="K135" i="26" l="1"/>
  <c r="B137" i="26"/>
  <c r="A137" i="26" s="1"/>
  <c r="K136" i="26" l="1"/>
  <c r="B138" i="26"/>
  <c r="A138" i="26" s="1"/>
  <c r="K137" i="26" l="1"/>
  <c r="B139" i="26"/>
  <c r="A139" i="26" s="1"/>
  <c r="K138" i="26" l="1"/>
  <c r="B140" i="26"/>
  <c r="A140" i="26" s="1"/>
  <c r="K139" i="26" l="1"/>
  <c r="B141" i="26"/>
  <c r="A141" i="26" s="1"/>
  <c r="K140" i="26" l="1"/>
  <c r="B142" i="26"/>
  <c r="A142" i="26" s="1"/>
  <c r="K141" i="26" l="1"/>
  <c r="B143" i="26"/>
  <c r="A143" i="26" s="1"/>
  <c r="K142" i="26" l="1"/>
  <c r="B144" i="26"/>
  <c r="A144" i="26" s="1"/>
  <c r="K143" i="26" l="1"/>
  <c r="B145" i="26"/>
  <c r="A145" i="26" s="1"/>
  <c r="K144" i="26" l="1"/>
  <c r="B146" i="26"/>
  <c r="A146" i="26" s="1"/>
  <c r="K145" i="26" l="1"/>
  <c r="B147" i="26"/>
  <c r="A147" i="26" s="1"/>
  <c r="K146" i="26" l="1"/>
  <c r="B148" i="26"/>
  <c r="A148" i="26" s="1"/>
  <c r="K147" i="26" l="1"/>
  <c r="B149" i="26"/>
  <c r="A149" i="26" s="1"/>
  <c r="K148" i="26" l="1"/>
  <c r="B150" i="26"/>
  <c r="A150" i="26" s="1"/>
  <c r="K149" i="26" l="1"/>
  <c r="B151" i="26"/>
  <c r="A151" i="26" s="1"/>
  <c r="K150" i="26" l="1"/>
  <c r="B152" i="26"/>
  <c r="A152" i="26" s="1"/>
  <c r="K151" i="26" l="1"/>
  <c r="B153" i="26"/>
  <c r="A153" i="26" s="1"/>
  <c r="K152" i="26" l="1"/>
  <c r="B154" i="26"/>
  <c r="A154" i="26" s="1"/>
  <c r="K153" i="26" l="1"/>
  <c r="B155" i="26"/>
  <c r="A155" i="26" s="1"/>
  <c r="K154" i="26" l="1"/>
  <c r="B156" i="26"/>
  <c r="A156" i="26" s="1"/>
  <c r="K155" i="26" l="1"/>
  <c r="B157" i="26"/>
  <c r="A157" i="26" s="1"/>
  <c r="K156" i="26" l="1"/>
  <c r="B158" i="26"/>
  <c r="A158" i="26" s="1"/>
  <c r="K157" i="26" l="1"/>
  <c r="B159" i="26"/>
  <c r="A159" i="26" s="1"/>
  <c r="K158" i="26" l="1"/>
  <c r="B160" i="26"/>
  <c r="A160" i="26" s="1"/>
  <c r="K159" i="26" l="1"/>
  <c r="B161" i="26"/>
  <c r="A161" i="26" s="1"/>
  <c r="K160" i="26" l="1"/>
  <c r="B162" i="26"/>
  <c r="A162" i="26" s="1"/>
  <c r="K161" i="26" l="1"/>
  <c r="B163" i="26"/>
  <c r="A163" i="26" s="1"/>
  <c r="K162" i="26" l="1"/>
  <c r="B164" i="26"/>
  <c r="A164" i="26" s="1"/>
  <c r="K163" i="26" l="1"/>
  <c r="B165" i="26"/>
  <c r="A165" i="26" s="1"/>
  <c r="K164" i="26" l="1"/>
  <c r="B166" i="26"/>
  <c r="A166" i="26" s="1"/>
  <c r="K165" i="26" l="1"/>
  <c r="B167" i="26"/>
  <c r="A167" i="26" s="1"/>
  <c r="K166" i="26" l="1"/>
  <c r="B168" i="26"/>
  <c r="A168" i="26" s="1"/>
  <c r="K167" i="26" l="1"/>
  <c r="B169" i="26"/>
  <c r="A169" i="26" s="1"/>
  <c r="K168" i="26" l="1"/>
  <c r="B170" i="26"/>
  <c r="A170" i="26" s="1"/>
  <c r="K169" i="26" l="1"/>
  <c r="B171" i="26"/>
  <c r="A171" i="26" s="1"/>
  <c r="K170" i="26" l="1"/>
  <c r="B172" i="26"/>
  <c r="A172" i="26" s="1"/>
  <c r="K171" i="26" l="1"/>
  <c r="B173" i="26"/>
  <c r="A173" i="26" s="1"/>
  <c r="K172" i="26" l="1"/>
  <c r="AD2" i="15"/>
  <c r="AT2" i="15" s="1"/>
  <c r="AA2" i="15"/>
  <c r="AQ2" i="15" s="1"/>
  <c r="AH2" i="15"/>
  <c r="AE2" i="15"/>
  <c r="AC2" i="15"/>
  <c r="AS2" i="15" s="1"/>
  <c r="AF2" i="15"/>
  <c r="AV2" i="15" s="1"/>
  <c r="AB2" i="15"/>
  <c r="AR2" i="15" s="1"/>
  <c r="B174" i="26"/>
  <c r="A174" i="26" s="1"/>
  <c r="BX2" i="15" l="1"/>
  <c r="D84" i="38" s="1"/>
  <c r="AU2" i="15"/>
  <c r="K173" i="26"/>
  <c r="AI2" i="15"/>
  <c r="B175" i="26"/>
  <c r="A175" i="26" s="1"/>
  <c r="K174" i="26" l="1"/>
  <c r="K175" i="26" l="1"/>
  <c r="B5" i="21"/>
  <c r="AC17" i="21"/>
  <c r="AC18" i="21" s="1"/>
  <c r="AD17" i="21"/>
  <c r="AD18" i="21" s="1"/>
  <c r="AE17" i="21"/>
  <c r="AE18" i="21" s="1"/>
  <c r="AF17" i="21"/>
  <c r="AF18" i="21" s="1"/>
  <c r="AG17" i="21"/>
  <c r="AG18" i="21" s="1"/>
  <c r="AB17" i="21"/>
  <c r="AB18" i="21" s="1"/>
  <c r="C31" i="21"/>
  <c r="AB11" i="21"/>
  <c r="AC11" i="21"/>
  <c r="AD11" i="21"/>
  <c r="AE11" i="21"/>
  <c r="AF11" i="21"/>
  <c r="G3" i="21" l="1"/>
  <c r="G4" i="21"/>
  <c r="T101" i="21" l="1"/>
  <c r="T105" i="21"/>
  <c r="T98" i="21"/>
  <c r="T102" i="21"/>
  <c r="T99" i="21"/>
  <c r="T103" i="21"/>
  <c r="T97" i="21"/>
  <c r="T100" i="21"/>
  <c r="T104" i="21"/>
  <c r="T53" i="21"/>
  <c r="T57" i="21"/>
  <c r="T61" i="21"/>
  <c r="T65" i="21"/>
  <c r="T69" i="21"/>
  <c r="T50" i="21"/>
  <c r="T51" i="21"/>
  <c r="T55" i="21"/>
  <c r="T59" i="21"/>
  <c r="T63" i="21"/>
  <c r="T67" i="21"/>
  <c r="T71" i="21"/>
  <c r="T75" i="21"/>
  <c r="T76" i="21"/>
  <c r="T82" i="21"/>
  <c r="T83" i="21"/>
  <c r="T94" i="21"/>
  <c r="T95" i="21"/>
  <c r="T96" i="21"/>
  <c r="T52" i="21"/>
  <c r="T60" i="21"/>
  <c r="T68" i="21"/>
  <c r="T70" i="21"/>
  <c r="T77" i="21"/>
  <c r="T78" i="21"/>
  <c r="T84" i="21"/>
  <c r="T58" i="21"/>
  <c r="T66" i="21"/>
  <c r="T56" i="21"/>
  <c r="T64" i="21"/>
  <c r="T72" i="21"/>
  <c r="T73" i="21"/>
  <c r="T80" i="21"/>
  <c r="T87" i="21"/>
  <c r="T88" i="21"/>
  <c r="T89" i="21"/>
  <c r="T54" i="21"/>
  <c r="T62" i="21"/>
  <c r="T79" i="21"/>
  <c r="T85" i="21"/>
  <c r="T86" i="21"/>
  <c r="T91" i="21"/>
  <c r="T92" i="21"/>
  <c r="T93" i="21"/>
  <c r="T81" i="21"/>
  <c r="T74" i="21"/>
  <c r="T90" i="21"/>
  <c r="G6" i="21"/>
  <c r="G6" i="24"/>
  <c r="H6" i="24"/>
  <c r="I6" i="24"/>
  <c r="J6" i="24"/>
  <c r="J5" i="24"/>
  <c r="G5" i="24"/>
  <c r="H5" i="24"/>
  <c r="I5" i="24"/>
  <c r="I4" i="24"/>
  <c r="J4" i="24"/>
  <c r="G4" i="24"/>
  <c r="H4" i="24"/>
  <c r="H3" i="24"/>
  <c r="I3" i="24"/>
  <c r="J3" i="24"/>
  <c r="G3" i="24"/>
  <c r="L3" i="24" s="1"/>
  <c r="BR142" i="14"/>
  <c r="BN142" i="14"/>
  <c r="BN3" i="14"/>
  <c r="BN4" i="14"/>
  <c r="BV142" i="14"/>
  <c r="BR141" i="14"/>
  <c r="BN141" i="14"/>
  <c r="BK142" i="14"/>
  <c r="BH142" i="14"/>
  <c r="BE142" i="14"/>
  <c r="BV141" i="14"/>
  <c r="BR140" i="14"/>
  <c r="BN140" i="14"/>
  <c r="BK141" i="14"/>
  <c r="BH141" i="14"/>
  <c r="BE141" i="14"/>
  <c r="BV140" i="14"/>
  <c r="BR139" i="14"/>
  <c r="BN139" i="14"/>
  <c r="BK140" i="14"/>
  <c r="BH140" i="14"/>
  <c r="BE140" i="14"/>
  <c r="BV139" i="14"/>
  <c r="BR138" i="14"/>
  <c r="BN138" i="14"/>
  <c r="BK139" i="14"/>
  <c r="BH139" i="14"/>
  <c r="BE139" i="14"/>
  <c r="BV138" i="14"/>
  <c r="BR137" i="14"/>
  <c r="BN137" i="14"/>
  <c r="BK138" i="14"/>
  <c r="BH138" i="14"/>
  <c r="BE138" i="14"/>
  <c r="BV137" i="14"/>
  <c r="BR136" i="14"/>
  <c r="BN136" i="14"/>
  <c r="BK137" i="14"/>
  <c r="BH137" i="14"/>
  <c r="BE137" i="14"/>
  <c r="BV136" i="14"/>
  <c r="BR135" i="14"/>
  <c r="BN135" i="14"/>
  <c r="BK136" i="14"/>
  <c r="BH136" i="14"/>
  <c r="BE136" i="14"/>
  <c r="BV135" i="14"/>
  <c r="BR134" i="14"/>
  <c r="BN134" i="14"/>
  <c r="BK135" i="14"/>
  <c r="BH135" i="14"/>
  <c r="BE135" i="14"/>
  <c r="BV134" i="14"/>
  <c r="BR133" i="14"/>
  <c r="BN133" i="14"/>
  <c r="BK134" i="14"/>
  <c r="BH134" i="14"/>
  <c r="BE134" i="14"/>
  <c r="BV133" i="14"/>
  <c r="BR132" i="14"/>
  <c r="BN132" i="14"/>
  <c r="BK133" i="14"/>
  <c r="BH133" i="14"/>
  <c r="BE133" i="14"/>
  <c r="BV132" i="14"/>
  <c r="BR131" i="14"/>
  <c r="BN131" i="14"/>
  <c r="BK132" i="14"/>
  <c r="BH132" i="14"/>
  <c r="BE132" i="14"/>
  <c r="BV131" i="14"/>
  <c r="BR130" i="14"/>
  <c r="BN130" i="14"/>
  <c r="BK131" i="14"/>
  <c r="BH131" i="14"/>
  <c r="BE131" i="14"/>
  <c r="BV130" i="14"/>
  <c r="BR129" i="14"/>
  <c r="BN129" i="14"/>
  <c r="BK130" i="14"/>
  <c r="BH130" i="14"/>
  <c r="BE130" i="14"/>
  <c r="BV129" i="14"/>
  <c r="BR128" i="14"/>
  <c r="BN128" i="14"/>
  <c r="BK129" i="14"/>
  <c r="BH129" i="14"/>
  <c r="BE129" i="14"/>
  <c r="BV128" i="14"/>
  <c r="BR127" i="14"/>
  <c r="BN127" i="14"/>
  <c r="BK128" i="14"/>
  <c r="BH128" i="14"/>
  <c r="BE128" i="14"/>
  <c r="BV127" i="14"/>
  <c r="BR126" i="14"/>
  <c r="BN126" i="14"/>
  <c r="BK127" i="14"/>
  <c r="BH127" i="14"/>
  <c r="BE127" i="14"/>
  <c r="BV126" i="14"/>
  <c r="BR125" i="14"/>
  <c r="BN125" i="14"/>
  <c r="BK126" i="14"/>
  <c r="BH126" i="14"/>
  <c r="BE126" i="14"/>
  <c r="BV125" i="14"/>
  <c r="BR124" i="14"/>
  <c r="BN124" i="14"/>
  <c r="BK125" i="14"/>
  <c r="BH125" i="14"/>
  <c r="BE125" i="14"/>
  <c r="BV124" i="14"/>
  <c r="BR123" i="14"/>
  <c r="BN123" i="14"/>
  <c r="BK124" i="14"/>
  <c r="BH124" i="14"/>
  <c r="BE124" i="14"/>
  <c r="BV123" i="14"/>
  <c r="BR122" i="14"/>
  <c r="BN122" i="14"/>
  <c r="BK123" i="14"/>
  <c r="BH123" i="14"/>
  <c r="BE123" i="14"/>
  <c r="BV122" i="14"/>
  <c r="BR121" i="14"/>
  <c r="BN121" i="14"/>
  <c r="BK122" i="14"/>
  <c r="BH122" i="14"/>
  <c r="BE122" i="14"/>
  <c r="BV121" i="14"/>
  <c r="BR120" i="14"/>
  <c r="BN120" i="14"/>
  <c r="BK121" i="14"/>
  <c r="BH121" i="14"/>
  <c r="BE121" i="14"/>
  <c r="BV120" i="14"/>
  <c r="BR119" i="14"/>
  <c r="BN119" i="14"/>
  <c r="BK120" i="14"/>
  <c r="BH120" i="14"/>
  <c r="BE120" i="14"/>
  <c r="BV119" i="14"/>
  <c r="BR118" i="14"/>
  <c r="BN118" i="14"/>
  <c r="BK119" i="14"/>
  <c r="BH119" i="14"/>
  <c r="BE119" i="14"/>
  <c r="BV118" i="14"/>
  <c r="BR117" i="14"/>
  <c r="BN117" i="14"/>
  <c r="BK118" i="14"/>
  <c r="BH118" i="14"/>
  <c r="BE118" i="14"/>
  <c r="BV117" i="14"/>
  <c r="BR116" i="14"/>
  <c r="BN116" i="14"/>
  <c r="BK117" i="14"/>
  <c r="BH117" i="14"/>
  <c r="BE117" i="14"/>
  <c r="BV116" i="14"/>
  <c r="BR115" i="14"/>
  <c r="BN115" i="14"/>
  <c r="BK116" i="14"/>
  <c r="BH116" i="14"/>
  <c r="BE116" i="14"/>
  <c r="BV115" i="14"/>
  <c r="BR114" i="14"/>
  <c r="BN114" i="14"/>
  <c r="BK115" i="14"/>
  <c r="BH115" i="14"/>
  <c r="BE115" i="14"/>
  <c r="BV114" i="14"/>
  <c r="BR113" i="14"/>
  <c r="BN113" i="14"/>
  <c r="BK114" i="14"/>
  <c r="BH114" i="14"/>
  <c r="BE114" i="14"/>
  <c r="BV113" i="14"/>
  <c r="BR112" i="14"/>
  <c r="BN112" i="14"/>
  <c r="BK113" i="14"/>
  <c r="BH113" i="14"/>
  <c r="BE113" i="14"/>
  <c r="BV112" i="14"/>
  <c r="BR111" i="14"/>
  <c r="BN111" i="14"/>
  <c r="BK112" i="14"/>
  <c r="BH112" i="14"/>
  <c r="BE112" i="14"/>
  <c r="BV111" i="14"/>
  <c r="BR110" i="14"/>
  <c r="BN110" i="14"/>
  <c r="BK111" i="14"/>
  <c r="BH111" i="14"/>
  <c r="BE111" i="14"/>
  <c r="BV110" i="14"/>
  <c r="BR109" i="14"/>
  <c r="BN109" i="14"/>
  <c r="BK110" i="14"/>
  <c r="BH110" i="14"/>
  <c r="BE110" i="14"/>
  <c r="BV109" i="14"/>
  <c r="BR108" i="14"/>
  <c r="BN108" i="14"/>
  <c r="BK109" i="14"/>
  <c r="BH109" i="14"/>
  <c r="BE109" i="14"/>
  <c r="BV108" i="14"/>
  <c r="BR107" i="14"/>
  <c r="BN107" i="14"/>
  <c r="BK108" i="14"/>
  <c r="BH108" i="14"/>
  <c r="BE108" i="14"/>
  <c r="BV107" i="14"/>
  <c r="BR106" i="14"/>
  <c r="BN106" i="14"/>
  <c r="BK107" i="14"/>
  <c r="BH107" i="14"/>
  <c r="BE107" i="14"/>
  <c r="BV106" i="14"/>
  <c r="BR105" i="14"/>
  <c r="BN105" i="14"/>
  <c r="BK106" i="14"/>
  <c r="BH106" i="14"/>
  <c r="BE106" i="14"/>
  <c r="BV105" i="14"/>
  <c r="BR104" i="14"/>
  <c r="BN104" i="14"/>
  <c r="BK105" i="14"/>
  <c r="BH105" i="14"/>
  <c r="BE105" i="14"/>
  <c r="BV104" i="14"/>
  <c r="BR103" i="14"/>
  <c r="BN103" i="14"/>
  <c r="BK104" i="14"/>
  <c r="BH104" i="14"/>
  <c r="BE104" i="14"/>
  <c r="BV103" i="14"/>
  <c r="BR102" i="14"/>
  <c r="BN102" i="14"/>
  <c r="BK103" i="14"/>
  <c r="BH103" i="14"/>
  <c r="BE103" i="14"/>
  <c r="BV102" i="14"/>
  <c r="BR101" i="14"/>
  <c r="BN101" i="14"/>
  <c r="BK102" i="14"/>
  <c r="BH102" i="14"/>
  <c r="BE102" i="14"/>
  <c r="BV101" i="14"/>
  <c r="BR100" i="14"/>
  <c r="BN100" i="14"/>
  <c r="BK101" i="14"/>
  <c r="BH101" i="14"/>
  <c r="BE101" i="14"/>
  <c r="BV100" i="14"/>
  <c r="BR99" i="14"/>
  <c r="BN99" i="14"/>
  <c r="BK100" i="14"/>
  <c r="BH100" i="14"/>
  <c r="BE100" i="14"/>
  <c r="BV99" i="14"/>
  <c r="BR98" i="14"/>
  <c r="BN98" i="14"/>
  <c r="BK99" i="14"/>
  <c r="BH99" i="14"/>
  <c r="BE99" i="14"/>
  <c r="BV98" i="14"/>
  <c r="BR97" i="14"/>
  <c r="BN97" i="14"/>
  <c r="BK98" i="14"/>
  <c r="BH98" i="14"/>
  <c r="BE98" i="14"/>
  <c r="BV97" i="14"/>
  <c r="BR96" i="14"/>
  <c r="BN96" i="14"/>
  <c r="BK97" i="14"/>
  <c r="BH97" i="14"/>
  <c r="BE97" i="14"/>
  <c r="BV96" i="14"/>
  <c r="BR95" i="14"/>
  <c r="BN95" i="14"/>
  <c r="BK96" i="14"/>
  <c r="BH96" i="14"/>
  <c r="BE96" i="14"/>
  <c r="BV95" i="14"/>
  <c r="BR94" i="14"/>
  <c r="BN94" i="14"/>
  <c r="BK95" i="14"/>
  <c r="BH95" i="14"/>
  <c r="BE95" i="14"/>
  <c r="BV94" i="14"/>
  <c r="BR93" i="14"/>
  <c r="BN93" i="14"/>
  <c r="BK94" i="14"/>
  <c r="BH94" i="14"/>
  <c r="BE94" i="14"/>
  <c r="BV93" i="14"/>
  <c r="BR92" i="14"/>
  <c r="BN92" i="14"/>
  <c r="BK93" i="14"/>
  <c r="BH93" i="14"/>
  <c r="BE93" i="14"/>
  <c r="BV92" i="14"/>
  <c r="BR91" i="14"/>
  <c r="BN91" i="14"/>
  <c r="BK92" i="14"/>
  <c r="BH92" i="14"/>
  <c r="BE92" i="14"/>
  <c r="BV91" i="14"/>
  <c r="BR90" i="14"/>
  <c r="BN90" i="14"/>
  <c r="BK91" i="14"/>
  <c r="BH91" i="14"/>
  <c r="BE91" i="14"/>
  <c r="BV90" i="14"/>
  <c r="BR89" i="14"/>
  <c r="BN89" i="14"/>
  <c r="BK90" i="14"/>
  <c r="BH90" i="14"/>
  <c r="BE90" i="14"/>
  <c r="BV89" i="14"/>
  <c r="BR88" i="14"/>
  <c r="BN88" i="14"/>
  <c r="BK89" i="14"/>
  <c r="BH89" i="14"/>
  <c r="BE89" i="14"/>
  <c r="BV88" i="14"/>
  <c r="BR87" i="14"/>
  <c r="BN87" i="14"/>
  <c r="BK88" i="14"/>
  <c r="BH88" i="14"/>
  <c r="BE88" i="14"/>
  <c r="BV87" i="14"/>
  <c r="BR86" i="14"/>
  <c r="BN86" i="14"/>
  <c r="BK87" i="14"/>
  <c r="BH87" i="14"/>
  <c r="BE87" i="14"/>
  <c r="BV86" i="14"/>
  <c r="BR85" i="14"/>
  <c r="BN85" i="14"/>
  <c r="BK86" i="14"/>
  <c r="BH86" i="14"/>
  <c r="BE86" i="14"/>
  <c r="BV85" i="14"/>
  <c r="BR84" i="14"/>
  <c r="BN84" i="14"/>
  <c r="BK85" i="14"/>
  <c r="BH85" i="14"/>
  <c r="BE85" i="14"/>
  <c r="BV84" i="14"/>
  <c r="BR83" i="14"/>
  <c r="BN83" i="14"/>
  <c r="BK84" i="14"/>
  <c r="BH84" i="14"/>
  <c r="BE84" i="14"/>
  <c r="BV83" i="14"/>
  <c r="BR82" i="14"/>
  <c r="BN82" i="14"/>
  <c r="BK83" i="14"/>
  <c r="BH83" i="14"/>
  <c r="BE83" i="14"/>
  <c r="BV82" i="14"/>
  <c r="BR81" i="14"/>
  <c r="BN81" i="14"/>
  <c r="BK82" i="14"/>
  <c r="BH82" i="14"/>
  <c r="BE82" i="14"/>
  <c r="BV81" i="14"/>
  <c r="BR80" i="14"/>
  <c r="BN80" i="14"/>
  <c r="BK81" i="14"/>
  <c r="BH81" i="14"/>
  <c r="BE81" i="14"/>
  <c r="BV80" i="14"/>
  <c r="BR79" i="14"/>
  <c r="BN79" i="14"/>
  <c r="BK80" i="14"/>
  <c r="BH80" i="14"/>
  <c r="BE80" i="14"/>
  <c r="BV79" i="14"/>
  <c r="BR78" i="14"/>
  <c r="BN78" i="14"/>
  <c r="BK79" i="14"/>
  <c r="BH79" i="14"/>
  <c r="BE79" i="14"/>
  <c r="BV78" i="14"/>
  <c r="BR77" i="14"/>
  <c r="BN77" i="14"/>
  <c r="BK78" i="14"/>
  <c r="BH78" i="14"/>
  <c r="BE78" i="14"/>
  <c r="BV77" i="14"/>
  <c r="BR76" i="14"/>
  <c r="BN76" i="14"/>
  <c r="BK77" i="14"/>
  <c r="BH77" i="14"/>
  <c r="BE77" i="14"/>
  <c r="BV76" i="14"/>
  <c r="BR75" i="14"/>
  <c r="BN75" i="14"/>
  <c r="BK76" i="14"/>
  <c r="BH76" i="14"/>
  <c r="BE76" i="14"/>
  <c r="BV75" i="14"/>
  <c r="BR74" i="14"/>
  <c r="BN74" i="14"/>
  <c r="BK75" i="14"/>
  <c r="BH75" i="14"/>
  <c r="BE75" i="14"/>
  <c r="BV74" i="14"/>
  <c r="BR73" i="14"/>
  <c r="BN73" i="14"/>
  <c r="BK74" i="14"/>
  <c r="BH74" i="14"/>
  <c r="BE74" i="14"/>
  <c r="BV73" i="14"/>
  <c r="BR72" i="14"/>
  <c r="BN72" i="14"/>
  <c r="BK73" i="14"/>
  <c r="BH73" i="14"/>
  <c r="BE73" i="14"/>
  <c r="BV72" i="14"/>
  <c r="BR71" i="14"/>
  <c r="BN71" i="14"/>
  <c r="BK72" i="14"/>
  <c r="BH72" i="14"/>
  <c r="BE72" i="14"/>
  <c r="BV71" i="14"/>
  <c r="BR70" i="14"/>
  <c r="BN70" i="14"/>
  <c r="BK71" i="14"/>
  <c r="BH71" i="14"/>
  <c r="BE71" i="14"/>
  <c r="BV70" i="14"/>
  <c r="BR69" i="14"/>
  <c r="BN69" i="14"/>
  <c r="BK70" i="14"/>
  <c r="BH70" i="14"/>
  <c r="BE70" i="14"/>
  <c r="BV69" i="14"/>
  <c r="BR68" i="14"/>
  <c r="BN68" i="14"/>
  <c r="BK69" i="14"/>
  <c r="BH69" i="14"/>
  <c r="BE69" i="14"/>
  <c r="BV68" i="14"/>
  <c r="BR67" i="14"/>
  <c r="BN67" i="14"/>
  <c r="BK68" i="14"/>
  <c r="BH68" i="14"/>
  <c r="BE68" i="14"/>
  <c r="BV67" i="14"/>
  <c r="BR66" i="14"/>
  <c r="BN66" i="14"/>
  <c r="BK67" i="14"/>
  <c r="BH67" i="14"/>
  <c r="BE67" i="14"/>
  <c r="BV66" i="14"/>
  <c r="BR65" i="14"/>
  <c r="BN65" i="14"/>
  <c r="BK66" i="14"/>
  <c r="BH66" i="14"/>
  <c r="BE66" i="14"/>
  <c r="BV65" i="14"/>
  <c r="BR64" i="14"/>
  <c r="BN64" i="14"/>
  <c r="BK65" i="14"/>
  <c r="BH65" i="14"/>
  <c r="BE65" i="14"/>
  <c r="BV64" i="14"/>
  <c r="BR63" i="14"/>
  <c r="BN63" i="14"/>
  <c r="BK64" i="14"/>
  <c r="BH64" i="14"/>
  <c r="BE64" i="14"/>
  <c r="BV63" i="14"/>
  <c r="BR62" i="14"/>
  <c r="BN62" i="14"/>
  <c r="BK63" i="14"/>
  <c r="BH63" i="14"/>
  <c r="BE63" i="14"/>
  <c r="BV62" i="14"/>
  <c r="BR61" i="14"/>
  <c r="BN61" i="14"/>
  <c r="BK62" i="14"/>
  <c r="BH62" i="14"/>
  <c r="BE62" i="14"/>
  <c r="BV61" i="14"/>
  <c r="BR60" i="14"/>
  <c r="BN60" i="14"/>
  <c r="BK61" i="14"/>
  <c r="BH61" i="14"/>
  <c r="BE61" i="14"/>
  <c r="BV60" i="14"/>
  <c r="BR59" i="14"/>
  <c r="BN59" i="14"/>
  <c r="BK60" i="14"/>
  <c r="BH60" i="14"/>
  <c r="BE60" i="14"/>
  <c r="BV59" i="14"/>
  <c r="BR58" i="14"/>
  <c r="BN58" i="14"/>
  <c r="BK59" i="14"/>
  <c r="BH59" i="14"/>
  <c r="BE59" i="14"/>
  <c r="BV58" i="14"/>
  <c r="BR57" i="14"/>
  <c r="BN57" i="14"/>
  <c r="BK58" i="14"/>
  <c r="BH58" i="14"/>
  <c r="BE58" i="14"/>
  <c r="BV57" i="14"/>
  <c r="BR56" i="14"/>
  <c r="BN56" i="14"/>
  <c r="BK57" i="14"/>
  <c r="BH57" i="14"/>
  <c r="BE57" i="14"/>
  <c r="BV56" i="14"/>
  <c r="BR55" i="14"/>
  <c r="BN55" i="14"/>
  <c r="BK56" i="14"/>
  <c r="BH56" i="14"/>
  <c r="BE56" i="14"/>
  <c r="BV55" i="14"/>
  <c r="BR54" i="14"/>
  <c r="BN54" i="14"/>
  <c r="BK55" i="14"/>
  <c r="BH55" i="14"/>
  <c r="BE55" i="14"/>
  <c r="BV54" i="14"/>
  <c r="BR53" i="14"/>
  <c r="BN53" i="14"/>
  <c r="BK54" i="14"/>
  <c r="BH54" i="14"/>
  <c r="BE54" i="14"/>
  <c r="BV53" i="14"/>
  <c r="BR52" i="14"/>
  <c r="BN52" i="14"/>
  <c r="BK53" i="14"/>
  <c r="BH53" i="14"/>
  <c r="BE53" i="14"/>
  <c r="BV52" i="14"/>
  <c r="BR51" i="14"/>
  <c r="BN51" i="14"/>
  <c r="BK52" i="14"/>
  <c r="BH52" i="14"/>
  <c r="BE52" i="14"/>
  <c r="BV51" i="14"/>
  <c r="BR50" i="14"/>
  <c r="BN50" i="14"/>
  <c r="BK51" i="14"/>
  <c r="BH51" i="14"/>
  <c r="BE51" i="14"/>
  <c r="BV50" i="14"/>
  <c r="BR49" i="14"/>
  <c r="BN49" i="14"/>
  <c r="BK50" i="14"/>
  <c r="BH50" i="14"/>
  <c r="BE50" i="14"/>
  <c r="BV49" i="14"/>
  <c r="BR48" i="14"/>
  <c r="BN48" i="14"/>
  <c r="BK49" i="14"/>
  <c r="BH49" i="14"/>
  <c r="BE49" i="14"/>
  <c r="BV48" i="14"/>
  <c r="BR47" i="14"/>
  <c r="BN47" i="14"/>
  <c r="BK48" i="14"/>
  <c r="BH48" i="14"/>
  <c r="BE48" i="14"/>
  <c r="BV47" i="14"/>
  <c r="BR46" i="14"/>
  <c r="BN46" i="14"/>
  <c r="BK47" i="14"/>
  <c r="BH47" i="14"/>
  <c r="BE47" i="14"/>
  <c r="BV46" i="14"/>
  <c r="BR45" i="14"/>
  <c r="BN45" i="14"/>
  <c r="BK46" i="14"/>
  <c r="BH46" i="14"/>
  <c r="BE46" i="14"/>
  <c r="BV45" i="14"/>
  <c r="BR44" i="14"/>
  <c r="BN44" i="14"/>
  <c r="BK45" i="14"/>
  <c r="BH45" i="14"/>
  <c r="BE45" i="14"/>
  <c r="BV44" i="14"/>
  <c r="BR43" i="14"/>
  <c r="BN43" i="14"/>
  <c r="BK44" i="14"/>
  <c r="BH44" i="14"/>
  <c r="BE44" i="14"/>
  <c r="BV43" i="14"/>
  <c r="BR42" i="14"/>
  <c r="BN42" i="14"/>
  <c r="BK43" i="14"/>
  <c r="BH43" i="14"/>
  <c r="BE43" i="14"/>
  <c r="BV42" i="14"/>
  <c r="BR41" i="14"/>
  <c r="BN41" i="14"/>
  <c r="BK42" i="14"/>
  <c r="BH42" i="14"/>
  <c r="BE42" i="14"/>
  <c r="BV41" i="14"/>
  <c r="BR40" i="14"/>
  <c r="BN40" i="14"/>
  <c r="BK41" i="14"/>
  <c r="BH41" i="14"/>
  <c r="BE41" i="14"/>
  <c r="BV40" i="14"/>
  <c r="BR39" i="14"/>
  <c r="BN39" i="14"/>
  <c r="BK40" i="14"/>
  <c r="BH40" i="14"/>
  <c r="BE40" i="14"/>
  <c r="BV39" i="14"/>
  <c r="BR38" i="14"/>
  <c r="BN38" i="14"/>
  <c r="BK39" i="14"/>
  <c r="BH39" i="14"/>
  <c r="BE39" i="14"/>
  <c r="BV38" i="14"/>
  <c r="BR37" i="14"/>
  <c r="BN37" i="14"/>
  <c r="BK38" i="14"/>
  <c r="BH38" i="14"/>
  <c r="BE38" i="14"/>
  <c r="BV37" i="14"/>
  <c r="BR36" i="14"/>
  <c r="BN36" i="14"/>
  <c r="BK37" i="14"/>
  <c r="BH37" i="14"/>
  <c r="BE37" i="14"/>
  <c r="BV36" i="14"/>
  <c r="BR35" i="14"/>
  <c r="BN35" i="14"/>
  <c r="BK36" i="14"/>
  <c r="BH36" i="14"/>
  <c r="BE36" i="14"/>
  <c r="BV35" i="14"/>
  <c r="BR34" i="14"/>
  <c r="BN34" i="14"/>
  <c r="BK35" i="14"/>
  <c r="BH35" i="14"/>
  <c r="BE35" i="14"/>
  <c r="BV34" i="14"/>
  <c r="BR33" i="14"/>
  <c r="BN33" i="14"/>
  <c r="BK34" i="14"/>
  <c r="BH34" i="14"/>
  <c r="BE34" i="14"/>
  <c r="BV33" i="14"/>
  <c r="BR32" i="14"/>
  <c r="BN32" i="14"/>
  <c r="BK33" i="14"/>
  <c r="BH33" i="14"/>
  <c r="BE33" i="14"/>
  <c r="BV32" i="14"/>
  <c r="BR31" i="14"/>
  <c r="BN31" i="14"/>
  <c r="BK32" i="14"/>
  <c r="BH32" i="14"/>
  <c r="BE32" i="14"/>
  <c r="BV31" i="14"/>
  <c r="BR30" i="14"/>
  <c r="BN30" i="14"/>
  <c r="BK31" i="14"/>
  <c r="BH31" i="14"/>
  <c r="BE31" i="14"/>
  <c r="BV30" i="14"/>
  <c r="BR29" i="14"/>
  <c r="BN29" i="14"/>
  <c r="BK30" i="14"/>
  <c r="BH30" i="14"/>
  <c r="BE30" i="14"/>
  <c r="BV29" i="14"/>
  <c r="BR28" i="14"/>
  <c r="BN28" i="14"/>
  <c r="BK29" i="14"/>
  <c r="BH29" i="14"/>
  <c r="BE29" i="14"/>
  <c r="BV28" i="14"/>
  <c r="BR27" i="14"/>
  <c r="BN27" i="14"/>
  <c r="BK28" i="14"/>
  <c r="BH28" i="14"/>
  <c r="BE28" i="14"/>
  <c r="BV27" i="14"/>
  <c r="BR26" i="14"/>
  <c r="BN26" i="14"/>
  <c r="BK27" i="14"/>
  <c r="BH27" i="14"/>
  <c r="BE27" i="14"/>
  <c r="BV26" i="14"/>
  <c r="BR25" i="14"/>
  <c r="BN25" i="14"/>
  <c r="BK26" i="14"/>
  <c r="BH26" i="14"/>
  <c r="BE26" i="14"/>
  <c r="BV25" i="14"/>
  <c r="BR24" i="14"/>
  <c r="BN24" i="14"/>
  <c r="BK25" i="14"/>
  <c r="BH25" i="14"/>
  <c r="BE25" i="14"/>
  <c r="BV24" i="14"/>
  <c r="BR23" i="14"/>
  <c r="BN23" i="14"/>
  <c r="BK24" i="14"/>
  <c r="BH24" i="14"/>
  <c r="BE24" i="14"/>
  <c r="BV23" i="14"/>
  <c r="BR22" i="14"/>
  <c r="BN22" i="14"/>
  <c r="BK23" i="14"/>
  <c r="BH23" i="14"/>
  <c r="BE23" i="14"/>
  <c r="BV22" i="14"/>
  <c r="BR21" i="14"/>
  <c r="BN21" i="14"/>
  <c r="BK22" i="14"/>
  <c r="BH22" i="14"/>
  <c r="BE22" i="14"/>
  <c r="BV21" i="14"/>
  <c r="BR20" i="14"/>
  <c r="BN20" i="14"/>
  <c r="BK21" i="14"/>
  <c r="BH21" i="14"/>
  <c r="BE21" i="14"/>
  <c r="BV20" i="14"/>
  <c r="BR19" i="14"/>
  <c r="BN19" i="14"/>
  <c r="BK20" i="14"/>
  <c r="BH20" i="14"/>
  <c r="BE20" i="14"/>
  <c r="BV19" i="14"/>
  <c r="BR18" i="14"/>
  <c r="BN18" i="14"/>
  <c r="BK19" i="14"/>
  <c r="BH19" i="14"/>
  <c r="BE19" i="14"/>
  <c r="BV18" i="14"/>
  <c r="BR17" i="14"/>
  <c r="BN17" i="14"/>
  <c r="BK18" i="14"/>
  <c r="BH18" i="14"/>
  <c r="BE18" i="14"/>
  <c r="BV17" i="14"/>
  <c r="BR16" i="14"/>
  <c r="BN16" i="14"/>
  <c r="BK17" i="14"/>
  <c r="BH17" i="14"/>
  <c r="BE17" i="14"/>
  <c r="BV16" i="14"/>
  <c r="BR15" i="14"/>
  <c r="BN15" i="14"/>
  <c r="BK16" i="14"/>
  <c r="BH16" i="14"/>
  <c r="BE16" i="14"/>
  <c r="BV15" i="14"/>
  <c r="BR14" i="14"/>
  <c r="BN14" i="14"/>
  <c r="BK15" i="14"/>
  <c r="BH15" i="14"/>
  <c r="BE15" i="14"/>
  <c r="BV14" i="14"/>
  <c r="BR13" i="14"/>
  <c r="BN13" i="14"/>
  <c r="BK14" i="14"/>
  <c r="BH14" i="14"/>
  <c r="BE14" i="14"/>
  <c r="BV13" i="14"/>
  <c r="BR12" i="14"/>
  <c r="BN12" i="14"/>
  <c r="BK13" i="14"/>
  <c r="BH13" i="14"/>
  <c r="BE13" i="14"/>
  <c r="BV12" i="14"/>
  <c r="BR11" i="14"/>
  <c r="BN11" i="14"/>
  <c r="BK12" i="14"/>
  <c r="BH12" i="14"/>
  <c r="BE12" i="14"/>
  <c r="BV11" i="14"/>
  <c r="BR10" i="14"/>
  <c r="BN10" i="14"/>
  <c r="BK11" i="14"/>
  <c r="BH11" i="14"/>
  <c r="BE11" i="14"/>
  <c r="BV10" i="14"/>
  <c r="BR9" i="14"/>
  <c r="BN9" i="14"/>
  <c r="BK10" i="14"/>
  <c r="BH10" i="14"/>
  <c r="BE10" i="14"/>
  <c r="BV9" i="14"/>
  <c r="BR8" i="14"/>
  <c r="BN8" i="14"/>
  <c r="BK9" i="14"/>
  <c r="BH9" i="14"/>
  <c r="BE9" i="14"/>
  <c r="BV8" i="14"/>
  <c r="BR7" i="14"/>
  <c r="BN7" i="14"/>
  <c r="BK8" i="14"/>
  <c r="BH8" i="14"/>
  <c r="BE8" i="14"/>
  <c r="BV7" i="14"/>
  <c r="BR6" i="14"/>
  <c r="BN6" i="14"/>
  <c r="BK7" i="14"/>
  <c r="BH7" i="14"/>
  <c r="BE7" i="14"/>
  <c r="BV6" i="14"/>
  <c r="BR5" i="14"/>
  <c r="BN5" i="14"/>
  <c r="BK6" i="14"/>
  <c r="BH6" i="14"/>
  <c r="BE6" i="14"/>
  <c r="BV5" i="14"/>
  <c r="BR4" i="14"/>
  <c r="BK5" i="14"/>
  <c r="BH5" i="14"/>
  <c r="BE5" i="14"/>
  <c r="BV4" i="14"/>
  <c r="BK4" i="14"/>
  <c r="BH4" i="14"/>
  <c r="BE4" i="14"/>
  <c r="BV3" i="14"/>
  <c r="BR3" i="14"/>
  <c r="BK3" i="14"/>
  <c r="BH3" i="14"/>
  <c r="BE3" i="14"/>
  <c r="BV1" i="14"/>
  <c r="BR1" i="14"/>
  <c r="BN1" i="14"/>
  <c r="BK1" i="14"/>
  <c r="BH1" i="14"/>
  <c r="BE1" i="14"/>
  <c r="L5" i="24" l="1"/>
  <c r="L4" i="24"/>
  <c r="L6" i="24"/>
  <c r="N1" i="16"/>
  <c r="F1" i="16"/>
  <c r="A3" i="16"/>
  <c r="M32" i="21"/>
  <c r="S32" i="21" s="1"/>
  <c r="L32" i="21"/>
  <c r="R32" i="21" s="1"/>
  <c r="K32" i="21"/>
  <c r="Q32" i="21" s="1"/>
  <c r="J32" i="21"/>
  <c r="P32" i="21" s="1"/>
  <c r="I32" i="21"/>
  <c r="O32" i="21" s="1"/>
  <c r="F1" i="21"/>
  <c r="F2" i="21" s="1"/>
  <c r="E1" i="21"/>
  <c r="E2" i="21" s="1"/>
  <c r="D1" i="21"/>
  <c r="D2" i="21" s="1"/>
  <c r="C1" i="21"/>
  <c r="C2" i="21" s="1"/>
  <c r="B1" i="21"/>
  <c r="A3" i="15"/>
  <c r="BZ3" i="15" l="1"/>
  <c r="BW3" i="15"/>
  <c r="BC3" i="15"/>
  <c r="BG3" i="15"/>
  <c r="BK3" i="15"/>
  <c r="BO3" i="15"/>
  <c r="BS3" i="15"/>
  <c r="BB3" i="15"/>
  <c r="BF3" i="15"/>
  <c r="BJ3" i="15"/>
  <c r="BN3" i="15"/>
  <c r="BR3" i="15"/>
  <c r="BV3" i="15"/>
  <c r="BH3" i="15"/>
  <c r="BP3" i="15"/>
  <c r="BE3" i="15"/>
  <c r="BM3" i="15"/>
  <c r="BU3" i="15"/>
  <c r="BQ3" i="15"/>
  <c r="BL3" i="15"/>
  <c r="BT3" i="15"/>
  <c r="BI3" i="15"/>
  <c r="BD3" i="15"/>
  <c r="BA3" i="15"/>
  <c r="AX3" i="15"/>
  <c r="Z3" i="15"/>
  <c r="Y3" i="15"/>
  <c r="E3" i="15"/>
  <c r="I3" i="15"/>
  <c r="M3" i="15"/>
  <c r="Q3" i="15"/>
  <c r="U3" i="15"/>
  <c r="H3" i="15"/>
  <c r="N3" i="15"/>
  <c r="S3" i="15"/>
  <c r="X3" i="15"/>
  <c r="D3" i="15"/>
  <c r="J3" i="15"/>
  <c r="P3" i="15"/>
  <c r="W3" i="15"/>
  <c r="F3" i="15"/>
  <c r="O3" i="15"/>
  <c r="G3" i="15"/>
  <c r="R3" i="15"/>
  <c r="K3" i="15"/>
  <c r="V3" i="15"/>
  <c r="L3" i="15"/>
  <c r="T3" i="15"/>
  <c r="AJ3" i="15"/>
  <c r="AN3" i="15"/>
  <c r="AK3" i="15"/>
  <c r="AO3" i="15"/>
  <c r="AL3" i="15"/>
  <c r="AM3" i="15"/>
  <c r="AP3" i="15"/>
  <c r="AG3" i="15"/>
  <c r="B2" i="21"/>
  <c r="B3" i="21"/>
  <c r="AB3" i="15"/>
  <c r="AF3" i="15"/>
  <c r="AD3" i="15"/>
  <c r="AA3" i="15"/>
  <c r="AE3" i="15"/>
  <c r="AC3" i="15"/>
  <c r="AI3" i="15"/>
  <c r="AH3" i="15"/>
  <c r="B4" i="21"/>
  <c r="C3" i="21"/>
  <c r="C4" i="21"/>
  <c r="D3" i="21"/>
  <c r="D4" i="21"/>
  <c r="F4" i="21"/>
  <c r="F3" i="21"/>
  <c r="E4" i="21"/>
  <c r="E3" i="21"/>
  <c r="A4" i="15"/>
  <c r="T36" i="21"/>
  <c r="T48" i="21"/>
  <c r="T43" i="21"/>
  <c r="T40" i="21"/>
  <c r="T33" i="21"/>
  <c r="T44" i="21"/>
  <c r="T39" i="21"/>
  <c r="T47" i="21"/>
  <c r="T35" i="21"/>
  <c r="T38" i="21"/>
  <c r="T42" i="21"/>
  <c r="T46" i="21"/>
  <c r="T34" i="21"/>
  <c r="T37" i="21"/>
  <c r="T41" i="21"/>
  <c r="T45" i="21"/>
  <c r="T49" i="21"/>
  <c r="BZ4" i="15" l="1"/>
  <c r="BW4" i="15"/>
  <c r="BB4" i="15"/>
  <c r="BF4" i="15"/>
  <c r="BJ4" i="15"/>
  <c r="BN4" i="15"/>
  <c r="BR4" i="15"/>
  <c r="BV4" i="15"/>
  <c r="BE4" i="15"/>
  <c r="BI4" i="15"/>
  <c r="BM4" i="15"/>
  <c r="BQ4" i="15"/>
  <c r="BU4" i="15"/>
  <c r="BC4" i="15"/>
  <c r="BK4" i="15"/>
  <c r="BS4" i="15"/>
  <c r="BH4" i="15"/>
  <c r="BP4" i="15"/>
  <c r="BL4" i="15"/>
  <c r="BG4" i="15"/>
  <c r="BT4" i="15"/>
  <c r="BO4" i="15"/>
  <c r="BD4" i="15"/>
  <c r="BA4" i="15"/>
  <c r="BY3" i="15"/>
  <c r="BX3" i="15"/>
  <c r="T31" i="21"/>
  <c r="AX4" i="15"/>
  <c r="Z4" i="15"/>
  <c r="Y4" i="15"/>
  <c r="D4" i="15"/>
  <c r="H4" i="15"/>
  <c r="L4" i="15"/>
  <c r="P4" i="15"/>
  <c r="T4" i="15"/>
  <c r="X4" i="15"/>
  <c r="I4" i="15"/>
  <c r="N4" i="15"/>
  <c r="S4" i="15"/>
  <c r="J4" i="15"/>
  <c r="Q4" i="15"/>
  <c r="W4" i="15"/>
  <c r="E4" i="15"/>
  <c r="M4" i="15"/>
  <c r="V4" i="15"/>
  <c r="F4" i="15"/>
  <c r="O4" i="15"/>
  <c r="G4" i="15"/>
  <c r="U4" i="15"/>
  <c r="K4" i="15"/>
  <c r="R4" i="15"/>
  <c r="AU3" i="15"/>
  <c r="AW3" i="15"/>
  <c r="AK4" i="15"/>
  <c r="AO4" i="15"/>
  <c r="AL4" i="15"/>
  <c r="AP4" i="15"/>
  <c r="AM4" i="15"/>
  <c r="AN4" i="15"/>
  <c r="AJ4" i="15"/>
  <c r="AG4" i="15"/>
  <c r="AR3" i="15"/>
  <c r="AT3" i="15"/>
  <c r="AS3" i="15"/>
  <c r="AV3" i="15"/>
  <c r="AQ3" i="15"/>
  <c r="AD4" i="15"/>
  <c r="AC4" i="15"/>
  <c r="AB4" i="15"/>
  <c r="AF4" i="15"/>
  <c r="AI4" i="15"/>
  <c r="AA4" i="15"/>
  <c r="AE4" i="15"/>
  <c r="AH4" i="15"/>
  <c r="A5" i="15"/>
  <c r="D83" i="38" l="1"/>
  <c r="BZ5" i="15"/>
  <c r="BW5" i="15"/>
  <c r="BE5" i="15"/>
  <c r="BI5" i="15"/>
  <c r="BM5" i="15"/>
  <c r="BQ5" i="15"/>
  <c r="BU5" i="15"/>
  <c r="BD5" i="15"/>
  <c r="BH5" i="15"/>
  <c r="BL5" i="15"/>
  <c r="BP5" i="15"/>
  <c r="BT5" i="15"/>
  <c r="BF5" i="15"/>
  <c r="BN5" i="15"/>
  <c r="BV5" i="15"/>
  <c r="BC5" i="15"/>
  <c r="BK5" i="15"/>
  <c r="BS5" i="15"/>
  <c r="BG5" i="15"/>
  <c r="BB5" i="15"/>
  <c r="BR5" i="15"/>
  <c r="BJ5" i="15"/>
  <c r="BO5" i="15"/>
  <c r="BA5" i="15"/>
  <c r="BY4" i="15"/>
  <c r="BX4" i="15"/>
  <c r="AU4" i="15"/>
  <c r="AX5" i="15"/>
  <c r="Z5" i="15"/>
  <c r="Y5" i="15"/>
  <c r="AW4" i="15"/>
  <c r="G5" i="15"/>
  <c r="K5" i="15"/>
  <c r="O5" i="15"/>
  <c r="S5" i="15"/>
  <c r="W5" i="15"/>
  <c r="D5" i="15"/>
  <c r="I5" i="15"/>
  <c r="N5" i="15"/>
  <c r="T5" i="15"/>
  <c r="J5" i="15"/>
  <c r="Q5" i="15"/>
  <c r="X5" i="15"/>
  <c r="L5" i="15"/>
  <c r="U5" i="15"/>
  <c r="E5" i="15"/>
  <c r="M5" i="15"/>
  <c r="V5" i="15"/>
  <c r="F5" i="15"/>
  <c r="R5" i="15"/>
  <c r="H5" i="15"/>
  <c r="P5" i="15"/>
  <c r="AR4" i="15"/>
  <c r="AL5" i="15"/>
  <c r="AP5" i="15"/>
  <c r="AM5" i="15"/>
  <c r="AN5" i="15"/>
  <c r="AO5" i="15"/>
  <c r="AJ5" i="15"/>
  <c r="AK5" i="15"/>
  <c r="AG5" i="15"/>
  <c r="AV4" i="15"/>
  <c r="AQ4" i="15"/>
  <c r="AS4" i="15"/>
  <c r="AT4" i="15"/>
  <c r="AB5" i="15"/>
  <c r="AF5" i="15"/>
  <c r="AC5" i="15"/>
  <c r="AD5" i="15"/>
  <c r="AE5" i="15"/>
  <c r="AI5" i="15"/>
  <c r="AA5" i="15"/>
  <c r="AH5" i="15"/>
  <c r="A6" i="15"/>
  <c r="D82" i="38" l="1"/>
  <c r="BZ6" i="15"/>
  <c r="BW6" i="15"/>
  <c r="BD6" i="15"/>
  <c r="BH6" i="15"/>
  <c r="BL6" i="15"/>
  <c r="BP6" i="15"/>
  <c r="BT6" i="15"/>
  <c r="BC6" i="15"/>
  <c r="BG6" i="15"/>
  <c r="BK6" i="15"/>
  <c r="BO6" i="15"/>
  <c r="BS6" i="15"/>
  <c r="BI6" i="15"/>
  <c r="BQ6" i="15"/>
  <c r="BF6" i="15"/>
  <c r="BN6" i="15"/>
  <c r="BV6" i="15"/>
  <c r="BB6" i="15"/>
  <c r="BR6" i="15"/>
  <c r="BM6" i="15"/>
  <c r="BU6" i="15"/>
  <c r="BJ6" i="15"/>
  <c r="BE6" i="15"/>
  <c r="BA6" i="15"/>
  <c r="BY5" i="15"/>
  <c r="BX5" i="15"/>
  <c r="AX6" i="15"/>
  <c r="Z6" i="15"/>
  <c r="Y6" i="15"/>
  <c r="AQ5" i="15"/>
  <c r="F6" i="15"/>
  <c r="J6" i="15"/>
  <c r="N6" i="15"/>
  <c r="R6" i="15"/>
  <c r="V6" i="15"/>
  <c r="D6" i="15"/>
  <c r="I6" i="15"/>
  <c r="O6" i="15"/>
  <c r="T6" i="15"/>
  <c r="K6" i="15"/>
  <c r="Q6" i="15"/>
  <c r="X6" i="15"/>
  <c r="H6" i="15"/>
  <c r="S6" i="15"/>
  <c r="L6" i="15"/>
  <c r="U6" i="15"/>
  <c r="E6" i="15"/>
  <c r="W6" i="15"/>
  <c r="P6" i="15"/>
  <c r="M6" i="15"/>
  <c r="G6" i="15"/>
  <c r="AT5" i="15"/>
  <c r="AW5" i="15"/>
  <c r="AM6" i="15"/>
  <c r="AJ6" i="15"/>
  <c r="AN6" i="15"/>
  <c r="AO6" i="15"/>
  <c r="AP6" i="15"/>
  <c r="AK6" i="15"/>
  <c r="AL6" i="15"/>
  <c r="AG6" i="15"/>
  <c r="AU5" i="15"/>
  <c r="AV5" i="15"/>
  <c r="AR5" i="15"/>
  <c r="AS5" i="15"/>
  <c r="AD6" i="15"/>
  <c r="AB6" i="15"/>
  <c r="AE6" i="15"/>
  <c r="AA6" i="15"/>
  <c r="AC6" i="15"/>
  <c r="AF6" i="15"/>
  <c r="AI6" i="15"/>
  <c r="AH6" i="15"/>
  <c r="A7" i="15"/>
  <c r="BZ7" i="15" l="1"/>
  <c r="BW7" i="15"/>
  <c r="BC7" i="15"/>
  <c r="BG7" i="15"/>
  <c r="BK7" i="15"/>
  <c r="BO7" i="15"/>
  <c r="BS7" i="15"/>
  <c r="BB7" i="15"/>
  <c r="BF7" i="15"/>
  <c r="BJ7" i="15"/>
  <c r="BN7" i="15"/>
  <c r="BR7" i="15"/>
  <c r="BV7" i="15"/>
  <c r="BD7" i="15"/>
  <c r="BL7" i="15"/>
  <c r="BT7" i="15"/>
  <c r="BI7" i="15"/>
  <c r="BQ7" i="15"/>
  <c r="BM7" i="15"/>
  <c r="BH7" i="15"/>
  <c r="BU7" i="15"/>
  <c r="BP7" i="15"/>
  <c r="BE7" i="15"/>
  <c r="BA7" i="15"/>
  <c r="D81" i="38"/>
  <c r="BY6" i="15"/>
  <c r="BX6" i="15"/>
  <c r="AX7" i="15"/>
  <c r="Z7" i="15"/>
  <c r="Y7" i="15"/>
  <c r="E7" i="15"/>
  <c r="I7" i="15"/>
  <c r="M7" i="15"/>
  <c r="Q7" i="15"/>
  <c r="U7" i="15"/>
  <c r="D7" i="15"/>
  <c r="J7" i="15"/>
  <c r="O7" i="15"/>
  <c r="T7" i="15"/>
  <c r="K7" i="15"/>
  <c r="R7" i="15"/>
  <c r="X7" i="15"/>
  <c r="G7" i="15"/>
  <c r="P7" i="15"/>
  <c r="H7" i="15"/>
  <c r="S7" i="15"/>
  <c r="V7" i="15"/>
  <c r="N7" i="15"/>
  <c r="F7" i="15"/>
  <c r="L7" i="15"/>
  <c r="W7" i="15"/>
  <c r="AW6" i="15"/>
  <c r="AJ7" i="15"/>
  <c r="AN7" i="15"/>
  <c r="AK7" i="15"/>
  <c r="AO7" i="15"/>
  <c r="AP7" i="15"/>
  <c r="AL7" i="15"/>
  <c r="AM7" i="15"/>
  <c r="AG7" i="15"/>
  <c r="AS6" i="15"/>
  <c r="AT6" i="15"/>
  <c r="AQ6" i="15"/>
  <c r="AU6" i="15"/>
  <c r="AV6" i="15"/>
  <c r="AR6" i="15"/>
  <c r="AB7" i="15"/>
  <c r="AF7" i="15"/>
  <c r="AA7" i="15"/>
  <c r="AE7" i="15"/>
  <c r="AC7" i="15"/>
  <c r="AD7" i="15"/>
  <c r="AI7" i="15"/>
  <c r="AH7" i="15"/>
  <c r="A8" i="15"/>
  <c r="BZ8" i="15" l="1"/>
  <c r="BW8" i="15"/>
  <c r="BB8" i="15"/>
  <c r="BF8" i="15"/>
  <c r="BJ8" i="15"/>
  <c r="BN8" i="15"/>
  <c r="BR8" i="15"/>
  <c r="BV8" i="15"/>
  <c r="BE8" i="15"/>
  <c r="BI8" i="15"/>
  <c r="BM8" i="15"/>
  <c r="BQ8" i="15"/>
  <c r="BU8" i="15"/>
  <c r="BG8" i="15"/>
  <c r="BO8" i="15"/>
  <c r="BD8" i="15"/>
  <c r="BL8" i="15"/>
  <c r="BT8" i="15"/>
  <c r="BH8" i="15"/>
  <c r="BC8" i="15"/>
  <c r="BS8" i="15"/>
  <c r="BK8" i="15"/>
  <c r="BP8" i="15"/>
  <c r="BA8" i="15"/>
  <c r="D80" i="38"/>
  <c r="BY7" i="15"/>
  <c r="BX7" i="15"/>
  <c r="AX8" i="15"/>
  <c r="Z8" i="15"/>
  <c r="Y8" i="15"/>
  <c r="D8" i="15"/>
  <c r="H8" i="15"/>
  <c r="L8" i="15"/>
  <c r="P8" i="15"/>
  <c r="T8" i="15"/>
  <c r="X8" i="15"/>
  <c r="E8" i="15"/>
  <c r="J8" i="15"/>
  <c r="O8" i="15"/>
  <c r="U8" i="15"/>
  <c r="K8" i="15"/>
  <c r="R8" i="15"/>
  <c r="F8" i="15"/>
  <c r="N8" i="15"/>
  <c r="W8" i="15"/>
  <c r="G8" i="15"/>
  <c r="Q8" i="15"/>
  <c r="S8" i="15"/>
  <c r="M8" i="15"/>
  <c r="V8" i="15"/>
  <c r="I8" i="15"/>
  <c r="AQ7" i="15"/>
  <c r="AK8" i="15"/>
  <c r="AO8" i="15"/>
  <c r="AL8" i="15"/>
  <c r="AP8" i="15"/>
  <c r="AJ8" i="15"/>
  <c r="AM8" i="15"/>
  <c r="AN8" i="15"/>
  <c r="AG8" i="15"/>
  <c r="AW7" i="15"/>
  <c r="AT7" i="15"/>
  <c r="AS7" i="15"/>
  <c r="AV7" i="15"/>
  <c r="AR7" i="15"/>
  <c r="AU7" i="15"/>
  <c r="AD8" i="15"/>
  <c r="AA8" i="15"/>
  <c r="AF8" i="15"/>
  <c r="AC8" i="15"/>
  <c r="AB8" i="15"/>
  <c r="AI8" i="15"/>
  <c r="AE8" i="15"/>
  <c r="AH8" i="15"/>
  <c r="A9" i="15"/>
  <c r="BX8" i="15" l="1"/>
  <c r="D78" i="38" s="1"/>
  <c r="BZ9" i="15"/>
  <c r="BW9" i="15"/>
  <c r="BE9" i="15"/>
  <c r="BI9" i="15"/>
  <c r="BM9" i="15"/>
  <c r="BQ9" i="15"/>
  <c r="BU9" i="15"/>
  <c r="BD9" i="15"/>
  <c r="BH9" i="15"/>
  <c r="BL9" i="15"/>
  <c r="BP9" i="15"/>
  <c r="BT9" i="15"/>
  <c r="BB9" i="15"/>
  <c r="BJ9" i="15"/>
  <c r="BR9" i="15"/>
  <c r="BG9" i="15"/>
  <c r="BO9" i="15"/>
  <c r="BC9" i="15"/>
  <c r="BS9" i="15"/>
  <c r="BN9" i="15"/>
  <c r="BV9" i="15"/>
  <c r="BK9" i="15"/>
  <c r="BF9" i="15"/>
  <c r="BA9" i="15"/>
  <c r="BY8" i="15"/>
  <c r="AW8" i="15"/>
  <c r="AX9" i="15"/>
  <c r="Z9" i="15"/>
  <c r="Y9" i="15"/>
  <c r="G9" i="15"/>
  <c r="K9" i="15"/>
  <c r="O9" i="15"/>
  <c r="S9" i="15"/>
  <c r="W9" i="15"/>
  <c r="E9" i="15"/>
  <c r="J9" i="15"/>
  <c r="P9" i="15"/>
  <c r="U9" i="15"/>
  <c r="D9" i="15"/>
  <c r="L9" i="15"/>
  <c r="R9" i="15"/>
  <c r="M9" i="15"/>
  <c r="V9" i="15"/>
  <c r="F9" i="15"/>
  <c r="N9" i="15"/>
  <c r="X9" i="15"/>
  <c r="Q9" i="15"/>
  <c r="I9" i="15"/>
  <c r="H9" i="15"/>
  <c r="T9" i="15"/>
  <c r="AL9" i="15"/>
  <c r="AP9" i="15"/>
  <c r="AM9" i="15"/>
  <c r="AJ9" i="15"/>
  <c r="AK9" i="15"/>
  <c r="AN9" i="15"/>
  <c r="AO9" i="15"/>
  <c r="AG9" i="15"/>
  <c r="AS8" i="15"/>
  <c r="AU8" i="15"/>
  <c r="AV8" i="15"/>
  <c r="AQ8" i="15"/>
  <c r="AR8" i="15"/>
  <c r="AT8" i="15"/>
  <c r="AB9" i="15"/>
  <c r="AF9" i="15"/>
  <c r="AE9" i="15"/>
  <c r="AA9" i="15"/>
  <c r="AD9" i="15"/>
  <c r="AI9" i="15"/>
  <c r="AC9" i="15"/>
  <c r="AH9" i="15"/>
  <c r="A10" i="15"/>
  <c r="BZ10" i="15" l="1"/>
  <c r="BW10" i="15"/>
  <c r="BD10" i="15"/>
  <c r="BH10" i="15"/>
  <c r="BL10" i="15"/>
  <c r="BP10" i="15"/>
  <c r="BT10" i="15"/>
  <c r="BC10" i="15"/>
  <c r="BG10" i="15"/>
  <c r="BK10" i="15"/>
  <c r="BO10" i="15"/>
  <c r="BS10" i="15"/>
  <c r="BE10" i="15"/>
  <c r="BM10" i="15"/>
  <c r="BU10" i="15"/>
  <c r="BB10" i="15"/>
  <c r="BJ10" i="15"/>
  <c r="BR10" i="15"/>
  <c r="BN10" i="15"/>
  <c r="BI10" i="15"/>
  <c r="BV10" i="15"/>
  <c r="BQ10" i="15"/>
  <c r="BF10" i="15"/>
  <c r="BA10" i="15"/>
  <c r="BX9" i="15"/>
  <c r="BY9" i="15"/>
  <c r="AX10" i="15"/>
  <c r="Z10" i="15"/>
  <c r="Y10" i="15"/>
  <c r="F10" i="15"/>
  <c r="J10" i="15"/>
  <c r="N10" i="15"/>
  <c r="R10" i="15"/>
  <c r="V10" i="15"/>
  <c r="E10" i="15"/>
  <c r="K10" i="15"/>
  <c r="P10" i="15"/>
  <c r="U10" i="15"/>
  <c r="D10" i="15"/>
  <c r="L10" i="15"/>
  <c r="S10" i="15"/>
  <c r="I10" i="15"/>
  <c r="T10" i="15"/>
  <c r="M10" i="15"/>
  <c r="W10" i="15"/>
  <c r="O10" i="15"/>
  <c r="H10" i="15"/>
  <c r="Q10" i="15"/>
  <c r="X10" i="15"/>
  <c r="G10" i="15"/>
  <c r="AM10" i="15"/>
  <c r="AJ10" i="15"/>
  <c r="AN10" i="15"/>
  <c r="AK10" i="15"/>
  <c r="AL10" i="15"/>
  <c r="AO10" i="15"/>
  <c r="AP10" i="15"/>
  <c r="AG10" i="15"/>
  <c r="AW9" i="15"/>
  <c r="AV9" i="15"/>
  <c r="AQ9" i="15"/>
  <c r="AU9" i="15"/>
  <c r="AT9" i="15"/>
  <c r="AR9" i="15"/>
  <c r="AS9" i="15"/>
  <c r="AD10" i="15"/>
  <c r="AE10" i="15"/>
  <c r="AB10" i="15"/>
  <c r="AF10" i="15"/>
  <c r="AC10" i="15"/>
  <c r="AI10" i="15"/>
  <c r="AA10" i="15"/>
  <c r="AH10" i="15"/>
  <c r="A11" i="15"/>
  <c r="BZ11" i="15" l="1"/>
  <c r="BW11" i="15"/>
  <c r="BC11" i="15"/>
  <c r="BG11" i="15"/>
  <c r="BK11" i="15"/>
  <c r="BO11" i="15"/>
  <c r="BS11" i="15"/>
  <c r="BB11" i="15"/>
  <c r="BF11" i="15"/>
  <c r="BJ11" i="15"/>
  <c r="BN11" i="15"/>
  <c r="BR11" i="15"/>
  <c r="BV11" i="15"/>
  <c r="BH11" i="15"/>
  <c r="BP11" i="15"/>
  <c r="BE11" i="15"/>
  <c r="BM11" i="15"/>
  <c r="BU11" i="15"/>
  <c r="BI11" i="15"/>
  <c r="BD11" i="15"/>
  <c r="BT11" i="15"/>
  <c r="BL11" i="15"/>
  <c r="BQ11" i="15"/>
  <c r="BA11" i="15"/>
  <c r="BY10" i="15"/>
  <c r="BX10" i="15"/>
  <c r="AQ10" i="15"/>
  <c r="AX11" i="15"/>
  <c r="Z11" i="15"/>
  <c r="Y11" i="15"/>
  <c r="E11" i="15"/>
  <c r="I11" i="15"/>
  <c r="M11" i="15"/>
  <c r="Q11" i="15"/>
  <c r="U11" i="15"/>
  <c r="F11" i="15"/>
  <c r="K11" i="15"/>
  <c r="P11" i="15"/>
  <c r="V11" i="15"/>
  <c r="D11" i="15"/>
  <c r="L11" i="15"/>
  <c r="S11" i="15"/>
  <c r="H11" i="15"/>
  <c r="R11" i="15"/>
  <c r="J11" i="15"/>
  <c r="T11" i="15"/>
  <c r="N11" i="15"/>
  <c r="G11" i="15"/>
  <c r="X11" i="15"/>
  <c r="O11" i="15"/>
  <c r="W11" i="15"/>
  <c r="AJ11" i="15"/>
  <c r="AN11" i="15"/>
  <c r="AK11" i="15"/>
  <c r="AO11" i="15"/>
  <c r="AL11" i="15"/>
  <c r="AM11" i="15"/>
  <c r="AP11" i="15"/>
  <c r="AG11" i="15"/>
  <c r="AW10" i="15"/>
  <c r="AS10" i="15"/>
  <c r="AT10" i="15"/>
  <c r="AV10" i="15"/>
  <c r="AR10" i="15"/>
  <c r="AU10" i="15"/>
  <c r="AB11" i="15"/>
  <c r="AF11" i="15"/>
  <c r="AD11" i="15"/>
  <c r="AC11" i="15"/>
  <c r="AA11" i="15"/>
  <c r="AE11" i="15"/>
  <c r="BX11" i="15" s="1"/>
  <c r="AI11" i="15"/>
  <c r="AH11" i="15"/>
  <c r="A12" i="15"/>
  <c r="BZ12" i="15" l="1"/>
  <c r="BW12" i="15"/>
  <c r="BB12" i="15"/>
  <c r="BF12" i="15"/>
  <c r="BE12" i="15"/>
  <c r="BC12" i="15"/>
  <c r="BI12" i="15"/>
  <c r="BM12" i="15"/>
  <c r="BQ12" i="15"/>
  <c r="BU12" i="15"/>
  <c r="BH12" i="15"/>
  <c r="BL12" i="15"/>
  <c r="BP12" i="15"/>
  <c r="BT12" i="15"/>
  <c r="BD12" i="15"/>
  <c r="BN12" i="15"/>
  <c r="BV12" i="15"/>
  <c r="BK12" i="15"/>
  <c r="BS12" i="15"/>
  <c r="BO12" i="15"/>
  <c r="BJ12" i="15"/>
  <c r="BG12" i="15"/>
  <c r="BR12" i="15"/>
  <c r="BA12" i="15"/>
  <c r="BY11" i="15"/>
  <c r="AX12" i="15"/>
  <c r="Z12" i="15"/>
  <c r="Y12" i="15"/>
  <c r="AS11" i="15"/>
  <c r="D12" i="15"/>
  <c r="H12" i="15"/>
  <c r="L12" i="15"/>
  <c r="P12" i="15"/>
  <c r="T12" i="15"/>
  <c r="X12" i="15"/>
  <c r="F12" i="15"/>
  <c r="K12" i="15"/>
  <c r="Q12" i="15"/>
  <c r="V12" i="15"/>
  <c r="E12" i="15"/>
  <c r="M12" i="15"/>
  <c r="S12" i="15"/>
  <c r="G12" i="15"/>
  <c r="O12" i="15"/>
  <c r="I12" i="15"/>
  <c r="R12" i="15"/>
  <c r="J12" i="15"/>
  <c r="W12" i="15"/>
  <c r="N12" i="15"/>
  <c r="U12" i="15"/>
  <c r="AW11" i="15"/>
  <c r="AK12" i="15"/>
  <c r="AO12" i="15"/>
  <c r="AL12" i="15"/>
  <c r="AP12" i="15"/>
  <c r="AM12" i="15"/>
  <c r="AJ12" i="15"/>
  <c r="AN12" i="15"/>
  <c r="AG12" i="15"/>
  <c r="AU11" i="15"/>
  <c r="AV11" i="15"/>
  <c r="AQ11" i="15"/>
  <c r="AT11" i="15"/>
  <c r="AR11" i="15"/>
  <c r="AD12" i="15"/>
  <c r="AC12" i="15"/>
  <c r="AE12" i="15"/>
  <c r="AA12" i="15"/>
  <c r="AF12" i="15"/>
  <c r="AI12" i="15"/>
  <c r="AB12" i="15"/>
  <c r="AH12" i="15"/>
  <c r="A13" i="15"/>
  <c r="BZ13" i="15" l="1"/>
  <c r="BW13" i="15"/>
  <c r="BD13" i="15"/>
  <c r="BH13" i="15"/>
  <c r="BL13" i="15"/>
  <c r="BP13" i="15"/>
  <c r="BT13" i="15"/>
  <c r="BC13" i="15"/>
  <c r="BG13" i="15"/>
  <c r="BK13" i="15"/>
  <c r="BO13" i="15"/>
  <c r="BS13" i="15"/>
  <c r="BI13" i="15"/>
  <c r="BQ13" i="15"/>
  <c r="BF13" i="15"/>
  <c r="BN13" i="15"/>
  <c r="BV13" i="15"/>
  <c r="BJ13" i="15"/>
  <c r="BE13" i="15"/>
  <c r="BU13" i="15"/>
  <c r="BM13" i="15"/>
  <c r="BR13" i="15"/>
  <c r="BB13" i="15"/>
  <c r="BA13" i="15"/>
  <c r="BY12" i="15"/>
  <c r="BX12" i="15"/>
  <c r="AW12" i="15"/>
  <c r="AX13" i="15"/>
  <c r="Z13" i="15"/>
  <c r="Y13" i="15"/>
  <c r="G13" i="15"/>
  <c r="K13" i="15"/>
  <c r="O13" i="15"/>
  <c r="S13" i="15"/>
  <c r="W13" i="15"/>
  <c r="F13" i="15"/>
  <c r="L13" i="15"/>
  <c r="Q13" i="15"/>
  <c r="V13" i="15"/>
  <c r="E13" i="15"/>
  <c r="M13" i="15"/>
  <c r="T13" i="15"/>
  <c r="D13" i="15"/>
  <c r="N13" i="15"/>
  <c r="X13" i="15"/>
  <c r="H13" i="15"/>
  <c r="P13" i="15"/>
  <c r="I13" i="15"/>
  <c r="U13" i="15"/>
  <c r="J13" i="15"/>
  <c r="R13" i="15"/>
  <c r="AQ12" i="15"/>
  <c r="AL13" i="15"/>
  <c r="AP13" i="15"/>
  <c r="AM13" i="15"/>
  <c r="AN13" i="15"/>
  <c r="AO13" i="15"/>
  <c r="AJ13" i="15"/>
  <c r="AK13" i="15"/>
  <c r="AG13" i="15"/>
  <c r="AS12" i="15"/>
  <c r="AV12" i="15"/>
  <c r="AT12" i="15"/>
  <c r="AR12" i="15"/>
  <c r="AU12" i="15"/>
  <c r="AB13" i="15"/>
  <c r="AF13" i="15"/>
  <c r="AC13" i="15"/>
  <c r="AE13" i="15"/>
  <c r="AA13" i="15"/>
  <c r="AD13" i="15"/>
  <c r="AI13" i="15"/>
  <c r="AH13" i="15"/>
  <c r="A14" i="15"/>
  <c r="BZ14" i="15" l="1"/>
  <c r="BW14" i="15"/>
  <c r="BC14" i="15"/>
  <c r="BG14" i="15"/>
  <c r="BK14" i="15"/>
  <c r="BO14" i="15"/>
  <c r="BS14" i="15"/>
  <c r="BB14" i="15"/>
  <c r="BF14" i="15"/>
  <c r="BJ14" i="15"/>
  <c r="BN14" i="15"/>
  <c r="BR14" i="15"/>
  <c r="BV14" i="15"/>
  <c r="BD14" i="15"/>
  <c r="BL14" i="15"/>
  <c r="BT14" i="15"/>
  <c r="BI14" i="15"/>
  <c r="BQ14" i="15"/>
  <c r="BE14" i="15"/>
  <c r="BU14" i="15"/>
  <c r="BP14" i="15"/>
  <c r="BM14" i="15"/>
  <c r="BH14" i="15"/>
  <c r="BA14" i="15"/>
  <c r="BY13" i="15"/>
  <c r="BX13" i="15"/>
  <c r="AX14" i="15"/>
  <c r="Z14" i="15"/>
  <c r="Y14" i="15"/>
  <c r="F14" i="15"/>
  <c r="J14" i="15"/>
  <c r="N14" i="15"/>
  <c r="R14" i="15"/>
  <c r="V14" i="15"/>
  <c r="G14" i="15"/>
  <c r="L14" i="15"/>
  <c r="Q14" i="15"/>
  <c r="W14" i="15"/>
  <c r="E14" i="15"/>
  <c r="M14" i="15"/>
  <c r="T14" i="15"/>
  <c r="K14" i="15"/>
  <c r="U14" i="15"/>
  <c r="D14" i="15"/>
  <c r="O14" i="15"/>
  <c r="X14" i="15"/>
  <c r="H14" i="15"/>
  <c r="S14" i="15"/>
  <c r="I14" i="15"/>
  <c r="P14" i="15"/>
  <c r="AM14" i="15"/>
  <c r="AJ14" i="15"/>
  <c r="AN14" i="15"/>
  <c r="AO14" i="15"/>
  <c r="AK14" i="15"/>
  <c r="AL14" i="15"/>
  <c r="AP14" i="15"/>
  <c r="AG14" i="15"/>
  <c r="AT13" i="15"/>
  <c r="AW13" i="15"/>
  <c r="AQ13" i="15"/>
  <c r="AR13" i="15"/>
  <c r="AU13" i="15"/>
  <c r="AS13" i="15"/>
  <c r="AV13" i="15"/>
  <c r="AD14" i="15"/>
  <c r="AB14" i="15"/>
  <c r="AF14" i="15"/>
  <c r="AC14" i="15"/>
  <c r="AA14" i="15"/>
  <c r="AE14" i="15"/>
  <c r="AI14" i="15"/>
  <c r="AH14" i="15"/>
  <c r="A15" i="15"/>
  <c r="BZ15" i="15" l="1"/>
  <c r="BW15" i="15"/>
  <c r="BB15" i="15"/>
  <c r="BF15" i="15"/>
  <c r="BJ15" i="15"/>
  <c r="BN15" i="15"/>
  <c r="BR15" i="15"/>
  <c r="BV15" i="15"/>
  <c r="BE15" i="15"/>
  <c r="BI15" i="15"/>
  <c r="BM15" i="15"/>
  <c r="BQ15" i="15"/>
  <c r="BU15" i="15"/>
  <c r="BG15" i="15"/>
  <c r="BO15" i="15"/>
  <c r="BD15" i="15"/>
  <c r="BL15" i="15"/>
  <c r="BT15" i="15"/>
  <c r="BP15" i="15"/>
  <c r="BK15" i="15"/>
  <c r="BC15" i="15"/>
  <c r="BH15" i="15"/>
  <c r="BA15" i="15"/>
  <c r="BS15" i="15"/>
  <c r="BY14" i="15"/>
  <c r="BX14" i="15"/>
  <c r="AR14" i="15"/>
  <c r="AX15" i="15"/>
  <c r="Z15" i="15"/>
  <c r="Y15" i="15"/>
  <c r="E15" i="15"/>
  <c r="I15" i="15"/>
  <c r="M15" i="15"/>
  <c r="Q15" i="15"/>
  <c r="U15" i="15"/>
  <c r="G15" i="15"/>
  <c r="L15" i="15"/>
  <c r="R15" i="15"/>
  <c r="W15" i="15"/>
  <c r="F15" i="15"/>
  <c r="N15" i="15"/>
  <c r="T15" i="15"/>
  <c r="J15" i="15"/>
  <c r="S15" i="15"/>
  <c r="K15" i="15"/>
  <c r="V15" i="15"/>
  <c r="D15" i="15"/>
  <c r="X15" i="15"/>
  <c r="P15" i="15"/>
  <c r="H15" i="15"/>
  <c r="O15" i="15"/>
  <c r="AJ15" i="15"/>
  <c r="AN15" i="15"/>
  <c r="AK15" i="15"/>
  <c r="AO15" i="15"/>
  <c r="AP15" i="15"/>
  <c r="AL15" i="15"/>
  <c r="AM15" i="15"/>
  <c r="AG15" i="15"/>
  <c r="AQ14" i="15"/>
  <c r="AW14" i="15"/>
  <c r="AV14" i="15"/>
  <c r="AS14" i="15"/>
  <c r="AU14" i="15"/>
  <c r="AT14" i="15"/>
  <c r="AB15" i="15"/>
  <c r="AF15" i="15"/>
  <c r="AA15" i="15"/>
  <c r="AD15" i="15"/>
  <c r="AC15" i="15"/>
  <c r="AE15" i="15"/>
  <c r="AI15" i="15"/>
  <c r="AH15" i="15"/>
  <c r="A16" i="15"/>
  <c r="BX15" i="15" l="1"/>
  <c r="BZ16" i="15"/>
  <c r="BW16" i="15"/>
  <c r="BE16" i="15"/>
  <c r="BI16" i="15"/>
  <c r="BM16" i="15"/>
  <c r="BQ16" i="15"/>
  <c r="BU16" i="15"/>
  <c r="BD16" i="15"/>
  <c r="BH16" i="15"/>
  <c r="BL16" i="15"/>
  <c r="BP16" i="15"/>
  <c r="BT16" i="15"/>
  <c r="BB16" i="15"/>
  <c r="BJ16" i="15"/>
  <c r="BR16" i="15"/>
  <c r="BG16" i="15"/>
  <c r="BO16" i="15"/>
  <c r="BK16" i="15"/>
  <c r="BF16" i="15"/>
  <c r="BV16" i="15"/>
  <c r="BN16" i="15"/>
  <c r="BS16" i="15"/>
  <c r="BC16" i="15"/>
  <c r="BA16" i="15"/>
  <c r="BY15" i="15"/>
  <c r="AQ15" i="15"/>
  <c r="AX16" i="15"/>
  <c r="Z16" i="15"/>
  <c r="Y16" i="15"/>
  <c r="D16" i="15"/>
  <c r="H16" i="15"/>
  <c r="L16" i="15"/>
  <c r="P16" i="15"/>
  <c r="T16" i="15"/>
  <c r="X16" i="15"/>
  <c r="G16" i="15"/>
  <c r="M16" i="15"/>
  <c r="R16" i="15"/>
  <c r="W16" i="15"/>
  <c r="F16" i="15"/>
  <c r="N16" i="15"/>
  <c r="U16" i="15"/>
  <c r="I16" i="15"/>
  <c r="J16" i="15"/>
  <c r="S16" i="15"/>
  <c r="Q16" i="15"/>
  <c r="O16" i="15"/>
  <c r="E16" i="15"/>
  <c r="K16" i="15"/>
  <c r="V16" i="15"/>
  <c r="AK16" i="15"/>
  <c r="AO16" i="15"/>
  <c r="AL16" i="15"/>
  <c r="AP16" i="15"/>
  <c r="AN16" i="15"/>
  <c r="AJ16" i="15"/>
  <c r="AM16" i="15"/>
  <c r="AG16" i="15"/>
  <c r="AW15" i="15"/>
  <c r="AU15" i="15"/>
  <c r="AS15" i="15"/>
  <c r="AR15" i="15"/>
  <c r="AT15" i="15"/>
  <c r="AV15" i="15"/>
  <c r="AD16" i="15"/>
  <c r="AA16" i="15"/>
  <c r="AF16" i="15"/>
  <c r="AB16" i="15"/>
  <c r="AE16" i="15"/>
  <c r="AI16" i="15"/>
  <c r="AC16" i="15"/>
  <c r="AH16" i="15"/>
  <c r="A17" i="15"/>
  <c r="BZ17" i="15" l="1"/>
  <c r="BW17" i="15"/>
  <c r="BD17" i="15"/>
  <c r="BH17" i="15"/>
  <c r="BL17" i="15"/>
  <c r="BP17" i="15"/>
  <c r="BT17" i="15"/>
  <c r="BC17" i="15"/>
  <c r="BG17" i="15"/>
  <c r="BK17" i="15"/>
  <c r="BO17" i="15"/>
  <c r="BS17" i="15"/>
  <c r="BE17" i="15"/>
  <c r="BM17" i="15"/>
  <c r="BU17" i="15"/>
  <c r="BB17" i="15"/>
  <c r="BJ17" i="15"/>
  <c r="BR17" i="15"/>
  <c r="BF17" i="15"/>
  <c r="BV17" i="15"/>
  <c r="BQ17" i="15"/>
  <c r="BN17" i="15"/>
  <c r="BI17" i="15"/>
  <c r="BA17" i="15"/>
  <c r="BY16" i="15"/>
  <c r="BX16" i="15"/>
  <c r="AW16" i="15"/>
  <c r="AX17" i="15"/>
  <c r="Z17" i="15"/>
  <c r="Y17" i="15"/>
  <c r="AU16" i="15"/>
  <c r="G17" i="15"/>
  <c r="K17" i="15"/>
  <c r="O17" i="15"/>
  <c r="S17" i="15"/>
  <c r="W17" i="15"/>
  <c r="H17" i="15"/>
  <c r="M17" i="15"/>
  <c r="R17" i="15"/>
  <c r="X17" i="15"/>
  <c r="F17" i="15"/>
  <c r="N17" i="15"/>
  <c r="U17" i="15"/>
  <c r="I17" i="15"/>
  <c r="Q17" i="15"/>
  <c r="J17" i="15"/>
  <c r="V17" i="15"/>
  <c r="E17" i="15"/>
  <c r="T17" i="15"/>
  <c r="L17" i="15"/>
  <c r="P17" i="15"/>
  <c r="D17" i="15"/>
  <c r="AL17" i="15"/>
  <c r="AM17" i="15"/>
  <c r="AJ17" i="15"/>
  <c r="AP17" i="15"/>
  <c r="AK17" i="15"/>
  <c r="AN17" i="15"/>
  <c r="AO17" i="15"/>
  <c r="AG17" i="15"/>
  <c r="AV16" i="15"/>
  <c r="AR16" i="15"/>
  <c r="AS16" i="15"/>
  <c r="AQ16" i="15"/>
  <c r="AT16" i="15"/>
  <c r="AB17" i="15"/>
  <c r="AF17" i="15"/>
  <c r="AE17" i="15"/>
  <c r="AC17" i="15"/>
  <c r="AS17" i="15" s="1"/>
  <c r="AD17" i="15"/>
  <c r="AI17" i="15"/>
  <c r="AA17" i="15"/>
  <c r="AH17" i="15"/>
  <c r="A18" i="15"/>
  <c r="BZ18" i="15" l="1"/>
  <c r="BW18" i="15"/>
  <c r="BC18" i="15"/>
  <c r="BG18" i="15"/>
  <c r="BK18" i="15"/>
  <c r="BO18" i="15"/>
  <c r="BS18" i="15"/>
  <c r="BB18" i="15"/>
  <c r="BF18" i="15"/>
  <c r="BJ18" i="15"/>
  <c r="BN18" i="15"/>
  <c r="BR18" i="15"/>
  <c r="BV18" i="15"/>
  <c r="BH18" i="15"/>
  <c r="BP18" i="15"/>
  <c r="BE18" i="15"/>
  <c r="BM18" i="15"/>
  <c r="BU18" i="15"/>
  <c r="BQ18" i="15"/>
  <c r="BL18" i="15"/>
  <c r="BD18" i="15"/>
  <c r="BI18" i="15"/>
  <c r="BT18" i="15"/>
  <c r="BA18" i="15"/>
  <c r="BY17" i="15"/>
  <c r="BX17" i="15"/>
  <c r="AW17" i="15"/>
  <c r="AX18" i="15"/>
  <c r="Z18" i="15"/>
  <c r="Y18" i="15"/>
  <c r="F18" i="15"/>
  <c r="J18" i="15"/>
  <c r="N18" i="15"/>
  <c r="R18" i="15"/>
  <c r="V18" i="15"/>
  <c r="H18" i="15"/>
  <c r="M18" i="15"/>
  <c r="S18" i="15"/>
  <c r="X18" i="15"/>
  <c r="G18" i="15"/>
  <c r="O18" i="15"/>
  <c r="U18" i="15"/>
  <c r="E18" i="15"/>
  <c r="P18" i="15"/>
  <c r="L18" i="15"/>
  <c r="K18" i="15"/>
  <c r="W18" i="15"/>
  <c r="Q18" i="15"/>
  <c r="T18" i="15"/>
  <c r="D18" i="15"/>
  <c r="I18" i="15"/>
  <c r="AQ17" i="15"/>
  <c r="AJ18" i="15"/>
  <c r="AN18" i="15"/>
  <c r="AO18" i="15"/>
  <c r="AK18" i="15"/>
  <c r="AL18" i="15"/>
  <c r="AM18" i="15"/>
  <c r="AP18" i="15"/>
  <c r="AG18" i="15"/>
  <c r="AU17" i="15"/>
  <c r="AV17" i="15"/>
  <c r="AT17" i="15"/>
  <c r="AR17" i="15"/>
  <c r="AD18" i="15"/>
  <c r="AE18" i="15"/>
  <c r="AC18" i="15"/>
  <c r="AA18" i="15"/>
  <c r="AB18" i="15"/>
  <c r="AF18" i="15"/>
  <c r="AI18" i="15"/>
  <c r="AH18" i="15"/>
  <c r="A19" i="15"/>
  <c r="BZ19" i="15" l="1"/>
  <c r="BW19" i="15"/>
  <c r="BB19" i="15"/>
  <c r="BF19" i="15"/>
  <c r="BJ19" i="15"/>
  <c r="BN19" i="15"/>
  <c r="BR19" i="15"/>
  <c r="BV19" i="15"/>
  <c r="BE19" i="15"/>
  <c r="BI19" i="15"/>
  <c r="BM19" i="15"/>
  <c r="BQ19" i="15"/>
  <c r="BU19" i="15"/>
  <c r="BC19" i="15"/>
  <c r="BK19" i="15"/>
  <c r="BS19" i="15"/>
  <c r="BH19" i="15"/>
  <c r="BP19" i="15"/>
  <c r="BL19" i="15"/>
  <c r="BG19" i="15"/>
  <c r="BO19" i="15"/>
  <c r="BT19" i="15"/>
  <c r="BD19" i="15"/>
  <c r="BA19" i="15"/>
  <c r="BY18" i="15"/>
  <c r="BX18" i="15"/>
  <c r="AX19" i="15"/>
  <c r="Z19" i="15"/>
  <c r="Y19" i="15"/>
  <c r="E19" i="15"/>
  <c r="H19" i="15"/>
  <c r="L19" i="15"/>
  <c r="P19" i="15"/>
  <c r="T19" i="15"/>
  <c r="X19" i="15"/>
  <c r="G19" i="15"/>
  <c r="M19" i="15"/>
  <c r="R19" i="15"/>
  <c r="W19" i="15"/>
  <c r="D19" i="15"/>
  <c r="K19" i="15"/>
  <c r="S19" i="15"/>
  <c r="F19" i="15"/>
  <c r="O19" i="15"/>
  <c r="N19" i="15"/>
  <c r="V19" i="15"/>
  <c r="Q19" i="15"/>
  <c r="U19" i="15"/>
  <c r="I19" i="15"/>
  <c r="J19" i="15"/>
  <c r="AW18" i="15"/>
  <c r="AK19" i="15"/>
  <c r="AO19" i="15"/>
  <c r="AM19" i="15"/>
  <c r="AJ19" i="15"/>
  <c r="AL19" i="15"/>
  <c r="AN19" i="15"/>
  <c r="AP19" i="15"/>
  <c r="AG19" i="15"/>
  <c r="AQ18" i="15"/>
  <c r="AR18" i="15"/>
  <c r="AS18" i="15"/>
  <c r="AV18" i="15"/>
  <c r="AU18" i="15"/>
  <c r="AT18" i="15"/>
  <c r="AB19" i="15"/>
  <c r="AF19" i="15"/>
  <c r="AD19" i="15"/>
  <c r="AE19" i="15"/>
  <c r="AA19" i="15"/>
  <c r="AI19" i="15"/>
  <c r="AC19" i="15"/>
  <c r="AH19" i="15"/>
  <c r="A20" i="15"/>
  <c r="BX19" i="15" l="1"/>
  <c r="BZ20" i="15"/>
  <c r="BW20" i="15"/>
  <c r="BE20" i="15"/>
  <c r="BI20" i="15"/>
  <c r="BM20" i="15"/>
  <c r="BQ20" i="15"/>
  <c r="BU20" i="15"/>
  <c r="BD20" i="15"/>
  <c r="BH20" i="15"/>
  <c r="BL20" i="15"/>
  <c r="BP20" i="15"/>
  <c r="BT20" i="15"/>
  <c r="BF20" i="15"/>
  <c r="BN20" i="15"/>
  <c r="BV20" i="15"/>
  <c r="BC20" i="15"/>
  <c r="BK20" i="15"/>
  <c r="BS20" i="15"/>
  <c r="BG20" i="15"/>
  <c r="BB20" i="15"/>
  <c r="BR20" i="15"/>
  <c r="BO20" i="15"/>
  <c r="BJ20" i="15"/>
  <c r="BA20" i="15"/>
  <c r="BY19" i="15"/>
  <c r="AX20" i="15"/>
  <c r="Z20" i="15"/>
  <c r="Y20" i="15"/>
  <c r="G20" i="15"/>
  <c r="K20" i="15"/>
  <c r="O20" i="15"/>
  <c r="S20" i="15"/>
  <c r="W20" i="15"/>
  <c r="H20" i="15"/>
  <c r="M20" i="15"/>
  <c r="R20" i="15"/>
  <c r="X20" i="15"/>
  <c r="E20" i="15"/>
  <c r="L20" i="15"/>
  <c r="T20" i="15"/>
  <c r="D20" i="15"/>
  <c r="N20" i="15"/>
  <c r="V20" i="15"/>
  <c r="J20" i="15"/>
  <c r="U20" i="15"/>
  <c r="P20" i="15"/>
  <c r="Q20" i="15"/>
  <c r="F20" i="15"/>
  <c r="I20" i="15"/>
  <c r="AT19" i="15"/>
  <c r="AW19" i="15"/>
  <c r="AL20" i="15"/>
  <c r="AP20" i="15"/>
  <c r="AK20" i="15"/>
  <c r="AJ20" i="15"/>
  <c r="AM20" i="15"/>
  <c r="AN20" i="15"/>
  <c r="AO20" i="15"/>
  <c r="AG20" i="15"/>
  <c r="AU19" i="15"/>
  <c r="AV19" i="15"/>
  <c r="AQ19" i="15"/>
  <c r="AR19" i="15"/>
  <c r="AS19" i="15"/>
  <c r="AD20" i="15"/>
  <c r="AC20" i="15"/>
  <c r="AF20" i="15"/>
  <c r="AB20" i="15"/>
  <c r="AA20" i="15"/>
  <c r="AI20" i="15"/>
  <c r="AE20" i="15"/>
  <c r="BX20" i="15" s="1"/>
  <c r="AH20" i="15"/>
  <c r="A21" i="15"/>
  <c r="BZ21" i="15" l="1"/>
  <c r="BW21" i="15"/>
  <c r="BD21" i="15"/>
  <c r="BH21" i="15"/>
  <c r="BL21" i="15"/>
  <c r="BP21" i="15"/>
  <c r="BT21" i="15"/>
  <c r="BC21" i="15"/>
  <c r="BG21" i="15"/>
  <c r="BK21" i="15"/>
  <c r="BO21" i="15"/>
  <c r="BS21" i="15"/>
  <c r="BI21" i="15"/>
  <c r="BQ21" i="15"/>
  <c r="BF21" i="15"/>
  <c r="BN21" i="15"/>
  <c r="BV21" i="15"/>
  <c r="BB21" i="15"/>
  <c r="BR21" i="15"/>
  <c r="BM21" i="15"/>
  <c r="BE21" i="15"/>
  <c r="BJ21" i="15"/>
  <c r="BU21" i="15"/>
  <c r="BA21" i="15"/>
  <c r="BY20" i="15"/>
  <c r="AX21" i="15"/>
  <c r="Z21" i="15"/>
  <c r="Y21" i="15"/>
  <c r="F21" i="15"/>
  <c r="J21" i="15"/>
  <c r="N21" i="15"/>
  <c r="R21" i="15"/>
  <c r="V21" i="15"/>
  <c r="H21" i="15"/>
  <c r="M21" i="15"/>
  <c r="S21" i="15"/>
  <c r="X21" i="15"/>
  <c r="E21" i="15"/>
  <c r="L21" i="15"/>
  <c r="T21" i="15"/>
  <c r="K21" i="15"/>
  <c r="U21" i="15"/>
  <c r="I21" i="15"/>
  <c r="Q21" i="15"/>
  <c r="O21" i="15"/>
  <c r="P21" i="15"/>
  <c r="D21" i="15"/>
  <c r="W21" i="15"/>
  <c r="G21" i="15"/>
  <c r="AW20" i="15"/>
  <c r="AM21" i="15"/>
  <c r="AJ21" i="15"/>
  <c r="AO21" i="15"/>
  <c r="AK21" i="15"/>
  <c r="AL21" i="15"/>
  <c r="AN21" i="15"/>
  <c r="AP21" i="15"/>
  <c r="AG21" i="15"/>
  <c r="AT20" i="15"/>
  <c r="AV20" i="15"/>
  <c r="AQ20" i="15"/>
  <c r="AR20" i="15"/>
  <c r="AU20" i="15"/>
  <c r="AS20" i="15"/>
  <c r="AB21" i="15"/>
  <c r="AF21" i="15"/>
  <c r="AC21" i="15"/>
  <c r="AD21" i="15"/>
  <c r="AI21" i="15"/>
  <c r="AA21" i="15"/>
  <c r="AE21" i="15"/>
  <c r="AH21" i="15"/>
  <c r="A22" i="15"/>
  <c r="BZ22" i="15" l="1"/>
  <c r="BW22" i="15"/>
  <c r="BC22" i="15"/>
  <c r="BG22" i="15"/>
  <c r="BK22" i="15"/>
  <c r="BO22" i="15"/>
  <c r="BS22" i="15"/>
  <c r="BB22" i="15"/>
  <c r="BF22" i="15"/>
  <c r="BJ22" i="15"/>
  <c r="BN22" i="15"/>
  <c r="BR22" i="15"/>
  <c r="BV22" i="15"/>
  <c r="BD22" i="15"/>
  <c r="BL22" i="15"/>
  <c r="BT22" i="15"/>
  <c r="BI22" i="15"/>
  <c r="BQ22" i="15"/>
  <c r="BM22" i="15"/>
  <c r="BH22" i="15"/>
  <c r="BP22" i="15"/>
  <c r="BU22" i="15"/>
  <c r="BE22" i="15"/>
  <c r="BA22" i="15"/>
  <c r="BY21" i="15"/>
  <c r="BX21" i="15"/>
  <c r="Y96" i="21"/>
  <c r="AH96" i="21" s="1"/>
  <c r="AX22" i="15"/>
  <c r="Z22" i="15"/>
  <c r="Y22" i="15"/>
  <c r="E22" i="15"/>
  <c r="I22" i="15"/>
  <c r="M22" i="15"/>
  <c r="Q22" i="15"/>
  <c r="U22" i="15"/>
  <c r="H22" i="15"/>
  <c r="N22" i="15"/>
  <c r="S22" i="15"/>
  <c r="X22" i="15"/>
  <c r="F22" i="15"/>
  <c r="L22" i="15"/>
  <c r="T22" i="15"/>
  <c r="J22" i="15"/>
  <c r="R22" i="15"/>
  <c r="G22" i="15"/>
  <c r="P22" i="15"/>
  <c r="K22" i="15"/>
  <c r="O22" i="15"/>
  <c r="V22" i="15"/>
  <c r="D22" i="15"/>
  <c r="W22" i="15"/>
  <c r="AW21" i="15"/>
  <c r="AJ22" i="15"/>
  <c r="AN22" i="15"/>
  <c r="AM22" i="15"/>
  <c r="AK22" i="15"/>
  <c r="AL22" i="15"/>
  <c r="AO22" i="15"/>
  <c r="AP22" i="15"/>
  <c r="AG22" i="15"/>
  <c r="AQ21" i="15"/>
  <c r="AV21" i="15"/>
  <c r="AR21" i="15"/>
  <c r="AT21" i="15"/>
  <c r="AU21" i="15"/>
  <c r="AS21" i="15"/>
  <c r="AD22" i="15"/>
  <c r="AB22" i="15"/>
  <c r="AA22" i="15"/>
  <c r="AE22" i="15"/>
  <c r="AC22" i="15"/>
  <c r="AF22" i="15"/>
  <c r="AI22" i="15"/>
  <c r="AH22" i="15"/>
  <c r="A23" i="15"/>
  <c r="BZ23" i="15" l="1"/>
  <c r="BW23" i="15"/>
  <c r="BB23" i="15"/>
  <c r="BF23" i="15"/>
  <c r="BJ23" i="15"/>
  <c r="BN23" i="15"/>
  <c r="BR23" i="15"/>
  <c r="BV23" i="15"/>
  <c r="BE23" i="15"/>
  <c r="BI23" i="15"/>
  <c r="BM23" i="15"/>
  <c r="BQ23" i="15"/>
  <c r="BU23" i="15"/>
  <c r="BG23" i="15"/>
  <c r="BO23" i="15"/>
  <c r="BD23" i="15"/>
  <c r="BL23" i="15"/>
  <c r="BT23" i="15"/>
  <c r="BH23" i="15"/>
  <c r="BC23" i="15"/>
  <c r="BS23" i="15"/>
  <c r="BP23" i="15"/>
  <c r="BK23" i="15"/>
  <c r="BA23" i="15"/>
  <c r="BY22" i="15"/>
  <c r="BX22" i="15"/>
  <c r="Y95" i="21"/>
  <c r="AH95" i="21" s="1"/>
  <c r="AQ22" i="15"/>
  <c r="AX23" i="15"/>
  <c r="Z23" i="15"/>
  <c r="Y23" i="15"/>
  <c r="D23" i="15"/>
  <c r="H23" i="15"/>
  <c r="I23" i="15"/>
  <c r="M23" i="15"/>
  <c r="Q23" i="15"/>
  <c r="U23" i="15"/>
  <c r="F23" i="15"/>
  <c r="L23" i="15"/>
  <c r="R23" i="15"/>
  <c r="W23" i="15"/>
  <c r="G23" i="15"/>
  <c r="O23" i="15"/>
  <c r="V23" i="15"/>
  <c r="E23" i="15"/>
  <c r="N23" i="15"/>
  <c r="T23" i="15"/>
  <c r="J23" i="15"/>
  <c r="X23" i="15"/>
  <c r="K23" i="15"/>
  <c r="P23" i="15"/>
  <c r="S23" i="15"/>
  <c r="AW22" i="15"/>
  <c r="AK23" i="15"/>
  <c r="AO23" i="15"/>
  <c r="AL23" i="15"/>
  <c r="AJ23" i="15"/>
  <c r="AM23" i="15"/>
  <c r="AN23" i="15"/>
  <c r="AP23" i="15"/>
  <c r="AG23" i="15"/>
  <c r="AR22" i="15"/>
  <c r="AS22" i="15"/>
  <c r="AT22" i="15"/>
  <c r="AV22" i="15"/>
  <c r="AU22" i="15"/>
  <c r="AB23" i="15"/>
  <c r="AF23" i="15"/>
  <c r="AA23" i="15"/>
  <c r="AC23" i="15"/>
  <c r="AE23" i="15"/>
  <c r="AD23" i="15"/>
  <c r="AI23" i="15"/>
  <c r="AH23" i="15"/>
  <c r="A24" i="15"/>
  <c r="BX23" i="15" l="1"/>
  <c r="BZ24" i="15"/>
  <c r="BW24" i="15"/>
  <c r="BE24" i="15"/>
  <c r="BI24" i="15"/>
  <c r="BM24" i="15"/>
  <c r="BQ24" i="15"/>
  <c r="BU24" i="15"/>
  <c r="BD24" i="15"/>
  <c r="BH24" i="15"/>
  <c r="BL24" i="15"/>
  <c r="BP24" i="15"/>
  <c r="BT24" i="15"/>
  <c r="BB24" i="15"/>
  <c r="BJ24" i="15"/>
  <c r="BR24" i="15"/>
  <c r="BG24" i="15"/>
  <c r="BO24" i="15"/>
  <c r="BC24" i="15"/>
  <c r="BS24" i="15"/>
  <c r="BN24" i="15"/>
  <c r="BF24" i="15"/>
  <c r="BK24" i="15"/>
  <c r="BV24" i="15"/>
  <c r="BA24" i="15"/>
  <c r="BY23" i="15"/>
  <c r="Y94" i="21"/>
  <c r="AH94" i="21" s="1"/>
  <c r="AU23" i="15"/>
  <c r="AX24" i="15"/>
  <c r="Z24" i="15"/>
  <c r="Y24" i="15"/>
  <c r="D24" i="15"/>
  <c r="H24" i="15"/>
  <c r="L24" i="15"/>
  <c r="P24" i="15"/>
  <c r="T24" i="15"/>
  <c r="X24" i="15"/>
  <c r="G24" i="15"/>
  <c r="M24" i="15"/>
  <c r="R24" i="15"/>
  <c r="W24" i="15"/>
  <c r="I24" i="15"/>
  <c r="O24" i="15"/>
  <c r="V24" i="15"/>
  <c r="F24" i="15"/>
  <c r="N24" i="15"/>
  <c r="U24" i="15"/>
  <c r="Q24" i="15"/>
  <c r="E24" i="15"/>
  <c r="S24" i="15"/>
  <c r="J24" i="15"/>
  <c r="K24" i="15"/>
  <c r="AS23" i="15"/>
  <c r="AW23" i="15"/>
  <c r="AL24" i="15"/>
  <c r="AP24" i="15"/>
  <c r="AJ24" i="15"/>
  <c r="AO24" i="15"/>
  <c r="AK24" i="15"/>
  <c r="AM24" i="15"/>
  <c r="AN24" i="15"/>
  <c r="BY24" i="15" s="1"/>
  <c r="AG24" i="15"/>
  <c r="AQ23" i="15"/>
  <c r="AT23" i="15"/>
  <c r="AV23" i="15"/>
  <c r="AR23" i="15"/>
  <c r="AD24" i="15"/>
  <c r="AA24" i="15"/>
  <c r="AF24" i="15"/>
  <c r="AC24" i="15"/>
  <c r="AE24" i="15"/>
  <c r="AI24" i="15"/>
  <c r="AB24" i="15"/>
  <c r="AH24" i="15"/>
  <c r="A25" i="15"/>
  <c r="BX24" i="15" l="1"/>
  <c r="BZ25" i="15"/>
  <c r="BW25" i="15"/>
  <c r="BD25" i="15"/>
  <c r="BH25" i="15"/>
  <c r="BL25" i="15"/>
  <c r="BP25" i="15"/>
  <c r="BT25" i="15"/>
  <c r="BC25" i="15"/>
  <c r="BG25" i="15"/>
  <c r="BK25" i="15"/>
  <c r="BO25" i="15"/>
  <c r="BS25" i="15"/>
  <c r="BE25" i="15"/>
  <c r="BM25" i="15"/>
  <c r="BU25" i="15"/>
  <c r="BB25" i="15"/>
  <c r="BJ25" i="15"/>
  <c r="BR25" i="15"/>
  <c r="BN25" i="15"/>
  <c r="BI25" i="15"/>
  <c r="BQ25" i="15"/>
  <c r="BV25" i="15"/>
  <c r="BF25" i="15"/>
  <c r="BA25" i="15"/>
  <c r="Y93" i="21"/>
  <c r="AH93" i="21" s="1"/>
  <c r="AW24" i="15"/>
  <c r="AX25" i="15"/>
  <c r="Z25" i="15"/>
  <c r="Y25" i="15"/>
  <c r="G25" i="15"/>
  <c r="K25" i="15"/>
  <c r="O25" i="15"/>
  <c r="S25" i="15"/>
  <c r="W25" i="15"/>
  <c r="H25" i="15"/>
  <c r="M25" i="15"/>
  <c r="R25" i="15"/>
  <c r="X25" i="15"/>
  <c r="I25" i="15"/>
  <c r="P25" i="15"/>
  <c r="V25" i="15"/>
  <c r="F25" i="15"/>
  <c r="N25" i="15"/>
  <c r="U25" i="15"/>
  <c r="J25" i="15"/>
  <c r="L25" i="15"/>
  <c r="D25" i="15"/>
  <c r="Q25" i="15"/>
  <c r="E25" i="15"/>
  <c r="T25" i="15"/>
  <c r="AS24" i="15"/>
  <c r="AR24" i="15"/>
  <c r="AM25" i="15"/>
  <c r="AN25" i="15"/>
  <c r="AK25" i="15"/>
  <c r="AL25" i="15"/>
  <c r="AO25" i="15"/>
  <c r="AJ25" i="15"/>
  <c r="AP25" i="15"/>
  <c r="AG25" i="15"/>
  <c r="AU24" i="15"/>
  <c r="AV24" i="15"/>
  <c r="AQ24" i="15"/>
  <c r="AT24" i="15"/>
  <c r="AB25" i="15"/>
  <c r="AF25" i="15"/>
  <c r="AE25" i="15"/>
  <c r="AD25" i="15"/>
  <c r="AA25" i="15"/>
  <c r="AC25" i="15"/>
  <c r="AI25" i="15"/>
  <c r="AH25" i="15"/>
  <c r="A26" i="15"/>
  <c r="BZ26" i="15" l="1"/>
  <c r="BW26" i="15"/>
  <c r="BC26" i="15"/>
  <c r="BG26" i="15"/>
  <c r="BK26" i="15"/>
  <c r="BO26" i="15"/>
  <c r="BS26" i="15"/>
  <c r="BB26" i="15"/>
  <c r="BF26" i="15"/>
  <c r="BJ26" i="15"/>
  <c r="BN26" i="15"/>
  <c r="BR26" i="15"/>
  <c r="BV26" i="15"/>
  <c r="BH26" i="15"/>
  <c r="BP26" i="15"/>
  <c r="BE26" i="15"/>
  <c r="BM26" i="15"/>
  <c r="BU26" i="15"/>
  <c r="BI26" i="15"/>
  <c r="BD26" i="15"/>
  <c r="BT26" i="15"/>
  <c r="BQ26" i="15"/>
  <c r="BL26" i="15"/>
  <c r="BA26" i="15"/>
  <c r="BY25" i="15"/>
  <c r="BX25" i="15"/>
  <c r="Y92" i="21"/>
  <c r="AH92" i="21" s="1"/>
  <c r="AX26" i="15"/>
  <c r="Z26" i="15"/>
  <c r="Y26" i="15"/>
  <c r="F26" i="15"/>
  <c r="J26" i="15"/>
  <c r="N26" i="15"/>
  <c r="R26" i="15"/>
  <c r="V26" i="15"/>
  <c r="H26" i="15"/>
  <c r="M26" i="15"/>
  <c r="S26" i="15"/>
  <c r="X26" i="15"/>
  <c r="I26" i="15"/>
  <c r="P26" i="15"/>
  <c r="W26" i="15"/>
  <c r="G26" i="15"/>
  <c r="O26" i="15"/>
  <c r="U26" i="15"/>
  <c r="D26" i="15"/>
  <c r="Q26" i="15"/>
  <c r="E26" i="15"/>
  <c r="T26" i="15"/>
  <c r="K26" i="15"/>
  <c r="L26" i="15"/>
  <c r="AJ26" i="15"/>
  <c r="AN26" i="15"/>
  <c r="AL26" i="15"/>
  <c r="AK26" i="15"/>
  <c r="AM26" i="15"/>
  <c r="AO26" i="15"/>
  <c r="AP26" i="15"/>
  <c r="AG26" i="15"/>
  <c r="AW25" i="15"/>
  <c r="AQ25" i="15"/>
  <c r="AT25" i="15"/>
  <c r="AU25" i="15"/>
  <c r="AS25" i="15"/>
  <c r="AV25" i="15"/>
  <c r="AR25" i="15"/>
  <c r="AD26" i="15"/>
  <c r="AE26" i="15"/>
  <c r="AF26" i="15"/>
  <c r="AB26" i="15"/>
  <c r="AA26" i="15"/>
  <c r="AC26" i="15"/>
  <c r="AI26" i="15"/>
  <c r="AH26" i="15"/>
  <c r="A27" i="15"/>
  <c r="BZ27" i="15" l="1"/>
  <c r="BW27" i="15"/>
  <c r="BB27" i="15"/>
  <c r="BF27" i="15"/>
  <c r="BJ27" i="15"/>
  <c r="BN27" i="15"/>
  <c r="BR27" i="15"/>
  <c r="BV27" i="15"/>
  <c r="BE27" i="15"/>
  <c r="BI27" i="15"/>
  <c r="BM27" i="15"/>
  <c r="BQ27" i="15"/>
  <c r="BU27" i="15"/>
  <c r="BC27" i="15"/>
  <c r="BK27" i="15"/>
  <c r="BS27" i="15"/>
  <c r="BH27" i="15"/>
  <c r="BP27" i="15"/>
  <c r="BD27" i="15"/>
  <c r="BT27" i="15"/>
  <c r="BO27" i="15"/>
  <c r="BG27" i="15"/>
  <c r="BL27" i="15"/>
  <c r="BA27" i="15"/>
  <c r="BY26" i="15"/>
  <c r="BX26" i="15"/>
  <c r="Y91" i="21"/>
  <c r="AH91" i="21" s="1"/>
  <c r="AX27" i="15"/>
  <c r="Z27" i="15"/>
  <c r="Y27" i="15"/>
  <c r="AT26" i="15"/>
  <c r="E27" i="15"/>
  <c r="I27" i="15"/>
  <c r="M27" i="15"/>
  <c r="Q27" i="15"/>
  <c r="U27" i="15"/>
  <c r="H27" i="15"/>
  <c r="N27" i="15"/>
  <c r="S27" i="15"/>
  <c r="X27" i="15"/>
  <c r="J27" i="15"/>
  <c r="P27" i="15"/>
  <c r="W27" i="15"/>
  <c r="G27" i="15"/>
  <c r="O27" i="15"/>
  <c r="V27" i="15"/>
  <c r="K27" i="15"/>
  <c r="L27" i="15"/>
  <c r="D27" i="15"/>
  <c r="R27" i="15"/>
  <c r="F27" i="15"/>
  <c r="T27" i="15"/>
  <c r="AK27" i="15"/>
  <c r="AO27" i="15"/>
  <c r="AJ27" i="15"/>
  <c r="AP27" i="15"/>
  <c r="AL27" i="15"/>
  <c r="AM27" i="15"/>
  <c r="AN27" i="15"/>
  <c r="AG27" i="15"/>
  <c r="AW26" i="15"/>
  <c r="AR26" i="15"/>
  <c r="AQ26" i="15"/>
  <c r="AV26" i="15"/>
  <c r="AS26" i="15"/>
  <c r="AU26" i="15"/>
  <c r="AB27" i="15"/>
  <c r="AF27" i="15"/>
  <c r="AD27" i="15"/>
  <c r="AC27" i="15"/>
  <c r="AA27" i="15"/>
  <c r="AE27" i="15"/>
  <c r="AI27" i="15"/>
  <c r="AH27" i="15"/>
  <c r="A28" i="15"/>
  <c r="BX27" i="15" l="1"/>
  <c r="BZ28" i="15"/>
  <c r="BW28" i="15"/>
  <c r="BE28" i="15"/>
  <c r="BI28" i="15"/>
  <c r="BM28" i="15"/>
  <c r="BQ28" i="15"/>
  <c r="BU28" i="15"/>
  <c r="BD28" i="15"/>
  <c r="BH28" i="15"/>
  <c r="BL28" i="15"/>
  <c r="BP28" i="15"/>
  <c r="BT28" i="15"/>
  <c r="BF28" i="15"/>
  <c r="BN28" i="15"/>
  <c r="BV28" i="15"/>
  <c r="BC28" i="15"/>
  <c r="BK28" i="15"/>
  <c r="BS28" i="15"/>
  <c r="BO28" i="15"/>
  <c r="BJ28" i="15"/>
  <c r="BR28" i="15"/>
  <c r="BG28" i="15"/>
  <c r="BA28" i="15"/>
  <c r="BB28" i="15"/>
  <c r="BY27" i="15"/>
  <c r="Y90" i="21"/>
  <c r="AH90" i="21" s="1"/>
  <c r="AW27" i="15"/>
  <c r="AX28" i="15"/>
  <c r="Z28" i="15"/>
  <c r="Y28" i="15"/>
  <c r="AR27" i="15"/>
  <c r="D28" i="15"/>
  <c r="H28" i="15"/>
  <c r="L28" i="15"/>
  <c r="P28" i="15"/>
  <c r="T28" i="15"/>
  <c r="X28" i="15"/>
  <c r="I28" i="15"/>
  <c r="N28" i="15"/>
  <c r="S28" i="15"/>
  <c r="J28" i="15"/>
  <c r="Q28" i="15"/>
  <c r="W28" i="15"/>
  <c r="G28" i="15"/>
  <c r="O28" i="15"/>
  <c r="V28" i="15"/>
  <c r="E28" i="15"/>
  <c r="R28" i="15"/>
  <c r="F28" i="15"/>
  <c r="U28" i="15"/>
  <c r="K28" i="15"/>
  <c r="M28" i="15"/>
  <c r="AL28" i="15"/>
  <c r="AP28" i="15"/>
  <c r="AN28" i="15"/>
  <c r="AK28" i="15"/>
  <c r="AM28" i="15"/>
  <c r="AO28" i="15"/>
  <c r="AJ28" i="15"/>
  <c r="AG28" i="15"/>
  <c r="AS27" i="15"/>
  <c r="AU27" i="15"/>
  <c r="AV27" i="15"/>
  <c r="AT27" i="15"/>
  <c r="AQ27" i="15"/>
  <c r="AD28" i="15"/>
  <c r="AC28" i="15"/>
  <c r="AA28" i="15"/>
  <c r="AE28" i="15"/>
  <c r="AI28" i="15"/>
  <c r="AB28" i="15"/>
  <c r="AF28" i="15"/>
  <c r="AH28" i="15"/>
  <c r="A29" i="15"/>
  <c r="BZ29" i="15" l="1"/>
  <c r="BW29" i="15"/>
  <c r="BD29" i="15"/>
  <c r="BH29" i="15"/>
  <c r="BL29" i="15"/>
  <c r="BP29" i="15"/>
  <c r="BT29" i="15"/>
  <c r="BC29" i="15"/>
  <c r="BG29" i="15"/>
  <c r="BK29" i="15"/>
  <c r="BO29" i="15"/>
  <c r="BS29" i="15"/>
  <c r="BI29" i="15"/>
  <c r="BQ29" i="15"/>
  <c r="BF29" i="15"/>
  <c r="BN29" i="15"/>
  <c r="BV29" i="15"/>
  <c r="BJ29" i="15"/>
  <c r="BE29" i="15"/>
  <c r="BU29" i="15"/>
  <c r="BB29" i="15"/>
  <c r="BR29" i="15"/>
  <c r="BM29" i="15"/>
  <c r="BA29" i="15"/>
  <c r="BY28" i="15"/>
  <c r="BX28" i="15"/>
  <c r="Y89" i="21"/>
  <c r="AH89" i="21" s="1"/>
  <c r="AX29" i="15"/>
  <c r="Z29" i="15"/>
  <c r="Y29" i="15"/>
  <c r="AS28" i="15"/>
  <c r="AV28" i="15"/>
  <c r="G29" i="15"/>
  <c r="K29" i="15"/>
  <c r="O29" i="15"/>
  <c r="S29" i="15"/>
  <c r="W29" i="15"/>
  <c r="D29" i="15"/>
  <c r="I29" i="15"/>
  <c r="N29" i="15"/>
  <c r="T29" i="15"/>
  <c r="J29" i="15"/>
  <c r="Q29" i="15"/>
  <c r="X29" i="15"/>
  <c r="H29" i="15"/>
  <c r="P29" i="15"/>
  <c r="V29" i="15"/>
  <c r="L29" i="15"/>
  <c r="M29" i="15"/>
  <c r="E29" i="15"/>
  <c r="R29" i="15"/>
  <c r="F29" i="15"/>
  <c r="U29" i="15"/>
  <c r="AW28" i="15"/>
  <c r="AM29" i="15"/>
  <c r="AL29" i="15"/>
  <c r="AK29" i="15"/>
  <c r="AN29" i="15"/>
  <c r="AO29" i="15"/>
  <c r="AJ29" i="15"/>
  <c r="AP29" i="15"/>
  <c r="AG29" i="15"/>
  <c r="AQ28" i="15"/>
  <c r="AU28" i="15"/>
  <c r="AT28" i="15"/>
  <c r="AR28" i="15"/>
  <c r="AB29" i="15"/>
  <c r="AF29" i="15"/>
  <c r="AC29" i="15"/>
  <c r="AA29" i="15"/>
  <c r="AE29" i="15"/>
  <c r="AD29" i="15"/>
  <c r="AI29" i="15"/>
  <c r="AH29" i="15"/>
  <c r="A30" i="15"/>
  <c r="BX29" i="15" l="1"/>
  <c r="BZ30" i="15"/>
  <c r="BW30" i="15"/>
  <c r="BC30" i="15"/>
  <c r="BG30" i="15"/>
  <c r="BK30" i="15"/>
  <c r="BO30" i="15"/>
  <c r="BS30" i="15"/>
  <c r="BB30" i="15"/>
  <c r="BF30" i="15"/>
  <c r="BJ30" i="15"/>
  <c r="BN30" i="15"/>
  <c r="BR30" i="15"/>
  <c r="BV30" i="15"/>
  <c r="BD30" i="15"/>
  <c r="BL30" i="15"/>
  <c r="BT30" i="15"/>
  <c r="BI30" i="15"/>
  <c r="BQ30" i="15"/>
  <c r="BE30" i="15"/>
  <c r="BU30" i="15"/>
  <c r="BP30" i="15"/>
  <c r="BH30" i="15"/>
  <c r="BM30" i="15"/>
  <c r="BA30" i="15"/>
  <c r="BY29" i="15"/>
  <c r="Y88" i="21"/>
  <c r="AH88" i="21" s="1"/>
  <c r="AX30" i="15"/>
  <c r="Z30" i="15"/>
  <c r="Y30" i="15"/>
  <c r="F30" i="15"/>
  <c r="J30" i="15"/>
  <c r="N30" i="15"/>
  <c r="R30" i="15"/>
  <c r="V30" i="15"/>
  <c r="D30" i="15"/>
  <c r="I30" i="15"/>
  <c r="O30" i="15"/>
  <c r="T30" i="15"/>
  <c r="K30" i="15"/>
  <c r="Q30" i="15"/>
  <c r="X30" i="15"/>
  <c r="H30" i="15"/>
  <c r="P30" i="15"/>
  <c r="W30" i="15"/>
  <c r="E30" i="15"/>
  <c r="S30" i="15"/>
  <c r="G30" i="15"/>
  <c r="U30" i="15"/>
  <c r="L30" i="15"/>
  <c r="M30" i="15"/>
  <c r="AJ30" i="15"/>
  <c r="AN30" i="15"/>
  <c r="AK30" i="15"/>
  <c r="AP30" i="15"/>
  <c r="AL30" i="15"/>
  <c r="AM30" i="15"/>
  <c r="AO30" i="15"/>
  <c r="AG30" i="15"/>
  <c r="AW29" i="15"/>
  <c r="AS29" i="15"/>
  <c r="AT29" i="15"/>
  <c r="AU29" i="15"/>
  <c r="AR29" i="15"/>
  <c r="AQ29" i="15"/>
  <c r="AV29" i="15"/>
  <c r="AD30" i="15"/>
  <c r="AB30" i="15"/>
  <c r="AC30" i="15"/>
  <c r="AF30" i="15"/>
  <c r="AA30" i="15"/>
  <c r="AE30" i="15"/>
  <c r="AI30" i="15"/>
  <c r="AH30" i="15"/>
  <c r="A31" i="15"/>
  <c r="BZ31" i="15" l="1"/>
  <c r="BW31" i="15"/>
  <c r="BB31" i="15"/>
  <c r="BF31" i="15"/>
  <c r="BJ31" i="15"/>
  <c r="BN31" i="15"/>
  <c r="BR31" i="15"/>
  <c r="BV31" i="15"/>
  <c r="BE31" i="15"/>
  <c r="BI31" i="15"/>
  <c r="BM31" i="15"/>
  <c r="BQ31" i="15"/>
  <c r="BU31" i="15"/>
  <c r="BG31" i="15"/>
  <c r="BO31" i="15"/>
  <c r="BD31" i="15"/>
  <c r="BL31" i="15"/>
  <c r="BT31" i="15"/>
  <c r="BP31" i="15"/>
  <c r="BK31" i="15"/>
  <c r="BS31" i="15"/>
  <c r="BH31" i="15"/>
  <c r="BC31" i="15"/>
  <c r="BA31" i="15"/>
  <c r="BY30" i="15"/>
  <c r="BX30" i="15"/>
  <c r="Y87" i="21"/>
  <c r="AH87" i="21" s="1"/>
  <c r="AW30" i="15"/>
  <c r="AX31" i="15"/>
  <c r="Z31" i="15"/>
  <c r="Y31" i="15"/>
  <c r="E31" i="15"/>
  <c r="I31" i="15"/>
  <c r="M31" i="15"/>
  <c r="Q31" i="15"/>
  <c r="U31" i="15"/>
  <c r="D31" i="15"/>
  <c r="J31" i="15"/>
  <c r="O31" i="15"/>
  <c r="T31" i="15"/>
  <c r="K31" i="15"/>
  <c r="R31" i="15"/>
  <c r="X31" i="15"/>
  <c r="H31" i="15"/>
  <c r="P31" i="15"/>
  <c r="W31" i="15"/>
  <c r="L31" i="15"/>
  <c r="V31" i="15"/>
  <c r="N31" i="15"/>
  <c r="F31" i="15"/>
  <c r="S31" i="15"/>
  <c r="G31" i="15"/>
  <c r="AK31" i="15"/>
  <c r="AO31" i="15"/>
  <c r="AN31" i="15"/>
  <c r="AL31" i="15"/>
  <c r="AM31" i="15"/>
  <c r="AP31" i="15"/>
  <c r="AJ31" i="15"/>
  <c r="AG31" i="15"/>
  <c r="AV30" i="15"/>
  <c r="AS30" i="15"/>
  <c r="AU30" i="15"/>
  <c r="AR30" i="15"/>
  <c r="AQ30" i="15"/>
  <c r="AT30" i="15"/>
  <c r="AB31" i="15"/>
  <c r="AF31" i="15"/>
  <c r="AA31" i="15"/>
  <c r="AD31" i="15"/>
  <c r="AE31" i="15"/>
  <c r="AI31" i="15"/>
  <c r="AC31" i="15"/>
  <c r="AH31" i="15"/>
  <c r="A32" i="15"/>
  <c r="BZ32" i="15" l="1"/>
  <c r="BW32" i="15"/>
  <c r="BE32" i="15"/>
  <c r="BI32" i="15"/>
  <c r="BM32" i="15"/>
  <c r="BQ32" i="15"/>
  <c r="BU32" i="15"/>
  <c r="BD32" i="15"/>
  <c r="BH32" i="15"/>
  <c r="BL32" i="15"/>
  <c r="BP32" i="15"/>
  <c r="BT32" i="15"/>
  <c r="BB32" i="15"/>
  <c r="BJ32" i="15"/>
  <c r="BR32" i="15"/>
  <c r="BG32" i="15"/>
  <c r="BO32" i="15"/>
  <c r="BK32" i="15"/>
  <c r="BF32" i="15"/>
  <c r="BV32" i="15"/>
  <c r="BC32" i="15"/>
  <c r="BS32" i="15"/>
  <c r="BN32" i="15"/>
  <c r="BA32" i="15"/>
  <c r="BX31" i="15"/>
  <c r="BY31" i="15"/>
  <c r="Y86" i="21"/>
  <c r="AH86" i="21" s="1"/>
  <c r="AX32" i="15"/>
  <c r="Z32" i="15"/>
  <c r="Y32" i="15"/>
  <c r="D32" i="15"/>
  <c r="H32" i="15"/>
  <c r="L32" i="15"/>
  <c r="P32" i="15"/>
  <c r="T32" i="15"/>
  <c r="X32" i="15"/>
  <c r="E32" i="15"/>
  <c r="J32" i="15"/>
  <c r="O32" i="15"/>
  <c r="U32" i="15"/>
  <c r="K32" i="15"/>
  <c r="R32" i="15"/>
  <c r="I32" i="15"/>
  <c r="Q32" i="15"/>
  <c r="W32" i="15"/>
  <c r="F32" i="15"/>
  <c r="S32" i="15"/>
  <c r="G32" i="15"/>
  <c r="V32" i="15"/>
  <c r="M32" i="15"/>
  <c r="N32" i="15"/>
  <c r="AL32" i="15"/>
  <c r="AP32" i="15"/>
  <c r="AM32" i="15"/>
  <c r="AK32" i="15"/>
  <c r="AN32" i="15"/>
  <c r="AO32" i="15"/>
  <c r="AJ32" i="15"/>
  <c r="AG32" i="15"/>
  <c r="AW31" i="15"/>
  <c r="AT31" i="15"/>
  <c r="AU31" i="15"/>
  <c r="AR31" i="15"/>
  <c r="AS31" i="15"/>
  <c r="AV31" i="15"/>
  <c r="AQ31" i="15"/>
  <c r="AD32" i="15"/>
  <c r="AA32" i="15"/>
  <c r="AF32" i="15"/>
  <c r="AE32" i="15"/>
  <c r="AB32" i="15"/>
  <c r="AI32" i="15"/>
  <c r="AC32" i="15"/>
  <c r="AH32" i="15"/>
  <c r="A33" i="15"/>
  <c r="BZ33" i="15" l="1"/>
  <c r="BW33" i="15"/>
  <c r="BD33" i="15"/>
  <c r="BH33" i="15"/>
  <c r="BL33" i="15"/>
  <c r="BP33" i="15"/>
  <c r="BT33" i="15"/>
  <c r="BC33" i="15"/>
  <c r="BG33" i="15"/>
  <c r="BK33" i="15"/>
  <c r="BO33" i="15"/>
  <c r="BS33" i="15"/>
  <c r="BE33" i="15"/>
  <c r="BM33" i="15"/>
  <c r="BU33" i="15"/>
  <c r="BB33" i="15"/>
  <c r="BJ33" i="15"/>
  <c r="BR33" i="15"/>
  <c r="BF33" i="15"/>
  <c r="BV33" i="15"/>
  <c r="BQ33" i="15"/>
  <c r="BI33" i="15"/>
  <c r="BN33" i="15"/>
  <c r="BA33" i="15"/>
  <c r="BY32" i="15"/>
  <c r="BX32" i="15"/>
  <c r="Y85" i="21"/>
  <c r="AH85" i="21" s="1"/>
  <c r="AX33" i="15"/>
  <c r="Z33" i="15"/>
  <c r="Y33" i="15"/>
  <c r="AT32" i="15"/>
  <c r="AU32" i="15"/>
  <c r="G33" i="15"/>
  <c r="K33" i="15"/>
  <c r="O33" i="15"/>
  <c r="S33" i="15"/>
  <c r="W33" i="15"/>
  <c r="E33" i="15"/>
  <c r="J33" i="15"/>
  <c r="P33" i="15"/>
  <c r="U33" i="15"/>
  <c r="D33" i="15"/>
  <c r="L33" i="15"/>
  <c r="R33" i="15"/>
  <c r="I33" i="15"/>
  <c r="Q33" i="15"/>
  <c r="X33" i="15"/>
  <c r="M33" i="15"/>
  <c r="N33" i="15"/>
  <c r="F33" i="15"/>
  <c r="T33" i="15"/>
  <c r="H33" i="15"/>
  <c r="V33" i="15"/>
  <c r="AW32" i="15"/>
  <c r="AM33" i="15"/>
  <c r="AK33" i="15"/>
  <c r="AP33" i="15"/>
  <c r="AL33" i="15"/>
  <c r="AN33" i="15"/>
  <c r="AO33" i="15"/>
  <c r="AJ33" i="15"/>
  <c r="AG33" i="15"/>
  <c r="AR32" i="15"/>
  <c r="AQ32" i="15"/>
  <c r="AS32" i="15"/>
  <c r="AV32" i="15"/>
  <c r="AB33" i="15"/>
  <c r="AF33" i="15"/>
  <c r="AE33" i="15"/>
  <c r="AC33" i="15"/>
  <c r="AI33" i="15"/>
  <c r="AA33" i="15"/>
  <c r="AD33" i="15"/>
  <c r="AH33" i="15"/>
  <c r="A34" i="15"/>
  <c r="BZ34" i="15" l="1"/>
  <c r="BW34" i="15"/>
  <c r="BC34" i="15"/>
  <c r="BG34" i="15"/>
  <c r="BK34" i="15"/>
  <c r="BO34" i="15"/>
  <c r="BS34" i="15"/>
  <c r="BB34" i="15"/>
  <c r="BF34" i="15"/>
  <c r="BJ34" i="15"/>
  <c r="BN34" i="15"/>
  <c r="BR34" i="15"/>
  <c r="BV34" i="15"/>
  <c r="BH34" i="15"/>
  <c r="BP34" i="15"/>
  <c r="BE34" i="15"/>
  <c r="BM34" i="15"/>
  <c r="BU34" i="15"/>
  <c r="BQ34" i="15"/>
  <c r="BL34" i="15"/>
  <c r="BT34" i="15"/>
  <c r="BI34" i="15"/>
  <c r="BD34" i="15"/>
  <c r="BA34" i="15"/>
  <c r="BX33" i="15"/>
  <c r="BY33" i="15"/>
  <c r="Y84" i="21"/>
  <c r="AH84" i="21" s="1"/>
  <c r="AS33" i="15"/>
  <c r="AX34" i="15"/>
  <c r="Z34" i="15"/>
  <c r="Y34" i="15"/>
  <c r="F34" i="15"/>
  <c r="J34" i="15"/>
  <c r="N34" i="15"/>
  <c r="R34" i="15"/>
  <c r="V34" i="15"/>
  <c r="E34" i="15"/>
  <c r="K34" i="15"/>
  <c r="P34" i="15"/>
  <c r="U34" i="15"/>
  <c r="D34" i="15"/>
  <c r="L34" i="15"/>
  <c r="S34" i="15"/>
  <c r="I34" i="15"/>
  <c r="Q34" i="15"/>
  <c r="X34" i="15"/>
  <c r="G34" i="15"/>
  <c r="T34" i="15"/>
  <c r="O34" i="15"/>
  <c r="H34" i="15"/>
  <c r="W34" i="15"/>
  <c r="M34" i="15"/>
  <c r="AQ33" i="15"/>
  <c r="AJ34" i="15"/>
  <c r="AN34" i="15"/>
  <c r="AO34" i="15"/>
  <c r="AL34" i="15"/>
  <c r="AM34" i="15"/>
  <c r="AP34" i="15"/>
  <c r="AK34" i="15"/>
  <c r="AG34" i="15"/>
  <c r="AW33" i="15"/>
  <c r="AU33" i="15"/>
  <c r="AR33" i="15"/>
  <c r="AV33" i="15"/>
  <c r="AT33" i="15"/>
  <c r="AD34" i="15"/>
  <c r="AE34" i="15"/>
  <c r="AA34" i="15"/>
  <c r="AC34" i="15"/>
  <c r="AB34" i="15"/>
  <c r="AF34" i="15"/>
  <c r="AI34" i="15"/>
  <c r="AH34" i="15"/>
  <c r="A35" i="15"/>
  <c r="BZ35" i="15" l="1"/>
  <c r="BW35" i="15"/>
  <c r="BB35" i="15"/>
  <c r="BF35" i="15"/>
  <c r="BJ35" i="15"/>
  <c r="BN35" i="15"/>
  <c r="BR35" i="15"/>
  <c r="BV35" i="15"/>
  <c r="BE35" i="15"/>
  <c r="BI35" i="15"/>
  <c r="BM35" i="15"/>
  <c r="BQ35" i="15"/>
  <c r="BU35" i="15"/>
  <c r="BC35" i="15"/>
  <c r="BK35" i="15"/>
  <c r="BS35" i="15"/>
  <c r="BH35" i="15"/>
  <c r="BP35" i="15"/>
  <c r="BL35" i="15"/>
  <c r="BG35" i="15"/>
  <c r="BD35" i="15"/>
  <c r="BT35" i="15"/>
  <c r="BO35" i="15"/>
  <c r="BA35" i="15"/>
  <c r="BY34" i="15"/>
  <c r="BX34" i="15"/>
  <c r="Y83" i="21"/>
  <c r="AH83" i="21" s="1"/>
  <c r="AX35" i="15"/>
  <c r="Z35" i="15"/>
  <c r="Y35" i="15"/>
  <c r="AS34" i="15"/>
  <c r="AQ34" i="15"/>
  <c r="E35" i="15"/>
  <c r="I35" i="15"/>
  <c r="M35" i="15"/>
  <c r="Q35" i="15"/>
  <c r="U35" i="15"/>
  <c r="F35" i="15"/>
  <c r="K35" i="15"/>
  <c r="P35" i="15"/>
  <c r="V35" i="15"/>
  <c r="D35" i="15"/>
  <c r="L35" i="15"/>
  <c r="S35" i="15"/>
  <c r="J35" i="15"/>
  <c r="R35" i="15"/>
  <c r="X35" i="15"/>
  <c r="N35" i="15"/>
  <c r="O35" i="15"/>
  <c r="G35" i="15"/>
  <c r="T35" i="15"/>
  <c r="H35" i="15"/>
  <c r="W35" i="15"/>
  <c r="AR34" i="15"/>
  <c r="AW34" i="15"/>
  <c r="AK35" i="15"/>
  <c r="AO35" i="15"/>
  <c r="AM35" i="15"/>
  <c r="AL35" i="15"/>
  <c r="AN35" i="15"/>
  <c r="AP35" i="15"/>
  <c r="AJ35" i="15"/>
  <c r="AG35" i="15"/>
  <c r="AV34" i="15"/>
  <c r="AU34" i="15"/>
  <c r="AT34" i="15"/>
  <c r="AB35" i="15"/>
  <c r="AF35" i="15"/>
  <c r="AD35" i="15"/>
  <c r="AA35" i="15"/>
  <c r="AE35" i="15"/>
  <c r="AC35" i="15"/>
  <c r="AI35" i="15"/>
  <c r="AH35" i="15"/>
  <c r="A36" i="15"/>
  <c r="BY35" i="15" l="1"/>
  <c r="BZ36" i="15"/>
  <c r="BW36" i="15"/>
  <c r="BE36" i="15"/>
  <c r="BI36" i="15"/>
  <c r="BD36" i="15"/>
  <c r="BH36" i="15"/>
  <c r="BL36" i="15"/>
  <c r="BF36" i="15"/>
  <c r="BM36" i="15"/>
  <c r="BQ36" i="15"/>
  <c r="BU36" i="15"/>
  <c r="BC36" i="15"/>
  <c r="BK36" i="15"/>
  <c r="BP36" i="15"/>
  <c r="BT36" i="15"/>
  <c r="BG36" i="15"/>
  <c r="BR36" i="15"/>
  <c r="BB36" i="15"/>
  <c r="BO36" i="15"/>
  <c r="BJ36" i="15"/>
  <c r="BN36" i="15"/>
  <c r="BV36" i="15"/>
  <c r="BS36" i="15"/>
  <c r="BA36" i="15"/>
  <c r="BX35" i="15"/>
  <c r="Y82" i="21"/>
  <c r="AH82" i="21" s="1"/>
  <c r="AX36" i="15"/>
  <c r="Z36" i="15"/>
  <c r="Y36" i="15"/>
  <c r="D36" i="15"/>
  <c r="H36" i="15"/>
  <c r="L36" i="15"/>
  <c r="P36" i="15"/>
  <c r="T36" i="15"/>
  <c r="X36" i="15"/>
  <c r="F36" i="15"/>
  <c r="K36" i="15"/>
  <c r="Q36" i="15"/>
  <c r="V36" i="15"/>
  <c r="E36" i="15"/>
  <c r="M36" i="15"/>
  <c r="S36" i="15"/>
  <c r="J36" i="15"/>
  <c r="R36" i="15"/>
  <c r="G36" i="15"/>
  <c r="U36" i="15"/>
  <c r="I36" i="15"/>
  <c r="W36" i="15"/>
  <c r="N36" i="15"/>
  <c r="O36" i="15"/>
  <c r="AU35" i="15"/>
  <c r="AR35" i="15"/>
  <c r="AL36" i="15"/>
  <c r="AP36" i="15"/>
  <c r="AK36" i="15"/>
  <c r="AM36" i="15"/>
  <c r="AN36" i="15"/>
  <c r="AO36" i="15"/>
  <c r="AJ36" i="15"/>
  <c r="AG36" i="15"/>
  <c r="AW35" i="15"/>
  <c r="AS35" i="15"/>
  <c r="AQ35" i="15"/>
  <c r="AV35" i="15"/>
  <c r="AT35" i="15"/>
  <c r="AD36" i="15"/>
  <c r="AC36" i="15"/>
  <c r="AB36" i="15"/>
  <c r="AF36" i="15"/>
  <c r="AE36" i="15"/>
  <c r="AI36" i="15"/>
  <c r="AA36" i="15"/>
  <c r="AH36" i="15"/>
  <c r="A37" i="15"/>
  <c r="BZ37" i="15" l="1"/>
  <c r="BW37" i="15"/>
  <c r="BD37" i="15"/>
  <c r="BH37" i="15"/>
  <c r="BL37" i="15"/>
  <c r="BP37" i="15"/>
  <c r="BT37" i="15"/>
  <c r="BC37" i="15"/>
  <c r="BG37" i="15"/>
  <c r="BK37" i="15"/>
  <c r="BO37" i="15"/>
  <c r="BS37" i="15"/>
  <c r="BE37" i="15"/>
  <c r="BM37" i="15"/>
  <c r="BU37" i="15"/>
  <c r="BB37" i="15"/>
  <c r="BJ37" i="15"/>
  <c r="BR37" i="15"/>
  <c r="BF37" i="15"/>
  <c r="BV37" i="15"/>
  <c r="BI37" i="15"/>
  <c r="BQ37" i="15"/>
  <c r="BN37" i="15"/>
  <c r="BA37" i="15"/>
  <c r="BY36" i="15"/>
  <c r="BX36" i="15"/>
  <c r="Y81" i="21"/>
  <c r="AH81" i="21" s="1"/>
  <c r="AQ36" i="15"/>
  <c r="AR36" i="15"/>
  <c r="AX37" i="15"/>
  <c r="Z37" i="15"/>
  <c r="Y37" i="15"/>
  <c r="G37" i="15"/>
  <c r="K37" i="15"/>
  <c r="O37" i="15"/>
  <c r="S37" i="15"/>
  <c r="W37" i="15"/>
  <c r="F37" i="15"/>
  <c r="L37" i="15"/>
  <c r="Q37" i="15"/>
  <c r="V37" i="15"/>
  <c r="E37" i="15"/>
  <c r="M37" i="15"/>
  <c r="T37" i="15"/>
  <c r="D37" i="15"/>
  <c r="J37" i="15"/>
  <c r="R37" i="15"/>
  <c r="N37" i="15"/>
  <c r="I37" i="15"/>
  <c r="P37" i="15"/>
  <c r="H37" i="15"/>
  <c r="U37" i="15"/>
  <c r="X37" i="15"/>
  <c r="AM37" i="15"/>
  <c r="AJ37" i="15"/>
  <c r="AO37" i="15"/>
  <c r="AL37" i="15"/>
  <c r="AN37" i="15"/>
  <c r="AP37" i="15"/>
  <c r="AK37" i="15"/>
  <c r="AG37" i="15"/>
  <c r="AW36" i="15"/>
  <c r="AS36" i="15"/>
  <c r="AV36" i="15"/>
  <c r="AU36" i="15"/>
  <c r="AT36" i="15"/>
  <c r="AB37" i="15"/>
  <c r="AF37" i="15"/>
  <c r="AC37" i="15"/>
  <c r="AD37" i="15"/>
  <c r="AA37" i="15"/>
  <c r="AI37" i="15"/>
  <c r="AE37" i="15"/>
  <c r="AH37" i="15"/>
  <c r="A38" i="15"/>
  <c r="BX37" i="15" l="1"/>
  <c r="BZ38" i="15"/>
  <c r="BW38" i="15"/>
  <c r="BC38" i="15"/>
  <c r="BG38" i="15"/>
  <c r="BK38" i="15"/>
  <c r="BO38" i="15"/>
  <c r="BS38" i="15"/>
  <c r="BB38" i="15"/>
  <c r="BF38" i="15"/>
  <c r="BJ38" i="15"/>
  <c r="BN38" i="15"/>
  <c r="BR38" i="15"/>
  <c r="BV38" i="15"/>
  <c r="BH38" i="15"/>
  <c r="BP38" i="15"/>
  <c r="BE38" i="15"/>
  <c r="BM38" i="15"/>
  <c r="BU38" i="15"/>
  <c r="BQ38" i="15"/>
  <c r="BD38" i="15"/>
  <c r="BT38" i="15"/>
  <c r="BL38" i="15"/>
  <c r="BI38" i="15"/>
  <c r="BA38" i="15"/>
  <c r="BY37" i="15"/>
  <c r="Y80" i="21"/>
  <c r="AH80" i="21" s="1"/>
  <c r="AU37" i="15"/>
  <c r="AX38" i="15"/>
  <c r="Z38" i="15"/>
  <c r="Y38" i="15"/>
  <c r="F38" i="15"/>
  <c r="J38" i="15"/>
  <c r="N38" i="15"/>
  <c r="R38" i="15"/>
  <c r="V38" i="15"/>
  <c r="G38" i="15"/>
  <c r="L38" i="15"/>
  <c r="Q38" i="15"/>
  <c r="W38" i="15"/>
  <c r="E38" i="15"/>
  <c r="M38" i="15"/>
  <c r="T38" i="15"/>
  <c r="D38" i="15"/>
  <c r="K38" i="15"/>
  <c r="S38" i="15"/>
  <c r="H38" i="15"/>
  <c r="U38" i="15"/>
  <c r="P38" i="15"/>
  <c r="I38" i="15"/>
  <c r="X38" i="15"/>
  <c r="O38" i="15"/>
  <c r="AR37" i="15"/>
  <c r="AW37" i="15"/>
  <c r="AJ38" i="15"/>
  <c r="AN38" i="15"/>
  <c r="AM38" i="15"/>
  <c r="AL38" i="15"/>
  <c r="AO38" i="15"/>
  <c r="AP38" i="15"/>
  <c r="AK38" i="15"/>
  <c r="AG38" i="15"/>
  <c r="AQ37" i="15"/>
  <c r="AS37" i="15"/>
  <c r="AV37" i="15"/>
  <c r="AT37" i="15"/>
  <c r="AD38" i="15"/>
  <c r="AB38" i="15"/>
  <c r="AE38" i="15"/>
  <c r="AA38" i="15"/>
  <c r="AF38" i="15"/>
  <c r="AI38" i="15"/>
  <c r="AC38" i="15"/>
  <c r="AH38" i="15"/>
  <c r="A39" i="15"/>
  <c r="BZ39" i="15" l="1"/>
  <c r="BW39" i="15"/>
  <c r="BB39" i="15"/>
  <c r="BF39" i="15"/>
  <c r="BJ39" i="15"/>
  <c r="BN39" i="15"/>
  <c r="BR39" i="15"/>
  <c r="BV39" i="15"/>
  <c r="BE39" i="15"/>
  <c r="BI39" i="15"/>
  <c r="BM39" i="15"/>
  <c r="BQ39" i="15"/>
  <c r="BU39" i="15"/>
  <c r="BC39" i="15"/>
  <c r="BK39" i="15"/>
  <c r="BS39" i="15"/>
  <c r="BH39" i="15"/>
  <c r="BP39" i="15"/>
  <c r="BL39" i="15"/>
  <c r="BO39" i="15"/>
  <c r="BG39" i="15"/>
  <c r="BD39" i="15"/>
  <c r="BT39" i="15"/>
  <c r="BA39" i="15"/>
  <c r="BY38" i="15"/>
  <c r="BX38" i="15"/>
  <c r="Y79" i="21"/>
  <c r="AH79" i="21" s="1"/>
  <c r="AW38" i="15"/>
  <c r="AV38" i="15"/>
  <c r="AX39" i="15"/>
  <c r="Z39" i="15"/>
  <c r="Y39" i="15"/>
  <c r="E39" i="15"/>
  <c r="I39" i="15"/>
  <c r="M39" i="15"/>
  <c r="Q39" i="15"/>
  <c r="U39" i="15"/>
  <c r="G39" i="15"/>
  <c r="L39" i="15"/>
  <c r="R39" i="15"/>
  <c r="W39" i="15"/>
  <c r="F39" i="15"/>
  <c r="N39" i="15"/>
  <c r="T39" i="15"/>
  <c r="D39" i="15"/>
  <c r="K39" i="15"/>
  <c r="S39" i="15"/>
  <c r="O39" i="15"/>
  <c r="X39" i="15"/>
  <c r="P39" i="15"/>
  <c r="H39" i="15"/>
  <c r="V39" i="15"/>
  <c r="J39" i="15"/>
  <c r="AK39" i="15"/>
  <c r="AO39" i="15"/>
  <c r="AL39" i="15"/>
  <c r="AM39" i="15"/>
  <c r="AN39" i="15"/>
  <c r="AP39" i="15"/>
  <c r="AJ39" i="15"/>
  <c r="AG39" i="15"/>
  <c r="AT38" i="15"/>
  <c r="AU38" i="15"/>
  <c r="AS38" i="15"/>
  <c r="AR38" i="15"/>
  <c r="AQ38" i="15"/>
  <c r="AB39" i="15"/>
  <c r="AF39" i="15"/>
  <c r="AA39" i="15"/>
  <c r="AE39" i="15"/>
  <c r="AC39" i="15"/>
  <c r="AD39" i="15"/>
  <c r="AI39" i="15"/>
  <c r="AH39" i="15"/>
  <c r="A40" i="15"/>
  <c r="BZ40" i="15" l="1"/>
  <c r="BW40" i="15"/>
  <c r="BE40" i="15"/>
  <c r="BI40" i="15"/>
  <c r="BM40" i="15"/>
  <c r="BQ40" i="15"/>
  <c r="BU40" i="15"/>
  <c r="BD40" i="15"/>
  <c r="BH40" i="15"/>
  <c r="BL40" i="15"/>
  <c r="BP40" i="15"/>
  <c r="BT40" i="15"/>
  <c r="BF40" i="15"/>
  <c r="BN40" i="15"/>
  <c r="BV40" i="15"/>
  <c r="BC40" i="15"/>
  <c r="BK40" i="15"/>
  <c r="BS40" i="15"/>
  <c r="BG40" i="15"/>
  <c r="BJ40" i="15"/>
  <c r="BB40" i="15"/>
  <c r="BR40" i="15"/>
  <c r="BO40" i="15"/>
  <c r="BA40" i="15"/>
  <c r="BY39" i="15"/>
  <c r="BX39" i="15"/>
  <c r="Y78" i="21"/>
  <c r="AH78" i="21" s="1"/>
  <c r="AX40" i="15"/>
  <c r="Z40" i="15"/>
  <c r="Y40" i="15"/>
  <c r="D40" i="15"/>
  <c r="H40" i="15"/>
  <c r="L40" i="15"/>
  <c r="P40" i="15"/>
  <c r="T40" i="15"/>
  <c r="X40" i="15"/>
  <c r="G40" i="15"/>
  <c r="M40" i="15"/>
  <c r="R40" i="15"/>
  <c r="W40" i="15"/>
  <c r="F40" i="15"/>
  <c r="N40" i="15"/>
  <c r="U40" i="15"/>
  <c r="E40" i="15"/>
  <c r="K40" i="15"/>
  <c r="S40" i="15"/>
  <c r="I40" i="15"/>
  <c r="V40" i="15"/>
  <c r="J40" i="15"/>
  <c r="O40" i="15"/>
  <c r="Q40" i="15"/>
  <c r="AW39" i="15"/>
  <c r="AL40" i="15"/>
  <c r="AP40" i="15"/>
  <c r="AJ40" i="15"/>
  <c r="AO40" i="15"/>
  <c r="AM40" i="15"/>
  <c r="AN40" i="15"/>
  <c r="AK40" i="15"/>
  <c r="AG40" i="15"/>
  <c r="AQ39" i="15"/>
  <c r="AV39" i="15"/>
  <c r="AS39" i="15"/>
  <c r="AU39" i="15"/>
  <c r="AR39" i="15"/>
  <c r="AT39" i="15"/>
  <c r="AD40" i="15"/>
  <c r="AA40" i="15"/>
  <c r="AF40" i="15"/>
  <c r="AC40" i="15"/>
  <c r="AI40" i="15"/>
  <c r="AB40" i="15"/>
  <c r="AE40" i="15"/>
  <c r="AH40" i="15"/>
  <c r="A41" i="15"/>
  <c r="BZ41" i="15" l="1"/>
  <c r="BW41" i="15"/>
  <c r="BD41" i="15"/>
  <c r="BH41" i="15"/>
  <c r="BL41" i="15"/>
  <c r="BP41" i="15"/>
  <c r="BT41" i="15"/>
  <c r="BC41" i="15"/>
  <c r="BG41" i="15"/>
  <c r="BK41" i="15"/>
  <c r="BO41" i="15"/>
  <c r="BS41" i="15"/>
  <c r="BI41" i="15"/>
  <c r="BQ41" i="15"/>
  <c r="BF41" i="15"/>
  <c r="BN41" i="15"/>
  <c r="BV41" i="15"/>
  <c r="BB41" i="15"/>
  <c r="BR41" i="15"/>
  <c r="BE41" i="15"/>
  <c r="BU41" i="15"/>
  <c r="BM41" i="15"/>
  <c r="BJ41" i="15"/>
  <c r="BA41" i="15"/>
  <c r="BX40" i="15"/>
  <c r="BY40" i="15"/>
  <c r="Y77" i="21"/>
  <c r="AH77" i="21" s="1"/>
  <c r="AW40" i="15"/>
  <c r="AX41" i="15"/>
  <c r="Z41" i="15"/>
  <c r="Y41" i="15"/>
  <c r="G41" i="15"/>
  <c r="K41" i="15"/>
  <c r="O41" i="15"/>
  <c r="S41" i="15"/>
  <c r="W41" i="15"/>
  <c r="H41" i="15"/>
  <c r="M41" i="15"/>
  <c r="R41" i="15"/>
  <c r="X41" i="15"/>
  <c r="F41" i="15"/>
  <c r="N41" i="15"/>
  <c r="U41" i="15"/>
  <c r="E41" i="15"/>
  <c r="L41" i="15"/>
  <c r="T41" i="15"/>
  <c r="P41" i="15"/>
  <c r="J41" i="15"/>
  <c r="D41" i="15"/>
  <c r="Q41" i="15"/>
  <c r="I41" i="15"/>
  <c r="V41" i="15"/>
  <c r="AM41" i="15"/>
  <c r="AN41" i="15"/>
  <c r="AL41" i="15"/>
  <c r="AO41" i="15"/>
  <c r="AJ41" i="15"/>
  <c r="AP41" i="15"/>
  <c r="AK41" i="15"/>
  <c r="AG41" i="15"/>
  <c r="AU40" i="15"/>
  <c r="AV40" i="15"/>
  <c r="AR40" i="15"/>
  <c r="AQ40" i="15"/>
  <c r="AT40" i="15"/>
  <c r="AS40" i="15"/>
  <c r="AB41" i="15"/>
  <c r="AF41" i="15"/>
  <c r="AE41" i="15"/>
  <c r="AA41" i="15"/>
  <c r="AD41" i="15"/>
  <c r="AC41" i="15"/>
  <c r="AI41" i="15"/>
  <c r="AH41" i="15"/>
  <c r="A42" i="15"/>
  <c r="BX41" i="15" l="1"/>
  <c r="BZ42" i="15"/>
  <c r="BW42" i="15"/>
  <c r="BC42" i="15"/>
  <c r="BG42" i="15"/>
  <c r="BK42" i="15"/>
  <c r="BO42" i="15"/>
  <c r="BS42" i="15"/>
  <c r="BB42" i="15"/>
  <c r="BF42" i="15"/>
  <c r="BJ42" i="15"/>
  <c r="BN42" i="15"/>
  <c r="BR42" i="15"/>
  <c r="BV42" i="15"/>
  <c r="BD42" i="15"/>
  <c r="BL42" i="15"/>
  <c r="BT42" i="15"/>
  <c r="BI42" i="15"/>
  <c r="BQ42" i="15"/>
  <c r="BM42" i="15"/>
  <c r="BP42" i="15"/>
  <c r="BH42" i="15"/>
  <c r="BE42" i="15"/>
  <c r="BU42" i="15"/>
  <c r="BA42" i="15"/>
  <c r="BY41" i="15"/>
  <c r="Y76" i="21"/>
  <c r="AH76" i="21" s="1"/>
  <c r="AQ41" i="15"/>
  <c r="AX42" i="15"/>
  <c r="Z42" i="15"/>
  <c r="Y42" i="15"/>
  <c r="F42" i="15"/>
  <c r="J42" i="15"/>
  <c r="N42" i="15"/>
  <c r="R42" i="15"/>
  <c r="V42" i="15"/>
  <c r="H42" i="15"/>
  <c r="M42" i="15"/>
  <c r="S42" i="15"/>
  <c r="X42" i="15"/>
  <c r="G42" i="15"/>
  <c r="E42" i="15"/>
  <c r="L42" i="15"/>
  <c r="T42" i="15"/>
  <c r="I42" i="15"/>
  <c r="Q42" i="15"/>
  <c r="D42" i="15"/>
  <c r="K42" i="15"/>
  <c r="U42" i="15"/>
  <c r="O42" i="15"/>
  <c r="W42" i="15"/>
  <c r="P42" i="15"/>
  <c r="AW41" i="15"/>
  <c r="AJ42" i="15"/>
  <c r="AN42" i="15"/>
  <c r="AL42" i="15"/>
  <c r="AM42" i="15"/>
  <c r="AO42" i="15"/>
  <c r="AP42" i="15"/>
  <c r="AK42" i="15"/>
  <c r="AG42" i="15"/>
  <c r="AS41" i="15"/>
  <c r="AV41" i="15"/>
  <c r="AR41" i="15"/>
  <c r="AU41" i="15"/>
  <c r="AT41" i="15"/>
  <c r="AD42" i="15"/>
  <c r="AE42" i="15"/>
  <c r="AB42" i="15"/>
  <c r="AF42" i="15"/>
  <c r="AA42" i="15"/>
  <c r="AC42" i="15"/>
  <c r="AI42" i="15"/>
  <c r="AH42" i="15"/>
  <c r="A43" i="15"/>
  <c r="BZ43" i="15" l="1"/>
  <c r="BW43" i="15"/>
  <c r="BB43" i="15"/>
  <c r="BF43" i="15"/>
  <c r="BJ43" i="15"/>
  <c r="BN43" i="15"/>
  <c r="BR43" i="15"/>
  <c r="BV43" i="15"/>
  <c r="BE43" i="15"/>
  <c r="BI43" i="15"/>
  <c r="BM43" i="15"/>
  <c r="BQ43" i="15"/>
  <c r="BU43" i="15"/>
  <c r="BG43" i="15"/>
  <c r="BO43" i="15"/>
  <c r="BD43" i="15"/>
  <c r="BL43" i="15"/>
  <c r="BT43" i="15"/>
  <c r="BH43" i="15"/>
  <c r="BK43" i="15"/>
  <c r="BC43" i="15"/>
  <c r="BS43" i="15"/>
  <c r="BP43" i="15"/>
  <c r="BA43" i="15"/>
  <c r="BY42" i="15"/>
  <c r="BX42" i="15"/>
  <c r="Y75" i="21"/>
  <c r="AH75" i="21" s="1"/>
  <c r="AX43" i="15"/>
  <c r="Z43" i="15"/>
  <c r="Y43" i="15"/>
  <c r="AR42" i="15"/>
  <c r="E43" i="15"/>
  <c r="I43" i="15"/>
  <c r="M43" i="15"/>
  <c r="H43" i="15"/>
  <c r="N43" i="15"/>
  <c r="R43" i="15"/>
  <c r="V43" i="15"/>
  <c r="F43" i="15"/>
  <c r="L43" i="15"/>
  <c r="S43" i="15"/>
  <c r="X43" i="15"/>
  <c r="G43" i="15"/>
  <c r="P43" i="15"/>
  <c r="W43" i="15"/>
  <c r="D43" i="15"/>
  <c r="U43" i="15"/>
  <c r="J43" i="15"/>
  <c r="Q43" i="15"/>
  <c r="K43" i="15"/>
  <c r="T43" i="15"/>
  <c r="O43" i="15"/>
  <c r="AS42" i="15"/>
  <c r="AW42" i="15"/>
  <c r="AK43" i="15"/>
  <c r="AO43" i="15"/>
  <c r="AJ43" i="15"/>
  <c r="AP43" i="15"/>
  <c r="AM43" i="15"/>
  <c r="AN43" i="15"/>
  <c r="AL43" i="15"/>
  <c r="AG43" i="15"/>
  <c r="AV42" i="15"/>
  <c r="AU42" i="15"/>
  <c r="AQ42" i="15"/>
  <c r="AT42" i="15"/>
  <c r="AB43" i="15"/>
  <c r="AF43" i="15"/>
  <c r="AD43" i="15"/>
  <c r="AC43" i="15"/>
  <c r="AE43" i="15"/>
  <c r="AA43" i="15"/>
  <c r="AI43" i="15"/>
  <c r="AH43" i="15"/>
  <c r="A44" i="15"/>
  <c r="BY43" i="15" l="1"/>
  <c r="BZ44" i="15"/>
  <c r="BW44" i="15"/>
  <c r="BE44" i="15"/>
  <c r="BI44" i="15"/>
  <c r="BM44" i="15"/>
  <c r="BQ44" i="15"/>
  <c r="BU44" i="15"/>
  <c r="BD44" i="15"/>
  <c r="BH44" i="15"/>
  <c r="BL44" i="15"/>
  <c r="BP44" i="15"/>
  <c r="BT44" i="15"/>
  <c r="BB44" i="15"/>
  <c r="BJ44" i="15"/>
  <c r="BR44" i="15"/>
  <c r="BG44" i="15"/>
  <c r="BO44" i="15"/>
  <c r="BC44" i="15"/>
  <c r="BS44" i="15"/>
  <c r="BF44" i="15"/>
  <c r="BV44" i="15"/>
  <c r="BN44" i="15"/>
  <c r="BA44" i="15"/>
  <c r="BK44" i="15"/>
  <c r="BX43" i="15"/>
  <c r="Y74" i="21"/>
  <c r="AH74" i="21" s="1"/>
  <c r="AR43" i="15"/>
  <c r="AW43" i="15"/>
  <c r="AX44" i="15"/>
  <c r="Z44" i="15"/>
  <c r="Y44" i="15"/>
  <c r="AQ43" i="15"/>
  <c r="AU43" i="15"/>
  <c r="E44" i="15"/>
  <c r="I44" i="15"/>
  <c r="M44" i="15"/>
  <c r="Q44" i="15"/>
  <c r="U44" i="15"/>
  <c r="H44" i="15"/>
  <c r="N44" i="15"/>
  <c r="S44" i="15"/>
  <c r="X44" i="15"/>
  <c r="J44" i="15"/>
  <c r="P44" i="15"/>
  <c r="W44" i="15"/>
  <c r="O44" i="15"/>
  <c r="D44" i="15"/>
  <c r="K44" i="15"/>
  <c r="R44" i="15"/>
  <c r="F44" i="15"/>
  <c r="L44" i="15"/>
  <c r="T44" i="15"/>
  <c r="G44" i="15"/>
  <c r="V44" i="15"/>
  <c r="AL44" i="15"/>
  <c r="AP44" i="15"/>
  <c r="AN44" i="15"/>
  <c r="AM44" i="15"/>
  <c r="AO44" i="15"/>
  <c r="AJ44" i="15"/>
  <c r="AK44" i="15"/>
  <c r="AG44" i="15"/>
  <c r="AS43" i="15"/>
  <c r="AV43" i="15"/>
  <c r="AT43" i="15"/>
  <c r="AD44" i="15"/>
  <c r="AC44" i="15"/>
  <c r="AE44" i="15"/>
  <c r="AA44" i="15"/>
  <c r="AI44" i="15"/>
  <c r="AB44" i="15"/>
  <c r="AF44" i="15"/>
  <c r="AH44" i="15"/>
  <c r="A45" i="15"/>
  <c r="BZ45" i="15" l="1"/>
  <c r="BW45" i="15"/>
  <c r="BD45" i="15"/>
  <c r="BH45" i="15"/>
  <c r="BL45" i="15"/>
  <c r="BP45" i="15"/>
  <c r="BT45" i="15"/>
  <c r="BC45" i="15"/>
  <c r="BG45" i="15"/>
  <c r="BK45" i="15"/>
  <c r="BO45" i="15"/>
  <c r="BS45" i="15"/>
  <c r="BE45" i="15"/>
  <c r="BM45" i="15"/>
  <c r="BU45" i="15"/>
  <c r="BB45" i="15"/>
  <c r="BJ45" i="15"/>
  <c r="BR45" i="15"/>
  <c r="BN45" i="15"/>
  <c r="BQ45" i="15"/>
  <c r="BI45" i="15"/>
  <c r="BF45" i="15"/>
  <c r="BV45" i="15"/>
  <c r="BA45" i="15"/>
  <c r="BY44" i="15"/>
  <c r="BX44" i="15"/>
  <c r="Y73" i="21"/>
  <c r="AH73" i="21" s="1"/>
  <c r="AX45" i="15"/>
  <c r="Z45" i="15"/>
  <c r="Y45" i="15"/>
  <c r="D45" i="15"/>
  <c r="H45" i="15"/>
  <c r="L45" i="15"/>
  <c r="P45" i="15"/>
  <c r="T45" i="15"/>
  <c r="X45" i="15"/>
  <c r="I45" i="15"/>
  <c r="N45" i="15"/>
  <c r="S45" i="15"/>
  <c r="J45" i="15"/>
  <c r="Q45" i="15"/>
  <c r="W45" i="15"/>
  <c r="G45" i="15"/>
  <c r="V45" i="15"/>
  <c r="E45" i="15"/>
  <c r="K45" i="15"/>
  <c r="R45" i="15"/>
  <c r="F45" i="15"/>
  <c r="M45" i="15"/>
  <c r="U45" i="15"/>
  <c r="O45" i="15"/>
  <c r="AQ44" i="15"/>
  <c r="AW44" i="15"/>
  <c r="AU44" i="15"/>
  <c r="AR44" i="15"/>
  <c r="AM45" i="15"/>
  <c r="AL45" i="15"/>
  <c r="AN45" i="15"/>
  <c r="AO45" i="15"/>
  <c r="AJ45" i="15"/>
  <c r="AP45" i="15"/>
  <c r="AK45" i="15"/>
  <c r="AG45" i="15"/>
  <c r="AV44" i="15"/>
  <c r="AS44" i="15"/>
  <c r="AT44" i="15"/>
  <c r="AB45" i="15"/>
  <c r="AF45" i="15"/>
  <c r="AC45" i="15"/>
  <c r="AE45" i="15"/>
  <c r="AA45" i="15"/>
  <c r="AI45" i="15"/>
  <c r="AD45" i="15"/>
  <c r="AH45" i="15"/>
  <c r="A46" i="15"/>
  <c r="BZ46" i="15" l="1"/>
  <c r="BW46" i="15"/>
  <c r="BC46" i="15"/>
  <c r="BG46" i="15"/>
  <c r="BK46" i="15"/>
  <c r="BO46" i="15"/>
  <c r="BS46" i="15"/>
  <c r="BB46" i="15"/>
  <c r="BF46" i="15"/>
  <c r="BJ46" i="15"/>
  <c r="BN46" i="15"/>
  <c r="BR46" i="15"/>
  <c r="BV46" i="15"/>
  <c r="BH46" i="15"/>
  <c r="BP46" i="15"/>
  <c r="BE46" i="15"/>
  <c r="BM46" i="15"/>
  <c r="BU46" i="15"/>
  <c r="BI46" i="15"/>
  <c r="BL46" i="15"/>
  <c r="BD46" i="15"/>
  <c r="BT46" i="15"/>
  <c r="BQ46" i="15"/>
  <c r="BA46" i="15"/>
  <c r="BY45" i="15"/>
  <c r="BX45" i="15"/>
  <c r="Y72" i="21"/>
  <c r="AH72" i="21" s="1"/>
  <c r="AX46" i="15"/>
  <c r="Z46" i="15"/>
  <c r="Y46" i="15"/>
  <c r="G46" i="15"/>
  <c r="K46" i="15"/>
  <c r="O46" i="15"/>
  <c r="S46" i="15"/>
  <c r="W46" i="15"/>
  <c r="D46" i="15"/>
  <c r="I46" i="15"/>
  <c r="N46" i="15"/>
  <c r="T46" i="15"/>
  <c r="J46" i="15"/>
  <c r="Q46" i="15"/>
  <c r="X46" i="15"/>
  <c r="P46" i="15"/>
  <c r="E46" i="15"/>
  <c r="L46" i="15"/>
  <c r="R46" i="15"/>
  <c r="F46" i="15"/>
  <c r="M46" i="15"/>
  <c r="U46" i="15"/>
  <c r="H46" i="15"/>
  <c r="V46" i="15"/>
  <c r="AW45" i="15"/>
  <c r="AJ46" i="15"/>
  <c r="AN46" i="15"/>
  <c r="AK46" i="15"/>
  <c r="AP46" i="15"/>
  <c r="AM46" i="15"/>
  <c r="AO46" i="15"/>
  <c r="AL46" i="15"/>
  <c r="AG46" i="15"/>
  <c r="AS45" i="15"/>
  <c r="AU45" i="15"/>
  <c r="AQ45" i="15"/>
  <c r="AR45" i="15"/>
  <c r="AV45" i="15"/>
  <c r="AT45" i="15"/>
  <c r="AD46" i="15"/>
  <c r="AB46" i="15"/>
  <c r="AF46" i="15"/>
  <c r="AC46" i="15"/>
  <c r="AA46" i="15"/>
  <c r="AE46" i="15"/>
  <c r="AI46" i="15"/>
  <c r="AH46" i="15"/>
  <c r="A47" i="15"/>
  <c r="BZ47" i="15" l="1"/>
  <c r="BW47" i="15"/>
  <c r="BB47" i="15"/>
  <c r="BF47" i="15"/>
  <c r="BJ47" i="15"/>
  <c r="BN47" i="15"/>
  <c r="BR47" i="15"/>
  <c r="BV47" i="15"/>
  <c r="BE47" i="15"/>
  <c r="BI47" i="15"/>
  <c r="BM47" i="15"/>
  <c r="BQ47" i="15"/>
  <c r="BU47" i="15"/>
  <c r="BC47" i="15"/>
  <c r="BK47" i="15"/>
  <c r="BS47" i="15"/>
  <c r="BH47" i="15"/>
  <c r="BP47" i="15"/>
  <c r="BD47" i="15"/>
  <c r="BT47" i="15"/>
  <c r="BG47" i="15"/>
  <c r="BO47" i="15"/>
  <c r="BL47" i="15"/>
  <c r="BA47" i="15"/>
  <c r="BY46" i="15"/>
  <c r="BX46" i="15"/>
  <c r="Y71" i="21"/>
  <c r="AH71" i="21" s="1"/>
  <c r="AW46" i="15"/>
  <c r="AX47" i="15"/>
  <c r="Z47" i="15"/>
  <c r="Y47" i="15"/>
  <c r="AR46" i="15"/>
  <c r="F47" i="15"/>
  <c r="J47" i="15"/>
  <c r="N47" i="15"/>
  <c r="R47" i="15"/>
  <c r="V47" i="15"/>
  <c r="D47" i="15"/>
  <c r="I47" i="15"/>
  <c r="O47" i="15"/>
  <c r="T47" i="15"/>
  <c r="K47" i="15"/>
  <c r="Q47" i="15"/>
  <c r="X47" i="15"/>
  <c r="H47" i="15"/>
  <c r="W47" i="15"/>
  <c r="E47" i="15"/>
  <c r="L47" i="15"/>
  <c r="S47" i="15"/>
  <c r="G47" i="15"/>
  <c r="M47" i="15"/>
  <c r="U47" i="15"/>
  <c r="P47" i="15"/>
  <c r="AS46" i="15"/>
  <c r="AK47" i="15"/>
  <c r="AO47" i="15"/>
  <c r="AN47" i="15"/>
  <c r="AM47" i="15"/>
  <c r="AP47" i="15"/>
  <c r="AJ47" i="15"/>
  <c r="AL47" i="15"/>
  <c r="AG47" i="15"/>
  <c r="AU46" i="15"/>
  <c r="AV46" i="15"/>
  <c r="AQ46" i="15"/>
  <c r="AT46" i="15"/>
  <c r="AB47" i="15"/>
  <c r="AF47" i="15"/>
  <c r="AA47" i="15"/>
  <c r="AD47" i="15"/>
  <c r="AC47" i="15"/>
  <c r="AI47" i="15"/>
  <c r="AE47" i="15"/>
  <c r="AH47" i="15"/>
  <c r="A48" i="15"/>
  <c r="BZ48" i="15" l="1"/>
  <c r="BW48" i="15"/>
  <c r="BE48" i="15"/>
  <c r="BI48" i="15"/>
  <c r="BM48" i="15"/>
  <c r="BQ48" i="15"/>
  <c r="BU48" i="15"/>
  <c r="BD48" i="15"/>
  <c r="BH48" i="15"/>
  <c r="BL48" i="15"/>
  <c r="BP48" i="15"/>
  <c r="BT48" i="15"/>
  <c r="BF48" i="15"/>
  <c r="BN48" i="15"/>
  <c r="BV48" i="15"/>
  <c r="BC48" i="15"/>
  <c r="BK48" i="15"/>
  <c r="BS48" i="15"/>
  <c r="BO48" i="15"/>
  <c r="BB48" i="15"/>
  <c r="BR48" i="15"/>
  <c r="BJ48" i="15"/>
  <c r="BG48" i="15"/>
  <c r="BA48" i="15"/>
  <c r="BY47" i="15"/>
  <c r="BX47" i="15"/>
  <c r="Y70" i="21"/>
  <c r="AH70" i="21" s="1"/>
  <c r="AX48" i="15"/>
  <c r="Z48" i="15"/>
  <c r="Y48" i="15"/>
  <c r="AW47" i="15"/>
  <c r="E48" i="15"/>
  <c r="I48" i="15"/>
  <c r="M48" i="15"/>
  <c r="Q48" i="15"/>
  <c r="U48" i="15"/>
  <c r="D48" i="15"/>
  <c r="J48" i="15"/>
  <c r="O48" i="15"/>
  <c r="T48" i="15"/>
  <c r="K48" i="15"/>
  <c r="R48" i="15"/>
  <c r="X48" i="15"/>
  <c r="P48" i="15"/>
  <c r="F48" i="15"/>
  <c r="L48" i="15"/>
  <c r="S48" i="15"/>
  <c r="G48" i="15"/>
  <c r="N48" i="15"/>
  <c r="V48" i="15"/>
  <c r="H48" i="15"/>
  <c r="W48" i="15"/>
  <c r="AL48" i="15"/>
  <c r="AP48" i="15"/>
  <c r="AM48" i="15"/>
  <c r="AN48" i="15"/>
  <c r="AO48" i="15"/>
  <c r="AJ48" i="15"/>
  <c r="AK48" i="15"/>
  <c r="AG48" i="15"/>
  <c r="AS47" i="15"/>
  <c r="AV47" i="15"/>
  <c r="AR47" i="15"/>
  <c r="AU47" i="15"/>
  <c r="AQ47" i="15"/>
  <c r="AT47" i="15"/>
  <c r="AD48" i="15"/>
  <c r="AA48" i="15"/>
  <c r="AF48" i="15"/>
  <c r="AB48" i="15"/>
  <c r="AE48" i="15"/>
  <c r="AC48" i="15"/>
  <c r="AI48" i="15"/>
  <c r="AH48" i="15"/>
  <c r="A49" i="15"/>
  <c r="BZ49" i="15" l="1"/>
  <c r="BW49" i="15"/>
  <c r="BD49" i="15"/>
  <c r="BH49" i="15"/>
  <c r="BL49" i="15"/>
  <c r="BP49" i="15"/>
  <c r="BT49" i="15"/>
  <c r="BC49" i="15"/>
  <c r="BG49" i="15"/>
  <c r="BK49" i="15"/>
  <c r="BO49" i="15"/>
  <c r="BS49" i="15"/>
  <c r="BI49" i="15"/>
  <c r="BQ49" i="15"/>
  <c r="BF49" i="15"/>
  <c r="BN49" i="15"/>
  <c r="BV49" i="15"/>
  <c r="BJ49" i="15"/>
  <c r="BM49" i="15"/>
  <c r="BE49" i="15"/>
  <c r="BU49" i="15"/>
  <c r="BB49" i="15"/>
  <c r="BR49" i="15"/>
  <c r="BA49" i="15"/>
  <c r="BX48" i="15"/>
  <c r="BY48" i="15"/>
  <c r="Y69" i="21"/>
  <c r="AH69" i="21" s="1"/>
  <c r="AX49" i="15"/>
  <c r="Z49" i="15"/>
  <c r="Y49" i="15"/>
  <c r="D49" i="15"/>
  <c r="H49" i="15"/>
  <c r="L49" i="15"/>
  <c r="P49" i="15"/>
  <c r="T49" i="15"/>
  <c r="X49" i="15"/>
  <c r="E49" i="15"/>
  <c r="J49" i="15"/>
  <c r="O49" i="15"/>
  <c r="U49" i="15"/>
  <c r="K49" i="15"/>
  <c r="R49" i="15"/>
  <c r="I49" i="15"/>
  <c r="W49" i="15"/>
  <c r="F49" i="15"/>
  <c r="M49" i="15"/>
  <c r="S49" i="15"/>
  <c r="G49" i="15"/>
  <c r="N49" i="15"/>
  <c r="V49" i="15"/>
  <c r="Q49" i="15"/>
  <c r="AR48" i="15"/>
  <c r="AW48" i="15"/>
  <c r="AM49" i="15"/>
  <c r="AK49" i="15"/>
  <c r="AP49" i="15"/>
  <c r="AN49" i="15"/>
  <c r="AO49" i="15"/>
  <c r="AJ49" i="15"/>
  <c r="AL49" i="15"/>
  <c r="AG49" i="15"/>
  <c r="AQ48" i="15"/>
  <c r="AU48" i="15"/>
  <c r="AV48" i="15"/>
  <c r="AS48" i="15"/>
  <c r="AT48" i="15"/>
  <c r="AB49" i="15"/>
  <c r="AF49" i="15"/>
  <c r="AE49" i="15"/>
  <c r="AC49" i="15"/>
  <c r="AA49" i="15"/>
  <c r="AI49" i="15"/>
  <c r="AD49" i="15"/>
  <c r="AH49" i="15"/>
  <c r="A50" i="15"/>
  <c r="BZ50" i="15" l="1"/>
  <c r="BW50" i="15"/>
  <c r="BC50" i="15"/>
  <c r="BG50" i="15"/>
  <c r="BK50" i="15"/>
  <c r="BO50" i="15"/>
  <c r="BS50" i="15"/>
  <c r="BB50" i="15"/>
  <c r="BF50" i="15"/>
  <c r="BJ50" i="15"/>
  <c r="BN50" i="15"/>
  <c r="BR50" i="15"/>
  <c r="BV50" i="15"/>
  <c r="BD50" i="15"/>
  <c r="BL50" i="15"/>
  <c r="BT50" i="15"/>
  <c r="BI50" i="15"/>
  <c r="BQ50" i="15"/>
  <c r="BE50" i="15"/>
  <c r="BU50" i="15"/>
  <c r="BH50" i="15"/>
  <c r="BP50" i="15"/>
  <c r="BM50" i="15"/>
  <c r="BA50" i="15"/>
  <c r="BY49" i="15"/>
  <c r="BX49" i="15"/>
  <c r="Y68" i="21"/>
  <c r="AH68" i="21" s="1"/>
  <c r="AR49" i="15"/>
  <c r="AU49" i="15"/>
  <c r="AX50" i="15"/>
  <c r="Z50" i="15"/>
  <c r="Y50" i="15"/>
  <c r="G50" i="15"/>
  <c r="K50" i="15"/>
  <c r="O50" i="15"/>
  <c r="S50" i="15"/>
  <c r="W50" i="15"/>
  <c r="E50" i="15"/>
  <c r="J50" i="15"/>
  <c r="P50" i="15"/>
  <c r="U50" i="15"/>
  <c r="D50" i="15"/>
  <c r="L50" i="15"/>
  <c r="R50" i="15"/>
  <c r="Q50" i="15"/>
  <c r="F50" i="15"/>
  <c r="M50" i="15"/>
  <c r="T50" i="15"/>
  <c r="H50" i="15"/>
  <c r="N50" i="15"/>
  <c r="V50" i="15"/>
  <c r="I50" i="15"/>
  <c r="X50" i="15"/>
  <c r="AS49" i="15"/>
  <c r="AW49" i="15"/>
  <c r="AJ50" i="15"/>
  <c r="AN50" i="15"/>
  <c r="AO50" i="15"/>
  <c r="AM50" i="15"/>
  <c r="AP50" i="15"/>
  <c r="AK50" i="15"/>
  <c r="AL50" i="15"/>
  <c r="AG50" i="15"/>
  <c r="AV49" i="15"/>
  <c r="AQ49" i="15"/>
  <c r="AT49" i="15"/>
  <c r="AD50" i="15"/>
  <c r="AE50" i="15"/>
  <c r="AC50" i="15"/>
  <c r="AA50" i="15"/>
  <c r="AF50" i="15"/>
  <c r="AI50" i="15"/>
  <c r="AB50" i="15"/>
  <c r="AH50" i="15"/>
  <c r="A51" i="15"/>
  <c r="BZ51" i="15" l="1"/>
  <c r="BW51" i="15"/>
  <c r="BB51" i="15"/>
  <c r="BF51" i="15"/>
  <c r="BJ51" i="15"/>
  <c r="BE51" i="15"/>
  <c r="BI51" i="15"/>
  <c r="BM51" i="15"/>
  <c r="BQ51" i="15"/>
  <c r="BU51" i="15"/>
  <c r="BG51" i="15"/>
  <c r="BN51" i="15"/>
  <c r="BS51" i="15"/>
  <c r="BD51" i="15"/>
  <c r="BL51" i="15"/>
  <c r="BR51" i="15"/>
  <c r="BO51" i="15"/>
  <c r="BC51" i="15"/>
  <c r="BP51" i="15"/>
  <c r="BK51" i="15"/>
  <c r="BV51" i="15"/>
  <c r="BH51" i="15"/>
  <c r="BT51" i="15"/>
  <c r="BA51" i="15"/>
  <c r="BY50" i="15"/>
  <c r="BX50" i="15"/>
  <c r="Y67" i="21"/>
  <c r="AH67" i="21" s="1"/>
  <c r="AR50" i="15"/>
  <c r="AX51" i="15"/>
  <c r="Z51" i="15"/>
  <c r="Y51" i="15"/>
  <c r="AW50" i="15"/>
  <c r="F51" i="15"/>
  <c r="J51" i="15"/>
  <c r="N51" i="15"/>
  <c r="E51" i="15"/>
  <c r="K51" i="15"/>
  <c r="P51" i="15"/>
  <c r="T51" i="15"/>
  <c r="X51" i="15"/>
  <c r="D51" i="15"/>
  <c r="L51" i="15"/>
  <c r="R51" i="15"/>
  <c r="W51" i="15"/>
  <c r="I51" i="15"/>
  <c r="V51" i="15"/>
  <c r="G51" i="15"/>
  <c r="M51" i="15"/>
  <c r="S51" i="15"/>
  <c r="H51" i="15"/>
  <c r="O51" i="15"/>
  <c r="U51" i="15"/>
  <c r="Q51" i="15"/>
  <c r="AV50" i="15"/>
  <c r="AK51" i="15"/>
  <c r="AM51" i="15"/>
  <c r="AN51" i="15"/>
  <c r="AO51" i="15"/>
  <c r="AJ51" i="15"/>
  <c r="AL51" i="15"/>
  <c r="AP51" i="15"/>
  <c r="AG51" i="15"/>
  <c r="AS50" i="15"/>
  <c r="AU50" i="15"/>
  <c r="AQ50" i="15"/>
  <c r="AT50" i="15"/>
  <c r="AB51" i="15"/>
  <c r="AF51" i="15"/>
  <c r="AD51" i="15"/>
  <c r="AE51" i="15"/>
  <c r="AA51" i="15"/>
  <c r="AC51" i="15"/>
  <c r="AI51" i="15"/>
  <c r="AH51" i="15"/>
  <c r="A52" i="15"/>
  <c r="BX51" i="15" l="1"/>
  <c r="BZ52" i="15"/>
  <c r="BW52" i="15"/>
  <c r="BD52" i="15"/>
  <c r="BH52" i="15"/>
  <c r="BL52" i="15"/>
  <c r="BP52" i="15"/>
  <c r="BC52" i="15"/>
  <c r="BI52" i="15"/>
  <c r="BN52" i="15"/>
  <c r="BS52" i="15"/>
  <c r="BB52" i="15"/>
  <c r="BG52" i="15"/>
  <c r="BM52" i="15"/>
  <c r="BR52" i="15"/>
  <c r="BV52" i="15"/>
  <c r="BE52" i="15"/>
  <c r="BO52" i="15"/>
  <c r="BF52" i="15"/>
  <c r="BQ52" i="15"/>
  <c r="BK52" i="15"/>
  <c r="BU52" i="15"/>
  <c r="BJ52" i="15"/>
  <c r="BA52" i="15"/>
  <c r="BT52" i="15"/>
  <c r="BY51" i="15"/>
  <c r="Y66" i="21"/>
  <c r="AH66" i="21" s="1"/>
  <c r="AX52" i="15"/>
  <c r="Z52" i="15"/>
  <c r="Y52" i="15"/>
  <c r="G52" i="15"/>
  <c r="K52" i="15"/>
  <c r="O52" i="15"/>
  <c r="S52" i="15"/>
  <c r="W52" i="15"/>
  <c r="H52" i="15"/>
  <c r="M52" i="15"/>
  <c r="R52" i="15"/>
  <c r="X52" i="15"/>
  <c r="Q52" i="15"/>
  <c r="D52" i="15"/>
  <c r="I52" i="15"/>
  <c r="N52" i="15"/>
  <c r="T52" i="15"/>
  <c r="E52" i="15"/>
  <c r="J52" i="15"/>
  <c r="P52" i="15"/>
  <c r="U52" i="15"/>
  <c r="F52" i="15"/>
  <c r="L52" i="15"/>
  <c r="V52" i="15"/>
  <c r="AJ52" i="15"/>
  <c r="AN52" i="15"/>
  <c r="AL52" i="15"/>
  <c r="AM52" i="15"/>
  <c r="AO52" i="15"/>
  <c r="AP52" i="15"/>
  <c r="AK52" i="15"/>
  <c r="AG52" i="15"/>
  <c r="AW51" i="15"/>
  <c r="AV51" i="15"/>
  <c r="AS51" i="15"/>
  <c r="AQ51" i="15"/>
  <c r="AR51" i="15"/>
  <c r="AU51" i="15"/>
  <c r="AT51" i="15"/>
  <c r="AD52" i="15"/>
  <c r="AC52" i="15"/>
  <c r="AF52" i="15"/>
  <c r="AB52" i="15"/>
  <c r="AI52" i="15"/>
  <c r="AA52" i="15"/>
  <c r="AE52" i="15"/>
  <c r="AH52" i="15"/>
  <c r="A53" i="15"/>
  <c r="BZ53" i="15" l="1"/>
  <c r="BW53" i="15"/>
  <c r="BB53" i="15"/>
  <c r="BF53" i="15"/>
  <c r="BJ53" i="15"/>
  <c r="BN53" i="15"/>
  <c r="BR53" i="15"/>
  <c r="BV53" i="15"/>
  <c r="BE53" i="15"/>
  <c r="BI53" i="15"/>
  <c r="BM53" i="15"/>
  <c r="BQ53" i="15"/>
  <c r="BU53" i="15"/>
  <c r="BC53" i="15"/>
  <c r="BK53" i="15"/>
  <c r="BS53" i="15"/>
  <c r="BD53" i="15"/>
  <c r="BL53" i="15"/>
  <c r="BT53" i="15"/>
  <c r="BH53" i="15"/>
  <c r="BP53" i="15"/>
  <c r="BG53" i="15"/>
  <c r="BO53" i="15"/>
  <c r="BA53" i="15"/>
  <c r="BY52" i="15"/>
  <c r="BX52" i="15"/>
  <c r="Y65" i="21"/>
  <c r="AH65" i="21" s="1"/>
  <c r="AX53" i="15"/>
  <c r="Z53" i="15"/>
  <c r="Y53" i="15"/>
  <c r="F53" i="15"/>
  <c r="J53" i="15"/>
  <c r="N53" i="15"/>
  <c r="R53" i="15"/>
  <c r="V53" i="15"/>
  <c r="H53" i="15"/>
  <c r="M53" i="15"/>
  <c r="S53" i="15"/>
  <c r="X53" i="15"/>
  <c r="G53" i="15"/>
  <c r="Q53" i="15"/>
  <c r="D53" i="15"/>
  <c r="I53" i="15"/>
  <c r="O53" i="15"/>
  <c r="T53" i="15"/>
  <c r="E53" i="15"/>
  <c r="K53" i="15"/>
  <c r="P53" i="15"/>
  <c r="U53" i="15"/>
  <c r="L53" i="15"/>
  <c r="W53" i="15"/>
  <c r="AW52" i="15"/>
  <c r="AK53" i="15"/>
  <c r="AO53" i="15"/>
  <c r="AJ53" i="15"/>
  <c r="AP53" i="15"/>
  <c r="AL53" i="15"/>
  <c r="AM53" i="15"/>
  <c r="AN53" i="15"/>
  <c r="AG53" i="15"/>
  <c r="AR52" i="15"/>
  <c r="AS52" i="15"/>
  <c r="AV52" i="15"/>
  <c r="AU52" i="15"/>
  <c r="AQ52" i="15"/>
  <c r="AT52" i="15"/>
  <c r="AB53" i="15"/>
  <c r="AF53" i="15"/>
  <c r="AC53" i="15"/>
  <c r="AD53" i="15"/>
  <c r="AA53" i="15"/>
  <c r="AE53" i="15"/>
  <c r="BX53" i="15" s="1"/>
  <c r="AI53" i="15"/>
  <c r="AH53" i="15"/>
  <c r="A54" i="15"/>
  <c r="BZ54" i="15" l="1"/>
  <c r="BW54" i="15"/>
  <c r="BE54" i="15"/>
  <c r="BI54" i="15"/>
  <c r="BM54" i="15"/>
  <c r="BQ54" i="15"/>
  <c r="BU54" i="15"/>
  <c r="BD54" i="15"/>
  <c r="BH54" i="15"/>
  <c r="BL54" i="15"/>
  <c r="BP54" i="15"/>
  <c r="BT54" i="15"/>
  <c r="BF54" i="15"/>
  <c r="BN54" i="15"/>
  <c r="BV54" i="15"/>
  <c r="BG54" i="15"/>
  <c r="BO54" i="15"/>
  <c r="BC54" i="15"/>
  <c r="BK54" i="15"/>
  <c r="BS54" i="15"/>
  <c r="BR54" i="15"/>
  <c r="BB54" i="15"/>
  <c r="BJ54" i="15"/>
  <c r="BA54" i="15"/>
  <c r="BY53" i="15"/>
  <c r="Y64" i="21"/>
  <c r="AH64" i="21" s="1"/>
  <c r="AW53" i="15"/>
  <c r="AT53" i="15"/>
  <c r="AX54" i="15"/>
  <c r="Z54" i="15"/>
  <c r="Y54" i="15"/>
  <c r="E54" i="15"/>
  <c r="I54" i="15"/>
  <c r="M54" i="15"/>
  <c r="Q54" i="15"/>
  <c r="U54" i="15"/>
  <c r="H54" i="15"/>
  <c r="N54" i="15"/>
  <c r="S54" i="15"/>
  <c r="X54" i="15"/>
  <c r="G54" i="15"/>
  <c r="R54" i="15"/>
  <c r="D54" i="15"/>
  <c r="J54" i="15"/>
  <c r="O54" i="15"/>
  <c r="T54" i="15"/>
  <c r="F54" i="15"/>
  <c r="K54" i="15"/>
  <c r="P54" i="15"/>
  <c r="V54" i="15"/>
  <c r="L54" i="15"/>
  <c r="W54" i="15"/>
  <c r="AL54" i="15"/>
  <c r="AP54" i="15"/>
  <c r="AN54" i="15"/>
  <c r="AJ54" i="15"/>
  <c r="AO54" i="15"/>
  <c r="AK54" i="15"/>
  <c r="AM54" i="15"/>
  <c r="AG54" i="15"/>
  <c r="AU53" i="15"/>
  <c r="AR53" i="15"/>
  <c r="AS53" i="15"/>
  <c r="AV53" i="15"/>
  <c r="AQ53" i="15"/>
  <c r="AD54" i="15"/>
  <c r="AB54" i="15"/>
  <c r="AA54" i="15"/>
  <c r="AE54" i="15"/>
  <c r="AC54" i="15"/>
  <c r="AI54" i="15"/>
  <c r="AF54" i="15"/>
  <c r="AH54" i="15"/>
  <c r="A55" i="15"/>
  <c r="BZ55" i="15" l="1"/>
  <c r="BW55" i="15"/>
  <c r="BD55" i="15"/>
  <c r="BH55" i="15"/>
  <c r="BL55" i="15"/>
  <c r="BP55" i="15"/>
  <c r="BT55" i="15"/>
  <c r="BC55" i="15"/>
  <c r="BG55" i="15"/>
  <c r="BK55" i="15"/>
  <c r="BO55" i="15"/>
  <c r="BS55" i="15"/>
  <c r="BI55" i="15"/>
  <c r="BQ55" i="15"/>
  <c r="BB55" i="15"/>
  <c r="BJ55" i="15"/>
  <c r="BR55" i="15"/>
  <c r="BF55" i="15"/>
  <c r="BN55" i="15"/>
  <c r="BV55" i="15"/>
  <c r="BE55" i="15"/>
  <c r="BM55" i="15"/>
  <c r="BU55" i="15"/>
  <c r="BA55" i="15"/>
  <c r="BY54" i="15"/>
  <c r="BX54" i="15"/>
  <c r="Y63" i="21"/>
  <c r="AH63" i="21" s="1"/>
  <c r="AX55" i="15"/>
  <c r="Z55" i="15"/>
  <c r="Y55" i="15"/>
  <c r="D55" i="15"/>
  <c r="H55" i="15"/>
  <c r="L55" i="15"/>
  <c r="P55" i="15"/>
  <c r="T55" i="15"/>
  <c r="X55" i="15"/>
  <c r="I55" i="15"/>
  <c r="N55" i="15"/>
  <c r="S55" i="15"/>
  <c r="G55" i="15"/>
  <c r="W55" i="15"/>
  <c r="E55" i="15"/>
  <c r="J55" i="15"/>
  <c r="O55" i="15"/>
  <c r="U55" i="15"/>
  <c r="F55" i="15"/>
  <c r="K55" i="15"/>
  <c r="Q55" i="15"/>
  <c r="V55" i="15"/>
  <c r="M55" i="15"/>
  <c r="R55" i="15"/>
  <c r="AR54" i="15"/>
  <c r="AW54" i="15"/>
  <c r="AU54" i="15"/>
  <c r="AQ54" i="15"/>
  <c r="AM55" i="15"/>
  <c r="AL55" i="15"/>
  <c r="AN55" i="15"/>
  <c r="AO55" i="15"/>
  <c r="AJ55" i="15"/>
  <c r="AP55" i="15"/>
  <c r="AK55" i="15"/>
  <c r="AG55" i="15"/>
  <c r="AV54" i="15"/>
  <c r="AS54" i="15"/>
  <c r="AT54" i="15"/>
  <c r="AB55" i="15"/>
  <c r="AF55" i="15"/>
  <c r="AA55" i="15"/>
  <c r="AC55" i="15"/>
  <c r="AE55" i="15"/>
  <c r="AD55" i="15"/>
  <c r="AI55" i="15"/>
  <c r="AH55" i="15"/>
  <c r="A56" i="15"/>
  <c r="BZ56" i="15" l="1"/>
  <c r="BW56" i="15"/>
  <c r="BC56" i="15"/>
  <c r="BG56" i="15"/>
  <c r="BK56" i="15"/>
  <c r="BO56" i="15"/>
  <c r="BS56" i="15"/>
  <c r="BB56" i="15"/>
  <c r="BF56" i="15"/>
  <c r="BJ56" i="15"/>
  <c r="BN56" i="15"/>
  <c r="BR56" i="15"/>
  <c r="BV56" i="15"/>
  <c r="BD56" i="15"/>
  <c r="BL56" i="15"/>
  <c r="BT56" i="15"/>
  <c r="BE56" i="15"/>
  <c r="BM56" i="15"/>
  <c r="BU56" i="15"/>
  <c r="BI56" i="15"/>
  <c r="BQ56" i="15"/>
  <c r="BH56" i="15"/>
  <c r="BP56" i="15"/>
  <c r="BA56" i="15"/>
  <c r="BY55" i="15"/>
  <c r="BX55" i="15"/>
  <c r="Y62" i="21"/>
  <c r="AH62" i="21" s="1"/>
  <c r="AX56" i="15"/>
  <c r="Z56" i="15"/>
  <c r="Y56" i="15"/>
  <c r="AS55" i="15"/>
  <c r="G56" i="15"/>
  <c r="K56" i="15"/>
  <c r="O56" i="15"/>
  <c r="S56" i="15"/>
  <c r="W56" i="15"/>
  <c r="D56" i="15"/>
  <c r="I56" i="15"/>
  <c r="N56" i="15"/>
  <c r="T56" i="15"/>
  <c r="M56" i="15"/>
  <c r="X56" i="15"/>
  <c r="E56" i="15"/>
  <c r="J56" i="15"/>
  <c r="P56" i="15"/>
  <c r="U56" i="15"/>
  <c r="F56" i="15"/>
  <c r="L56" i="15"/>
  <c r="Q56" i="15"/>
  <c r="V56" i="15"/>
  <c r="H56" i="15"/>
  <c r="R56" i="15"/>
  <c r="AW55" i="15"/>
  <c r="AJ56" i="15"/>
  <c r="AN56" i="15"/>
  <c r="AK56" i="15"/>
  <c r="AP56" i="15"/>
  <c r="AL56" i="15"/>
  <c r="AM56" i="15"/>
  <c r="AO56" i="15"/>
  <c r="AG56" i="15"/>
  <c r="AV55" i="15"/>
  <c r="AQ55" i="15"/>
  <c r="AU55" i="15"/>
  <c r="AR55" i="15"/>
  <c r="AT55" i="15"/>
  <c r="AD56" i="15"/>
  <c r="AA56" i="15"/>
  <c r="AF56" i="15"/>
  <c r="AC56" i="15"/>
  <c r="AI56" i="15"/>
  <c r="AB56" i="15"/>
  <c r="AE56" i="15"/>
  <c r="AH56" i="15"/>
  <c r="A57" i="15"/>
  <c r="BZ57" i="15" l="1"/>
  <c r="BW57" i="15"/>
  <c r="BB57" i="15"/>
  <c r="BF57" i="15"/>
  <c r="BJ57" i="15"/>
  <c r="BN57" i="15"/>
  <c r="BR57" i="15"/>
  <c r="BV57" i="15"/>
  <c r="BE57" i="15"/>
  <c r="BI57" i="15"/>
  <c r="BM57" i="15"/>
  <c r="BQ57" i="15"/>
  <c r="BU57" i="15"/>
  <c r="BG57" i="15"/>
  <c r="BO57" i="15"/>
  <c r="BH57" i="15"/>
  <c r="BP57" i="15"/>
  <c r="BD57" i="15"/>
  <c r="BL57" i="15"/>
  <c r="BT57" i="15"/>
  <c r="BS57" i="15"/>
  <c r="BC57" i="15"/>
  <c r="BK57" i="15"/>
  <c r="BA57" i="15"/>
  <c r="BY56" i="15"/>
  <c r="Y61" i="21"/>
  <c r="AH61" i="21" s="1"/>
  <c r="BX56" i="15"/>
  <c r="AW56" i="15"/>
  <c r="AX57" i="15"/>
  <c r="Z57" i="15"/>
  <c r="Y57" i="15"/>
  <c r="F57" i="15"/>
  <c r="J57" i="15"/>
  <c r="N57" i="15"/>
  <c r="R57" i="15"/>
  <c r="V57" i="15"/>
  <c r="D57" i="15"/>
  <c r="I57" i="15"/>
  <c r="O57" i="15"/>
  <c r="T57" i="15"/>
  <c r="M57" i="15"/>
  <c r="X57" i="15"/>
  <c r="E57" i="15"/>
  <c r="K57" i="15"/>
  <c r="P57" i="15"/>
  <c r="U57" i="15"/>
  <c r="G57" i="15"/>
  <c r="L57" i="15"/>
  <c r="Q57" i="15"/>
  <c r="W57" i="15"/>
  <c r="H57" i="15"/>
  <c r="S57" i="15"/>
  <c r="AK57" i="15"/>
  <c r="AO57" i="15"/>
  <c r="AN57" i="15"/>
  <c r="AJ57" i="15"/>
  <c r="AP57" i="15"/>
  <c r="AL57" i="15"/>
  <c r="AM57" i="15"/>
  <c r="AG57" i="15"/>
  <c r="AU56" i="15"/>
  <c r="AR56" i="15"/>
  <c r="AQ56" i="15"/>
  <c r="AS56" i="15"/>
  <c r="AV56" i="15"/>
  <c r="AT56" i="15"/>
  <c r="AB57" i="15"/>
  <c r="AF57" i="15"/>
  <c r="AE57" i="15"/>
  <c r="AD57" i="15"/>
  <c r="AA57" i="15"/>
  <c r="AI57" i="15"/>
  <c r="AC57" i="15"/>
  <c r="AH57" i="15"/>
  <c r="A58" i="15"/>
  <c r="BX57" i="15" l="1"/>
  <c r="BZ58" i="15"/>
  <c r="BW58" i="15"/>
  <c r="BE58" i="15"/>
  <c r="BI58" i="15"/>
  <c r="BM58" i="15"/>
  <c r="BQ58" i="15"/>
  <c r="BU58" i="15"/>
  <c r="BD58" i="15"/>
  <c r="BH58" i="15"/>
  <c r="BL58" i="15"/>
  <c r="BP58" i="15"/>
  <c r="BT58" i="15"/>
  <c r="BB58" i="15"/>
  <c r="BJ58" i="15"/>
  <c r="BR58" i="15"/>
  <c r="BC58" i="15"/>
  <c r="BK58" i="15"/>
  <c r="BS58" i="15"/>
  <c r="BG58" i="15"/>
  <c r="BO58" i="15"/>
  <c r="BF58" i="15"/>
  <c r="BN58" i="15"/>
  <c r="BV58" i="15"/>
  <c r="BA58" i="15"/>
  <c r="BY57" i="15"/>
  <c r="Y60" i="21"/>
  <c r="AH60" i="21" s="1"/>
  <c r="AX58" i="15"/>
  <c r="Z58" i="15"/>
  <c r="Y58" i="15"/>
  <c r="E58" i="15"/>
  <c r="I58" i="15"/>
  <c r="M58" i="15"/>
  <c r="Q58" i="15"/>
  <c r="U58" i="15"/>
  <c r="D58" i="15"/>
  <c r="J58" i="15"/>
  <c r="O58" i="15"/>
  <c r="T58" i="15"/>
  <c r="N58" i="15"/>
  <c r="S58" i="15"/>
  <c r="F58" i="15"/>
  <c r="K58" i="15"/>
  <c r="P58" i="15"/>
  <c r="V58" i="15"/>
  <c r="G58" i="15"/>
  <c r="L58" i="15"/>
  <c r="R58" i="15"/>
  <c r="W58" i="15"/>
  <c r="H58" i="15"/>
  <c r="X58" i="15"/>
  <c r="AW57" i="15"/>
  <c r="AL58" i="15"/>
  <c r="AP58" i="15"/>
  <c r="AM58" i="15"/>
  <c r="AN58" i="15"/>
  <c r="AO58" i="15"/>
  <c r="AJ58" i="15"/>
  <c r="AK58" i="15"/>
  <c r="AG58" i="15"/>
  <c r="AV57" i="15"/>
  <c r="AU57" i="15"/>
  <c r="AR57" i="15"/>
  <c r="AQ57" i="15"/>
  <c r="AS57" i="15"/>
  <c r="AT57" i="15"/>
  <c r="AD58" i="15"/>
  <c r="AE58" i="15"/>
  <c r="AF58" i="15"/>
  <c r="AB58" i="15"/>
  <c r="AA58" i="15"/>
  <c r="AC58" i="15"/>
  <c r="AI58" i="15"/>
  <c r="AH58" i="15"/>
  <c r="A59" i="15"/>
  <c r="BZ59" i="15" l="1"/>
  <c r="BW59" i="15"/>
  <c r="BD59" i="15"/>
  <c r="BH59" i="15"/>
  <c r="BL59" i="15"/>
  <c r="BP59" i="15"/>
  <c r="BT59" i="15"/>
  <c r="BC59" i="15"/>
  <c r="BG59" i="15"/>
  <c r="BK59" i="15"/>
  <c r="BO59" i="15"/>
  <c r="BS59" i="15"/>
  <c r="BE59" i="15"/>
  <c r="BM59" i="15"/>
  <c r="BU59" i="15"/>
  <c r="BF59" i="15"/>
  <c r="BN59" i="15"/>
  <c r="BV59" i="15"/>
  <c r="BB59" i="15"/>
  <c r="BJ59" i="15"/>
  <c r="BR59" i="15"/>
  <c r="BI59" i="15"/>
  <c r="BQ59" i="15"/>
  <c r="BA59" i="15"/>
  <c r="BX58" i="15"/>
  <c r="BY58" i="15"/>
  <c r="Y59" i="21"/>
  <c r="AH59" i="21" s="1"/>
  <c r="AW58" i="15"/>
  <c r="AX59" i="15"/>
  <c r="Z59" i="15"/>
  <c r="Y59" i="15"/>
  <c r="AR58" i="15"/>
  <c r="D59" i="15"/>
  <c r="H59" i="15"/>
  <c r="L59" i="15"/>
  <c r="P59" i="15"/>
  <c r="T59" i="15"/>
  <c r="X59" i="15"/>
  <c r="E59" i="15"/>
  <c r="J59" i="15"/>
  <c r="O59" i="15"/>
  <c r="U59" i="15"/>
  <c r="I59" i="15"/>
  <c r="S59" i="15"/>
  <c r="F59" i="15"/>
  <c r="K59" i="15"/>
  <c r="Q59" i="15"/>
  <c r="V59" i="15"/>
  <c r="G59" i="15"/>
  <c r="M59" i="15"/>
  <c r="R59" i="15"/>
  <c r="W59" i="15"/>
  <c r="N59" i="15"/>
  <c r="AM59" i="15"/>
  <c r="AK59" i="15"/>
  <c r="AP59" i="15"/>
  <c r="AL59" i="15"/>
  <c r="AJ59" i="15"/>
  <c r="AN59" i="15"/>
  <c r="AO59" i="15"/>
  <c r="AG59" i="15"/>
  <c r="AS58" i="15"/>
  <c r="AU58" i="15"/>
  <c r="AQ58" i="15"/>
  <c r="AV58" i="15"/>
  <c r="AT58" i="15"/>
  <c r="AB59" i="15"/>
  <c r="AD59" i="15"/>
  <c r="AF59" i="15"/>
  <c r="AC59" i="15"/>
  <c r="AA59" i="15"/>
  <c r="AI59" i="15"/>
  <c r="AE59" i="15"/>
  <c r="AH59" i="15"/>
  <c r="A60" i="15"/>
  <c r="BX59" i="15" l="1"/>
  <c r="BZ60" i="15"/>
  <c r="BW60" i="15"/>
  <c r="BC60" i="15"/>
  <c r="BG60" i="15"/>
  <c r="BK60" i="15"/>
  <c r="BO60" i="15"/>
  <c r="BS60" i="15"/>
  <c r="BB60" i="15"/>
  <c r="BF60" i="15"/>
  <c r="BJ60" i="15"/>
  <c r="BN60" i="15"/>
  <c r="BR60" i="15"/>
  <c r="BV60" i="15"/>
  <c r="BH60" i="15"/>
  <c r="BP60" i="15"/>
  <c r="BI60" i="15"/>
  <c r="BQ60" i="15"/>
  <c r="BE60" i="15"/>
  <c r="BM60" i="15"/>
  <c r="BU60" i="15"/>
  <c r="BT60" i="15"/>
  <c r="BD60" i="15"/>
  <c r="BA60" i="15"/>
  <c r="BL60" i="15"/>
  <c r="BY59" i="15"/>
  <c r="Y58" i="21"/>
  <c r="AH58" i="21" s="1"/>
  <c r="AX60" i="15"/>
  <c r="Z60" i="15"/>
  <c r="Y60" i="15"/>
  <c r="G60" i="15"/>
  <c r="K60" i="15"/>
  <c r="O60" i="15"/>
  <c r="S60" i="15"/>
  <c r="W60" i="15"/>
  <c r="E60" i="15"/>
  <c r="J60" i="15"/>
  <c r="P60" i="15"/>
  <c r="U60" i="15"/>
  <c r="I60" i="15"/>
  <c r="T60" i="15"/>
  <c r="F60" i="15"/>
  <c r="L60" i="15"/>
  <c r="Q60" i="15"/>
  <c r="V60" i="15"/>
  <c r="H60" i="15"/>
  <c r="M60" i="15"/>
  <c r="R60" i="15"/>
  <c r="X60" i="15"/>
  <c r="D60" i="15"/>
  <c r="N60" i="15"/>
  <c r="AU59" i="15"/>
  <c r="AV59" i="15"/>
  <c r="AJ60" i="15"/>
  <c r="AN60" i="15"/>
  <c r="AO60" i="15"/>
  <c r="AK60" i="15"/>
  <c r="AP60" i="15"/>
  <c r="AL60" i="15"/>
  <c r="AM60" i="15"/>
  <c r="AG60" i="15"/>
  <c r="AW59" i="15"/>
  <c r="AS59" i="15"/>
  <c r="AT59" i="15"/>
  <c r="AQ59" i="15"/>
  <c r="AR59" i="15"/>
  <c r="AB60" i="15"/>
  <c r="AF60" i="15"/>
  <c r="AE60" i="15"/>
  <c r="AC60" i="15"/>
  <c r="AA60" i="15"/>
  <c r="AI60" i="15"/>
  <c r="AD60" i="15"/>
  <c r="AH60" i="15"/>
  <c r="A61" i="15"/>
  <c r="BZ61" i="15" l="1"/>
  <c r="BW61" i="15"/>
  <c r="BB61" i="15"/>
  <c r="BF61" i="15"/>
  <c r="BJ61" i="15"/>
  <c r="BN61" i="15"/>
  <c r="BR61" i="15"/>
  <c r="BV61" i="15"/>
  <c r="BE61" i="15"/>
  <c r="BI61" i="15"/>
  <c r="BM61" i="15"/>
  <c r="BQ61" i="15"/>
  <c r="BU61" i="15"/>
  <c r="BC61" i="15"/>
  <c r="BK61" i="15"/>
  <c r="BS61" i="15"/>
  <c r="BD61" i="15"/>
  <c r="BL61" i="15"/>
  <c r="BT61" i="15"/>
  <c r="BH61" i="15"/>
  <c r="BP61" i="15"/>
  <c r="BG61" i="15"/>
  <c r="BO61" i="15"/>
  <c r="BA61" i="15"/>
  <c r="BY60" i="15"/>
  <c r="BX60" i="15"/>
  <c r="Y57" i="21"/>
  <c r="AH57" i="21" s="1"/>
  <c r="AW60" i="15"/>
  <c r="AX61" i="15"/>
  <c r="Z61" i="15"/>
  <c r="Y61" i="15"/>
  <c r="F61" i="15"/>
  <c r="J61" i="15"/>
  <c r="N61" i="15"/>
  <c r="R61" i="15"/>
  <c r="V61" i="15"/>
  <c r="E61" i="15"/>
  <c r="K61" i="15"/>
  <c r="P61" i="15"/>
  <c r="U61" i="15"/>
  <c r="I61" i="15"/>
  <c r="T61" i="15"/>
  <c r="G61" i="15"/>
  <c r="L61" i="15"/>
  <c r="Q61" i="15"/>
  <c r="W61" i="15"/>
  <c r="H61" i="15"/>
  <c r="M61" i="15"/>
  <c r="S61" i="15"/>
  <c r="X61" i="15"/>
  <c r="D61" i="15"/>
  <c r="O61" i="15"/>
  <c r="AK61" i="15"/>
  <c r="AO61" i="15"/>
  <c r="AM61" i="15"/>
  <c r="AN61" i="15"/>
  <c r="AP61" i="15"/>
  <c r="AJ61" i="15"/>
  <c r="AL61" i="15"/>
  <c r="AG61" i="15"/>
  <c r="AV60" i="15"/>
  <c r="AQ60" i="15"/>
  <c r="AR60" i="15"/>
  <c r="AS60" i="15"/>
  <c r="AU60" i="15"/>
  <c r="AT60" i="15"/>
  <c r="AD61" i="15"/>
  <c r="AE61" i="15"/>
  <c r="AB61" i="15"/>
  <c r="AF61" i="15"/>
  <c r="AI61" i="15"/>
  <c r="AA61" i="15"/>
  <c r="AC61" i="15"/>
  <c r="AH61" i="15"/>
  <c r="A62" i="15"/>
  <c r="BY61" i="15" l="1"/>
  <c r="BZ62" i="15"/>
  <c r="BW62" i="15"/>
  <c r="BE62" i="15"/>
  <c r="BI62" i="15"/>
  <c r="BM62" i="15"/>
  <c r="BQ62" i="15"/>
  <c r="BU62" i="15"/>
  <c r="BD62" i="15"/>
  <c r="BH62" i="15"/>
  <c r="BL62" i="15"/>
  <c r="BP62" i="15"/>
  <c r="BT62" i="15"/>
  <c r="BF62" i="15"/>
  <c r="BN62" i="15"/>
  <c r="BV62" i="15"/>
  <c r="BG62" i="15"/>
  <c r="BO62" i="15"/>
  <c r="BC62" i="15"/>
  <c r="BK62" i="15"/>
  <c r="BS62" i="15"/>
  <c r="BJ62" i="15"/>
  <c r="BR62" i="15"/>
  <c r="BB62" i="15"/>
  <c r="BA62" i="15"/>
  <c r="BX61" i="15"/>
  <c r="Y56" i="21"/>
  <c r="AH56" i="21" s="1"/>
  <c r="AR61" i="15"/>
  <c r="AX62" i="15"/>
  <c r="Z62" i="15"/>
  <c r="Y62" i="15"/>
  <c r="E62" i="15"/>
  <c r="I62" i="15"/>
  <c r="M62" i="15"/>
  <c r="Q62" i="15"/>
  <c r="U62" i="15"/>
  <c r="F62" i="15"/>
  <c r="K62" i="15"/>
  <c r="P62" i="15"/>
  <c r="V62" i="15"/>
  <c r="J62" i="15"/>
  <c r="T62" i="15"/>
  <c r="G62" i="15"/>
  <c r="L62" i="15"/>
  <c r="R62" i="15"/>
  <c r="W62" i="15"/>
  <c r="H62" i="15"/>
  <c r="N62" i="15"/>
  <c r="S62" i="15"/>
  <c r="X62" i="15"/>
  <c r="D62" i="15"/>
  <c r="O62" i="15"/>
  <c r="AW61" i="15"/>
  <c r="AV61" i="15"/>
  <c r="AL62" i="15"/>
  <c r="AP62" i="15"/>
  <c r="AK62" i="15"/>
  <c r="AM62" i="15"/>
  <c r="AJ62" i="15"/>
  <c r="AN62" i="15"/>
  <c r="AO62" i="15"/>
  <c r="AG62" i="15"/>
  <c r="AQ61" i="15"/>
  <c r="AS61" i="15"/>
  <c r="AU61" i="15"/>
  <c r="AT61" i="15"/>
  <c r="AB62" i="15"/>
  <c r="AF62" i="15"/>
  <c r="AD62" i="15"/>
  <c r="AA62" i="15"/>
  <c r="AC62" i="15"/>
  <c r="AE62" i="15"/>
  <c r="AI62" i="15"/>
  <c r="AH62" i="15"/>
  <c r="A63" i="15"/>
  <c r="BZ63" i="15" l="1"/>
  <c r="BW63" i="15"/>
  <c r="BD63" i="15"/>
  <c r="BH63" i="15"/>
  <c r="BL63" i="15"/>
  <c r="BP63" i="15"/>
  <c r="BT63" i="15"/>
  <c r="BC63" i="15"/>
  <c r="BG63" i="15"/>
  <c r="BK63" i="15"/>
  <c r="BO63" i="15"/>
  <c r="BS63" i="15"/>
  <c r="BI63" i="15"/>
  <c r="BQ63" i="15"/>
  <c r="BB63" i="15"/>
  <c r="BJ63" i="15"/>
  <c r="BR63" i="15"/>
  <c r="BF63" i="15"/>
  <c r="BN63" i="15"/>
  <c r="BV63" i="15"/>
  <c r="BU63" i="15"/>
  <c r="BE63" i="15"/>
  <c r="BA63" i="15"/>
  <c r="BM63" i="15"/>
  <c r="BY62" i="15"/>
  <c r="BX62" i="15"/>
  <c r="Y55" i="21"/>
  <c r="AH55" i="21" s="1"/>
  <c r="AX63" i="15"/>
  <c r="Z63" i="15"/>
  <c r="Y63" i="15"/>
  <c r="D63" i="15"/>
  <c r="H63" i="15"/>
  <c r="L63" i="15"/>
  <c r="P63" i="15"/>
  <c r="T63" i="15"/>
  <c r="X63" i="15"/>
  <c r="F63" i="15"/>
  <c r="K63" i="15"/>
  <c r="Q63" i="15"/>
  <c r="V63" i="15"/>
  <c r="O63" i="15"/>
  <c r="G63" i="15"/>
  <c r="M63" i="15"/>
  <c r="R63" i="15"/>
  <c r="W63" i="15"/>
  <c r="I63" i="15"/>
  <c r="N63" i="15"/>
  <c r="S63" i="15"/>
  <c r="E63" i="15"/>
  <c r="J63" i="15"/>
  <c r="U63" i="15"/>
  <c r="AW62" i="15"/>
  <c r="AM63" i="15"/>
  <c r="AJ63" i="15"/>
  <c r="AO63" i="15"/>
  <c r="AK63" i="15"/>
  <c r="AP63" i="15"/>
  <c r="AL63" i="15"/>
  <c r="AN63" i="15"/>
  <c r="AG63" i="15"/>
  <c r="AV62" i="15"/>
  <c r="AQ62" i="15"/>
  <c r="AU62" i="15"/>
  <c r="AS62" i="15"/>
  <c r="AR62" i="15"/>
  <c r="AT62" i="15"/>
  <c r="AD63" i="15"/>
  <c r="AC63" i="15"/>
  <c r="AA63" i="15"/>
  <c r="AF63" i="15"/>
  <c r="AE63" i="15"/>
  <c r="AB63" i="15"/>
  <c r="AI63" i="15"/>
  <c r="AH63" i="15"/>
  <c r="A64" i="15"/>
  <c r="BZ64" i="15" l="1"/>
  <c r="BW64" i="15"/>
  <c r="BC64" i="15"/>
  <c r="BG64" i="15"/>
  <c r="BK64" i="15"/>
  <c r="BO64" i="15"/>
  <c r="BS64" i="15"/>
  <c r="BB64" i="15"/>
  <c r="BF64" i="15"/>
  <c r="BJ64" i="15"/>
  <c r="BN64" i="15"/>
  <c r="BR64" i="15"/>
  <c r="BV64" i="15"/>
  <c r="BD64" i="15"/>
  <c r="BL64" i="15"/>
  <c r="BT64" i="15"/>
  <c r="BE64" i="15"/>
  <c r="BM64" i="15"/>
  <c r="BU64" i="15"/>
  <c r="BI64" i="15"/>
  <c r="BQ64" i="15"/>
  <c r="BH64" i="15"/>
  <c r="BP64" i="15"/>
  <c r="BA64" i="15"/>
  <c r="BX63" i="15"/>
  <c r="BY63" i="15"/>
  <c r="Y54" i="21"/>
  <c r="AH54" i="21" s="1"/>
  <c r="AX64" i="15"/>
  <c r="Z64" i="15"/>
  <c r="Y64" i="15"/>
  <c r="AV63" i="15"/>
  <c r="G64" i="15"/>
  <c r="K64" i="15"/>
  <c r="O64" i="15"/>
  <c r="S64" i="15"/>
  <c r="W64" i="15"/>
  <c r="F64" i="15"/>
  <c r="L64" i="15"/>
  <c r="Q64" i="15"/>
  <c r="V64" i="15"/>
  <c r="H64" i="15"/>
  <c r="M64" i="15"/>
  <c r="R64" i="15"/>
  <c r="X64" i="15"/>
  <c r="D64" i="15"/>
  <c r="I64" i="15"/>
  <c r="N64" i="15"/>
  <c r="T64" i="15"/>
  <c r="J64" i="15"/>
  <c r="P64" i="15"/>
  <c r="U64" i="15"/>
  <c r="E64" i="15"/>
  <c r="AW63" i="15"/>
  <c r="AJ64" i="15"/>
  <c r="AN64" i="15"/>
  <c r="AM64" i="15"/>
  <c r="AO64" i="15"/>
  <c r="AP64" i="15"/>
  <c r="AK64" i="15"/>
  <c r="AL64" i="15"/>
  <c r="AG64" i="15"/>
  <c r="AU63" i="15"/>
  <c r="AR63" i="15"/>
  <c r="AQ63" i="15"/>
  <c r="AS63" i="15"/>
  <c r="AT63" i="15"/>
  <c r="AB64" i="15"/>
  <c r="AF64" i="15"/>
  <c r="AC64" i="15"/>
  <c r="AE64" i="15"/>
  <c r="AI64" i="15"/>
  <c r="AA64" i="15"/>
  <c r="AD64" i="15"/>
  <c r="AH64" i="15"/>
  <c r="A65" i="15"/>
  <c r="BZ65" i="15" l="1"/>
  <c r="BW65" i="15"/>
  <c r="BB65" i="15"/>
  <c r="BF65" i="15"/>
  <c r="BJ65" i="15"/>
  <c r="BN65" i="15"/>
  <c r="BR65" i="15"/>
  <c r="BV65" i="15"/>
  <c r="BE65" i="15"/>
  <c r="BI65" i="15"/>
  <c r="BM65" i="15"/>
  <c r="BQ65" i="15"/>
  <c r="BU65" i="15"/>
  <c r="BG65" i="15"/>
  <c r="BO65" i="15"/>
  <c r="BH65" i="15"/>
  <c r="BP65" i="15"/>
  <c r="BD65" i="15"/>
  <c r="BL65" i="15"/>
  <c r="BT65" i="15"/>
  <c r="BK65" i="15"/>
  <c r="BS65" i="15"/>
  <c r="BC65" i="15"/>
  <c r="BA65" i="15"/>
  <c r="BX64" i="15"/>
  <c r="BY64" i="15"/>
  <c r="Y53" i="21"/>
  <c r="AH53" i="21" s="1"/>
  <c r="AX65" i="15"/>
  <c r="Z65" i="15"/>
  <c r="Y65" i="15"/>
  <c r="F65" i="15"/>
  <c r="J65" i="15"/>
  <c r="N65" i="15"/>
  <c r="R65" i="15"/>
  <c r="V65" i="15"/>
  <c r="G65" i="15"/>
  <c r="L65" i="15"/>
  <c r="Q65" i="15"/>
  <c r="W65" i="15"/>
  <c r="H65" i="15"/>
  <c r="M65" i="15"/>
  <c r="S65" i="15"/>
  <c r="X65" i="15"/>
  <c r="D65" i="15"/>
  <c r="I65" i="15"/>
  <c r="O65" i="15"/>
  <c r="T65" i="15"/>
  <c r="K65" i="15"/>
  <c r="P65" i="15"/>
  <c r="U65" i="15"/>
  <c r="E65" i="15"/>
  <c r="AV64" i="15"/>
  <c r="AQ64" i="15"/>
  <c r="AK65" i="15"/>
  <c r="AO65" i="15"/>
  <c r="AL65" i="15"/>
  <c r="AM65" i="15"/>
  <c r="AJ65" i="15"/>
  <c r="AN65" i="15"/>
  <c r="AP65" i="15"/>
  <c r="AG65" i="15"/>
  <c r="AW64" i="15"/>
  <c r="AU64" i="15"/>
  <c r="AR64" i="15"/>
  <c r="AS64" i="15"/>
  <c r="AT64" i="15"/>
  <c r="AD65" i="15"/>
  <c r="AB65" i="15"/>
  <c r="AE65" i="15"/>
  <c r="AC65" i="15"/>
  <c r="AF65" i="15"/>
  <c r="AI65" i="15"/>
  <c r="AA65" i="15"/>
  <c r="AH65" i="15"/>
  <c r="A66" i="15"/>
  <c r="BZ66" i="15" l="1"/>
  <c r="BW66" i="15"/>
  <c r="D66" i="15"/>
  <c r="H66" i="15"/>
  <c r="L66" i="15"/>
  <c r="P66" i="15"/>
  <c r="T66" i="15"/>
  <c r="X66" i="15"/>
  <c r="G66" i="15"/>
  <c r="K66" i="15"/>
  <c r="O66" i="15"/>
  <c r="S66" i="15"/>
  <c r="W66" i="15"/>
  <c r="E66" i="15"/>
  <c r="M66" i="15"/>
  <c r="U66" i="15"/>
  <c r="J66" i="15"/>
  <c r="R66" i="15"/>
  <c r="F66" i="15"/>
  <c r="V66" i="15"/>
  <c r="Q66" i="15"/>
  <c r="I66" i="15"/>
  <c r="BE66" i="15"/>
  <c r="BI66" i="15"/>
  <c r="BM66" i="15"/>
  <c r="BQ66" i="15"/>
  <c r="BU66" i="15"/>
  <c r="BD66" i="15"/>
  <c r="BH66" i="15"/>
  <c r="BL66" i="15"/>
  <c r="BP66" i="15"/>
  <c r="BT66" i="15"/>
  <c r="N66" i="15"/>
  <c r="BB66" i="15"/>
  <c r="BJ66" i="15"/>
  <c r="BR66" i="15"/>
  <c r="BC66" i="15"/>
  <c r="BK66" i="15"/>
  <c r="BS66" i="15"/>
  <c r="BG66" i="15"/>
  <c r="BO66" i="15"/>
  <c r="BV66" i="15"/>
  <c r="BF66" i="15"/>
  <c r="BN66" i="15"/>
  <c r="BA66" i="15"/>
  <c r="BY65" i="15"/>
  <c r="BX65" i="15"/>
  <c r="Y52" i="21"/>
  <c r="AH52" i="21" s="1"/>
  <c r="AX66" i="15"/>
  <c r="Z66" i="15"/>
  <c r="Y66" i="15"/>
  <c r="AS65" i="15"/>
  <c r="AW65" i="15"/>
  <c r="AL66" i="15"/>
  <c r="AP66" i="15"/>
  <c r="AJ66" i="15"/>
  <c r="AO66" i="15"/>
  <c r="AK66" i="15"/>
  <c r="AM66" i="15"/>
  <c r="AN66" i="15"/>
  <c r="AG66" i="15"/>
  <c r="AU65" i="15"/>
  <c r="AV65" i="15"/>
  <c r="AQ65" i="15"/>
  <c r="AR65" i="15"/>
  <c r="AT65" i="15"/>
  <c r="AB66" i="15"/>
  <c r="AF66" i="15"/>
  <c r="AA66" i="15"/>
  <c r="AD66" i="15"/>
  <c r="AC66" i="15"/>
  <c r="AI66" i="15"/>
  <c r="AE66" i="15"/>
  <c r="AH66" i="15"/>
  <c r="A67" i="15"/>
  <c r="BZ67" i="15" l="1"/>
  <c r="BW67" i="15"/>
  <c r="G67" i="15"/>
  <c r="K67" i="15"/>
  <c r="O67" i="15"/>
  <c r="S67" i="15"/>
  <c r="W67" i="15"/>
  <c r="F67" i="15"/>
  <c r="J67" i="15"/>
  <c r="N67" i="15"/>
  <c r="R67" i="15"/>
  <c r="V67" i="15"/>
  <c r="H67" i="15"/>
  <c r="P67" i="15"/>
  <c r="X67" i="15"/>
  <c r="E67" i="15"/>
  <c r="M67" i="15"/>
  <c r="U67" i="15"/>
  <c r="Q67" i="15"/>
  <c r="L67" i="15"/>
  <c r="T67" i="15"/>
  <c r="BD67" i="15"/>
  <c r="BH67" i="15"/>
  <c r="BL67" i="15"/>
  <c r="BP67" i="15"/>
  <c r="BT67" i="15"/>
  <c r="I67" i="15"/>
  <c r="BC67" i="15"/>
  <c r="BG67" i="15"/>
  <c r="BK67" i="15"/>
  <c r="BO67" i="15"/>
  <c r="BS67" i="15"/>
  <c r="BE67" i="15"/>
  <c r="BM67" i="15"/>
  <c r="BU67" i="15"/>
  <c r="D67" i="15"/>
  <c r="BF67" i="15"/>
  <c r="BN67" i="15"/>
  <c r="BV67" i="15"/>
  <c r="BB67" i="15"/>
  <c r="BJ67" i="15"/>
  <c r="BR67" i="15"/>
  <c r="BI67" i="15"/>
  <c r="BQ67" i="15"/>
  <c r="BA67" i="15"/>
  <c r="BY66" i="15"/>
  <c r="BX66" i="15"/>
  <c r="Y51" i="21"/>
  <c r="AH51" i="21" s="1"/>
  <c r="AT66" i="15"/>
  <c r="AX67" i="15"/>
  <c r="Z67" i="15"/>
  <c r="Y67" i="15"/>
  <c r="AR66" i="15"/>
  <c r="AW66" i="15"/>
  <c r="AM67" i="15"/>
  <c r="AJ67" i="15"/>
  <c r="AN67" i="15"/>
  <c r="AO67" i="15"/>
  <c r="AK67" i="15"/>
  <c r="AP67" i="15"/>
  <c r="AL67" i="15"/>
  <c r="AG67" i="15"/>
  <c r="AQ66" i="15"/>
  <c r="AV66" i="15"/>
  <c r="AS66" i="15"/>
  <c r="AU66" i="15"/>
  <c r="AD67" i="15"/>
  <c r="AA67" i="15"/>
  <c r="AF67" i="15"/>
  <c r="AC67" i="15"/>
  <c r="AB67" i="15"/>
  <c r="AE67" i="15"/>
  <c r="AI67" i="15"/>
  <c r="AH67" i="15"/>
  <c r="A68" i="15"/>
  <c r="BX67" i="15" l="1"/>
  <c r="BZ68" i="15"/>
  <c r="BW68" i="15"/>
  <c r="F68" i="15"/>
  <c r="J68" i="15"/>
  <c r="N68" i="15"/>
  <c r="R68" i="15"/>
  <c r="V68" i="15"/>
  <c r="E68" i="15"/>
  <c r="I68" i="15"/>
  <c r="M68" i="15"/>
  <c r="Q68" i="15"/>
  <c r="U68" i="15"/>
  <c r="K68" i="15"/>
  <c r="S68" i="15"/>
  <c r="H68" i="15"/>
  <c r="P68" i="15"/>
  <c r="X68" i="15"/>
  <c r="L68" i="15"/>
  <c r="G68" i="15"/>
  <c r="W68" i="15"/>
  <c r="BC68" i="15"/>
  <c r="BG68" i="15"/>
  <c r="BK68" i="15"/>
  <c r="BO68" i="15"/>
  <c r="BS68" i="15"/>
  <c r="T68" i="15"/>
  <c r="BB68" i="15"/>
  <c r="BF68" i="15"/>
  <c r="BJ68" i="15"/>
  <c r="BN68" i="15"/>
  <c r="BR68" i="15"/>
  <c r="BV68" i="15"/>
  <c r="BH68" i="15"/>
  <c r="BP68" i="15"/>
  <c r="BI68" i="15"/>
  <c r="O68" i="15"/>
  <c r="BE68" i="15"/>
  <c r="BM68" i="15"/>
  <c r="BU68" i="15"/>
  <c r="D68" i="15"/>
  <c r="BL68" i="15"/>
  <c r="BQ68" i="15"/>
  <c r="BT68" i="15"/>
  <c r="BD68" i="15"/>
  <c r="BA68" i="15"/>
  <c r="BY67" i="15"/>
  <c r="Y50" i="21"/>
  <c r="AH50" i="21" s="1"/>
  <c r="AX68" i="15"/>
  <c r="Z68" i="15"/>
  <c r="Y68" i="15"/>
  <c r="AQ67" i="15"/>
  <c r="AW67" i="15"/>
  <c r="AJ68" i="15"/>
  <c r="AN68" i="15"/>
  <c r="AK68" i="15"/>
  <c r="AO68" i="15"/>
  <c r="AP68" i="15"/>
  <c r="AL68" i="15"/>
  <c r="AM68" i="15"/>
  <c r="AG68" i="15"/>
  <c r="AS67" i="15"/>
  <c r="AV67" i="15"/>
  <c r="AU67" i="15"/>
  <c r="AR67" i="15"/>
  <c r="AT67" i="15"/>
  <c r="AB68" i="15"/>
  <c r="AF68" i="15"/>
  <c r="AE68" i="15"/>
  <c r="AC68" i="15"/>
  <c r="AI68" i="15"/>
  <c r="AA68" i="15"/>
  <c r="AD68" i="15"/>
  <c r="AH68" i="15"/>
  <c r="A69" i="15"/>
  <c r="BZ69" i="15" l="1"/>
  <c r="BW69" i="15"/>
  <c r="E69" i="15"/>
  <c r="I69" i="15"/>
  <c r="M69" i="15"/>
  <c r="Q69" i="15"/>
  <c r="U69" i="15"/>
  <c r="D69" i="15"/>
  <c r="H69" i="15"/>
  <c r="L69" i="15"/>
  <c r="P69" i="15"/>
  <c r="T69" i="15"/>
  <c r="X69" i="15"/>
  <c r="F69" i="15"/>
  <c r="N69" i="15"/>
  <c r="V69" i="15"/>
  <c r="K69" i="15"/>
  <c r="S69" i="15"/>
  <c r="G69" i="15"/>
  <c r="W69" i="15"/>
  <c r="R69" i="15"/>
  <c r="J69" i="15"/>
  <c r="BB69" i="15"/>
  <c r="BF69" i="15"/>
  <c r="BJ69" i="15"/>
  <c r="BN69" i="15"/>
  <c r="BR69" i="15"/>
  <c r="BV69" i="15"/>
  <c r="BE69" i="15"/>
  <c r="BI69" i="15"/>
  <c r="BM69" i="15"/>
  <c r="BQ69" i="15"/>
  <c r="BU69" i="15"/>
  <c r="O69" i="15"/>
  <c r="BC69" i="15"/>
  <c r="BK69" i="15"/>
  <c r="BS69" i="15"/>
  <c r="BH69" i="15"/>
  <c r="BP69" i="15"/>
  <c r="BG69" i="15"/>
  <c r="BL69" i="15"/>
  <c r="BO69" i="15"/>
  <c r="BD69" i="15"/>
  <c r="BT69" i="15"/>
  <c r="BA69" i="15"/>
  <c r="BY68" i="15"/>
  <c r="BX68" i="15"/>
  <c r="AX69" i="15"/>
  <c r="Z69" i="15"/>
  <c r="Y69" i="15"/>
  <c r="AW68" i="15"/>
  <c r="AT68" i="15"/>
  <c r="AU68" i="15"/>
  <c r="AK69" i="15"/>
  <c r="AO69" i="15"/>
  <c r="AL69" i="15"/>
  <c r="AP69" i="15"/>
  <c r="AM69" i="15"/>
  <c r="AJ69" i="15"/>
  <c r="AN69" i="15"/>
  <c r="AG69" i="15"/>
  <c r="AR68" i="15"/>
  <c r="AV68" i="15"/>
  <c r="AQ68" i="15"/>
  <c r="AS68" i="15"/>
  <c r="AD69" i="15"/>
  <c r="AE69" i="15"/>
  <c r="AB69" i="15"/>
  <c r="AA69" i="15"/>
  <c r="AC69" i="15"/>
  <c r="AI69" i="15"/>
  <c r="AF69" i="15"/>
  <c r="AH69" i="15"/>
  <c r="A70" i="15"/>
  <c r="BZ70" i="15" l="1"/>
  <c r="BW70" i="15"/>
  <c r="D70" i="15"/>
  <c r="H70" i="15"/>
  <c r="L70" i="15"/>
  <c r="P70" i="15"/>
  <c r="T70" i="15"/>
  <c r="X70" i="15"/>
  <c r="G70" i="15"/>
  <c r="K70" i="15"/>
  <c r="O70" i="15"/>
  <c r="S70" i="15"/>
  <c r="W70" i="15"/>
  <c r="I70" i="15"/>
  <c r="Q70" i="15"/>
  <c r="F70" i="15"/>
  <c r="N70" i="15"/>
  <c r="V70" i="15"/>
  <c r="R70" i="15"/>
  <c r="M70" i="15"/>
  <c r="U70" i="15"/>
  <c r="BE70" i="15"/>
  <c r="BI70" i="15"/>
  <c r="BM70" i="15"/>
  <c r="BQ70" i="15"/>
  <c r="BU70" i="15"/>
  <c r="J70" i="15"/>
  <c r="BD70" i="15"/>
  <c r="BH70" i="15"/>
  <c r="BL70" i="15"/>
  <c r="BP70" i="15"/>
  <c r="BT70" i="15"/>
  <c r="BF70" i="15"/>
  <c r="BN70" i="15"/>
  <c r="BV70" i="15"/>
  <c r="E70" i="15"/>
  <c r="BC70" i="15"/>
  <c r="BK70" i="15"/>
  <c r="BS70" i="15"/>
  <c r="BJ70" i="15"/>
  <c r="BG70" i="15"/>
  <c r="BO70" i="15"/>
  <c r="BR70" i="15"/>
  <c r="BB70" i="15"/>
  <c r="BA70" i="15"/>
  <c r="BY69" i="15"/>
  <c r="BX69" i="15"/>
  <c r="AW69" i="15"/>
  <c r="AX70" i="15"/>
  <c r="Z70" i="15"/>
  <c r="Y70" i="15"/>
  <c r="AL70" i="15"/>
  <c r="AP70" i="15"/>
  <c r="AM70" i="15"/>
  <c r="AJ70" i="15"/>
  <c r="AK70" i="15"/>
  <c r="AN70" i="15"/>
  <c r="AO70" i="15"/>
  <c r="AG70" i="15"/>
  <c r="AR69" i="15"/>
  <c r="AU69" i="15"/>
  <c r="AS69" i="15"/>
  <c r="AT69" i="15"/>
  <c r="AQ69" i="15"/>
  <c r="AV69" i="15"/>
  <c r="AB70" i="15"/>
  <c r="AF70" i="15"/>
  <c r="AD70" i="15"/>
  <c r="AA70" i="15"/>
  <c r="AE70" i="15"/>
  <c r="AI70" i="15"/>
  <c r="AC70" i="15"/>
  <c r="AH70" i="15"/>
  <c r="A71" i="15"/>
  <c r="BZ71" i="15" l="1"/>
  <c r="BW71" i="15"/>
  <c r="G71" i="15"/>
  <c r="K71" i="15"/>
  <c r="O71" i="15"/>
  <c r="S71" i="15"/>
  <c r="W71" i="15"/>
  <c r="F71" i="15"/>
  <c r="J71" i="15"/>
  <c r="N71" i="15"/>
  <c r="R71" i="15"/>
  <c r="V71" i="15"/>
  <c r="D71" i="15"/>
  <c r="L71" i="15"/>
  <c r="T71" i="15"/>
  <c r="I71" i="15"/>
  <c r="Q71" i="15"/>
  <c r="M71" i="15"/>
  <c r="H71" i="15"/>
  <c r="X71" i="15"/>
  <c r="BD71" i="15"/>
  <c r="BH71" i="15"/>
  <c r="BL71" i="15"/>
  <c r="BP71" i="15"/>
  <c r="BT71" i="15"/>
  <c r="U71" i="15"/>
  <c r="BC71" i="15"/>
  <c r="BG71" i="15"/>
  <c r="BK71" i="15"/>
  <c r="BO71" i="15"/>
  <c r="BS71" i="15"/>
  <c r="BI71" i="15"/>
  <c r="BQ71" i="15"/>
  <c r="P71" i="15"/>
  <c r="BF71" i="15"/>
  <c r="BN71" i="15"/>
  <c r="BV71" i="15"/>
  <c r="E71" i="15"/>
  <c r="BE71" i="15"/>
  <c r="BU71" i="15"/>
  <c r="BJ71" i="15"/>
  <c r="BA71" i="15"/>
  <c r="BM71" i="15"/>
  <c r="BR71" i="15"/>
  <c r="BB71" i="15"/>
  <c r="BY70" i="15"/>
  <c r="BX70" i="15"/>
  <c r="AX71" i="15"/>
  <c r="Z71" i="15"/>
  <c r="Y71" i="15"/>
  <c r="AU70" i="15"/>
  <c r="AW70" i="15"/>
  <c r="AM71" i="15"/>
  <c r="AJ71" i="15"/>
  <c r="AN71" i="15"/>
  <c r="AK71" i="15"/>
  <c r="AO71" i="15"/>
  <c r="AL71" i="15"/>
  <c r="AP71" i="15"/>
  <c r="AG71" i="15"/>
  <c r="AS70" i="15"/>
  <c r="AV70" i="15"/>
  <c r="AR70" i="15"/>
  <c r="AQ70" i="15"/>
  <c r="AT70" i="15"/>
  <c r="AD71" i="15"/>
  <c r="AC71" i="15"/>
  <c r="AA71" i="15"/>
  <c r="AF71" i="15"/>
  <c r="AB71" i="15"/>
  <c r="AE71" i="15"/>
  <c r="AI71" i="15"/>
  <c r="AH71" i="15"/>
  <c r="A72" i="15"/>
  <c r="BX71" i="15" l="1"/>
  <c r="BZ72" i="15"/>
  <c r="BW72" i="15"/>
  <c r="F72" i="15"/>
  <c r="J72" i="15"/>
  <c r="N72" i="15"/>
  <c r="R72" i="15"/>
  <c r="V72" i="15"/>
  <c r="E72" i="15"/>
  <c r="I72" i="15"/>
  <c r="M72" i="15"/>
  <c r="Q72" i="15"/>
  <c r="U72" i="15"/>
  <c r="G72" i="15"/>
  <c r="O72" i="15"/>
  <c r="W72" i="15"/>
  <c r="D72" i="15"/>
  <c r="L72" i="15"/>
  <c r="T72" i="15"/>
  <c r="H72" i="15"/>
  <c r="X72" i="15"/>
  <c r="S72" i="15"/>
  <c r="K72" i="15"/>
  <c r="BC72" i="15"/>
  <c r="BG72" i="15"/>
  <c r="BK72" i="15"/>
  <c r="BO72" i="15"/>
  <c r="BS72" i="15"/>
  <c r="BB72" i="15"/>
  <c r="BF72" i="15"/>
  <c r="BJ72" i="15"/>
  <c r="BN72" i="15"/>
  <c r="BR72" i="15"/>
  <c r="BV72" i="15"/>
  <c r="P72" i="15"/>
  <c r="BD72" i="15"/>
  <c r="BL72" i="15"/>
  <c r="BT72" i="15"/>
  <c r="BI72" i="15"/>
  <c r="BQ72" i="15"/>
  <c r="BP72" i="15"/>
  <c r="BH72" i="15"/>
  <c r="BM72" i="15"/>
  <c r="BA72" i="15"/>
  <c r="BU72" i="15"/>
  <c r="BE72" i="15"/>
  <c r="BY71" i="15"/>
  <c r="AV71" i="15"/>
  <c r="AX72" i="15"/>
  <c r="Z72" i="15"/>
  <c r="Y72" i="15"/>
  <c r="AW71" i="15"/>
  <c r="AJ72" i="15"/>
  <c r="AN72" i="15"/>
  <c r="AK72" i="15"/>
  <c r="AO72" i="15"/>
  <c r="AL72" i="15"/>
  <c r="AM72" i="15"/>
  <c r="AP72" i="15"/>
  <c r="AG72" i="15"/>
  <c r="AU71" i="15"/>
  <c r="AR71" i="15"/>
  <c r="AS71" i="15"/>
  <c r="AQ71" i="15"/>
  <c r="AT71" i="15"/>
  <c r="AB72" i="15"/>
  <c r="AF72" i="15"/>
  <c r="AC72" i="15"/>
  <c r="AE72" i="15"/>
  <c r="AD72" i="15"/>
  <c r="AI72" i="15"/>
  <c r="AA72" i="15"/>
  <c r="AH72" i="15"/>
  <c r="A73" i="15"/>
  <c r="BZ73" i="15" l="1"/>
  <c r="BW73" i="15"/>
  <c r="BB73" i="15"/>
  <c r="BF73" i="15"/>
  <c r="BJ73" i="15"/>
  <c r="BN73" i="15"/>
  <c r="BR73" i="15"/>
  <c r="BV73" i="15"/>
  <c r="BE73" i="15"/>
  <c r="BI73" i="15"/>
  <c r="BM73" i="15"/>
  <c r="BQ73" i="15"/>
  <c r="BU73" i="15"/>
  <c r="BG73" i="15"/>
  <c r="BO73" i="15"/>
  <c r="BD73" i="15"/>
  <c r="BL73" i="15"/>
  <c r="BT73" i="15"/>
  <c r="BK73" i="15"/>
  <c r="BH73" i="15"/>
  <c r="BP73" i="15"/>
  <c r="BS73" i="15"/>
  <c r="BA73" i="15"/>
  <c r="BC73" i="15"/>
  <c r="BY72" i="15"/>
  <c r="BX72" i="15"/>
  <c r="AX73" i="15"/>
  <c r="Z73" i="15"/>
  <c r="Y73" i="15"/>
  <c r="AW72" i="15"/>
  <c r="AU72" i="15"/>
  <c r="AK73" i="15"/>
  <c r="AO73" i="15"/>
  <c r="AL73" i="15"/>
  <c r="AP73" i="15"/>
  <c r="AM73" i="15"/>
  <c r="AN73" i="15"/>
  <c r="AJ73" i="15"/>
  <c r="AG73" i="15"/>
  <c r="AS72" i="15"/>
  <c r="AV72" i="15"/>
  <c r="AR72" i="15"/>
  <c r="AQ72" i="15"/>
  <c r="AT72" i="15"/>
  <c r="AD73" i="15"/>
  <c r="AB73" i="15"/>
  <c r="AE73" i="15"/>
  <c r="AA73" i="15"/>
  <c r="AI73" i="15"/>
  <c r="AC73" i="15"/>
  <c r="AF73" i="15"/>
  <c r="AH73" i="15"/>
  <c r="A74" i="15"/>
  <c r="BZ74" i="15" l="1"/>
  <c r="BW74" i="15"/>
  <c r="BE74" i="15"/>
  <c r="BI74" i="15"/>
  <c r="BM74" i="15"/>
  <c r="BQ74" i="15"/>
  <c r="BU74" i="15"/>
  <c r="BD74" i="15"/>
  <c r="BH74" i="15"/>
  <c r="BL74" i="15"/>
  <c r="BP74" i="15"/>
  <c r="BT74" i="15"/>
  <c r="BB74" i="15"/>
  <c r="BJ74" i="15"/>
  <c r="BR74" i="15"/>
  <c r="BG74" i="15"/>
  <c r="BO74" i="15"/>
  <c r="BF74" i="15"/>
  <c r="BV74" i="15"/>
  <c r="BK74" i="15"/>
  <c r="BN74" i="15"/>
  <c r="BS74" i="15"/>
  <c r="BC74" i="15"/>
  <c r="BA74" i="15"/>
  <c r="BY73" i="15"/>
  <c r="BX73" i="15"/>
  <c r="AW73" i="15"/>
  <c r="AX74" i="15"/>
  <c r="Z74" i="15"/>
  <c r="Y74" i="15"/>
  <c r="AV73" i="15"/>
  <c r="AL74" i="15"/>
  <c r="AP74" i="15"/>
  <c r="AM74" i="15"/>
  <c r="AN74" i="15"/>
  <c r="AJ74" i="15"/>
  <c r="AO74" i="15"/>
  <c r="AK74" i="15"/>
  <c r="AG74" i="15"/>
  <c r="AS73" i="15"/>
  <c r="AR73" i="15"/>
  <c r="AQ73" i="15"/>
  <c r="AU73" i="15"/>
  <c r="AT73" i="15"/>
  <c r="AA74" i="15"/>
  <c r="AE74" i="15"/>
  <c r="AC74" i="15"/>
  <c r="AB74" i="15"/>
  <c r="AD74" i="15"/>
  <c r="AF74" i="15"/>
  <c r="AI74" i="15"/>
  <c r="AH74" i="15"/>
  <c r="A75" i="15"/>
  <c r="BZ75" i="15" l="1"/>
  <c r="BW75" i="15"/>
  <c r="BD75" i="15"/>
  <c r="BH75" i="15"/>
  <c r="BL75" i="15"/>
  <c r="BP75" i="15"/>
  <c r="BT75" i="15"/>
  <c r="BC75" i="15"/>
  <c r="BG75" i="15"/>
  <c r="BK75" i="15"/>
  <c r="BO75" i="15"/>
  <c r="BS75" i="15"/>
  <c r="BE75" i="15"/>
  <c r="BM75" i="15"/>
  <c r="BU75" i="15"/>
  <c r="BB75" i="15"/>
  <c r="BJ75" i="15"/>
  <c r="BR75" i="15"/>
  <c r="BQ75" i="15"/>
  <c r="BI75" i="15"/>
  <c r="BA75" i="15"/>
  <c r="BN75" i="15"/>
  <c r="BV75" i="15"/>
  <c r="BF75" i="15"/>
  <c r="BY74" i="15"/>
  <c r="BX74" i="15"/>
  <c r="AX75" i="15"/>
  <c r="Z75" i="15"/>
  <c r="Y75" i="15"/>
  <c r="AW74" i="15"/>
  <c r="AM75" i="15"/>
  <c r="AJ75" i="15"/>
  <c r="AN75" i="15"/>
  <c r="AO75" i="15"/>
  <c r="AP75" i="15"/>
  <c r="AK75" i="15"/>
  <c r="AL75" i="15"/>
  <c r="AG75" i="15"/>
  <c r="AU74" i="15"/>
  <c r="AS74" i="15"/>
  <c r="AR74" i="15"/>
  <c r="AV74" i="15"/>
  <c r="AT74" i="15"/>
  <c r="AQ74" i="15"/>
  <c r="AC75" i="15"/>
  <c r="AA75" i="15"/>
  <c r="AE75" i="15"/>
  <c r="AD75" i="15"/>
  <c r="AF75" i="15"/>
  <c r="AB75" i="15"/>
  <c r="AI75" i="15"/>
  <c r="AH75" i="15"/>
  <c r="A76" i="15"/>
  <c r="BZ76" i="15" l="1"/>
  <c r="BW76" i="15"/>
  <c r="BC76" i="15"/>
  <c r="BG76" i="15"/>
  <c r="BK76" i="15"/>
  <c r="BO76" i="15"/>
  <c r="BS76" i="15"/>
  <c r="BB76" i="15"/>
  <c r="BF76" i="15"/>
  <c r="BJ76" i="15"/>
  <c r="BN76" i="15"/>
  <c r="BR76" i="15"/>
  <c r="BV76" i="15"/>
  <c r="BH76" i="15"/>
  <c r="BP76" i="15"/>
  <c r="BE76" i="15"/>
  <c r="BM76" i="15"/>
  <c r="BU76" i="15"/>
  <c r="BL76" i="15"/>
  <c r="BI76" i="15"/>
  <c r="BQ76" i="15"/>
  <c r="BA76" i="15"/>
  <c r="BT76" i="15"/>
  <c r="BD76" i="15"/>
  <c r="BY75" i="15"/>
  <c r="BX75" i="15"/>
  <c r="AX76" i="15"/>
  <c r="Z76" i="15"/>
  <c r="Y76" i="15"/>
  <c r="AQ75" i="15"/>
  <c r="AW75" i="15"/>
  <c r="AJ76" i="15"/>
  <c r="AN76" i="15"/>
  <c r="AK76" i="15"/>
  <c r="AO76" i="15"/>
  <c r="AP76" i="15"/>
  <c r="AL76" i="15"/>
  <c r="AM76" i="15"/>
  <c r="AG76" i="15"/>
  <c r="AT75" i="15"/>
  <c r="AV75" i="15"/>
  <c r="AR75" i="15"/>
  <c r="AS75" i="15"/>
  <c r="AU75" i="15"/>
  <c r="AA76" i="15"/>
  <c r="AE76" i="15"/>
  <c r="AC76" i="15"/>
  <c r="AF76" i="15"/>
  <c r="AI76" i="15"/>
  <c r="AB76" i="15"/>
  <c r="AD76" i="15"/>
  <c r="AH76" i="15"/>
  <c r="A77" i="15"/>
  <c r="BX76" i="15" l="1"/>
  <c r="BZ77" i="15"/>
  <c r="BW77" i="15"/>
  <c r="BB77" i="15"/>
  <c r="BF77" i="15"/>
  <c r="BJ77" i="15"/>
  <c r="BN77" i="15"/>
  <c r="BR77" i="15"/>
  <c r="BV77" i="15"/>
  <c r="BE77" i="15"/>
  <c r="BI77" i="15"/>
  <c r="BM77" i="15"/>
  <c r="BQ77" i="15"/>
  <c r="BU77" i="15"/>
  <c r="BC77" i="15"/>
  <c r="BK77" i="15"/>
  <c r="BS77" i="15"/>
  <c r="BH77" i="15"/>
  <c r="BP77" i="15"/>
  <c r="BG77" i="15"/>
  <c r="BL77" i="15"/>
  <c r="BO77" i="15"/>
  <c r="BT77" i="15"/>
  <c r="BA77" i="15"/>
  <c r="BD77" i="15"/>
  <c r="BY76" i="15"/>
  <c r="AX77" i="15"/>
  <c r="Z77" i="15"/>
  <c r="Y77" i="15"/>
  <c r="AW76" i="15"/>
  <c r="AK77" i="15"/>
  <c r="AO77" i="15"/>
  <c r="AL77" i="15"/>
  <c r="AP77" i="15"/>
  <c r="AJ77" i="15"/>
  <c r="AM77" i="15"/>
  <c r="AN77" i="15"/>
  <c r="AG77" i="15"/>
  <c r="AQ76" i="15"/>
  <c r="AT76" i="15"/>
  <c r="AS76" i="15"/>
  <c r="AU76" i="15"/>
  <c r="AV76" i="15"/>
  <c r="AR76" i="15"/>
  <c r="AC77" i="15"/>
  <c r="AA77" i="15"/>
  <c r="AE77" i="15"/>
  <c r="AB77" i="15"/>
  <c r="AI77" i="15"/>
  <c r="AD77" i="15"/>
  <c r="AF77" i="15"/>
  <c r="AH77" i="15"/>
  <c r="A78" i="15"/>
  <c r="BZ78" i="15" l="1"/>
  <c r="BW78" i="15"/>
  <c r="BE78" i="15"/>
  <c r="BI78" i="15"/>
  <c r="BM78" i="15"/>
  <c r="BQ78" i="15"/>
  <c r="BU78" i="15"/>
  <c r="BD78" i="15"/>
  <c r="BH78" i="15"/>
  <c r="BL78" i="15"/>
  <c r="BP78" i="15"/>
  <c r="BT78" i="15"/>
  <c r="BF78" i="15"/>
  <c r="BN78" i="15"/>
  <c r="BV78" i="15"/>
  <c r="BC78" i="15"/>
  <c r="BK78" i="15"/>
  <c r="BS78" i="15"/>
  <c r="BB78" i="15"/>
  <c r="BR78" i="15"/>
  <c r="BJ78" i="15"/>
  <c r="BO78" i="15"/>
  <c r="BG78" i="15"/>
  <c r="BA78" i="15"/>
  <c r="BY77" i="15"/>
  <c r="BX77" i="15"/>
  <c r="AQ77" i="15"/>
  <c r="AW77" i="15"/>
  <c r="AX78" i="15"/>
  <c r="Z78" i="15"/>
  <c r="Y78" i="15"/>
  <c r="AL78" i="15"/>
  <c r="AP78" i="15"/>
  <c r="AM78" i="15"/>
  <c r="AJ78" i="15"/>
  <c r="AN78" i="15"/>
  <c r="AK78" i="15"/>
  <c r="AO78" i="15"/>
  <c r="AG78" i="15"/>
  <c r="AV77" i="15"/>
  <c r="AT77" i="15"/>
  <c r="AS77" i="15"/>
  <c r="AR77" i="15"/>
  <c r="AU77" i="15"/>
  <c r="AA78" i="15"/>
  <c r="AE78" i="15"/>
  <c r="AC78" i="15"/>
  <c r="AB78" i="15"/>
  <c r="AD78" i="15"/>
  <c r="AF78" i="15"/>
  <c r="AI78" i="15"/>
  <c r="AH78" i="15"/>
  <c r="A79" i="15"/>
  <c r="BZ79" i="15" l="1"/>
  <c r="BW79" i="15"/>
  <c r="BD79" i="15"/>
  <c r="BH79" i="15"/>
  <c r="BL79" i="15"/>
  <c r="BP79" i="15"/>
  <c r="BT79" i="15"/>
  <c r="BC79" i="15"/>
  <c r="BG79" i="15"/>
  <c r="BK79" i="15"/>
  <c r="BO79" i="15"/>
  <c r="BS79" i="15"/>
  <c r="BI79" i="15"/>
  <c r="BQ79" i="15"/>
  <c r="BF79" i="15"/>
  <c r="BN79" i="15"/>
  <c r="BV79" i="15"/>
  <c r="BM79" i="15"/>
  <c r="BJ79" i="15"/>
  <c r="BA79" i="15"/>
  <c r="BR79" i="15"/>
  <c r="BB79" i="15"/>
  <c r="BU79" i="15"/>
  <c r="BE79" i="15"/>
  <c r="BY78" i="15"/>
  <c r="BX78" i="15"/>
  <c r="AX79" i="15"/>
  <c r="Z79" i="15"/>
  <c r="Y79" i="15"/>
  <c r="AW78" i="15"/>
  <c r="AM79" i="15"/>
  <c r="AJ79" i="15"/>
  <c r="AN79" i="15"/>
  <c r="AK79" i="15"/>
  <c r="AL79" i="15"/>
  <c r="AO79" i="15"/>
  <c r="AP79" i="15"/>
  <c r="AG79" i="15"/>
  <c r="AS78" i="15"/>
  <c r="AU78" i="15"/>
  <c r="AT78" i="15"/>
  <c r="AQ78" i="15"/>
  <c r="AR78" i="15"/>
  <c r="AV78" i="15"/>
  <c r="AC79" i="15"/>
  <c r="AA79" i="15"/>
  <c r="AE79" i="15"/>
  <c r="AD79" i="15"/>
  <c r="AF79" i="15"/>
  <c r="AI79" i="15"/>
  <c r="AB79" i="15"/>
  <c r="AH79" i="15"/>
  <c r="A80" i="15"/>
  <c r="BZ80" i="15" l="1"/>
  <c r="BW80" i="15"/>
  <c r="BC80" i="15"/>
  <c r="BG80" i="15"/>
  <c r="BK80" i="15"/>
  <c r="BO80" i="15"/>
  <c r="BS80" i="15"/>
  <c r="BB80" i="15"/>
  <c r="BF80" i="15"/>
  <c r="BJ80" i="15"/>
  <c r="BN80" i="15"/>
  <c r="BR80" i="15"/>
  <c r="BV80" i="15"/>
  <c r="BD80" i="15"/>
  <c r="BL80" i="15"/>
  <c r="BT80" i="15"/>
  <c r="BI80" i="15"/>
  <c r="BQ80" i="15"/>
  <c r="BH80" i="15"/>
  <c r="BM80" i="15"/>
  <c r="BP80" i="15"/>
  <c r="BA80" i="15"/>
  <c r="BU80" i="15"/>
  <c r="BE80" i="15"/>
  <c r="BY79" i="15"/>
  <c r="BX79" i="15"/>
  <c r="AX80" i="15"/>
  <c r="Z80" i="15"/>
  <c r="Y80" i="15"/>
  <c r="AT79" i="15"/>
  <c r="AV79" i="15"/>
  <c r="AW79" i="15"/>
  <c r="AJ80" i="15"/>
  <c r="AN80" i="15"/>
  <c r="AK80" i="15"/>
  <c r="AO80" i="15"/>
  <c r="AL80" i="15"/>
  <c r="AP80" i="15"/>
  <c r="AM80" i="15"/>
  <c r="AG80" i="15"/>
  <c r="AR79" i="15"/>
  <c r="AQ79" i="15"/>
  <c r="AU79" i="15"/>
  <c r="AS79" i="15"/>
  <c r="AA80" i="15"/>
  <c r="AE80" i="15"/>
  <c r="AC80" i="15"/>
  <c r="AF80" i="15"/>
  <c r="AI80" i="15"/>
  <c r="AB80" i="15"/>
  <c r="AD80" i="15"/>
  <c r="AH80" i="15"/>
  <c r="A81" i="15"/>
  <c r="BX80" i="15" l="1"/>
  <c r="BZ81" i="15"/>
  <c r="BW81" i="15"/>
  <c r="BB81" i="15"/>
  <c r="BF81" i="15"/>
  <c r="BJ81" i="15"/>
  <c r="BN81" i="15"/>
  <c r="BR81" i="15"/>
  <c r="BV81" i="15"/>
  <c r="BE81" i="15"/>
  <c r="BI81" i="15"/>
  <c r="BM81" i="15"/>
  <c r="BQ81" i="15"/>
  <c r="BU81" i="15"/>
  <c r="BG81" i="15"/>
  <c r="BO81" i="15"/>
  <c r="BD81" i="15"/>
  <c r="BL81" i="15"/>
  <c r="BT81" i="15"/>
  <c r="BC81" i="15"/>
  <c r="BS81" i="15"/>
  <c r="BK81" i="15"/>
  <c r="BP81" i="15"/>
  <c r="BA81" i="15"/>
  <c r="BH81" i="15"/>
  <c r="BY80" i="15"/>
  <c r="AX81" i="15"/>
  <c r="Z81" i="15"/>
  <c r="Y81" i="15"/>
  <c r="AW80" i="15"/>
  <c r="AK81" i="15"/>
  <c r="AO81" i="15"/>
  <c r="AL81" i="15"/>
  <c r="AP81" i="15"/>
  <c r="AM81" i="15"/>
  <c r="AN81" i="15"/>
  <c r="BY81" i="15" s="1"/>
  <c r="AJ81" i="15"/>
  <c r="AG81" i="15"/>
  <c r="AS80" i="15"/>
  <c r="AV80" i="15"/>
  <c r="AR80" i="15"/>
  <c r="AU80" i="15"/>
  <c r="AT80" i="15"/>
  <c r="AQ80" i="15"/>
  <c r="AC81" i="15"/>
  <c r="AA81" i="15"/>
  <c r="AE81" i="15"/>
  <c r="AB81" i="15"/>
  <c r="AI81" i="15"/>
  <c r="AD81" i="15"/>
  <c r="AF81" i="15"/>
  <c r="AH81" i="15"/>
  <c r="A82" i="15"/>
  <c r="BZ82" i="15" l="1"/>
  <c r="BW82" i="15"/>
  <c r="BE82" i="15"/>
  <c r="BI82" i="15"/>
  <c r="BM82" i="15"/>
  <c r="BQ82" i="15"/>
  <c r="BU82" i="15"/>
  <c r="BD82" i="15"/>
  <c r="BH82" i="15"/>
  <c r="BL82" i="15"/>
  <c r="BP82" i="15"/>
  <c r="BT82" i="15"/>
  <c r="BB82" i="15"/>
  <c r="BJ82" i="15"/>
  <c r="BR82" i="15"/>
  <c r="BG82" i="15"/>
  <c r="BO82" i="15"/>
  <c r="BN82" i="15"/>
  <c r="BK82" i="15"/>
  <c r="BS82" i="15"/>
  <c r="BC82" i="15"/>
  <c r="BV82" i="15"/>
  <c r="BF82" i="15"/>
  <c r="BA82" i="15"/>
  <c r="BX81" i="15"/>
  <c r="AW81" i="15"/>
  <c r="AX82" i="15"/>
  <c r="Z82" i="15"/>
  <c r="Y82" i="15"/>
  <c r="AR81" i="15"/>
  <c r="AL82" i="15"/>
  <c r="AP82" i="15"/>
  <c r="AM82" i="15"/>
  <c r="AN82" i="15"/>
  <c r="AO82" i="15"/>
  <c r="AJ82" i="15"/>
  <c r="AK82" i="15"/>
  <c r="AG82" i="15"/>
  <c r="AV81" i="15"/>
  <c r="AQ81" i="15"/>
  <c r="AT81" i="15"/>
  <c r="AS81" i="15"/>
  <c r="AU81" i="15"/>
  <c r="AA82" i="15"/>
  <c r="AE82" i="15"/>
  <c r="AC82" i="15"/>
  <c r="AB82" i="15"/>
  <c r="AD82" i="15"/>
  <c r="AF82" i="15"/>
  <c r="AI82" i="15"/>
  <c r="AH82" i="15"/>
  <c r="A83" i="15"/>
  <c r="BZ83" i="15" l="1"/>
  <c r="BW83" i="15"/>
  <c r="BD83" i="15"/>
  <c r="BH83" i="15"/>
  <c r="BL83" i="15"/>
  <c r="BP83" i="15"/>
  <c r="BT83" i="15"/>
  <c r="BC83" i="15"/>
  <c r="BG83" i="15"/>
  <c r="BK83" i="15"/>
  <c r="BO83" i="15"/>
  <c r="BS83" i="15"/>
  <c r="BE83" i="15"/>
  <c r="BM83" i="15"/>
  <c r="BU83" i="15"/>
  <c r="BB83" i="15"/>
  <c r="BJ83" i="15"/>
  <c r="BR83" i="15"/>
  <c r="BI83" i="15"/>
  <c r="BN83" i="15"/>
  <c r="BA83" i="15"/>
  <c r="BQ83" i="15"/>
  <c r="BV83" i="15"/>
  <c r="BF83" i="15"/>
  <c r="BY82" i="15"/>
  <c r="BX82" i="15"/>
  <c r="AX83" i="15"/>
  <c r="Z83" i="15"/>
  <c r="Y83" i="15"/>
  <c r="AW82" i="15"/>
  <c r="AM83" i="15"/>
  <c r="AJ83" i="15"/>
  <c r="AN83" i="15"/>
  <c r="AO83" i="15"/>
  <c r="AK83" i="15"/>
  <c r="AP83" i="15"/>
  <c r="AL83" i="15"/>
  <c r="AG83" i="15"/>
  <c r="AS82" i="15"/>
  <c r="AQ82" i="15"/>
  <c r="AV82" i="15"/>
  <c r="AR82" i="15"/>
  <c r="AT82" i="15"/>
  <c r="AU82" i="15"/>
  <c r="AC83" i="15"/>
  <c r="AA83" i="15"/>
  <c r="AE83" i="15"/>
  <c r="AD83" i="15"/>
  <c r="AF83" i="15"/>
  <c r="AI83" i="15"/>
  <c r="AB83" i="15"/>
  <c r="AH83" i="15"/>
  <c r="A84" i="15"/>
  <c r="BZ84" i="15" l="1"/>
  <c r="BW84" i="15"/>
  <c r="BC84" i="15"/>
  <c r="BG84" i="15"/>
  <c r="BK84" i="15"/>
  <c r="BO84" i="15"/>
  <c r="BS84" i="15"/>
  <c r="BB84" i="15"/>
  <c r="BF84" i="15"/>
  <c r="BJ84" i="15"/>
  <c r="BN84" i="15"/>
  <c r="BR84" i="15"/>
  <c r="BV84" i="15"/>
  <c r="BH84" i="15"/>
  <c r="BP84" i="15"/>
  <c r="BE84" i="15"/>
  <c r="BM84" i="15"/>
  <c r="BU84" i="15"/>
  <c r="BD84" i="15"/>
  <c r="BT84" i="15"/>
  <c r="BL84" i="15"/>
  <c r="BQ84" i="15"/>
  <c r="BA84" i="15"/>
  <c r="BI84" i="15"/>
  <c r="BY83" i="15"/>
  <c r="BX83" i="15"/>
  <c r="AR83" i="15"/>
  <c r="AX84" i="15"/>
  <c r="Z84" i="15"/>
  <c r="Y84" i="15"/>
  <c r="AV83" i="15"/>
  <c r="AJ84" i="15"/>
  <c r="AN84" i="15"/>
  <c r="AK84" i="15"/>
  <c r="AO84" i="15"/>
  <c r="AP84" i="15"/>
  <c r="AL84" i="15"/>
  <c r="AM84" i="15"/>
  <c r="AG84" i="15"/>
  <c r="AW83" i="15"/>
  <c r="AT83" i="15"/>
  <c r="AQ83" i="15"/>
  <c r="AU83" i="15"/>
  <c r="AS83" i="15"/>
  <c r="AA84" i="15"/>
  <c r="AE84" i="15"/>
  <c r="AC84" i="15"/>
  <c r="AF84" i="15"/>
  <c r="AI84" i="15"/>
  <c r="AB84" i="15"/>
  <c r="AD84" i="15"/>
  <c r="AH84" i="15"/>
  <c r="A85" i="15"/>
  <c r="BX84" i="15" l="1"/>
  <c r="BZ85" i="15"/>
  <c r="BW85" i="15"/>
  <c r="BB85" i="15"/>
  <c r="BF85" i="15"/>
  <c r="BJ85" i="15"/>
  <c r="BN85" i="15"/>
  <c r="BR85" i="15"/>
  <c r="BV85" i="15"/>
  <c r="BE85" i="15"/>
  <c r="BI85" i="15"/>
  <c r="BM85" i="15"/>
  <c r="BQ85" i="15"/>
  <c r="BU85" i="15"/>
  <c r="BC85" i="15"/>
  <c r="BK85" i="15"/>
  <c r="BS85" i="15"/>
  <c r="BH85" i="15"/>
  <c r="BP85" i="15"/>
  <c r="BO85" i="15"/>
  <c r="BL85" i="15"/>
  <c r="BT85" i="15"/>
  <c r="BD85" i="15"/>
  <c r="BA85" i="15"/>
  <c r="BG85" i="15"/>
  <c r="BY84" i="15"/>
  <c r="AX85" i="15"/>
  <c r="Z85" i="15"/>
  <c r="Y85" i="15"/>
  <c r="AS84" i="15"/>
  <c r="AK85" i="15"/>
  <c r="AO85" i="15"/>
  <c r="AL85" i="15"/>
  <c r="AP85" i="15"/>
  <c r="AM85" i="15"/>
  <c r="AJ85" i="15"/>
  <c r="AN85" i="15"/>
  <c r="AG85" i="15"/>
  <c r="AW84" i="15"/>
  <c r="AV84" i="15"/>
  <c r="AR84" i="15"/>
  <c r="AU84" i="15"/>
  <c r="AT84" i="15"/>
  <c r="AQ84" i="15"/>
  <c r="AC85" i="15"/>
  <c r="AA85" i="15"/>
  <c r="AE85" i="15"/>
  <c r="AB85" i="15"/>
  <c r="AI85" i="15"/>
  <c r="AD85" i="15"/>
  <c r="AF85" i="15"/>
  <c r="AH85" i="15"/>
  <c r="A86" i="15"/>
  <c r="BZ86" i="15" l="1"/>
  <c r="BW86" i="15"/>
  <c r="BE86" i="15"/>
  <c r="BI86" i="15"/>
  <c r="BM86" i="15"/>
  <c r="BQ86" i="15"/>
  <c r="BU86" i="15"/>
  <c r="BD86" i="15"/>
  <c r="BH86" i="15"/>
  <c r="BL86" i="15"/>
  <c r="BP86" i="15"/>
  <c r="BT86" i="15"/>
  <c r="BF86" i="15"/>
  <c r="BN86" i="15"/>
  <c r="BV86" i="15"/>
  <c r="BC86" i="15"/>
  <c r="BK86" i="15"/>
  <c r="BS86" i="15"/>
  <c r="BJ86" i="15"/>
  <c r="BO86" i="15"/>
  <c r="BR86" i="15"/>
  <c r="BB86" i="15"/>
  <c r="BG86" i="15"/>
  <c r="BA86" i="15"/>
  <c r="BY85" i="15"/>
  <c r="BX85" i="15"/>
  <c r="AW85" i="15"/>
  <c r="AX86" i="15"/>
  <c r="Z86" i="15"/>
  <c r="Y86" i="15"/>
  <c r="AL86" i="15"/>
  <c r="AP86" i="15"/>
  <c r="AM86" i="15"/>
  <c r="AJ86" i="15"/>
  <c r="AK86" i="15"/>
  <c r="AN86" i="15"/>
  <c r="AO86" i="15"/>
  <c r="AG86" i="15"/>
  <c r="AQ85" i="15"/>
  <c r="AR85" i="15"/>
  <c r="AT85" i="15"/>
  <c r="AS85" i="15"/>
  <c r="AV85" i="15"/>
  <c r="AU85" i="15"/>
  <c r="AA86" i="15"/>
  <c r="AE86" i="15"/>
  <c r="AC86" i="15"/>
  <c r="AB86" i="15"/>
  <c r="AD86" i="15"/>
  <c r="AF86" i="15"/>
  <c r="AI86" i="15"/>
  <c r="AH86" i="15"/>
  <c r="A87" i="15"/>
  <c r="BZ87" i="15" l="1"/>
  <c r="BW87" i="15"/>
  <c r="BD87" i="15"/>
  <c r="BH87" i="15"/>
  <c r="BL87" i="15"/>
  <c r="BP87" i="15"/>
  <c r="BT87" i="15"/>
  <c r="BC87" i="15"/>
  <c r="BG87" i="15"/>
  <c r="BK87" i="15"/>
  <c r="BO87" i="15"/>
  <c r="BS87" i="15"/>
  <c r="BI87" i="15"/>
  <c r="BQ87" i="15"/>
  <c r="BF87" i="15"/>
  <c r="BN87" i="15"/>
  <c r="BV87" i="15"/>
  <c r="BE87" i="15"/>
  <c r="BU87" i="15"/>
  <c r="BM87" i="15"/>
  <c r="BA87" i="15"/>
  <c r="BR87" i="15"/>
  <c r="BB87" i="15"/>
  <c r="BJ87" i="15"/>
  <c r="BY86" i="15"/>
  <c r="BX86" i="15"/>
  <c r="AR86" i="15"/>
  <c r="AX87" i="15"/>
  <c r="Z87" i="15"/>
  <c r="Y87" i="15"/>
  <c r="AW86" i="15"/>
  <c r="AM87" i="15"/>
  <c r="AJ87" i="15"/>
  <c r="AN87" i="15"/>
  <c r="AK87" i="15"/>
  <c r="AO87" i="15"/>
  <c r="AL87" i="15"/>
  <c r="AP87" i="15"/>
  <c r="AG87" i="15"/>
  <c r="AS86" i="15"/>
  <c r="AQ86" i="15"/>
  <c r="AV86" i="15"/>
  <c r="AU86" i="15"/>
  <c r="AT86" i="15"/>
  <c r="AC87" i="15"/>
  <c r="AA87" i="15"/>
  <c r="AE87" i="15"/>
  <c r="AD87" i="15"/>
  <c r="AT87" i="15" s="1"/>
  <c r="AF87" i="15"/>
  <c r="AB87" i="15"/>
  <c r="AI87" i="15"/>
  <c r="AH87" i="15"/>
  <c r="A88" i="15"/>
  <c r="BZ88" i="15" l="1"/>
  <c r="BW88" i="15"/>
  <c r="BC88" i="15"/>
  <c r="BG88" i="15"/>
  <c r="BK88" i="15"/>
  <c r="BO88" i="15"/>
  <c r="BS88" i="15"/>
  <c r="BB88" i="15"/>
  <c r="BF88" i="15"/>
  <c r="BJ88" i="15"/>
  <c r="BN88" i="15"/>
  <c r="BR88" i="15"/>
  <c r="BV88" i="15"/>
  <c r="BD88" i="15"/>
  <c r="BL88" i="15"/>
  <c r="BT88" i="15"/>
  <c r="BI88" i="15"/>
  <c r="BQ88" i="15"/>
  <c r="BP88" i="15"/>
  <c r="BM88" i="15"/>
  <c r="BU88" i="15"/>
  <c r="BA88" i="15"/>
  <c r="BE88" i="15"/>
  <c r="BH88" i="15"/>
  <c r="BY87" i="15"/>
  <c r="BX87" i="15"/>
  <c r="AX88" i="15"/>
  <c r="Z88" i="15"/>
  <c r="Y88" i="15"/>
  <c r="AQ87" i="15"/>
  <c r="AJ88" i="15"/>
  <c r="AN88" i="15"/>
  <c r="AK88" i="15"/>
  <c r="AO88" i="15"/>
  <c r="AL88" i="15"/>
  <c r="AM88" i="15"/>
  <c r="AP88" i="15"/>
  <c r="AG88" i="15"/>
  <c r="AW87" i="15"/>
  <c r="AV87" i="15"/>
  <c r="AS87" i="15"/>
  <c r="AU87" i="15"/>
  <c r="AR87" i="15"/>
  <c r="AC88" i="15"/>
  <c r="AD88" i="15"/>
  <c r="AI88" i="15"/>
  <c r="AE88" i="15"/>
  <c r="AA88" i="15"/>
  <c r="AF88" i="15"/>
  <c r="AB88" i="15"/>
  <c r="AH88" i="15"/>
  <c r="A89" i="15"/>
  <c r="BZ89" i="15" l="1"/>
  <c r="BW89" i="15"/>
  <c r="BB89" i="15"/>
  <c r="BF89" i="15"/>
  <c r="BJ89" i="15"/>
  <c r="BN89" i="15"/>
  <c r="BR89" i="15"/>
  <c r="BV89" i="15"/>
  <c r="BE89" i="15"/>
  <c r="BI89" i="15"/>
  <c r="BM89" i="15"/>
  <c r="BQ89" i="15"/>
  <c r="BU89" i="15"/>
  <c r="BG89" i="15"/>
  <c r="BO89" i="15"/>
  <c r="BD89" i="15"/>
  <c r="BL89" i="15"/>
  <c r="BT89" i="15"/>
  <c r="BK89" i="15"/>
  <c r="BP89" i="15"/>
  <c r="BS89" i="15"/>
  <c r="BC89" i="15"/>
  <c r="BA89" i="15"/>
  <c r="BH89" i="15"/>
  <c r="BY88" i="15"/>
  <c r="BX88" i="15"/>
  <c r="AX89" i="15"/>
  <c r="Z89" i="15"/>
  <c r="Y89" i="15"/>
  <c r="AR88" i="15"/>
  <c r="AW88" i="15"/>
  <c r="AK89" i="15"/>
  <c r="AO89" i="15"/>
  <c r="AL89" i="15"/>
  <c r="AP89" i="15"/>
  <c r="AM89" i="15"/>
  <c r="AN89" i="15"/>
  <c r="AJ89" i="15"/>
  <c r="AG89" i="15"/>
  <c r="AQ88" i="15"/>
  <c r="AS88" i="15"/>
  <c r="AU88" i="15"/>
  <c r="AV88" i="15"/>
  <c r="AT88" i="15"/>
  <c r="AA89" i="15"/>
  <c r="AE89" i="15"/>
  <c r="AC89" i="15"/>
  <c r="AD89" i="15"/>
  <c r="AI89" i="15"/>
  <c r="AF89" i="15"/>
  <c r="AB89" i="15"/>
  <c r="AH89" i="15"/>
  <c r="A90" i="15"/>
  <c r="BZ90" i="15" l="1"/>
  <c r="BW90" i="15"/>
  <c r="BE90" i="15"/>
  <c r="BI90" i="15"/>
  <c r="BM90" i="15"/>
  <c r="BQ90" i="15"/>
  <c r="BU90" i="15"/>
  <c r="BD90" i="15"/>
  <c r="BH90" i="15"/>
  <c r="BL90" i="15"/>
  <c r="BP90" i="15"/>
  <c r="BT90" i="15"/>
  <c r="BB90" i="15"/>
  <c r="BJ90" i="15"/>
  <c r="BR90" i="15"/>
  <c r="BG90" i="15"/>
  <c r="BO90" i="15"/>
  <c r="BF90" i="15"/>
  <c r="BV90" i="15"/>
  <c r="BN90" i="15"/>
  <c r="BS90" i="15"/>
  <c r="BC90" i="15"/>
  <c r="BK90" i="15"/>
  <c r="BA90" i="15"/>
  <c r="BY89" i="15"/>
  <c r="BX89" i="15"/>
  <c r="AW89" i="15"/>
  <c r="AT89" i="15"/>
  <c r="AX90" i="15"/>
  <c r="Z90" i="15"/>
  <c r="Y90" i="15"/>
  <c r="AL90" i="15"/>
  <c r="AP90" i="15"/>
  <c r="AM90" i="15"/>
  <c r="AN90" i="15"/>
  <c r="AJ90" i="15"/>
  <c r="AO90" i="15"/>
  <c r="AK90" i="15"/>
  <c r="AG90" i="15"/>
  <c r="AR89" i="15"/>
  <c r="AS89" i="15"/>
  <c r="AV89" i="15"/>
  <c r="AU89" i="15"/>
  <c r="AQ89" i="15"/>
  <c r="AC90" i="15"/>
  <c r="AB90" i="15"/>
  <c r="AD90" i="15"/>
  <c r="AA90" i="15"/>
  <c r="AE90" i="15"/>
  <c r="AF90" i="15"/>
  <c r="AI90" i="15"/>
  <c r="AH90" i="15"/>
  <c r="A91" i="15"/>
  <c r="BZ91" i="15" l="1"/>
  <c r="BW91" i="15"/>
  <c r="BD91" i="15"/>
  <c r="BH91" i="15"/>
  <c r="BL91" i="15"/>
  <c r="BP91" i="15"/>
  <c r="BT91" i="15"/>
  <c r="BC91" i="15"/>
  <c r="BG91" i="15"/>
  <c r="BK91" i="15"/>
  <c r="BO91" i="15"/>
  <c r="BS91" i="15"/>
  <c r="BE91" i="15"/>
  <c r="BM91" i="15"/>
  <c r="BU91" i="15"/>
  <c r="BB91" i="15"/>
  <c r="BJ91" i="15"/>
  <c r="BR91" i="15"/>
  <c r="BQ91" i="15"/>
  <c r="BN91" i="15"/>
  <c r="BA91" i="15"/>
  <c r="BV91" i="15"/>
  <c r="BF91" i="15"/>
  <c r="BI91" i="15"/>
  <c r="BY90" i="15"/>
  <c r="BX90" i="15"/>
  <c r="AX91" i="15"/>
  <c r="Z91" i="15"/>
  <c r="Y91" i="15"/>
  <c r="AW90" i="15"/>
  <c r="AM91" i="15"/>
  <c r="AJ91" i="15"/>
  <c r="AN91" i="15"/>
  <c r="AO91" i="15"/>
  <c r="AP91" i="15"/>
  <c r="AK91" i="15"/>
  <c r="AL91" i="15"/>
  <c r="AG91" i="15"/>
  <c r="AU90" i="15"/>
  <c r="AS90" i="15"/>
  <c r="AQ90" i="15"/>
  <c r="AR90" i="15"/>
  <c r="AT90" i="15"/>
  <c r="AV90" i="15"/>
  <c r="AA91" i="15"/>
  <c r="AE91" i="15"/>
  <c r="AB91" i="15"/>
  <c r="AC91" i="15"/>
  <c r="AF91" i="15"/>
  <c r="AI91" i="15"/>
  <c r="AD91" i="15"/>
  <c r="AH91" i="15"/>
  <c r="A92" i="15"/>
  <c r="BX91" i="15" l="1"/>
  <c r="BZ92" i="15"/>
  <c r="BW92" i="15"/>
  <c r="BC92" i="15"/>
  <c r="BG92" i="15"/>
  <c r="BK92" i="15"/>
  <c r="BO92" i="15"/>
  <c r="BS92" i="15"/>
  <c r="BB92" i="15"/>
  <c r="BF92" i="15"/>
  <c r="BJ92" i="15"/>
  <c r="BN92" i="15"/>
  <c r="BR92" i="15"/>
  <c r="BV92" i="15"/>
  <c r="BH92" i="15"/>
  <c r="BP92" i="15"/>
  <c r="BE92" i="15"/>
  <c r="BM92" i="15"/>
  <c r="BU92" i="15"/>
  <c r="BL92" i="15"/>
  <c r="BQ92" i="15"/>
  <c r="BT92" i="15"/>
  <c r="BA92" i="15"/>
  <c r="BD92" i="15"/>
  <c r="BI92" i="15"/>
  <c r="BY91" i="15"/>
  <c r="AX92" i="15"/>
  <c r="Z92" i="15"/>
  <c r="Y92" i="15"/>
  <c r="AR91" i="15"/>
  <c r="AK92" i="15"/>
  <c r="AO92" i="15"/>
  <c r="AM92" i="15"/>
  <c r="AJ92" i="15"/>
  <c r="AN92" i="15"/>
  <c r="AP92" i="15"/>
  <c r="AL92" i="15"/>
  <c r="AG92" i="15"/>
  <c r="AW91" i="15"/>
  <c r="AS91" i="15"/>
  <c r="AV91" i="15"/>
  <c r="AT91" i="15"/>
  <c r="AQ91" i="15"/>
  <c r="AU91" i="15"/>
  <c r="AC92" i="15"/>
  <c r="AA92" i="15"/>
  <c r="AF92" i="15"/>
  <c r="AI92" i="15"/>
  <c r="AB92" i="15"/>
  <c r="AD92" i="15"/>
  <c r="AE92" i="15"/>
  <c r="AH92" i="15"/>
  <c r="A93" i="15"/>
  <c r="BZ93" i="15" l="1"/>
  <c r="BW93" i="15"/>
  <c r="BB93" i="15"/>
  <c r="BF93" i="15"/>
  <c r="BJ93" i="15"/>
  <c r="BN93" i="15"/>
  <c r="BR93" i="15"/>
  <c r="BV93" i="15"/>
  <c r="BE93" i="15"/>
  <c r="BI93" i="15"/>
  <c r="BM93" i="15"/>
  <c r="BQ93" i="15"/>
  <c r="BU93" i="15"/>
  <c r="BC93" i="15"/>
  <c r="BK93" i="15"/>
  <c r="BS93" i="15"/>
  <c r="BH93" i="15"/>
  <c r="BP93" i="15"/>
  <c r="BG93" i="15"/>
  <c r="BO93" i="15"/>
  <c r="BT93" i="15"/>
  <c r="BD93" i="15"/>
  <c r="BA93" i="15"/>
  <c r="BL93" i="15"/>
  <c r="BY92" i="15"/>
  <c r="BX92" i="15"/>
  <c r="AQ92" i="15"/>
  <c r="AX93" i="15"/>
  <c r="Z93" i="15"/>
  <c r="Y93" i="15"/>
  <c r="AW92" i="15"/>
  <c r="AL93" i="15"/>
  <c r="AP93" i="15"/>
  <c r="AK93" i="15"/>
  <c r="AN93" i="15"/>
  <c r="AM93" i="15"/>
  <c r="AJ93" i="15"/>
  <c r="AO93" i="15"/>
  <c r="AG93" i="15"/>
  <c r="AV92" i="15"/>
  <c r="AT92" i="15"/>
  <c r="AU92" i="15"/>
  <c r="AR92" i="15"/>
  <c r="AS92" i="15"/>
  <c r="AA93" i="15"/>
  <c r="AE93" i="15"/>
  <c r="AF93" i="15"/>
  <c r="AB93" i="15"/>
  <c r="AI93" i="15"/>
  <c r="AD93" i="15"/>
  <c r="AC93" i="15"/>
  <c r="AH93" i="15"/>
  <c r="A94" i="15"/>
  <c r="BX93" i="15" l="1"/>
  <c r="BZ94" i="15"/>
  <c r="BW94" i="15"/>
  <c r="BE94" i="15"/>
  <c r="BI94" i="15"/>
  <c r="BM94" i="15"/>
  <c r="BQ94" i="15"/>
  <c r="BU94" i="15"/>
  <c r="BD94" i="15"/>
  <c r="BH94" i="15"/>
  <c r="BL94" i="15"/>
  <c r="BP94" i="15"/>
  <c r="BT94" i="15"/>
  <c r="BF94" i="15"/>
  <c r="BN94" i="15"/>
  <c r="BV94" i="15"/>
  <c r="BC94" i="15"/>
  <c r="BK94" i="15"/>
  <c r="BS94" i="15"/>
  <c r="BB94" i="15"/>
  <c r="BR94" i="15"/>
  <c r="BO94" i="15"/>
  <c r="BG94" i="15"/>
  <c r="BJ94" i="15"/>
  <c r="BA94" i="15"/>
  <c r="BY93" i="15"/>
  <c r="AX94" i="15"/>
  <c r="Z94" i="15"/>
  <c r="Y94" i="15"/>
  <c r="AW93" i="15"/>
  <c r="AM94" i="15"/>
  <c r="AJ94" i="15"/>
  <c r="AO94" i="15"/>
  <c r="AK94" i="15"/>
  <c r="AP94" i="15"/>
  <c r="AL94" i="15"/>
  <c r="AN94" i="15"/>
  <c r="AG94" i="15"/>
  <c r="AR93" i="15"/>
  <c r="AS93" i="15"/>
  <c r="AT93" i="15"/>
  <c r="AU93" i="15"/>
  <c r="AV93" i="15"/>
  <c r="AQ93" i="15"/>
  <c r="AC94" i="15"/>
  <c r="AE94" i="15"/>
  <c r="AA94" i="15"/>
  <c r="AF94" i="15"/>
  <c r="AI94" i="15"/>
  <c r="AB94" i="15"/>
  <c r="AD94" i="15"/>
  <c r="AH94" i="15"/>
  <c r="A95" i="15"/>
  <c r="BX94" i="15" l="1"/>
  <c r="BZ95" i="15"/>
  <c r="BW95" i="15"/>
  <c r="BD95" i="15"/>
  <c r="BH95" i="15"/>
  <c r="BL95" i="15"/>
  <c r="BP95" i="15"/>
  <c r="BT95" i="15"/>
  <c r="BC95" i="15"/>
  <c r="BG95" i="15"/>
  <c r="BK95" i="15"/>
  <c r="BO95" i="15"/>
  <c r="BS95" i="15"/>
  <c r="BI95" i="15"/>
  <c r="BQ95" i="15"/>
  <c r="BF95" i="15"/>
  <c r="BN95" i="15"/>
  <c r="BV95" i="15"/>
  <c r="BM95" i="15"/>
  <c r="BR95" i="15"/>
  <c r="BA95" i="15"/>
  <c r="BB95" i="15"/>
  <c r="BU95" i="15"/>
  <c r="BE95" i="15"/>
  <c r="BJ95" i="15"/>
  <c r="BY94" i="15"/>
  <c r="AR94" i="15"/>
  <c r="AX95" i="15"/>
  <c r="Z95" i="15"/>
  <c r="Y95" i="15"/>
  <c r="AW94" i="15"/>
  <c r="AV94" i="15"/>
  <c r="AJ95" i="15"/>
  <c r="AN95" i="15"/>
  <c r="AM95" i="15"/>
  <c r="AK95" i="15"/>
  <c r="AO95" i="15"/>
  <c r="AP95" i="15"/>
  <c r="AL95" i="15"/>
  <c r="AG95" i="15"/>
  <c r="AU94" i="15"/>
  <c r="AS94" i="15"/>
  <c r="AT94" i="15"/>
  <c r="AQ94" i="15"/>
  <c r="AA95" i="15"/>
  <c r="AE95" i="15"/>
  <c r="AD95" i="15"/>
  <c r="AF95" i="15"/>
  <c r="AC95" i="15"/>
  <c r="AI95" i="15"/>
  <c r="AB95" i="15"/>
  <c r="AH95" i="15"/>
  <c r="A96" i="15"/>
  <c r="BZ96" i="15" l="1"/>
  <c r="BW96" i="15"/>
  <c r="BC96" i="15"/>
  <c r="BG96" i="15"/>
  <c r="BK96" i="15"/>
  <c r="BO96" i="15"/>
  <c r="BS96" i="15"/>
  <c r="BB96" i="15"/>
  <c r="BF96" i="15"/>
  <c r="BJ96" i="15"/>
  <c r="BN96" i="15"/>
  <c r="BR96" i="15"/>
  <c r="BV96" i="15"/>
  <c r="BD96" i="15"/>
  <c r="BL96" i="15"/>
  <c r="BT96" i="15"/>
  <c r="BI96" i="15"/>
  <c r="BQ96" i="15"/>
  <c r="BH96" i="15"/>
  <c r="BP96" i="15"/>
  <c r="BU96" i="15"/>
  <c r="BA96" i="15"/>
  <c r="BE96" i="15"/>
  <c r="BM96" i="15"/>
  <c r="BY95" i="15"/>
  <c r="BX95" i="15"/>
  <c r="AX96" i="15"/>
  <c r="Z96" i="15"/>
  <c r="Y96" i="15"/>
  <c r="AR95" i="15"/>
  <c r="AK96" i="15"/>
  <c r="AO96" i="15"/>
  <c r="AL96" i="15"/>
  <c r="AN96" i="15"/>
  <c r="AM96" i="15"/>
  <c r="AJ96" i="15"/>
  <c r="AP96" i="15"/>
  <c r="AG96" i="15"/>
  <c r="AW95" i="15"/>
  <c r="AQ95" i="15"/>
  <c r="AV95" i="15"/>
  <c r="AU95" i="15"/>
  <c r="AT95" i="15"/>
  <c r="AS95" i="15"/>
  <c r="AC96" i="15"/>
  <c r="AD96" i="15"/>
  <c r="AI96" i="15"/>
  <c r="AE96" i="15"/>
  <c r="AA96" i="15"/>
  <c r="AB96" i="15"/>
  <c r="AF96" i="15"/>
  <c r="AH96" i="15"/>
  <c r="A97" i="15"/>
  <c r="BZ97" i="15" l="1"/>
  <c r="BW97" i="15"/>
  <c r="BB97" i="15"/>
  <c r="BF97" i="15"/>
  <c r="BJ97" i="15"/>
  <c r="BN97" i="15"/>
  <c r="BR97" i="15"/>
  <c r="BV97" i="15"/>
  <c r="BE97" i="15"/>
  <c r="BI97" i="15"/>
  <c r="BM97" i="15"/>
  <c r="BQ97" i="15"/>
  <c r="BU97" i="15"/>
  <c r="BG97" i="15"/>
  <c r="BO97" i="15"/>
  <c r="BD97" i="15"/>
  <c r="BL97" i="15"/>
  <c r="BT97" i="15"/>
  <c r="BC97" i="15"/>
  <c r="BS97" i="15"/>
  <c r="BP97" i="15"/>
  <c r="BH97" i="15"/>
  <c r="BA97" i="15"/>
  <c r="BK97" i="15"/>
  <c r="BY96" i="15"/>
  <c r="BX96" i="15"/>
  <c r="AX97" i="15"/>
  <c r="Z97" i="15"/>
  <c r="Y97" i="15"/>
  <c r="AL97" i="15"/>
  <c r="AP97" i="15"/>
  <c r="AJ97" i="15"/>
  <c r="AO97" i="15"/>
  <c r="AK97" i="15"/>
  <c r="AM97" i="15"/>
  <c r="AN97" i="15"/>
  <c r="BY97" i="15" s="1"/>
  <c r="AG97" i="15"/>
  <c r="AW96" i="15"/>
  <c r="AU96" i="15"/>
  <c r="AV96" i="15"/>
  <c r="AT96" i="15"/>
  <c r="AR96" i="15"/>
  <c r="AQ96" i="15"/>
  <c r="AS96" i="15"/>
  <c r="AA97" i="15"/>
  <c r="AE97" i="15"/>
  <c r="AC97" i="15"/>
  <c r="AD97" i="15"/>
  <c r="AI97" i="15"/>
  <c r="AB97" i="15"/>
  <c r="AF97" i="15"/>
  <c r="AH97" i="15"/>
  <c r="A98" i="15"/>
  <c r="BX97" i="15" l="1"/>
  <c r="BZ98" i="15"/>
  <c r="BW98" i="15"/>
  <c r="BE98" i="15"/>
  <c r="BI98" i="15"/>
  <c r="BM98" i="15"/>
  <c r="BQ98" i="15"/>
  <c r="BU98" i="15"/>
  <c r="BD98" i="15"/>
  <c r="BH98" i="15"/>
  <c r="BL98" i="15"/>
  <c r="BP98" i="15"/>
  <c r="BT98" i="15"/>
  <c r="BB98" i="15"/>
  <c r="BJ98" i="15"/>
  <c r="BR98" i="15"/>
  <c r="BG98" i="15"/>
  <c r="BO98" i="15"/>
  <c r="BN98" i="15"/>
  <c r="BS98" i="15"/>
  <c r="BC98" i="15"/>
  <c r="BV98" i="15"/>
  <c r="BF98" i="15"/>
  <c r="BK98" i="15"/>
  <c r="BA98" i="15"/>
  <c r="AX98" i="15"/>
  <c r="Z98" i="15"/>
  <c r="Y98" i="15"/>
  <c r="AW97" i="15"/>
  <c r="AM98" i="15"/>
  <c r="AN98" i="15"/>
  <c r="AK98" i="15"/>
  <c r="AJ98" i="15"/>
  <c r="AO98" i="15"/>
  <c r="AP98" i="15"/>
  <c r="AL98" i="15"/>
  <c r="AG98" i="15"/>
  <c r="AT97" i="15"/>
  <c r="AS97" i="15"/>
  <c r="AQ97" i="15"/>
  <c r="AV97" i="15"/>
  <c r="AR97" i="15"/>
  <c r="AU97" i="15"/>
  <c r="AC98" i="15"/>
  <c r="AB98" i="15"/>
  <c r="AD98" i="15"/>
  <c r="AF98" i="15"/>
  <c r="AE98" i="15"/>
  <c r="AA98" i="15"/>
  <c r="AI98" i="15"/>
  <c r="AH98" i="15"/>
  <c r="A99" i="15"/>
  <c r="BZ99" i="15" l="1"/>
  <c r="BW99" i="15"/>
  <c r="BD99" i="15"/>
  <c r="BH99" i="15"/>
  <c r="BL99" i="15"/>
  <c r="BP99" i="15"/>
  <c r="BT99" i="15"/>
  <c r="BC99" i="15"/>
  <c r="BG99" i="15"/>
  <c r="BK99" i="15"/>
  <c r="BO99" i="15"/>
  <c r="BS99" i="15"/>
  <c r="BE99" i="15"/>
  <c r="BM99" i="15"/>
  <c r="BU99" i="15"/>
  <c r="BB99" i="15"/>
  <c r="BJ99" i="15"/>
  <c r="BR99" i="15"/>
  <c r="BI99" i="15"/>
  <c r="BQ99" i="15"/>
  <c r="BA99" i="15"/>
  <c r="BV99" i="15"/>
  <c r="BF99" i="15"/>
  <c r="BN99" i="15"/>
  <c r="BY98" i="15"/>
  <c r="BX98" i="15"/>
  <c r="AX99" i="15"/>
  <c r="Z99" i="15"/>
  <c r="Y99" i="15"/>
  <c r="AJ99" i="15"/>
  <c r="AN99" i="15"/>
  <c r="AL99" i="15"/>
  <c r="AO99" i="15"/>
  <c r="AM99" i="15"/>
  <c r="AK99" i="15"/>
  <c r="AP99" i="15"/>
  <c r="AG99" i="15"/>
  <c r="AW98" i="15"/>
  <c r="AQ98" i="15"/>
  <c r="AS98" i="15"/>
  <c r="AV98" i="15"/>
  <c r="AR98" i="15"/>
  <c r="AU98" i="15"/>
  <c r="AT98" i="15"/>
  <c r="AA99" i="15"/>
  <c r="AE99" i="15"/>
  <c r="AB99" i="15"/>
  <c r="AC99" i="15"/>
  <c r="AS99" i="15" s="1"/>
  <c r="AI99" i="15"/>
  <c r="AD99" i="15"/>
  <c r="AF99" i="15"/>
  <c r="AH99" i="15"/>
  <c r="A100" i="15"/>
  <c r="BZ100" i="15" l="1"/>
  <c r="BW100" i="15"/>
  <c r="BC100" i="15"/>
  <c r="BG100" i="15"/>
  <c r="BK100" i="15"/>
  <c r="BO100" i="15"/>
  <c r="BS100" i="15"/>
  <c r="BB100" i="15"/>
  <c r="BF100" i="15"/>
  <c r="BJ100" i="15"/>
  <c r="BN100" i="15"/>
  <c r="BR100" i="15"/>
  <c r="BV100" i="15"/>
  <c r="BH100" i="15"/>
  <c r="BP100" i="15"/>
  <c r="BE100" i="15"/>
  <c r="BM100" i="15"/>
  <c r="BU100" i="15"/>
  <c r="BD100" i="15"/>
  <c r="BT100" i="15"/>
  <c r="BQ100" i="15"/>
  <c r="BA100" i="15"/>
  <c r="BI100" i="15"/>
  <c r="BL100" i="15"/>
  <c r="BY99" i="15"/>
  <c r="BX99" i="15"/>
  <c r="AR99" i="15"/>
  <c r="AX100" i="15"/>
  <c r="Z100" i="15"/>
  <c r="Y100" i="15"/>
  <c r="AW99" i="15"/>
  <c r="AK100" i="15"/>
  <c r="AO100" i="15"/>
  <c r="AJ100" i="15"/>
  <c r="AP100" i="15"/>
  <c r="AL100" i="15"/>
  <c r="AM100" i="15"/>
  <c r="AN100" i="15"/>
  <c r="AG100" i="15"/>
  <c r="AQ99" i="15"/>
  <c r="AV99" i="15"/>
  <c r="AT99" i="15"/>
  <c r="AU99" i="15"/>
  <c r="AC100" i="15"/>
  <c r="AA100" i="15"/>
  <c r="AF100" i="15"/>
  <c r="AI100" i="15"/>
  <c r="AB100" i="15"/>
  <c r="AE100" i="15"/>
  <c r="AD100" i="15"/>
  <c r="AH100" i="15"/>
  <c r="A101" i="15"/>
  <c r="BZ101" i="15" l="1"/>
  <c r="BW101" i="15"/>
  <c r="BB101" i="15"/>
  <c r="BE101" i="15"/>
  <c r="BC101" i="15"/>
  <c r="BH101" i="15"/>
  <c r="BL101" i="15"/>
  <c r="BP101" i="15"/>
  <c r="BT101" i="15"/>
  <c r="BG101" i="15"/>
  <c r="BK101" i="15"/>
  <c r="BO101" i="15"/>
  <c r="BS101" i="15"/>
  <c r="BJ101" i="15"/>
  <c r="BR101" i="15"/>
  <c r="BM101" i="15"/>
  <c r="BV101" i="15"/>
  <c r="BD101" i="15"/>
  <c r="BN101" i="15"/>
  <c r="BF101" i="15"/>
  <c r="BQ101" i="15"/>
  <c r="BA101" i="15"/>
  <c r="BI101" i="15"/>
  <c r="BU101" i="15"/>
  <c r="BY100" i="15"/>
  <c r="BX100" i="15"/>
  <c r="AW100" i="15"/>
  <c r="AX101" i="15"/>
  <c r="Z101" i="15"/>
  <c r="Y101" i="15"/>
  <c r="AV100" i="15"/>
  <c r="AL101" i="15"/>
  <c r="AP101" i="15"/>
  <c r="AN101" i="15"/>
  <c r="AK101" i="15"/>
  <c r="AJ101" i="15"/>
  <c r="AO101" i="15"/>
  <c r="AM101" i="15"/>
  <c r="AG101" i="15"/>
  <c r="AT100" i="15"/>
  <c r="AQ100" i="15"/>
  <c r="AR100" i="15"/>
  <c r="AS100" i="15"/>
  <c r="AU100" i="15"/>
  <c r="AA101" i="15"/>
  <c r="AE101" i="15"/>
  <c r="AF101" i="15"/>
  <c r="AB101" i="15"/>
  <c r="AI101" i="15"/>
  <c r="AC101" i="15"/>
  <c r="AD101" i="15"/>
  <c r="AH101" i="15"/>
  <c r="A102" i="15"/>
  <c r="BX101" i="15" l="1"/>
  <c r="BZ102" i="15"/>
  <c r="BW102" i="15"/>
  <c r="BC102" i="15"/>
  <c r="BG102" i="15"/>
  <c r="BK102" i="15"/>
  <c r="BO102" i="15"/>
  <c r="BS102" i="15"/>
  <c r="BB102" i="15"/>
  <c r="BF102" i="15"/>
  <c r="BJ102" i="15"/>
  <c r="BN102" i="15"/>
  <c r="BR102" i="15"/>
  <c r="BV102" i="15"/>
  <c r="BE102" i="15"/>
  <c r="BM102" i="15"/>
  <c r="BU102" i="15"/>
  <c r="BL102" i="15"/>
  <c r="BD102" i="15"/>
  <c r="BP102" i="15"/>
  <c r="BH102" i="15"/>
  <c r="BQ102" i="15"/>
  <c r="BI102" i="15"/>
  <c r="BT102" i="15"/>
  <c r="BA102" i="15"/>
  <c r="BY101" i="15"/>
  <c r="AX102" i="15"/>
  <c r="Z102" i="15"/>
  <c r="Y102" i="15"/>
  <c r="AS101" i="15"/>
  <c r="AM102" i="15"/>
  <c r="AL102" i="15"/>
  <c r="AO102" i="15"/>
  <c r="AN102" i="15"/>
  <c r="AJ102" i="15"/>
  <c r="AK102" i="15"/>
  <c r="AP102" i="15"/>
  <c r="AG102" i="15"/>
  <c r="AW101" i="15"/>
  <c r="AQ101" i="15"/>
  <c r="AU101" i="15"/>
  <c r="AR101" i="15"/>
  <c r="AT101" i="15"/>
  <c r="AV101" i="15"/>
  <c r="AC102" i="15"/>
  <c r="AE102" i="15"/>
  <c r="AA102" i="15"/>
  <c r="AF102" i="15"/>
  <c r="AD102" i="15"/>
  <c r="AI102" i="15"/>
  <c r="AB102" i="15"/>
  <c r="AH102" i="15"/>
  <c r="A103" i="15"/>
  <c r="BX102" i="15" l="1"/>
  <c r="BZ103" i="15"/>
  <c r="BW103" i="15"/>
  <c r="BB103" i="15"/>
  <c r="BF103" i="15"/>
  <c r="BJ103" i="15"/>
  <c r="BN103" i="15"/>
  <c r="BR103" i="15"/>
  <c r="BV103" i="15"/>
  <c r="BE103" i="15"/>
  <c r="BI103" i="15"/>
  <c r="BM103" i="15"/>
  <c r="BQ103" i="15"/>
  <c r="BU103" i="15"/>
  <c r="BH103" i="15"/>
  <c r="BP103" i="15"/>
  <c r="BC103" i="15"/>
  <c r="BL103" i="15"/>
  <c r="BA103" i="15"/>
  <c r="BD103" i="15"/>
  <c r="BO103" i="15"/>
  <c r="BG103" i="15"/>
  <c r="BS103" i="15"/>
  <c r="BK103" i="15"/>
  <c r="BT103" i="15"/>
  <c r="BY102" i="15"/>
  <c r="AX103" i="15"/>
  <c r="Z103" i="15"/>
  <c r="Y103" i="15"/>
  <c r="AR102" i="15"/>
  <c r="AW102" i="15"/>
  <c r="AJ103" i="15"/>
  <c r="AN103" i="15"/>
  <c r="AK103" i="15"/>
  <c r="AP103" i="15"/>
  <c r="AL103" i="15"/>
  <c r="AM103" i="15"/>
  <c r="AO103" i="15"/>
  <c r="AG103" i="15"/>
  <c r="AV102" i="15"/>
  <c r="AQ102" i="15"/>
  <c r="AU102" i="15"/>
  <c r="AT102" i="15"/>
  <c r="AS102" i="15"/>
  <c r="AA103" i="15"/>
  <c r="AE103" i="15"/>
  <c r="AD103" i="15"/>
  <c r="AF103" i="15"/>
  <c r="AB103" i="15"/>
  <c r="AI103" i="15"/>
  <c r="AC103" i="15"/>
  <c r="AH103" i="15"/>
  <c r="A104" i="15"/>
  <c r="BZ104" i="15" l="1"/>
  <c r="BW104" i="15"/>
  <c r="BE104" i="15"/>
  <c r="BI104" i="15"/>
  <c r="BM104" i="15"/>
  <c r="BQ104" i="15"/>
  <c r="BU104" i="15"/>
  <c r="BD104" i="15"/>
  <c r="BH104" i="15"/>
  <c r="BL104" i="15"/>
  <c r="BP104" i="15"/>
  <c r="BT104" i="15"/>
  <c r="BC104" i="15"/>
  <c r="BK104" i="15"/>
  <c r="BS104" i="15"/>
  <c r="BB104" i="15"/>
  <c r="BN104" i="15"/>
  <c r="BF104" i="15"/>
  <c r="BO104" i="15"/>
  <c r="BA104" i="15"/>
  <c r="BG104" i="15"/>
  <c r="BR104" i="15"/>
  <c r="BJ104" i="15"/>
  <c r="BV104" i="15"/>
  <c r="AW103" i="15"/>
  <c r="BY103" i="15"/>
  <c r="BX103" i="15"/>
  <c r="AX104" i="15"/>
  <c r="Z104" i="15"/>
  <c r="Y104" i="15"/>
  <c r="AK104" i="15"/>
  <c r="AO104" i="15"/>
  <c r="AN104" i="15"/>
  <c r="AL104" i="15"/>
  <c r="AJ104" i="15"/>
  <c r="AP104" i="15"/>
  <c r="AM104" i="15"/>
  <c r="AG104" i="15"/>
  <c r="AR103" i="15"/>
  <c r="AQ103" i="15"/>
  <c r="AS103" i="15"/>
  <c r="AT103" i="15"/>
  <c r="AU103" i="15"/>
  <c r="AV103" i="15"/>
  <c r="AC104" i="15"/>
  <c r="AD104" i="15"/>
  <c r="AI104" i="15"/>
  <c r="AE104" i="15"/>
  <c r="AB104" i="15"/>
  <c r="AA104" i="15"/>
  <c r="AF104" i="15"/>
  <c r="AH104" i="15"/>
  <c r="A105" i="15"/>
  <c r="BZ105" i="15" l="1"/>
  <c r="BW105" i="15"/>
  <c r="BD105" i="15"/>
  <c r="BH105" i="15"/>
  <c r="BL105" i="15"/>
  <c r="BP105" i="15"/>
  <c r="BT105" i="15"/>
  <c r="BC105" i="15"/>
  <c r="BG105" i="15"/>
  <c r="BK105" i="15"/>
  <c r="BO105" i="15"/>
  <c r="BS105" i="15"/>
  <c r="BF105" i="15"/>
  <c r="BN105" i="15"/>
  <c r="BV105" i="15"/>
  <c r="BB105" i="15"/>
  <c r="BM105" i="15"/>
  <c r="BE105" i="15"/>
  <c r="BQ105" i="15"/>
  <c r="BI105" i="15"/>
  <c r="BR105" i="15"/>
  <c r="BA105" i="15"/>
  <c r="BJ105" i="15"/>
  <c r="BU105" i="15"/>
  <c r="BY104" i="15"/>
  <c r="BX104" i="15"/>
  <c r="AR104" i="15"/>
  <c r="AQ104" i="15"/>
  <c r="AX105" i="15"/>
  <c r="Z105" i="15"/>
  <c r="Y105" i="15"/>
  <c r="AT104" i="15"/>
  <c r="AW104" i="15"/>
  <c r="AL105" i="15"/>
  <c r="AP105" i="15"/>
  <c r="AM105" i="15"/>
  <c r="AO105" i="15"/>
  <c r="AN105" i="15"/>
  <c r="AJ105" i="15"/>
  <c r="AK105" i="15"/>
  <c r="AG105" i="15"/>
  <c r="AU104" i="15"/>
  <c r="AS104" i="15"/>
  <c r="AV104" i="15"/>
  <c r="AA105" i="15"/>
  <c r="AE105" i="15"/>
  <c r="AC105" i="15"/>
  <c r="AD105" i="15"/>
  <c r="AT105" i="15" s="1"/>
  <c r="AI105" i="15"/>
  <c r="AB105" i="15"/>
  <c r="AF105" i="15"/>
  <c r="AH105" i="15"/>
  <c r="A106" i="15"/>
  <c r="BZ106" i="15" l="1"/>
  <c r="BW106" i="15"/>
  <c r="BC106" i="15"/>
  <c r="BG106" i="15"/>
  <c r="BK106" i="15"/>
  <c r="BO106" i="15"/>
  <c r="BS106" i="15"/>
  <c r="BB106" i="15"/>
  <c r="BF106" i="15"/>
  <c r="BJ106" i="15"/>
  <c r="BN106" i="15"/>
  <c r="BR106" i="15"/>
  <c r="BV106" i="15"/>
  <c r="BI106" i="15"/>
  <c r="BQ106" i="15"/>
  <c r="BD106" i="15"/>
  <c r="BM106" i="15"/>
  <c r="BE106" i="15"/>
  <c r="BP106" i="15"/>
  <c r="BH106" i="15"/>
  <c r="BT106" i="15"/>
  <c r="BL106" i="15"/>
  <c r="BU106" i="15"/>
  <c r="BA106" i="15"/>
  <c r="BY105" i="15"/>
  <c r="BX105" i="15"/>
  <c r="AW105" i="15"/>
  <c r="J3" i="21"/>
  <c r="G7" i="21" s="1"/>
  <c r="G8" i="21" s="1"/>
  <c r="AX106" i="15"/>
  <c r="Z106" i="15"/>
  <c r="Y106" i="15"/>
  <c r="AM106" i="15"/>
  <c r="AK106" i="15"/>
  <c r="AP106" i="15"/>
  <c r="AL106" i="15"/>
  <c r="AN106" i="15"/>
  <c r="AJ106" i="15"/>
  <c r="AO106" i="15"/>
  <c r="AG106" i="15"/>
  <c r="AR105" i="15"/>
  <c r="AQ105" i="15"/>
  <c r="AS105" i="15"/>
  <c r="AV105" i="15"/>
  <c r="AU105" i="15"/>
  <c r="AC106" i="15"/>
  <c r="AB106" i="15"/>
  <c r="AD106" i="15"/>
  <c r="AA106" i="15"/>
  <c r="AE106" i="15"/>
  <c r="AF106" i="15"/>
  <c r="AI106" i="15"/>
  <c r="AH106" i="15"/>
  <c r="A107" i="15"/>
  <c r="BZ107" i="15" l="1"/>
  <c r="BW107" i="15"/>
  <c r="BB107" i="15"/>
  <c r="BF107" i="15"/>
  <c r="BJ107" i="15"/>
  <c r="BN107" i="15"/>
  <c r="BR107" i="15"/>
  <c r="BV107" i="15"/>
  <c r="BE107" i="15"/>
  <c r="BI107" i="15"/>
  <c r="BM107" i="15"/>
  <c r="BQ107" i="15"/>
  <c r="BU107" i="15"/>
  <c r="BD107" i="15"/>
  <c r="BL107" i="15"/>
  <c r="BT107" i="15"/>
  <c r="BC107" i="15"/>
  <c r="BO107" i="15"/>
  <c r="BA107" i="15"/>
  <c r="BG107" i="15"/>
  <c r="BP107" i="15"/>
  <c r="BH107" i="15"/>
  <c r="BS107" i="15"/>
  <c r="BK107" i="15"/>
  <c r="BY106" i="15"/>
  <c r="BX106" i="15"/>
  <c r="AX107" i="15"/>
  <c r="Z107" i="15"/>
  <c r="Y107" i="15"/>
  <c r="AW106" i="15"/>
  <c r="AJ107" i="15"/>
  <c r="AN107" i="15"/>
  <c r="AO107" i="15"/>
  <c r="AL107" i="15"/>
  <c r="AK107" i="15"/>
  <c r="AP107" i="15"/>
  <c r="AM107" i="15"/>
  <c r="AG107" i="15"/>
  <c r="AV106" i="15"/>
  <c r="AR106" i="15"/>
  <c r="AU106" i="15"/>
  <c r="AQ106" i="15"/>
  <c r="AT106" i="15"/>
  <c r="AS106" i="15"/>
  <c r="AA107" i="15"/>
  <c r="AE107" i="15"/>
  <c r="AB107" i="15"/>
  <c r="AC107" i="15"/>
  <c r="AF107" i="15"/>
  <c r="AD107" i="15"/>
  <c r="AI107" i="15"/>
  <c r="AH107" i="15"/>
  <c r="A108" i="15"/>
  <c r="BX107" i="15" l="1"/>
  <c r="BZ108" i="15"/>
  <c r="BW108" i="15"/>
  <c r="BE108" i="15"/>
  <c r="BI108" i="15"/>
  <c r="BM108" i="15"/>
  <c r="BQ108" i="15"/>
  <c r="BU108" i="15"/>
  <c r="BD108" i="15"/>
  <c r="BH108" i="15"/>
  <c r="BL108" i="15"/>
  <c r="BP108" i="15"/>
  <c r="BT108" i="15"/>
  <c r="BG108" i="15"/>
  <c r="BO108" i="15"/>
  <c r="BC108" i="15"/>
  <c r="BN108" i="15"/>
  <c r="BF108" i="15"/>
  <c r="BR108" i="15"/>
  <c r="BA108" i="15"/>
  <c r="BJ108" i="15"/>
  <c r="BS108" i="15"/>
  <c r="BB108" i="15"/>
  <c r="BK108" i="15"/>
  <c r="BV108" i="15"/>
  <c r="BY107" i="15"/>
  <c r="AR107" i="15"/>
  <c r="AS107" i="15"/>
  <c r="AX108" i="15"/>
  <c r="Z108" i="15"/>
  <c r="Y108" i="15"/>
  <c r="AW107" i="15"/>
  <c r="AK108" i="15"/>
  <c r="AO108" i="15"/>
  <c r="AM108" i="15"/>
  <c r="AP108" i="15"/>
  <c r="AN108" i="15"/>
  <c r="BY108" i="15" s="1"/>
  <c r="AJ108" i="15"/>
  <c r="AL108" i="15"/>
  <c r="AG108" i="15"/>
  <c r="AQ107" i="15"/>
  <c r="AV107" i="15"/>
  <c r="AT107" i="15"/>
  <c r="AU107" i="15"/>
  <c r="AC108" i="15"/>
  <c r="AA108" i="15"/>
  <c r="AF108" i="15"/>
  <c r="AI108" i="15"/>
  <c r="AB108" i="15"/>
  <c r="AD108" i="15"/>
  <c r="AE108" i="15"/>
  <c r="AH108" i="15"/>
  <c r="A109" i="15"/>
  <c r="BX108" i="15" l="1"/>
  <c r="BZ109" i="15"/>
  <c r="BW109" i="15"/>
  <c r="BD109" i="15"/>
  <c r="BH109" i="15"/>
  <c r="BL109" i="15"/>
  <c r="BP109" i="15"/>
  <c r="BT109" i="15"/>
  <c r="BC109" i="15"/>
  <c r="BG109" i="15"/>
  <c r="BK109" i="15"/>
  <c r="BO109" i="15"/>
  <c r="BS109" i="15"/>
  <c r="BB109" i="15"/>
  <c r="BE109" i="15"/>
  <c r="BM109" i="15"/>
  <c r="BU109" i="15"/>
  <c r="BF109" i="15"/>
  <c r="BN109" i="15"/>
  <c r="BV109" i="15"/>
  <c r="BI109" i="15"/>
  <c r="BQ109" i="15"/>
  <c r="BA109" i="15"/>
  <c r="BJ109" i="15"/>
  <c r="BR109" i="15"/>
  <c r="AW108" i="15"/>
  <c r="AX109" i="15"/>
  <c r="Z109" i="15"/>
  <c r="Y109" i="15"/>
  <c r="AQ108" i="15"/>
  <c r="AV108" i="15"/>
  <c r="AL109" i="15"/>
  <c r="AP109" i="15"/>
  <c r="AK109" i="15"/>
  <c r="AM109" i="15"/>
  <c r="AN109" i="15"/>
  <c r="AJ109" i="15"/>
  <c r="AO109" i="15"/>
  <c r="AG109" i="15"/>
  <c r="AU108" i="15"/>
  <c r="AT108" i="15"/>
  <c r="AR108" i="15"/>
  <c r="AS108" i="15"/>
  <c r="AA109" i="15"/>
  <c r="AE109" i="15"/>
  <c r="AF109" i="15"/>
  <c r="AB109" i="15"/>
  <c r="AI109" i="15"/>
  <c r="AD109" i="15"/>
  <c r="AC109" i="15"/>
  <c r="AH109" i="15"/>
  <c r="A110" i="15"/>
  <c r="BX109" i="15" l="1"/>
  <c r="BZ110" i="15"/>
  <c r="BW110" i="15"/>
  <c r="BC110" i="15"/>
  <c r="BG110" i="15"/>
  <c r="BK110" i="15"/>
  <c r="BO110" i="15"/>
  <c r="BS110" i="15"/>
  <c r="BB110" i="15"/>
  <c r="BF110" i="15"/>
  <c r="BJ110" i="15"/>
  <c r="BN110" i="15"/>
  <c r="BR110" i="15"/>
  <c r="BV110" i="15"/>
  <c r="BH110" i="15"/>
  <c r="BP110" i="15"/>
  <c r="BI110" i="15"/>
  <c r="BQ110" i="15"/>
  <c r="BD110" i="15"/>
  <c r="BL110" i="15"/>
  <c r="BT110" i="15"/>
  <c r="BE110" i="15"/>
  <c r="BM110" i="15"/>
  <c r="BU110" i="15"/>
  <c r="BA110" i="15"/>
  <c r="BY109" i="15"/>
  <c r="AX110" i="15"/>
  <c r="Z110" i="15"/>
  <c r="Y110" i="15"/>
  <c r="AM110" i="15"/>
  <c r="AJ110" i="15"/>
  <c r="AO110" i="15"/>
  <c r="AL110" i="15"/>
  <c r="AK110" i="15"/>
  <c r="AP110" i="15"/>
  <c r="AN110" i="15"/>
  <c r="AG110" i="15"/>
  <c r="AW109" i="15"/>
  <c r="AQ109" i="15"/>
  <c r="AS109" i="15"/>
  <c r="AV109" i="15"/>
  <c r="AT109" i="15"/>
  <c r="AU109" i="15"/>
  <c r="AR109" i="15"/>
  <c r="AC110" i="15"/>
  <c r="AE110" i="15"/>
  <c r="AA110" i="15"/>
  <c r="AF110" i="15"/>
  <c r="AI110" i="15"/>
  <c r="AB110" i="15"/>
  <c r="AD110" i="15"/>
  <c r="AH110" i="15"/>
  <c r="A111" i="15"/>
  <c r="BX110" i="15" l="1"/>
  <c r="BZ111" i="15"/>
  <c r="BW111" i="15"/>
  <c r="BB111" i="15"/>
  <c r="BF111" i="15"/>
  <c r="BJ111" i="15"/>
  <c r="BN111" i="15"/>
  <c r="BR111" i="15"/>
  <c r="BV111" i="15"/>
  <c r="BE111" i="15"/>
  <c r="BI111" i="15"/>
  <c r="BM111" i="15"/>
  <c r="BQ111" i="15"/>
  <c r="BU111" i="15"/>
  <c r="BC111" i="15"/>
  <c r="BK111" i="15"/>
  <c r="BS111" i="15"/>
  <c r="BA111" i="15"/>
  <c r="BD111" i="15"/>
  <c r="BL111" i="15"/>
  <c r="BT111" i="15"/>
  <c r="BG111" i="15"/>
  <c r="BO111" i="15"/>
  <c r="BH111" i="15"/>
  <c r="BP111" i="15"/>
  <c r="AV110" i="15"/>
  <c r="BY110" i="15"/>
  <c r="AQ110" i="15"/>
  <c r="AX111" i="15"/>
  <c r="Z111" i="15"/>
  <c r="Y111" i="15"/>
  <c r="AW110" i="15"/>
  <c r="AJ111" i="15"/>
  <c r="AN111" i="15"/>
  <c r="AM111" i="15"/>
  <c r="AP111" i="15"/>
  <c r="AO111" i="15"/>
  <c r="AK111" i="15"/>
  <c r="AL111" i="15"/>
  <c r="AG111" i="15"/>
  <c r="AR110" i="15"/>
  <c r="AU110" i="15"/>
  <c r="AS110" i="15"/>
  <c r="AT110" i="15"/>
  <c r="AA111" i="15"/>
  <c r="AE111" i="15"/>
  <c r="AD111" i="15"/>
  <c r="AF111" i="15"/>
  <c r="AC111" i="15"/>
  <c r="AB111" i="15"/>
  <c r="AI111" i="15"/>
  <c r="AH111" i="15"/>
  <c r="A112" i="15"/>
  <c r="BZ112" i="15" l="1"/>
  <c r="BW112" i="15"/>
  <c r="BE112" i="15"/>
  <c r="BI112" i="15"/>
  <c r="BM112" i="15"/>
  <c r="BQ112" i="15"/>
  <c r="BU112" i="15"/>
  <c r="BD112" i="15"/>
  <c r="BH112" i="15"/>
  <c r="BL112" i="15"/>
  <c r="BP112" i="15"/>
  <c r="BT112" i="15"/>
  <c r="BF112" i="15"/>
  <c r="BN112" i="15"/>
  <c r="BV112" i="15"/>
  <c r="BG112" i="15"/>
  <c r="BO112" i="15"/>
  <c r="BA112" i="15"/>
  <c r="BB112" i="15"/>
  <c r="BJ112" i="15"/>
  <c r="BR112" i="15"/>
  <c r="BC112" i="15"/>
  <c r="BK112" i="15"/>
  <c r="BS112" i="15"/>
  <c r="BY111" i="15"/>
  <c r="BX111" i="15"/>
  <c r="AW111" i="15"/>
  <c r="AX112" i="15"/>
  <c r="Z112" i="15"/>
  <c r="Y112" i="15"/>
  <c r="AK112" i="15"/>
  <c r="AO112" i="15"/>
  <c r="AL112" i="15"/>
  <c r="AM112" i="15"/>
  <c r="AN112" i="15"/>
  <c r="AJ112" i="15"/>
  <c r="AP112" i="15"/>
  <c r="AG112" i="15"/>
  <c r="AS111" i="15"/>
  <c r="AQ111" i="15"/>
  <c r="AT111" i="15"/>
  <c r="AR111" i="15"/>
  <c r="AU111" i="15"/>
  <c r="AV111" i="15"/>
  <c r="AC112" i="15"/>
  <c r="AD112" i="15"/>
  <c r="AI112" i="15"/>
  <c r="AE112" i="15"/>
  <c r="AA112" i="15"/>
  <c r="AB112" i="15"/>
  <c r="AF112" i="15"/>
  <c r="AH112" i="15"/>
  <c r="A113" i="15"/>
  <c r="BZ113" i="15" l="1"/>
  <c r="BW113" i="15"/>
  <c r="BD113" i="15"/>
  <c r="BH113" i="15"/>
  <c r="BL113" i="15"/>
  <c r="BP113" i="15"/>
  <c r="BT113" i="15"/>
  <c r="BC113" i="15"/>
  <c r="BG113" i="15"/>
  <c r="BK113" i="15"/>
  <c r="BO113" i="15"/>
  <c r="BS113" i="15"/>
  <c r="BI113" i="15"/>
  <c r="BQ113" i="15"/>
  <c r="BB113" i="15"/>
  <c r="BJ113" i="15"/>
  <c r="BR113" i="15"/>
  <c r="BE113" i="15"/>
  <c r="BM113" i="15"/>
  <c r="BU113" i="15"/>
  <c r="BA113" i="15"/>
  <c r="BF113" i="15"/>
  <c r="BN113" i="15"/>
  <c r="BV113" i="15"/>
  <c r="BY112" i="15"/>
  <c r="BX112" i="15"/>
  <c r="AX113" i="15"/>
  <c r="Z113" i="15"/>
  <c r="Y113" i="15"/>
  <c r="AW112" i="15"/>
  <c r="AL113" i="15"/>
  <c r="AP113" i="15"/>
  <c r="AJ113" i="15"/>
  <c r="AO113" i="15"/>
  <c r="AM113" i="15"/>
  <c r="AK113" i="15"/>
  <c r="AN113" i="15"/>
  <c r="AG113" i="15"/>
  <c r="AV112" i="15"/>
  <c r="AT112" i="15"/>
  <c r="AR112" i="15"/>
  <c r="AQ112" i="15"/>
  <c r="AS112" i="15"/>
  <c r="AU112" i="15"/>
  <c r="AA113" i="15"/>
  <c r="AE113" i="15"/>
  <c r="AC113" i="15"/>
  <c r="AD113" i="15"/>
  <c r="AI113" i="15"/>
  <c r="AB113" i="15"/>
  <c r="AF113" i="15"/>
  <c r="AH113" i="15"/>
  <c r="A114" i="15"/>
  <c r="BX113" i="15" l="1"/>
  <c r="BZ114" i="15"/>
  <c r="BW114" i="15"/>
  <c r="BC114" i="15"/>
  <c r="BG114" i="15"/>
  <c r="BK114" i="15"/>
  <c r="BO114" i="15"/>
  <c r="BS114" i="15"/>
  <c r="BB114" i="15"/>
  <c r="BF114" i="15"/>
  <c r="BJ114" i="15"/>
  <c r="BN114" i="15"/>
  <c r="BR114" i="15"/>
  <c r="BV114" i="15"/>
  <c r="BD114" i="15"/>
  <c r="BL114" i="15"/>
  <c r="BT114" i="15"/>
  <c r="BE114" i="15"/>
  <c r="BM114" i="15"/>
  <c r="BU114" i="15"/>
  <c r="BH114" i="15"/>
  <c r="BP114" i="15"/>
  <c r="BI114" i="15"/>
  <c r="BQ114" i="15"/>
  <c r="BA114" i="15"/>
  <c r="BY113" i="15"/>
  <c r="AT113" i="15"/>
  <c r="AX114" i="15"/>
  <c r="Z114" i="15"/>
  <c r="Y114" i="15"/>
  <c r="AW113" i="15"/>
  <c r="AM114" i="15"/>
  <c r="AN114" i="15"/>
  <c r="AJ114" i="15"/>
  <c r="AO114" i="15"/>
  <c r="AK114" i="15"/>
  <c r="AP114" i="15"/>
  <c r="AL114" i="15"/>
  <c r="AG114" i="15"/>
  <c r="AR113" i="15"/>
  <c r="AV113" i="15"/>
  <c r="AU113" i="15"/>
  <c r="AQ113" i="15"/>
  <c r="AS113" i="15"/>
  <c r="AC114" i="15"/>
  <c r="AB114" i="15"/>
  <c r="AD114" i="15"/>
  <c r="AF114" i="15"/>
  <c r="AE114" i="15"/>
  <c r="AA114" i="15"/>
  <c r="AI114" i="15"/>
  <c r="AH114" i="15"/>
  <c r="A115" i="15"/>
  <c r="BZ115" i="15" l="1"/>
  <c r="BW115" i="15"/>
  <c r="BB115" i="15"/>
  <c r="BF115" i="15"/>
  <c r="BJ115" i="15"/>
  <c r="BN115" i="15"/>
  <c r="BR115" i="15"/>
  <c r="BV115" i="15"/>
  <c r="BE115" i="15"/>
  <c r="BI115" i="15"/>
  <c r="BM115" i="15"/>
  <c r="BQ115" i="15"/>
  <c r="BU115" i="15"/>
  <c r="BG115" i="15"/>
  <c r="BO115" i="15"/>
  <c r="BA115" i="15"/>
  <c r="BH115" i="15"/>
  <c r="BP115" i="15"/>
  <c r="BC115" i="15"/>
  <c r="BK115" i="15"/>
  <c r="BS115" i="15"/>
  <c r="BD115" i="15"/>
  <c r="BL115" i="15"/>
  <c r="BT115" i="15"/>
  <c r="BY114" i="15"/>
  <c r="BX114" i="15"/>
  <c r="AQ114" i="15"/>
  <c r="AX115" i="15"/>
  <c r="Z115" i="15"/>
  <c r="Y115" i="15"/>
  <c r="AW114" i="15"/>
  <c r="AJ115" i="15"/>
  <c r="AN115" i="15"/>
  <c r="AL115" i="15"/>
  <c r="AO115" i="15"/>
  <c r="AM115" i="15"/>
  <c r="AK115" i="15"/>
  <c r="AP115" i="15"/>
  <c r="AG115" i="15"/>
  <c r="AU114" i="15"/>
  <c r="AS114" i="15"/>
  <c r="AT114" i="15"/>
  <c r="AR114" i="15"/>
  <c r="AV114" i="15"/>
  <c r="AA115" i="15"/>
  <c r="AE115" i="15"/>
  <c r="AB115" i="15"/>
  <c r="AC115" i="15"/>
  <c r="AI115" i="15"/>
  <c r="AD115" i="15"/>
  <c r="AF115" i="15"/>
  <c r="AH115" i="15"/>
  <c r="A116" i="15"/>
  <c r="BZ116" i="15" l="1"/>
  <c r="BW116" i="15"/>
  <c r="BE116" i="15"/>
  <c r="BI116" i="15"/>
  <c r="BM116" i="15"/>
  <c r="BQ116" i="15"/>
  <c r="BU116" i="15"/>
  <c r="BD116" i="15"/>
  <c r="BH116" i="15"/>
  <c r="BL116" i="15"/>
  <c r="BP116" i="15"/>
  <c r="BT116" i="15"/>
  <c r="BB116" i="15"/>
  <c r="BJ116" i="15"/>
  <c r="BR116" i="15"/>
  <c r="BC116" i="15"/>
  <c r="BK116" i="15"/>
  <c r="BS116" i="15"/>
  <c r="BA116" i="15"/>
  <c r="BF116" i="15"/>
  <c r="BN116" i="15"/>
  <c r="BV116" i="15"/>
  <c r="BG116" i="15"/>
  <c r="BO116" i="15"/>
  <c r="BY115" i="15"/>
  <c r="BX115" i="15"/>
  <c r="AX116" i="15"/>
  <c r="Z116" i="15"/>
  <c r="Y116" i="15"/>
  <c r="AW115" i="15"/>
  <c r="AK116" i="15"/>
  <c r="AO116" i="15"/>
  <c r="AJ116" i="15"/>
  <c r="AP116" i="15"/>
  <c r="AL116" i="15"/>
  <c r="AM116" i="15"/>
  <c r="AN116" i="15"/>
  <c r="AG116" i="15"/>
  <c r="AR115" i="15"/>
  <c r="AV115" i="15"/>
  <c r="AS115" i="15"/>
  <c r="AT115" i="15"/>
  <c r="AU115" i="15"/>
  <c r="AQ115" i="15"/>
  <c r="AC116" i="15"/>
  <c r="AA116" i="15"/>
  <c r="AF116" i="15"/>
  <c r="AI116" i="15"/>
  <c r="AB116" i="15"/>
  <c r="AE116" i="15"/>
  <c r="AD116" i="15"/>
  <c r="AH116" i="15"/>
  <c r="A117" i="15"/>
  <c r="BX116" i="15" l="1"/>
  <c r="BZ117" i="15"/>
  <c r="BW117" i="15"/>
  <c r="BD117" i="15"/>
  <c r="BH117" i="15"/>
  <c r="BL117" i="15"/>
  <c r="BP117" i="15"/>
  <c r="BT117" i="15"/>
  <c r="BC117" i="15"/>
  <c r="BG117" i="15"/>
  <c r="BK117" i="15"/>
  <c r="BO117" i="15"/>
  <c r="BS117" i="15"/>
  <c r="BE117" i="15"/>
  <c r="BM117" i="15"/>
  <c r="BU117" i="15"/>
  <c r="BF117" i="15"/>
  <c r="BN117" i="15"/>
  <c r="BV117" i="15"/>
  <c r="BI117" i="15"/>
  <c r="BQ117" i="15"/>
  <c r="BA117" i="15"/>
  <c r="BB117" i="15"/>
  <c r="BJ117" i="15"/>
  <c r="BR117" i="15"/>
  <c r="BY116" i="15"/>
  <c r="AW116" i="15"/>
  <c r="AX117" i="15"/>
  <c r="Z117" i="15"/>
  <c r="Y117" i="15"/>
  <c r="AR116" i="15"/>
  <c r="AL117" i="15"/>
  <c r="AP117" i="15"/>
  <c r="AN117" i="15"/>
  <c r="AK117" i="15"/>
  <c r="AJ117" i="15"/>
  <c r="AO117" i="15"/>
  <c r="AM117" i="15"/>
  <c r="AG117" i="15"/>
  <c r="AQ116" i="15"/>
  <c r="AS116" i="15"/>
  <c r="AT116" i="15"/>
  <c r="AV116" i="15"/>
  <c r="AU116" i="15"/>
  <c r="AA117" i="15"/>
  <c r="AE117" i="15"/>
  <c r="AF117" i="15"/>
  <c r="AB117" i="15"/>
  <c r="AI117" i="15"/>
  <c r="AC117" i="15"/>
  <c r="AD117" i="15"/>
  <c r="AH117" i="15"/>
  <c r="A118" i="15"/>
  <c r="BZ118" i="15" l="1"/>
  <c r="BW118" i="15"/>
  <c r="BC118" i="15"/>
  <c r="BG118" i="15"/>
  <c r="BK118" i="15"/>
  <c r="BO118" i="15"/>
  <c r="BS118" i="15"/>
  <c r="BB118" i="15"/>
  <c r="BF118" i="15"/>
  <c r="BJ118" i="15"/>
  <c r="BN118" i="15"/>
  <c r="BR118" i="15"/>
  <c r="BV118" i="15"/>
  <c r="BH118" i="15"/>
  <c r="BP118" i="15"/>
  <c r="BI118" i="15"/>
  <c r="BQ118" i="15"/>
  <c r="BD118" i="15"/>
  <c r="BL118" i="15"/>
  <c r="BT118" i="15"/>
  <c r="BE118" i="15"/>
  <c r="BM118" i="15"/>
  <c r="BU118" i="15"/>
  <c r="BA118" i="15"/>
  <c r="BY117" i="15"/>
  <c r="BX117" i="15"/>
  <c r="AX118" i="15"/>
  <c r="Z118" i="15"/>
  <c r="Y118" i="15"/>
  <c r="AS117" i="15"/>
  <c r="AW117" i="15"/>
  <c r="AM118" i="15"/>
  <c r="AL118" i="15"/>
  <c r="AO118" i="15"/>
  <c r="AN118" i="15"/>
  <c r="AJ118" i="15"/>
  <c r="AK118" i="15"/>
  <c r="AP118" i="15"/>
  <c r="AG118" i="15"/>
  <c r="AQ117" i="15"/>
  <c r="AR117" i="15"/>
  <c r="AT117" i="15"/>
  <c r="AV117" i="15"/>
  <c r="AU117" i="15"/>
  <c r="AC118" i="15"/>
  <c r="AS118" i="15" s="1"/>
  <c r="AE118" i="15"/>
  <c r="AA118" i="15"/>
  <c r="AF118" i="15"/>
  <c r="AD118" i="15"/>
  <c r="AI118" i="15"/>
  <c r="AB118" i="15"/>
  <c r="AH118" i="15"/>
  <c r="A119" i="15"/>
  <c r="BX118" i="15" l="1"/>
  <c r="BZ119" i="15"/>
  <c r="BW119" i="15"/>
  <c r="BB119" i="15"/>
  <c r="BF119" i="15"/>
  <c r="BJ119" i="15"/>
  <c r="BN119" i="15"/>
  <c r="BR119" i="15"/>
  <c r="BV119" i="15"/>
  <c r="BE119" i="15"/>
  <c r="BI119" i="15"/>
  <c r="BM119" i="15"/>
  <c r="BQ119" i="15"/>
  <c r="BU119" i="15"/>
  <c r="BC119" i="15"/>
  <c r="BK119" i="15"/>
  <c r="BS119" i="15"/>
  <c r="BA119" i="15"/>
  <c r="BD119" i="15"/>
  <c r="BL119" i="15"/>
  <c r="BT119" i="15"/>
  <c r="BG119" i="15"/>
  <c r="BO119" i="15"/>
  <c r="BH119" i="15"/>
  <c r="BP119" i="15"/>
  <c r="BY118" i="15"/>
  <c r="AX119" i="15"/>
  <c r="Z119" i="15"/>
  <c r="Y119" i="15"/>
  <c r="AT118" i="15"/>
  <c r="AR118" i="15"/>
  <c r="AJ119" i="15"/>
  <c r="AN119" i="15"/>
  <c r="AK119" i="15"/>
  <c r="AP119" i="15"/>
  <c r="AL119" i="15"/>
  <c r="AM119" i="15"/>
  <c r="AO119" i="15"/>
  <c r="AG119" i="15"/>
  <c r="AW118" i="15"/>
  <c r="AQ118" i="15"/>
  <c r="AU118" i="15"/>
  <c r="AV118" i="15"/>
  <c r="AA119" i="15"/>
  <c r="AE119" i="15"/>
  <c r="AD119" i="15"/>
  <c r="AF119" i="15"/>
  <c r="AB119" i="15"/>
  <c r="AI119" i="15"/>
  <c r="AC119" i="15"/>
  <c r="AH119" i="15"/>
  <c r="A120" i="15"/>
  <c r="BZ120" i="15" l="1"/>
  <c r="BW120" i="15"/>
  <c r="BE120" i="15"/>
  <c r="BI120" i="15"/>
  <c r="BM120" i="15"/>
  <c r="BQ120" i="15"/>
  <c r="BU120" i="15"/>
  <c r="BD120" i="15"/>
  <c r="BH120" i="15"/>
  <c r="BL120" i="15"/>
  <c r="BP120" i="15"/>
  <c r="BT120" i="15"/>
  <c r="BF120" i="15"/>
  <c r="BN120" i="15"/>
  <c r="BV120" i="15"/>
  <c r="BG120" i="15"/>
  <c r="BO120" i="15"/>
  <c r="BA120" i="15"/>
  <c r="BB120" i="15"/>
  <c r="BJ120" i="15"/>
  <c r="BR120" i="15"/>
  <c r="BC120" i="15"/>
  <c r="BK120" i="15"/>
  <c r="BS120" i="15"/>
  <c r="BY119" i="15"/>
  <c r="BX119" i="15"/>
  <c r="AW119" i="15"/>
  <c r="AX120" i="15"/>
  <c r="Z120" i="15"/>
  <c r="Y120" i="15"/>
  <c r="AV119" i="15"/>
  <c r="AK120" i="15"/>
  <c r="AO120" i="15"/>
  <c r="AN120" i="15"/>
  <c r="AL120" i="15"/>
  <c r="AJ120" i="15"/>
  <c r="AP120" i="15"/>
  <c r="AM120" i="15"/>
  <c r="AG120" i="15"/>
  <c r="AU119" i="15"/>
  <c r="AR119" i="15"/>
  <c r="AQ119" i="15"/>
  <c r="AS119" i="15"/>
  <c r="AT119" i="15"/>
  <c r="AC120" i="15"/>
  <c r="AD120" i="15"/>
  <c r="AI120" i="15"/>
  <c r="AE120" i="15"/>
  <c r="AB120" i="15"/>
  <c r="AA120" i="15"/>
  <c r="AF120" i="15"/>
  <c r="AH120" i="15"/>
  <c r="A121" i="15"/>
  <c r="BZ121" i="15" l="1"/>
  <c r="BW121" i="15"/>
  <c r="BD121" i="15"/>
  <c r="BH121" i="15"/>
  <c r="BL121" i="15"/>
  <c r="BP121" i="15"/>
  <c r="BT121" i="15"/>
  <c r="BC121" i="15"/>
  <c r="BG121" i="15"/>
  <c r="BK121" i="15"/>
  <c r="BO121" i="15"/>
  <c r="BS121" i="15"/>
  <c r="BI121" i="15"/>
  <c r="BQ121" i="15"/>
  <c r="BB121" i="15"/>
  <c r="BJ121" i="15"/>
  <c r="BR121" i="15"/>
  <c r="BE121" i="15"/>
  <c r="BM121" i="15"/>
  <c r="BU121" i="15"/>
  <c r="BA121" i="15"/>
  <c r="BF121" i="15"/>
  <c r="BN121" i="15"/>
  <c r="BV121" i="15"/>
  <c r="BY120" i="15"/>
  <c r="BX120" i="15"/>
  <c r="AT120" i="15"/>
  <c r="AX121" i="15"/>
  <c r="Z121" i="15"/>
  <c r="Y121" i="15"/>
  <c r="AQ120" i="15"/>
  <c r="AL121" i="15"/>
  <c r="AP121" i="15"/>
  <c r="AM121" i="15"/>
  <c r="AO121" i="15"/>
  <c r="AN121" i="15"/>
  <c r="AJ121" i="15"/>
  <c r="AK121" i="15"/>
  <c r="AG121" i="15"/>
  <c r="AW120" i="15"/>
  <c r="AR120" i="15"/>
  <c r="AU120" i="15"/>
  <c r="AV120" i="15"/>
  <c r="AS120" i="15"/>
  <c r="AA121" i="15"/>
  <c r="AE121" i="15"/>
  <c r="AC121" i="15"/>
  <c r="AD121" i="15"/>
  <c r="AI121" i="15"/>
  <c r="AF121" i="15"/>
  <c r="AB121" i="15"/>
  <c r="AH121" i="15"/>
  <c r="A122" i="15"/>
  <c r="BZ122" i="15" l="1"/>
  <c r="BW122" i="15"/>
  <c r="BC122" i="15"/>
  <c r="BG122" i="15"/>
  <c r="BK122" i="15"/>
  <c r="BO122" i="15"/>
  <c r="BS122" i="15"/>
  <c r="BB122" i="15"/>
  <c r="BF122" i="15"/>
  <c r="BJ122" i="15"/>
  <c r="BN122" i="15"/>
  <c r="BR122" i="15"/>
  <c r="BV122" i="15"/>
  <c r="BD122" i="15"/>
  <c r="BL122" i="15"/>
  <c r="BT122" i="15"/>
  <c r="BE122" i="15"/>
  <c r="BM122" i="15"/>
  <c r="BU122" i="15"/>
  <c r="BH122" i="15"/>
  <c r="BP122" i="15"/>
  <c r="BI122" i="15"/>
  <c r="BQ122" i="15"/>
  <c r="BA122" i="15"/>
  <c r="BY121" i="15"/>
  <c r="BX121" i="15"/>
  <c r="AX122" i="15"/>
  <c r="Z122" i="15"/>
  <c r="Y122" i="15"/>
  <c r="AR121" i="15"/>
  <c r="AW121" i="15"/>
  <c r="AM122" i="15"/>
  <c r="AK122" i="15"/>
  <c r="AP122" i="15"/>
  <c r="AL122" i="15"/>
  <c r="AN122" i="15"/>
  <c r="AO122" i="15"/>
  <c r="AJ122" i="15"/>
  <c r="AG122" i="15"/>
  <c r="AT121" i="15"/>
  <c r="AS121" i="15"/>
  <c r="AV121" i="15"/>
  <c r="AU121" i="15"/>
  <c r="AQ121" i="15"/>
  <c r="AC122" i="15"/>
  <c r="AB122" i="15"/>
  <c r="AD122" i="15"/>
  <c r="AA122" i="15"/>
  <c r="AE122" i="15"/>
  <c r="AF122" i="15"/>
  <c r="AI122" i="15"/>
  <c r="AH122" i="15"/>
  <c r="A123" i="15"/>
  <c r="BZ123" i="15" l="1"/>
  <c r="BW123" i="15"/>
  <c r="BB123" i="15"/>
  <c r="BF123" i="15"/>
  <c r="BJ123" i="15"/>
  <c r="BN123" i="15"/>
  <c r="BR123" i="15"/>
  <c r="BV123" i="15"/>
  <c r="BE123" i="15"/>
  <c r="BI123" i="15"/>
  <c r="BM123" i="15"/>
  <c r="BQ123" i="15"/>
  <c r="BU123" i="15"/>
  <c r="BG123" i="15"/>
  <c r="BO123" i="15"/>
  <c r="BA123" i="15"/>
  <c r="BH123" i="15"/>
  <c r="BP123" i="15"/>
  <c r="BC123" i="15"/>
  <c r="BK123" i="15"/>
  <c r="BS123" i="15"/>
  <c r="BD123" i="15"/>
  <c r="BL123" i="15"/>
  <c r="BT123" i="15"/>
  <c r="BY122" i="15"/>
  <c r="BX122" i="15"/>
  <c r="AX123" i="15"/>
  <c r="Z123" i="15"/>
  <c r="Y123" i="15"/>
  <c r="AJ123" i="15"/>
  <c r="AN123" i="15"/>
  <c r="AO123" i="15"/>
  <c r="AL123" i="15"/>
  <c r="AK123" i="15"/>
  <c r="AP123" i="15"/>
  <c r="AM123" i="15"/>
  <c r="AG123" i="15"/>
  <c r="AW122" i="15"/>
  <c r="AQ122" i="15"/>
  <c r="AU122" i="15"/>
  <c r="AS122" i="15"/>
  <c r="AT122" i="15"/>
  <c r="AV122" i="15"/>
  <c r="AR122" i="15"/>
  <c r="AA123" i="15"/>
  <c r="AE123" i="15"/>
  <c r="AB123" i="15"/>
  <c r="AC123" i="15"/>
  <c r="AF123" i="15"/>
  <c r="AI123" i="15"/>
  <c r="AD123" i="15"/>
  <c r="AH123" i="15"/>
  <c r="A124" i="15"/>
  <c r="BX123" i="15" l="1"/>
  <c r="BZ124" i="15"/>
  <c r="BW124" i="15"/>
  <c r="BE124" i="15"/>
  <c r="BI124" i="15"/>
  <c r="BM124" i="15"/>
  <c r="BQ124" i="15"/>
  <c r="BU124" i="15"/>
  <c r="BD124" i="15"/>
  <c r="BH124" i="15"/>
  <c r="BL124" i="15"/>
  <c r="BP124" i="15"/>
  <c r="BT124" i="15"/>
  <c r="BB124" i="15"/>
  <c r="BJ124" i="15"/>
  <c r="BR124" i="15"/>
  <c r="BC124" i="15"/>
  <c r="BK124" i="15"/>
  <c r="BS124" i="15"/>
  <c r="BA124" i="15"/>
  <c r="BF124" i="15"/>
  <c r="BN124" i="15"/>
  <c r="BV124" i="15"/>
  <c r="BG124" i="15"/>
  <c r="BO124" i="15"/>
  <c r="BY123" i="15"/>
  <c r="AR123" i="15"/>
  <c r="AX124" i="15"/>
  <c r="Z124" i="15"/>
  <c r="Y124" i="15"/>
  <c r="AV123" i="15"/>
  <c r="AW123" i="15"/>
  <c r="AK124" i="15"/>
  <c r="AO124" i="15"/>
  <c r="AM124" i="15"/>
  <c r="AP124" i="15"/>
  <c r="AN124" i="15"/>
  <c r="AJ124" i="15"/>
  <c r="AL124" i="15"/>
  <c r="AG124" i="15"/>
  <c r="AS123" i="15"/>
  <c r="AT123" i="15"/>
  <c r="AU123" i="15"/>
  <c r="AQ123" i="15"/>
  <c r="AC124" i="15"/>
  <c r="AA124" i="15"/>
  <c r="AF124" i="15"/>
  <c r="AI124" i="15"/>
  <c r="AB124" i="15"/>
  <c r="AD124" i="15"/>
  <c r="AE124" i="15"/>
  <c r="AH124" i="15"/>
  <c r="A125" i="15"/>
  <c r="BZ125" i="15" l="1"/>
  <c r="BW125" i="15"/>
  <c r="BD125" i="15"/>
  <c r="BH125" i="15"/>
  <c r="BL125" i="15"/>
  <c r="BP125" i="15"/>
  <c r="BT125" i="15"/>
  <c r="BC125" i="15"/>
  <c r="BG125" i="15"/>
  <c r="BK125" i="15"/>
  <c r="BO125" i="15"/>
  <c r="BS125" i="15"/>
  <c r="BE125" i="15"/>
  <c r="BM125" i="15"/>
  <c r="BU125" i="15"/>
  <c r="BF125" i="15"/>
  <c r="BN125" i="15"/>
  <c r="BV125" i="15"/>
  <c r="BI125" i="15"/>
  <c r="BQ125" i="15"/>
  <c r="BA125" i="15"/>
  <c r="BB125" i="15"/>
  <c r="BJ125" i="15"/>
  <c r="BR125" i="15"/>
  <c r="BY124" i="15"/>
  <c r="BX124" i="15"/>
  <c r="AW124" i="15"/>
  <c r="AQ124" i="15"/>
  <c r="AX125" i="15"/>
  <c r="Z125" i="15"/>
  <c r="Y125" i="15"/>
  <c r="AL125" i="15"/>
  <c r="AP125" i="15"/>
  <c r="AK125" i="15"/>
  <c r="AM125" i="15"/>
  <c r="AN125" i="15"/>
  <c r="AO125" i="15"/>
  <c r="AJ125" i="15"/>
  <c r="AG125" i="15"/>
  <c r="AR124" i="15"/>
  <c r="AS124" i="15"/>
  <c r="AU124" i="15"/>
  <c r="AT124" i="15"/>
  <c r="AV124" i="15"/>
  <c r="AA125" i="15"/>
  <c r="AE125" i="15"/>
  <c r="AF125" i="15"/>
  <c r="AB125" i="15"/>
  <c r="AI125" i="15"/>
  <c r="AD125" i="15"/>
  <c r="AC125" i="15"/>
  <c r="AH125" i="15"/>
  <c r="A126" i="15"/>
  <c r="BX125" i="15" l="1"/>
  <c r="BZ126" i="15"/>
  <c r="BW126" i="15"/>
  <c r="BC126" i="15"/>
  <c r="BG126" i="15"/>
  <c r="BK126" i="15"/>
  <c r="BO126" i="15"/>
  <c r="BS126" i="15"/>
  <c r="BB126" i="15"/>
  <c r="BF126" i="15"/>
  <c r="BJ126" i="15"/>
  <c r="BN126" i="15"/>
  <c r="BR126" i="15"/>
  <c r="BV126" i="15"/>
  <c r="BH126" i="15"/>
  <c r="BP126" i="15"/>
  <c r="BI126" i="15"/>
  <c r="BQ126" i="15"/>
  <c r="BD126" i="15"/>
  <c r="BL126" i="15"/>
  <c r="BT126" i="15"/>
  <c r="BE126" i="15"/>
  <c r="BM126" i="15"/>
  <c r="BU126" i="15"/>
  <c r="BA126" i="15"/>
  <c r="BY125" i="15"/>
  <c r="AX126" i="15"/>
  <c r="Z126" i="15"/>
  <c r="Y126" i="15"/>
  <c r="AR125" i="15"/>
  <c r="AW125" i="15"/>
  <c r="AQ125" i="15"/>
  <c r="AM126" i="15"/>
  <c r="AJ126" i="15"/>
  <c r="AO126" i="15"/>
  <c r="AL126" i="15"/>
  <c r="AK126" i="15"/>
  <c r="AP126" i="15"/>
  <c r="AN126" i="15"/>
  <c r="AG126" i="15"/>
  <c r="AS125" i="15"/>
  <c r="AV125" i="15"/>
  <c r="AT125" i="15"/>
  <c r="AU125" i="15"/>
  <c r="AC126" i="15"/>
  <c r="AE126" i="15"/>
  <c r="AA126" i="15"/>
  <c r="AF126" i="15"/>
  <c r="AI126" i="15"/>
  <c r="AB126" i="15"/>
  <c r="AD126" i="15"/>
  <c r="AH126" i="15"/>
  <c r="A127" i="15"/>
  <c r="BX126" i="15" l="1"/>
  <c r="BZ127" i="15"/>
  <c r="BW127" i="15"/>
  <c r="BB127" i="15"/>
  <c r="BF127" i="15"/>
  <c r="BJ127" i="15"/>
  <c r="BN127" i="15"/>
  <c r="BR127" i="15"/>
  <c r="BV127" i="15"/>
  <c r="BE127" i="15"/>
  <c r="BI127" i="15"/>
  <c r="BM127" i="15"/>
  <c r="BQ127" i="15"/>
  <c r="BU127" i="15"/>
  <c r="BC127" i="15"/>
  <c r="BK127" i="15"/>
  <c r="BS127" i="15"/>
  <c r="BA127" i="15"/>
  <c r="BD127" i="15"/>
  <c r="BL127" i="15"/>
  <c r="BT127" i="15"/>
  <c r="BG127" i="15"/>
  <c r="BO127" i="15"/>
  <c r="BH127" i="15"/>
  <c r="BP127" i="15"/>
  <c r="BY126" i="15"/>
  <c r="AW126" i="15"/>
  <c r="AX127" i="15"/>
  <c r="Z127" i="15"/>
  <c r="Y127" i="15"/>
  <c r="AJ127" i="15"/>
  <c r="AN127" i="15"/>
  <c r="AM127" i="15"/>
  <c r="AP127" i="15"/>
  <c r="AO127" i="15"/>
  <c r="AK127" i="15"/>
  <c r="AL127" i="15"/>
  <c r="AG127" i="15"/>
  <c r="AS126" i="15"/>
  <c r="AT126" i="15"/>
  <c r="AQ126" i="15"/>
  <c r="AR126" i="15"/>
  <c r="AU126" i="15"/>
  <c r="AV126" i="15"/>
  <c r="AA127" i="15"/>
  <c r="AE127" i="15"/>
  <c r="AD127" i="15"/>
  <c r="AF127" i="15"/>
  <c r="AC127" i="15"/>
  <c r="AI127" i="15"/>
  <c r="AB127" i="15"/>
  <c r="AH127" i="15"/>
  <c r="A128" i="15"/>
  <c r="BZ128" i="15" l="1"/>
  <c r="BW128" i="15"/>
  <c r="BE128" i="15"/>
  <c r="BI128" i="15"/>
  <c r="BM128" i="15"/>
  <c r="BQ128" i="15"/>
  <c r="BU128" i="15"/>
  <c r="BD128" i="15"/>
  <c r="BH128" i="15"/>
  <c r="BL128" i="15"/>
  <c r="BP128" i="15"/>
  <c r="BT128" i="15"/>
  <c r="BF128" i="15"/>
  <c r="BN128" i="15"/>
  <c r="BV128" i="15"/>
  <c r="BG128" i="15"/>
  <c r="BO128" i="15"/>
  <c r="BA128" i="15"/>
  <c r="BB128" i="15"/>
  <c r="BJ128" i="15"/>
  <c r="BR128" i="15"/>
  <c r="BC128" i="15"/>
  <c r="BK128" i="15"/>
  <c r="BS128" i="15"/>
  <c r="BY127" i="15"/>
  <c r="BX127" i="15"/>
  <c r="AV127" i="15"/>
  <c r="AX128" i="15"/>
  <c r="Z128" i="15"/>
  <c r="Y128" i="15"/>
  <c r="AR127" i="15"/>
  <c r="AW127" i="15"/>
  <c r="AK128" i="15"/>
  <c r="AO128" i="15"/>
  <c r="AL128" i="15"/>
  <c r="AM128" i="15"/>
  <c r="AN128" i="15"/>
  <c r="AP128" i="15"/>
  <c r="AJ128" i="15"/>
  <c r="AG128" i="15"/>
  <c r="AS127" i="15"/>
  <c r="AT127" i="15"/>
  <c r="AU127" i="15"/>
  <c r="AQ127" i="15"/>
  <c r="AC128" i="15"/>
  <c r="AD128" i="15"/>
  <c r="AI128" i="15"/>
  <c r="AE128" i="15"/>
  <c r="AF128" i="15"/>
  <c r="AA128" i="15"/>
  <c r="AB128" i="15"/>
  <c r="AH128" i="15"/>
  <c r="A129" i="15"/>
  <c r="BZ129" i="15" l="1"/>
  <c r="BW129" i="15"/>
  <c r="BD129" i="15"/>
  <c r="BH129" i="15"/>
  <c r="BL129" i="15"/>
  <c r="BP129" i="15"/>
  <c r="BT129" i="15"/>
  <c r="BC129" i="15"/>
  <c r="BG129" i="15"/>
  <c r="BK129" i="15"/>
  <c r="BO129" i="15"/>
  <c r="BS129" i="15"/>
  <c r="BI129" i="15"/>
  <c r="BQ129" i="15"/>
  <c r="BB129" i="15"/>
  <c r="BJ129" i="15"/>
  <c r="BR129" i="15"/>
  <c r="BE129" i="15"/>
  <c r="BM129" i="15"/>
  <c r="BU129" i="15"/>
  <c r="BA129" i="15"/>
  <c r="BF129" i="15"/>
  <c r="BN129" i="15"/>
  <c r="BV129" i="15"/>
  <c r="BY128" i="15"/>
  <c r="BX128" i="15"/>
  <c r="AX129" i="15"/>
  <c r="Z129" i="15"/>
  <c r="Y129" i="15"/>
  <c r="AR128" i="15"/>
  <c r="AW128" i="15"/>
  <c r="AQ128" i="15"/>
  <c r="AJ129" i="15"/>
  <c r="AN129" i="15"/>
  <c r="AL129" i="15"/>
  <c r="AK129" i="15"/>
  <c r="AO129" i="15"/>
  <c r="AP129" i="15"/>
  <c r="AM129" i="15"/>
  <c r="AG129" i="15"/>
  <c r="AV128" i="15"/>
  <c r="AU128" i="15"/>
  <c r="AT128" i="15"/>
  <c r="AS128" i="15"/>
  <c r="AA129" i="15"/>
  <c r="AE129" i="15"/>
  <c r="AC129" i="15"/>
  <c r="AS129" i="15" s="1"/>
  <c r="AD129" i="15"/>
  <c r="AI129" i="15"/>
  <c r="AB129" i="15"/>
  <c r="AF129" i="15"/>
  <c r="AH129" i="15"/>
  <c r="A130" i="15"/>
  <c r="B3" i="16"/>
  <c r="AW142" i="14"/>
  <c r="AT142" i="14"/>
  <c r="AQ142" i="14"/>
  <c r="AN142" i="14"/>
  <c r="AK142" i="14"/>
  <c r="AH142" i="14"/>
  <c r="AE142" i="14"/>
  <c r="AB142" i="14"/>
  <c r="Y142" i="14"/>
  <c r="V142" i="14"/>
  <c r="S142" i="14"/>
  <c r="P142" i="14"/>
  <c r="M142" i="14"/>
  <c r="J142" i="14"/>
  <c r="G142" i="14"/>
  <c r="D142" i="14"/>
  <c r="AW141" i="14"/>
  <c r="AT141" i="14"/>
  <c r="AQ141" i="14"/>
  <c r="AN141" i="14"/>
  <c r="AK141" i="14"/>
  <c r="AH141" i="14"/>
  <c r="AE141" i="14"/>
  <c r="AB141" i="14"/>
  <c r="Y141" i="14"/>
  <c r="V141" i="14"/>
  <c r="S141" i="14"/>
  <c r="P141" i="14"/>
  <c r="M141" i="14"/>
  <c r="J141" i="14"/>
  <c r="G141" i="14"/>
  <c r="D141" i="14"/>
  <c r="AW140" i="14"/>
  <c r="AT140" i="14"/>
  <c r="AQ140" i="14"/>
  <c r="AN140" i="14"/>
  <c r="AK140" i="14"/>
  <c r="AH140" i="14"/>
  <c r="AE140" i="14"/>
  <c r="AB140" i="14"/>
  <c r="Y140" i="14"/>
  <c r="V140" i="14"/>
  <c r="S140" i="14"/>
  <c r="P140" i="14"/>
  <c r="M140" i="14"/>
  <c r="J140" i="14"/>
  <c r="G140" i="14"/>
  <c r="D140" i="14"/>
  <c r="AW139" i="14"/>
  <c r="AT139" i="14"/>
  <c r="AQ139" i="14"/>
  <c r="AN139" i="14"/>
  <c r="AK139" i="14"/>
  <c r="AH139" i="14"/>
  <c r="AE139" i="14"/>
  <c r="AB139" i="14"/>
  <c r="Y139" i="14"/>
  <c r="V139" i="14"/>
  <c r="S139" i="14"/>
  <c r="P139" i="14"/>
  <c r="M139" i="14"/>
  <c r="J139" i="14"/>
  <c r="G139" i="14"/>
  <c r="D139" i="14"/>
  <c r="AW138" i="14"/>
  <c r="AT138" i="14"/>
  <c r="AQ138" i="14"/>
  <c r="AN138" i="14"/>
  <c r="AK138" i="14"/>
  <c r="AH138" i="14"/>
  <c r="AE138" i="14"/>
  <c r="AB138" i="14"/>
  <c r="Y138" i="14"/>
  <c r="V138" i="14"/>
  <c r="S138" i="14"/>
  <c r="P138" i="14"/>
  <c r="M138" i="14"/>
  <c r="J138" i="14"/>
  <c r="G138" i="14"/>
  <c r="D138" i="14"/>
  <c r="AW137" i="14"/>
  <c r="AT137" i="14"/>
  <c r="AQ137" i="14"/>
  <c r="AN137" i="14"/>
  <c r="AK137" i="14"/>
  <c r="AH137" i="14"/>
  <c r="AE137" i="14"/>
  <c r="AB137" i="14"/>
  <c r="Y137" i="14"/>
  <c r="V137" i="14"/>
  <c r="S137" i="14"/>
  <c r="P137" i="14"/>
  <c r="M137" i="14"/>
  <c r="J137" i="14"/>
  <c r="G137" i="14"/>
  <c r="D137" i="14"/>
  <c r="AW136" i="14"/>
  <c r="AT136" i="14"/>
  <c r="AQ136" i="14"/>
  <c r="AN136" i="14"/>
  <c r="AK136" i="14"/>
  <c r="AH136" i="14"/>
  <c r="AE136" i="14"/>
  <c r="AB136" i="14"/>
  <c r="Y136" i="14"/>
  <c r="V136" i="14"/>
  <c r="S136" i="14"/>
  <c r="P136" i="14"/>
  <c r="M136" i="14"/>
  <c r="J136" i="14"/>
  <c r="G136" i="14"/>
  <c r="D136" i="14"/>
  <c r="AW135" i="14"/>
  <c r="AT135" i="14"/>
  <c r="AQ135" i="14"/>
  <c r="AN135" i="14"/>
  <c r="AK135" i="14"/>
  <c r="AH135" i="14"/>
  <c r="AE135" i="14"/>
  <c r="AB135" i="14"/>
  <c r="Y135" i="14"/>
  <c r="V135" i="14"/>
  <c r="S135" i="14"/>
  <c r="P135" i="14"/>
  <c r="M135" i="14"/>
  <c r="J135" i="14"/>
  <c r="G135" i="14"/>
  <c r="D135" i="14"/>
  <c r="AW134" i="14"/>
  <c r="AT134" i="14"/>
  <c r="AQ134" i="14"/>
  <c r="AN134" i="14"/>
  <c r="AK134" i="14"/>
  <c r="AH134" i="14"/>
  <c r="AE134" i="14"/>
  <c r="AB134" i="14"/>
  <c r="Y134" i="14"/>
  <c r="V134" i="14"/>
  <c r="S134" i="14"/>
  <c r="P134" i="14"/>
  <c r="M134" i="14"/>
  <c r="J134" i="14"/>
  <c r="G134" i="14"/>
  <c r="D134" i="14"/>
  <c r="AW133" i="14"/>
  <c r="AT133" i="14"/>
  <c r="AQ133" i="14"/>
  <c r="AN133" i="14"/>
  <c r="AK133" i="14"/>
  <c r="AH133" i="14"/>
  <c r="AE133" i="14"/>
  <c r="AB133" i="14"/>
  <c r="Y133" i="14"/>
  <c r="V133" i="14"/>
  <c r="S133" i="14"/>
  <c r="P133" i="14"/>
  <c r="M133" i="14"/>
  <c r="J133" i="14"/>
  <c r="G133" i="14"/>
  <c r="D133" i="14"/>
  <c r="AW132" i="14"/>
  <c r="AT132" i="14"/>
  <c r="AQ132" i="14"/>
  <c r="AN132" i="14"/>
  <c r="AK132" i="14"/>
  <c r="AH132" i="14"/>
  <c r="AE132" i="14"/>
  <c r="AB132" i="14"/>
  <c r="Y132" i="14"/>
  <c r="V132" i="14"/>
  <c r="S132" i="14"/>
  <c r="P132" i="14"/>
  <c r="M132" i="14"/>
  <c r="J132" i="14"/>
  <c r="G132" i="14"/>
  <c r="D132" i="14"/>
  <c r="AW131" i="14"/>
  <c r="AT131" i="14"/>
  <c r="AQ131" i="14"/>
  <c r="AN131" i="14"/>
  <c r="AK131" i="14"/>
  <c r="AH131" i="14"/>
  <c r="AE131" i="14"/>
  <c r="AB131" i="14"/>
  <c r="Y131" i="14"/>
  <c r="V131" i="14"/>
  <c r="S131" i="14"/>
  <c r="P131" i="14"/>
  <c r="M131" i="14"/>
  <c r="J131" i="14"/>
  <c r="G131" i="14"/>
  <c r="D131" i="14"/>
  <c r="AW130" i="14"/>
  <c r="AT130" i="14"/>
  <c r="AQ130" i="14"/>
  <c r="AN130" i="14"/>
  <c r="AK130" i="14"/>
  <c r="AH130" i="14"/>
  <c r="AE130" i="14"/>
  <c r="AB130" i="14"/>
  <c r="Y130" i="14"/>
  <c r="V130" i="14"/>
  <c r="S130" i="14"/>
  <c r="P130" i="14"/>
  <c r="M130" i="14"/>
  <c r="J130" i="14"/>
  <c r="G130" i="14"/>
  <c r="D130" i="14"/>
  <c r="AW129" i="14"/>
  <c r="AT129" i="14"/>
  <c r="AQ129" i="14"/>
  <c r="AN129" i="14"/>
  <c r="AK129" i="14"/>
  <c r="AH129" i="14"/>
  <c r="AE129" i="14"/>
  <c r="AB129" i="14"/>
  <c r="Y129" i="14"/>
  <c r="V129" i="14"/>
  <c r="S129" i="14"/>
  <c r="P129" i="14"/>
  <c r="M129" i="14"/>
  <c r="J129" i="14"/>
  <c r="G129" i="14"/>
  <c r="D129" i="14"/>
  <c r="AW128" i="14"/>
  <c r="AT128" i="14"/>
  <c r="AQ128" i="14"/>
  <c r="AN128" i="14"/>
  <c r="AK128" i="14"/>
  <c r="AH128" i="14"/>
  <c r="AE128" i="14"/>
  <c r="AB128" i="14"/>
  <c r="Y128" i="14"/>
  <c r="V128" i="14"/>
  <c r="S128" i="14"/>
  <c r="P128" i="14"/>
  <c r="M128" i="14"/>
  <c r="J128" i="14"/>
  <c r="G128" i="14"/>
  <c r="D128" i="14"/>
  <c r="AW127" i="14"/>
  <c r="AT127" i="14"/>
  <c r="AQ127" i="14"/>
  <c r="AN127" i="14"/>
  <c r="AK127" i="14"/>
  <c r="AH127" i="14"/>
  <c r="AE127" i="14"/>
  <c r="AB127" i="14"/>
  <c r="Y127" i="14"/>
  <c r="V127" i="14"/>
  <c r="S127" i="14"/>
  <c r="P127" i="14"/>
  <c r="M127" i="14"/>
  <c r="J127" i="14"/>
  <c r="G127" i="14"/>
  <c r="D127" i="14"/>
  <c r="FI127" i="14"/>
  <c r="AW126" i="14"/>
  <c r="AT126" i="14"/>
  <c r="AQ126" i="14"/>
  <c r="AN126" i="14"/>
  <c r="AK126" i="14"/>
  <c r="AH126" i="14"/>
  <c r="AE126" i="14"/>
  <c r="AB126" i="14"/>
  <c r="Y126" i="14"/>
  <c r="V126" i="14"/>
  <c r="S126" i="14"/>
  <c r="P126" i="14"/>
  <c r="M126" i="14"/>
  <c r="J126" i="14"/>
  <c r="G126" i="14"/>
  <c r="D126" i="14"/>
  <c r="FI126" i="14"/>
  <c r="AW125" i="14"/>
  <c r="AT125" i="14"/>
  <c r="AQ125" i="14"/>
  <c r="AN125" i="14"/>
  <c r="AK125" i="14"/>
  <c r="AH125" i="14"/>
  <c r="AE125" i="14"/>
  <c r="AB125" i="14"/>
  <c r="Y125" i="14"/>
  <c r="V125" i="14"/>
  <c r="S125" i="14"/>
  <c r="P125" i="14"/>
  <c r="M125" i="14"/>
  <c r="J125" i="14"/>
  <c r="G125" i="14"/>
  <c r="D125" i="14"/>
  <c r="FI125" i="14"/>
  <c r="AW124" i="14"/>
  <c r="AT124" i="14"/>
  <c r="AQ124" i="14"/>
  <c r="AN124" i="14"/>
  <c r="AK124" i="14"/>
  <c r="AH124" i="14"/>
  <c r="AE124" i="14"/>
  <c r="AB124" i="14"/>
  <c r="Y124" i="14"/>
  <c r="V124" i="14"/>
  <c r="S124" i="14"/>
  <c r="P124" i="14"/>
  <c r="M124" i="14"/>
  <c r="J124" i="14"/>
  <c r="G124" i="14"/>
  <c r="D124" i="14"/>
  <c r="FI124" i="14"/>
  <c r="AW123" i="14"/>
  <c r="AT123" i="14"/>
  <c r="AQ123" i="14"/>
  <c r="AN123" i="14"/>
  <c r="AK123" i="14"/>
  <c r="AH123" i="14"/>
  <c r="AE123" i="14"/>
  <c r="AB123" i="14"/>
  <c r="Y123" i="14"/>
  <c r="V123" i="14"/>
  <c r="S123" i="14"/>
  <c r="P123" i="14"/>
  <c r="M123" i="14"/>
  <c r="J123" i="14"/>
  <c r="G123" i="14"/>
  <c r="D123" i="14"/>
  <c r="FI123" i="14"/>
  <c r="AW122" i="14"/>
  <c r="AT122" i="14"/>
  <c r="AQ122" i="14"/>
  <c r="AN122" i="14"/>
  <c r="AK122" i="14"/>
  <c r="AH122" i="14"/>
  <c r="AE122" i="14"/>
  <c r="AB122" i="14"/>
  <c r="Y122" i="14"/>
  <c r="V122" i="14"/>
  <c r="S122" i="14"/>
  <c r="P122" i="14"/>
  <c r="M122" i="14"/>
  <c r="J122" i="14"/>
  <c r="G122" i="14"/>
  <c r="D122" i="14"/>
  <c r="FI122" i="14"/>
  <c r="AW121" i="14"/>
  <c r="AT121" i="14"/>
  <c r="AQ121" i="14"/>
  <c r="AN121" i="14"/>
  <c r="AK121" i="14"/>
  <c r="AH121" i="14"/>
  <c r="AE121" i="14"/>
  <c r="AB121" i="14"/>
  <c r="Y121" i="14"/>
  <c r="V121" i="14"/>
  <c r="S121" i="14"/>
  <c r="P121" i="14"/>
  <c r="M121" i="14"/>
  <c r="J121" i="14"/>
  <c r="G121" i="14"/>
  <c r="D121" i="14"/>
  <c r="FI121" i="14"/>
  <c r="AW120" i="14"/>
  <c r="AT120" i="14"/>
  <c r="AQ120" i="14"/>
  <c r="AN120" i="14"/>
  <c r="AK120" i="14"/>
  <c r="AH120" i="14"/>
  <c r="AE120" i="14"/>
  <c r="AB120" i="14"/>
  <c r="Y120" i="14"/>
  <c r="V120" i="14"/>
  <c r="S120" i="14"/>
  <c r="P120" i="14"/>
  <c r="M120" i="14"/>
  <c r="J120" i="14"/>
  <c r="G120" i="14"/>
  <c r="D120" i="14"/>
  <c r="FI120" i="14"/>
  <c r="AW119" i="14"/>
  <c r="AT119" i="14"/>
  <c r="AQ119" i="14"/>
  <c r="AN119" i="14"/>
  <c r="AK119" i="14"/>
  <c r="AH119" i="14"/>
  <c r="AE119" i="14"/>
  <c r="AB119" i="14"/>
  <c r="Y119" i="14"/>
  <c r="V119" i="14"/>
  <c r="S119" i="14"/>
  <c r="P119" i="14"/>
  <c r="M119" i="14"/>
  <c r="J119" i="14"/>
  <c r="G119" i="14"/>
  <c r="D119" i="14"/>
  <c r="FI119" i="14"/>
  <c r="AW118" i="14"/>
  <c r="AT118" i="14"/>
  <c r="AQ118" i="14"/>
  <c r="AN118" i="14"/>
  <c r="AK118" i="14"/>
  <c r="AH118" i="14"/>
  <c r="AE118" i="14"/>
  <c r="AB118" i="14"/>
  <c r="Y118" i="14"/>
  <c r="V118" i="14"/>
  <c r="S118" i="14"/>
  <c r="P118" i="14"/>
  <c r="M118" i="14"/>
  <c r="J118" i="14"/>
  <c r="G118" i="14"/>
  <c r="D118" i="14"/>
  <c r="FI118" i="14"/>
  <c r="AW117" i="14"/>
  <c r="AT117" i="14"/>
  <c r="AQ117" i="14"/>
  <c r="AN117" i="14"/>
  <c r="AK117" i="14"/>
  <c r="AH117" i="14"/>
  <c r="AE117" i="14"/>
  <c r="AB117" i="14"/>
  <c r="Y117" i="14"/>
  <c r="V117" i="14"/>
  <c r="S117" i="14"/>
  <c r="P117" i="14"/>
  <c r="M117" i="14"/>
  <c r="J117" i="14"/>
  <c r="G117" i="14"/>
  <c r="D117" i="14"/>
  <c r="FI117" i="14"/>
  <c r="AW116" i="14"/>
  <c r="AT116" i="14"/>
  <c r="AQ116" i="14"/>
  <c r="AN116" i="14"/>
  <c r="AK116" i="14"/>
  <c r="AH116" i="14"/>
  <c r="AE116" i="14"/>
  <c r="AB116" i="14"/>
  <c r="Y116" i="14"/>
  <c r="V116" i="14"/>
  <c r="S116" i="14"/>
  <c r="P116" i="14"/>
  <c r="M116" i="14"/>
  <c r="J116" i="14"/>
  <c r="G116" i="14"/>
  <c r="D116" i="14"/>
  <c r="FI116" i="14"/>
  <c r="AW115" i="14"/>
  <c r="AT115" i="14"/>
  <c r="AQ115" i="14"/>
  <c r="AN115" i="14"/>
  <c r="AK115" i="14"/>
  <c r="AH115" i="14"/>
  <c r="AE115" i="14"/>
  <c r="AB115" i="14"/>
  <c r="Y115" i="14"/>
  <c r="V115" i="14"/>
  <c r="S115" i="14"/>
  <c r="P115" i="14"/>
  <c r="M115" i="14"/>
  <c r="J115" i="14"/>
  <c r="G115" i="14"/>
  <c r="D115" i="14"/>
  <c r="FI115" i="14"/>
  <c r="AW114" i="14"/>
  <c r="AT114" i="14"/>
  <c r="AQ114" i="14"/>
  <c r="AN114" i="14"/>
  <c r="AK114" i="14"/>
  <c r="AH114" i="14"/>
  <c r="AE114" i="14"/>
  <c r="AB114" i="14"/>
  <c r="Y114" i="14"/>
  <c r="V114" i="14"/>
  <c r="S114" i="14"/>
  <c r="P114" i="14"/>
  <c r="M114" i="14"/>
  <c r="J114" i="14"/>
  <c r="G114" i="14"/>
  <c r="D114" i="14"/>
  <c r="FI114" i="14"/>
  <c r="AW113" i="14"/>
  <c r="AT113" i="14"/>
  <c r="AQ113" i="14"/>
  <c r="AN113" i="14"/>
  <c r="AK113" i="14"/>
  <c r="AH113" i="14"/>
  <c r="AE113" i="14"/>
  <c r="AB113" i="14"/>
  <c r="Y113" i="14"/>
  <c r="V113" i="14"/>
  <c r="S113" i="14"/>
  <c r="P113" i="14"/>
  <c r="M113" i="14"/>
  <c r="J113" i="14"/>
  <c r="G113" i="14"/>
  <c r="D113" i="14"/>
  <c r="FI113" i="14"/>
  <c r="AW112" i="14"/>
  <c r="AT112" i="14"/>
  <c r="AQ112" i="14"/>
  <c r="AN112" i="14"/>
  <c r="AK112" i="14"/>
  <c r="AH112" i="14"/>
  <c r="AE112" i="14"/>
  <c r="AB112" i="14"/>
  <c r="Y112" i="14"/>
  <c r="V112" i="14"/>
  <c r="S112" i="14"/>
  <c r="P112" i="14"/>
  <c r="M112" i="14"/>
  <c r="J112" i="14"/>
  <c r="G112" i="14"/>
  <c r="D112" i="14"/>
  <c r="FI112" i="14"/>
  <c r="AW111" i="14"/>
  <c r="AT111" i="14"/>
  <c r="AQ111" i="14"/>
  <c r="AN111" i="14"/>
  <c r="AK111" i="14"/>
  <c r="AH111" i="14"/>
  <c r="AE111" i="14"/>
  <c r="AB111" i="14"/>
  <c r="Y111" i="14"/>
  <c r="V111" i="14"/>
  <c r="S111" i="14"/>
  <c r="P111" i="14"/>
  <c r="M111" i="14"/>
  <c r="J111" i="14"/>
  <c r="G111" i="14"/>
  <c r="D111" i="14"/>
  <c r="FI111" i="14"/>
  <c r="AW110" i="14"/>
  <c r="AT110" i="14"/>
  <c r="AQ110" i="14"/>
  <c r="AN110" i="14"/>
  <c r="AK110" i="14"/>
  <c r="AH110" i="14"/>
  <c r="AE110" i="14"/>
  <c r="AB110" i="14"/>
  <c r="Y110" i="14"/>
  <c r="V110" i="14"/>
  <c r="S110" i="14"/>
  <c r="P110" i="14"/>
  <c r="M110" i="14"/>
  <c r="J110" i="14"/>
  <c r="G110" i="14"/>
  <c r="D110" i="14"/>
  <c r="FI110" i="14"/>
  <c r="AW109" i="14"/>
  <c r="AT109" i="14"/>
  <c r="AQ109" i="14"/>
  <c r="AN109" i="14"/>
  <c r="AK109" i="14"/>
  <c r="AH109" i="14"/>
  <c r="AE109" i="14"/>
  <c r="AB109" i="14"/>
  <c r="Y109" i="14"/>
  <c r="V109" i="14"/>
  <c r="S109" i="14"/>
  <c r="P109" i="14"/>
  <c r="M109" i="14"/>
  <c r="J109" i="14"/>
  <c r="G109" i="14"/>
  <c r="D109" i="14"/>
  <c r="FI109" i="14"/>
  <c r="AW108" i="14"/>
  <c r="AT108" i="14"/>
  <c r="AQ108" i="14"/>
  <c r="AN108" i="14"/>
  <c r="AK108" i="14"/>
  <c r="AH108" i="14"/>
  <c r="AE108" i="14"/>
  <c r="AB108" i="14"/>
  <c r="Y108" i="14"/>
  <c r="V108" i="14"/>
  <c r="S108" i="14"/>
  <c r="P108" i="14"/>
  <c r="M108" i="14"/>
  <c r="J108" i="14"/>
  <c r="G108" i="14"/>
  <c r="D108" i="14"/>
  <c r="FI108" i="14"/>
  <c r="AW107" i="14"/>
  <c r="AT107" i="14"/>
  <c r="AQ107" i="14"/>
  <c r="AN107" i="14"/>
  <c r="AK107" i="14"/>
  <c r="AH107" i="14"/>
  <c r="AE107" i="14"/>
  <c r="AB107" i="14"/>
  <c r="Y107" i="14"/>
  <c r="V107" i="14"/>
  <c r="S107" i="14"/>
  <c r="P107" i="14"/>
  <c r="M107" i="14"/>
  <c r="J107" i="14"/>
  <c r="G107" i="14"/>
  <c r="D107" i="14"/>
  <c r="FI107" i="14"/>
  <c r="AW106" i="14"/>
  <c r="AT106" i="14"/>
  <c r="AQ106" i="14"/>
  <c r="AN106" i="14"/>
  <c r="AK106" i="14"/>
  <c r="AH106" i="14"/>
  <c r="AE106" i="14"/>
  <c r="AB106" i="14"/>
  <c r="Y106" i="14"/>
  <c r="V106" i="14"/>
  <c r="S106" i="14"/>
  <c r="P106" i="14"/>
  <c r="M106" i="14"/>
  <c r="J106" i="14"/>
  <c r="G106" i="14"/>
  <c r="D106" i="14"/>
  <c r="FI106" i="14"/>
  <c r="AW105" i="14"/>
  <c r="AT105" i="14"/>
  <c r="AQ105" i="14"/>
  <c r="AN105" i="14"/>
  <c r="AK105" i="14"/>
  <c r="AH105" i="14"/>
  <c r="AE105" i="14"/>
  <c r="AB105" i="14"/>
  <c r="Y105" i="14"/>
  <c r="V105" i="14"/>
  <c r="S105" i="14"/>
  <c r="P105" i="14"/>
  <c r="M105" i="14"/>
  <c r="J105" i="14"/>
  <c r="G105" i="14"/>
  <c r="D105" i="14"/>
  <c r="FI105" i="14"/>
  <c r="AW104" i="14"/>
  <c r="AT104" i="14"/>
  <c r="AQ104" i="14"/>
  <c r="AN104" i="14"/>
  <c r="AK104" i="14"/>
  <c r="AH104" i="14"/>
  <c r="AE104" i="14"/>
  <c r="AB104" i="14"/>
  <c r="Y104" i="14"/>
  <c r="V104" i="14"/>
  <c r="S104" i="14"/>
  <c r="P104" i="14"/>
  <c r="M104" i="14"/>
  <c r="J104" i="14"/>
  <c r="G104" i="14"/>
  <c r="D104" i="14"/>
  <c r="FI104" i="14"/>
  <c r="AW103" i="14"/>
  <c r="AT103" i="14"/>
  <c r="AQ103" i="14"/>
  <c r="AN103" i="14"/>
  <c r="AK103" i="14"/>
  <c r="AH103" i="14"/>
  <c r="AE103" i="14"/>
  <c r="AB103" i="14"/>
  <c r="Y103" i="14"/>
  <c r="V103" i="14"/>
  <c r="S103" i="14"/>
  <c r="P103" i="14"/>
  <c r="M103" i="14"/>
  <c r="J103" i="14"/>
  <c r="G103" i="14"/>
  <c r="D103" i="14"/>
  <c r="FI103" i="14"/>
  <c r="AW102" i="14"/>
  <c r="AT102" i="14"/>
  <c r="AQ102" i="14"/>
  <c r="AN102" i="14"/>
  <c r="AK102" i="14"/>
  <c r="AH102" i="14"/>
  <c r="AE102" i="14"/>
  <c r="AB102" i="14"/>
  <c r="Y102" i="14"/>
  <c r="V102" i="14"/>
  <c r="S102" i="14"/>
  <c r="P102" i="14"/>
  <c r="M102" i="14"/>
  <c r="J102" i="14"/>
  <c r="G102" i="14"/>
  <c r="D102" i="14"/>
  <c r="FI102" i="14"/>
  <c r="AW101" i="14"/>
  <c r="AT101" i="14"/>
  <c r="AQ101" i="14"/>
  <c r="AN101" i="14"/>
  <c r="AK101" i="14"/>
  <c r="AH101" i="14"/>
  <c r="AE101" i="14"/>
  <c r="AB101" i="14"/>
  <c r="Y101" i="14"/>
  <c r="V101" i="14"/>
  <c r="S101" i="14"/>
  <c r="P101" i="14"/>
  <c r="M101" i="14"/>
  <c r="J101" i="14"/>
  <c r="G101" i="14"/>
  <c r="D101" i="14"/>
  <c r="FI101" i="14"/>
  <c r="AW100" i="14"/>
  <c r="AT100" i="14"/>
  <c r="AQ100" i="14"/>
  <c r="AN100" i="14"/>
  <c r="AK100" i="14"/>
  <c r="AH100" i="14"/>
  <c r="AE100" i="14"/>
  <c r="AB100" i="14"/>
  <c r="Y100" i="14"/>
  <c r="V100" i="14"/>
  <c r="S100" i="14"/>
  <c r="P100" i="14"/>
  <c r="M100" i="14"/>
  <c r="J100" i="14"/>
  <c r="G100" i="14"/>
  <c r="D100" i="14"/>
  <c r="FI100" i="14"/>
  <c r="AW99" i="14"/>
  <c r="AT99" i="14"/>
  <c r="AQ99" i="14"/>
  <c r="AN99" i="14"/>
  <c r="AK99" i="14"/>
  <c r="AH99" i="14"/>
  <c r="AE99" i="14"/>
  <c r="AB99" i="14"/>
  <c r="Y99" i="14"/>
  <c r="V99" i="14"/>
  <c r="S99" i="14"/>
  <c r="P99" i="14"/>
  <c r="M99" i="14"/>
  <c r="J99" i="14"/>
  <c r="G99" i="14"/>
  <c r="D99" i="14"/>
  <c r="FI99" i="14"/>
  <c r="AW98" i="14"/>
  <c r="AT98" i="14"/>
  <c r="AQ98" i="14"/>
  <c r="AN98" i="14"/>
  <c r="AK98" i="14"/>
  <c r="AH98" i="14"/>
  <c r="AE98" i="14"/>
  <c r="AB98" i="14"/>
  <c r="Y98" i="14"/>
  <c r="V98" i="14"/>
  <c r="S98" i="14"/>
  <c r="P98" i="14"/>
  <c r="M98" i="14"/>
  <c r="J98" i="14"/>
  <c r="G98" i="14"/>
  <c r="D98" i="14"/>
  <c r="FI98" i="14"/>
  <c r="AW97" i="14"/>
  <c r="AT97" i="14"/>
  <c r="AQ97" i="14"/>
  <c r="AN97" i="14"/>
  <c r="AK97" i="14"/>
  <c r="AH97" i="14"/>
  <c r="AE97" i="14"/>
  <c r="AB97" i="14"/>
  <c r="Y97" i="14"/>
  <c r="V97" i="14"/>
  <c r="S97" i="14"/>
  <c r="P97" i="14"/>
  <c r="M97" i="14"/>
  <c r="J97" i="14"/>
  <c r="G97" i="14"/>
  <c r="D97" i="14"/>
  <c r="FI97" i="14"/>
  <c r="AW96" i="14"/>
  <c r="AT96" i="14"/>
  <c r="AQ96" i="14"/>
  <c r="AN96" i="14"/>
  <c r="AK96" i="14"/>
  <c r="AH96" i="14"/>
  <c r="AE96" i="14"/>
  <c r="AB96" i="14"/>
  <c r="Y96" i="14"/>
  <c r="V96" i="14"/>
  <c r="S96" i="14"/>
  <c r="P96" i="14"/>
  <c r="M96" i="14"/>
  <c r="J96" i="14"/>
  <c r="G96" i="14"/>
  <c r="D96" i="14"/>
  <c r="FI96" i="14"/>
  <c r="AW95" i="14"/>
  <c r="AT95" i="14"/>
  <c r="AQ95" i="14"/>
  <c r="AN95" i="14"/>
  <c r="AK95" i="14"/>
  <c r="AH95" i="14"/>
  <c r="AE95" i="14"/>
  <c r="AB95" i="14"/>
  <c r="Y95" i="14"/>
  <c r="V95" i="14"/>
  <c r="S95" i="14"/>
  <c r="P95" i="14"/>
  <c r="M95" i="14"/>
  <c r="J95" i="14"/>
  <c r="G95" i="14"/>
  <c r="D95" i="14"/>
  <c r="FI95" i="14"/>
  <c r="AW94" i="14"/>
  <c r="AT94" i="14"/>
  <c r="AQ94" i="14"/>
  <c r="AN94" i="14"/>
  <c r="AK94" i="14"/>
  <c r="AH94" i="14"/>
  <c r="AE94" i="14"/>
  <c r="AB94" i="14"/>
  <c r="Y94" i="14"/>
  <c r="V94" i="14"/>
  <c r="S94" i="14"/>
  <c r="P94" i="14"/>
  <c r="M94" i="14"/>
  <c r="J94" i="14"/>
  <c r="G94" i="14"/>
  <c r="D94" i="14"/>
  <c r="FI94" i="14"/>
  <c r="AW93" i="14"/>
  <c r="AT93" i="14"/>
  <c r="AQ93" i="14"/>
  <c r="AN93" i="14"/>
  <c r="AK93" i="14"/>
  <c r="AH93" i="14"/>
  <c r="AE93" i="14"/>
  <c r="AB93" i="14"/>
  <c r="Y93" i="14"/>
  <c r="V93" i="14"/>
  <c r="S93" i="14"/>
  <c r="P93" i="14"/>
  <c r="M93" i="14"/>
  <c r="J93" i="14"/>
  <c r="G93" i="14"/>
  <c r="D93" i="14"/>
  <c r="FI93" i="14"/>
  <c r="AW92" i="14"/>
  <c r="AT92" i="14"/>
  <c r="AQ92" i="14"/>
  <c r="AN92" i="14"/>
  <c r="AK92" i="14"/>
  <c r="AH92" i="14"/>
  <c r="AE92" i="14"/>
  <c r="AB92" i="14"/>
  <c r="Y92" i="14"/>
  <c r="V92" i="14"/>
  <c r="S92" i="14"/>
  <c r="P92" i="14"/>
  <c r="M92" i="14"/>
  <c r="J92" i="14"/>
  <c r="G92" i="14"/>
  <c r="D92" i="14"/>
  <c r="FI92" i="14"/>
  <c r="AW91" i="14"/>
  <c r="AT91" i="14"/>
  <c r="AQ91" i="14"/>
  <c r="AN91" i="14"/>
  <c r="AK91" i="14"/>
  <c r="AH91" i="14"/>
  <c r="AE91" i="14"/>
  <c r="AB91" i="14"/>
  <c r="Y91" i="14"/>
  <c r="V91" i="14"/>
  <c r="S91" i="14"/>
  <c r="P91" i="14"/>
  <c r="M91" i="14"/>
  <c r="J91" i="14"/>
  <c r="G91" i="14"/>
  <c r="D91" i="14"/>
  <c r="FI91" i="14"/>
  <c r="AW90" i="14"/>
  <c r="AT90" i="14"/>
  <c r="AQ90" i="14"/>
  <c r="AN90" i="14"/>
  <c r="AK90" i="14"/>
  <c r="AH90" i="14"/>
  <c r="AE90" i="14"/>
  <c r="AB90" i="14"/>
  <c r="Y90" i="14"/>
  <c r="V90" i="14"/>
  <c r="S90" i="14"/>
  <c r="P90" i="14"/>
  <c r="M90" i="14"/>
  <c r="J90" i="14"/>
  <c r="G90" i="14"/>
  <c r="D90" i="14"/>
  <c r="FI90" i="14"/>
  <c r="AW89" i="14"/>
  <c r="AT89" i="14"/>
  <c r="AQ89" i="14"/>
  <c r="AN89" i="14"/>
  <c r="AK89" i="14"/>
  <c r="AH89" i="14"/>
  <c r="AE89" i="14"/>
  <c r="AB89" i="14"/>
  <c r="Y89" i="14"/>
  <c r="V89" i="14"/>
  <c r="S89" i="14"/>
  <c r="P89" i="14"/>
  <c r="M89" i="14"/>
  <c r="J89" i="14"/>
  <c r="G89" i="14"/>
  <c r="D89" i="14"/>
  <c r="FI89" i="14"/>
  <c r="AW88" i="14"/>
  <c r="AT88" i="14"/>
  <c r="AQ88" i="14"/>
  <c r="AN88" i="14"/>
  <c r="AK88" i="14"/>
  <c r="AH88" i="14"/>
  <c r="AE88" i="14"/>
  <c r="AB88" i="14"/>
  <c r="Y88" i="14"/>
  <c r="V88" i="14"/>
  <c r="S88" i="14"/>
  <c r="P88" i="14"/>
  <c r="M88" i="14"/>
  <c r="J88" i="14"/>
  <c r="G88" i="14"/>
  <c r="D88" i="14"/>
  <c r="FI88" i="14"/>
  <c r="AW87" i="14"/>
  <c r="AT87" i="14"/>
  <c r="AQ87" i="14"/>
  <c r="AN87" i="14"/>
  <c r="AK87" i="14"/>
  <c r="AH87" i="14"/>
  <c r="AE87" i="14"/>
  <c r="AB87" i="14"/>
  <c r="Y87" i="14"/>
  <c r="V87" i="14"/>
  <c r="S87" i="14"/>
  <c r="P87" i="14"/>
  <c r="M87" i="14"/>
  <c r="J87" i="14"/>
  <c r="G87" i="14"/>
  <c r="D87" i="14"/>
  <c r="FI87" i="14"/>
  <c r="AW86" i="14"/>
  <c r="AT86" i="14"/>
  <c r="AQ86" i="14"/>
  <c r="AN86" i="14"/>
  <c r="AK86" i="14"/>
  <c r="AH86" i="14"/>
  <c r="AE86" i="14"/>
  <c r="AB86" i="14"/>
  <c r="Y86" i="14"/>
  <c r="V86" i="14"/>
  <c r="S86" i="14"/>
  <c r="P86" i="14"/>
  <c r="M86" i="14"/>
  <c r="J86" i="14"/>
  <c r="G86" i="14"/>
  <c r="D86" i="14"/>
  <c r="FI86" i="14"/>
  <c r="AW85" i="14"/>
  <c r="AT85" i="14"/>
  <c r="AQ85" i="14"/>
  <c r="AN85" i="14"/>
  <c r="AK85" i="14"/>
  <c r="AH85" i="14"/>
  <c r="AE85" i="14"/>
  <c r="AB85" i="14"/>
  <c r="Y85" i="14"/>
  <c r="V85" i="14"/>
  <c r="S85" i="14"/>
  <c r="P85" i="14"/>
  <c r="M85" i="14"/>
  <c r="J85" i="14"/>
  <c r="G85" i="14"/>
  <c r="D85" i="14"/>
  <c r="FI85" i="14"/>
  <c r="AW84" i="14"/>
  <c r="AT84" i="14"/>
  <c r="AQ84" i="14"/>
  <c r="AN84" i="14"/>
  <c r="AK84" i="14"/>
  <c r="AH84" i="14"/>
  <c r="AE84" i="14"/>
  <c r="AB84" i="14"/>
  <c r="Y84" i="14"/>
  <c r="V84" i="14"/>
  <c r="S84" i="14"/>
  <c r="P84" i="14"/>
  <c r="M84" i="14"/>
  <c r="J84" i="14"/>
  <c r="G84" i="14"/>
  <c r="D84" i="14"/>
  <c r="FI84" i="14"/>
  <c r="AW83" i="14"/>
  <c r="AT83" i="14"/>
  <c r="AQ83" i="14"/>
  <c r="AN83" i="14"/>
  <c r="AK83" i="14"/>
  <c r="AH83" i="14"/>
  <c r="AE83" i="14"/>
  <c r="AB83" i="14"/>
  <c r="Y83" i="14"/>
  <c r="V83" i="14"/>
  <c r="S83" i="14"/>
  <c r="P83" i="14"/>
  <c r="M83" i="14"/>
  <c r="J83" i="14"/>
  <c r="G83" i="14"/>
  <c r="D83" i="14"/>
  <c r="FI83" i="14"/>
  <c r="AW82" i="14"/>
  <c r="AT82" i="14"/>
  <c r="AQ82" i="14"/>
  <c r="AN82" i="14"/>
  <c r="AK82" i="14"/>
  <c r="AH82" i="14"/>
  <c r="AE82" i="14"/>
  <c r="AB82" i="14"/>
  <c r="Y82" i="14"/>
  <c r="V82" i="14"/>
  <c r="S82" i="14"/>
  <c r="P82" i="14"/>
  <c r="M82" i="14"/>
  <c r="J82" i="14"/>
  <c r="G82" i="14"/>
  <c r="D82" i="14"/>
  <c r="FI82" i="14"/>
  <c r="AW81" i="14"/>
  <c r="AT81" i="14"/>
  <c r="AQ81" i="14"/>
  <c r="AN81" i="14"/>
  <c r="AK81" i="14"/>
  <c r="AH81" i="14"/>
  <c r="AE81" i="14"/>
  <c r="AB81" i="14"/>
  <c r="Y81" i="14"/>
  <c r="V81" i="14"/>
  <c r="S81" i="14"/>
  <c r="P81" i="14"/>
  <c r="M81" i="14"/>
  <c r="J81" i="14"/>
  <c r="G81" i="14"/>
  <c r="D81" i="14"/>
  <c r="FI81" i="14"/>
  <c r="AW80" i="14"/>
  <c r="AT80" i="14"/>
  <c r="AQ80" i="14"/>
  <c r="AN80" i="14"/>
  <c r="AK80" i="14"/>
  <c r="AH80" i="14"/>
  <c r="AE80" i="14"/>
  <c r="AB80" i="14"/>
  <c r="Y80" i="14"/>
  <c r="V80" i="14"/>
  <c r="S80" i="14"/>
  <c r="P80" i="14"/>
  <c r="M80" i="14"/>
  <c r="J80" i="14"/>
  <c r="G80" i="14"/>
  <c r="D80" i="14"/>
  <c r="FI80" i="14"/>
  <c r="AW79" i="14"/>
  <c r="AT79" i="14"/>
  <c r="AQ79" i="14"/>
  <c r="AN79" i="14"/>
  <c r="AK79" i="14"/>
  <c r="AH79" i="14"/>
  <c r="AE79" i="14"/>
  <c r="AB79" i="14"/>
  <c r="Y79" i="14"/>
  <c r="V79" i="14"/>
  <c r="S79" i="14"/>
  <c r="P79" i="14"/>
  <c r="M79" i="14"/>
  <c r="J79" i="14"/>
  <c r="G79" i="14"/>
  <c r="D79" i="14"/>
  <c r="FI79" i="14"/>
  <c r="AW78" i="14"/>
  <c r="AT78" i="14"/>
  <c r="AQ78" i="14"/>
  <c r="AN78" i="14"/>
  <c r="AK78" i="14"/>
  <c r="AH78" i="14"/>
  <c r="AE78" i="14"/>
  <c r="AB78" i="14"/>
  <c r="Y78" i="14"/>
  <c r="V78" i="14"/>
  <c r="S78" i="14"/>
  <c r="P78" i="14"/>
  <c r="M78" i="14"/>
  <c r="J78" i="14"/>
  <c r="G78" i="14"/>
  <c r="D78" i="14"/>
  <c r="FI78" i="14"/>
  <c r="AW77" i="14"/>
  <c r="AT77" i="14"/>
  <c r="AQ77" i="14"/>
  <c r="AN77" i="14"/>
  <c r="AK77" i="14"/>
  <c r="AH77" i="14"/>
  <c r="AE77" i="14"/>
  <c r="AB77" i="14"/>
  <c r="Y77" i="14"/>
  <c r="V77" i="14"/>
  <c r="S77" i="14"/>
  <c r="P77" i="14"/>
  <c r="M77" i="14"/>
  <c r="J77" i="14"/>
  <c r="G77" i="14"/>
  <c r="D77" i="14"/>
  <c r="FI77" i="14"/>
  <c r="AW76" i="14"/>
  <c r="AT76" i="14"/>
  <c r="AQ76" i="14"/>
  <c r="AN76" i="14"/>
  <c r="AK76" i="14"/>
  <c r="AH76" i="14"/>
  <c r="AE76" i="14"/>
  <c r="AB76" i="14"/>
  <c r="Y76" i="14"/>
  <c r="V76" i="14"/>
  <c r="S76" i="14"/>
  <c r="P76" i="14"/>
  <c r="M76" i="14"/>
  <c r="J76" i="14"/>
  <c r="G76" i="14"/>
  <c r="D76" i="14"/>
  <c r="FI76" i="14"/>
  <c r="AW75" i="14"/>
  <c r="AT75" i="14"/>
  <c r="AQ75" i="14"/>
  <c r="AN75" i="14"/>
  <c r="AK75" i="14"/>
  <c r="AH75" i="14"/>
  <c r="AE75" i="14"/>
  <c r="AB75" i="14"/>
  <c r="Y75" i="14"/>
  <c r="V75" i="14"/>
  <c r="S75" i="14"/>
  <c r="P75" i="14"/>
  <c r="M75" i="14"/>
  <c r="J75" i="14"/>
  <c r="G75" i="14"/>
  <c r="D75" i="14"/>
  <c r="FI75" i="14"/>
  <c r="AW74" i="14"/>
  <c r="AT74" i="14"/>
  <c r="AQ74" i="14"/>
  <c r="AN74" i="14"/>
  <c r="AK74" i="14"/>
  <c r="AH74" i="14"/>
  <c r="AE74" i="14"/>
  <c r="AB74" i="14"/>
  <c r="Y74" i="14"/>
  <c r="V74" i="14"/>
  <c r="S74" i="14"/>
  <c r="P74" i="14"/>
  <c r="M74" i="14"/>
  <c r="J74" i="14"/>
  <c r="G74" i="14"/>
  <c r="D74" i="14"/>
  <c r="FI74" i="14"/>
  <c r="AW73" i="14"/>
  <c r="AT73" i="14"/>
  <c r="AQ73" i="14"/>
  <c r="AN73" i="14"/>
  <c r="AK73" i="14"/>
  <c r="AH73" i="14"/>
  <c r="AE73" i="14"/>
  <c r="AB73" i="14"/>
  <c r="Y73" i="14"/>
  <c r="V73" i="14"/>
  <c r="S73" i="14"/>
  <c r="P73" i="14"/>
  <c r="M73" i="14"/>
  <c r="J73" i="14"/>
  <c r="G73" i="14"/>
  <c r="D73" i="14"/>
  <c r="FI73" i="14"/>
  <c r="AW72" i="14"/>
  <c r="AT72" i="14"/>
  <c r="AQ72" i="14"/>
  <c r="AN72" i="14"/>
  <c r="AK72" i="14"/>
  <c r="AH72" i="14"/>
  <c r="AE72" i="14"/>
  <c r="AB72" i="14"/>
  <c r="Y72" i="14"/>
  <c r="V72" i="14"/>
  <c r="S72" i="14"/>
  <c r="P72" i="14"/>
  <c r="M72" i="14"/>
  <c r="J72" i="14"/>
  <c r="G72" i="14"/>
  <c r="D72" i="14"/>
  <c r="FI72" i="14"/>
  <c r="AW71" i="14"/>
  <c r="AT71" i="14"/>
  <c r="AQ71" i="14"/>
  <c r="AN71" i="14"/>
  <c r="AK71" i="14"/>
  <c r="AH71" i="14"/>
  <c r="AE71" i="14"/>
  <c r="AB71" i="14"/>
  <c r="Y71" i="14"/>
  <c r="V71" i="14"/>
  <c r="S71" i="14"/>
  <c r="P71" i="14"/>
  <c r="M71" i="14"/>
  <c r="J71" i="14"/>
  <c r="G71" i="14"/>
  <c r="D71" i="14"/>
  <c r="FI71" i="14"/>
  <c r="AW70" i="14"/>
  <c r="AT70" i="14"/>
  <c r="AQ70" i="14"/>
  <c r="AN70" i="14"/>
  <c r="AK70" i="14"/>
  <c r="AH70" i="14"/>
  <c r="AE70" i="14"/>
  <c r="AB70" i="14"/>
  <c r="Y70" i="14"/>
  <c r="V70" i="14"/>
  <c r="S70" i="14"/>
  <c r="P70" i="14"/>
  <c r="M70" i="14"/>
  <c r="J70" i="14"/>
  <c r="G70" i="14"/>
  <c r="D70" i="14"/>
  <c r="FI70" i="14"/>
  <c r="AW69" i="14"/>
  <c r="AT69" i="14"/>
  <c r="AQ69" i="14"/>
  <c r="AN69" i="14"/>
  <c r="AK69" i="14"/>
  <c r="AH69" i="14"/>
  <c r="AE69" i="14"/>
  <c r="AB69" i="14"/>
  <c r="Y69" i="14"/>
  <c r="V69" i="14"/>
  <c r="S69" i="14"/>
  <c r="P69" i="14"/>
  <c r="M69" i="14"/>
  <c r="J69" i="14"/>
  <c r="G69" i="14"/>
  <c r="D69" i="14"/>
  <c r="FI69" i="14"/>
  <c r="AW68" i="14"/>
  <c r="AT68" i="14"/>
  <c r="AQ68" i="14"/>
  <c r="AN68" i="14"/>
  <c r="AK68" i="14"/>
  <c r="AH68" i="14"/>
  <c r="AE68" i="14"/>
  <c r="AB68" i="14"/>
  <c r="Y68" i="14"/>
  <c r="V68" i="14"/>
  <c r="S68" i="14"/>
  <c r="P68" i="14"/>
  <c r="M68" i="14"/>
  <c r="J68" i="14"/>
  <c r="G68" i="14"/>
  <c r="D68" i="14"/>
  <c r="FI68" i="14"/>
  <c r="AW67" i="14"/>
  <c r="AT67" i="14"/>
  <c r="AQ67" i="14"/>
  <c r="AN67" i="14"/>
  <c r="AK67" i="14"/>
  <c r="AH67" i="14"/>
  <c r="AE67" i="14"/>
  <c r="AB67" i="14"/>
  <c r="Y67" i="14"/>
  <c r="V67" i="14"/>
  <c r="S67" i="14"/>
  <c r="P67" i="14"/>
  <c r="M67" i="14"/>
  <c r="J67" i="14"/>
  <c r="G67" i="14"/>
  <c r="D67" i="14"/>
  <c r="FI67" i="14"/>
  <c r="AW66" i="14"/>
  <c r="AT66" i="14"/>
  <c r="AQ66" i="14"/>
  <c r="AN66" i="14"/>
  <c r="AK66" i="14"/>
  <c r="AH66" i="14"/>
  <c r="AE66" i="14"/>
  <c r="AB66" i="14"/>
  <c r="Y66" i="14"/>
  <c r="V66" i="14"/>
  <c r="S66" i="14"/>
  <c r="P66" i="14"/>
  <c r="M66" i="14"/>
  <c r="J66" i="14"/>
  <c r="G66" i="14"/>
  <c r="D66" i="14"/>
  <c r="FI66" i="14"/>
  <c r="AW65" i="14"/>
  <c r="AT65" i="14"/>
  <c r="AQ65" i="14"/>
  <c r="AN65" i="14"/>
  <c r="AK65" i="14"/>
  <c r="AH65" i="14"/>
  <c r="AE65" i="14"/>
  <c r="AB65" i="14"/>
  <c r="Y65" i="14"/>
  <c r="V65" i="14"/>
  <c r="S65" i="14"/>
  <c r="P65" i="14"/>
  <c r="M65" i="14"/>
  <c r="J65" i="14"/>
  <c r="G65" i="14"/>
  <c r="D65" i="14"/>
  <c r="FI65" i="14"/>
  <c r="AW64" i="14"/>
  <c r="AT64" i="14"/>
  <c r="AQ64" i="14"/>
  <c r="AN64" i="14"/>
  <c r="AK64" i="14"/>
  <c r="AH64" i="14"/>
  <c r="AE64" i="14"/>
  <c r="AB64" i="14"/>
  <c r="Y64" i="14"/>
  <c r="V64" i="14"/>
  <c r="S64" i="14"/>
  <c r="P64" i="14"/>
  <c r="M64" i="14"/>
  <c r="J64" i="14"/>
  <c r="G64" i="14"/>
  <c r="D64" i="14"/>
  <c r="FI64" i="14"/>
  <c r="AW63" i="14"/>
  <c r="AT63" i="14"/>
  <c r="AQ63" i="14"/>
  <c r="AN63" i="14"/>
  <c r="AK63" i="14"/>
  <c r="AH63" i="14"/>
  <c r="AE63" i="14"/>
  <c r="AB63" i="14"/>
  <c r="Y63" i="14"/>
  <c r="V63" i="14"/>
  <c r="S63" i="14"/>
  <c r="P63" i="14"/>
  <c r="M63" i="14"/>
  <c r="J63" i="14"/>
  <c r="G63" i="14"/>
  <c r="D63" i="14"/>
  <c r="FI63" i="14"/>
  <c r="AW62" i="14"/>
  <c r="AT62" i="14"/>
  <c r="AQ62" i="14"/>
  <c r="AN62" i="14"/>
  <c r="AK62" i="14"/>
  <c r="AH62" i="14"/>
  <c r="AE62" i="14"/>
  <c r="AB62" i="14"/>
  <c r="Y62" i="14"/>
  <c r="V62" i="14"/>
  <c r="S62" i="14"/>
  <c r="P62" i="14"/>
  <c r="M62" i="14"/>
  <c r="J62" i="14"/>
  <c r="G62" i="14"/>
  <c r="D62" i="14"/>
  <c r="FI62" i="14"/>
  <c r="AW61" i="14"/>
  <c r="AT61" i="14"/>
  <c r="AQ61" i="14"/>
  <c r="AN61" i="14"/>
  <c r="AK61" i="14"/>
  <c r="AH61" i="14"/>
  <c r="AE61" i="14"/>
  <c r="AB61" i="14"/>
  <c r="Y61" i="14"/>
  <c r="V61" i="14"/>
  <c r="S61" i="14"/>
  <c r="P61" i="14"/>
  <c r="M61" i="14"/>
  <c r="J61" i="14"/>
  <c r="G61" i="14"/>
  <c r="D61" i="14"/>
  <c r="FI61" i="14"/>
  <c r="AW60" i="14"/>
  <c r="AT60" i="14"/>
  <c r="AQ60" i="14"/>
  <c r="AN60" i="14"/>
  <c r="AK60" i="14"/>
  <c r="AH60" i="14"/>
  <c r="AE60" i="14"/>
  <c r="AB60" i="14"/>
  <c r="Y60" i="14"/>
  <c r="V60" i="14"/>
  <c r="S60" i="14"/>
  <c r="P60" i="14"/>
  <c r="M60" i="14"/>
  <c r="J60" i="14"/>
  <c r="G60" i="14"/>
  <c r="D60" i="14"/>
  <c r="FI60" i="14"/>
  <c r="AW59" i="14"/>
  <c r="AT59" i="14"/>
  <c r="AQ59" i="14"/>
  <c r="AN59" i="14"/>
  <c r="AK59" i="14"/>
  <c r="AH59" i="14"/>
  <c r="AE59" i="14"/>
  <c r="AB59" i="14"/>
  <c r="Y59" i="14"/>
  <c r="V59" i="14"/>
  <c r="S59" i="14"/>
  <c r="P59" i="14"/>
  <c r="M59" i="14"/>
  <c r="J59" i="14"/>
  <c r="G59" i="14"/>
  <c r="D59" i="14"/>
  <c r="FI59" i="14"/>
  <c r="AW58" i="14"/>
  <c r="AT58" i="14"/>
  <c r="AQ58" i="14"/>
  <c r="AN58" i="14"/>
  <c r="AK58" i="14"/>
  <c r="AH58" i="14"/>
  <c r="AE58" i="14"/>
  <c r="AB58" i="14"/>
  <c r="Y58" i="14"/>
  <c r="V58" i="14"/>
  <c r="S58" i="14"/>
  <c r="P58" i="14"/>
  <c r="M58" i="14"/>
  <c r="J58" i="14"/>
  <c r="G58" i="14"/>
  <c r="D58" i="14"/>
  <c r="FI58" i="14"/>
  <c r="AW57" i="14"/>
  <c r="AT57" i="14"/>
  <c r="AQ57" i="14"/>
  <c r="AN57" i="14"/>
  <c r="AK57" i="14"/>
  <c r="AH57" i="14"/>
  <c r="AE57" i="14"/>
  <c r="AB57" i="14"/>
  <c r="Y57" i="14"/>
  <c r="V57" i="14"/>
  <c r="S57" i="14"/>
  <c r="P57" i="14"/>
  <c r="M57" i="14"/>
  <c r="J57" i="14"/>
  <c r="G57" i="14"/>
  <c r="D57" i="14"/>
  <c r="FI57" i="14"/>
  <c r="AW56" i="14"/>
  <c r="AT56" i="14"/>
  <c r="AQ56" i="14"/>
  <c r="AN56" i="14"/>
  <c r="AK56" i="14"/>
  <c r="AH56" i="14"/>
  <c r="AE56" i="14"/>
  <c r="AB56" i="14"/>
  <c r="Y56" i="14"/>
  <c r="V56" i="14"/>
  <c r="S56" i="14"/>
  <c r="P56" i="14"/>
  <c r="M56" i="14"/>
  <c r="J56" i="14"/>
  <c r="G56" i="14"/>
  <c r="D56" i="14"/>
  <c r="FI56" i="14"/>
  <c r="AW55" i="14"/>
  <c r="AT55" i="14"/>
  <c r="AQ55" i="14"/>
  <c r="AN55" i="14"/>
  <c r="AK55" i="14"/>
  <c r="AH55" i="14"/>
  <c r="AE55" i="14"/>
  <c r="AB55" i="14"/>
  <c r="Y55" i="14"/>
  <c r="V55" i="14"/>
  <c r="S55" i="14"/>
  <c r="P55" i="14"/>
  <c r="M55" i="14"/>
  <c r="J55" i="14"/>
  <c r="G55" i="14"/>
  <c r="D55" i="14"/>
  <c r="FI55" i="14"/>
  <c r="AW54" i="14"/>
  <c r="AT54" i="14"/>
  <c r="AQ54" i="14"/>
  <c r="AN54" i="14"/>
  <c r="AK54" i="14"/>
  <c r="AH54" i="14"/>
  <c r="AE54" i="14"/>
  <c r="AB54" i="14"/>
  <c r="Y54" i="14"/>
  <c r="V54" i="14"/>
  <c r="S54" i="14"/>
  <c r="P54" i="14"/>
  <c r="M54" i="14"/>
  <c r="J54" i="14"/>
  <c r="G54" i="14"/>
  <c r="D54" i="14"/>
  <c r="FI54" i="14"/>
  <c r="AW53" i="14"/>
  <c r="AT53" i="14"/>
  <c r="AQ53" i="14"/>
  <c r="AN53" i="14"/>
  <c r="AK53" i="14"/>
  <c r="AH53" i="14"/>
  <c r="AE53" i="14"/>
  <c r="AB53" i="14"/>
  <c r="Y53" i="14"/>
  <c r="V53" i="14"/>
  <c r="S53" i="14"/>
  <c r="P53" i="14"/>
  <c r="M53" i="14"/>
  <c r="J53" i="14"/>
  <c r="G53" i="14"/>
  <c r="D53" i="14"/>
  <c r="FI53" i="14"/>
  <c r="AW52" i="14"/>
  <c r="AT52" i="14"/>
  <c r="AQ52" i="14"/>
  <c r="AN52" i="14"/>
  <c r="AK52" i="14"/>
  <c r="AH52" i="14"/>
  <c r="AE52" i="14"/>
  <c r="AB52" i="14"/>
  <c r="Y52" i="14"/>
  <c r="V52" i="14"/>
  <c r="S52" i="14"/>
  <c r="P52" i="14"/>
  <c r="M52" i="14"/>
  <c r="J52" i="14"/>
  <c r="G52" i="14"/>
  <c r="D52" i="14"/>
  <c r="FI52" i="14"/>
  <c r="AW51" i="14"/>
  <c r="AT51" i="14"/>
  <c r="AQ51" i="14"/>
  <c r="AN51" i="14"/>
  <c r="AK51" i="14"/>
  <c r="AH51" i="14"/>
  <c r="AE51" i="14"/>
  <c r="AB51" i="14"/>
  <c r="Y51" i="14"/>
  <c r="V51" i="14"/>
  <c r="S51" i="14"/>
  <c r="P51" i="14"/>
  <c r="M51" i="14"/>
  <c r="J51" i="14"/>
  <c r="G51" i="14"/>
  <c r="D51" i="14"/>
  <c r="FI51" i="14"/>
  <c r="AW50" i="14"/>
  <c r="AT50" i="14"/>
  <c r="AQ50" i="14"/>
  <c r="AN50" i="14"/>
  <c r="AK50" i="14"/>
  <c r="AH50" i="14"/>
  <c r="AE50" i="14"/>
  <c r="AB50" i="14"/>
  <c r="Y50" i="14"/>
  <c r="V50" i="14"/>
  <c r="S50" i="14"/>
  <c r="P50" i="14"/>
  <c r="M50" i="14"/>
  <c r="J50" i="14"/>
  <c r="G50" i="14"/>
  <c r="D50" i="14"/>
  <c r="FI50" i="14"/>
  <c r="AW49" i="14"/>
  <c r="AT49" i="14"/>
  <c r="AQ49" i="14"/>
  <c r="AN49" i="14"/>
  <c r="AK49" i="14"/>
  <c r="AH49" i="14"/>
  <c r="AE49" i="14"/>
  <c r="AB49" i="14"/>
  <c r="Y49" i="14"/>
  <c r="V49" i="14"/>
  <c r="S49" i="14"/>
  <c r="P49" i="14"/>
  <c r="M49" i="14"/>
  <c r="J49" i="14"/>
  <c r="G49" i="14"/>
  <c r="D49" i="14"/>
  <c r="FI49" i="14"/>
  <c r="AW48" i="14"/>
  <c r="AT48" i="14"/>
  <c r="AQ48" i="14"/>
  <c r="AN48" i="14"/>
  <c r="AK48" i="14"/>
  <c r="AH48" i="14"/>
  <c r="AE48" i="14"/>
  <c r="AB48" i="14"/>
  <c r="Y48" i="14"/>
  <c r="V48" i="14"/>
  <c r="S48" i="14"/>
  <c r="P48" i="14"/>
  <c r="M48" i="14"/>
  <c r="J48" i="14"/>
  <c r="G48" i="14"/>
  <c r="D48" i="14"/>
  <c r="FI48" i="14"/>
  <c r="AW47" i="14"/>
  <c r="AT47" i="14"/>
  <c r="AQ47" i="14"/>
  <c r="AN47" i="14"/>
  <c r="AK47" i="14"/>
  <c r="AH47" i="14"/>
  <c r="AE47" i="14"/>
  <c r="AB47" i="14"/>
  <c r="Y47" i="14"/>
  <c r="V47" i="14"/>
  <c r="S47" i="14"/>
  <c r="P47" i="14"/>
  <c r="M47" i="14"/>
  <c r="J47" i="14"/>
  <c r="G47" i="14"/>
  <c r="D47" i="14"/>
  <c r="FI47" i="14"/>
  <c r="AW46" i="14"/>
  <c r="AT46" i="14"/>
  <c r="AQ46" i="14"/>
  <c r="AN46" i="14"/>
  <c r="AK46" i="14"/>
  <c r="AH46" i="14"/>
  <c r="AE46" i="14"/>
  <c r="AB46" i="14"/>
  <c r="Y46" i="14"/>
  <c r="V46" i="14"/>
  <c r="S46" i="14"/>
  <c r="P46" i="14"/>
  <c r="M46" i="14"/>
  <c r="J46" i="14"/>
  <c r="G46" i="14"/>
  <c r="D46" i="14"/>
  <c r="FI46" i="14"/>
  <c r="AW45" i="14"/>
  <c r="AT45" i="14"/>
  <c r="AQ45" i="14"/>
  <c r="AN45" i="14"/>
  <c r="AK45" i="14"/>
  <c r="AH45" i="14"/>
  <c r="AE45" i="14"/>
  <c r="AB45" i="14"/>
  <c r="Y45" i="14"/>
  <c r="V45" i="14"/>
  <c r="S45" i="14"/>
  <c r="P45" i="14"/>
  <c r="M45" i="14"/>
  <c r="J45" i="14"/>
  <c r="G45" i="14"/>
  <c r="D45" i="14"/>
  <c r="FI45" i="14"/>
  <c r="AW44" i="14"/>
  <c r="AT44" i="14"/>
  <c r="AQ44" i="14"/>
  <c r="AN44" i="14"/>
  <c r="AK44" i="14"/>
  <c r="AH44" i="14"/>
  <c r="AE44" i="14"/>
  <c r="AB44" i="14"/>
  <c r="Y44" i="14"/>
  <c r="V44" i="14"/>
  <c r="S44" i="14"/>
  <c r="P44" i="14"/>
  <c r="M44" i="14"/>
  <c r="J44" i="14"/>
  <c r="G44" i="14"/>
  <c r="D44" i="14"/>
  <c r="FI44" i="14"/>
  <c r="AW43" i="14"/>
  <c r="AT43" i="14"/>
  <c r="AQ43" i="14"/>
  <c r="AN43" i="14"/>
  <c r="AK43" i="14"/>
  <c r="AH43" i="14"/>
  <c r="AE43" i="14"/>
  <c r="AB43" i="14"/>
  <c r="Y43" i="14"/>
  <c r="V43" i="14"/>
  <c r="S43" i="14"/>
  <c r="P43" i="14"/>
  <c r="M43" i="14"/>
  <c r="J43" i="14"/>
  <c r="G43" i="14"/>
  <c r="D43" i="14"/>
  <c r="FI43" i="14"/>
  <c r="AW42" i="14"/>
  <c r="AT42" i="14"/>
  <c r="AQ42" i="14"/>
  <c r="AN42" i="14"/>
  <c r="AK42" i="14"/>
  <c r="AH42" i="14"/>
  <c r="AE42" i="14"/>
  <c r="AB42" i="14"/>
  <c r="Y42" i="14"/>
  <c r="V42" i="14"/>
  <c r="S42" i="14"/>
  <c r="P42" i="14"/>
  <c r="M42" i="14"/>
  <c r="J42" i="14"/>
  <c r="G42" i="14"/>
  <c r="D42" i="14"/>
  <c r="FI42" i="14"/>
  <c r="AW41" i="14"/>
  <c r="AT41" i="14"/>
  <c r="AQ41" i="14"/>
  <c r="AN41" i="14"/>
  <c r="AK41" i="14"/>
  <c r="AH41" i="14"/>
  <c r="AE41" i="14"/>
  <c r="AB41" i="14"/>
  <c r="Y41" i="14"/>
  <c r="V41" i="14"/>
  <c r="S41" i="14"/>
  <c r="P41" i="14"/>
  <c r="M41" i="14"/>
  <c r="J41" i="14"/>
  <c r="G41" i="14"/>
  <c r="D41" i="14"/>
  <c r="FI41" i="14"/>
  <c r="AW40" i="14"/>
  <c r="AT40" i="14"/>
  <c r="AQ40" i="14"/>
  <c r="AN40" i="14"/>
  <c r="AK40" i="14"/>
  <c r="AH40" i="14"/>
  <c r="AE40" i="14"/>
  <c r="AB40" i="14"/>
  <c r="Y40" i="14"/>
  <c r="V40" i="14"/>
  <c r="S40" i="14"/>
  <c r="P40" i="14"/>
  <c r="M40" i="14"/>
  <c r="J40" i="14"/>
  <c r="G40" i="14"/>
  <c r="D40" i="14"/>
  <c r="FI40" i="14"/>
  <c r="AW39" i="14"/>
  <c r="AT39" i="14"/>
  <c r="AQ39" i="14"/>
  <c r="AN39" i="14"/>
  <c r="AK39" i="14"/>
  <c r="AH39" i="14"/>
  <c r="AE39" i="14"/>
  <c r="AB39" i="14"/>
  <c r="Y39" i="14"/>
  <c r="V39" i="14"/>
  <c r="S39" i="14"/>
  <c r="P39" i="14"/>
  <c r="M39" i="14"/>
  <c r="J39" i="14"/>
  <c r="G39" i="14"/>
  <c r="D39" i="14"/>
  <c r="FI39" i="14"/>
  <c r="AW38" i="14"/>
  <c r="AT38" i="14"/>
  <c r="AQ38" i="14"/>
  <c r="AN38" i="14"/>
  <c r="AK38" i="14"/>
  <c r="AH38" i="14"/>
  <c r="AE38" i="14"/>
  <c r="AB38" i="14"/>
  <c r="Y38" i="14"/>
  <c r="V38" i="14"/>
  <c r="S38" i="14"/>
  <c r="P38" i="14"/>
  <c r="M38" i="14"/>
  <c r="J38" i="14"/>
  <c r="G38" i="14"/>
  <c r="D38" i="14"/>
  <c r="FI38" i="14"/>
  <c r="AW37" i="14"/>
  <c r="AT37" i="14"/>
  <c r="AQ37" i="14"/>
  <c r="AN37" i="14"/>
  <c r="AK37" i="14"/>
  <c r="AH37" i="14"/>
  <c r="AE37" i="14"/>
  <c r="AB37" i="14"/>
  <c r="Y37" i="14"/>
  <c r="V37" i="14"/>
  <c r="S37" i="14"/>
  <c r="P37" i="14"/>
  <c r="M37" i="14"/>
  <c r="J37" i="14"/>
  <c r="G37" i="14"/>
  <c r="D37" i="14"/>
  <c r="FI37" i="14"/>
  <c r="AW36" i="14"/>
  <c r="AT36" i="14"/>
  <c r="AQ36" i="14"/>
  <c r="AN36" i="14"/>
  <c r="AK36" i="14"/>
  <c r="AH36" i="14"/>
  <c r="AE36" i="14"/>
  <c r="AB36" i="14"/>
  <c r="Y36" i="14"/>
  <c r="V36" i="14"/>
  <c r="S36" i="14"/>
  <c r="P36" i="14"/>
  <c r="M36" i="14"/>
  <c r="J36" i="14"/>
  <c r="G36" i="14"/>
  <c r="D36" i="14"/>
  <c r="FI36" i="14"/>
  <c r="AW35" i="14"/>
  <c r="AT35" i="14"/>
  <c r="AQ35" i="14"/>
  <c r="AN35" i="14"/>
  <c r="AK35" i="14"/>
  <c r="AH35" i="14"/>
  <c r="AE35" i="14"/>
  <c r="AB35" i="14"/>
  <c r="Y35" i="14"/>
  <c r="V35" i="14"/>
  <c r="S35" i="14"/>
  <c r="P35" i="14"/>
  <c r="M35" i="14"/>
  <c r="J35" i="14"/>
  <c r="G35" i="14"/>
  <c r="D35" i="14"/>
  <c r="FI35" i="14"/>
  <c r="AW34" i="14"/>
  <c r="AT34" i="14"/>
  <c r="AQ34" i="14"/>
  <c r="AN34" i="14"/>
  <c r="AK34" i="14"/>
  <c r="AH34" i="14"/>
  <c r="AE34" i="14"/>
  <c r="AB34" i="14"/>
  <c r="Y34" i="14"/>
  <c r="V34" i="14"/>
  <c r="S34" i="14"/>
  <c r="P34" i="14"/>
  <c r="M34" i="14"/>
  <c r="J34" i="14"/>
  <c r="G34" i="14"/>
  <c r="D34" i="14"/>
  <c r="FI34" i="14"/>
  <c r="AW33" i="14"/>
  <c r="AT33" i="14"/>
  <c r="AQ33" i="14"/>
  <c r="AN33" i="14"/>
  <c r="AK33" i="14"/>
  <c r="AH33" i="14"/>
  <c r="AE33" i="14"/>
  <c r="AB33" i="14"/>
  <c r="Y33" i="14"/>
  <c r="V33" i="14"/>
  <c r="S33" i="14"/>
  <c r="P33" i="14"/>
  <c r="M33" i="14"/>
  <c r="J33" i="14"/>
  <c r="G33" i="14"/>
  <c r="D33" i="14"/>
  <c r="FI33" i="14"/>
  <c r="AW32" i="14"/>
  <c r="AT32" i="14"/>
  <c r="AQ32" i="14"/>
  <c r="AN32" i="14"/>
  <c r="AK32" i="14"/>
  <c r="AH32" i="14"/>
  <c r="AE32" i="14"/>
  <c r="AB32" i="14"/>
  <c r="Y32" i="14"/>
  <c r="V32" i="14"/>
  <c r="S32" i="14"/>
  <c r="P32" i="14"/>
  <c r="M32" i="14"/>
  <c r="J32" i="14"/>
  <c r="G32" i="14"/>
  <c r="D32" i="14"/>
  <c r="FI32" i="14"/>
  <c r="AW31" i="14"/>
  <c r="AT31" i="14"/>
  <c r="AQ31" i="14"/>
  <c r="AN31" i="14"/>
  <c r="AK31" i="14"/>
  <c r="AH31" i="14"/>
  <c r="AE31" i="14"/>
  <c r="AB31" i="14"/>
  <c r="Y31" i="14"/>
  <c r="V31" i="14"/>
  <c r="S31" i="14"/>
  <c r="P31" i="14"/>
  <c r="M31" i="14"/>
  <c r="J31" i="14"/>
  <c r="G31" i="14"/>
  <c r="D31" i="14"/>
  <c r="FI31" i="14"/>
  <c r="AW30" i="14"/>
  <c r="AT30" i="14"/>
  <c r="AQ30" i="14"/>
  <c r="AN30" i="14"/>
  <c r="AK30" i="14"/>
  <c r="AH30" i="14"/>
  <c r="AE30" i="14"/>
  <c r="AB30" i="14"/>
  <c r="Y30" i="14"/>
  <c r="V30" i="14"/>
  <c r="S30" i="14"/>
  <c r="P30" i="14"/>
  <c r="M30" i="14"/>
  <c r="J30" i="14"/>
  <c r="G30" i="14"/>
  <c r="D30" i="14"/>
  <c r="FI30" i="14"/>
  <c r="AW29" i="14"/>
  <c r="AT29" i="14"/>
  <c r="AQ29" i="14"/>
  <c r="AN29" i="14"/>
  <c r="AK29" i="14"/>
  <c r="AH29" i="14"/>
  <c r="AE29" i="14"/>
  <c r="AB29" i="14"/>
  <c r="Y29" i="14"/>
  <c r="V29" i="14"/>
  <c r="S29" i="14"/>
  <c r="P29" i="14"/>
  <c r="M29" i="14"/>
  <c r="J29" i="14"/>
  <c r="G29" i="14"/>
  <c r="D29" i="14"/>
  <c r="FI29" i="14"/>
  <c r="AW28" i="14"/>
  <c r="AT28" i="14"/>
  <c r="AQ28" i="14"/>
  <c r="AN28" i="14"/>
  <c r="AK28" i="14"/>
  <c r="AH28" i="14"/>
  <c r="AE28" i="14"/>
  <c r="AB28" i="14"/>
  <c r="Y28" i="14"/>
  <c r="V28" i="14"/>
  <c r="S28" i="14"/>
  <c r="P28" i="14"/>
  <c r="M28" i="14"/>
  <c r="J28" i="14"/>
  <c r="G28" i="14"/>
  <c r="D28" i="14"/>
  <c r="FI28" i="14"/>
  <c r="AW27" i="14"/>
  <c r="AT27" i="14"/>
  <c r="AQ27" i="14"/>
  <c r="AN27" i="14"/>
  <c r="AK27" i="14"/>
  <c r="AH27" i="14"/>
  <c r="AE27" i="14"/>
  <c r="AB27" i="14"/>
  <c r="Y27" i="14"/>
  <c r="V27" i="14"/>
  <c r="S27" i="14"/>
  <c r="P27" i="14"/>
  <c r="M27" i="14"/>
  <c r="J27" i="14"/>
  <c r="G27" i="14"/>
  <c r="D27" i="14"/>
  <c r="FI27" i="14"/>
  <c r="AW26" i="14"/>
  <c r="AT26" i="14"/>
  <c r="AQ26" i="14"/>
  <c r="AN26" i="14"/>
  <c r="AK26" i="14"/>
  <c r="AH26" i="14"/>
  <c r="AE26" i="14"/>
  <c r="AB26" i="14"/>
  <c r="Y26" i="14"/>
  <c r="V26" i="14"/>
  <c r="S26" i="14"/>
  <c r="P26" i="14"/>
  <c r="M26" i="14"/>
  <c r="J26" i="14"/>
  <c r="G26" i="14"/>
  <c r="D26" i="14"/>
  <c r="FI26" i="14"/>
  <c r="AW25" i="14"/>
  <c r="AT25" i="14"/>
  <c r="AQ25" i="14"/>
  <c r="AN25" i="14"/>
  <c r="AK25" i="14"/>
  <c r="AH25" i="14"/>
  <c r="AE25" i="14"/>
  <c r="AB25" i="14"/>
  <c r="Y25" i="14"/>
  <c r="V25" i="14"/>
  <c r="S25" i="14"/>
  <c r="P25" i="14"/>
  <c r="M25" i="14"/>
  <c r="J25" i="14"/>
  <c r="G25" i="14"/>
  <c r="D25" i="14"/>
  <c r="FI25" i="14"/>
  <c r="AW24" i="14"/>
  <c r="AT24" i="14"/>
  <c r="AQ24" i="14"/>
  <c r="AN24" i="14"/>
  <c r="AK24" i="14"/>
  <c r="AH24" i="14"/>
  <c r="AE24" i="14"/>
  <c r="AB24" i="14"/>
  <c r="Y24" i="14"/>
  <c r="V24" i="14"/>
  <c r="S24" i="14"/>
  <c r="P24" i="14"/>
  <c r="M24" i="14"/>
  <c r="J24" i="14"/>
  <c r="G24" i="14"/>
  <c r="D24" i="14"/>
  <c r="FI24" i="14"/>
  <c r="AW23" i="14"/>
  <c r="AT23" i="14"/>
  <c r="AQ23" i="14"/>
  <c r="AN23" i="14"/>
  <c r="AK23" i="14"/>
  <c r="AH23" i="14"/>
  <c r="AE23" i="14"/>
  <c r="AB23" i="14"/>
  <c r="Y23" i="14"/>
  <c r="V23" i="14"/>
  <c r="S23" i="14"/>
  <c r="P23" i="14"/>
  <c r="M23" i="14"/>
  <c r="J23" i="14"/>
  <c r="G23" i="14"/>
  <c r="D23" i="14"/>
  <c r="FI23" i="14"/>
  <c r="AW22" i="14"/>
  <c r="AT22" i="14"/>
  <c r="AQ22" i="14"/>
  <c r="AN22" i="14"/>
  <c r="AK22" i="14"/>
  <c r="AH22" i="14"/>
  <c r="AE22" i="14"/>
  <c r="AB22" i="14"/>
  <c r="Y22" i="14"/>
  <c r="V22" i="14"/>
  <c r="S22" i="14"/>
  <c r="P22" i="14"/>
  <c r="M22" i="14"/>
  <c r="J22" i="14"/>
  <c r="G22" i="14"/>
  <c r="D22" i="14"/>
  <c r="FI22" i="14"/>
  <c r="AW21" i="14"/>
  <c r="AT21" i="14"/>
  <c r="AQ21" i="14"/>
  <c r="AN21" i="14"/>
  <c r="AK21" i="14"/>
  <c r="AH21" i="14"/>
  <c r="AE21" i="14"/>
  <c r="AB21" i="14"/>
  <c r="Y21" i="14"/>
  <c r="V21" i="14"/>
  <c r="S21" i="14"/>
  <c r="P21" i="14"/>
  <c r="M21" i="14"/>
  <c r="J21" i="14"/>
  <c r="G21" i="14"/>
  <c r="D21" i="14"/>
  <c r="FI21" i="14"/>
  <c r="AW20" i="14"/>
  <c r="AT20" i="14"/>
  <c r="AQ20" i="14"/>
  <c r="AN20" i="14"/>
  <c r="AK20" i="14"/>
  <c r="AH20" i="14"/>
  <c r="AE20" i="14"/>
  <c r="AB20" i="14"/>
  <c r="Y20" i="14"/>
  <c r="V20" i="14"/>
  <c r="S20" i="14"/>
  <c r="P20" i="14"/>
  <c r="M20" i="14"/>
  <c r="J20" i="14"/>
  <c r="G20" i="14"/>
  <c r="D20" i="14"/>
  <c r="FI20" i="14"/>
  <c r="AW19" i="14"/>
  <c r="AT19" i="14"/>
  <c r="AQ19" i="14"/>
  <c r="AN19" i="14"/>
  <c r="AK19" i="14"/>
  <c r="AH19" i="14"/>
  <c r="AE19" i="14"/>
  <c r="AB19" i="14"/>
  <c r="Y19" i="14"/>
  <c r="V19" i="14"/>
  <c r="S19" i="14"/>
  <c r="P19" i="14"/>
  <c r="M19" i="14"/>
  <c r="J19" i="14"/>
  <c r="G19" i="14"/>
  <c r="D19" i="14"/>
  <c r="FI19" i="14"/>
  <c r="AW18" i="14"/>
  <c r="AT18" i="14"/>
  <c r="AQ18" i="14"/>
  <c r="AN18" i="14"/>
  <c r="AK18" i="14"/>
  <c r="AH18" i="14"/>
  <c r="AE18" i="14"/>
  <c r="AB18" i="14"/>
  <c r="Y18" i="14"/>
  <c r="V18" i="14"/>
  <c r="S18" i="14"/>
  <c r="P18" i="14"/>
  <c r="M18" i="14"/>
  <c r="J18" i="14"/>
  <c r="G18" i="14"/>
  <c r="D18" i="14"/>
  <c r="FI18" i="14"/>
  <c r="AW17" i="14"/>
  <c r="AT17" i="14"/>
  <c r="AQ17" i="14"/>
  <c r="AN17" i="14"/>
  <c r="AK17" i="14"/>
  <c r="AH17" i="14"/>
  <c r="AE17" i="14"/>
  <c r="AB17" i="14"/>
  <c r="Y17" i="14"/>
  <c r="V17" i="14"/>
  <c r="S17" i="14"/>
  <c r="P17" i="14"/>
  <c r="M17" i="14"/>
  <c r="J17" i="14"/>
  <c r="G17" i="14"/>
  <c r="D17" i="14"/>
  <c r="FI17" i="14"/>
  <c r="AW16" i="14"/>
  <c r="AT16" i="14"/>
  <c r="AQ16" i="14"/>
  <c r="AN16" i="14"/>
  <c r="AK16" i="14"/>
  <c r="AH16" i="14"/>
  <c r="AE16" i="14"/>
  <c r="AB16" i="14"/>
  <c r="Y16" i="14"/>
  <c r="V16" i="14"/>
  <c r="S16" i="14"/>
  <c r="P16" i="14"/>
  <c r="M16" i="14"/>
  <c r="J16" i="14"/>
  <c r="G16" i="14"/>
  <c r="D16" i="14"/>
  <c r="FI16" i="14"/>
  <c r="AW15" i="14"/>
  <c r="AT15" i="14"/>
  <c r="AQ15" i="14"/>
  <c r="AN15" i="14"/>
  <c r="AK15" i="14"/>
  <c r="AH15" i="14"/>
  <c r="AE15" i="14"/>
  <c r="AB15" i="14"/>
  <c r="Y15" i="14"/>
  <c r="V15" i="14"/>
  <c r="S15" i="14"/>
  <c r="P15" i="14"/>
  <c r="M15" i="14"/>
  <c r="J15" i="14"/>
  <c r="G15" i="14"/>
  <c r="D15" i="14"/>
  <c r="FI15" i="14"/>
  <c r="AW14" i="14"/>
  <c r="AT14" i="14"/>
  <c r="AQ14" i="14"/>
  <c r="AN14" i="14"/>
  <c r="AK14" i="14"/>
  <c r="AH14" i="14"/>
  <c r="AE14" i="14"/>
  <c r="AB14" i="14"/>
  <c r="Y14" i="14"/>
  <c r="V14" i="14"/>
  <c r="S14" i="14"/>
  <c r="P14" i="14"/>
  <c r="M14" i="14"/>
  <c r="J14" i="14"/>
  <c r="G14" i="14"/>
  <c r="D14" i="14"/>
  <c r="FI14" i="14"/>
  <c r="AW13" i="14"/>
  <c r="AT13" i="14"/>
  <c r="AQ13" i="14"/>
  <c r="AN13" i="14"/>
  <c r="AK13" i="14"/>
  <c r="AH13" i="14"/>
  <c r="AE13" i="14"/>
  <c r="AB13" i="14"/>
  <c r="Y13" i="14"/>
  <c r="V13" i="14"/>
  <c r="S13" i="14"/>
  <c r="P13" i="14"/>
  <c r="M13" i="14"/>
  <c r="J13" i="14"/>
  <c r="G13" i="14"/>
  <c r="D13" i="14"/>
  <c r="FI13" i="14"/>
  <c r="AW12" i="14"/>
  <c r="AT12" i="14"/>
  <c r="AQ12" i="14"/>
  <c r="AN12" i="14"/>
  <c r="AK12" i="14"/>
  <c r="AH12" i="14"/>
  <c r="AE12" i="14"/>
  <c r="AB12" i="14"/>
  <c r="Y12" i="14"/>
  <c r="V12" i="14"/>
  <c r="S12" i="14"/>
  <c r="P12" i="14"/>
  <c r="M12" i="14"/>
  <c r="J12" i="14"/>
  <c r="G12" i="14"/>
  <c r="D12" i="14"/>
  <c r="FI12" i="14"/>
  <c r="AW11" i="14"/>
  <c r="AT11" i="14"/>
  <c r="AQ11" i="14"/>
  <c r="AN11" i="14"/>
  <c r="AK11" i="14"/>
  <c r="AH11" i="14"/>
  <c r="AE11" i="14"/>
  <c r="AB11" i="14"/>
  <c r="Y11" i="14"/>
  <c r="V11" i="14"/>
  <c r="S11" i="14"/>
  <c r="P11" i="14"/>
  <c r="M11" i="14"/>
  <c r="J11" i="14"/>
  <c r="G11" i="14"/>
  <c r="D11" i="14"/>
  <c r="FI11" i="14"/>
  <c r="AW10" i="14"/>
  <c r="AT10" i="14"/>
  <c r="AQ10" i="14"/>
  <c r="AN10" i="14"/>
  <c r="AK10" i="14"/>
  <c r="AH10" i="14"/>
  <c r="AE10" i="14"/>
  <c r="AB10" i="14"/>
  <c r="Y10" i="14"/>
  <c r="V10" i="14"/>
  <c r="S10" i="14"/>
  <c r="P10" i="14"/>
  <c r="M10" i="14"/>
  <c r="J10" i="14"/>
  <c r="G10" i="14"/>
  <c r="D10" i="14"/>
  <c r="FI10" i="14"/>
  <c r="AW9" i="14"/>
  <c r="AT9" i="14"/>
  <c r="AQ9" i="14"/>
  <c r="AN9" i="14"/>
  <c r="AK9" i="14"/>
  <c r="AH9" i="14"/>
  <c r="AE9" i="14"/>
  <c r="AB9" i="14"/>
  <c r="Y9" i="14"/>
  <c r="V9" i="14"/>
  <c r="S9" i="14"/>
  <c r="P9" i="14"/>
  <c r="M9" i="14"/>
  <c r="J9" i="14"/>
  <c r="G9" i="14"/>
  <c r="D9" i="14"/>
  <c r="FI9" i="14"/>
  <c r="AW8" i="14"/>
  <c r="AT8" i="14"/>
  <c r="AQ8" i="14"/>
  <c r="AN8" i="14"/>
  <c r="AK8" i="14"/>
  <c r="AH8" i="14"/>
  <c r="AE8" i="14"/>
  <c r="AB8" i="14"/>
  <c r="Y8" i="14"/>
  <c r="V8" i="14"/>
  <c r="S8" i="14"/>
  <c r="P8" i="14"/>
  <c r="M8" i="14"/>
  <c r="J8" i="14"/>
  <c r="G8" i="14"/>
  <c r="D8" i="14"/>
  <c r="FI8" i="14"/>
  <c r="AW7" i="14"/>
  <c r="AT7" i="14"/>
  <c r="AQ7" i="14"/>
  <c r="AN7" i="14"/>
  <c r="AK7" i="14"/>
  <c r="AH7" i="14"/>
  <c r="AE7" i="14"/>
  <c r="AB7" i="14"/>
  <c r="Y7" i="14"/>
  <c r="V7" i="14"/>
  <c r="S7" i="14"/>
  <c r="P7" i="14"/>
  <c r="M7" i="14"/>
  <c r="J7" i="14"/>
  <c r="G7" i="14"/>
  <c r="D7" i="14"/>
  <c r="FI7" i="14"/>
  <c r="AW6" i="14"/>
  <c r="AT6" i="14"/>
  <c r="AQ6" i="14"/>
  <c r="AN6" i="14"/>
  <c r="AK6" i="14"/>
  <c r="AH6" i="14"/>
  <c r="AE6" i="14"/>
  <c r="AB6" i="14"/>
  <c r="Y6" i="14"/>
  <c r="V6" i="14"/>
  <c r="S6" i="14"/>
  <c r="P6" i="14"/>
  <c r="M6" i="14"/>
  <c r="J6" i="14"/>
  <c r="G6" i="14"/>
  <c r="D6" i="14"/>
  <c r="FI6" i="14"/>
  <c r="AW5" i="14"/>
  <c r="AT5" i="14"/>
  <c r="AQ5" i="14"/>
  <c r="AN5" i="14"/>
  <c r="AK5" i="14"/>
  <c r="AH5" i="14"/>
  <c r="AE5" i="14"/>
  <c r="AB5" i="14"/>
  <c r="Y5" i="14"/>
  <c r="V5" i="14"/>
  <c r="S5" i="14"/>
  <c r="P5" i="14"/>
  <c r="M5" i="14"/>
  <c r="J5" i="14"/>
  <c r="G5" i="14"/>
  <c r="D5" i="14"/>
  <c r="AW4" i="14"/>
  <c r="AT4" i="14"/>
  <c r="AQ4" i="14"/>
  <c r="AN4" i="14"/>
  <c r="AK4" i="14"/>
  <c r="AH4" i="14"/>
  <c r="AE4" i="14"/>
  <c r="AB4" i="14"/>
  <c r="Y4" i="14"/>
  <c r="V4" i="14"/>
  <c r="S4" i="14"/>
  <c r="P4" i="14"/>
  <c r="M4" i="14"/>
  <c r="J4" i="14"/>
  <c r="G4" i="14"/>
  <c r="D4" i="14"/>
  <c r="AW3" i="14"/>
  <c r="AT3" i="14"/>
  <c r="AQ3" i="14"/>
  <c r="AN3" i="14"/>
  <c r="AK3" i="14"/>
  <c r="AH3" i="14"/>
  <c r="AE3" i="14"/>
  <c r="AB3" i="14"/>
  <c r="Y3" i="14"/>
  <c r="V3" i="14"/>
  <c r="S3" i="14"/>
  <c r="P3" i="14"/>
  <c r="M3" i="14"/>
  <c r="J3" i="14"/>
  <c r="G3" i="14"/>
  <c r="D3" i="14"/>
  <c r="AW1" i="14"/>
  <c r="AT1" i="14"/>
  <c r="AQ1" i="14"/>
  <c r="AN1" i="14"/>
  <c r="AK1" i="14"/>
  <c r="AH1" i="14"/>
  <c r="AE1" i="14"/>
  <c r="AB1" i="14"/>
  <c r="Y1" i="14"/>
  <c r="V1" i="14"/>
  <c r="S1" i="14"/>
  <c r="P1" i="14"/>
  <c r="M1" i="14"/>
  <c r="J1" i="14"/>
  <c r="G1" i="14"/>
  <c r="D1" i="14"/>
  <c r="F33" i="21" l="1"/>
  <c r="G50" i="21"/>
  <c r="E50" i="21"/>
  <c r="D50" i="21"/>
  <c r="F50" i="21"/>
  <c r="F51" i="21"/>
  <c r="G51" i="21"/>
  <c r="E51" i="21"/>
  <c r="D51" i="21"/>
  <c r="D52" i="21"/>
  <c r="E52" i="21"/>
  <c r="F52" i="21"/>
  <c r="G52" i="21"/>
  <c r="F53" i="21"/>
  <c r="G53" i="21"/>
  <c r="D53" i="21"/>
  <c r="E53" i="21"/>
  <c r="E54" i="21"/>
  <c r="D54" i="21"/>
  <c r="G54" i="21"/>
  <c r="F54" i="21"/>
  <c r="D55" i="21"/>
  <c r="G55" i="21"/>
  <c r="E55" i="21"/>
  <c r="F55" i="21"/>
  <c r="G56" i="21"/>
  <c r="E56" i="21"/>
  <c r="D56" i="21"/>
  <c r="F56" i="21"/>
  <c r="D57" i="21"/>
  <c r="E57" i="21"/>
  <c r="F57" i="21"/>
  <c r="G57" i="21"/>
  <c r="F58" i="21"/>
  <c r="G58" i="21"/>
  <c r="D58" i="21"/>
  <c r="E58" i="21"/>
  <c r="D59" i="21"/>
  <c r="F59" i="21"/>
  <c r="E59" i="21"/>
  <c r="G59" i="21"/>
  <c r="E60" i="21"/>
  <c r="G60" i="21"/>
  <c r="D60" i="21"/>
  <c r="F60" i="21"/>
  <c r="D61" i="21"/>
  <c r="E61" i="21"/>
  <c r="G61" i="21"/>
  <c r="F61" i="21"/>
  <c r="D62" i="21"/>
  <c r="G62" i="21"/>
  <c r="F62" i="21"/>
  <c r="E62" i="21"/>
  <c r="D63" i="21"/>
  <c r="E63" i="21"/>
  <c r="F63" i="21"/>
  <c r="G63" i="21"/>
  <c r="G64" i="21"/>
  <c r="E64" i="21"/>
  <c r="D64" i="21"/>
  <c r="F64" i="21"/>
  <c r="G65" i="21"/>
  <c r="D65" i="21"/>
  <c r="F65" i="21"/>
  <c r="E65" i="21"/>
  <c r="F66" i="21"/>
  <c r="G66" i="21"/>
  <c r="D66" i="21"/>
  <c r="E66" i="21"/>
  <c r="G67" i="21"/>
  <c r="D67" i="21"/>
  <c r="F67" i="21"/>
  <c r="E67" i="21"/>
  <c r="E68" i="21"/>
  <c r="G68" i="21"/>
  <c r="D68" i="21"/>
  <c r="F68" i="21"/>
  <c r="D69" i="21"/>
  <c r="E69" i="21"/>
  <c r="G69" i="21"/>
  <c r="F69" i="21"/>
  <c r="F70" i="21"/>
  <c r="E70" i="21"/>
  <c r="D70" i="21"/>
  <c r="G70" i="21"/>
  <c r="D71" i="21"/>
  <c r="E71" i="21"/>
  <c r="F71" i="21"/>
  <c r="G71" i="21"/>
  <c r="D72" i="21"/>
  <c r="G72" i="21"/>
  <c r="E72" i="21"/>
  <c r="F72" i="21"/>
  <c r="E73" i="21"/>
  <c r="D73" i="21"/>
  <c r="F73" i="21"/>
  <c r="G73" i="21"/>
  <c r="D74" i="21"/>
  <c r="F74" i="21"/>
  <c r="E74" i="21"/>
  <c r="G74" i="21"/>
  <c r="D75" i="21"/>
  <c r="E75" i="21"/>
  <c r="G75" i="21"/>
  <c r="F75" i="21"/>
  <c r="D76" i="21"/>
  <c r="G76" i="21"/>
  <c r="E76" i="21"/>
  <c r="F76" i="21"/>
  <c r="E77" i="21"/>
  <c r="D77" i="21"/>
  <c r="G77" i="21"/>
  <c r="F77" i="21"/>
  <c r="G78" i="21"/>
  <c r="E78" i="21"/>
  <c r="D78" i="21"/>
  <c r="F78" i="21"/>
  <c r="F79" i="21"/>
  <c r="G79" i="21"/>
  <c r="D79" i="21"/>
  <c r="E79" i="21"/>
  <c r="D80" i="21"/>
  <c r="E80" i="21"/>
  <c r="G80" i="21"/>
  <c r="F80" i="21"/>
  <c r="D81" i="21"/>
  <c r="E81" i="21"/>
  <c r="F81" i="21"/>
  <c r="G81" i="21"/>
  <c r="E82" i="21"/>
  <c r="G82" i="21"/>
  <c r="D82" i="21"/>
  <c r="F82" i="21"/>
  <c r="E83" i="21"/>
  <c r="D83" i="21"/>
  <c r="F83" i="21"/>
  <c r="G83" i="21"/>
  <c r="G84" i="21"/>
  <c r="D84" i="21"/>
  <c r="E84" i="21"/>
  <c r="F84" i="21"/>
  <c r="D85" i="21"/>
  <c r="F85" i="21"/>
  <c r="E85" i="21"/>
  <c r="G85" i="21"/>
  <c r="E86" i="21"/>
  <c r="G86" i="21"/>
  <c r="F86" i="21"/>
  <c r="D86" i="21"/>
  <c r="E87" i="21"/>
  <c r="G87" i="21"/>
  <c r="F87" i="21"/>
  <c r="D87" i="21"/>
  <c r="D88" i="21"/>
  <c r="F88" i="21"/>
  <c r="G88" i="21"/>
  <c r="E88" i="21"/>
  <c r="F89" i="21"/>
  <c r="D89" i="21"/>
  <c r="G89" i="21"/>
  <c r="E89" i="21"/>
  <c r="F90" i="21"/>
  <c r="G90" i="21"/>
  <c r="D90" i="21"/>
  <c r="E90" i="21"/>
  <c r="E91" i="21"/>
  <c r="F91" i="21"/>
  <c r="D91" i="21"/>
  <c r="G91" i="21"/>
  <c r="D92" i="21"/>
  <c r="F92" i="21"/>
  <c r="E92" i="21"/>
  <c r="G92" i="21"/>
  <c r="G93" i="21"/>
  <c r="F93" i="21"/>
  <c r="D93" i="21"/>
  <c r="E93" i="21"/>
  <c r="G94" i="21"/>
  <c r="E94" i="21"/>
  <c r="D94" i="21"/>
  <c r="F94" i="21"/>
  <c r="G95" i="21"/>
  <c r="D95" i="21"/>
  <c r="F95" i="21"/>
  <c r="E95" i="21"/>
  <c r="G97" i="21"/>
  <c r="D96" i="21"/>
  <c r="G96" i="21"/>
  <c r="D97" i="21"/>
  <c r="F96" i="21"/>
  <c r="F97" i="21"/>
  <c r="E97" i="21"/>
  <c r="E96" i="21"/>
  <c r="G98" i="21"/>
  <c r="D98" i="21"/>
  <c r="E98" i="21"/>
  <c r="F98" i="21"/>
  <c r="D99" i="21"/>
  <c r="G99" i="21"/>
  <c r="F99" i="21"/>
  <c r="E99" i="21"/>
  <c r="F100" i="21"/>
  <c r="G100" i="21"/>
  <c r="D100" i="21"/>
  <c r="E100" i="21"/>
  <c r="G101" i="21"/>
  <c r="F101" i="21"/>
  <c r="E101" i="21"/>
  <c r="D101" i="21"/>
  <c r="G102" i="21"/>
  <c r="F102" i="21"/>
  <c r="D102" i="21"/>
  <c r="E102" i="21"/>
  <c r="G103" i="21"/>
  <c r="E103" i="21"/>
  <c r="D103" i="21"/>
  <c r="F103" i="21"/>
  <c r="E104" i="21"/>
  <c r="D104" i="21"/>
  <c r="G104" i="21"/>
  <c r="F104" i="21"/>
  <c r="D105" i="21"/>
  <c r="F105" i="21"/>
  <c r="G105" i="21"/>
  <c r="E105" i="21"/>
  <c r="FI4" i="14"/>
  <c r="FJ4" i="14"/>
  <c r="FI5" i="14"/>
  <c r="FJ5" i="14"/>
  <c r="FI128" i="14"/>
  <c r="BZ130" i="15"/>
  <c r="FI129" i="14" s="1"/>
  <c r="BW130" i="15"/>
  <c r="BC130" i="15"/>
  <c r="BG130" i="15"/>
  <c r="BK130" i="15"/>
  <c r="BO130" i="15"/>
  <c r="BS130" i="15"/>
  <c r="BB130" i="15"/>
  <c r="BF130" i="15"/>
  <c r="BJ130" i="15"/>
  <c r="BN130" i="15"/>
  <c r="BR130" i="15"/>
  <c r="BV130" i="15"/>
  <c r="BD130" i="15"/>
  <c r="BL130" i="15"/>
  <c r="BT130" i="15"/>
  <c r="BE130" i="15"/>
  <c r="BM130" i="15"/>
  <c r="BU130" i="15"/>
  <c r="BH130" i="15"/>
  <c r="BP130" i="15"/>
  <c r="BI130" i="15"/>
  <c r="BQ130" i="15"/>
  <c r="BA130" i="15"/>
  <c r="BY129" i="15"/>
  <c r="BX129" i="15"/>
  <c r="AZ97" i="14"/>
  <c r="AZ101" i="14"/>
  <c r="AZ113" i="14"/>
  <c r="AZ129" i="14"/>
  <c r="CI8" i="14"/>
  <c r="CK8" i="14"/>
  <c r="CM8" i="14"/>
  <c r="CO8" i="14"/>
  <c r="CQ8" i="14"/>
  <c r="CS8" i="14"/>
  <c r="CU8" i="14"/>
  <c r="CW8" i="14"/>
  <c r="CY8" i="14"/>
  <c r="DA8" i="14"/>
  <c r="DC8" i="14"/>
  <c r="CH8" i="14"/>
  <c r="CL8" i="14"/>
  <c r="CP8" i="14"/>
  <c r="CT8" i="14"/>
  <c r="CX8" i="14"/>
  <c r="DB8" i="14"/>
  <c r="CJ8" i="14"/>
  <c r="CR8" i="14"/>
  <c r="CZ8" i="14"/>
  <c r="CV8" i="14"/>
  <c r="DD8" i="14"/>
  <c r="CN8" i="14"/>
  <c r="CH18" i="14"/>
  <c r="CJ18" i="14"/>
  <c r="CL18" i="14"/>
  <c r="CN18" i="14"/>
  <c r="CP18" i="14"/>
  <c r="CR18" i="14"/>
  <c r="CT18" i="14"/>
  <c r="CV18" i="14"/>
  <c r="CX18" i="14"/>
  <c r="CZ18" i="14"/>
  <c r="DB18" i="14"/>
  <c r="DD18" i="14"/>
  <c r="CI18" i="14"/>
  <c r="CM18" i="14"/>
  <c r="CQ18" i="14"/>
  <c r="CU18" i="14"/>
  <c r="CY18" i="14"/>
  <c r="DC18" i="14"/>
  <c r="CO18" i="14"/>
  <c r="CW18" i="14"/>
  <c r="CS18" i="14"/>
  <c r="CK18" i="14"/>
  <c r="DA18" i="14"/>
  <c r="CH20" i="14"/>
  <c r="CJ20" i="14"/>
  <c r="CL20" i="14"/>
  <c r="CN20" i="14"/>
  <c r="CP20" i="14"/>
  <c r="CR20" i="14"/>
  <c r="CT20" i="14"/>
  <c r="CV20" i="14"/>
  <c r="CX20" i="14"/>
  <c r="CZ20" i="14"/>
  <c r="DB20" i="14"/>
  <c r="DD20" i="14"/>
  <c r="CK20" i="14"/>
  <c r="CO20" i="14"/>
  <c r="CS20" i="14"/>
  <c r="CW20" i="14"/>
  <c r="DA20" i="14"/>
  <c r="CI20" i="14"/>
  <c r="CQ20" i="14"/>
  <c r="CY20" i="14"/>
  <c r="CU20" i="14"/>
  <c r="CM20" i="14"/>
  <c r="DC20" i="14"/>
  <c r="CI26" i="14"/>
  <c r="CK26" i="14"/>
  <c r="CM26" i="14"/>
  <c r="CO26" i="14"/>
  <c r="CQ26" i="14"/>
  <c r="CS26" i="14"/>
  <c r="CU26" i="14"/>
  <c r="CW26" i="14"/>
  <c r="CY26" i="14"/>
  <c r="DA26" i="14"/>
  <c r="DC26" i="14"/>
  <c r="CJ26" i="14"/>
  <c r="CN26" i="14"/>
  <c r="CR26" i="14"/>
  <c r="CV26" i="14"/>
  <c r="CZ26" i="14"/>
  <c r="DD26" i="14"/>
  <c r="CH26" i="14"/>
  <c r="CP26" i="14"/>
  <c r="CX26" i="14"/>
  <c r="CL26" i="14"/>
  <c r="CT26" i="14"/>
  <c r="DB26" i="14"/>
  <c r="CI30" i="14"/>
  <c r="CK30" i="14"/>
  <c r="CM30" i="14"/>
  <c r="CO30" i="14"/>
  <c r="CQ30" i="14"/>
  <c r="CS30" i="14"/>
  <c r="CU30" i="14"/>
  <c r="CW30" i="14"/>
  <c r="CY30" i="14"/>
  <c r="DA30" i="14"/>
  <c r="DC30" i="14"/>
  <c r="CJ30" i="14"/>
  <c r="CN30" i="14"/>
  <c r="CR30" i="14"/>
  <c r="CV30" i="14"/>
  <c r="CZ30" i="14"/>
  <c r="DD30" i="14"/>
  <c r="CL30" i="14"/>
  <c r="CT30" i="14"/>
  <c r="DB30" i="14"/>
  <c r="CH30" i="14"/>
  <c r="CP30" i="14"/>
  <c r="CX30" i="14"/>
  <c r="CI34" i="14"/>
  <c r="CK34" i="14"/>
  <c r="CM34" i="14"/>
  <c r="CO34" i="14"/>
  <c r="CQ34" i="14"/>
  <c r="CS34" i="14"/>
  <c r="CU34" i="14"/>
  <c r="CW34" i="14"/>
  <c r="CY34" i="14"/>
  <c r="DA34" i="14"/>
  <c r="DC34" i="14"/>
  <c r="CJ34" i="14"/>
  <c r="CN34" i="14"/>
  <c r="CR34" i="14"/>
  <c r="CV34" i="14"/>
  <c r="CZ34" i="14"/>
  <c r="DD34" i="14"/>
  <c r="CH34" i="14"/>
  <c r="CP34" i="14"/>
  <c r="CX34" i="14"/>
  <c r="CL34" i="14"/>
  <c r="CT34" i="14"/>
  <c r="DB34" i="14"/>
  <c r="CI36" i="14"/>
  <c r="CK36" i="14"/>
  <c r="CM36" i="14"/>
  <c r="CO36" i="14"/>
  <c r="CQ36" i="14"/>
  <c r="CS36" i="14"/>
  <c r="CU36" i="14"/>
  <c r="CW36" i="14"/>
  <c r="CY36" i="14"/>
  <c r="DA36" i="14"/>
  <c r="DC36" i="14"/>
  <c r="CH36" i="14"/>
  <c r="CL36" i="14"/>
  <c r="CP36" i="14"/>
  <c r="CT36" i="14"/>
  <c r="CX36" i="14"/>
  <c r="DB36" i="14"/>
  <c r="CJ36" i="14"/>
  <c r="CR36" i="14"/>
  <c r="CZ36" i="14"/>
  <c r="CN36" i="14"/>
  <c r="CV36" i="14"/>
  <c r="DD36" i="14"/>
  <c r="CI40" i="14"/>
  <c r="CK40" i="14"/>
  <c r="CM40" i="14"/>
  <c r="CO40" i="14"/>
  <c r="CQ40" i="14"/>
  <c r="CS40" i="14"/>
  <c r="CU40" i="14"/>
  <c r="CW40" i="14"/>
  <c r="CY40" i="14"/>
  <c r="DA40" i="14"/>
  <c r="DC40" i="14"/>
  <c r="CH40" i="14"/>
  <c r="CL40" i="14"/>
  <c r="CP40" i="14"/>
  <c r="CT40" i="14"/>
  <c r="CX40" i="14"/>
  <c r="DB40" i="14"/>
  <c r="CN40" i="14"/>
  <c r="CV40" i="14"/>
  <c r="DD40" i="14"/>
  <c r="CJ40" i="14"/>
  <c r="CR40" i="14"/>
  <c r="CZ40" i="14"/>
  <c r="CI44" i="14"/>
  <c r="CK44" i="14"/>
  <c r="CM44" i="14"/>
  <c r="CO44" i="14"/>
  <c r="CQ44" i="14"/>
  <c r="CS44" i="14"/>
  <c r="CU44" i="14"/>
  <c r="CW44" i="14"/>
  <c r="CY44" i="14"/>
  <c r="DA44" i="14"/>
  <c r="DC44" i="14"/>
  <c r="CH44" i="14"/>
  <c r="CL44" i="14"/>
  <c r="CP44" i="14"/>
  <c r="CT44" i="14"/>
  <c r="CX44" i="14"/>
  <c r="DB44" i="14"/>
  <c r="CJ44" i="14"/>
  <c r="CR44" i="14"/>
  <c r="CZ44" i="14"/>
  <c r="CN44" i="14"/>
  <c r="CV44" i="14"/>
  <c r="DD44" i="14"/>
  <c r="CH50" i="14"/>
  <c r="CJ50" i="14"/>
  <c r="CL50" i="14"/>
  <c r="CN50" i="14"/>
  <c r="CP50" i="14"/>
  <c r="CR50" i="14"/>
  <c r="CT50" i="14"/>
  <c r="CV50" i="14"/>
  <c r="CX50" i="14"/>
  <c r="CZ50" i="14"/>
  <c r="DB50" i="14"/>
  <c r="DD50" i="14"/>
  <c r="CK50" i="14"/>
  <c r="CO50" i="14"/>
  <c r="CS50" i="14"/>
  <c r="CW50" i="14"/>
  <c r="DA50" i="14"/>
  <c r="CI50" i="14"/>
  <c r="CQ50" i="14"/>
  <c r="CY50" i="14"/>
  <c r="CM50" i="14"/>
  <c r="CU50" i="14"/>
  <c r="DC50" i="14"/>
  <c r="CH54" i="14"/>
  <c r="CJ54" i="14"/>
  <c r="CL54" i="14"/>
  <c r="CN54" i="14"/>
  <c r="CP54" i="14"/>
  <c r="CR54" i="14"/>
  <c r="CT54" i="14"/>
  <c r="CV54" i="14"/>
  <c r="CX54" i="14"/>
  <c r="CZ54" i="14"/>
  <c r="DB54" i="14"/>
  <c r="DD54" i="14"/>
  <c r="CK54" i="14"/>
  <c r="CO54" i="14"/>
  <c r="CS54" i="14"/>
  <c r="CW54" i="14"/>
  <c r="DA54" i="14"/>
  <c r="CM54" i="14"/>
  <c r="CU54" i="14"/>
  <c r="DC54" i="14"/>
  <c r="CI54" i="14"/>
  <c r="CQ54" i="14"/>
  <c r="CY54" i="14"/>
  <c r="CH56" i="14"/>
  <c r="CJ56" i="14"/>
  <c r="CL56" i="14"/>
  <c r="CN56" i="14"/>
  <c r="CP56" i="14"/>
  <c r="CR56" i="14"/>
  <c r="CT56" i="14"/>
  <c r="CV56" i="14"/>
  <c r="CX56" i="14"/>
  <c r="CZ56" i="14"/>
  <c r="DB56" i="14"/>
  <c r="DD56" i="14"/>
  <c r="CI56" i="14"/>
  <c r="CM56" i="14"/>
  <c r="CQ56" i="14"/>
  <c r="CU56" i="14"/>
  <c r="CY56" i="14"/>
  <c r="DC56" i="14"/>
  <c r="CO56" i="14"/>
  <c r="CW56" i="14"/>
  <c r="CK56" i="14"/>
  <c r="CS56" i="14"/>
  <c r="DA56" i="14"/>
  <c r="CH58" i="14"/>
  <c r="CJ58" i="14"/>
  <c r="CL58" i="14"/>
  <c r="CN58" i="14"/>
  <c r="CP58" i="14"/>
  <c r="CR58" i="14"/>
  <c r="CT58" i="14"/>
  <c r="CV58" i="14"/>
  <c r="CX58" i="14"/>
  <c r="CZ58" i="14"/>
  <c r="DB58" i="14"/>
  <c r="DD58" i="14"/>
  <c r="CK58" i="14"/>
  <c r="CO58" i="14"/>
  <c r="CS58" i="14"/>
  <c r="CW58" i="14"/>
  <c r="DA58" i="14"/>
  <c r="CI58" i="14"/>
  <c r="CQ58" i="14"/>
  <c r="CY58" i="14"/>
  <c r="CM58" i="14"/>
  <c r="CU58" i="14"/>
  <c r="DC58" i="14"/>
  <c r="CH62" i="14"/>
  <c r="CJ62" i="14"/>
  <c r="CL62" i="14"/>
  <c r="CN62" i="14"/>
  <c r="CP62" i="14"/>
  <c r="CR62" i="14"/>
  <c r="CT62" i="14"/>
  <c r="CV62" i="14"/>
  <c r="CX62" i="14"/>
  <c r="CZ62" i="14"/>
  <c r="DB62" i="14"/>
  <c r="DD62" i="14"/>
  <c r="CK62" i="14"/>
  <c r="CO62" i="14"/>
  <c r="CS62" i="14"/>
  <c r="CW62" i="14"/>
  <c r="DA62" i="14"/>
  <c r="CM62" i="14"/>
  <c r="CU62" i="14"/>
  <c r="DC62" i="14"/>
  <c r="CI62" i="14"/>
  <c r="CQ62" i="14"/>
  <c r="CY62" i="14"/>
  <c r="CH66" i="14"/>
  <c r="CJ66" i="14"/>
  <c r="CL66" i="14"/>
  <c r="CN66" i="14"/>
  <c r="CP66" i="14"/>
  <c r="CR66" i="14"/>
  <c r="CT66" i="14"/>
  <c r="CV66" i="14"/>
  <c r="CX66" i="14"/>
  <c r="CZ66" i="14"/>
  <c r="DB66" i="14"/>
  <c r="DD66" i="14"/>
  <c r="CK66" i="14"/>
  <c r="CO66" i="14"/>
  <c r="CS66" i="14"/>
  <c r="CW66" i="14"/>
  <c r="DA66" i="14"/>
  <c r="CI66" i="14"/>
  <c r="CQ66" i="14"/>
  <c r="CY66" i="14"/>
  <c r="CM66" i="14"/>
  <c r="CU66" i="14"/>
  <c r="DC66" i="14"/>
  <c r="CH68" i="14"/>
  <c r="CJ68" i="14"/>
  <c r="CL68" i="14"/>
  <c r="CN68" i="14"/>
  <c r="CP68" i="14"/>
  <c r="CR68" i="14"/>
  <c r="CT68" i="14"/>
  <c r="CV68" i="14"/>
  <c r="CX68" i="14"/>
  <c r="CZ68" i="14"/>
  <c r="DB68" i="14"/>
  <c r="DD68" i="14"/>
  <c r="CI68" i="14"/>
  <c r="CM68" i="14"/>
  <c r="CQ68" i="14"/>
  <c r="CU68" i="14"/>
  <c r="CY68" i="14"/>
  <c r="DC68" i="14"/>
  <c r="CK68" i="14"/>
  <c r="CS68" i="14"/>
  <c r="DA68" i="14"/>
  <c r="CO68" i="14"/>
  <c r="CW68" i="14"/>
  <c r="CH72" i="14"/>
  <c r="CJ72" i="14"/>
  <c r="CL72" i="14"/>
  <c r="CN72" i="14"/>
  <c r="CP72" i="14"/>
  <c r="CR72" i="14"/>
  <c r="CT72" i="14"/>
  <c r="CV72" i="14"/>
  <c r="CX72" i="14"/>
  <c r="CZ72" i="14"/>
  <c r="DB72" i="14"/>
  <c r="DD72" i="14"/>
  <c r="CK72" i="14"/>
  <c r="CO72" i="14"/>
  <c r="CS72" i="14"/>
  <c r="CW72" i="14"/>
  <c r="DA72" i="14"/>
  <c r="CI72" i="14"/>
  <c r="CM72" i="14"/>
  <c r="CQ72" i="14"/>
  <c r="CU72" i="14"/>
  <c r="CY72" i="14"/>
  <c r="DC72" i="14"/>
  <c r="CH76" i="14"/>
  <c r="CJ76" i="14"/>
  <c r="CL76" i="14"/>
  <c r="CN76" i="14"/>
  <c r="CP76" i="14"/>
  <c r="CR76" i="14"/>
  <c r="CT76" i="14"/>
  <c r="CV76" i="14"/>
  <c r="CX76" i="14"/>
  <c r="CZ76" i="14"/>
  <c r="DB76" i="14"/>
  <c r="DD76" i="14"/>
  <c r="CK76" i="14"/>
  <c r="CO76" i="14"/>
  <c r="CS76" i="14"/>
  <c r="CW76" i="14"/>
  <c r="DA76" i="14"/>
  <c r="CI76" i="14"/>
  <c r="CM76" i="14"/>
  <c r="CQ76" i="14"/>
  <c r="CU76" i="14"/>
  <c r="CY76" i="14"/>
  <c r="DC76" i="14"/>
  <c r="CH82" i="14"/>
  <c r="CJ82" i="14"/>
  <c r="CL82" i="14"/>
  <c r="CN82" i="14"/>
  <c r="CP82" i="14"/>
  <c r="CR82" i="14"/>
  <c r="CT82" i="14"/>
  <c r="CV82" i="14"/>
  <c r="CX82" i="14"/>
  <c r="CZ82" i="14"/>
  <c r="DB82" i="14"/>
  <c r="DD82" i="14"/>
  <c r="CI82" i="14"/>
  <c r="CM82" i="14"/>
  <c r="CQ82" i="14"/>
  <c r="CU82" i="14"/>
  <c r="CY82" i="14"/>
  <c r="DC82" i="14"/>
  <c r="CK82" i="14"/>
  <c r="CO82" i="14"/>
  <c r="CS82" i="14"/>
  <c r="CW82" i="14"/>
  <c r="DA82" i="14"/>
  <c r="CH84" i="14"/>
  <c r="CJ84" i="14"/>
  <c r="CL84" i="14"/>
  <c r="CN84" i="14"/>
  <c r="CP84" i="14"/>
  <c r="CR84" i="14"/>
  <c r="CT84" i="14"/>
  <c r="CV84" i="14"/>
  <c r="CX84" i="14"/>
  <c r="CZ84" i="14"/>
  <c r="DB84" i="14"/>
  <c r="DD84" i="14"/>
  <c r="CK84" i="14"/>
  <c r="CO84" i="14"/>
  <c r="CS84" i="14"/>
  <c r="CW84" i="14"/>
  <c r="DA84" i="14"/>
  <c r="CI84" i="14"/>
  <c r="CM84" i="14"/>
  <c r="CQ84" i="14"/>
  <c r="CU84" i="14"/>
  <c r="CY84" i="14"/>
  <c r="DC84" i="14"/>
  <c r="CH5" i="14"/>
  <c r="CJ5" i="14"/>
  <c r="CL5" i="14"/>
  <c r="CN5" i="14"/>
  <c r="CP5" i="14"/>
  <c r="CR5" i="14"/>
  <c r="CT5" i="14"/>
  <c r="CV5" i="14"/>
  <c r="CX5" i="14"/>
  <c r="CZ5" i="14"/>
  <c r="DB5" i="14"/>
  <c r="DD5" i="14"/>
  <c r="CI5" i="14"/>
  <c r="CM5" i="14"/>
  <c r="CQ5" i="14"/>
  <c r="CU5" i="14"/>
  <c r="CY5" i="14"/>
  <c r="DC5" i="14"/>
  <c r="CK5" i="14"/>
  <c r="CO5" i="14"/>
  <c r="CS5" i="14"/>
  <c r="CW5" i="14"/>
  <c r="DA5" i="14"/>
  <c r="CH7" i="14"/>
  <c r="CJ7" i="14"/>
  <c r="CL7" i="14"/>
  <c r="CN7" i="14"/>
  <c r="CP7" i="14"/>
  <c r="CR7" i="14"/>
  <c r="CT7" i="14"/>
  <c r="CV7" i="14"/>
  <c r="CX7" i="14"/>
  <c r="CZ7" i="14"/>
  <c r="DB7" i="14"/>
  <c r="DD7" i="14"/>
  <c r="CK7" i="14"/>
  <c r="CO7" i="14"/>
  <c r="CS7" i="14"/>
  <c r="CW7" i="14"/>
  <c r="DA7" i="14"/>
  <c r="CI7" i="14"/>
  <c r="CQ7" i="14"/>
  <c r="CY7" i="14"/>
  <c r="CM7" i="14"/>
  <c r="DC7" i="14"/>
  <c r="CU7" i="14"/>
  <c r="CH9" i="14"/>
  <c r="CJ9" i="14"/>
  <c r="CL9" i="14"/>
  <c r="CN9" i="14"/>
  <c r="CP9" i="14"/>
  <c r="CR9" i="14"/>
  <c r="CT9" i="14"/>
  <c r="CV9" i="14"/>
  <c r="CX9" i="14"/>
  <c r="CZ9" i="14"/>
  <c r="DB9" i="14"/>
  <c r="DD9" i="14"/>
  <c r="CI9" i="14"/>
  <c r="CM9" i="14"/>
  <c r="CQ9" i="14"/>
  <c r="CU9" i="14"/>
  <c r="CY9" i="14"/>
  <c r="DC9" i="14"/>
  <c r="CK9" i="14"/>
  <c r="CS9" i="14"/>
  <c r="DA9" i="14"/>
  <c r="CO9" i="14"/>
  <c r="CW9" i="14"/>
  <c r="CH11" i="14"/>
  <c r="CJ11" i="14"/>
  <c r="CL11" i="14"/>
  <c r="CN11" i="14"/>
  <c r="CK11" i="14"/>
  <c r="CO11" i="14"/>
  <c r="CQ11" i="14"/>
  <c r="CS11" i="14"/>
  <c r="CU11" i="14"/>
  <c r="CW11" i="14"/>
  <c r="CY11" i="14"/>
  <c r="DA11" i="14"/>
  <c r="DC11" i="14"/>
  <c r="CM11" i="14"/>
  <c r="CR11" i="14"/>
  <c r="CV11" i="14"/>
  <c r="CZ11" i="14"/>
  <c r="DD11" i="14"/>
  <c r="CP11" i="14"/>
  <c r="CX11" i="14"/>
  <c r="CT11" i="14"/>
  <c r="CI11" i="14"/>
  <c r="DB11" i="14"/>
  <c r="CI4" i="14"/>
  <c r="CK4" i="14"/>
  <c r="CM4" i="14"/>
  <c r="CO4" i="14"/>
  <c r="CQ4" i="14"/>
  <c r="CS4" i="14"/>
  <c r="CU4" i="14"/>
  <c r="CW4" i="14"/>
  <c r="CY4" i="14"/>
  <c r="DA4" i="14"/>
  <c r="DC4" i="14"/>
  <c r="CH4" i="14"/>
  <c r="CL4" i="14"/>
  <c r="CP4" i="14"/>
  <c r="CT4" i="14"/>
  <c r="CX4" i="14"/>
  <c r="DB4" i="14"/>
  <c r="CJ4" i="14"/>
  <c r="CN4" i="14"/>
  <c r="CR4" i="14"/>
  <c r="CV4" i="14"/>
  <c r="CZ4" i="14"/>
  <c r="DD4" i="14"/>
  <c r="CI6" i="14"/>
  <c r="CK6" i="14"/>
  <c r="CM6" i="14"/>
  <c r="CO6" i="14"/>
  <c r="CQ6" i="14"/>
  <c r="CS6" i="14"/>
  <c r="CU6" i="14"/>
  <c r="CW6" i="14"/>
  <c r="CY6" i="14"/>
  <c r="DA6" i="14"/>
  <c r="DC6" i="14"/>
  <c r="CJ6" i="14"/>
  <c r="CN6" i="14"/>
  <c r="CR6" i="14"/>
  <c r="CV6" i="14"/>
  <c r="CZ6" i="14"/>
  <c r="DD6" i="14"/>
  <c r="CH6" i="14"/>
  <c r="CL6" i="14"/>
  <c r="CP6" i="14"/>
  <c r="CT6" i="14"/>
  <c r="CX6" i="14"/>
  <c r="DB6" i="14"/>
  <c r="CI10" i="14"/>
  <c r="CK10" i="14"/>
  <c r="CM10" i="14"/>
  <c r="CO10" i="14"/>
  <c r="CQ10" i="14"/>
  <c r="CS10" i="14"/>
  <c r="CU10" i="14"/>
  <c r="CW10" i="14"/>
  <c r="CY10" i="14"/>
  <c r="DA10" i="14"/>
  <c r="DC10" i="14"/>
  <c r="CJ10" i="14"/>
  <c r="CN10" i="14"/>
  <c r="CR10" i="14"/>
  <c r="CV10" i="14"/>
  <c r="CZ10" i="14"/>
  <c r="DD10" i="14"/>
  <c r="CL10" i="14"/>
  <c r="CT10" i="14"/>
  <c r="DB10" i="14"/>
  <c r="CH10" i="14"/>
  <c r="CX10" i="14"/>
  <c r="CP10" i="14"/>
  <c r="CH12" i="14"/>
  <c r="CJ12" i="14"/>
  <c r="CL12" i="14"/>
  <c r="CN12" i="14"/>
  <c r="CP12" i="14"/>
  <c r="CR12" i="14"/>
  <c r="CT12" i="14"/>
  <c r="CV12" i="14"/>
  <c r="CX12" i="14"/>
  <c r="CZ12" i="14"/>
  <c r="DB12" i="14"/>
  <c r="DD12" i="14"/>
  <c r="CK12" i="14"/>
  <c r="CO12" i="14"/>
  <c r="CS12" i="14"/>
  <c r="CW12" i="14"/>
  <c r="DA12" i="14"/>
  <c r="CI12" i="14"/>
  <c r="CQ12" i="14"/>
  <c r="CY12" i="14"/>
  <c r="CM12" i="14"/>
  <c r="DC12" i="14"/>
  <c r="CU12" i="14"/>
  <c r="CH14" i="14"/>
  <c r="CJ14" i="14"/>
  <c r="CL14" i="14"/>
  <c r="CN14" i="14"/>
  <c r="CP14" i="14"/>
  <c r="CR14" i="14"/>
  <c r="CT14" i="14"/>
  <c r="CV14" i="14"/>
  <c r="CX14" i="14"/>
  <c r="CZ14" i="14"/>
  <c r="DB14" i="14"/>
  <c r="DD14" i="14"/>
  <c r="CI14" i="14"/>
  <c r="CM14" i="14"/>
  <c r="CQ14" i="14"/>
  <c r="CU14" i="14"/>
  <c r="CY14" i="14"/>
  <c r="DC14" i="14"/>
  <c r="CK14" i="14"/>
  <c r="CS14" i="14"/>
  <c r="DA14" i="14"/>
  <c r="CO14" i="14"/>
  <c r="CW14" i="14"/>
  <c r="CH16" i="14"/>
  <c r="CJ16" i="14"/>
  <c r="CL16" i="14"/>
  <c r="CN16" i="14"/>
  <c r="CP16" i="14"/>
  <c r="CR16" i="14"/>
  <c r="CT16" i="14"/>
  <c r="CV16" i="14"/>
  <c r="CX16" i="14"/>
  <c r="CZ16" i="14"/>
  <c r="DB16" i="14"/>
  <c r="DD16" i="14"/>
  <c r="CK16" i="14"/>
  <c r="CO16" i="14"/>
  <c r="CS16" i="14"/>
  <c r="CW16" i="14"/>
  <c r="DA16" i="14"/>
  <c r="CM16" i="14"/>
  <c r="CU16" i="14"/>
  <c r="DC16" i="14"/>
  <c r="CQ16" i="14"/>
  <c r="CI16" i="14"/>
  <c r="CY16" i="14"/>
  <c r="CH22" i="14"/>
  <c r="CJ22" i="14"/>
  <c r="CL22" i="14"/>
  <c r="CN22" i="14"/>
  <c r="CP22" i="14"/>
  <c r="CI22" i="14"/>
  <c r="CM22" i="14"/>
  <c r="CQ22" i="14"/>
  <c r="CS22" i="14"/>
  <c r="CU22" i="14"/>
  <c r="CW22" i="14"/>
  <c r="CY22" i="14"/>
  <c r="DA22" i="14"/>
  <c r="DC22" i="14"/>
  <c r="CK22" i="14"/>
  <c r="CR22" i="14"/>
  <c r="CV22" i="14"/>
  <c r="CZ22" i="14"/>
  <c r="DD22" i="14"/>
  <c r="CT22" i="14"/>
  <c r="DB22" i="14"/>
  <c r="CO22" i="14"/>
  <c r="CX22" i="14"/>
  <c r="CI24" i="14"/>
  <c r="CK24" i="14"/>
  <c r="CM24" i="14"/>
  <c r="CO24" i="14"/>
  <c r="CQ24" i="14"/>
  <c r="CS24" i="14"/>
  <c r="CU24" i="14"/>
  <c r="CW24" i="14"/>
  <c r="CY24" i="14"/>
  <c r="DA24" i="14"/>
  <c r="DC24" i="14"/>
  <c r="CH24" i="14"/>
  <c r="CL24" i="14"/>
  <c r="CP24" i="14"/>
  <c r="CT24" i="14"/>
  <c r="CX24" i="14"/>
  <c r="DB24" i="14"/>
  <c r="CN24" i="14"/>
  <c r="CV24" i="14"/>
  <c r="DD24" i="14"/>
  <c r="CJ24" i="14"/>
  <c r="CR24" i="14"/>
  <c r="CZ24" i="14"/>
  <c r="CI28" i="14"/>
  <c r="CK28" i="14"/>
  <c r="CM28" i="14"/>
  <c r="CO28" i="14"/>
  <c r="CQ28" i="14"/>
  <c r="CS28" i="14"/>
  <c r="CU28" i="14"/>
  <c r="CW28" i="14"/>
  <c r="CY28" i="14"/>
  <c r="DA28" i="14"/>
  <c r="DC28" i="14"/>
  <c r="CH28" i="14"/>
  <c r="CL28" i="14"/>
  <c r="CP28" i="14"/>
  <c r="CT28" i="14"/>
  <c r="CX28" i="14"/>
  <c r="DB28" i="14"/>
  <c r="CJ28" i="14"/>
  <c r="CR28" i="14"/>
  <c r="CZ28" i="14"/>
  <c r="CN28" i="14"/>
  <c r="CV28" i="14"/>
  <c r="DD28" i="14"/>
  <c r="CI32" i="14"/>
  <c r="CK32" i="14"/>
  <c r="CM32" i="14"/>
  <c r="CO32" i="14"/>
  <c r="CQ32" i="14"/>
  <c r="CS32" i="14"/>
  <c r="CU32" i="14"/>
  <c r="CW32" i="14"/>
  <c r="CY32" i="14"/>
  <c r="DA32" i="14"/>
  <c r="DC32" i="14"/>
  <c r="CH32" i="14"/>
  <c r="CL32" i="14"/>
  <c r="CP32" i="14"/>
  <c r="CT32" i="14"/>
  <c r="CX32" i="14"/>
  <c r="DB32" i="14"/>
  <c r="CN32" i="14"/>
  <c r="CV32" i="14"/>
  <c r="DD32" i="14"/>
  <c r="CJ32" i="14"/>
  <c r="CR32" i="14"/>
  <c r="CZ32" i="14"/>
  <c r="CI38" i="14"/>
  <c r="CK38" i="14"/>
  <c r="CM38" i="14"/>
  <c r="CO38" i="14"/>
  <c r="CQ38" i="14"/>
  <c r="CS38" i="14"/>
  <c r="CU38" i="14"/>
  <c r="CW38" i="14"/>
  <c r="CY38" i="14"/>
  <c r="DA38" i="14"/>
  <c r="DC38" i="14"/>
  <c r="CJ38" i="14"/>
  <c r="CN38" i="14"/>
  <c r="CR38" i="14"/>
  <c r="CV38" i="14"/>
  <c r="CZ38" i="14"/>
  <c r="DD38" i="14"/>
  <c r="CL38" i="14"/>
  <c r="CT38" i="14"/>
  <c r="DB38" i="14"/>
  <c r="CH38" i="14"/>
  <c r="CP38" i="14"/>
  <c r="CX38" i="14"/>
  <c r="CI42" i="14"/>
  <c r="CK42" i="14"/>
  <c r="CM42" i="14"/>
  <c r="CO42" i="14"/>
  <c r="CQ42" i="14"/>
  <c r="CS42" i="14"/>
  <c r="CU42" i="14"/>
  <c r="CW42" i="14"/>
  <c r="CY42" i="14"/>
  <c r="DA42" i="14"/>
  <c r="DC42" i="14"/>
  <c r="CJ42" i="14"/>
  <c r="CN42" i="14"/>
  <c r="CR42" i="14"/>
  <c r="CV42" i="14"/>
  <c r="CZ42" i="14"/>
  <c r="DD42" i="14"/>
  <c r="CH42" i="14"/>
  <c r="CP42" i="14"/>
  <c r="CX42" i="14"/>
  <c r="CL42" i="14"/>
  <c r="CT42" i="14"/>
  <c r="DB42" i="14"/>
  <c r="CH46" i="14"/>
  <c r="CJ46" i="14"/>
  <c r="CL46" i="14"/>
  <c r="CN46" i="14"/>
  <c r="CP46" i="14"/>
  <c r="CR46" i="14"/>
  <c r="CT46" i="14"/>
  <c r="CV46" i="14"/>
  <c r="CX46" i="14"/>
  <c r="CZ46" i="14"/>
  <c r="DB46" i="14"/>
  <c r="DD46" i="14"/>
  <c r="CK46" i="14"/>
  <c r="CO46" i="14"/>
  <c r="CS46" i="14"/>
  <c r="CW46" i="14"/>
  <c r="DA46" i="14"/>
  <c r="CM46" i="14"/>
  <c r="CU46" i="14"/>
  <c r="DC46" i="14"/>
  <c r="CI46" i="14"/>
  <c r="CQ46" i="14"/>
  <c r="CY46" i="14"/>
  <c r="CH48" i="14"/>
  <c r="CJ48" i="14"/>
  <c r="CL48" i="14"/>
  <c r="CN48" i="14"/>
  <c r="CP48" i="14"/>
  <c r="CR48" i="14"/>
  <c r="CT48" i="14"/>
  <c r="CV48" i="14"/>
  <c r="CX48" i="14"/>
  <c r="CZ48" i="14"/>
  <c r="DB48" i="14"/>
  <c r="DD48" i="14"/>
  <c r="CI48" i="14"/>
  <c r="CM48" i="14"/>
  <c r="CQ48" i="14"/>
  <c r="CU48" i="14"/>
  <c r="CY48" i="14"/>
  <c r="DC48" i="14"/>
  <c r="CO48" i="14"/>
  <c r="CW48" i="14"/>
  <c r="CK48" i="14"/>
  <c r="CS48" i="14"/>
  <c r="DA48" i="14"/>
  <c r="CH52" i="14"/>
  <c r="CJ52" i="14"/>
  <c r="CL52" i="14"/>
  <c r="CN52" i="14"/>
  <c r="CP52" i="14"/>
  <c r="CR52" i="14"/>
  <c r="CT52" i="14"/>
  <c r="CV52" i="14"/>
  <c r="CX52" i="14"/>
  <c r="CZ52" i="14"/>
  <c r="DB52" i="14"/>
  <c r="DD52" i="14"/>
  <c r="CI52" i="14"/>
  <c r="CM52" i="14"/>
  <c r="CQ52" i="14"/>
  <c r="CU52" i="14"/>
  <c r="CY52" i="14"/>
  <c r="DC52" i="14"/>
  <c r="CK52" i="14"/>
  <c r="CS52" i="14"/>
  <c r="DA52" i="14"/>
  <c r="CO52" i="14"/>
  <c r="CW52" i="14"/>
  <c r="CH60" i="14"/>
  <c r="CJ60" i="14"/>
  <c r="CL60" i="14"/>
  <c r="CN60" i="14"/>
  <c r="CP60" i="14"/>
  <c r="CR60" i="14"/>
  <c r="CT60" i="14"/>
  <c r="CV60" i="14"/>
  <c r="CX60" i="14"/>
  <c r="CZ60" i="14"/>
  <c r="DB60" i="14"/>
  <c r="DD60" i="14"/>
  <c r="CI60" i="14"/>
  <c r="CM60" i="14"/>
  <c r="CQ60" i="14"/>
  <c r="CU60" i="14"/>
  <c r="CY60" i="14"/>
  <c r="DC60" i="14"/>
  <c r="CK60" i="14"/>
  <c r="CS60" i="14"/>
  <c r="DA60" i="14"/>
  <c r="CO60" i="14"/>
  <c r="CW60" i="14"/>
  <c r="CH64" i="14"/>
  <c r="CJ64" i="14"/>
  <c r="CL64" i="14"/>
  <c r="CN64" i="14"/>
  <c r="CP64" i="14"/>
  <c r="CR64" i="14"/>
  <c r="CT64" i="14"/>
  <c r="CV64" i="14"/>
  <c r="CX64" i="14"/>
  <c r="CZ64" i="14"/>
  <c r="DB64" i="14"/>
  <c r="DD64" i="14"/>
  <c r="CI64" i="14"/>
  <c r="CM64" i="14"/>
  <c r="CQ64" i="14"/>
  <c r="CU64" i="14"/>
  <c r="CY64" i="14"/>
  <c r="DC64" i="14"/>
  <c r="CO64" i="14"/>
  <c r="CW64" i="14"/>
  <c r="CK64" i="14"/>
  <c r="CS64" i="14"/>
  <c r="DA64" i="14"/>
  <c r="CH70" i="14"/>
  <c r="CJ70" i="14"/>
  <c r="CL70" i="14"/>
  <c r="CN70" i="14"/>
  <c r="CP70" i="14"/>
  <c r="CR70" i="14"/>
  <c r="CT70" i="14"/>
  <c r="CV70" i="14"/>
  <c r="CX70" i="14"/>
  <c r="CZ70" i="14"/>
  <c r="DB70" i="14"/>
  <c r="DD70" i="14"/>
  <c r="CI70" i="14"/>
  <c r="CM70" i="14"/>
  <c r="CQ70" i="14"/>
  <c r="CU70" i="14"/>
  <c r="CY70" i="14"/>
  <c r="DC70" i="14"/>
  <c r="CK70" i="14"/>
  <c r="CO70" i="14"/>
  <c r="CS70" i="14"/>
  <c r="CW70" i="14"/>
  <c r="DA70" i="14"/>
  <c r="CH74" i="14"/>
  <c r="CJ74" i="14"/>
  <c r="CL74" i="14"/>
  <c r="CN74" i="14"/>
  <c r="CP74" i="14"/>
  <c r="CR74" i="14"/>
  <c r="CT74" i="14"/>
  <c r="CV74" i="14"/>
  <c r="CX74" i="14"/>
  <c r="CZ74" i="14"/>
  <c r="DB74" i="14"/>
  <c r="DD74" i="14"/>
  <c r="CI74" i="14"/>
  <c r="CM74" i="14"/>
  <c r="CQ74" i="14"/>
  <c r="CU74" i="14"/>
  <c r="CY74" i="14"/>
  <c r="DC74" i="14"/>
  <c r="CK74" i="14"/>
  <c r="CO74" i="14"/>
  <c r="CS74" i="14"/>
  <c r="CW74" i="14"/>
  <c r="DA74" i="14"/>
  <c r="CH78" i="14"/>
  <c r="CJ78" i="14"/>
  <c r="CL78" i="14"/>
  <c r="CN78" i="14"/>
  <c r="CP78" i="14"/>
  <c r="CR78" i="14"/>
  <c r="CT78" i="14"/>
  <c r="CV78" i="14"/>
  <c r="CX78" i="14"/>
  <c r="CZ78" i="14"/>
  <c r="DB78" i="14"/>
  <c r="DD78" i="14"/>
  <c r="CI78" i="14"/>
  <c r="CM78" i="14"/>
  <c r="CQ78" i="14"/>
  <c r="CU78" i="14"/>
  <c r="CY78" i="14"/>
  <c r="DC78" i="14"/>
  <c r="CK78" i="14"/>
  <c r="CO78" i="14"/>
  <c r="CS78" i="14"/>
  <c r="CW78" i="14"/>
  <c r="DA78" i="14"/>
  <c r="CH80" i="14"/>
  <c r="CJ80" i="14"/>
  <c r="CL80" i="14"/>
  <c r="CN80" i="14"/>
  <c r="CP80" i="14"/>
  <c r="CR80" i="14"/>
  <c r="CT80" i="14"/>
  <c r="CV80" i="14"/>
  <c r="CX80" i="14"/>
  <c r="CZ80" i="14"/>
  <c r="DB80" i="14"/>
  <c r="DD80" i="14"/>
  <c r="CK80" i="14"/>
  <c r="CO80" i="14"/>
  <c r="CS80" i="14"/>
  <c r="CW80" i="14"/>
  <c r="DA80" i="14"/>
  <c r="CI80" i="14"/>
  <c r="CM80" i="14"/>
  <c r="CQ80" i="14"/>
  <c r="CU80" i="14"/>
  <c r="CY80" i="14"/>
  <c r="DC80" i="14"/>
  <c r="CH86" i="14"/>
  <c r="CJ86" i="14"/>
  <c r="CL86" i="14"/>
  <c r="CN86" i="14"/>
  <c r="CP86" i="14"/>
  <c r="CR86" i="14"/>
  <c r="CT86" i="14"/>
  <c r="CV86" i="14"/>
  <c r="CX86" i="14"/>
  <c r="CZ86" i="14"/>
  <c r="DB86" i="14"/>
  <c r="DD86" i="14"/>
  <c r="CI86" i="14"/>
  <c r="CM86" i="14"/>
  <c r="CQ86" i="14"/>
  <c r="CU86" i="14"/>
  <c r="CY86" i="14"/>
  <c r="DC86" i="14"/>
  <c r="CK86" i="14"/>
  <c r="CO86" i="14"/>
  <c r="CS86" i="14"/>
  <c r="CW86" i="14"/>
  <c r="DA86" i="14"/>
  <c r="CH88" i="14"/>
  <c r="CJ88" i="14"/>
  <c r="CL88" i="14"/>
  <c r="CN88" i="14"/>
  <c r="CP88" i="14"/>
  <c r="CR88" i="14"/>
  <c r="CT88" i="14"/>
  <c r="CV88" i="14"/>
  <c r="CX88" i="14"/>
  <c r="CZ88" i="14"/>
  <c r="DB88" i="14"/>
  <c r="DD88" i="14"/>
  <c r="CK88" i="14"/>
  <c r="CO88" i="14"/>
  <c r="CS88" i="14"/>
  <c r="CW88" i="14"/>
  <c r="DA88" i="14"/>
  <c r="CI88" i="14"/>
  <c r="CM88" i="14"/>
  <c r="CQ88" i="14"/>
  <c r="CU88" i="14"/>
  <c r="CY88" i="14"/>
  <c r="DC88" i="14"/>
  <c r="CI90" i="14"/>
  <c r="CK90" i="14"/>
  <c r="CM90" i="14"/>
  <c r="CO90" i="14"/>
  <c r="CQ90" i="14"/>
  <c r="CS90" i="14"/>
  <c r="CU90" i="14"/>
  <c r="CW90" i="14"/>
  <c r="CY90" i="14"/>
  <c r="DA90" i="14"/>
  <c r="DC90" i="14"/>
  <c r="CH90" i="14"/>
  <c r="CJ90" i="14"/>
  <c r="CL90" i="14"/>
  <c r="CN90" i="14"/>
  <c r="CP90" i="14"/>
  <c r="CR90" i="14"/>
  <c r="CT90" i="14"/>
  <c r="CV90" i="14"/>
  <c r="CX90" i="14"/>
  <c r="CZ90" i="14"/>
  <c r="DB90" i="14"/>
  <c r="DD90" i="14"/>
  <c r="CI92" i="14"/>
  <c r="CK92" i="14"/>
  <c r="CM92" i="14"/>
  <c r="CO92" i="14"/>
  <c r="CQ92" i="14"/>
  <c r="CS92" i="14"/>
  <c r="CU92" i="14"/>
  <c r="CW92" i="14"/>
  <c r="CY92" i="14"/>
  <c r="DA92" i="14"/>
  <c r="DC92" i="14"/>
  <c r="CH92" i="14"/>
  <c r="CJ92" i="14"/>
  <c r="CL92" i="14"/>
  <c r="CN92" i="14"/>
  <c r="CP92" i="14"/>
  <c r="CR92" i="14"/>
  <c r="CT92" i="14"/>
  <c r="CV92" i="14"/>
  <c r="CX92" i="14"/>
  <c r="CZ92" i="14"/>
  <c r="DB92" i="14"/>
  <c r="DD92" i="14"/>
  <c r="CI94" i="14"/>
  <c r="CK94" i="14"/>
  <c r="CM94" i="14"/>
  <c r="CO94" i="14"/>
  <c r="CQ94" i="14"/>
  <c r="CS94" i="14"/>
  <c r="CU94" i="14"/>
  <c r="CW94" i="14"/>
  <c r="CY94" i="14"/>
  <c r="DA94" i="14"/>
  <c r="DC94" i="14"/>
  <c r="CH94" i="14"/>
  <c r="CJ94" i="14"/>
  <c r="CL94" i="14"/>
  <c r="CN94" i="14"/>
  <c r="CP94" i="14"/>
  <c r="CR94" i="14"/>
  <c r="CT94" i="14"/>
  <c r="CV94" i="14"/>
  <c r="CX94" i="14"/>
  <c r="CZ94" i="14"/>
  <c r="DB94" i="14"/>
  <c r="DD94" i="14"/>
  <c r="CI96" i="14"/>
  <c r="CK96" i="14"/>
  <c r="CM96" i="14"/>
  <c r="CO96" i="14"/>
  <c r="CQ96" i="14"/>
  <c r="CS96" i="14"/>
  <c r="CU96" i="14"/>
  <c r="CW96" i="14"/>
  <c r="CY96" i="14"/>
  <c r="DA96" i="14"/>
  <c r="DC96" i="14"/>
  <c r="CH96" i="14"/>
  <c r="CJ96" i="14"/>
  <c r="CL96" i="14"/>
  <c r="CN96" i="14"/>
  <c r="CP96" i="14"/>
  <c r="CR96" i="14"/>
  <c r="CT96" i="14"/>
  <c r="CV96" i="14"/>
  <c r="CX96" i="14"/>
  <c r="CZ96" i="14"/>
  <c r="DB96" i="14"/>
  <c r="DD96" i="14"/>
  <c r="CI98" i="14"/>
  <c r="CK98" i="14"/>
  <c r="CM98" i="14"/>
  <c r="CO98" i="14"/>
  <c r="CQ98" i="14"/>
  <c r="CS98" i="14"/>
  <c r="CU98" i="14"/>
  <c r="CW98" i="14"/>
  <c r="CY98" i="14"/>
  <c r="DA98" i="14"/>
  <c r="DC98" i="14"/>
  <c r="CH98" i="14"/>
  <c r="CJ98" i="14"/>
  <c r="CL98" i="14"/>
  <c r="CN98" i="14"/>
  <c r="CP98" i="14"/>
  <c r="CR98" i="14"/>
  <c r="CT98" i="14"/>
  <c r="CV98" i="14"/>
  <c r="CX98" i="14"/>
  <c r="CZ98" i="14"/>
  <c r="DB98" i="14"/>
  <c r="DD98" i="14"/>
  <c r="CI100" i="14"/>
  <c r="CK100" i="14"/>
  <c r="CM100" i="14"/>
  <c r="CO100" i="14"/>
  <c r="CQ100" i="14"/>
  <c r="CS100" i="14"/>
  <c r="CU100" i="14"/>
  <c r="CW100" i="14"/>
  <c r="CY100" i="14"/>
  <c r="DA100" i="14"/>
  <c r="DC100" i="14"/>
  <c r="CH100" i="14"/>
  <c r="CJ100" i="14"/>
  <c r="CL100" i="14"/>
  <c r="CN100" i="14"/>
  <c r="CP100" i="14"/>
  <c r="CR100" i="14"/>
  <c r="CT100" i="14"/>
  <c r="CV100" i="14"/>
  <c r="CX100" i="14"/>
  <c r="CZ100" i="14"/>
  <c r="DB100" i="14"/>
  <c r="DD100" i="14"/>
  <c r="CI102" i="14"/>
  <c r="CK102" i="14"/>
  <c r="CM102" i="14"/>
  <c r="CO102" i="14"/>
  <c r="CQ102" i="14"/>
  <c r="CS102" i="14"/>
  <c r="CU102" i="14"/>
  <c r="CW102" i="14"/>
  <c r="CY102" i="14"/>
  <c r="DA102" i="14"/>
  <c r="DC102" i="14"/>
  <c r="CH102" i="14"/>
  <c r="CJ102" i="14"/>
  <c r="CL102" i="14"/>
  <c r="CN102" i="14"/>
  <c r="CP102" i="14"/>
  <c r="CR102" i="14"/>
  <c r="CT102" i="14"/>
  <c r="CV102" i="14"/>
  <c r="CX102" i="14"/>
  <c r="CZ102" i="14"/>
  <c r="DB102" i="14"/>
  <c r="DD102" i="14"/>
  <c r="CI104" i="14"/>
  <c r="CK104" i="14"/>
  <c r="CM104" i="14"/>
  <c r="CO104" i="14"/>
  <c r="CQ104" i="14"/>
  <c r="CS104" i="14"/>
  <c r="CU104" i="14"/>
  <c r="CW104" i="14"/>
  <c r="CY104" i="14"/>
  <c r="DA104" i="14"/>
  <c r="DC104" i="14"/>
  <c r="CH104" i="14"/>
  <c r="CJ104" i="14"/>
  <c r="CL104" i="14"/>
  <c r="CN104" i="14"/>
  <c r="CP104" i="14"/>
  <c r="CR104" i="14"/>
  <c r="CT104" i="14"/>
  <c r="CV104" i="14"/>
  <c r="CX104" i="14"/>
  <c r="CZ104" i="14"/>
  <c r="DB104" i="14"/>
  <c r="DD104" i="14"/>
  <c r="CI106" i="14"/>
  <c r="CK106" i="14"/>
  <c r="CM106" i="14"/>
  <c r="CO106" i="14"/>
  <c r="CQ106" i="14"/>
  <c r="CS106" i="14"/>
  <c r="CU106" i="14"/>
  <c r="CW106" i="14"/>
  <c r="CY106" i="14"/>
  <c r="DA106" i="14"/>
  <c r="DC106" i="14"/>
  <c r="CH106" i="14"/>
  <c r="CJ106" i="14"/>
  <c r="CL106" i="14"/>
  <c r="CN106" i="14"/>
  <c r="CP106" i="14"/>
  <c r="CR106" i="14"/>
  <c r="CT106" i="14"/>
  <c r="CV106" i="14"/>
  <c r="CX106" i="14"/>
  <c r="CZ106" i="14"/>
  <c r="DB106" i="14"/>
  <c r="DD106" i="14"/>
  <c r="CI108" i="14"/>
  <c r="CK108" i="14"/>
  <c r="CM108" i="14"/>
  <c r="CO108" i="14"/>
  <c r="CQ108" i="14"/>
  <c r="CS108" i="14"/>
  <c r="CU108" i="14"/>
  <c r="CW108" i="14"/>
  <c r="CY108" i="14"/>
  <c r="DA108" i="14"/>
  <c r="DC108" i="14"/>
  <c r="CH108" i="14"/>
  <c r="CJ108" i="14"/>
  <c r="CL108" i="14"/>
  <c r="CN108" i="14"/>
  <c r="CP108" i="14"/>
  <c r="CR108" i="14"/>
  <c r="CT108" i="14"/>
  <c r="CV108" i="14"/>
  <c r="CX108" i="14"/>
  <c r="CZ108" i="14"/>
  <c r="DB108" i="14"/>
  <c r="DD108" i="14"/>
  <c r="CI110" i="14"/>
  <c r="CK110" i="14"/>
  <c r="CM110" i="14"/>
  <c r="CO110" i="14"/>
  <c r="CQ110" i="14"/>
  <c r="CS110" i="14"/>
  <c r="CU110" i="14"/>
  <c r="CW110" i="14"/>
  <c r="CY110" i="14"/>
  <c r="DA110" i="14"/>
  <c r="DC110" i="14"/>
  <c r="CH110" i="14"/>
  <c r="CJ110" i="14"/>
  <c r="CL110" i="14"/>
  <c r="CN110" i="14"/>
  <c r="CP110" i="14"/>
  <c r="CR110" i="14"/>
  <c r="CT110" i="14"/>
  <c r="CV110" i="14"/>
  <c r="CX110" i="14"/>
  <c r="CZ110" i="14"/>
  <c r="DB110" i="14"/>
  <c r="DD110" i="14"/>
  <c r="CI112" i="14"/>
  <c r="CK112" i="14"/>
  <c r="CM112" i="14"/>
  <c r="CO112" i="14"/>
  <c r="CQ112" i="14"/>
  <c r="CS112" i="14"/>
  <c r="CU112" i="14"/>
  <c r="CW112" i="14"/>
  <c r="CY112" i="14"/>
  <c r="DA112" i="14"/>
  <c r="DC112" i="14"/>
  <c r="CH112" i="14"/>
  <c r="CJ112" i="14"/>
  <c r="CL112" i="14"/>
  <c r="CN112" i="14"/>
  <c r="CP112" i="14"/>
  <c r="CR112" i="14"/>
  <c r="CT112" i="14"/>
  <c r="CV112" i="14"/>
  <c r="CX112" i="14"/>
  <c r="CZ112" i="14"/>
  <c r="DB112" i="14"/>
  <c r="DD112" i="14"/>
  <c r="CI114" i="14"/>
  <c r="CK114" i="14"/>
  <c r="CM114" i="14"/>
  <c r="CO114" i="14"/>
  <c r="CQ114" i="14"/>
  <c r="CS114" i="14"/>
  <c r="CU114" i="14"/>
  <c r="CW114" i="14"/>
  <c r="CY114" i="14"/>
  <c r="DA114" i="14"/>
  <c r="DC114" i="14"/>
  <c r="CH114" i="14"/>
  <c r="CJ114" i="14"/>
  <c r="CL114" i="14"/>
  <c r="CN114" i="14"/>
  <c r="CP114" i="14"/>
  <c r="CR114" i="14"/>
  <c r="CT114" i="14"/>
  <c r="CV114" i="14"/>
  <c r="CX114" i="14"/>
  <c r="CZ114" i="14"/>
  <c r="DB114" i="14"/>
  <c r="DD114" i="14"/>
  <c r="CI116" i="14"/>
  <c r="CK116" i="14"/>
  <c r="CM116" i="14"/>
  <c r="CO116" i="14"/>
  <c r="CQ116" i="14"/>
  <c r="CS116" i="14"/>
  <c r="CU116" i="14"/>
  <c r="CW116" i="14"/>
  <c r="CY116" i="14"/>
  <c r="DA116" i="14"/>
  <c r="DC116" i="14"/>
  <c r="CH116" i="14"/>
  <c r="CJ116" i="14"/>
  <c r="CL116" i="14"/>
  <c r="CN116" i="14"/>
  <c r="CP116" i="14"/>
  <c r="CR116" i="14"/>
  <c r="CT116" i="14"/>
  <c r="CV116" i="14"/>
  <c r="CX116" i="14"/>
  <c r="CZ116" i="14"/>
  <c r="DB116" i="14"/>
  <c r="DD116" i="14"/>
  <c r="CI118" i="14"/>
  <c r="CK118" i="14"/>
  <c r="CM118" i="14"/>
  <c r="CO118" i="14"/>
  <c r="CQ118" i="14"/>
  <c r="CS118" i="14"/>
  <c r="CU118" i="14"/>
  <c r="CW118" i="14"/>
  <c r="CY118" i="14"/>
  <c r="DA118" i="14"/>
  <c r="DC118" i="14"/>
  <c r="CH118" i="14"/>
  <c r="CJ118" i="14"/>
  <c r="CL118" i="14"/>
  <c r="CN118" i="14"/>
  <c r="CP118" i="14"/>
  <c r="CR118" i="14"/>
  <c r="CT118" i="14"/>
  <c r="CV118" i="14"/>
  <c r="CX118" i="14"/>
  <c r="CZ118" i="14"/>
  <c r="DB118" i="14"/>
  <c r="DD118" i="14"/>
  <c r="CI120" i="14"/>
  <c r="CK120" i="14"/>
  <c r="CM120" i="14"/>
  <c r="CO120" i="14"/>
  <c r="CQ120" i="14"/>
  <c r="CS120" i="14"/>
  <c r="CU120" i="14"/>
  <c r="CW120" i="14"/>
  <c r="CY120" i="14"/>
  <c r="DA120" i="14"/>
  <c r="DC120" i="14"/>
  <c r="CH120" i="14"/>
  <c r="CJ120" i="14"/>
  <c r="CL120" i="14"/>
  <c r="CN120" i="14"/>
  <c r="CP120" i="14"/>
  <c r="CR120" i="14"/>
  <c r="CT120" i="14"/>
  <c r="CV120" i="14"/>
  <c r="CX120" i="14"/>
  <c r="CZ120" i="14"/>
  <c r="DB120" i="14"/>
  <c r="DD120" i="14"/>
  <c r="CI122" i="14"/>
  <c r="CK122" i="14"/>
  <c r="CM122" i="14"/>
  <c r="CO122" i="14"/>
  <c r="CQ122" i="14"/>
  <c r="CS122" i="14"/>
  <c r="CU122" i="14"/>
  <c r="CW122" i="14"/>
  <c r="CY122" i="14"/>
  <c r="DA122" i="14"/>
  <c r="DC122" i="14"/>
  <c r="CH122" i="14"/>
  <c r="CJ122" i="14"/>
  <c r="CL122" i="14"/>
  <c r="CN122" i="14"/>
  <c r="CP122" i="14"/>
  <c r="CR122" i="14"/>
  <c r="CT122" i="14"/>
  <c r="CV122" i="14"/>
  <c r="CX122" i="14"/>
  <c r="CZ122" i="14"/>
  <c r="DB122" i="14"/>
  <c r="DD122" i="14"/>
  <c r="CI124" i="14"/>
  <c r="CK124" i="14"/>
  <c r="CM124" i="14"/>
  <c r="CO124" i="14"/>
  <c r="CQ124" i="14"/>
  <c r="CS124" i="14"/>
  <c r="CU124" i="14"/>
  <c r="CW124" i="14"/>
  <c r="CY124" i="14"/>
  <c r="DA124" i="14"/>
  <c r="DC124" i="14"/>
  <c r="CH124" i="14"/>
  <c r="CJ124" i="14"/>
  <c r="CL124" i="14"/>
  <c r="CN124" i="14"/>
  <c r="CP124" i="14"/>
  <c r="CR124" i="14"/>
  <c r="CT124" i="14"/>
  <c r="CV124" i="14"/>
  <c r="CX124" i="14"/>
  <c r="CZ124" i="14"/>
  <c r="DB124" i="14"/>
  <c r="DD124" i="14"/>
  <c r="CI126" i="14"/>
  <c r="CK126" i="14"/>
  <c r="CM126" i="14"/>
  <c r="CO126" i="14"/>
  <c r="CQ126" i="14"/>
  <c r="CS126" i="14"/>
  <c r="CU126" i="14"/>
  <c r="CW126" i="14"/>
  <c r="CY126" i="14"/>
  <c r="DA126" i="14"/>
  <c r="DC126" i="14"/>
  <c r="CH126" i="14"/>
  <c r="CJ126" i="14"/>
  <c r="CL126" i="14"/>
  <c r="CN126" i="14"/>
  <c r="CP126" i="14"/>
  <c r="CR126" i="14"/>
  <c r="CT126" i="14"/>
  <c r="CV126" i="14"/>
  <c r="CX126" i="14"/>
  <c r="CZ126" i="14"/>
  <c r="DB126" i="14"/>
  <c r="DD126" i="14"/>
  <c r="CI128" i="14"/>
  <c r="CK128" i="14"/>
  <c r="CM128" i="14"/>
  <c r="CO128" i="14"/>
  <c r="CQ128" i="14"/>
  <c r="CS128" i="14"/>
  <c r="CU128" i="14"/>
  <c r="CW128" i="14"/>
  <c r="CY128" i="14"/>
  <c r="DA128" i="14"/>
  <c r="DC128" i="14"/>
  <c r="CH128" i="14"/>
  <c r="CJ128" i="14"/>
  <c r="CL128" i="14"/>
  <c r="CN128" i="14"/>
  <c r="CP128" i="14"/>
  <c r="CR128" i="14"/>
  <c r="CT128" i="14"/>
  <c r="CV128" i="14"/>
  <c r="CX128" i="14"/>
  <c r="CZ128" i="14"/>
  <c r="DB128" i="14"/>
  <c r="DD128" i="14"/>
  <c r="CI130" i="14"/>
  <c r="CK130" i="14"/>
  <c r="CM130" i="14"/>
  <c r="CO130" i="14"/>
  <c r="CQ130" i="14"/>
  <c r="CS130" i="14"/>
  <c r="CU130" i="14"/>
  <c r="CW130" i="14"/>
  <c r="CY130" i="14"/>
  <c r="DA130" i="14"/>
  <c r="DC130" i="14"/>
  <c r="CH130" i="14"/>
  <c r="CJ130" i="14"/>
  <c r="CL130" i="14"/>
  <c r="CN130" i="14"/>
  <c r="CP130" i="14"/>
  <c r="CR130" i="14"/>
  <c r="CT130" i="14"/>
  <c r="CV130" i="14"/>
  <c r="CX130" i="14"/>
  <c r="CZ130" i="14"/>
  <c r="DB130" i="14"/>
  <c r="DD130" i="14"/>
  <c r="CI13" i="14"/>
  <c r="CK13" i="14"/>
  <c r="CM13" i="14"/>
  <c r="CO13" i="14"/>
  <c r="CQ13" i="14"/>
  <c r="CS13" i="14"/>
  <c r="CU13" i="14"/>
  <c r="CW13" i="14"/>
  <c r="CY13" i="14"/>
  <c r="DA13" i="14"/>
  <c r="DC13" i="14"/>
  <c r="CH13" i="14"/>
  <c r="CL13" i="14"/>
  <c r="CP13" i="14"/>
  <c r="CT13" i="14"/>
  <c r="CX13" i="14"/>
  <c r="DB13" i="14"/>
  <c r="CJ13" i="14"/>
  <c r="CR13" i="14"/>
  <c r="CZ13" i="14"/>
  <c r="CV13" i="14"/>
  <c r="CN13" i="14"/>
  <c r="DD13" i="14"/>
  <c r="CI15" i="14"/>
  <c r="CK15" i="14"/>
  <c r="CM15" i="14"/>
  <c r="CO15" i="14"/>
  <c r="CQ15" i="14"/>
  <c r="CS15" i="14"/>
  <c r="CU15" i="14"/>
  <c r="CW15" i="14"/>
  <c r="CY15" i="14"/>
  <c r="DA15" i="14"/>
  <c r="DC15" i="14"/>
  <c r="CJ15" i="14"/>
  <c r="CN15" i="14"/>
  <c r="CR15" i="14"/>
  <c r="CV15" i="14"/>
  <c r="CZ15" i="14"/>
  <c r="DD15" i="14"/>
  <c r="CL15" i="14"/>
  <c r="CT15" i="14"/>
  <c r="DB15" i="14"/>
  <c r="CH15" i="14"/>
  <c r="CX15" i="14"/>
  <c r="CP15" i="14"/>
  <c r="CI17" i="14"/>
  <c r="CK17" i="14"/>
  <c r="CM17" i="14"/>
  <c r="CO17" i="14"/>
  <c r="CQ17" i="14"/>
  <c r="CS17" i="14"/>
  <c r="CU17" i="14"/>
  <c r="CW17" i="14"/>
  <c r="CY17" i="14"/>
  <c r="DA17" i="14"/>
  <c r="DC17" i="14"/>
  <c r="CH17" i="14"/>
  <c r="CL17" i="14"/>
  <c r="CP17" i="14"/>
  <c r="CT17" i="14"/>
  <c r="CX17" i="14"/>
  <c r="DB17" i="14"/>
  <c r="CN17" i="14"/>
  <c r="CV17" i="14"/>
  <c r="DD17" i="14"/>
  <c r="CJ17" i="14"/>
  <c r="CZ17" i="14"/>
  <c r="CR17" i="14"/>
  <c r="CI19" i="14"/>
  <c r="CK19" i="14"/>
  <c r="CM19" i="14"/>
  <c r="CO19" i="14"/>
  <c r="CQ19" i="14"/>
  <c r="CS19" i="14"/>
  <c r="CU19" i="14"/>
  <c r="CW19" i="14"/>
  <c r="CY19" i="14"/>
  <c r="DA19" i="14"/>
  <c r="DC19" i="14"/>
  <c r="CJ19" i="14"/>
  <c r="CN19" i="14"/>
  <c r="CR19" i="14"/>
  <c r="CV19" i="14"/>
  <c r="CZ19" i="14"/>
  <c r="DD19" i="14"/>
  <c r="CH19" i="14"/>
  <c r="CP19" i="14"/>
  <c r="CX19" i="14"/>
  <c r="CL19" i="14"/>
  <c r="DB19" i="14"/>
  <c r="CT19" i="14"/>
  <c r="CI21" i="14"/>
  <c r="CK21" i="14"/>
  <c r="CM21" i="14"/>
  <c r="CO21" i="14"/>
  <c r="CQ21" i="14"/>
  <c r="CS21" i="14"/>
  <c r="CU21" i="14"/>
  <c r="CW21" i="14"/>
  <c r="CY21" i="14"/>
  <c r="DA21" i="14"/>
  <c r="DC21" i="14"/>
  <c r="CH21" i="14"/>
  <c r="CL21" i="14"/>
  <c r="CP21" i="14"/>
  <c r="CT21" i="14"/>
  <c r="CX21" i="14"/>
  <c r="DB21" i="14"/>
  <c r="CJ21" i="14"/>
  <c r="CR21" i="14"/>
  <c r="CZ21" i="14"/>
  <c r="CN21" i="14"/>
  <c r="DD21" i="14"/>
  <c r="CV21" i="14"/>
  <c r="CH23" i="14"/>
  <c r="CJ23" i="14"/>
  <c r="CL23" i="14"/>
  <c r="CN23" i="14"/>
  <c r="CP23" i="14"/>
  <c r="CR23" i="14"/>
  <c r="CT23" i="14"/>
  <c r="CV23" i="14"/>
  <c r="CX23" i="14"/>
  <c r="CZ23" i="14"/>
  <c r="DB23" i="14"/>
  <c r="DD23" i="14"/>
  <c r="CK23" i="14"/>
  <c r="CO23" i="14"/>
  <c r="CS23" i="14"/>
  <c r="CW23" i="14"/>
  <c r="DA23" i="14"/>
  <c r="CM23" i="14"/>
  <c r="CU23" i="14"/>
  <c r="DC23" i="14"/>
  <c r="CI23" i="14"/>
  <c r="CQ23" i="14"/>
  <c r="CY23" i="14"/>
  <c r="CH25" i="14"/>
  <c r="CJ25" i="14"/>
  <c r="CL25" i="14"/>
  <c r="CN25" i="14"/>
  <c r="CP25" i="14"/>
  <c r="CR25" i="14"/>
  <c r="CT25" i="14"/>
  <c r="CV25" i="14"/>
  <c r="CX25" i="14"/>
  <c r="CZ25" i="14"/>
  <c r="DB25" i="14"/>
  <c r="DD25" i="14"/>
  <c r="CI25" i="14"/>
  <c r="CM25" i="14"/>
  <c r="CQ25" i="14"/>
  <c r="CU25" i="14"/>
  <c r="CY25" i="14"/>
  <c r="DC25" i="14"/>
  <c r="CO25" i="14"/>
  <c r="CW25" i="14"/>
  <c r="CK25" i="14"/>
  <c r="CS25" i="14"/>
  <c r="DA25" i="14"/>
  <c r="CH27" i="14"/>
  <c r="CJ27" i="14"/>
  <c r="CL27" i="14"/>
  <c r="CN27" i="14"/>
  <c r="CP27" i="14"/>
  <c r="CR27" i="14"/>
  <c r="CT27" i="14"/>
  <c r="CV27" i="14"/>
  <c r="CX27" i="14"/>
  <c r="CZ27" i="14"/>
  <c r="DB27" i="14"/>
  <c r="DD27" i="14"/>
  <c r="CK27" i="14"/>
  <c r="CO27" i="14"/>
  <c r="CS27" i="14"/>
  <c r="CW27" i="14"/>
  <c r="DA27" i="14"/>
  <c r="CI27" i="14"/>
  <c r="CQ27" i="14"/>
  <c r="CY27" i="14"/>
  <c r="CM27" i="14"/>
  <c r="CU27" i="14"/>
  <c r="DC27" i="14"/>
  <c r="CH29" i="14"/>
  <c r="CJ29" i="14"/>
  <c r="CL29" i="14"/>
  <c r="CN29" i="14"/>
  <c r="CP29" i="14"/>
  <c r="CR29" i="14"/>
  <c r="CT29" i="14"/>
  <c r="CV29" i="14"/>
  <c r="CX29" i="14"/>
  <c r="CZ29" i="14"/>
  <c r="DB29" i="14"/>
  <c r="DD29" i="14"/>
  <c r="CI29" i="14"/>
  <c r="CM29" i="14"/>
  <c r="CQ29" i="14"/>
  <c r="CU29" i="14"/>
  <c r="CY29" i="14"/>
  <c r="DC29" i="14"/>
  <c r="CK29" i="14"/>
  <c r="CS29" i="14"/>
  <c r="DA29" i="14"/>
  <c r="CO29" i="14"/>
  <c r="CW29" i="14"/>
  <c r="CH31" i="14"/>
  <c r="CJ31" i="14"/>
  <c r="CL31" i="14"/>
  <c r="CN31" i="14"/>
  <c r="CP31" i="14"/>
  <c r="CR31" i="14"/>
  <c r="CT31" i="14"/>
  <c r="CV31" i="14"/>
  <c r="CX31" i="14"/>
  <c r="CZ31" i="14"/>
  <c r="DB31" i="14"/>
  <c r="DD31" i="14"/>
  <c r="CK31" i="14"/>
  <c r="CO31" i="14"/>
  <c r="CS31" i="14"/>
  <c r="CW31" i="14"/>
  <c r="DA31" i="14"/>
  <c r="CM31" i="14"/>
  <c r="CU31" i="14"/>
  <c r="DC31" i="14"/>
  <c r="CI31" i="14"/>
  <c r="CQ31" i="14"/>
  <c r="CY31" i="14"/>
  <c r="CH33" i="14"/>
  <c r="CJ33" i="14"/>
  <c r="CL33" i="14"/>
  <c r="CN33" i="14"/>
  <c r="CP33" i="14"/>
  <c r="CR33" i="14"/>
  <c r="CT33" i="14"/>
  <c r="CV33" i="14"/>
  <c r="CX33" i="14"/>
  <c r="CZ33" i="14"/>
  <c r="DB33" i="14"/>
  <c r="DD33" i="14"/>
  <c r="CI33" i="14"/>
  <c r="CM33" i="14"/>
  <c r="CQ33" i="14"/>
  <c r="CU33" i="14"/>
  <c r="CY33" i="14"/>
  <c r="DC33" i="14"/>
  <c r="CO33" i="14"/>
  <c r="CW33" i="14"/>
  <c r="CK33" i="14"/>
  <c r="CS33" i="14"/>
  <c r="DA33" i="14"/>
  <c r="CH35" i="14"/>
  <c r="CJ35" i="14"/>
  <c r="CL35" i="14"/>
  <c r="CN35" i="14"/>
  <c r="CP35" i="14"/>
  <c r="CR35" i="14"/>
  <c r="CT35" i="14"/>
  <c r="CV35" i="14"/>
  <c r="CX35" i="14"/>
  <c r="CZ35" i="14"/>
  <c r="DB35" i="14"/>
  <c r="DD35" i="14"/>
  <c r="CK35" i="14"/>
  <c r="CO35" i="14"/>
  <c r="CS35" i="14"/>
  <c r="CW35" i="14"/>
  <c r="DA35" i="14"/>
  <c r="CI35" i="14"/>
  <c r="CQ35" i="14"/>
  <c r="CY35" i="14"/>
  <c r="CM35" i="14"/>
  <c r="CU35" i="14"/>
  <c r="DC35" i="14"/>
  <c r="CH37" i="14"/>
  <c r="CJ37" i="14"/>
  <c r="CL37" i="14"/>
  <c r="CN37" i="14"/>
  <c r="CP37" i="14"/>
  <c r="CR37" i="14"/>
  <c r="CT37" i="14"/>
  <c r="CV37" i="14"/>
  <c r="CX37" i="14"/>
  <c r="CZ37" i="14"/>
  <c r="DB37" i="14"/>
  <c r="DD37" i="14"/>
  <c r="CI37" i="14"/>
  <c r="CM37" i="14"/>
  <c r="CQ37" i="14"/>
  <c r="CU37" i="14"/>
  <c r="CY37" i="14"/>
  <c r="DC37" i="14"/>
  <c r="CK37" i="14"/>
  <c r="CS37" i="14"/>
  <c r="DA37" i="14"/>
  <c r="CO37" i="14"/>
  <c r="CW37" i="14"/>
  <c r="CH39" i="14"/>
  <c r="CJ39" i="14"/>
  <c r="CL39" i="14"/>
  <c r="CN39" i="14"/>
  <c r="CP39" i="14"/>
  <c r="CR39" i="14"/>
  <c r="CT39" i="14"/>
  <c r="CV39" i="14"/>
  <c r="CX39" i="14"/>
  <c r="CZ39" i="14"/>
  <c r="DB39" i="14"/>
  <c r="DD39" i="14"/>
  <c r="CK39" i="14"/>
  <c r="CO39" i="14"/>
  <c r="CS39" i="14"/>
  <c r="CW39" i="14"/>
  <c r="DA39" i="14"/>
  <c r="CM39" i="14"/>
  <c r="CU39" i="14"/>
  <c r="DC39" i="14"/>
  <c r="CI39" i="14"/>
  <c r="CQ39" i="14"/>
  <c r="CY39" i="14"/>
  <c r="CH41" i="14"/>
  <c r="CJ41" i="14"/>
  <c r="CL41" i="14"/>
  <c r="CN41" i="14"/>
  <c r="CP41" i="14"/>
  <c r="CR41" i="14"/>
  <c r="CT41" i="14"/>
  <c r="CV41" i="14"/>
  <c r="CX41" i="14"/>
  <c r="CZ41" i="14"/>
  <c r="DB41" i="14"/>
  <c r="DD41" i="14"/>
  <c r="CI41" i="14"/>
  <c r="CM41" i="14"/>
  <c r="CQ41" i="14"/>
  <c r="CU41" i="14"/>
  <c r="CY41" i="14"/>
  <c r="DC41" i="14"/>
  <c r="CO41" i="14"/>
  <c r="CW41" i="14"/>
  <c r="CK41" i="14"/>
  <c r="CS41" i="14"/>
  <c r="DA41" i="14"/>
  <c r="CH43" i="14"/>
  <c r="CJ43" i="14"/>
  <c r="CL43" i="14"/>
  <c r="CN43" i="14"/>
  <c r="CP43" i="14"/>
  <c r="CR43" i="14"/>
  <c r="CT43" i="14"/>
  <c r="CV43" i="14"/>
  <c r="CX43" i="14"/>
  <c r="CZ43" i="14"/>
  <c r="DB43" i="14"/>
  <c r="DD43" i="14"/>
  <c r="CK43" i="14"/>
  <c r="CO43" i="14"/>
  <c r="CS43" i="14"/>
  <c r="CW43" i="14"/>
  <c r="DA43" i="14"/>
  <c r="CI43" i="14"/>
  <c r="CQ43" i="14"/>
  <c r="CY43" i="14"/>
  <c r="CM43" i="14"/>
  <c r="CU43" i="14"/>
  <c r="DC43" i="14"/>
  <c r="CH45" i="14"/>
  <c r="CJ45" i="14"/>
  <c r="CL45" i="14"/>
  <c r="CN45" i="14"/>
  <c r="CP45" i="14"/>
  <c r="CI45" i="14"/>
  <c r="CM45" i="14"/>
  <c r="CQ45" i="14"/>
  <c r="CS45" i="14"/>
  <c r="CU45" i="14"/>
  <c r="CW45" i="14"/>
  <c r="CY45" i="14"/>
  <c r="DA45" i="14"/>
  <c r="DC45" i="14"/>
  <c r="CK45" i="14"/>
  <c r="CR45" i="14"/>
  <c r="CV45" i="14"/>
  <c r="CZ45" i="14"/>
  <c r="DD45" i="14"/>
  <c r="CO45" i="14"/>
  <c r="CT45" i="14"/>
  <c r="DB45" i="14"/>
  <c r="CX45" i="14"/>
  <c r="CI47" i="14"/>
  <c r="CK47" i="14"/>
  <c r="CM47" i="14"/>
  <c r="CO47" i="14"/>
  <c r="CQ47" i="14"/>
  <c r="CS47" i="14"/>
  <c r="CU47" i="14"/>
  <c r="CW47" i="14"/>
  <c r="CY47" i="14"/>
  <c r="DA47" i="14"/>
  <c r="DC47" i="14"/>
  <c r="CH47" i="14"/>
  <c r="CL47" i="14"/>
  <c r="CP47" i="14"/>
  <c r="CT47" i="14"/>
  <c r="CX47" i="14"/>
  <c r="DB47" i="14"/>
  <c r="CN47" i="14"/>
  <c r="CV47" i="14"/>
  <c r="DD47" i="14"/>
  <c r="CJ47" i="14"/>
  <c r="CR47" i="14"/>
  <c r="CZ47" i="14"/>
  <c r="CI49" i="14"/>
  <c r="CK49" i="14"/>
  <c r="CM49" i="14"/>
  <c r="CO49" i="14"/>
  <c r="CQ49" i="14"/>
  <c r="CS49" i="14"/>
  <c r="CU49" i="14"/>
  <c r="CW49" i="14"/>
  <c r="CY49" i="14"/>
  <c r="DA49" i="14"/>
  <c r="DC49" i="14"/>
  <c r="CJ49" i="14"/>
  <c r="CN49" i="14"/>
  <c r="CR49" i="14"/>
  <c r="CV49" i="14"/>
  <c r="CZ49" i="14"/>
  <c r="DD49" i="14"/>
  <c r="CH49" i="14"/>
  <c r="CP49" i="14"/>
  <c r="CX49" i="14"/>
  <c r="CL49" i="14"/>
  <c r="CT49" i="14"/>
  <c r="DB49" i="14"/>
  <c r="CI51" i="14"/>
  <c r="CK51" i="14"/>
  <c r="CM51" i="14"/>
  <c r="CO51" i="14"/>
  <c r="CQ51" i="14"/>
  <c r="CS51" i="14"/>
  <c r="CU51" i="14"/>
  <c r="CW51" i="14"/>
  <c r="CY51" i="14"/>
  <c r="DA51" i="14"/>
  <c r="DC51" i="14"/>
  <c r="CH51" i="14"/>
  <c r="CL51" i="14"/>
  <c r="CP51" i="14"/>
  <c r="CT51" i="14"/>
  <c r="CX51" i="14"/>
  <c r="DB51" i="14"/>
  <c r="CJ51" i="14"/>
  <c r="CR51" i="14"/>
  <c r="CZ51" i="14"/>
  <c r="CN51" i="14"/>
  <c r="CV51" i="14"/>
  <c r="DD51" i="14"/>
  <c r="CI53" i="14"/>
  <c r="CK53" i="14"/>
  <c r="CM53" i="14"/>
  <c r="CO53" i="14"/>
  <c r="CQ53" i="14"/>
  <c r="CS53" i="14"/>
  <c r="CU53" i="14"/>
  <c r="CW53" i="14"/>
  <c r="CY53" i="14"/>
  <c r="DA53" i="14"/>
  <c r="DC53" i="14"/>
  <c r="CJ53" i="14"/>
  <c r="CN53" i="14"/>
  <c r="CR53" i="14"/>
  <c r="CV53" i="14"/>
  <c r="CZ53" i="14"/>
  <c r="DD53" i="14"/>
  <c r="CL53" i="14"/>
  <c r="CT53" i="14"/>
  <c r="DB53" i="14"/>
  <c r="CH53" i="14"/>
  <c r="CP53" i="14"/>
  <c r="CX53" i="14"/>
  <c r="CI55" i="14"/>
  <c r="CK55" i="14"/>
  <c r="CM55" i="14"/>
  <c r="CO55" i="14"/>
  <c r="CQ55" i="14"/>
  <c r="CS55" i="14"/>
  <c r="CU55" i="14"/>
  <c r="CW55" i="14"/>
  <c r="CY55" i="14"/>
  <c r="DA55" i="14"/>
  <c r="DC55" i="14"/>
  <c r="CH55" i="14"/>
  <c r="CL55" i="14"/>
  <c r="CP55" i="14"/>
  <c r="CT55" i="14"/>
  <c r="CX55" i="14"/>
  <c r="DB55" i="14"/>
  <c r="CN55" i="14"/>
  <c r="CV55" i="14"/>
  <c r="DD55" i="14"/>
  <c r="CJ55" i="14"/>
  <c r="CR55" i="14"/>
  <c r="CZ55" i="14"/>
  <c r="CI57" i="14"/>
  <c r="CK57" i="14"/>
  <c r="CM57" i="14"/>
  <c r="CO57" i="14"/>
  <c r="CQ57" i="14"/>
  <c r="CS57" i="14"/>
  <c r="CU57" i="14"/>
  <c r="CW57" i="14"/>
  <c r="CY57" i="14"/>
  <c r="DA57" i="14"/>
  <c r="DC57" i="14"/>
  <c r="CJ57" i="14"/>
  <c r="CN57" i="14"/>
  <c r="CR57" i="14"/>
  <c r="CV57" i="14"/>
  <c r="CZ57" i="14"/>
  <c r="DD57" i="14"/>
  <c r="CH57" i="14"/>
  <c r="CP57" i="14"/>
  <c r="CX57" i="14"/>
  <c r="CL57" i="14"/>
  <c r="CT57" i="14"/>
  <c r="DB57" i="14"/>
  <c r="CI59" i="14"/>
  <c r="CK59" i="14"/>
  <c r="CM59" i="14"/>
  <c r="CO59" i="14"/>
  <c r="CQ59" i="14"/>
  <c r="CS59" i="14"/>
  <c r="CU59" i="14"/>
  <c r="CW59" i="14"/>
  <c r="CY59" i="14"/>
  <c r="DA59" i="14"/>
  <c r="DC59" i="14"/>
  <c r="CH59" i="14"/>
  <c r="CL59" i="14"/>
  <c r="CP59" i="14"/>
  <c r="CT59" i="14"/>
  <c r="CX59" i="14"/>
  <c r="DB59" i="14"/>
  <c r="CJ59" i="14"/>
  <c r="CR59" i="14"/>
  <c r="CZ59" i="14"/>
  <c r="CN59" i="14"/>
  <c r="CV59" i="14"/>
  <c r="DD59" i="14"/>
  <c r="CI61" i="14"/>
  <c r="CK61" i="14"/>
  <c r="CM61" i="14"/>
  <c r="CO61" i="14"/>
  <c r="CQ61" i="14"/>
  <c r="CS61" i="14"/>
  <c r="CU61" i="14"/>
  <c r="CW61" i="14"/>
  <c r="CY61" i="14"/>
  <c r="DA61" i="14"/>
  <c r="DC61" i="14"/>
  <c r="CJ61" i="14"/>
  <c r="CN61" i="14"/>
  <c r="CR61" i="14"/>
  <c r="CV61" i="14"/>
  <c r="CZ61" i="14"/>
  <c r="DD61" i="14"/>
  <c r="CL61" i="14"/>
  <c r="CT61" i="14"/>
  <c r="DB61" i="14"/>
  <c r="CH61" i="14"/>
  <c r="CP61" i="14"/>
  <c r="CX61" i="14"/>
  <c r="CI63" i="14"/>
  <c r="CK63" i="14"/>
  <c r="CM63" i="14"/>
  <c r="CO63" i="14"/>
  <c r="CQ63" i="14"/>
  <c r="CS63" i="14"/>
  <c r="CU63" i="14"/>
  <c r="CW63" i="14"/>
  <c r="CY63" i="14"/>
  <c r="DA63" i="14"/>
  <c r="DC63" i="14"/>
  <c r="CH63" i="14"/>
  <c r="CL63" i="14"/>
  <c r="CP63" i="14"/>
  <c r="CT63" i="14"/>
  <c r="CX63" i="14"/>
  <c r="DB63" i="14"/>
  <c r="CN63" i="14"/>
  <c r="CV63" i="14"/>
  <c r="DD63" i="14"/>
  <c r="CJ63" i="14"/>
  <c r="CR63" i="14"/>
  <c r="CZ63" i="14"/>
  <c r="CI65" i="14"/>
  <c r="CK65" i="14"/>
  <c r="CM65" i="14"/>
  <c r="CO65" i="14"/>
  <c r="CQ65" i="14"/>
  <c r="CS65" i="14"/>
  <c r="CU65" i="14"/>
  <c r="CW65" i="14"/>
  <c r="CY65" i="14"/>
  <c r="DA65" i="14"/>
  <c r="DC65" i="14"/>
  <c r="CJ65" i="14"/>
  <c r="CN65" i="14"/>
  <c r="CR65" i="14"/>
  <c r="CV65" i="14"/>
  <c r="CZ65" i="14"/>
  <c r="DD65" i="14"/>
  <c r="CH65" i="14"/>
  <c r="CP65" i="14"/>
  <c r="CX65" i="14"/>
  <c r="CL65" i="14"/>
  <c r="CT65" i="14"/>
  <c r="DB65" i="14"/>
  <c r="CI67" i="14"/>
  <c r="CK67" i="14"/>
  <c r="CM67" i="14"/>
  <c r="CO67" i="14"/>
  <c r="CQ67" i="14"/>
  <c r="CS67" i="14"/>
  <c r="CU67" i="14"/>
  <c r="CW67" i="14"/>
  <c r="CY67" i="14"/>
  <c r="DA67" i="14"/>
  <c r="DC67" i="14"/>
  <c r="CH67" i="14"/>
  <c r="CL67" i="14"/>
  <c r="CP67" i="14"/>
  <c r="CT67" i="14"/>
  <c r="CX67" i="14"/>
  <c r="DB67" i="14"/>
  <c r="CJ67" i="14"/>
  <c r="CR67" i="14"/>
  <c r="CZ67" i="14"/>
  <c r="CN67" i="14"/>
  <c r="CV67" i="14"/>
  <c r="DD67" i="14"/>
  <c r="CI69" i="14"/>
  <c r="CK69" i="14"/>
  <c r="CM69" i="14"/>
  <c r="CO69" i="14"/>
  <c r="CQ69" i="14"/>
  <c r="CS69" i="14"/>
  <c r="CU69" i="14"/>
  <c r="CW69" i="14"/>
  <c r="CY69" i="14"/>
  <c r="DA69" i="14"/>
  <c r="DC69" i="14"/>
  <c r="CJ69" i="14"/>
  <c r="CL69" i="14"/>
  <c r="CP69" i="14"/>
  <c r="CT69" i="14"/>
  <c r="CX69" i="14"/>
  <c r="DB69" i="14"/>
  <c r="CH69" i="14"/>
  <c r="CN69" i="14"/>
  <c r="CR69" i="14"/>
  <c r="CV69" i="14"/>
  <c r="CZ69" i="14"/>
  <c r="DD69" i="14"/>
  <c r="CI71" i="14"/>
  <c r="CK71" i="14"/>
  <c r="CM71" i="14"/>
  <c r="CO71" i="14"/>
  <c r="CQ71" i="14"/>
  <c r="CS71" i="14"/>
  <c r="CU71" i="14"/>
  <c r="CW71" i="14"/>
  <c r="CY71" i="14"/>
  <c r="DA71" i="14"/>
  <c r="DC71" i="14"/>
  <c r="CJ71" i="14"/>
  <c r="CN71" i="14"/>
  <c r="CR71" i="14"/>
  <c r="CV71" i="14"/>
  <c r="CZ71" i="14"/>
  <c r="DD71" i="14"/>
  <c r="CH71" i="14"/>
  <c r="CL71" i="14"/>
  <c r="CP71" i="14"/>
  <c r="CT71" i="14"/>
  <c r="CX71" i="14"/>
  <c r="DB71" i="14"/>
  <c r="CI73" i="14"/>
  <c r="CK73" i="14"/>
  <c r="CM73" i="14"/>
  <c r="CO73" i="14"/>
  <c r="CQ73" i="14"/>
  <c r="CS73" i="14"/>
  <c r="CU73" i="14"/>
  <c r="CW73" i="14"/>
  <c r="CY73" i="14"/>
  <c r="DA73" i="14"/>
  <c r="DC73" i="14"/>
  <c r="CH73" i="14"/>
  <c r="CL73" i="14"/>
  <c r="CP73" i="14"/>
  <c r="CT73" i="14"/>
  <c r="CX73" i="14"/>
  <c r="DB73" i="14"/>
  <c r="CJ73" i="14"/>
  <c r="CN73" i="14"/>
  <c r="CR73" i="14"/>
  <c r="CV73" i="14"/>
  <c r="CZ73" i="14"/>
  <c r="DD73" i="14"/>
  <c r="CI75" i="14"/>
  <c r="CK75" i="14"/>
  <c r="CM75" i="14"/>
  <c r="CO75" i="14"/>
  <c r="CQ75" i="14"/>
  <c r="CS75" i="14"/>
  <c r="CU75" i="14"/>
  <c r="CW75" i="14"/>
  <c r="CY75" i="14"/>
  <c r="DA75" i="14"/>
  <c r="DC75" i="14"/>
  <c r="CJ75" i="14"/>
  <c r="CN75" i="14"/>
  <c r="CR75" i="14"/>
  <c r="CV75" i="14"/>
  <c r="CZ75" i="14"/>
  <c r="DD75" i="14"/>
  <c r="CH75" i="14"/>
  <c r="CL75" i="14"/>
  <c r="CP75" i="14"/>
  <c r="CT75" i="14"/>
  <c r="CX75" i="14"/>
  <c r="DB75" i="14"/>
  <c r="CI77" i="14"/>
  <c r="CK77" i="14"/>
  <c r="CM77" i="14"/>
  <c r="CO77" i="14"/>
  <c r="CQ77" i="14"/>
  <c r="CS77" i="14"/>
  <c r="CU77" i="14"/>
  <c r="CW77" i="14"/>
  <c r="CY77" i="14"/>
  <c r="DA77" i="14"/>
  <c r="DC77" i="14"/>
  <c r="CH77" i="14"/>
  <c r="CL77" i="14"/>
  <c r="CP77" i="14"/>
  <c r="CT77" i="14"/>
  <c r="CX77" i="14"/>
  <c r="DB77" i="14"/>
  <c r="CJ77" i="14"/>
  <c r="CN77" i="14"/>
  <c r="CR77" i="14"/>
  <c r="CV77" i="14"/>
  <c r="CZ77" i="14"/>
  <c r="DD77" i="14"/>
  <c r="CI79" i="14"/>
  <c r="CK79" i="14"/>
  <c r="CM79" i="14"/>
  <c r="CO79" i="14"/>
  <c r="CQ79" i="14"/>
  <c r="CS79" i="14"/>
  <c r="CU79" i="14"/>
  <c r="CW79" i="14"/>
  <c r="CY79" i="14"/>
  <c r="DA79" i="14"/>
  <c r="DC79" i="14"/>
  <c r="CJ79" i="14"/>
  <c r="CN79" i="14"/>
  <c r="CR79" i="14"/>
  <c r="CV79" i="14"/>
  <c r="CZ79" i="14"/>
  <c r="DD79" i="14"/>
  <c r="CH79" i="14"/>
  <c r="CL79" i="14"/>
  <c r="CP79" i="14"/>
  <c r="CT79" i="14"/>
  <c r="CX79" i="14"/>
  <c r="DB79" i="14"/>
  <c r="CI81" i="14"/>
  <c r="CK81" i="14"/>
  <c r="CM81" i="14"/>
  <c r="CO81" i="14"/>
  <c r="CQ81" i="14"/>
  <c r="CS81" i="14"/>
  <c r="CU81" i="14"/>
  <c r="CW81" i="14"/>
  <c r="CY81" i="14"/>
  <c r="DA81" i="14"/>
  <c r="DC81" i="14"/>
  <c r="CH81" i="14"/>
  <c r="CL81" i="14"/>
  <c r="CP81" i="14"/>
  <c r="CT81" i="14"/>
  <c r="CX81" i="14"/>
  <c r="DB81" i="14"/>
  <c r="CJ81" i="14"/>
  <c r="CN81" i="14"/>
  <c r="CR81" i="14"/>
  <c r="CV81" i="14"/>
  <c r="CZ81" i="14"/>
  <c r="DD81" i="14"/>
  <c r="CI83" i="14"/>
  <c r="CK83" i="14"/>
  <c r="CM83" i="14"/>
  <c r="CO83" i="14"/>
  <c r="CQ83" i="14"/>
  <c r="CS83" i="14"/>
  <c r="CU83" i="14"/>
  <c r="CW83" i="14"/>
  <c r="CY83" i="14"/>
  <c r="DA83" i="14"/>
  <c r="DC83" i="14"/>
  <c r="CJ83" i="14"/>
  <c r="CN83" i="14"/>
  <c r="CR83" i="14"/>
  <c r="CV83" i="14"/>
  <c r="CZ83" i="14"/>
  <c r="DD83" i="14"/>
  <c r="CH83" i="14"/>
  <c r="CL83" i="14"/>
  <c r="CP83" i="14"/>
  <c r="CT83" i="14"/>
  <c r="CX83" i="14"/>
  <c r="DB83" i="14"/>
  <c r="CI85" i="14"/>
  <c r="CK85" i="14"/>
  <c r="CM85" i="14"/>
  <c r="CO85" i="14"/>
  <c r="CQ85" i="14"/>
  <c r="CS85" i="14"/>
  <c r="CU85" i="14"/>
  <c r="CW85" i="14"/>
  <c r="CY85" i="14"/>
  <c r="DA85" i="14"/>
  <c r="DC85" i="14"/>
  <c r="CH85" i="14"/>
  <c r="CL85" i="14"/>
  <c r="CP85" i="14"/>
  <c r="CT85" i="14"/>
  <c r="CX85" i="14"/>
  <c r="DB85" i="14"/>
  <c r="CJ85" i="14"/>
  <c r="CN85" i="14"/>
  <c r="CR85" i="14"/>
  <c r="CV85" i="14"/>
  <c r="CZ85" i="14"/>
  <c r="DD85" i="14"/>
  <c r="CI87" i="14"/>
  <c r="CK87" i="14"/>
  <c r="CM87" i="14"/>
  <c r="CO87" i="14"/>
  <c r="CQ87" i="14"/>
  <c r="CS87" i="14"/>
  <c r="CU87" i="14"/>
  <c r="CW87" i="14"/>
  <c r="CY87" i="14"/>
  <c r="DA87" i="14"/>
  <c r="DC87" i="14"/>
  <c r="CJ87" i="14"/>
  <c r="CN87" i="14"/>
  <c r="CR87" i="14"/>
  <c r="CV87" i="14"/>
  <c r="CZ87" i="14"/>
  <c r="DD87" i="14"/>
  <c r="CH87" i="14"/>
  <c r="CL87" i="14"/>
  <c r="CP87" i="14"/>
  <c r="CT87" i="14"/>
  <c r="CX87" i="14"/>
  <c r="DB87" i="14"/>
  <c r="CI89" i="14"/>
  <c r="CK89" i="14"/>
  <c r="CM89" i="14"/>
  <c r="CO89" i="14"/>
  <c r="CQ89" i="14"/>
  <c r="CS89" i="14"/>
  <c r="CU89" i="14"/>
  <c r="CW89" i="14"/>
  <c r="CY89" i="14"/>
  <c r="DA89" i="14"/>
  <c r="CH89" i="14"/>
  <c r="CL89" i="14"/>
  <c r="CP89" i="14"/>
  <c r="CT89" i="14"/>
  <c r="CX89" i="14"/>
  <c r="DB89" i="14"/>
  <c r="DD89" i="14"/>
  <c r="CJ89" i="14"/>
  <c r="CN89" i="14"/>
  <c r="CR89" i="14"/>
  <c r="CV89" i="14"/>
  <c r="CZ89" i="14"/>
  <c r="DC89" i="14"/>
  <c r="CH91" i="14"/>
  <c r="CJ91" i="14"/>
  <c r="CL91" i="14"/>
  <c r="CN91" i="14"/>
  <c r="CP91" i="14"/>
  <c r="CR91" i="14"/>
  <c r="CT91" i="14"/>
  <c r="CV91" i="14"/>
  <c r="CX91" i="14"/>
  <c r="CZ91" i="14"/>
  <c r="DB91" i="14"/>
  <c r="DD91" i="14"/>
  <c r="CI91" i="14"/>
  <c r="CK91" i="14"/>
  <c r="CM91" i="14"/>
  <c r="CO91" i="14"/>
  <c r="CQ91" i="14"/>
  <c r="CS91" i="14"/>
  <c r="CU91" i="14"/>
  <c r="CW91" i="14"/>
  <c r="CY91" i="14"/>
  <c r="DA91" i="14"/>
  <c r="DC91" i="14"/>
  <c r="CH93" i="14"/>
  <c r="CJ93" i="14"/>
  <c r="CL93" i="14"/>
  <c r="CN93" i="14"/>
  <c r="CP93" i="14"/>
  <c r="CR93" i="14"/>
  <c r="CT93" i="14"/>
  <c r="CV93" i="14"/>
  <c r="CX93" i="14"/>
  <c r="CZ93" i="14"/>
  <c r="DB93" i="14"/>
  <c r="DD93" i="14"/>
  <c r="CI93" i="14"/>
  <c r="CK93" i="14"/>
  <c r="CM93" i="14"/>
  <c r="CO93" i="14"/>
  <c r="CQ93" i="14"/>
  <c r="CS93" i="14"/>
  <c r="CU93" i="14"/>
  <c r="CW93" i="14"/>
  <c r="CY93" i="14"/>
  <c r="DA93" i="14"/>
  <c r="DC93" i="14"/>
  <c r="CH95" i="14"/>
  <c r="CJ95" i="14"/>
  <c r="CL95" i="14"/>
  <c r="CN95" i="14"/>
  <c r="CP95" i="14"/>
  <c r="CR95" i="14"/>
  <c r="CT95" i="14"/>
  <c r="CV95" i="14"/>
  <c r="CX95" i="14"/>
  <c r="CZ95" i="14"/>
  <c r="DB95" i="14"/>
  <c r="DD95" i="14"/>
  <c r="CI95" i="14"/>
  <c r="CK95" i="14"/>
  <c r="CM95" i="14"/>
  <c r="CO95" i="14"/>
  <c r="CQ95" i="14"/>
  <c r="CS95" i="14"/>
  <c r="CU95" i="14"/>
  <c r="CW95" i="14"/>
  <c r="CY95" i="14"/>
  <c r="DA95" i="14"/>
  <c r="DC95" i="14"/>
  <c r="CH97" i="14"/>
  <c r="CJ97" i="14"/>
  <c r="CL97" i="14"/>
  <c r="CN97" i="14"/>
  <c r="CP97" i="14"/>
  <c r="CR97" i="14"/>
  <c r="CT97" i="14"/>
  <c r="CV97" i="14"/>
  <c r="CX97" i="14"/>
  <c r="CZ97" i="14"/>
  <c r="DB97" i="14"/>
  <c r="DD97" i="14"/>
  <c r="CI97" i="14"/>
  <c r="CK97" i="14"/>
  <c r="CM97" i="14"/>
  <c r="CO97" i="14"/>
  <c r="CQ97" i="14"/>
  <c r="CS97" i="14"/>
  <c r="CU97" i="14"/>
  <c r="CW97" i="14"/>
  <c r="CY97" i="14"/>
  <c r="DA97" i="14"/>
  <c r="DC97" i="14"/>
  <c r="CH99" i="14"/>
  <c r="CJ99" i="14"/>
  <c r="CL99" i="14"/>
  <c r="CN99" i="14"/>
  <c r="CP99" i="14"/>
  <c r="CR99" i="14"/>
  <c r="CT99" i="14"/>
  <c r="CV99" i="14"/>
  <c r="CX99" i="14"/>
  <c r="CZ99" i="14"/>
  <c r="DB99" i="14"/>
  <c r="DD99" i="14"/>
  <c r="CI99" i="14"/>
  <c r="CK99" i="14"/>
  <c r="CM99" i="14"/>
  <c r="CO99" i="14"/>
  <c r="CQ99" i="14"/>
  <c r="CS99" i="14"/>
  <c r="CU99" i="14"/>
  <c r="CW99" i="14"/>
  <c r="CY99" i="14"/>
  <c r="DA99" i="14"/>
  <c r="DC99" i="14"/>
  <c r="CH101" i="14"/>
  <c r="CJ101" i="14"/>
  <c r="CL101" i="14"/>
  <c r="CN101" i="14"/>
  <c r="CP101" i="14"/>
  <c r="CR101" i="14"/>
  <c r="CT101" i="14"/>
  <c r="CV101" i="14"/>
  <c r="CX101" i="14"/>
  <c r="CZ101" i="14"/>
  <c r="DB101" i="14"/>
  <c r="DD101" i="14"/>
  <c r="CI101" i="14"/>
  <c r="CK101" i="14"/>
  <c r="CM101" i="14"/>
  <c r="CO101" i="14"/>
  <c r="CQ101" i="14"/>
  <c r="CS101" i="14"/>
  <c r="CU101" i="14"/>
  <c r="CW101" i="14"/>
  <c r="CY101" i="14"/>
  <c r="DA101" i="14"/>
  <c r="DC101" i="14"/>
  <c r="CH103" i="14"/>
  <c r="CJ103" i="14"/>
  <c r="CL103" i="14"/>
  <c r="CN103" i="14"/>
  <c r="CP103" i="14"/>
  <c r="CR103" i="14"/>
  <c r="CT103" i="14"/>
  <c r="CV103" i="14"/>
  <c r="CX103" i="14"/>
  <c r="CZ103" i="14"/>
  <c r="DB103" i="14"/>
  <c r="DD103" i="14"/>
  <c r="CI103" i="14"/>
  <c r="CK103" i="14"/>
  <c r="CM103" i="14"/>
  <c r="CO103" i="14"/>
  <c r="CQ103" i="14"/>
  <c r="CS103" i="14"/>
  <c r="CU103" i="14"/>
  <c r="CW103" i="14"/>
  <c r="CY103" i="14"/>
  <c r="DA103" i="14"/>
  <c r="DC103" i="14"/>
  <c r="CH105" i="14"/>
  <c r="CJ105" i="14"/>
  <c r="CL105" i="14"/>
  <c r="CN105" i="14"/>
  <c r="CP105" i="14"/>
  <c r="CR105" i="14"/>
  <c r="CT105" i="14"/>
  <c r="CV105" i="14"/>
  <c r="CX105" i="14"/>
  <c r="CZ105" i="14"/>
  <c r="DB105" i="14"/>
  <c r="DD105" i="14"/>
  <c r="CI105" i="14"/>
  <c r="CK105" i="14"/>
  <c r="CM105" i="14"/>
  <c r="CO105" i="14"/>
  <c r="CQ105" i="14"/>
  <c r="CS105" i="14"/>
  <c r="CU105" i="14"/>
  <c r="CW105" i="14"/>
  <c r="CY105" i="14"/>
  <c r="DA105" i="14"/>
  <c r="DC105" i="14"/>
  <c r="CH107" i="14"/>
  <c r="CJ107" i="14"/>
  <c r="CL107" i="14"/>
  <c r="CN107" i="14"/>
  <c r="CP107" i="14"/>
  <c r="CR107" i="14"/>
  <c r="CT107" i="14"/>
  <c r="CV107" i="14"/>
  <c r="CX107" i="14"/>
  <c r="CZ107" i="14"/>
  <c r="DB107" i="14"/>
  <c r="DD107" i="14"/>
  <c r="CI107" i="14"/>
  <c r="CK107" i="14"/>
  <c r="CM107" i="14"/>
  <c r="CO107" i="14"/>
  <c r="CQ107" i="14"/>
  <c r="CS107" i="14"/>
  <c r="CU107" i="14"/>
  <c r="CW107" i="14"/>
  <c r="CY107" i="14"/>
  <c r="DA107" i="14"/>
  <c r="DC107" i="14"/>
  <c r="CH109" i="14"/>
  <c r="CJ109" i="14"/>
  <c r="CL109" i="14"/>
  <c r="CN109" i="14"/>
  <c r="CP109" i="14"/>
  <c r="CR109" i="14"/>
  <c r="CT109" i="14"/>
  <c r="CV109" i="14"/>
  <c r="CX109" i="14"/>
  <c r="CZ109" i="14"/>
  <c r="DB109" i="14"/>
  <c r="DD109" i="14"/>
  <c r="CI109" i="14"/>
  <c r="CK109" i="14"/>
  <c r="CM109" i="14"/>
  <c r="CO109" i="14"/>
  <c r="CQ109" i="14"/>
  <c r="CS109" i="14"/>
  <c r="CU109" i="14"/>
  <c r="CW109" i="14"/>
  <c r="CY109" i="14"/>
  <c r="DA109" i="14"/>
  <c r="DC109" i="14"/>
  <c r="CH111" i="14"/>
  <c r="CJ111" i="14"/>
  <c r="CL111" i="14"/>
  <c r="CN111" i="14"/>
  <c r="CP111" i="14"/>
  <c r="CR111" i="14"/>
  <c r="CT111" i="14"/>
  <c r="CV111" i="14"/>
  <c r="CX111" i="14"/>
  <c r="CZ111" i="14"/>
  <c r="DB111" i="14"/>
  <c r="DD111" i="14"/>
  <c r="CI111" i="14"/>
  <c r="CK111" i="14"/>
  <c r="CM111" i="14"/>
  <c r="CO111" i="14"/>
  <c r="CQ111" i="14"/>
  <c r="CS111" i="14"/>
  <c r="CU111" i="14"/>
  <c r="CW111" i="14"/>
  <c r="CY111" i="14"/>
  <c r="DA111" i="14"/>
  <c r="DC111" i="14"/>
  <c r="CH113" i="14"/>
  <c r="CJ113" i="14"/>
  <c r="CL113" i="14"/>
  <c r="CN113" i="14"/>
  <c r="CP113" i="14"/>
  <c r="CR113" i="14"/>
  <c r="CT113" i="14"/>
  <c r="CV113" i="14"/>
  <c r="CX113" i="14"/>
  <c r="CZ113" i="14"/>
  <c r="DB113" i="14"/>
  <c r="DD113" i="14"/>
  <c r="CI113" i="14"/>
  <c r="CK113" i="14"/>
  <c r="CM113" i="14"/>
  <c r="CO113" i="14"/>
  <c r="CQ113" i="14"/>
  <c r="CS113" i="14"/>
  <c r="CU113" i="14"/>
  <c r="CW113" i="14"/>
  <c r="CY113" i="14"/>
  <c r="DA113" i="14"/>
  <c r="DC113" i="14"/>
  <c r="CH115" i="14"/>
  <c r="CJ115" i="14"/>
  <c r="CL115" i="14"/>
  <c r="CN115" i="14"/>
  <c r="CP115" i="14"/>
  <c r="CR115" i="14"/>
  <c r="CT115" i="14"/>
  <c r="CV115" i="14"/>
  <c r="CX115" i="14"/>
  <c r="CZ115" i="14"/>
  <c r="DB115" i="14"/>
  <c r="DD115" i="14"/>
  <c r="CI115" i="14"/>
  <c r="CK115" i="14"/>
  <c r="CM115" i="14"/>
  <c r="CO115" i="14"/>
  <c r="CQ115" i="14"/>
  <c r="CS115" i="14"/>
  <c r="CU115" i="14"/>
  <c r="CW115" i="14"/>
  <c r="CY115" i="14"/>
  <c r="DA115" i="14"/>
  <c r="DC115" i="14"/>
  <c r="CH117" i="14"/>
  <c r="CJ117" i="14"/>
  <c r="CL117" i="14"/>
  <c r="CN117" i="14"/>
  <c r="CP117" i="14"/>
  <c r="CR117" i="14"/>
  <c r="CT117" i="14"/>
  <c r="CV117" i="14"/>
  <c r="CX117" i="14"/>
  <c r="CZ117" i="14"/>
  <c r="DB117" i="14"/>
  <c r="DD117" i="14"/>
  <c r="CI117" i="14"/>
  <c r="CK117" i="14"/>
  <c r="CM117" i="14"/>
  <c r="CO117" i="14"/>
  <c r="CQ117" i="14"/>
  <c r="CS117" i="14"/>
  <c r="CU117" i="14"/>
  <c r="CW117" i="14"/>
  <c r="CY117" i="14"/>
  <c r="DA117" i="14"/>
  <c r="DC117" i="14"/>
  <c r="CH119" i="14"/>
  <c r="CJ119" i="14"/>
  <c r="CL119" i="14"/>
  <c r="CN119" i="14"/>
  <c r="CP119" i="14"/>
  <c r="CR119" i="14"/>
  <c r="CT119" i="14"/>
  <c r="CV119" i="14"/>
  <c r="CX119" i="14"/>
  <c r="CZ119" i="14"/>
  <c r="DB119" i="14"/>
  <c r="DD119" i="14"/>
  <c r="CI119" i="14"/>
  <c r="CK119" i="14"/>
  <c r="CM119" i="14"/>
  <c r="CO119" i="14"/>
  <c r="CQ119" i="14"/>
  <c r="CS119" i="14"/>
  <c r="CU119" i="14"/>
  <c r="CW119" i="14"/>
  <c r="CY119" i="14"/>
  <c r="DA119" i="14"/>
  <c r="DC119" i="14"/>
  <c r="CH121" i="14"/>
  <c r="CJ121" i="14"/>
  <c r="CL121" i="14"/>
  <c r="CN121" i="14"/>
  <c r="CP121" i="14"/>
  <c r="CR121" i="14"/>
  <c r="CT121" i="14"/>
  <c r="CV121" i="14"/>
  <c r="CX121" i="14"/>
  <c r="CZ121" i="14"/>
  <c r="DB121" i="14"/>
  <c r="DD121" i="14"/>
  <c r="CI121" i="14"/>
  <c r="CK121" i="14"/>
  <c r="CM121" i="14"/>
  <c r="CO121" i="14"/>
  <c r="CQ121" i="14"/>
  <c r="CS121" i="14"/>
  <c r="CU121" i="14"/>
  <c r="CW121" i="14"/>
  <c r="CY121" i="14"/>
  <c r="DA121" i="14"/>
  <c r="DC121" i="14"/>
  <c r="CH123" i="14"/>
  <c r="CJ123" i="14"/>
  <c r="CL123" i="14"/>
  <c r="CN123" i="14"/>
  <c r="CP123" i="14"/>
  <c r="CR123" i="14"/>
  <c r="CT123" i="14"/>
  <c r="CV123" i="14"/>
  <c r="CX123" i="14"/>
  <c r="CZ123" i="14"/>
  <c r="DB123" i="14"/>
  <c r="DD123" i="14"/>
  <c r="CI123" i="14"/>
  <c r="CK123" i="14"/>
  <c r="CM123" i="14"/>
  <c r="CO123" i="14"/>
  <c r="CQ123" i="14"/>
  <c r="CS123" i="14"/>
  <c r="CU123" i="14"/>
  <c r="CW123" i="14"/>
  <c r="CY123" i="14"/>
  <c r="DA123" i="14"/>
  <c r="DC123" i="14"/>
  <c r="CH125" i="14"/>
  <c r="CJ125" i="14"/>
  <c r="CL125" i="14"/>
  <c r="CN125" i="14"/>
  <c r="CP125" i="14"/>
  <c r="CR125" i="14"/>
  <c r="CT125" i="14"/>
  <c r="CV125" i="14"/>
  <c r="CX125" i="14"/>
  <c r="CZ125" i="14"/>
  <c r="DB125" i="14"/>
  <c r="DD125" i="14"/>
  <c r="CI125" i="14"/>
  <c r="CK125" i="14"/>
  <c r="CM125" i="14"/>
  <c r="CO125" i="14"/>
  <c r="CQ125" i="14"/>
  <c r="CS125" i="14"/>
  <c r="CU125" i="14"/>
  <c r="CW125" i="14"/>
  <c r="CY125" i="14"/>
  <c r="DA125" i="14"/>
  <c r="DC125" i="14"/>
  <c r="CH127" i="14"/>
  <c r="CJ127" i="14"/>
  <c r="CL127" i="14"/>
  <c r="CN127" i="14"/>
  <c r="CP127" i="14"/>
  <c r="CR127" i="14"/>
  <c r="CT127" i="14"/>
  <c r="CV127" i="14"/>
  <c r="CX127" i="14"/>
  <c r="CZ127" i="14"/>
  <c r="DB127" i="14"/>
  <c r="DD127" i="14"/>
  <c r="CI127" i="14"/>
  <c r="CK127" i="14"/>
  <c r="CM127" i="14"/>
  <c r="CO127" i="14"/>
  <c r="CQ127" i="14"/>
  <c r="CS127" i="14"/>
  <c r="CU127" i="14"/>
  <c r="CW127" i="14"/>
  <c r="CY127" i="14"/>
  <c r="DA127" i="14"/>
  <c r="DC127" i="14"/>
  <c r="CH129" i="14"/>
  <c r="CJ129" i="14"/>
  <c r="CL129" i="14"/>
  <c r="CN129" i="14"/>
  <c r="CP129" i="14"/>
  <c r="CR129" i="14"/>
  <c r="CT129" i="14"/>
  <c r="CV129" i="14"/>
  <c r="CX129" i="14"/>
  <c r="CZ129" i="14"/>
  <c r="DB129" i="14"/>
  <c r="DD129" i="14"/>
  <c r="CI129" i="14"/>
  <c r="CK129" i="14"/>
  <c r="CM129" i="14"/>
  <c r="CO129" i="14"/>
  <c r="CQ129" i="14"/>
  <c r="CS129" i="14"/>
  <c r="CU129" i="14"/>
  <c r="CW129" i="14"/>
  <c r="CY129" i="14"/>
  <c r="DA129" i="14"/>
  <c r="DC129" i="14"/>
  <c r="CH131" i="14"/>
  <c r="CJ131" i="14"/>
  <c r="CL131" i="14"/>
  <c r="CN131" i="14"/>
  <c r="CP131" i="14"/>
  <c r="CR131" i="14"/>
  <c r="CT131" i="14"/>
  <c r="CV131" i="14"/>
  <c r="CX131" i="14"/>
  <c r="CZ131" i="14"/>
  <c r="DB131" i="14"/>
  <c r="DD131" i="14"/>
  <c r="CI131" i="14"/>
  <c r="CK131" i="14"/>
  <c r="CM131" i="14"/>
  <c r="CO131" i="14"/>
  <c r="CQ131" i="14"/>
  <c r="CS131" i="14"/>
  <c r="CU131" i="14"/>
  <c r="CW131" i="14"/>
  <c r="CY131" i="14"/>
  <c r="DA131" i="14"/>
  <c r="DC131" i="14"/>
  <c r="CH133" i="14"/>
  <c r="CJ133" i="14"/>
  <c r="CL133" i="14"/>
  <c r="CN133" i="14"/>
  <c r="CP133" i="14"/>
  <c r="CR133" i="14"/>
  <c r="CT133" i="14"/>
  <c r="CV133" i="14"/>
  <c r="CX133" i="14"/>
  <c r="CZ133" i="14"/>
  <c r="DB133" i="14"/>
  <c r="DD133" i="14"/>
  <c r="CI133" i="14"/>
  <c r="CM133" i="14"/>
  <c r="CQ133" i="14"/>
  <c r="CU133" i="14"/>
  <c r="CY133" i="14"/>
  <c r="DC133" i="14"/>
  <c r="CK133" i="14"/>
  <c r="CO133" i="14"/>
  <c r="CS133" i="14"/>
  <c r="CW133" i="14"/>
  <c r="DA133" i="14"/>
  <c r="CI132" i="14"/>
  <c r="CK132" i="14"/>
  <c r="CM132" i="14"/>
  <c r="CO132" i="14"/>
  <c r="CQ132" i="14"/>
  <c r="CS132" i="14"/>
  <c r="CU132" i="14"/>
  <c r="CW132" i="14"/>
  <c r="CY132" i="14"/>
  <c r="DA132" i="14"/>
  <c r="DC132" i="14"/>
  <c r="CH132" i="14"/>
  <c r="CL132" i="14"/>
  <c r="CP132" i="14"/>
  <c r="CT132" i="14"/>
  <c r="CX132" i="14"/>
  <c r="DB132" i="14"/>
  <c r="CJ132" i="14"/>
  <c r="CN132" i="14"/>
  <c r="CR132" i="14"/>
  <c r="CV132" i="14"/>
  <c r="CZ132" i="14"/>
  <c r="DD132" i="14"/>
  <c r="AZ133" i="14"/>
  <c r="CG7" i="14"/>
  <c r="CD7" i="14"/>
  <c r="CE7" i="14"/>
  <c r="CA7" i="14"/>
  <c r="CB7" i="14"/>
  <c r="BZ7" i="14"/>
  <c r="CC7" i="14"/>
  <c r="CF7" i="14"/>
  <c r="CD11" i="14"/>
  <c r="CG11" i="14"/>
  <c r="CB11" i="14"/>
  <c r="CE11" i="14"/>
  <c r="CC11" i="14"/>
  <c r="CA11" i="14"/>
  <c r="BZ11" i="14"/>
  <c r="CF11" i="14"/>
  <c r="CG15" i="14"/>
  <c r="CD15" i="14"/>
  <c r="CB15" i="14"/>
  <c r="BZ15" i="14"/>
  <c r="CA15" i="14"/>
  <c r="CE15" i="14"/>
  <c r="CC15" i="14"/>
  <c r="CF15" i="14"/>
  <c r="CD19" i="14"/>
  <c r="CG19" i="14"/>
  <c r="CB19" i="14"/>
  <c r="CC19" i="14"/>
  <c r="CE19" i="14"/>
  <c r="CA19" i="14"/>
  <c r="BZ19" i="14"/>
  <c r="CF19" i="14"/>
  <c r="CG23" i="14"/>
  <c r="CD23" i="14"/>
  <c r="CB23" i="14"/>
  <c r="BZ23" i="14"/>
  <c r="CE23" i="14"/>
  <c r="CC23" i="14"/>
  <c r="CA23" i="14"/>
  <c r="CF23" i="14"/>
  <c r="CG39" i="14"/>
  <c r="CD39" i="14"/>
  <c r="CE39" i="14"/>
  <c r="CA39" i="14"/>
  <c r="BZ39" i="14"/>
  <c r="CC39" i="14"/>
  <c r="C79" i="21" s="1"/>
  <c r="CB39" i="14"/>
  <c r="CF39" i="14"/>
  <c r="CD43" i="14"/>
  <c r="CG43" i="14"/>
  <c r="BZ43" i="14"/>
  <c r="CE43" i="14"/>
  <c r="CA43" i="14"/>
  <c r="CC43" i="14"/>
  <c r="CB43" i="14"/>
  <c r="CF43" i="14"/>
  <c r="CG47" i="14"/>
  <c r="CD47" i="14"/>
  <c r="CC47" i="14"/>
  <c r="CE47" i="14"/>
  <c r="CA47" i="14"/>
  <c r="BZ47" i="14"/>
  <c r="CB47" i="14"/>
  <c r="CF47" i="14"/>
  <c r="CG55" i="14"/>
  <c r="CD55" i="14"/>
  <c r="CB55" i="14"/>
  <c r="CC55" i="14"/>
  <c r="CA55" i="14"/>
  <c r="BZ55" i="14"/>
  <c r="CE55" i="14"/>
  <c r="CF55" i="14"/>
  <c r="CD67" i="14"/>
  <c r="CG67" i="14"/>
  <c r="CB67" i="14"/>
  <c r="BZ67" i="14"/>
  <c r="CA67" i="14"/>
  <c r="CC67" i="14"/>
  <c r="C51" i="21" s="1"/>
  <c r="CE67" i="14"/>
  <c r="CF67" i="14"/>
  <c r="CD75" i="14"/>
  <c r="CG75" i="14"/>
  <c r="BZ75" i="14"/>
  <c r="CE75" i="14"/>
  <c r="CB75" i="14"/>
  <c r="CC75" i="14"/>
  <c r="CA75" i="14"/>
  <c r="CF75" i="14"/>
  <c r="CG87" i="14"/>
  <c r="CD87" i="14"/>
  <c r="BZ87" i="14"/>
  <c r="CC87" i="14"/>
  <c r="CE87" i="14"/>
  <c r="CB87" i="14"/>
  <c r="CA87" i="14"/>
  <c r="CF87" i="14"/>
  <c r="CG95" i="14"/>
  <c r="CD95" i="14"/>
  <c r="CE95" i="14"/>
  <c r="CB95" i="14"/>
  <c r="CA95" i="14"/>
  <c r="CC95" i="14"/>
  <c r="BZ95" i="14"/>
  <c r="CF95" i="14"/>
  <c r="CG103" i="14"/>
  <c r="CD103" i="14"/>
  <c r="CA103" i="14"/>
  <c r="CB103" i="14"/>
  <c r="CE103" i="14"/>
  <c r="CC103" i="14"/>
  <c r="BZ103" i="14"/>
  <c r="CF103" i="14"/>
  <c r="CD107" i="14"/>
  <c r="CG107" i="14"/>
  <c r="CC107" i="14"/>
  <c r="CA107" i="14"/>
  <c r="CE107" i="14"/>
  <c r="CB107" i="14"/>
  <c r="BZ107" i="14"/>
  <c r="CF107" i="14"/>
  <c r="CG127" i="14"/>
  <c r="CD127" i="14"/>
  <c r="CA127" i="14"/>
  <c r="CC127" i="14"/>
  <c r="BZ127" i="14"/>
  <c r="CE127" i="14"/>
  <c r="CB127" i="14"/>
  <c r="CF127" i="14"/>
  <c r="CD131" i="14"/>
  <c r="CG131" i="14"/>
  <c r="CE131" i="14"/>
  <c r="CA131" i="14"/>
  <c r="BZ131" i="14"/>
  <c r="CC131" i="14"/>
  <c r="CB131" i="14"/>
  <c r="CF131" i="14"/>
  <c r="CG16" i="14"/>
  <c r="CD16" i="14"/>
  <c r="CA16" i="14"/>
  <c r="BZ16" i="14"/>
  <c r="CB16" i="14"/>
  <c r="CE16" i="14"/>
  <c r="CC16" i="14"/>
  <c r="CF16" i="14"/>
  <c r="CG28" i="14"/>
  <c r="CD28" i="14"/>
  <c r="CA28" i="14"/>
  <c r="CE28" i="14"/>
  <c r="CB28" i="14"/>
  <c r="BZ28" i="14"/>
  <c r="CC28" i="14"/>
  <c r="CF28" i="14"/>
  <c r="CG32" i="14"/>
  <c r="CD32" i="14"/>
  <c r="CB32" i="14"/>
  <c r="CE32" i="14"/>
  <c r="CA32" i="14"/>
  <c r="BZ32" i="14"/>
  <c r="CC32" i="14"/>
  <c r="CF32" i="14"/>
  <c r="CG44" i="14"/>
  <c r="CD44" i="14"/>
  <c r="CE44" i="14"/>
  <c r="CA44" i="14"/>
  <c r="BZ44" i="14"/>
  <c r="CC44" i="14"/>
  <c r="CB44" i="14"/>
  <c r="CF44" i="14"/>
  <c r="CG48" i="14"/>
  <c r="CD48" i="14"/>
  <c r="CC48" i="14"/>
  <c r="C70" i="21" s="1"/>
  <c r="BZ48" i="14"/>
  <c r="CA48" i="14"/>
  <c r="CB48" i="14"/>
  <c r="CE48" i="14"/>
  <c r="CF48" i="14"/>
  <c r="CG76" i="14"/>
  <c r="CD76" i="14"/>
  <c r="CB76" i="14"/>
  <c r="BZ76" i="14"/>
  <c r="CE76" i="14"/>
  <c r="CA76" i="14"/>
  <c r="CC76" i="14"/>
  <c r="CF76" i="14"/>
  <c r="CG92" i="14"/>
  <c r="CD92" i="14"/>
  <c r="CC92" i="14"/>
  <c r="CA92" i="14"/>
  <c r="CE92" i="14"/>
  <c r="CB92" i="14"/>
  <c r="BZ92" i="14"/>
  <c r="CF92" i="14"/>
  <c r="CG108" i="14"/>
  <c r="CD108" i="14"/>
  <c r="BZ108" i="14"/>
  <c r="CC108" i="14"/>
  <c r="CA108" i="14"/>
  <c r="CE108" i="14"/>
  <c r="CB108" i="14"/>
  <c r="CF108" i="14"/>
  <c r="CG120" i="14"/>
  <c r="CD120" i="14"/>
  <c r="CE120" i="14"/>
  <c r="CA120" i="14"/>
  <c r="CC120" i="14"/>
  <c r="BZ120" i="14"/>
  <c r="CB120" i="14"/>
  <c r="CF120" i="14"/>
  <c r="CA5" i="14"/>
  <c r="CE5" i="14"/>
  <c r="CB5" i="14"/>
  <c r="CF5" i="14"/>
  <c r="CD5" i="14"/>
  <c r="CG5" i="14"/>
  <c r="BZ5" i="14"/>
  <c r="CC5" i="14"/>
  <c r="CD9" i="14"/>
  <c r="CG9" i="14"/>
  <c r="BZ9" i="14"/>
  <c r="CA9" i="14"/>
  <c r="CB9" i="14"/>
  <c r="CC9" i="14"/>
  <c r="CE9" i="14"/>
  <c r="CF9" i="14"/>
  <c r="AZ9" i="14"/>
  <c r="CD13" i="14"/>
  <c r="CG13" i="14"/>
  <c r="CA13" i="14"/>
  <c r="BZ13" i="14"/>
  <c r="CB13" i="14"/>
  <c r="CE13" i="14"/>
  <c r="CC13" i="14"/>
  <c r="CF13" i="14"/>
  <c r="AZ13" i="14"/>
  <c r="CD17" i="14"/>
  <c r="CG17" i="14"/>
  <c r="CE17" i="14"/>
  <c r="CA17" i="14"/>
  <c r="BZ17" i="14"/>
  <c r="CB17" i="14"/>
  <c r="CC17" i="14"/>
  <c r="CF17" i="14"/>
  <c r="CD21" i="14"/>
  <c r="CG21" i="14"/>
  <c r="CE21" i="14"/>
  <c r="BZ21" i="14"/>
  <c r="CC21" i="14"/>
  <c r="CA21" i="14"/>
  <c r="CB21" i="14"/>
  <c r="CF21" i="14"/>
  <c r="CD25" i="14"/>
  <c r="CG25" i="14"/>
  <c r="CE25" i="14"/>
  <c r="CA25" i="14"/>
  <c r="BZ25" i="14"/>
  <c r="CC25" i="14"/>
  <c r="C93" i="21" s="1"/>
  <c r="CB25" i="14"/>
  <c r="CF25" i="14"/>
  <c r="CD29" i="14"/>
  <c r="CG29" i="14"/>
  <c r="CE29" i="14"/>
  <c r="CB29" i="14"/>
  <c r="CC29" i="14"/>
  <c r="CA29" i="14"/>
  <c r="BZ29" i="14"/>
  <c r="CF29" i="14"/>
  <c r="CD33" i="14"/>
  <c r="CG33" i="14"/>
  <c r="CE33" i="14"/>
  <c r="CA33" i="14"/>
  <c r="BZ33" i="14"/>
  <c r="CC33" i="14"/>
  <c r="C85" i="21" s="1"/>
  <c r="CB33" i="14"/>
  <c r="CF33" i="14"/>
  <c r="CD37" i="14"/>
  <c r="CG37" i="14"/>
  <c r="CE37" i="14"/>
  <c r="BZ37" i="14"/>
  <c r="CC37" i="14"/>
  <c r="CA37" i="14"/>
  <c r="CB37" i="14"/>
  <c r="CF37" i="14"/>
  <c r="CD41" i="14"/>
  <c r="CG41" i="14"/>
  <c r="CC41" i="14"/>
  <c r="CB41" i="14"/>
  <c r="CA41" i="14"/>
  <c r="CE41" i="14"/>
  <c r="BZ41" i="14"/>
  <c r="CF41" i="14"/>
  <c r="CD45" i="14"/>
  <c r="CG45" i="14"/>
  <c r="BZ45" i="14"/>
  <c r="CB45" i="14"/>
  <c r="CC45" i="14"/>
  <c r="CE45" i="14"/>
  <c r="CA45" i="14"/>
  <c r="CF45" i="14"/>
  <c r="CD49" i="14"/>
  <c r="CG49" i="14"/>
  <c r="CE49" i="14"/>
  <c r="CB49" i="14"/>
  <c r="CA49" i="14"/>
  <c r="CC49" i="14"/>
  <c r="BZ49" i="14"/>
  <c r="CF49" i="14"/>
  <c r="CD53" i="14"/>
  <c r="CG53" i="14"/>
  <c r="CB53" i="14"/>
  <c r="BZ53" i="14"/>
  <c r="CE53" i="14"/>
  <c r="CC53" i="14"/>
  <c r="CA53" i="14"/>
  <c r="CF53" i="14"/>
  <c r="CD57" i="14"/>
  <c r="CG57" i="14"/>
  <c r="CA57" i="14"/>
  <c r="BZ57" i="14"/>
  <c r="CC57" i="14"/>
  <c r="C61" i="21" s="1"/>
  <c r="CE57" i="14"/>
  <c r="CB57" i="14"/>
  <c r="CF57" i="14"/>
  <c r="CD61" i="14"/>
  <c r="CG61" i="14"/>
  <c r="BZ61" i="14"/>
  <c r="CE61" i="14"/>
  <c r="CB61" i="14"/>
  <c r="CA61" i="14"/>
  <c r="CC61" i="14"/>
  <c r="CF61" i="14"/>
  <c r="CD65" i="14"/>
  <c r="CG65" i="14"/>
  <c r="CA65" i="14"/>
  <c r="CE65" i="14"/>
  <c r="BZ65" i="14"/>
  <c r="CC65" i="14"/>
  <c r="CB65" i="14"/>
  <c r="CF65" i="14"/>
  <c r="CD69" i="14"/>
  <c r="CG69" i="14"/>
  <c r="CE69" i="14"/>
  <c r="CA69" i="14"/>
  <c r="BZ69" i="14"/>
  <c r="CB69" i="14"/>
  <c r="CC69" i="14"/>
  <c r="CF69" i="14"/>
  <c r="CD73" i="14"/>
  <c r="CG73" i="14"/>
  <c r="BZ73" i="14"/>
  <c r="CB73" i="14"/>
  <c r="CC73" i="14"/>
  <c r="CE73" i="14"/>
  <c r="CA73" i="14"/>
  <c r="CF73" i="14"/>
  <c r="CD77" i="14"/>
  <c r="CG77" i="14"/>
  <c r="CB77" i="14"/>
  <c r="CA77" i="14"/>
  <c r="CE77" i="14"/>
  <c r="BZ77" i="14"/>
  <c r="CC77" i="14"/>
  <c r="CF77" i="14"/>
  <c r="AZ77" i="14"/>
  <c r="CD81" i="14"/>
  <c r="CG81" i="14"/>
  <c r="CB81" i="14"/>
  <c r="CC81" i="14"/>
  <c r="BZ81" i="14"/>
  <c r="CA81" i="14"/>
  <c r="CE81" i="14"/>
  <c r="CF81" i="14"/>
  <c r="AZ81" i="14"/>
  <c r="CD85" i="14"/>
  <c r="CG85" i="14"/>
  <c r="CC85" i="14"/>
  <c r="CE85" i="14"/>
  <c r="BZ85" i="14"/>
  <c r="CA85" i="14"/>
  <c r="CB85" i="14"/>
  <c r="CF85" i="14"/>
  <c r="AZ85" i="14"/>
  <c r="CD89" i="14"/>
  <c r="CG89" i="14"/>
  <c r="CB89" i="14"/>
  <c r="CC89" i="14"/>
  <c r="CE89" i="14"/>
  <c r="CA89" i="14"/>
  <c r="BZ89" i="14"/>
  <c r="CF89" i="14"/>
  <c r="CD93" i="14"/>
  <c r="CG93" i="14"/>
  <c r="BZ93" i="14"/>
  <c r="CB93" i="14"/>
  <c r="CC93" i="14"/>
  <c r="CA93" i="14"/>
  <c r="CE93" i="14"/>
  <c r="CF93" i="14"/>
  <c r="CD97" i="14"/>
  <c r="CG97" i="14"/>
  <c r="BZ97" i="14"/>
  <c r="CC97" i="14"/>
  <c r="CA97" i="14"/>
  <c r="CE97" i="14"/>
  <c r="CB97" i="14"/>
  <c r="CF97" i="14"/>
  <c r="CD101" i="14"/>
  <c r="CG101" i="14"/>
  <c r="BZ101" i="14"/>
  <c r="CC101" i="14"/>
  <c r="CB101" i="14"/>
  <c r="CA101" i="14"/>
  <c r="CE101" i="14"/>
  <c r="CF101" i="14"/>
  <c r="CD105" i="14"/>
  <c r="CG105" i="14"/>
  <c r="CA105" i="14"/>
  <c r="CB105" i="14"/>
  <c r="CE105" i="14"/>
  <c r="BZ105" i="14"/>
  <c r="CC105" i="14"/>
  <c r="CF105" i="14"/>
  <c r="AZ105" i="14"/>
  <c r="CD109" i="14"/>
  <c r="CG109" i="14"/>
  <c r="CA109" i="14"/>
  <c r="CE109" i="14"/>
  <c r="BZ109" i="14"/>
  <c r="CB109" i="14"/>
  <c r="CC109" i="14"/>
  <c r="CF109" i="14"/>
  <c r="CD113" i="14"/>
  <c r="CG113" i="14"/>
  <c r="CB113" i="14"/>
  <c r="CE113" i="14"/>
  <c r="CA113" i="14"/>
  <c r="BZ113" i="14"/>
  <c r="CC113" i="14"/>
  <c r="CF113" i="14"/>
  <c r="CD117" i="14"/>
  <c r="CG117" i="14"/>
  <c r="CC117" i="14"/>
  <c r="CB117" i="14"/>
  <c r="CE117" i="14"/>
  <c r="BZ117" i="14"/>
  <c r="CA117" i="14"/>
  <c r="CF117" i="14"/>
  <c r="AZ117" i="14"/>
  <c r="CD121" i="14"/>
  <c r="CG121" i="14"/>
  <c r="CB121" i="14"/>
  <c r="CC121" i="14"/>
  <c r="CE121" i="14"/>
  <c r="BZ121" i="14"/>
  <c r="CA121" i="14"/>
  <c r="CF121" i="14"/>
  <c r="CD125" i="14"/>
  <c r="CG125" i="14"/>
  <c r="CC125" i="14"/>
  <c r="CA125" i="14"/>
  <c r="CE125" i="14"/>
  <c r="CB125" i="14"/>
  <c r="BZ125" i="14"/>
  <c r="CF125" i="14"/>
  <c r="CD129" i="14"/>
  <c r="CG129" i="14"/>
  <c r="CB129" i="14"/>
  <c r="CC129" i="14"/>
  <c r="CE129" i="14"/>
  <c r="CA129" i="14"/>
  <c r="BZ129" i="14"/>
  <c r="CF129" i="14"/>
  <c r="CD133" i="14"/>
  <c r="CG133" i="14"/>
  <c r="CA133" i="14"/>
  <c r="CE133" i="14"/>
  <c r="BZ133" i="14"/>
  <c r="CB133" i="14"/>
  <c r="CC133" i="14"/>
  <c r="CF133" i="14"/>
  <c r="AZ137" i="14"/>
  <c r="CD27" i="14"/>
  <c r="CG27" i="14"/>
  <c r="CB27" i="14"/>
  <c r="CE27" i="14"/>
  <c r="CA27" i="14"/>
  <c r="CC27" i="14"/>
  <c r="C91" i="21" s="1"/>
  <c r="BZ27" i="14"/>
  <c r="CF27" i="14"/>
  <c r="CG31" i="14"/>
  <c r="CD31" i="14"/>
  <c r="CB31" i="14"/>
  <c r="BZ31" i="14"/>
  <c r="CE31" i="14"/>
  <c r="CA31" i="14"/>
  <c r="CC31" i="14"/>
  <c r="CF31" i="14"/>
  <c r="CD35" i="14"/>
  <c r="CG35" i="14"/>
  <c r="CB35" i="14"/>
  <c r="CC35" i="14"/>
  <c r="C83" i="21" s="1"/>
  <c r="CA35" i="14"/>
  <c r="BZ35" i="14"/>
  <c r="CE35" i="14"/>
  <c r="CF35" i="14"/>
  <c r="CD51" i="14"/>
  <c r="CG51" i="14"/>
  <c r="BZ51" i="14"/>
  <c r="CB51" i="14"/>
  <c r="CA51" i="14"/>
  <c r="CE51" i="14"/>
  <c r="CC51" i="14"/>
  <c r="CF51" i="14"/>
  <c r="CD59" i="14"/>
  <c r="CG59" i="14"/>
  <c r="BZ59" i="14"/>
  <c r="CE59" i="14"/>
  <c r="CA59" i="14"/>
  <c r="CB59" i="14"/>
  <c r="CC59" i="14"/>
  <c r="CF59" i="14"/>
  <c r="CG63" i="14"/>
  <c r="CD63" i="14"/>
  <c r="CB63" i="14"/>
  <c r="CE63" i="14"/>
  <c r="CC63" i="14"/>
  <c r="C55" i="21" s="1"/>
  <c r="CA63" i="14"/>
  <c r="BZ63" i="14"/>
  <c r="CF63" i="14"/>
  <c r="CG71" i="14"/>
  <c r="CD71" i="14"/>
  <c r="CB71" i="14"/>
  <c r="CC71" i="14"/>
  <c r="CE71" i="14"/>
  <c r="CA71" i="14"/>
  <c r="BZ71" i="14"/>
  <c r="CF71" i="14"/>
  <c r="CG79" i="14"/>
  <c r="CD79" i="14"/>
  <c r="CB79" i="14"/>
  <c r="BZ79" i="14"/>
  <c r="CE79" i="14"/>
  <c r="CA79" i="14"/>
  <c r="CC79" i="14"/>
  <c r="CF79" i="14"/>
  <c r="CD83" i="14"/>
  <c r="CG83" i="14"/>
  <c r="CA83" i="14"/>
  <c r="CC83" i="14"/>
  <c r="BZ83" i="14"/>
  <c r="CE83" i="14"/>
  <c r="CB83" i="14"/>
  <c r="CF83" i="14"/>
  <c r="CD91" i="14"/>
  <c r="CG91" i="14"/>
  <c r="CE91" i="14"/>
  <c r="CA91" i="14"/>
  <c r="BZ91" i="14"/>
  <c r="CC91" i="14"/>
  <c r="CB91" i="14"/>
  <c r="CF91" i="14"/>
  <c r="CD99" i="14"/>
  <c r="CG99" i="14"/>
  <c r="CE99" i="14"/>
  <c r="CB99" i="14"/>
  <c r="BZ99" i="14"/>
  <c r="CC99" i="14"/>
  <c r="CA99" i="14"/>
  <c r="CF99" i="14"/>
  <c r="CG111" i="14"/>
  <c r="CD111" i="14"/>
  <c r="BZ111" i="14"/>
  <c r="CC111" i="14"/>
  <c r="CB111" i="14"/>
  <c r="CA111" i="14"/>
  <c r="CE111" i="14"/>
  <c r="CF111" i="14"/>
  <c r="CD115" i="14"/>
  <c r="CG115" i="14"/>
  <c r="CE115" i="14"/>
  <c r="CA115" i="14"/>
  <c r="CC115" i="14"/>
  <c r="CB115" i="14"/>
  <c r="BZ115" i="14"/>
  <c r="CF115" i="14"/>
  <c r="CG119" i="14"/>
  <c r="CD119" i="14"/>
  <c r="CC119" i="14"/>
  <c r="BZ119" i="14"/>
  <c r="CA119" i="14"/>
  <c r="CB119" i="14"/>
  <c r="CE119" i="14"/>
  <c r="CF119" i="14"/>
  <c r="CD123" i="14"/>
  <c r="CG123" i="14"/>
  <c r="CA123" i="14"/>
  <c r="CE123" i="14"/>
  <c r="CC123" i="14"/>
  <c r="CB123" i="14"/>
  <c r="BZ123" i="14"/>
  <c r="CF123" i="14"/>
  <c r="AI54" i="21"/>
  <c r="CC4" i="14"/>
  <c r="CG4" i="14"/>
  <c r="BZ4" i="14"/>
  <c r="CD4" i="14"/>
  <c r="CF4" i="14"/>
  <c r="CA4" i="14"/>
  <c r="CB4" i="14"/>
  <c r="CE4" i="14"/>
  <c r="CG8" i="14"/>
  <c r="CD8" i="14"/>
  <c r="CB8" i="14"/>
  <c r="CE8" i="14"/>
  <c r="CC8" i="14"/>
  <c r="CA8" i="14"/>
  <c r="BZ8" i="14"/>
  <c r="CF8" i="14"/>
  <c r="CG12" i="14"/>
  <c r="CD12" i="14"/>
  <c r="BZ12" i="14"/>
  <c r="CC12" i="14"/>
  <c r="CB12" i="14"/>
  <c r="CA12" i="14"/>
  <c r="CE12" i="14"/>
  <c r="CF12" i="14"/>
  <c r="CG20" i="14"/>
  <c r="CD20" i="14"/>
  <c r="CB20" i="14"/>
  <c r="CA20" i="14"/>
  <c r="BZ20" i="14"/>
  <c r="CC20" i="14"/>
  <c r="CE20" i="14"/>
  <c r="CF20" i="14"/>
  <c r="CG24" i="14"/>
  <c r="CD24" i="14"/>
  <c r="CB24" i="14"/>
  <c r="CE24" i="14"/>
  <c r="CC24" i="14"/>
  <c r="BZ24" i="14"/>
  <c r="CA24" i="14"/>
  <c r="CF24" i="14"/>
  <c r="CG36" i="14"/>
  <c r="CD36" i="14"/>
  <c r="CA36" i="14"/>
  <c r="CC36" i="14"/>
  <c r="CE36" i="14"/>
  <c r="BZ36" i="14"/>
  <c r="CB36" i="14"/>
  <c r="CF36" i="14"/>
  <c r="CG40" i="14"/>
  <c r="CD40" i="14"/>
  <c r="BZ40" i="14"/>
  <c r="CB40" i="14"/>
  <c r="CC40" i="14"/>
  <c r="CE40" i="14"/>
  <c r="CA40" i="14"/>
  <c r="CF40" i="14"/>
  <c r="CG52" i="14"/>
  <c r="CD52" i="14"/>
  <c r="CC52" i="14"/>
  <c r="CE52" i="14"/>
  <c r="CA52" i="14"/>
  <c r="BZ52" i="14"/>
  <c r="CB52" i="14"/>
  <c r="CF52" i="14"/>
  <c r="CG56" i="14"/>
  <c r="CD56" i="14"/>
  <c r="CA56" i="14"/>
  <c r="CC56" i="14"/>
  <c r="C62" i="21" s="1"/>
  <c r="BZ56" i="14"/>
  <c r="CE56" i="14"/>
  <c r="CB56" i="14"/>
  <c r="CF56" i="14"/>
  <c r="CG60" i="14"/>
  <c r="CD60" i="14"/>
  <c r="CA60" i="14"/>
  <c r="CE60" i="14"/>
  <c r="CB60" i="14"/>
  <c r="BZ60" i="14"/>
  <c r="CC60" i="14"/>
  <c r="CF60" i="14"/>
  <c r="CG64" i="14"/>
  <c r="CD64" i="14"/>
  <c r="BZ64" i="14"/>
  <c r="CC64" i="14"/>
  <c r="C54" i="21" s="1"/>
  <c r="CB64" i="14"/>
  <c r="CA64" i="14"/>
  <c r="CE64" i="14"/>
  <c r="CF64" i="14"/>
  <c r="CG68" i="14"/>
  <c r="CD68" i="14"/>
  <c r="CA68" i="14"/>
  <c r="CC68" i="14"/>
  <c r="BZ68" i="14"/>
  <c r="CB68" i="14"/>
  <c r="CE68" i="14"/>
  <c r="CF68" i="14"/>
  <c r="CG72" i="14"/>
  <c r="CD72" i="14"/>
  <c r="BZ72" i="14"/>
  <c r="CC72" i="14"/>
  <c r="CE72" i="14"/>
  <c r="CB72" i="14"/>
  <c r="CA72" i="14"/>
  <c r="CF72" i="14"/>
  <c r="CG80" i="14"/>
  <c r="CD80" i="14"/>
  <c r="CE80" i="14"/>
  <c r="CA80" i="14"/>
  <c r="CC80" i="14"/>
  <c r="CB80" i="14"/>
  <c r="BZ80" i="14"/>
  <c r="CF80" i="14"/>
  <c r="CG84" i="14"/>
  <c r="CD84" i="14"/>
  <c r="BZ84" i="14"/>
  <c r="CE84" i="14"/>
  <c r="CA84" i="14"/>
  <c r="CC84" i="14"/>
  <c r="CB84" i="14"/>
  <c r="CF84" i="14"/>
  <c r="CG88" i="14"/>
  <c r="CD88" i="14"/>
  <c r="CE88" i="14"/>
  <c r="BZ88" i="14"/>
  <c r="CA88" i="14"/>
  <c r="CB88" i="14"/>
  <c r="CC88" i="14"/>
  <c r="CF88" i="14"/>
  <c r="CG96" i="14"/>
  <c r="CD96" i="14"/>
  <c r="CB96" i="14"/>
  <c r="CE96" i="14"/>
  <c r="BZ96" i="14"/>
  <c r="CC96" i="14"/>
  <c r="CA96" i="14"/>
  <c r="CF96" i="14"/>
  <c r="CG100" i="14"/>
  <c r="CD100" i="14"/>
  <c r="CC100" i="14"/>
  <c r="CE100" i="14"/>
  <c r="BZ100" i="14"/>
  <c r="CA100" i="14"/>
  <c r="CB100" i="14"/>
  <c r="CF100" i="14"/>
  <c r="CG104" i="14"/>
  <c r="CD104" i="14"/>
  <c r="CE104" i="14"/>
  <c r="BZ104" i="14"/>
  <c r="CA104" i="14"/>
  <c r="CC104" i="14"/>
  <c r="CB104" i="14"/>
  <c r="CF104" i="14"/>
  <c r="CG112" i="14"/>
  <c r="CD112" i="14"/>
  <c r="CE112" i="14"/>
  <c r="CA112" i="14"/>
  <c r="BZ112" i="14"/>
  <c r="CC112" i="14"/>
  <c r="CB112" i="14"/>
  <c r="CF112" i="14"/>
  <c r="CG116" i="14"/>
  <c r="CD116" i="14"/>
  <c r="BZ116" i="14"/>
  <c r="CB116" i="14"/>
  <c r="CE116" i="14"/>
  <c r="CC116" i="14"/>
  <c r="CA116" i="14"/>
  <c r="CF116" i="14"/>
  <c r="CG124" i="14"/>
  <c r="CD124" i="14"/>
  <c r="CB124" i="14"/>
  <c r="BZ124" i="14"/>
  <c r="CE124" i="14"/>
  <c r="CA124" i="14"/>
  <c r="CC124" i="14"/>
  <c r="CF124" i="14"/>
  <c r="CG128" i="14"/>
  <c r="CD128" i="14"/>
  <c r="CE128" i="14"/>
  <c r="CA128" i="14"/>
  <c r="CC128" i="14"/>
  <c r="CB128" i="14"/>
  <c r="BZ128" i="14"/>
  <c r="CF128" i="14"/>
  <c r="CG132" i="14"/>
  <c r="CD132" i="14"/>
  <c r="CC132" i="14"/>
  <c r="CA132" i="14"/>
  <c r="CE132" i="14"/>
  <c r="BZ132" i="14"/>
  <c r="CB132" i="14"/>
  <c r="CF132" i="14"/>
  <c r="CC6" i="14"/>
  <c r="CG6" i="14"/>
  <c r="BZ6" i="14"/>
  <c r="CD6" i="14"/>
  <c r="CB6" i="14"/>
  <c r="CE6" i="14"/>
  <c r="CF6" i="14"/>
  <c r="CA6" i="14"/>
  <c r="CG10" i="14"/>
  <c r="CD10" i="14"/>
  <c r="CA10" i="14"/>
  <c r="CB10" i="14"/>
  <c r="CE10" i="14"/>
  <c r="CC10" i="14"/>
  <c r="BZ10" i="14"/>
  <c r="CF10" i="14"/>
  <c r="CG14" i="14"/>
  <c r="CD14" i="14"/>
  <c r="CA14" i="14"/>
  <c r="CC14" i="14"/>
  <c r="CE14" i="14"/>
  <c r="BZ14" i="14"/>
  <c r="CB14" i="14"/>
  <c r="CF14" i="14"/>
  <c r="CG18" i="14"/>
  <c r="CD18" i="14"/>
  <c r="CA18" i="14"/>
  <c r="CC18" i="14"/>
  <c r="CB18" i="14"/>
  <c r="CE18" i="14"/>
  <c r="BZ18" i="14"/>
  <c r="CF18" i="14"/>
  <c r="CG22" i="14"/>
  <c r="CD22" i="14"/>
  <c r="CA22" i="14"/>
  <c r="CC22" i="14"/>
  <c r="C96" i="21" s="1"/>
  <c r="CE22" i="14"/>
  <c r="BZ22" i="14"/>
  <c r="CB22" i="14"/>
  <c r="CF22" i="14"/>
  <c r="CG26" i="14"/>
  <c r="CD26" i="14"/>
  <c r="CA26" i="14"/>
  <c r="CB26" i="14"/>
  <c r="CE26" i="14"/>
  <c r="BZ26" i="14"/>
  <c r="CC26" i="14"/>
  <c r="CF26" i="14"/>
  <c r="CG30" i="14"/>
  <c r="CD30" i="14"/>
  <c r="CA30" i="14"/>
  <c r="CB30" i="14"/>
  <c r="CC30" i="14"/>
  <c r="C88" i="21" s="1"/>
  <c r="BZ30" i="14"/>
  <c r="CE30" i="14"/>
  <c r="CF30" i="14"/>
  <c r="CG34" i="14"/>
  <c r="CD34" i="14"/>
  <c r="CA34" i="14"/>
  <c r="CC34" i="14"/>
  <c r="CE34" i="14"/>
  <c r="BZ34" i="14"/>
  <c r="CB34" i="14"/>
  <c r="CF34" i="14"/>
  <c r="CG38" i="14"/>
  <c r="CD38" i="14"/>
  <c r="CE38" i="14"/>
  <c r="CB38" i="14"/>
  <c r="CA38" i="14"/>
  <c r="BZ38" i="14"/>
  <c r="CC38" i="14"/>
  <c r="C80" i="21" s="1"/>
  <c r="CF38" i="14"/>
  <c r="CG42" i="14"/>
  <c r="CD42" i="14"/>
  <c r="CC42" i="14"/>
  <c r="C76" i="21" s="1"/>
  <c r="CA42" i="14"/>
  <c r="BZ42" i="14"/>
  <c r="CB42" i="14"/>
  <c r="CE42" i="14"/>
  <c r="CF42" i="14"/>
  <c r="CG46" i="14"/>
  <c r="CD46" i="14"/>
  <c r="CC46" i="14"/>
  <c r="CA46" i="14"/>
  <c r="CE46" i="14"/>
  <c r="BZ46" i="14"/>
  <c r="CB46" i="14"/>
  <c r="CF46" i="14"/>
  <c r="CG50" i="14"/>
  <c r="CD50" i="14"/>
  <c r="CB50" i="14"/>
  <c r="CC50" i="14"/>
  <c r="CA50" i="14"/>
  <c r="CE50" i="14"/>
  <c r="BZ50" i="14"/>
  <c r="CF50" i="14"/>
  <c r="CG54" i="14"/>
  <c r="CD54" i="14"/>
  <c r="CA54" i="14"/>
  <c r="CC54" i="14"/>
  <c r="C64" i="21" s="1"/>
  <c r="CE54" i="14"/>
  <c r="CB54" i="14"/>
  <c r="BZ54" i="14"/>
  <c r="CF54" i="14"/>
  <c r="CG58" i="14"/>
  <c r="CD58" i="14"/>
  <c r="CB58" i="14"/>
  <c r="CE58" i="14"/>
  <c r="CA58" i="14"/>
  <c r="BZ58" i="14"/>
  <c r="CC58" i="14"/>
  <c r="CF58" i="14"/>
  <c r="CG62" i="14"/>
  <c r="CD62" i="14"/>
  <c r="CA62" i="14"/>
  <c r="CC62" i="14"/>
  <c r="C56" i="21" s="1"/>
  <c r="CE62" i="14"/>
  <c r="BZ62" i="14"/>
  <c r="CB62" i="14"/>
  <c r="CF62" i="14"/>
  <c r="CG66" i="14"/>
  <c r="CD66" i="14"/>
  <c r="CA66" i="14"/>
  <c r="CC66" i="14"/>
  <c r="CE66" i="14"/>
  <c r="CB66" i="14"/>
  <c r="BZ66" i="14"/>
  <c r="CF66" i="14"/>
  <c r="CG70" i="14"/>
  <c r="CD70" i="14"/>
  <c r="CA70" i="14"/>
  <c r="CB70" i="14"/>
  <c r="CE70" i="14"/>
  <c r="BZ70" i="14"/>
  <c r="CC70" i="14"/>
  <c r="CF70" i="14"/>
  <c r="CG74" i="14"/>
  <c r="CD74" i="14"/>
  <c r="BZ74" i="14"/>
  <c r="CB74" i="14"/>
  <c r="CE74" i="14"/>
  <c r="CC74" i="14"/>
  <c r="CA74" i="14"/>
  <c r="CF74" i="14"/>
  <c r="CG78" i="14"/>
  <c r="CD78" i="14"/>
  <c r="CC78" i="14"/>
  <c r="BZ78" i="14"/>
  <c r="CA78" i="14"/>
  <c r="CE78" i="14"/>
  <c r="CB78" i="14"/>
  <c r="CF78" i="14"/>
  <c r="CG82" i="14"/>
  <c r="CD82" i="14"/>
  <c r="CE82" i="14"/>
  <c r="CB82" i="14"/>
  <c r="BZ82" i="14"/>
  <c r="CA82" i="14"/>
  <c r="CC82" i="14"/>
  <c r="CF82" i="14"/>
  <c r="CG86" i="14"/>
  <c r="CD86" i="14"/>
  <c r="CE86" i="14"/>
  <c r="CA86" i="14"/>
  <c r="CB86" i="14"/>
  <c r="BZ86" i="14"/>
  <c r="CC86" i="14"/>
  <c r="CF86" i="14"/>
  <c r="CG90" i="14"/>
  <c r="CD90" i="14"/>
  <c r="BZ90" i="14"/>
  <c r="CE90" i="14"/>
  <c r="CB90" i="14"/>
  <c r="CA90" i="14"/>
  <c r="CC90" i="14"/>
  <c r="CF90" i="14"/>
  <c r="CG94" i="14"/>
  <c r="CD94" i="14"/>
  <c r="BZ94" i="14"/>
  <c r="CA94" i="14"/>
  <c r="CC94" i="14"/>
  <c r="CE94" i="14"/>
  <c r="CB94" i="14"/>
  <c r="CF94" i="14"/>
  <c r="CG98" i="14"/>
  <c r="CD98" i="14"/>
  <c r="CA98" i="14"/>
  <c r="CE98" i="14"/>
  <c r="BZ98" i="14"/>
  <c r="CB98" i="14"/>
  <c r="CC98" i="14"/>
  <c r="CF98" i="14"/>
  <c r="CG102" i="14"/>
  <c r="CD102" i="14"/>
  <c r="CC102" i="14"/>
  <c r="CA102" i="14"/>
  <c r="BZ102" i="14"/>
  <c r="CE102" i="14"/>
  <c r="CB102" i="14"/>
  <c r="CF102" i="14"/>
  <c r="CG106" i="14"/>
  <c r="CD106" i="14"/>
  <c r="CB106" i="14"/>
  <c r="CE106" i="14"/>
  <c r="CA106" i="14"/>
  <c r="BZ106" i="14"/>
  <c r="CC106" i="14"/>
  <c r="CF106" i="14"/>
  <c r="CG110" i="14"/>
  <c r="CD110" i="14"/>
  <c r="CE110" i="14"/>
  <c r="CC110" i="14"/>
  <c r="BZ110" i="14"/>
  <c r="CA110" i="14"/>
  <c r="CB110" i="14"/>
  <c r="CF110" i="14"/>
  <c r="CG114" i="14"/>
  <c r="CD114" i="14"/>
  <c r="CE114" i="14"/>
  <c r="BZ114" i="14"/>
  <c r="CA114" i="14"/>
  <c r="CC114" i="14"/>
  <c r="CB114" i="14"/>
  <c r="CF114" i="14"/>
  <c r="CG118" i="14"/>
  <c r="CD118" i="14"/>
  <c r="CC118" i="14"/>
  <c r="CE118" i="14"/>
  <c r="BZ118" i="14"/>
  <c r="CA118" i="14"/>
  <c r="CB118" i="14"/>
  <c r="CF118" i="14"/>
  <c r="CG122" i="14"/>
  <c r="CD122" i="14"/>
  <c r="BZ122" i="14"/>
  <c r="CB122" i="14"/>
  <c r="CE122" i="14"/>
  <c r="CA122" i="14"/>
  <c r="CC122" i="14"/>
  <c r="CF122" i="14"/>
  <c r="CG126" i="14"/>
  <c r="CD126" i="14"/>
  <c r="CB126" i="14"/>
  <c r="CA126" i="14"/>
  <c r="BZ126" i="14"/>
  <c r="CE126" i="14"/>
  <c r="CC126" i="14"/>
  <c r="CF126" i="14"/>
  <c r="CG130" i="14"/>
  <c r="CD130" i="14"/>
  <c r="CE130" i="14"/>
  <c r="CB130" i="14"/>
  <c r="CA130" i="14"/>
  <c r="CC130" i="14"/>
  <c r="BZ130" i="14"/>
  <c r="CF130" i="14"/>
  <c r="AX130" i="15"/>
  <c r="Z130" i="15"/>
  <c r="Y130" i="15"/>
  <c r="AV129" i="15"/>
  <c r="AW129" i="15"/>
  <c r="AK130" i="15"/>
  <c r="AO130" i="15"/>
  <c r="AM130" i="15"/>
  <c r="AL130" i="15"/>
  <c r="AP130" i="15"/>
  <c r="AJ130" i="15"/>
  <c r="AN130" i="15"/>
  <c r="AG130" i="15"/>
  <c r="AZ17" i="14"/>
  <c r="AZ21" i="14"/>
  <c r="AZ93" i="14"/>
  <c r="AZ121" i="14"/>
  <c r="AY4" i="14"/>
  <c r="AY20" i="14"/>
  <c r="AY24" i="14"/>
  <c r="AY36" i="14"/>
  <c r="AY52" i="14"/>
  <c r="AY56" i="14"/>
  <c r="AY100" i="14"/>
  <c r="AY104" i="14"/>
  <c r="AY108" i="14"/>
  <c r="AZ25" i="14"/>
  <c r="AZ61" i="14"/>
  <c r="AY8" i="14"/>
  <c r="AY12" i="14"/>
  <c r="AY28" i="14"/>
  <c r="AY32" i="14"/>
  <c r="AY40" i="14"/>
  <c r="AT129" i="15"/>
  <c r="AR129" i="15"/>
  <c r="AQ129" i="15"/>
  <c r="AU129" i="15"/>
  <c r="A132" i="21"/>
  <c r="A107" i="21"/>
  <c r="A109" i="21"/>
  <c r="A111" i="21"/>
  <c r="A114" i="21"/>
  <c r="A116" i="21"/>
  <c r="A118" i="21"/>
  <c r="A121" i="21"/>
  <c r="A123" i="21"/>
  <c r="A125" i="21"/>
  <c r="A128" i="21"/>
  <c r="A130" i="21"/>
  <c r="A105" i="21"/>
  <c r="A106" i="21"/>
  <c r="A108" i="21"/>
  <c r="A110" i="21"/>
  <c r="A112" i="21"/>
  <c r="A115" i="21"/>
  <c r="A117" i="21"/>
  <c r="A119" i="21"/>
  <c r="A122" i="21"/>
  <c r="A124" i="21"/>
  <c r="A127" i="21"/>
  <c r="A129" i="21"/>
  <c r="A131" i="21"/>
  <c r="AC130" i="15"/>
  <c r="AB130" i="15"/>
  <c r="AD130" i="15"/>
  <c r="AF130" i="15"/>
  <c r="AA130" i="15"/>
  <c r="AI130" i="15"/>
  <c r="AE130" i="15"/>
  <c r="AH130" i="15"/>
  <c r="AZ5" i="14"/>
  <c r="AZ65" i="14"/>
  <c r="AZ69" i="14"/>
  <c r="AZ73" i="14"/>
  <c r="AZ89" i="14"/>
  <c r="AY16" i="14"/>
  <c r="AY44" i="14"/>
  <c r="AY48" i="14"/>
  <c r="AY116" i="14"/>
  <c r="AY120" i="14"/>
  <c r="AY124" i="14"/>
  <c r="AY132" i="14"/>
  <c r="AY136" i="14"/>
  <c r="AY140" i="14"/>
  <c r="AY142" i="14"/>
  <c r="AZ140" i="14"/>
  <c r="BA140" i="14"/>
  <c r="BA142" i="14"/>
  <c r="AY29" i="14"/>
  <c r="AZ30" i="14"/>
  <c r="AY33" i="14"/>
  <c r="AZ34" i="14"/>
  <c r="AY37" i="14"/>
  <c r="AZ38" i="14"/>
  <c r="AY41" i="14"/>
  <c r="AZ42" i="14"/>
  <c r="AY45" i="14"/>
  <c r="AZ46" i="14"/>
  <c r="AY49" i="14"/>
  <c r="AZ50" i="14"/>
  <c r="AY53" i="14"/>
  <c r="AZ54" i="14"/>
  <c r="AY57" i="14"/>
  <c r="AZ58" i="14"/>
  <c r="AY59" i="14"/>
  <c r="AZ60" i="14"/>
  <c r="BA60" i="14"/>
  <c r="AZ62" i="14"/>
  <c r="AY63" i="14"/>
  <c r="AZ64" i="14"/>
  <c r="BA64" i="14"/>
  <c r="AZ66" i="14"/>
  <c r="AY67" i="14"/>
  <c r="AZ68" i="14"/>
  <c r="BA68" i="14"/>
  <c r="AZ70" i="14"/>
  <c r="AY71" i="14"/>
  <c r="AZ72" i="14"/>
  <c r="BA72" i="14"/>
  <c r="AZ74" i="14"/>
  <c r="AY75" i="14"/>
  <c r="AZ76" i="14"/>
  <c r="BA76" i="14"/>
  <c r="AZ78" i="14"/>
  <c r="AY79" i="14"/>
  <c r="AZ80" i="14"/>
  <c r="BA80" i="14"/>
  <c r="AZ82" i="14"/>
  <c r="AY83" i="14"/>
  <c r="AZ84" i="14"/>
  <c r="BA84" i="14"/>
  <c r="AZ86" i="14"/>
  <c r="AY87" i="14"/>
  <c r="AZ88" i="14"/>
  <c r="BA88" i="14"/>
  <c r="AZ90" i="14"/>
  <c r="AY91" i="14"/>
  <c r="AZ92" i="14"/>
  <c r="BA92" i="14"/>
  <c r="AZ94" i="14"/>
  <c r="AY95" i="14"/>
  <c r="AZ95" i="14"/>
  <c r="AZ96" i="14"/>
  <c r="BA96" i="14"/>
  <c r="AZ98" i="14"/>
  <c r="AZ102" i="14"/>
  <c r="AZ106" i="14"/>
  <c r="AY109" i="14"/>
  <c r="AY111" i="14"/>
  <c r="AZ111" i="14"/>
  <c r="AZ112" i="14"/>
  <c r="BA112" i="14"/>
  <c r="AZ114" i="14"/>
  <c r="AZ118" i="14"/>
  <c r="AZ122" i="14"/>
  <c r="AY125" i="14"/>
  <c r="AY127" i="14"/>
  <c r="AZ127" i="14"/>
  <c r="AZ128" i="14"/>
  <c r="BA128" i="14"/>
  <c r="AZ130" i="14"/>
  <c r="AZ134" i="14"/>
  <c r="AZ138" i="14"/>
  <c r="AY141" i="14"/>
  <c r="A131" i="15"/>
  <c r="BA17" i="14"/>
  <c r="BA21" i="14"/>
  <c r="BA65" i="14"/>
  <c r="BA69" i="14"/>
  <c r="BA81" i="14"/>
  <c r="BA85" i="14"/>
  <c r="BA89" i="14"/>
  <c r="BA97" i="14"/>
  <c r="AZ100" i="14"/>
  <c r="BA101" i="14"/>
  <c r="AZ104" i="14"/>
  <c r="BA105" i="14"/>
  <c r="AZ108" i="14"/>
  <c r="BA113" i="14"/>
  <c r="AZ116" i="14"/>
  <c r="BA117" i="14"/>
  <c r="AZ120" i="14"/>
  <c r="BA121" i="14"/>
  <c r="AZ124" i="14"/>
  <c r="BA129" i="14"/>
  <c r="AZ132" i="14"/>
  <c r="AZ136" i="14"/>
  <c r="AY3" i="14"/>
  <c r="BA5" i="14"/>
  <c r="BA9" i="14"/>
  <c r="BA13" i="14"/>
  <c r="BA25" i="14"/>
  <c r="BA61" i="14"/>
  <c r="BA73" i="14"/>
  <c r="BA77" i="14"/>
  <c r="BA93" i="14"/>
  <c r="BA141" i="14"/>
  <c r="BA18" i="14"/>
  <c r="BA22" i="14"/>
  <c r="BA26" i="14"/>
  <c r="BA30" i="14"/>
  <c r="BA34" i="14"/>
  <c r="BA38" i="14"/>
  <c r="BA42" i="14"/>
  <c r="BA46" i="14"/>
  <c r="BA50" i="14"/>
  <c r="BA54" i="14"/>
  <c r="BA58" i="14"/>
  <c r="BA62" i="14"/>
  <c r="BA66" i="14"/>
  <c r="BA70" i="14"/>
  <c r="BA74" i="14"/>
  <c r="BA78" i="14"/>
  <c r="BA82" i="14"/>
  <c r="BA86" i="14"/>
  <c r="BA90" i="14"/>
  <c r="BA94" i="14"/>
  <c r="BA98" i="14"/>
  <c r="BA102" i="14"/>
  <c r="BA106" i="14"/>
  <c r="AZ109" i="14"/>
  <c r="BA114" i="14"/>
  <c r="BA118" i="14"/>
  <c r="BA122" i="14"/>
  <c r="AZ125" i="14"/>
  <c r="BA130" i="14"/>
  <c r="AZ141" i="14"/>
  <c r="AZ3" i="14"/>
  <c r="BA3" i="14"/>
  <c r="AY6" i="14"/>
  <c r="AZ7" i="14"/>
  <c r="BA7" i="14"/>
  <c r="AY10" i="14"/>
  <c r="AZ11" i="14"/>
  <c r="BA11" i="14"/>
  <c r="AY14" i="14"/>
  <c r="AZ15" i="14"/>
  <c r="BA15" i="14"/>
  <c r="AZ18" i="14"/>
  <c r="AZ19" i="14"/>
  <c r="BA19" i="14"/>
  <c r="AZ22" i="14"/>
  <c r="AZ23" i="14"/>
  <c r="BA23" i="14"/>
  <c r="AZ26" i="14"/>
  <c r="AZ27" i="14"/>
  <c r="BA27" i="14"/>
  <c r="BA28" i="14"/>
  <c r="AZ31" i="14"/>
  <c r="BA31" i="14"/>
  <c r="BA32" i="14"/>
  <c r="AZ35" i="14"/>
  <c r="BA35" i="14"/>
  <c r="BA36" i="14"/>
  <c r="AZ39" i="14"/>
  <c r="BA39" i="14"/>
  <c r="BA40" i="14"/>
  <c r="AZ43" i="14"/>
  <c r="BA43" i="14"/>
  <c r="BA44" i="14"/>
  <c r="AZ47" i="14"/>
  <c r="BA47" i="14"/>
  <c r="BA48" i="14"/>
  <c r="AZ51" i="14"/>
  <c r="BA51" i="14"/>
  <c r="BA52" i="14"/>
  <c r="AZ55" i="14"/>
  <c r="BA55" i="14"/>
  <c r="BA56" i="14"/>
  <c r="BA99" i="14"/>
  <c r="BA103" i="14"/>
  <c r="BA107" i="14"/>
  <c r="AY110" i="14"/>
  <c r="AZ110" i="14"/>
  <c r="BA115" i="14"/>
  <c r="BA119" i="14"/>
  <c r="BA123" i="14"/>
  <c r="AY126" i="14"/>
  <c r="AZ126" i="14"/>
  <c r="BA131" i="14"/>
  <c r="BA136" i="14"/>
  <c r="AZ142" i="14"/>
  <c r="AZ4" i="14"/>
  <c r="BA4" i="14"/>
  <c r="AY5" i="14"/>
  <c r="AZ6" i="14"/>
  <c r="BA6" i="14"/>
  <c r="AY7" i="14"/>
  <c r="AZ8" i="14"/>
  <c r="BA8" i="14"/>
  <c r="AY9" i="14"/>
  <c r="AZ10" i="14"/>
  <c r="BA10" i="14"/>
  <c r="AY11" i="14"/>
  <c r="AZ12" i="14"/>
  <c r="BA12" i="14"/>
  <c r="AY13" i="14"/>
  <c r="AZ14" i="14"/>
  <c r="BA14" i="14"/>
  <c r="AY15" i="14"/>
  <c r="AZ16" i="14"/>
  <c r="BA16" i="14"/>
  <c r="AY17" i="14"/>
  <c r="AZ20" i="14"/>
  <c r="BA20" i="14"/>
  <c r="AY21" i="14"/>
  <c r="AZ24" i="14"/>
  <c r="BA24" i="14"/>
  <c r="AY25" i="14"/>
  <c r="AZ28" i="14"/>
  <c r="AZ29" i="14"/>
  <c r="BA29" i="14"/>
  <c r="AY30" i="14"/>
  <c r="AY31" i="14"/>
  <c r="AZ32" i="14"/>
  <c r="AZ33" i="14"/>
  <c r="BA33" i="14"/>
  <c r="AY34" i="14"/>
  <c r="AY35" i="14"/>
  <c r="AZ36" i="14"/>
  <c r="AZ37" i="14"/>
  <c r="BA37" i="14"/>
  <c r="AY38" i="14"/>
  <c r="AY39" i="14"/>
  <c r="AZ40" i="14"/>
  <c r="AZ41" i="14"/>
  <c r="BA41" i="14"/>
  <c r="AY42" i="14"/>
  <c r="AY43" i="14"/>
  <c r="AZ44" i="14"/>
  <c r="AZ45" i="14"/>
  <c r="BA45" i="14"/>
  <c r="AY46" i="14"/>
  <c r="AY47" i="14"/>
  <c r="AZ48" i="14"/>
  <c r="AZ49" i="14"/>
  <c r="BA49" i="14"/>
  <c r="AY50" i="14"/>
  <c r="AY51" i="14"/>
  <c r="AZ52" i="14"/>
  <c r="AZ53" i="14"/>
  <c r="BA53" i="14"/>
  <c r="AY54" i="14"/>
  <c r="AY55" i="14"/>
  <c r="AZ56" i="14"/>
  <c r="AZ57" i="14"/>
  <c r="BA57" i="14"/>
  <c r="AY58" i="14"/>
  <c r="AZ59" i="14"/>
  <c r="BA59" i="14"/>
  <c r="AY60" i="14"/>
  <c r="AY62" i="14"/>
  <c r="AZ63" i="14"/>
  <c r="BA63" i="14"/>
  <c r="AY64" i="14"/>
  <c r="AY66" i="14"/>
  <c r="AZ67" i="14"/>
  <c r="BA67" i="14"/>
  <c r="AY68" i="14"/>
  <c r="AY70" i="14"/>
  <c r="AZ71" i="14"/>
  <c r="BA71" i="14"/>
  <c r="AY72" i="14"/>
  <c r="AY74" i="14"/>
  <c r="AZ75" i="14"/>
  <c r="BA75" i="14"/>
  <c r="AY76" i="14"/>
  <c r="AY78" i="14"/>
  <c r="AZ79" i="14"/>
  <c r="BA79" i="14"/>
  <c r="AY80" i="14"/>
  <c r="AY82" i="14"/>
  <c r="AZ83" i="14"/>
  <c r="BA83" i="14"/>
  <c r="AY84" i="14"/>
  <c r="AY86" i="14"/>
  <c r="AZ87" i="14"/>
  <c r="BA87" i="14"/>
  <c r="AY88" i="14"/>
  <c r="AY90" i="14"/>
  <c r="AZ91" i="14"/>
  <c r="BA91" i="14"/>
  <c r="AY92" i="14"/>
  <c r="AY94" i="14"/>
  <c r="BA95" i="14"/>
  <c r="AY96" i="14"/>
  <c r="AY98" i="14"/>
  <c r="AY99" i="14"/>
  <c r="AZ99" i="14"/>
  <c r="BA100" i="14"/>
  <c r="AY102" i="14"/>
  <c r="AY103" i="14"/>
  <c r="AZ103" i="14"/>
  <c r="BA104" i="14"/>
  <c r="AY105" i="14"/>
  <c r="AY106" i="14"/>
  <c r="AY107" i="14"/>
  <c r="AZ107" i="14"/>
  <c r="BA108" i="14"/>
  <c r="BA109" i="14"/>
  <c r="BA110" i="14"/>
  <c r="BA111" i="14"/>
  <c r="AY112" i="14"/>
  <c r="AY114" i="14"/>
  <c r="AY115" i="14"/>
  <c r="AZ115" i="14"/>
  <c r="BA116" i="14"/>
  <c r="AY118" i="14"/>
  <c r="AY119" i="14"/>
  <c r="AZ119" i="14"/>
  <c r="BA120" i="14"/>
  <c r="AY121" i="14"/>
  <c r="AY122" i="14"/>
  <c r="AY123" i="14"/>
  <c r="AZ123" i="14"/>
  <c r="BA124" i="14"/>
  <c r="BA125" i="14"/>
  <c r="BA126" i="14"/>
  <c r="BA127" i="14"/>
  <c r="AY128" i="14"/>
  <c r="AY130" i="14"/>
  <c r="AY131" i="14"/>
  <c r="AZ131" i="14"/>
  <c r="BA132" i="14"/>
  <c r="BA133" i="14"/>
  <c r="AY134" i="14"/>
  <c r="BA134" i="14"/>
  <c r="AY135" i="14"/>
  <c r="AZ135" i="14"/>
  <c r="BA135" i="14"/>
  <c r="AY137" i="14"/>
  <c r="BA137" i="14"/>
  <c r="AY138" i="14"/>
  <c r="BA138" i="14"/>
  <c r="AY139" i="14"/>
  <c r="AZ139" i="14"/>
  <c r="BA139" i="14"/>
  <c r="F3" i="16"/>
  <c r="AY19" i="14"/>
  <c r="AY23" i="14"/>
  <c r="AY27" i="14"/>
  <c r="AY61" i="14"/>
  <c r="AY65" i="14"/>
  <c r="AY69" i="14"/>
  <c r="AY73" i="14"/>
  <c r="AY77" i="14"/>
  <c r="AY81" i="14"/>
  <c r="AY85" i="14"/>
  <c r="AY89" i="14"/>
  <c r="AY93" i="14"/>
  <c r="AY97" i="14"/>
  <c r="AY113" i="14"/>
  <c r="AY129" i="14"/>
  <c r="AY18" i="14"/>
  <c r="AY22" i="14"/>
  <c r="AY26" i="14"/>
  <c r="AY101" i="14"/>
  <c r="AY117" i="14"/>
  <c r="AY133" i="14"/>
  <c r="AM54" i="21" l="1"/>
  <c r="C52" i="21"/>
  <c r="I52" i="21" s="1"/>
  <c r="C84" i="21"/>
  <c r="I84" i="21" s="1"/>
  <c r="C92" i="21"/>
  <c r="I92" i="21" s="1"/>
  <c r="C66" i="21"/>
  <c r="I66" i="21" s="1"/>
  <c r="C78" i="21"/>
  <c r="I78" i="21" s="1"/>
  <c r="C59" i="21"/>
  <c r="I59" i="21" s="1"/>
  <c r="C87" i="21"/>
  <c r="I87" i="21" s="1"/>
  <c r="C57" i="21"/>
  <c r="I57" i="21" s="1"/>
  <c r="C69" i="21"/>
  <c r="O69" i="21" s="1"/>
  <c r="C77" i="21"/>
  <c r="O77" i="21" s="1"/>
  <c r="C89" i="21"/>
  <c r="I89" i="21" s="1"/>
  <c r="C74" i="21"/>
  <c r="I74" i="21" s="1"/>
  <c r="C86" i="21"/>
  <c r="O86" i="21" s="1"/>
  <c r="C97" i="21"/>
  <c r="C102" i="21"/>
  <c r="K105" i="21"/>
  <c r="Q105" i="21"/>
  <c r="J105" i="21"/>
  <c r="P105" i="21"/>
  <c r="J104" i="21"/>
  <c r="P104" i="21"/>
  <c r="K103" i="21"/>
  <c r="Q103" i="21"/>
  <c r="J102" i="21"/>
  <c r="P102" i="21"/>
  <c r="J101" i="21"/>
  <c r="P101" i="21"/>
  <c r="AI100" i="21"/>
  <c r="AM100" i="21" s="1"/>
  <c r="M100" i="21"/>
  <c r="S100" i="21"/>
  <c r="L99" i="21"/>
  <c r="R99" i="21"/>
  <c r="L98" i="21"/>
  <c r="R98" i="21"/>
  <c r="M98" i="21"/>
  <c r="S98" i="21"/>
  <c r="AI95" i="21"/>
  <c r="AM95" i="21" s="1"/>
  <c r="J96" i="21"/>
  <c r="P96" i="21"/>
  <c r="J95" i="21"/>
  <c r="P95" i="21"/>
  <c r="AI93" i="21"/>
  <c r="K93" i="21"/>
  <c r="Q93" i="21"/>
  <c r="M93" i="21"/>
  <c r="S93" i="21"/>
  <c r="L92" i="21"/>
  <c r="R92" i="21"/>
  <c r="AI90" i="21"/>
  <c r="J90" i="21"/>
  <c r="P90" i="21"/>
  <c r="K89" i="21"/>
  <c r="Q89" i="21"/>
  <c r="L89" i="21"/>
  <c r="R89" i="21"/>
  <c r="L88" i="21"/>
  <c r="R88" i="21"/>
  <c r="M87" i="21"/>
  <c r="S87" i="21"/>
  <c r="L86" i="21"/>
  <c r="R86" i="21"/>
  <c r="M85" i="21"/>
  <c r="S85" i="21"/>
  <c r="J85" i="21"/>
  <c r="P85" i="21"/>
  <c r="J84" i="21"/>
  <c r="P84" i="21"/>
  <c r="L83" i="21"/>
  <c r="R83" i="21"/>
  <c r="AI81" i="21"/>
  <c r="M81" i="21"/>
  <c r="S81" i="21"/>
  <c r="J81" i="21"/>
  <c r="P81" i="21"/>
  <c r="K80" i="21"/>
  <c r="Q80" i="21"/>
  <c r="AI78" i="21"/>
  <c r="AI77" i="21"/>
  <c r="L77" i="21"/>
  <c r="R77" i="21"/>
  <c r="K77" i="21"/>
  <c r="Q77" i="21"/>
  <c r="M76" i="21"/>
  <c r="S76" i="21"/>
  <c r="K75" i="21"/>
  <c r="Q75" i="21"/>
  <c r="K74" i="21"/>
  <c r="Q74" i="21"/>
  <c r="M73" i="21"/>
  <c r="S73" i="21"/>
  <c r="K73" i="21"/>
  <c r="Q73" i="21"/>
  <c r="M72" i="21"/>
  <c r="S72" i="21"/>
  <c r="K71" i="21"/>
  <c r="Q71" i="21"/>
  <c r="J70" i="21"/>
  <c r="P70" i="21"/>
  <c r="L69" i="21"/>
  <c r="R69" i="21"/>
  <c r="J69" i="21"/>
  <c r="P69" i="21"/>
  <c r="AI67" i="21"/>
  <c r="J67" i="21"/>
  <c r="P67" i="21"/>
  <c r="J66" i="21"/>
  <c r="P66" i="21"/>
  <c r="K65" i="21"/>
  <c r="Q65" i="21"/>
  <c r="M65" i="21"/>
  <c r="S65" i="21"/>
  <c r="AI63" i="21"/>
  <c r="K63" i="21"/>
  <c r="Q63" i="21"/>
  <c r="L62" i="21"/>
  <c r="R62" i="21"/>
  <c r="L61" i="21"/>
  <c r="R61" i="21"/>
  <c r="J61" i="21"/>
  <c r="P61" i="21"/>
  <c r="AI59" i="21"/>
  <c r="K59" i="21"/>
  <c r="Q59" i="21"/>
  <c r="J58" i="21"/>
  <c r="P58" i="21"/>
  <c r="M57" i="21"/>
  <c r="S57" i="21"/>
  <c r="J57" i="21"/>
  <c r="P57" i="21"/>
  <c r="AI55" i="21"/>
  <c r="K55" i="21"/>
  <c r="Q55" i="21"/>
  <c r="AI53" i="21"/>
  <c r="K53" i="21"/>
  <c r="Q53" i="21"/>
  <c r="L53" i="21"/>
  <c r="R53" i="21"/>
  <c r="AI51" i="21"/>
  <c r="M51" i="21"/>
  <c r="S51" i="21"/>
  <c r="J50" i="21"/>
  <c r="P50" i="21"/>
  <c r="C98" i="21"/>
  <c r="C104" i="21"/>
  <c r="M105" i="21"/>
  <c r="S105" i="21"/>
  <c r="L104" i="21"/>
  <c r="R104" i="21"/>
  <c r="K104" i="21"/>
  <c r="Q104" i="21"/>
  <c r="AI102" i="21"/>
  <c r="AM102" i="21" s="1"/>
  <c r="L102" i="21"/>
  <c r="R102" i="21"/>
  <c r="K101" i="21"/>
  <c r="Q101" i="21"/>
  <c r="K100" i="21"/>
  <c r="Q100" i="21"/>
  <c r="L100" i="21"/>
  <c r="R100" i="21"/>
  <c r="M99" i="21"/>
  <c r="S99" i="21"/>
  <c r="K98" i="21"/>
  <c r="Q98" i="21"/>
  <c r="K96" i="21"/>
  <c r="Q96" i="21"/>
  <c r="L96" i="21"/>
  <c r="R96" i="21"/>
  <c r="M97" i="21"/>
  <c r="S97" i="21"/>
  <c r="AI94" i="21"/>
  <c r="J94" i="21"/>
  <c r="P94" i="21"/>
  <c r="J93" i="21"/>
  <c r="P93" i="21"/>
  <c r="M92" i="21"/>
  <c r="S92" i="21"/>
  <c r="J92" i="21"/>
  <c r="P92" i="21"/>
  <c r="L91" i="21"/>
  <c r="R91" i="21"/>
  <c r="M90" i="21"/>
  <c r="S90" i="21"/>
  <c r="AI88" i="21"/>
  <c r="K88" i="21"/>
  <c r="Q88" i="21"/>
  <c r="J88" i="21"/>
  <c r="P88" i="21"/>
  <c r="AI86" i="21"/>
  <c r="AI85" i="21"/>
  <c r="AI84" i="21"/>
  <c r="L84" i="21"/>
  <c r="R84" i="21"/>
  <c r="M84" i="21"/>
  <c r="S84" i="21"/>
  <c r="J83" i="21"/>
  <c r="P83" i="21"/>
  <c r="J82" i="21"/>
  <c r="P82" i="21"/>
  <c r="L81" i="21"/>
  <c r="R81" i="21"/>
  <c r="L80" i="21"/>
  <c r="R80" i="21"/>
  <c r="J80" i="21"/>
  <c r="P80" i="21"/>
  <c r="M79" i="21"/>
  <c r="S79" i="21"/>
  <c r="J78" i="21"/>
  <c r="P78" i="21"/>
  <c r="AI76" i="21"/>
  <c r="L76" i="21"/>
  <c r="R76" i="21"/>
  <c r="J76" i="21"/>
  <c r="P76" i="21"/>
  <c r="AI74" i="21"/>
  <c r="AI73" i="21"/>
  <c r="L73" i="21"/>
  <c r="R73" i="21"/>
  <c r="L72" i="21"/>
  <c r="R72" i="21"/>
  <c r="J72" i="21"/>
  <c r="P72" i="21"/>
  <c r="AI70" i="21"/>
  <c r="K70" i="21"/>
  <c r="Q70" i="21"/>
  <c r="M69" i="21"/>
  <c r="S69" i="21"/>
  <c r="L68" i="21"/>
  <c r="R68" i="21"/>
  <c r="K68" i="21"/>
  <c r="Q68" i="21"/>
  <c r="AI66" i="21"/>
  <c r="M66" i="21"/>
  <c r="S66" i="21"/>
  <c r="L65" i="21"/>
  <c r="R65" i="21"/>
  <c r="L64" i="21"/>
  <c r="R64" i="21"/>
  <c r="M64" i="21"/>
  <c r="S64" i="21"/>
  <c r="AI62" i="21"/>
  <c r="AI61" i="21"/>
  <c r="M61" i="21"/>
  <c r="S61" i="21"/>
  <c r="L60" i="21"/>
  <c r="R60" i="21"/>
  <c r="K60" i="21"/>
  <c r="Q60" i="21"/>
  <c r="L59" i="21"/>
  <c r="R59" i="21"/>
  <c r="M58" i="21"/>
  <c r="S58" i="21"/>
  <c r="L57" i="21"/>
  <c r="R57" i="21"/>
  <c r="L56" i="21"/>
  <c r="R56" i="21"/>
  <c r="M56" i="21"/>
  <c r="S56" i="21"/>
  <c r="M55" i="21"/>
  <c r="S55" i="21"/>
  <c r="M54" i="21"/>
  <c r="S54" i="21"/>
  <c r="AI52" i="21"/>
  <c r="M52" i="21"/>
  <c r="S52" i="21"/>
  <c r="J52" i="21"/>
  <c r="P52" i="21"/>
  <c r="AI50" i="21"/>
  <c r="K50" i="21"/>
  <c r="Q50" i="21"/>
  <c r="C99" i="21"/>
  <c r="C101" i="21"/>
  <c r="AI105" i="21"/>
  <c r="AM105" i="21" s="1"/>
  <c r="L105" i="21"/>
  <c r="R105" i="21"/>
  <c r="M104" i="21"/>
  <c r="S104" i="21"/>
  <c r="L103" i="21"/>
  <c r="R103" i="21"/>
  <c r="M103" i="21"/>
  <c r="S103" i="21"/>
  <c r="AI101" i="21"/>
  <c r="AM101" i="21" s="1"/>
  <c r="L101" i="21"/>
  <c r="R101" i="21"/>
  <c r="J100" i="21"/>
  <c r="P100" i="21"/>
  <c r="K99" i="21"/>
  <c r="Q99" i="21"/>
  <c r="J99" i="21"/>
  <c r="P99" i="21"/>
  <c r="J98" i="21"/>
  <c r="P98" i="21"/>
  <c r="K97" i="21"/>
  <c r="Q97" i="21"/>
  <c r="J97" i="21"/>
  <c r="P97" i="21"/>
  <c r="K95" i="21"/>
  <c r="Q95" i="21"/>
  <c r="M95" i="21"/>
  <c r="S95" i="21"/>
  <c r="K94" i="21"/>
  <c r="Q94" i="21"/>
  <c r="AI92" i="21"/>
  <c r="AI91" i="21"/>
  <c r="M91" i="21"/>
  <c r="S91" i="21"/>
  <c r="K91" i="21"/>
  <c r="Q91" i="21"/>
  <c r="AI89" i="21"/>
  <c r="M89" i="21"/>
  <c r="S89" i="21"/>
  <c r="AI87" i="21"/>
  <c r="J87" i="21"/>
  <c r="P87" i="21"/>
  <c r="K87" i="21"/>
  <c r="Q87" i="21"/>
  <c r="M86" i="21"/>
  <c r="S86" i="21"/>
  <c r="K85" i="21"/>
  <c r="Q85" i="21"/>
  <c r="K84" i="21"/>
  <c r="Q84" i="21"/>
  <c r="M83" i="21"/>
  <c r="S83" i="21"/>
  <c r="K83" i="21"/>
  <c r="Q83" i="21"/>
  <c r="M82" i="21"/>
  <c r="S82" i="21"/>
  <c r="AI80" i="21"/>
  <c r="AI79" i="21"/>
  <c r="K79" i="21"/>
  <c r="Q79" i="21"/>
  <c r="L79" i="21"/>
  <c r="R79" i="21"/>
  <c r="K78" i="21"/>
  <c r="Q78" i="21"/>
  <c r="M77" i="21"/>
  <c r="S77" i="21"/>
  <c r="AI75" i="21"/>
  <c r="L75" i="21"/>
  <c r="R75" i="21"/>
  <c r="J75" i="21"/>
  <c r="P75" i="21"/>
  <c r="L74" i="21"/>
  <c r="R74" i="21"/>
  <c r="AI72" i="21"/>
  <c r="K72" i="21"/>
  <c r="Q72" i="21"/>
  <c r="M71" i="21"/>
  <c r="S71" i="21"/>
  <c r="J71" i="21"/>
  <c r="P71" i="21"/>
  <c r="AI69" i="21"/>
  <c r="AI68" i="21"/>
  <c r="J68" i="21"/>
  <c r="P68" i="21"/>
  <c r="K67" i="21"/>
  <c r="Q67" i="21"/>
  <c r="M67" i="21"/>
  <c r="S67" i="21"/>
  <c r="AI65" i="21"/>
  <c r="AI64" i="21"/>
  <c r="J64" i="21"/>
  <c r="P64" i="21"/>
  <c r="M63" i="21"/>
  <c r="S63" i="21"/>
  <c r="J63" i="21"/>
  <c r="P63" i="21"/>
  <c r="M62" i="21"/>
  <c r="S62" i="21"/>
  <c r="AI60" i="21"/>
  <c r="J60" i="21"/>
  <c r="P60" i="21"/>
  <c r="AI58" i="21"/>
  <c r="J59" i="21"/>
  <c r="P59" i="21"/>
  <c r="AI57" i="21"/>
  <c r="AI56" i="21"/>
  <c r="J56" i="21"/>
  <c r="P56" i="21"/>
  <c r="J55" i="21"/>
  <c r="P55" i="21"/>
  <c r="J54" i="21"/>
  <c r="P54" i="21"/>
  <c r="J53" i="21"/>
  <c r="P53" i="21"/>
  <c r="L52" i="21"/>
  <c r="R52" i="21"/>
  <c r="J51" i="21"/>
  <c r="P51" i="21"/>
  <c r="L51" i="21"/>
  <c r="R51" i="21"/>
  <c r="M50" i="21"/>
  <c r="S50" i="21"/>
  <c r="FI3" i="14"/>
  <c r="C103" i="21" s="1"/>
  <c r="FJ3" i="14"/>
  <c r="C67" i="21"/>
  <c r="O67" i="21" s="1"/>
  <c r="C90" i="21"/>
  <c r="O90" i="21" s="1"/>
  <c r="C63" i="21"/>
  <c r="O63" i="21" s="1"/>
  <c r="C71" i="21"/>
  <c r="I71" i="21" s="1"/>
  <c r="C60" i="21"/>
  <c r="O60" i="21" s="1"/>
  <c r="C68" i="21"/>
  <c r="I68" i="21" s="1"/>
  <c r="C72" i="21"/>
  <c r="I72" i="21" s="1"/>
  <c r="C50" i="21"/>
  <c r="O50" i="21" s="1"/>
  <c r="C58" i="21"/>
  <c r="O58" i="21" s="1"/>
  <c r="C82" i="21"/>
  <c r="O82" i="21" s="1"/>
  <c r="C53" i="21"/>
  <c r="O53" i="21" s="1"/>
  <c r="C65" i="21"/>
  <c r="I65" i="21" s="1"/>
  <c r="C73" i="21"/>
  <c r="O73" i="21" s="1"/>
  <c r="C81" i="21"/>
  <c r="O81" i="21" s="1"/>
  <c r="C75" i="21"/>
  <c r="O75" i="21" s="1"/>
  <c r="C95" i="21"/>
  <c r="I95" i="21" s="1"/>
  <c r="C100" i="21"/>
  <c r="C105" i="21"/>
  <c r="AI104" i="21"/>
  <c r="AM104" i="21" s="1"/>
  <c r="AI103" i="21"/>
  <c r="AM103" i="21" s="1"/>
  <c r="J103" i="21"/>
  <c r="P103" i="21"/>
  <c r="K102" i="21"/>
  <c r="Q102" i="21"/>
  <c r="M102" i="21"/>
  <c r="S102" i="21"/>
  <c r="M101" i="21"/>
  <c r="S101" i="21"/>
  <c r="AI99" i="21"/>
  <c r="AM99" i="21" s="1"/>
  <c r="AI98" i="21"/>
  <c r="AM98" i="21" s="1"/>
  <c r="AI96" i="21"/>
  <c r="AM96" i="21" s="1"/>
  <c r="AI97" i="21"/>
  <c r="AM97" i="21" s="1"/>
  <c r="L97" i="21"/>
  <c r="R97" i="21"/>
  <c r="M96" i="21"/>
  <c r="S96" i="21"/>
  <c r="L95" i="21"/>
  <c r="R95" i="21"/>
  <c r="L94" i="21"/>
  <c r="R94" i="21"/>
  <c r="M94" i="21"/>
  <c r="S94" i="21"/>
  <c r="L93" i="21"/>
  <c r="R93" i="21"/>
  <c r="K92" i="21"/>
  <c r="Q92" i="21"/>
  <c r="J91" i="21"/>
  <c r="P91" i="21"/>
  <c r="K90" i="21"/>
  <c r="Q90" i="21"/>
  <c r="L90" i="21"/>
  <c r="R90" i="21"/>
  <c r="J89" i="21"/>
  <c r="P89" i="21"/>
  <c r="M88" i="21"/>
  <c r="S88" i="21"/>
  <c r="L87" i="21"/>
  <c r="R87" i="21"/>
  <c r="J86" i="21"/>
  <c r="P86" i="21"/>
  <c r="K86" i="21"/>
  <c r="Q86" i="21"/>
  <c r="L85" i="21"/>
  <c r="R85" i="21"/>
  <c r="AI83" i="21"/>
  <c r="AI82" i="21"/>
  <c r="L82" i="21"/>
  <c r="R82" i="21"/>
  <c r="K82" i="21"/>
  <c r="Q82" i="21"/>
  <c r="K81" i="21"/>
  <c r="Q81" i="21"/>
  <c r="M80" i="21"/>
  <c r="S80" i="21"/>
  <c r="J79" i="21"/>
  <c r="P79" i="21"/>
  <c r="L78" i="21"/>
  <c r="R78" i="21"/>
  <c r="M78" i="21"/>
  <c r="S78" i="21"/>
  <c r="J77" i="21"/>
  <c r="P77" i="21"/>
  <c r="K76" i="21"/>
  <c r="Q76" i="21"/>
  <c r="M75" i="21"/>
  <c r="S75" i="21"/>
  <c r="M74" i="21"/>
  <c r="S74" i="21"/>
  <c r="J74" i="21"/>
  <c r="P74" i="21"/>
  <c r="J73" i="21"/>
  <c r="P73" i="21"/>
  <c r="AI71" i="21"/>
  <c r="L71" i="21"/>
  <c r="R71" i="21"/>
  <c r="M70" i="21"/>
  <c r="S70" i="21"/>
  <c r="L70" i="21"/>
  <c r="R70" i="21"/>
  <c r="K69" i="21"/>
  <c r="Q69" i="21"/>
  <c r="M68" i="21"/>
  <c r="S68" i="21"/>
  <c r="L67" i="21"/>
  <c r="R67" i="21"/>
  <c r="K66" i="21"/>
  <c r="Q66" i="21"/>
  <c r="L66" i="21"/>
  <c r="R66" i="21"/>
  <c r="J65" i="21"/>
  <c r="P65" i="21"/>
  <c r="K64" i="21"/>
  <c r="Q64" i="21"/>
  <c r="L63" i="21"/>
  <c r="R63" i="21"/>
  <c r="K62" i="21"/>
  <c r="Q62" i="21"/>
  <c r="J62" i="21"/>
  <c r="P62" i="21"/>
  <c r="K61" i="21"/>
  <c r="Q61" i="21"/>
  <c r="M60" i="21"/>
  <c r="S60" i="21"/>
  <c r="M59" i="21"/>
  <c r="S59" i="21"/>
  <c r="K58" i="21"/>
  <c r="Q58" i="21"/>
  <c r="L58" i="21"/>
  <c r="R58" i="21"/>
  <c r="K57" i="21"/>
  <c r="Q57" i="21"/>
  <c r="K56" i="21"/>
  <c r="Q56" i="21"/>
  <c r="L55" i="21"/>
  <c r="R55" i="21"/>
  <c r="L54" i="21"/>
  <c r="R54" i="21"/>
  <c r="K54" i="21"/>
  <c r="Q54" i="21"/>
  <c r="M53" i="21"/>
  <c r="S53" i="21"/>
  <c r="K52" i="21"/>
  <c r="Q52" i="21"/>
  <c r="K51" i="21"/>
  <c r="Q51" i="21"/>
  <c r="L50" i="21"/>
  <c r="R50" i="21"/>
  <c r="BZ131" i="15"/>
  <c r="BW131" i="15"/>
  <c r="BB131" i="15"/>
  <c r="BF131" i="15"/>
  <c r="BJ131" i="15"/>
  <c r="BN131" i="15"/>
  <c r="BR131" i="15"/>
  <c r="BV131" i="15"/>
  <c r="BE131" i="15"/>
  <c r="BI131" i="15"/>
  <c r="BM131" i="15"/>
  <c r="BQ131" i="15"/>
  <c r="BU131" i="15"/>
  <c r="BG131" i="15"/>
  <c r="BO131" i="15"/>
  <c r="BA131" i="15"/>
  <c r="BH131" i="15"/>
  <c r="BP131" i="15"/>
  <c r="BC131" i="15"/>
  <c r="BK131" i="15"/>
  <c r="BS131" i="15"/>
  <c r="BD131" i="15"/>
  <c r="BL131" i="15"/>
  <c r="BT131" i="15"/>
  <c r="BY130" i="15"/>
  <c r="BX130" i="15"/>
  <c r="C33" i="21"/>
  <c r="I76" i="21"/>
  <c r="O76" i="21"/>
  <c r="I88" i="21"/>
  <c r="O88" i="21"/>
  <c r="I54" i="21"/>
  <c r="O54" i="21"/>
  <c r="I62" i="21"/>
  <c r="O62" i="21"/>
  <c r="I55" i="21"/>
  <c r="O55" i="21"/>
  <c r="I83" i="21"/>
  <c r="O83" i="21"/>
  <c r="I91" i="21"/>
  <c r="O91" i="21"/>
  <c r="I61" i="21"/>
  <c r="O61" i="21"/>
  <c r="I85" i="21"/>
  <c r="O85" i="21"/>
  <c r="I93" i="21"/>
  <c r="O93" i="21"/>
  <c r="I70" i="21"/>
  <c r="O70" i="21"/>
  <c r="I51" i="21"/>
  <c r="O51" i="21"/>
  <c r="I79" i="21"/>
  <c r="O79" i="21"/>
  <c r="I64" i="21"/>
  <c r="O64" i="21"/>
  <c r="I80" i="21"/>
  <c r="O80" i="21"/>
  <c r="I56" i="21"/>
  <c r="O56" i="21"/>
  <c r="I96" i="21"/>
  <c r="O96" i="21"/>
  <c r="C35" i="21"/>
  <c r="C34" i="21"/>
  <c r="E33" i="21"/>
  <c r="G35" i="21"/>
  <c r="F36" i="21"/>
  <c r="E37" i="21"/>
  <c r="G39" i="21"/>
  <c r="C39" i="21"/>
  <c r="F40" i="21"/>
  <c r="E41" i="21"/>
  <c r="G43" i="21"/>
  <c r="C43" i="21"/>
  <c r="F44" i="21"/>
  <c r="E45" i="21"/>
  <c r="G47" i="21"/>
  <c r="C47" i="21"/>
  <c r="F48" i="21"/>
  <c r="E49" i="21"/>
  <c r="G34" i="21"/>
  <c r="E36" i="21"/>
  <c r="F37" i="21"/>
  <c r="C42" i="21"/>
  <c r="E44" i="21"/>
  <c r="G46" i="21"/>
  <c r="F47" i="21"/>
  <c r="G36" i="21"/>
  <c r="G38" i="21"/>
  <c r="F39" i="21"/>
  <c r="C40" i="21"/>
  <c r="E42" i="21"/>
  <c r="G44" i="21"/>
  <c r="F45" i="21"/>
  <c r="C48" i="21"/>
  <c r="D33" i="21"/>
  <c r="D34" i="21"/>
  <c r="D35" i="21"/>
  <c r="D36" i="21"/>
  <c r="D37" i="21"/>
  <c r="D38" i="21"/>
  <c r="D39" i="21"/>
  <c r="D40" i="21"/>
  <c r="D41" i="21"/>
  <c r="D42" i="21"/>
  <c r="D43" i="21"/>
  <c r="D44" i="21"/>
  <c r="D45" i="21"/>
  <c r="D46" i="21"/>
  <c r="D47" i="21"/>
  <c r="D48" i="21"/>
  <c r="D49" i="21"/>
  <c r="G33" i="21"/>
  <c r="F34" i="21"/>
  <c r="E35" i="21"/>
  <c r="G37" i="21"/>
  <c r="C37" i="21"/>
  <c r="F38" i="21"/>
  <c r="E39" i="21"/>
  <c r="G41" i="21"/>
  <c r="C41" i="21"/>
  <c r="F42" i="21"/>
  <c r="E43" i="21"/>
  <c r="G45" i="21"/>
  <c r="C45" i="21"/>
  <c r="F46" i="21"/>
  <c r="E47" i="21"/>
  <c r="G49" i="21"/>
  <c r="C49" i="21"/>
  <c r="E34" i="21"/>
  <c r="F35" i="21"/>
  <c r="C36" i="21"/>
  <c r="E38" i="21"/>
  <c r="G40" i="21"/>
  <c r="G42" i="21"/>
  <c r="F43" i="21"/>
  <c r="C46" i="21"/>
  <c r="E48" i="21"/>
  <c r="C38" i="21"/>
  <c r="E40" i="21"/>
  <c r="F41" i="21"/>
  <c r="C44" i="21"/>
  <c r="E46" i="21"/>
  <c r="G48" i="21"/>
  <c r="F49" i="21"/>
  <c r="CI3" i="14"/>
  <c r="CM3" i="14"/>
  <c r="CQ3" i="14"/>
  <c r="CU3" i="14"/>
  <c r="CY3" i="14"/>
  <c r="DC3" i="14"/>
  <c r="CJ3" i="14"/>
  <c r="CN3" i="14"/>
  <c r="CR3" i="14"/>
  <c r="CV3" i="14"/>
  <c r="CZ3" i="14"/>
  <c r="DD3" i="14"/>
  <c r="CK3" i="14"/>
  <c r="CO3" i="14"/>
  <c r="CS3" i="14"/>
  <c r="CW3" i="14"/>
  <c r="DA3" i="14"/>
  <c r="CH3" i="14"/>
  <c r="CL3" i="14"/>
  <c r="CP3" i="14"/>
  <c r="CT3" i="14"/>
  <c r="CX3" i="14"/>
  <c r="DB3" i="14"/>
  <c r="AX131" i="15"/>
  <c r="Z131" i="15"/>
  <c r="Y131" i="15"/>
  <c r="AI33" i="21"/>
  <c r="AI34" i="21"/>
  <c r="AI38" i="21"/>
  <c r="AI42" i="21"/>
  <c r="AI46" i="21"/>
  <c r="AI35" i="21"/>
  <c r="AI39" i="21"/>
  <c r="AI43" i="21"/>
  <c r="AI47" i="21"/>
  <c r="AI36" i="21"/>
  <c r="AI40" i="21"/>
  <c r="AI44" i="21"/>
  <c r="AI48" i="21"/>
  <c r="AI37" i="21"/>
  <c r="AI41" i="21"/>
  <c r="AI45" i="21"/>
  <c r="AI49" i="21"/>
  <c r="CC3" i="14"/>
  <c r="CG3" i="14"/>
  <c r="CB3" i="14"/>
  <c r="BZ3" i="14"/>
  <c r="CD3" i="14"/>
  <c r="CA3" i="14"/>
  <c r="CE3" i="14"/>
  <c r="CF3" i="14"/>
  <c r="AL131" i="15"/>
  <c r="AP131" i="15"/>
  <c r="AN131" i="15"/>
  <c r="AM131" i="15"/>
  <c r="AJ131" i="15"/>
  <c r="AK131" i="15"/>
  <c r="AO131" i="15"/>
  <c r="AG131" i="15"/>
  <c r="AU130" i="15"/>
  <c r="AW130" i="15"/>
  <c r="AR130" i="15"/>
  <c r="AQ130" i="15"/>
  <c r="AT130" i="15"/>
  <c r="AS130" i="15"/>
  <c r="AV130" i="15"/>
  <c r="AA131" i="15"/>
  <c r="AE131" i="15"/>
  <c r="AB131" i="15"/>
  <c r="AC131" i="15"/>
  <c r="AI131" i="15"/>
  <c r="AD131" i="15"/>
  <c r="AF131" i="15"/>
  <c r="AH131" i="15"/>
  <c r="A132" i="15"/>
  <c r="G3" i="16"/>
  <c r="C94" i="21" l="1"/>
  <c r="O94" i="21" s="1"/>
  <c r="V94" i="21" s="1"/>
  <c r="W94" i="21" s="1"/>
  <c r="O87" i="21"/>
  <c r="V87" i="21" s="1"/>
  <c r="W87" i="21" s="1"/>
  <c r="O89" i="21"/>
  <c r="V89" i="21" s="1"/>
  <c r="W89" i="21" s="1"/>
  <c r="O66" i="21"/>
  <c r="V66" i="21" s="1"/>
  <c r="W66" i="21" s="1"/>
  <c r="I50" i="21"/>
  <c r="O95" i="21"/>
  <c r="U95" i="21" s="1"/>
  <c r="I77" i="21"/>
  <c r="AJ65" i="21"/>
  <c r="O59" i="21"/>
  <c r="U59" i="21" s="1"/>
  <c r="I67" i="21"/>
  <c r="O72" i="21"/>
  <c r="V72" i="21" s="1"/>
  <c r="W72" i="21" s="1"/>
  <c r="I75" i="21"/>
  <c r="I53" i="21"/>
  <c r="I63" i="21"/>
  <c r="O52" i="21"/>
  <c r="U52" i="21" s="1"/>
  <c r="O92" i="21"/>
  <c r="U92" i="21" s="1"/>
  <c r="O57" i="21"/>
  <c r="U57" i="21" s="1"/>
  <c r="O71" i="21"/>
  <c r="V71" i="21" s="1"/>
  <c r="W71" i="21" s="1"/>
  <c r="O65" i="21"/>
  <c r="U65" i="21" s="1"/>
  <c r="I69" i="21"/>
  <c r="I73" i="21"/>
  <c r="I86" i="21"/>
  <c r="I94" i="21"/>
  <c r="O68" i="21"/>
  <c r="V68" i="21" s="1"/>
  <c r="W68" i="21" s="1"/>
  <c r="O74" i="21"/>
  <c r="V74" i="21" s="1"/>
  <c r="W74" i="21" s="1"/>
  <c r="O78" i="21"/>
  <c r="U78" i="21" s="1"/>
  <c r="I90" i="21"/>
  <c r="I58" i="21"/>
  <c r="I81" i="21"/>
  <c r="I82" i="21"/>
  <c r="O84" i="21"/>
  <c r="U84" i="21" s="1"/>
  <c r="I60" i="21"/>
  <c r="AM82" i="21"/>
  <c r="AJ93" i="21"/>
  <c r="I105" i="21"/>
  <c r="O105" i="21"/>
  <c r="AM56" i="21"/>
  <c r="AJ67" i="21"/>
  <c r="AM58" i="21"/>
  <c r="AJ69" i="21"/>
  <c r="AM64" i="21"/>
  <c r="AJ75" i="21"/>
  <c r="AM68" i="21"/>
  <c r="AJ79" i="21"/>
  <c r="AM72" i="21"/>
  <c r="AJ83" i="21"/>
  <c r="AM79" i="21"/>
  <c r="AJ90" i="21"/>
  <c r="AM61" i="21"/>
  <c r="AJ72" i="21"/>
  <c r="AM76" i="21"/>
  <c r="AJ87" i="21"/>
  <c r="AM85" i="21"/>
  <c r="AJ96" i="21"/>
  <c r="AM53" i="21"/>
  <c r="AJ64" i="21"/>
  <c r="AM59" i="21"/>
  <c r="AJ70" i="21"/>
  <c r="AM78" i="21"/>
  <c r="AJ89" i="21"/>
  <c r="AM90" i="21"/>
  <c r="AJ101" i="21"/>
  <c r="AM71" i="21"/>
  <c r="AJ82" i="21"/>
  <c r="AM83" i="21"/>
  <c r="AJ94" i="21"/>
  <c r="O100" i="21"/>
  <c r="I100" i="21"/>
  <c r="AM57" i="21"/>
  <c r="AJ68" i="21"/>
  <c r="AM65" i="21"/>
  <c r="AJ76" i="21"/>
  <c r="AM69" i="21"/>
  <c r="AJ80" i="21"/>
  <c r="AM80" i="21"/>
  <c r="AJ91" i="21"/>
  <c r="AM89" i="21"/>
  <c r="AJ100" i="21"/>
  <c r="AM62" i="21"/>
  <c r="AJ73" i="21"/>
  <c r="AM86" i="21"/>
  <c r="AJ97" i="21"/>
  <c r="I104" i="21"/>
  <c r="O104" i="21"/>
  <c r="AM63" i="21"/>
  <c r="AJ74" i="21"/>
  <c r="AM87" i="21"/>
  <c r="AJ98" i="21"/>
  <c r="AM91" i="21"/>
  <c r="AJ102" i="21"/>
  <c r="O101" i="21"/>
  <c r="I101" i="21"/>
  <c r="AM50" i="21"/>
  <c r="AJ61" i="21"/>
  <c r="AM66" i="21"/>
  <c r="AJ77" i="21"/>
  <c r="AM73" i="21"/>
  <c r="AJ84" i="21"/>
  <c r="AM88" i="21"/>
  <c r="AJ99" i="21"/>
  <c r="I98" i="21"/>
  <c r="O98" i="21"/>
  <c r="AM67" i="21"/>
  <c r="AJ78" i="21"/>
  <c r="I102" i="21"/>
  <c r="O102" i="21"/>
  <c r="I103" i="21"/>
  <c r="O103" i="21"/>
  <c r="AM60" i="21"/>
  <c r="AJ71" i="21"/>
  <c r="AM75" i="21"/>
  <c r="AJ86" i="21"/>
  <c r="AM92" i="21"/>
  <c r="AJ103" i="21"/>
  <c r="O99" i="21"/>
  <c r="I99" i="21"/>
  <c r="AM52" i="21"/>
  <c r="AJ63" i="21"/>
  <c r="AM70" i="21"/>
  <c r="AJ81" i="21"/>
  <c r="AM74" i="21"/>
  <c r="AJ85" i="21"/>
  <c r="AM84" i="21"/>
  <c r="AJ95" i="21"/>
  <c r="AM94" i="21"/>
  <c r="AJ105" i="21"/>
  <c r="AM51" i="21"/>
  <c r="AJ62" i="21"/>
  <c r="AM55" i="21"/>
  <c r="AJ66" i="21"/>
  <c r="AM77" i="21"/>
  <c r="AJ88" i="21"/>
  <c r="AM81" i="21"/>
  <c r="AJ92" i="21"/>
  <c r="AM93" i="21"/>
  <c r="AJ104" i="21"/>
  <c r="I97" i="21"/>
  <c r="O97" i="21"/>
  <c r="AI31" i="21"/>
  <c r="FI132" i="14"/>
  <c r="FI130" i="14"/>
  <c r="BZ132" i="15"/>
  <c r="FI131" i="14" s="1"/>
  <c r="BW132" i="15"/>
  <c r="BE132" i="15"/>
  <c r="BI132" i="15"/>
  <c r="BM132" i="15"/>
  <c r="BQ132" i="15"/>
  <c r="BU132" i="15"/>
  <c r="BD132" i="15"/>
  <c r="BH132" i="15"/>
  <c r="BL132" i="15"/>
  <c r="BP132" i="15"/>
  <c r="BT132" i="15"/>
  <c r="BB132" i="15"/>
  <c r="BJ132" i="15"/>
  <c r="BR132" i="15"/>
  <c r="BC132" i="15"/>
  <c r="BK132" i="15"/>
  <c r="BS132" i="15"/>
  <c r="BA132" i="15"/>
  <c r="BF132" i="15"/>
  <c r="BN132" i="15"/>
  <c r="BV132" i="15"/>
  <c r="BG132" i="15"/>
  <c r="BO132" i="15"/>
  <c r="BY131" i="15"/>
  <c r="BX131" i="15"/>
  <c r="U71" i="21"/>
  <c r="U90" i="21"/>
  <c r="V90" i="21"/>
  <c r="W90" i="21" s="1"/>
  <c r="V67" i="21"/>
  <c r="W67" i="21" s="1"/>
  <c r="U67" i="21"/>
  <c r="U56" i="21"/>
  <c r="V56" i="21"/>
  <c r="W56" i="21" s="1"/>
  <c r="U64" i="21"/>
  <c r="V64" i="21"/>
  <c r="W64" i="21" s="1"/>
  <c r="V65" i="21"/>
  <c r="W65" i="21" s="1"/>
  <c r="U50" i="21"/>
  <c r="V50" i="21"/>
  <c r="W50" i="21" s="1"/>
  <c r="U68" i="21"/>
  <c r="U79" i="21"/>
  <c r="V79" i="21"/>
  <c r="W79" i="21" s="1"/>
  <c r="U70" i="21"/>
  <c r="V70" i="21"/>
  <c r="W70" i="21" s="1"/>
  <c r="U93" i="21"/>
  <c r="V93" i="21"/>
  <c r="W93" i="21" s="1"/>
  <c r="U61" i="21"/>
  <c r="V61" i="21"/>
  <c r="W61" i="21" s="1"/>
  <c r="V83" i="21"/>
  <c r="W83" i="21" s="1"/>
  <c r="U83" i="21"/>
  <c r="V54" i="21"/>
  <c r="W54" i="21" s="1"/>
  <c r="U54" i="21"/>
  <c r="U76" i="21"/>
  <c r="V76" i="21"/>
  <c r="W76" i="21" s="1"/>
  <c r="U81" i="21"/>
  <c r="V81" i="21"/>
  <c r="W81" i="21" s="1"/>
  <c r="U60" i="21"/>
  <c r="V60" i="21"/>
  <c r="W60" i="21" s="1"/>
  <c r="V77" i="21"/>
  <c r="W77" i="21" s="1"/>
  <c r="U77" i="21"/>
  <c r="V59" i="21"/>
  <c r="W59" i="21" s="1"/>
  <c r="U73" i="21"/>
  <c r="V73" i="21"/>
  <c r="W73" i="21" s="1"/>
  <c r="U63" i="21"/>
  <c r="V63" i="21"/>
  <c r="W63" i="21" s="1"/>
  <c r="U96" i="21"/>
  <c r="V96" i="21"/>
  <c r="W96" i="21" s="1"/>
  <c r="U80" i="21"/>
  <c r="V80" i="21"/>
  <c r="W80" i="21" s="1"/>
  <c r="V75" i="21"/>
  <c r="W75" i="21" s="1"/>
  <c r="U75" i="21"/>
  <c r="V58" i="21"/>
  <c r="W58" i="21" s="1"/>
  <c r="U58" i="21"/>
  <c r="U51" i="21"/>
  <c r="V51" i="21"/>
  <c r="W51" i="21" s="1"/>
  <c r="V85" i="21"/>
  <c r="W85" i="21" s="1"/>
  <c r="U85" i="21"/>
  <c r="V91" i="21"/>
  <c r="W91" i="21" s="1"/>
  <c r="U91" i="21"/>
  <c r="U55" i="21"/>
  <c r="V55" i="21"/>
  <c r="W55" i="21" s="1"/>
  <c r="V62" i="21"/>
  <c r="W62" i="21" s="1"/>
  <c r="U62" i="21"/>
  <c r="V88" i="21"/>
  <c r="W88" i="21" s="1"/>
  <c r="U88" i="21"/>
  <c r="V53" i="21"/>
  <c r="W53" i="21" s="1"/>
  <c r="U53" i="21"/>
  <c r="V86" i="21"/>
  <c r="W86" i="21" s="1"/>
  <c r="U86" i="21"/>
  <c r="V69" i="21"/>
  <c r="W69" i="21" s="1"/>
  <c r="U69" i="21"/>
  <c r="U82" i="21"/>
  <c r="V82" i="21"/>
  <c r="W82" i="21" s="1"/>
  <c r="AT131" i="15"/>
  <c r="AU131" i="15"/>
  <c r="AX132" i="15"/>
  <c r="Z132" i="15"/>
  <c r="Y132" i="15"/>
  <c r="AW131" i="15"/>
  <c r="AR131" i="15"/>
  <c r="AM132" i="15"/>
  <c r="AJ132" i="15"/>
  <c r="AN132" i="15"/>
  <c r="AK132" i="15"/>
  <c r="AP132" i="15"/>
  <c r="AL132" i="15"/>
  <c r="AO132" i="15"/>
  <c r="AG132" i="15"/>
  <c r="AS131" i="15"/>
  <c r="AV131" i="15"/>
  <c r="AQ131" i="15"/>
  <c r="AC132" i="15"/>
  <c r="AA132" i="15"/>
  <c r="AF132" i="15"/>
  <c r="AI132" i="15"/>
  <c r="AB132" i="15"/>
  <c r="AE132" i="15"/>
  <c r="AD132" i="15"/>
  <c r="AH132" i="15"/>
  <c r="S49" i="21"/>
  <c r="M49" i="21"/>
  <c r="L48" i="21"/>
  <c r="R48" i="21"/>
  <c r="I47" i="21"/>
  <c r="O47" i="21"/>
  <c r="O45" i="21"/>
  <c r="I45" i="21"/>
  <c r="P44" i="21"/>
  <c r="J44" i="21"/>
  <c r="R42" i="21"/>
  <c r="L42" i="21"/>
  <c r="I40" i="21"/>
  <c r="O40" i="21"/>
  <c r="K38" i="21"/>
  <c r="Q38" i="21"/>
  <c r="M37" i="21"/>
  <c r="S37" i="21"/>
  <c r="M36" i="21"/>
  <c r="S36" i="21"/>
  <c r="J35" i="21"/>
  <c r="P35" i="21"/>
  <c r="M33" i="21"/>
  <c r="S33" i="21"/>
  <c r="L49" i="21"/>
  <c r="R49" i="21"/>
  <c r="Q47" i="21"/>
  <c r="K47" i="21"/>
  <c r="S46" i="21"/>
  <c r="M46" i="21"/>
  <c r="L44" i="21"/>
  <c r="R44" i="21"/>
  <c r="M43" i="21"/>
  <c r="S43" i="21"/>
  <c r="K41" i="21"/>
  <c r="Q41" i="21"/>
  <c r="R39" i="21"/>
  <c r="L39" i="21"/>
  <c r="J38" i="21"/>
  <c r="P38" i="21"/>
  <c r="J36" i="21"/>
  <c r="P36" i="21"/>
  <c r="O35" i="21"/>
  <c r="I35" i="21"/>
  <c r="P34" i="21"/>
  <c r="J34" i="21"/>
  <c r="P49" i="21"/>
  <c r="J49" i="21"/>
  <c r="Q48" i="21"/>
  <c r="K48" i="21"/>
  <c r="M47" i="21"/>
  <c r="S47" i="21"/>
  <c r="J46" i="21"/>
  <c r="P46" i="21"/>
  <c r="K46" i="21"/>
  <c r="Q46" i="21"/>
  <c r="K45" i="21"/>
  <c r="Q45" i="21"/>
  <c r="I44" i="21"/>
  <c r="O44" i="21"/>
  <c r="Q43" i="21"/>
  <c r="K43" i="21"/>
  <c r="O42" i="21"/>
  <c r="I42" i="21"/>
  <c r="K42" i="21"/>
  <c r="Q42" i="21"/>
  <c r="O41" i="21"/>
  <c r="I41" i="21"/>
  <c r="L40" i="21"/>
  <c r="R40" i="21"/>
  <c r="M39" i="21"/>
  <c r="S39" i="21"/>
  <c r="S38" i="21"/>
  <c r="M38" i="21"/>
  <c r="R38" i="21"/>
  <c r="L38" i="21"/>
  <c r="K37" i="21"/>
  <c r="Q37" i="21"/>
  <c r="I36" i="21"/>
  <c r="O36" i="21"/>
  <c r="S35" i="21"/>
  <c r="M35" i="21"/>
  <c r="I34" i="21"/>
  <c r="O34" i="21"/>
  <c r="K34" i="21"/>
  <c r="Q34" i="21"/>
  <c r="K33" i="21"/>
  <c r="Q33" i="21"/>
  <c r="P48" i="21"/>
  <c r="J48" i="21"/>
  <c r="R46" i="21"/>
  <c r="L46" i="21"/>
  <c r="Q44" i="21"/>
  <c r="K44" i="21"/>
  <c r="R43" i="21"/>
  <c r="L43" i="21"/>
  <c r="P41" i="21"/>
  <c r="J41" i="21"/>
  <c r="M40" i="21"/>
  <c r="S40" i="21"/>
  <c r="I39" i="21"/>
  <c r="O39" i="21"/>
  <c r="L36" i="21"/>
  <c r="R36" i="21"/>
  <c r="M34" i="21"/>
  <c r="S34" i="21"/>
  <c r="I48" i="21"/>
  <c r="O48" i="21"/>
  <c r="J47" i="21"/>
  <c r="P47" i="21"/>
  <c r="S45" i="21"/>
  <c r="M45" i="21"/>
  <c r="J43" i="21"/>
  <c r="P43" i="21"/>
  <c r="S42" i="21"/>
  <c r="M42" i="21"/>
  <c r="P40" i="21"/>
  <c r="J40" i="21"/>
  <c r="J39" i="21"/>
  <c r="P39" i="21"/>
  <c r="P37" i="21"/>
  <c r="J37" i="21"/>
  <c r="L35" i="21"/>
  <c r="R35" i="21"/>
  <c r="I33" i="21"/>
  <c r="O33" i="21"/>
  <c r="O49" i="21"/>
  <c r="I49" i="21"/>
  <c r="K49" i="21"/>
  <c r="Q49" i="21"/>
  <c r="M48" i="21"/>
  <c r="S48" i="21"/>
  <c r="R47" i="21"/>
  <c r="L47" i="21"/>
  <c r="O46" i="21"/>
  <c r="I46" i="21"/>
  <c r="L45" i="21"/>
  <c r="R45" i="21"/>
  <c r="P45" i="21"/>
  <c r="J45" i="21"/>
  <c r="M44" i="21"/>
  <c r="S44" i="21"/>
  <c r="I43" i="21"/>
  <c r="O43" i="21"/>
  <c r="J42" i="21"/>
  <c r="P42" i="21"/>
  <c r="S41" i="21"/>
  <c r="M41" i="21"/>
  <c r="L41" i="21"/>
  <c r="R41" i="21"/>
  <c r="Q40" i="21"/>
  <c r="K40" i="21"/>
  <c r="Q39" i="21"/>
  <c r="K39" i="21"/>
  <c r="O38" i="21"/>
  <c r="I38" i="21"/>
  <c r="I37" i="21"/>
  <c r="O37" i="21"/>
  <c r="L37" i="21"/>
  <c r="R37" i="21"/>
  <c r="Q36" i="21"/>
  <c r="K36" i="21"/>
  <c r="K35" i="21"/>
  <c r="Q35" i="21"/>
  <c r="L34" i="21"/>
  <c r="R34" i="21"/>
  <c r="R33" i="21"/>
  <c r="L33" i="21"/>
  <c r="J33" i="21"/>
  <c r="P33" i="21"/>
  <c r="U89" i="21" l="1"/>
  <c r="U94" i="21"/>
  <c r="U87" i="21"/>
  <c r="U66" i="21"/>
  <c r="U72" i="21"/>
  <c r="V95" i="21"/>
  <c r="W95" i="21" s="1"/>
  <c r="V92" i="21"/>
  <c r="W92" i="21" s="1"/>
  <c r="V84" i="21"/>
  <c r="W84" i="21" s="1"/>
  <c r="V57" i="21"/>
  <c r="W57" i="21" s="1"/>
  <c r="AK66" i="21" s="1"/>
  <c r="AL66" i="21" s="1"/>
  <c r="V52" i="21"/>
  <c r="W52" i="21" s="1"/>
  <c r="U74" i="21"/>
  <c r="V78" i="21"/>
  <c r="W78" i="21" s="1"/>
  <c r="AK82" i="21" s="1"/>
  <c r="AL82" i="21" s="1"/>
  <c r="U105" i="21"/>
  <c r="V105" i="21"/>
  <c r="W105" i="21" s="1"/>
  <c r="V103" i="21"/>
  <c r="W103" i="21" s="1"/>
  <c r="U103" i="21"/>
  <c r="V104" i="21"/>
  <c r="W104" i="21" s="1"/>
  <c r="U104" i="21"/>
  <c r="V99" i="21"/>
  <c r="W99" i="21" s="1"/>
  <c r="U99" i="21"/>
  <c r="U101" i="21"/>
  <c r="V101" i="21"/>
  <c r="W101" i="21" s="1"/>
  <c r="V100" i="21"/>
  <c r="W100" i="21" s="1"/>
  <c r="U100" i="21"/>
  <c r="U97" i="21"/>
  <c r="V97" i="21"/>
  <c r="W97" i="21" s="1"/>
  <c r="U102" i="21"/>
  <c r="V102" i="21"/>
  <c r="W102" i="21" s="1"/>
  <c r="V98" i="21"/>
  <c r="W98" i="21" s="1"/>
  <c r="U98" i="21"/>
  <c r="D17" i="38"/>
  <c r="FJ54" i="14"/>
  <c r="D5" i="38"/>
  <c r="D2" i="38"/>
  <c r="D53" i="38"/>
  <c r="D9" i="38"/>
  <c r="D29" i="38"/>
  <c r="D85" i="38"/>
  <c r="D33" i="38"/>
  <c r="FJ18" i="14"/>
  <c r="D45" i="38"/>
  <c r="D37" i="38"/>
  <c r="D49" i="38"/>
  <c r="D25" i="38"/>
  <c r="D21" i="38"/>
  <c r="D61" i="38"/>
  <c r="D77" i="38"/>
  <c r="D57" i="38"/>
  <c r="D41" i="38"/>
  <c r="D22" i="38"/>
  <c r="FJ56" i="14"/>
  <c r="D27" i="38"/>
  <c r="FJ46" i="14"/>
  <c r="FJ109" i="14"/>
  <c r="D79" i="38"/>
  <c r="D14" i="38"/>
  <c r="D19" i="38"/>
  <c r="FJ84" i="14"/>
  <c r="FJ77" i="14"/>
  <c r="D43" i="38"/>
  <c r="FJ37" i="14"/>
  <c r="FJ45" i="14"/>
  <c r="FJ64" i="14"/>
  <c r="FJ14" i="14"/>
  <c r="D11" i="38"/>
  <c r="FJ40" i="14"/>
  <c r="FJ67" i="14"/>
  <c r="FJ110" i="14"/>
  <c r="FJ91" i="14"/>
  <c r="FJ33" i="14"/>
  <c r="FJ52" i="14"/>
  <c r="FJ32" i="14"/>
  <c r="FJ21" i="14"/>
  <c r="FJ61" i="14"/>
  <c r="FJ101" i="14"/>
  <c r="FJ95" i="14"/>
  <c r="FJ11" i="14"/>
  <c r="D35" i="38"/>
  <c r="FJ76" i="14"/>
  <c r="FJ122" i="14"/>
  <c r="D7" i="38"/>
  <c r="D50" i="38"/>
  <c r="FJ89" i="14"/>
  <c r="FJ44" i="14"/>
  <c r="FJ50" i="14"/>
  <c r="D40" i="38"/>
  <c r="FJ12" i="14"/>
  <c r="FJ83" i="14"/>
  <c r="D71" i="38"/>
  <c r="FJ82" i="14"/>
  <c r="FJ55" i="14"/>
  <c r="D39" i="38"/>
  <c r="FJ65" i="14"/>
  <c r="FJ47" i="14"/>
  <c r="D23" i="38"/>
  <c r="D73" i="38"/>
  <c r="D26" i="38"/>
  <c r="D20" i="38"/>
  <c r="FJ68" i="14"/>
  <c r="FJ79" i="14"/>
  <c r="FJ28" i="14"/>
  <c r="FJ104" i="14"/>
  <c r="D66" i="38"/>
  <c r="FJ36" i="14"/>
  <c r="FJ19" i="14"/>
  <c r="FJ80" i="14"/>
  <c r="FJ24" i="14"/>
  <c r="D55" i="38"/>
  <c r="D6" i="38"/>
  <c r="FJ81" i="14"/>
  <c r="FJ8" i="14"/>
  <c r="FJ58" i="14"/>
  <c r="D15" i="38"/>
  <c r="D47" i="38"/>
  <c r="FJ92" i="14"/>
  <c r="D13" i="38"/>
  <c r="D3" i="38"/>
  <c r="FJ97" i="14"/>
  <c r="FJ31" i="14"/>
  <c r="FJ124" i="14"/>
  <c r="FJ73" i="14"/>
  <c r="FJ78" i="14"/>
  <c r="D74" i="38"/>
  <c r="FJ90" i="14"/>
  <c r="FJ93" i="14"/>
  <c r="D65" i="38"/>
  <c r="FJ42" i="14"/>
  <c r="FJ114" i="14"/>
  <c r="FJ43" i="14"/>
  <c r="D75" i="38"/>
  <c r="D56" i="38"/>
  <c r="D36" i="38"/>
  <c r="FJ100" i="14"/>
  <c r="D24" i="38"/>
  <c r="FJ15" i="14"/>
  <c r="FJ86" i="14"/>
  <c r="FJ87" i="14"/>
  <c r="FJ115" i="14"/>
  <c r="FJ103" i="14"/>
  <c r="FJ85" i="14"/>
  <c r="FJ6" i="14"/>
  <c r="D8" i="38"/>
  <c r="D63" i="38"/>
  <c r="D48" i="38"/>
  <c r="D54" i="38"/>
  <c r="D16" i="38"/>
  <c r="D68" i="38"/>
  <c r="FJ29" i="14"/>
  <c r="FJ20" i="14"/>
  <c r="FJ51" i="14"/>
  <c r="FJ53" i="14"/>
  <c r="FJ26" i="14"/>
  <c r="FJ30" i="14"/>
  <c r="D58" i="38"/>
  <c r="FJ126" i="14"/>
  <c r="FJ38" i="14"/>
  <c r="FJ71" i="14"/>
  <c r="FJ63" i="14"/>
  <c r="D10" i="38"/>
  <c r="FJ88" i="14"/>
  <c r="D69" i="38"/>
  <c r="D46" i="38"/>
  <c r="FJ75" i="14"/>
  <c r="FJ118" i="14"/>
  <c r="FJ70" i="14"/>
  <c r="D76" i="38"/>
  <c r="FJ22" i="14"/>
  <c r="FJ127" i="14"/>
  <c r="FJ13" i="14"/>
  <c r="D67" i="38"/>
  <c r="FJ129" i="14"/>
  <c r="FJ99" i="14"/>
  <c r="FJ116" i="14"/>
  <c r="FJ7" i="14"/>
  <c r="D18" i="38"/>
  <c r="FJ96" i="14"/>
  <c r="FJ23" i="14"/>
  <c r="D42" i="38"/>
  <c r="FJ112" i="14"/>
  <c r="FJ49" i="14"/>
  <c r="FJ25" i="14"/>
  <c r="D34" i="38"/>
  <c r="FJ34" i="14"/>
  <c r="D60" i="38"/>
  <c r="D52" i="38"/>
  <c r="D62" i="38"/>
  <c r="FJ10" i="14"/>
  <c r="FJ125" i="14"/>
  <c r="FJ72" i="14"/>
  <c r="D12" i="38"/>
  <c r="FJ113" i="14"/>
  <c r="FJ69" i="14"/>
  <c r="D4" i="38"/>
  <c r="FJ94" i="14"/>
  <c r="FJ39" i="14"/>
  <c r="FJ119" i="14"/>
  <c r="FJ98" i="14"/>
  <c r="FJ106" i="14"/>
  <c r="FJ111" i="14"/>
  <c r="D31" i="38"/>
  <c r="FJ17" i="14"/>
  <c r="FJ35" i="14"/>
  <c r="FJ120" i="14"/>
  <c r="FJ102" i="14"/>
  <c r="D70" i="38"/>
  <c r="D30" i="38"/>
  <c r="FJ105" i="14"/>
  <c r="FJ59" i="14"/>
  <c r="D44" i="38"/>
  <c r="FJ27" i="14"/>
  <c r="D32" i="38"/>
  <c r="D51" i="38"/>
  <c r="FJ121" i="14"/>
  <c r="D72" i="38"/>
  <c r="FJ9" i="14"/>
  <c r="FJ41" i="14"/>
  <c r="FJ107" i="14"/>
  <c r="FJ48" i="14"/>
  <c r="D59" i="38"/>
  <c r="D64" i="38"/>
  <c r="FJ117" i="14"/>
  <c r="FJ62" i="14"/>
  <c r="FJ108" i="14"/>
  <c r="FJ66" i="14"/>
  <c r="FJ74" i="14"/>
  <c r="FJ16" i="14"/>
  <c r="D38" i="38"/>
  <c r="D28" i="38"/>
  <c r="FJ130" i="14"/>
  <c r="FJ123" i="14"/>
  <c r="FJ60" i="14"/>
  <c r="FJ57" i="14"/>
  <c r="FJ128" i="14"/>
  <c r="FJ132" i="14"/>
  <c r="BY132" i="15"/>
  <c r="BX132" i="15"/>
  <c r="FJ131" i="14" s="1"/>
  <c r="AK68" i="21"/>
  <c r="AL68" i="21" s="1"/>
  <c r="AK73" i="21"/>
  <c r="AL73" i="21" s="1"/>
  <c r="AK69" i="21"/>
  <c r="AL69" i="21" s="1"/>
  <c r="AK74" i="21"/>
  <c r="AL74" i="21" s="1"/>
  <c r="AK77" i="21"/>
  <c r="AL77" i="21" s="1"/>
  <c r="AK71" i="21"/>
  <c r="AL71" i="21" s="1"/>
  <c r="AK72" i="21"/>
  <c r="AL72" i="21" s="1"/>
  <c r="AK76" i="21"/>
  <c r="AL76" i="21" s="1"/>
  <c r="AK75" i="21"/>
  <c r="AL75" i="21" s="1"/>
  <c r="AK70" i="21"/>
  <c r="AL70" i="21" s="1"/>
  <c r="J31" i="21"/>
  <c r="C6" i="21" s="1"/>
  <c r="I31" i="21"/>
  <c r="K31" i="21"/>
  <c r="D6" i="21" s="1"/>
  <c r="M31" i="21"/>
  <c r="L31" i="21"/>
  <c r="R31" i="21"/>
  <c r="E7" i="21" s="1"/>
  <c r="E8" i="21" s="1"/>
  <c r="P31" i="21"/>
  <c r="O31" i="21"/>
  <c r="B7" i="21" s="1"/>
  <c r="B8" i="21" s="1"/>
  <c r="Q31" i="21"/>
  <c r="D7" i="21" s="1"/>
  <c r="D8" i="21" s="1"/>
  <c r="S31" i="21"/>
  <c r="F7" i="21" s="1"/>
  <c r="F8" i="21" s="1"/>
  <c r="AW132" i="15"/>
  <c r="AU132" i="15"/>
  <c r="AQ132" i="15"/>
  <c r="AR132" i="15"/>
  <c r="AT132" i="15"/>
  <c r="AS132" i="15"/>
  <c r="AV132" i="15"/>
  <c r="AM34" i="21"/>
  <c r="AM35" i="21"/>
  <c r="AM36" i="21"/>
  <c r="AM38" i="21"/>
  <c r="AM37" i="21"/>
  <c r="U37" i="21"/>
  <c r="V37" i="21"/>
  <c r="W37" i="21" s="1"/>
  <c r="V33" i="21"/>
  <c r="U33" i="21"/>
  <c r="V43" i="21"/>
  <c r="W43" i="21" s="1"/>
  <c r="U43" i="21"/>
  <c r="U48" i="21"/>
  <c r="V48" i="21"/>
  <c r="W48" i="21" s="1"/>
  <c r="V39" i="21"/>
  <c r="W39" i="21" s="1"/>
  <c r="U39" i="21"/>
  <c r="U34" i="21"/>
  <c r="V34" i="21"/>
  <c r="W34" i="21" s="1"/>
  <c r="U36" i="21"/>
  <c r="V36" i="21"/>
  <c r="W36" i="21" s="1"/>
  <c r="U44" i="21"/>
  <c r="V44" i="21"/>
  <c r="W44" i="21" s="1"/>
  <c r="U40" i="21"/>
  <c r="V40" i="21"/>
  <c r="W40" i="21" s="1"/>
  <c r="V47" i="21"/>
  <c r="W47" i="21" s="1"/>
  <c r="U47" i="21"/>
  <c r="U35" i="21"/>
  <c r="V35" i="21"/>
  <c r="W35" i="21" s="1"/>
  <c r="U45" i="21"/>
  <c r="V45" i="21"/>
  <c r="W45" i="21" s="1"/>
  <c r="V38" i="21"/>
  <c r="W38" i="21" s="1"/>
  <c r="U38" i="21"/>
  <c r="V46" i="21"/>
  <c r="W46" i="21" s="1"/>
  <c r="U46" i="21"/>
  <c r="U49" i="21"/>
  <c r="V49" i="21"/>
  <c r="W49" i="21" s="1"/>
  <c r="U41" i="21"/>
  <c r="V41" i="21"/>
  <c r="W41" i="21" s="1"/>
  <c r="V42" i="21"/>
  <c r="W42" i="21" s="1"/>
  <c r="U42" i="21"/>
  <c r="AK104" i="21" l="1"/>
  <c r="AL104" i="21" s="1"/>
  <c r="AK105" i="21"/>
  <c r="AL105" i="21" s="1"/>
  <c r="AK94" i="21"/>
  <c r="AL94" i="21" s="1"/>
  <c r="AK96" i="21"/>
  <c r="AL96" i="21" s="1"/>
  <c r="AK93" i="21"/>
  <c r="AL93" i="21" s="1"/>
  <c r="AK92" i="21"/>
  <c r="AL92" i="21" s="1"/>
  <c r="AK95" i="21"/>
  <c r="AL95" i="21" s="1"/>
  <c r="AK88" i="21"/>
  <c r="AL88" i="21" s="1"/>
  <c r="AK86" i="21"/>
  <c r="AL86" i="21" s="1"/>
  <c r="AK91" i="21"/>
  <c r="AL91" i="21" s="1"/>
  <c r="AK89" i="21"/>
  <c r="AL89" i="21" s="1"/>
  <c r="AK90" i="21"/>
  <c r="AL90" i="21" s="1"/>
  <c r="AK61" i="21"/>
  <c r="AL61" i="21" s="1"/>
  <c r="AK67" i="21"/>
  <c r="AL67" i="21" s="1"/>
  <c r="AK64" i="21"/>
  <c r="AL64" i="21" s="1"/>
  <c r="AK62" i="21"/>
  <c r="AL62" i="21" s="1"/>
  <c r="AK65" i="21"/>
  <c r="AL65" i="21" s="1"/>
  <c r="AK98" i="21"/>
  <c r="AL98" i="21" s="1"/>
  <c r="AK63" i="21"/>
  <c r="AL63" i="21" s="1"/>
  <c r="AK60" i="21"/>
  <c r="AK79" i="21"/>
  <c r="AL79" i="21" s="1"/>
  <c r="AK81" i="21"/>
  <c r="AL81" i="21" s="1"/>
  <c r="AK87" i="21"/>
  <c r="AL87" i="21" s="1"/>
  <c r="AK80" i="21"/>
  <c r="AL80" i="21" s="1"/>
  <c r="AK85" i="21"/>
  <c r="AL85" i="21" s="1"/>
  <c r="AK83" i="21"/>
  <c r="AL83" i="21" s="1"/>
  <c r="AK84" i="21"/>
  <c r="AL84" i="21" s="1"/>
  <c r="AK78" i="21"/>
  <c r="AL78" i="21" s="1"/>
  <c r="AK101" i="21"/>
  <c r="AL101" i="21" s="1"/>
  <c r="AK97" i="21"/>
  <c r="AL97" i="21" s="1"/>
  <c r="AK103" i="21"/>
  <c r="AL103" i="21" s="1"/>
  <c r="AK102" i="21"/>
  <c r="AL102" i="21" s="1"/>
  <c r="AK100" i="21"/>
  <c r="AL100" i="21" s="1"/>
  <c r="AK99" i="21"/>
  <c r="AL99" i="21" s="1"/>
  <c r="AC97" i="21"/>
  <c r="AC98" i="21"/>
  <c r="AC100" i="21"/>
  <c r="AC99" i="21"/>
  <c r="AC101" i="21"/>
  <c r="AC102" i="21"/>
  <c r="AC104" i="21"/>
  <c r="AC105" i="21"/>
  <c r="AC103" i="21"/>
  <c r="AK52" i="21"/>
  <c r="AK51" i="21"/>
  <c r="AK53" i="21"/>
  <c r="AK50" i="21"/>
  <c r="AK54" i="21"/>
  <c r="AK56" i="21"/>
  <c r="AK55" i="21"/>
  <c r="AK59" i="21"/>
  <c r="AK57" i="21"/>
  <c r="AK58" i="21"/>
  <c r="AC54" i="21"/>
  <c r="AC62" i="21"/>
  <c r="AC71" i="21"/>
  <c r="AC53" i="21"/>
  <c r="AC61" i="21"/>
  <c r="AC68" i="21"/>
  <c r="AC76" i="21"/>
  <c r="AC84" i="21"/>
  <c r="AC92" i="21"/>
  <c r="AC85" i="21"/>
  <c r="AC87" i="21"/>
  <c r="AC59" i="21"/>
  <c r="AC81" i="21"/>
  <c r="AC83" i="21"/>
  <c r="AC95" i="21"/>
  <c r="AC56" i="21"/>
  <c r="AC65" i="21"/>
  <c r="AC73" i="21"/>
  <c r="AC55" i="21"/>
  <c r="AC63" i="21"/>
  <c r="AC70" i="21"/>
  <c r="AC78" i="21"/>
  <c r="AC86" i="21"/>
  <c r="AC94" i="21"/>
  <c r="AC89" i="21"/>
  <c r="AC91" i="21"/>
  <c r="AC50" i="21"/>
  <c r="AC58" i="21"/>
  <c r="AC67" i="21"/>
  <c r="AC75" i="21"/>
  <c r="AC57" i="21"/>
  <c r="AC64" i="21"/>
  <c r="AC72" i="21"/>
  <c r="AC80" i="21"/>
  <c r="AC88" i="21"/>
  <c r="AC77" i="21"/>
  <c r="AC93" i="21"/>
  <c r="AF93" i="21" s="1"/>
  <c r="AC79" i="21"/>
  <c r="AC52" i="21"/>
  <c r="AC60" i="21"/>
  <c r="AC69" i="21"/>
  <c r="AC51" i="21"/>
  <c r="AC66" i="21"/>
  <c r="AC74" i="21"/>
  <c r="AC82" i="21"/>
  <c r="AF82" i="21" s="1"/>
  <c r="AC90" i="21"/>
  <c r="AC96" i="21"/>
  <c r="U31" i="21"/>
  <c r="H7" i="21" s="1"/>
  <c r="V31" i="21"/>
  <c r="AT46" i="21" s="1"/>
  <c r="AM48" i="21"/>
  <c r="AM44" i="21"/>
  <c r="AM40" i="21"/>
  <c r="AM43" i="21"/>
  <c r="AM47" i="21"/>
  <c r="AM42" i="21"/>
  <c r="AM46" i="21"/>
  <c r="AM39" i="21"/>
  <c r="AM49" i="21"/>
  <c r="AM45" i="21"/>
  <c r="AM41" i="21"/>
  <c r="W33" i="21"/>
  <c r="AR46" i="21" s="1"/>
  <c r="AM33" i="21"/>
  <c r="AK46" i="21"/>
  <c r="AK48" i="21"/>
  <c r="AK49" i="21"/>
  <c r="AK47" i="21"/>
  <c r="AK45" i="21"/>
  <c r="F6" i="21"/>
  <c r="N6" i="21" s="1"/>
  <c r="E6" i="21"/>
  <c r="M6" i="21" s="1"/>
  <c r="C7" i="21"/>
  <c r="K6" i="21"/>
  <c r="L6" i="21"/>
  <c r="B6" i="21"/>
  <c r="J6" i="21" s="1"/>
  <c r="N7" i="21"/>
  <c r="L7" i="21"/>
  <c r="AC49" i="21"/>
  <c r="AC45" i="21"/>
  <c r="AC41" i="21"/>
  <c r="AC37" i="21"/>
  <c r="AC34" i="21"/>
  <c r="AC44" i="21"/>
  <c r="AC46" i="21"/>
  <c r="AC42" i="21"/>
  <c r="AC38" i="21"/>
  <c r="AC35" i="21"/>
  <c r="AC48" i="21"/>
  <c r="AC40" i="21"/>
  <c r="AC43" i="21"/>
  <c r="AC47" i="21"/>
  <c r="AC36" i="21"/>
  <c r="AC33" i="21"/>
  <c r="AC39" i="21"/>
  <c r="M7" i="21"/>
  <c r="J7" i="21"/>
  <c r="AF99" i="21" l="1"/>
  <c r="AF98" i="21"/>
  <c r="AF104" i="21"/>
  <c r="AF100" i="21"/>
  <c r="AF103" i="21"/>
  <c r="AF102" i="21"/>
  <c r="AF105" i="21"/>
  <c r="AF101" i="21"/>
  <c r="AF97" i="21"/>
  <c r="AF90" i="21"/>
  <c r="AF80" i="21"/>
  <c r="AF88" i="21"/>
  <c r="AF66" i="21"/>
  <c r="AF96" i="21"/>
  <c r="AF65" i="21"/>
  <c r="AF50" i="21"/>
  <c r="AF86" i="21"/>
  <c r="AF55" i="21"/>
  <c r="AF95" i="21"/>
  <c r="AF87" i="21"/>
  <c r="AF76" i="21"/>
  <c r="AF71" i="21"/>
  <c r="AF69" i="21"/>
  <c r="AF72" i="21"/>
  <c r="AF67" i="21"/>
  <c r="AF89" i="21"/>
  <c r="AF70" i="21"/>
  <c r="AF92" i="21"/>
  <c r="AF61" i="21"/>
  <c r="AF74" i="21"/>
  <c r="AF52" i="21"/>
  <c r="AF57" i="21"/>
  <c r="AF51" i="21"/>
  <c r="AF79" i="21"/>
  <c r="AF75" i="21"/>
  <c r="AF91" i="21"/>
  <c r="AF78" i="21"/>
  <c r="AF73" i="21"/>
  <c r="AF83" i="21"/>
  <c r="AF85" i="21"/>
  <c r="AF68" i="21"/>
  <c r="AF62" i="21"/>
  <c r="AF81" i="21"/>
  <c r="AF54" i="21"/>
  <c r="AF60" i="21"/>
  <c r="AF77" i="21"/>
  <c r="AF64" i="21"/>
  <c r="AF58" i="21"/>
  <c r="AF94" i="21"/>
  <c r="AF63" i="21"/>
  <c r="AF56" i="21"/>
  <c r="AF59" i="21"/>
  <c r="AF84" i="21"/>
  <c r="AF53" i="21"/>
  <c r="AV46" i="21"/>
  <c r="AF46" i="21"/>
  <c r="K7" i="21"/>
  <c r="C8" i="21"/>
  <c r="H8" i="21" s="1"/>
  <c r="H9" i="21"/>
  <c r="AF48" i="21"/>
  <c r="AF47" i="21"/>
  <c r="AF49" i="21"/>
  <c r="AF45" i="21"/>
  <c r="AY22" i="15" l="1"/>
  <c r="AZ22" i="15" s="1"/>
  <c r="AY21" i="15"/>
  <c r="AZ21" i="15" s="1"/>
  <c r="AY70" i="15" l="1"/>
  <c r="AZ70" i="15" s="1"/>
  <c r="AY129" i="15"/>
  <c r="AZ129" i="15" s="1"/>
  <c r="AY39" i="15"/>
  <c r="AZ39" i="15" s="1"/>
  <c r="AY27" i="15"/>
  <c r="AZ27" i="15" s="1"/>
  <c r="AY5" i="15"/>
  <c r="AZ5" i="15" s="1"/>
  <c r="AY128" i="15"/>
  <c r="AZ128" i="15" s="1"/>
  <c r="AY91" i="15"/>
  <c r="AZ91" i="15" s="1"/>
  <c r="AY130" i="15"/>
  <c r="AZ130" i="15" s="1"/>
  <c r="AY119" i="15"/>
  <c r="AZ119" i="15" s="1"/>
  <c r="AY48" i="15"/>
  <c r="AZ48" i="15" s="1"/>
  <c r="AY24" i="15"/>
  <c r="AZ24" i="15" s="1"/>
  <c r="AY112" i="15"/>
  <c r="AZ112" i="15" s="1"/>
  <c r="AY84" i="15"/>
  <c r="AZ84" i="15" s="1"/>
  <c r="AY45" i="15"/>
  <c r="AZ45" i="15" s="1"/>
  <c r="AY40" i="15"/>
  <c r="AZ40" i="15" s="1"/>
  <c r="AY56" i="15"/>
  <c r="AZ56" i="15" s="1"/>
  <c r="AY44" i="15"/>
  <c r="AZ44" i="15" s="1"/>
  <c r="AY61" i="15"/>
  <c r="AZ61" i="15" s="1"/>
  <c r="AY57" i="15"/>
  <c r="AZ57" i="15" s="1"/>
  <c r="AY23" i="15"/>
  <c r="AZ23" i="15" s="1"/>
  <c r="AY132" i="15"/>
  <c r="AZ132" i="15" s="1"/>
  <c r="AY118" i="15"/>
  <c r="AZ118" i="15" s="1"/>
  <c r="AY103" i="15"/>
  <c r="AZ103" i="15" s="1"/>
  <c r="AY74" i="15"/>
  <c r="AZ74" i="15" s="1"/>
  <c r="AY25" i="15"/>
  <c r="AZ25" i="15" s="1"/>
  <c r="AY3" i="15"/>
  <c r="AZ3" i="15" s="1"/>
  <c r="AY106" i="15"/>
  <c r="AZ106" i="15" s="1"/>
  <c r="AY97" i="15"/>
  <c r="AZ97" i="15" s="1"/>
  <c r="AY31" i="15"/>
  <c r="AZ31" i="15" s="1"/>
  <c r="AY49" i="15"/>
  <c r="AZ49" i="15" s="1"/>
  <c r="AY15" i="15"/>
  <c r="AZ15" i="15" s="1"/>
  <c r="AY16" i="15"/>
  <c r="AZ16" i="15" s="1"/>
  <c r="AY33" i="15"/>
  <c r="AZ33" i="15" s="1"/>
  <c r="AY121" i="15"/>
  <c r="AZ121" i="15" s="1"/>
  <c r="AY65" i="15"/>
  <c r="AZ65" i="15" s="1"/>
  <c r="AY99" i="15"/>
  <c r="AZ99" i="15" s="1"/>
  <c r="AY109" i="15"/>
  <c r="AZ109" i="15" s="1"/>
  <c r="AY95" i="15"/>
  <c r="AZ95" i="15" s="1"/>
  <c r="AY53" i="15"/>
  <c r="AZ53" i="15" s="1"/>
  <c r="AY58" i="15"/>
  <c r="AZ58" i="15" s="1"/>
  <c r="AY117" i="15"/>
  <c r="AZ117" i="15" s="1"/>
  <c r="AY60" i="15"/>
  <c r="AZ60" i="15" s="1"/>
  <c r="AY46" i="15"/>
  <c r="AZ46" i="15" s="1"/>
  <c r="AY96" i="15"/>
  <c r="AZ96" i="15" s="1"/>
  <c r="AY89" i="15"/>
  <c r="AZ89" i="15" s="1"/>
  <c r="AY76" i="15"/>
  <c r="AZ76" i="15" s="1"/>
  <c r="AY71" i="15"/>
  <c r="AZ71" i="15" s="1"/>
  <c r="AY120" i="15"/>
  <c r="AZ120" i="15" s="1"/>
  <c r="AY78" i="15"/>
  <c r="AZ78" i="15" s="1"/>
  <c r="AY110" i="15"/>
  <c r="AZ110" i="15" s="1"/>
  <c r="AY93" i="15"/>
  <c r="AZ93" i="15" s="1"/>
  <c r="AY92" i="15"/>
  <c r="AZ92" i="15" s="1"/>
  <c r="AY59" i="15"/>
  <c r="AZ59" i="15" s="1"/>
  <c r="AY116" i="15"/>
  <c r="AZ116" i="15" s="1"/>
  <c r="AY63" i="15"/>
  <c r="AZ63" i="15" s="1"/>
  <c r="AY79" i="15"/>
  <c r="AZ79" i="15" s="1"/>
  <c r="AY125" i="15"/>
  <c r="AZ125" i="15" s="1"/>
  <c r="AY123" i="15"/>
  <c r="AZ123" i="15" s="1"/>
  <c r="AY51" i="15"/>
  <c r="AZ51" i="15" s="1"/>
  <c r="AY50" i="15"/>
  <c r="AZ50" i="15" s="1"/>
  <c r="AY77" i="15"/>
  <c r="AZ77" i="15" s="1"/>
  <c r="AY113" i="15"/>
  <c r="AZ113" i="15" s="1"/>
  <c r="AY98" i="15"/>
  <c r="AZ98" i="15" s="1"/>
  <c r="AY101" i="15"/>
  <c r="AZ101" i="15" s="1"/>
  <c r="AY36" i="15"/>
  <c r="AZ36" i="15" s="1"/>
  <c r="AY94" i="15"/>
  <c r="AZ94" i="15" s="1"/>
  <c r="AY26" i="15"/>
  <c r="AZ26" i="15" s="1"/>
  <c r="AY62" i="15"/>
  <c r="AZ62" i="15" s="1"/>
  <c r="AY28" i="15"/>
  <c r="AZ28" i="15" s="1"/>
  <c r="AY81" i="15"/>
  <c r="AZ81" i="15" s="1"/>
  <c r="AY38" i="15"/>
  <c r="AZ38" i="15" s="1"/>
  <c r="AY86" i="15"/>
  <c r="AZ86" i="15" s="1"/>
  <c r="AY87" i="15"/>
  <c r="AZ87" i="15" s="1"/>
  <c r="AY75" i="15"/>
  <c r="AZ75" i="15" s="1"/>
  <c r="AY34" i="15"/>
  <c r="AZ34" i="15" s="1"/>
  <c r="AY14" i="15"/>
  <c r="AZ14" i="15" s="1"/>
  <c r="AY126" i="15"/>
  <c r="AZ126" i="15" s="1"/>
  <c r="AY88" i="15"/>
  <c r="AZ88" i="15" s="1"/>
  <c r="AY68" i="15"/>
  <c r="AZ68" i="15" s="1"/>
  <c r="AY105" i="15"/>
  <c r="AZ105" i="15" s="1"/>
  <c r="AY55" i="15"/>
  <c r="AZ55" i="15" s="1"/>
  <c r="AY66" i="15"/>
  <c r="AZ66" i="15" s="1"/>
  <c r="AY104" i="15"/>
  <c r="AZ104" i="15" s="1"/>
  <c r="AY82" i="15"/>
  <c r="AZ82" i="15" s="1"/>
  <c r="AY4" i="15"/>
  <c r="AZ4" i="15" s="1"/>
  <c r="AY35" i="15"/>
  <c r="AZ35" i="15" s="1"/>
  <c r="AY64" i="15"/>
  <c r="AZ64" i="15" s="1"/>
  <c r="AY127" i="15"/>
  <c r="AZ127" i="15" s="1"/>
  <c r="AY114" i="15"/>
  <c r="AZ114" i="15" s="1"/>
  <c r="AY124" i="15"/>
  <c r="AZ124" i="15" s="1"/>
  <c r="AY29" i="15"/>
  <c r="AZ29" i="15" s="1"/>
  <c r="AY13" i="15"/>
  <c r="AZ13" i="15" s="1"/>
  <c r="AY7" i="15"/>
  <c r="AZ7" i="15" s="1"/>
  <c r="AY111" i="15"/>
  <c r="AZ111" i="15" s="1"/>
  <c r="AY115" i="15"/>
  <c r="AZ115" i="15" s="1"/>
  <c r="AY32" i="15"/>
  <c r="AZ32" i="15" s="1"/>
  <c r="AY30" i="15"/>
  <c r="AZ30" i="15" s="1"/>
  <c r="AY85" i="15"/>
  <c r="AZ85" i="15" s="1"/>
  <c r="AY69" i="15"/>
  <c r="AZ69" i="15" s="1"/>
  <c r="AY37" i="15"/>
  <c r="AZ37" i="15" s="1"/>
  <c r="AY90" i="15"/>
  <c r="AZ90" i="15" s="1"/>
  <c r="AY107" i="15"/>
  <c r="AZ107" i="15" s="1"/>
  <c r="AY52" i="15"/>
  <c r="AZ52" i="15" s="1"/>
  <c r="AY122" i="15"/>
  <c r="AZ122" i="15" s="1"/>
  <c r="AY102" i="15"/>
  <c r="AZ102" i="15" s="1"/>
  <c r="AY47" i="15"/>
  <c r="AZ47" i="15" s="1"/>
  <c r="AY72" i="15"/>
  <c r="AZ72" i="15" s="1"/>
  <c r="AY12" i="15"/>
  <c r="AZ12" i="15" s="1"/>
  <c r="AY19" i="15"/>
  <c r="AZ19" i="15" s="1"/>
  <c r="AY18" i="15"/>
  <c r="AZ18" i="15" s="1"/>
  <c r="AY17" i="15"/>
  <c r="AZ17" i="15" s="1"/>
  <c r="AY67" i="15"/>
  <c r="AZ67" i="15" s="1"/>
  <c r="AY42" i="15"/>
  <c r="AZ42" i="15" s="1"/>
  <c r="AY83" i="15"/>
  <c r="AZ83" i="15" s="1"/>
  <c r="AY8" i="15"/>
  <c r="AZ8" i="15" s="1"/>
  <c r="AY80" i="15"/>
  <c r="AZ80" i="15" s="1"/>
  <c r="AY108" i="15"/>
  <c r="AZ108" i="15" s="1"/>
  <c r="AY41" i="15"/>
  <c r="AZ41" i="15" s="1"/>
  <c r="AY131" i="15"/>
  <c r="AZ131" i="15" s="1"/>
  <c r="AY54" i="15"/>
  <c r="AZ54" i="15" s="1"/>
  <c r="AY73" i="15"/>
  <c r="AZ73" i="15" s="1"/>
  <c r="AY43" i="15"/>
  <c r="AZ43" i="15" s="1"/>
  <c r="AY11" i="15"/>
  <c r="AZ11" i="15" s="1"/>
  <c r="AY10" i="15"/>
  <c r="AZ10" i="15" s="1"/>
  <c r="AY20" i="15"/>
  <c r="AZ20" i="15" s="1"/>
  <c r="AY6" i="15"/>
  <c r="AZ6" i="15" s="1"/>
  <c r="AY9" i="15"/>
  <c r="AZ9" i="15" s="1"/>
  <c r="AY2" i="15"/>
  <c r="AZ2" i="15" s="1"/>
  <c r="AY100" i="15"/>
  <c r="AZ100" i="15" s="1"/>
  <c r="Y34" i="21" l="1"/>
  <c r="AH34" i="21" s="1"/>
  <c r="Y33" i="21"/>
  <c r="Y35" i="21"/>
  <c r="AH35" i="21" s="1"/>
  <c r="Y39" i="21"/>
  <c r="AH39" i="21" s="1"/>
  <c r="Y36" i="21"/>
  <c r="AH36" i="21" s="1"/>
  <c r="Y37" i="21"/>
  <c r="AH37" i="21" s="1"/>
  <c r="Y38" i="21"/>
  <c r="AH38" i="21" s="1"/>
  <c r="Y40" i="21"/>
  <c r="AH40" i="21" s="1"/>
  <c r="Y41" i="21"/>
  <c r="AH41" i="21" s="1"/>
  <c r="Y43" i="21"/>
  <c r="AH43" i="21" s="1"/>
  <c r="Y42" i="21"/>
  <c r="AH42" i="21" s="1"/>
  <c r="Y45" i="21"/>
  <c r="AH45" i="21" s="1"/>
  <c r="Y44" i="21"/>
  <c r="AH44" i="21" s="1"/>
  <c r="Y47" i="21"/>
  <c r="AH47" i="21" s="1"/>
  <c r="Y46" i="21"/>
  <c r="AH46" i="21" s="1"/>
  <c r="Y48" i="21"/>
  <c r="AH48" i="21" s="1"/>
  <c r="Y49" i="21"/>
  <c r="AH49" i="21" s="1"/>
  <c r="AJ60" i="21" s="1"/>
  <c r="AL60" i="21" s="1"/>
  <c r="P21" i="16"/>
  <c r="P27" i="16"/>
  <c r="P31" i="16"/>
  <c r="P68" i="16"/>
  <c r="AJ59" i="21" l="1"/>
  <c r="AL59" i="21" s="1"/>
  <c r="AJ58" i="21"/>
  <c r="AL58" i="21" s="1"/>
  <c r="AJ56" i="21"/>
  <c r="AL56" i="21" s="1"/>
  <c r="AJ51" i="21"/>
  <c r="AL51" i="21" s="1"/>
  <c r="AJ50" i="21"/>
  <c r="AL50" i="21" s="1"/>
  <c r="AJ57" i="21"/>
  <c r="AL57" i="21" s="1"/>
  <c r="AJ53" i="21"/>
  <c r="AL53" i="21" s="1"/>
  <c r="AJ54" i="21"/>
  <c r="AL54" i="21" s="1"/>
  <c r="AJ55" i="21"/>
  <c r="AL55" i="21" s="1"/>
  <c r="AJ52" i="21"/>
  <c r="AL52" i="21" s="1"/>
  <c r="AA33" i="21"/>
  <c r="P37" i="16"/>
  <c r="P38" i="16"/>
  <c r="P39" i="16"/>
  <c r="P40" i="16"/>
  <c r="P41" i="16"/>
  <c r="P42" i="16"/>
  <c r="P43" i="16"/>
  <c r="P44" i="16"/>
  <c r="P45" i="16"/>
  <c r="P46" i="16"/>
  <c r="P47" i="16"/>
  <c r="P48" i="16"/>
  <c r="P49" i="16"/>
  <c r="P50" i="16"/>
  <c r="P51" i="16"/>
  <c r="P52" i="16"/>
  <c r="P53" i="16"/>
  <c r="P54" i="16"/>
  <c r="P55" i="16"/>
  <c r="P56" i="16"/>
  <c r="P57" i="16"/>
  <c r="P58" i="16"/>
  <c r="P59" i="16"/>
  <c r="P60" i="16"/>
  <c r="P61" i="16"/>
  <c r="P62" i="16"/>
  <c r="P63" i="16"/>
  <c r="P67" i="16"/>
  <c r="P22" i="16"/>
  <c r="P29" i="16"/>
  <c r="P20" i="16"/>
  <c r="P4" i="16"/>
  <c r="P24" i="16"/>
  <c r="P25" i="16"/>
  <c r="P30" i="16"/>
  <c r="P26" i="16"/>
  <c r="P28" i="16"/>
  <c r="P23" i="16"/>
  <c r="P36" i="16"/>
  <c r="P66" i="16"/>
  <c r="P34" i="16"/>
  <c r="P33" i="16"/>
  <c r="AH33" i="21"/>
  <c r="AH31" i="21" s="1"/>
  <c r="AC7" i="21"/>
  <c r="P3" i="16"/>
  <c r="O3" i="16" s="1"/>
  <c r="Q3" i="16" s="1"/>
  <c r="P32" i="16"/>
  <c r="P35" i="16"/>
  <c r="P64" i="16"/>
  <c r="P65" i="16"/>
  <c r="P69" i="16"/>
  <c r="P6" i="16"/>
  <c r="P11" i="16"/>
  <c r="P7" i="16"/>
  <c r="P17" i="16"/>
  <c r="P16" i="16"/>
  <c r="P19" i="16"/>
  <c r="P14" i="16"/>
  <c r="P18" i="16"/>
  <c r="P5" i="16"/>
  <c r="P12" i="16"/>
  <c r="P10" i="16"/>
  <c r="P15" i="16"/>
  <c r="P8" i="16"/>
  <c r="P9" i="16"/>
  <c r="AJ46" i="21"/>
  <c r="AL46" i="21" s="1"/>
  <c r="AJ47" i="21"/>
  <c r="AL47" i="21" s="1"/>
  <c r="AJ49" i="21"/>
  <c r="AL49" i="21" s="1"/>
  <c r="P13" i="16"/>
  <c r="AJ48" i="21"/>
  <c r="AL48" i="21" s="1"/>
  <c r="AJ45" i="21"/>
  <c r="AL45" i="21" s="1"/>
  <c r="AQ46" i="21" l="1"/>
  <c r="AU46" i="21" s="1"/>
  <c r="AA34" i="21"/>
  <c r="AA35" i="21" s="1"/>
  <c r="AA36" i="21" s="1"/>
  <c r="AA37" i="21" s="1"/>
  <c r="AA38" i="21" s="1"/>
  <c r="AA39" i="21" s="1"/>
  <c r="AA40" i="21" s="1"/>
  <c r="AA41" i="21" s="1"/>
  <c r="AA42" i="21" s="1"/>
  <c r="AA43" i="21" s="1"/>
  <c r="AA44" i="21" s="1"/>
  <c r="AA45" i="21" s="1"/>
  <c r="AA46" i="21" s="1"/>
  <c r="AS46" i="21"/>
  <c r="AF9" i="21"/>
  <c r="AC9" i="21"/>
  <c r="AB9" i="21"/>
  <c r="AD9" i="21"/>
  <c r="AE9" i="21"/>
  <c r="P70" i="16"/>
  <c r="L3" i="16"/>
  <c r="J3" i="16" s="1"/>
  <c r="B4" i="16"/>
  <c r="AD45" i="21" l="1"/>
  <c r="AL35" i="21"/>
  <c r="AQ35" i="21" s="1"/>
  <c r="AL36" i="21"/>
  <c r="AR35" i="21" s="1"/>
  <c r="P71" i="16"/>
  <c r="K4" i="16"/>
  <c r="M3" i="16"/>
  <c r="N3" i="16" s="1"/>
  <c r="H3" i="16"/>
  <c r="F4" i="16"/>
  <c r="O4" i="16"/>
  <c r="Q4" i="16" s="1"/>
  <c r="R3" i="16"/>
  <c r="AD46" i="21"/>
  <c r="AA47" i="21"/>
  <c r="P72" i="16" l="1"/>
  <c r="AD47" i="21"/>
  <c r="AA48" i="21"/>
  <c r="G4" i="16"/>
  <c r="I3" i="16"/>
  <c r="E3" i="16"/>
  <c r="C3" i="16" s="1"/>
  <c r="B5" i="16"/>
  <c r="L4" i="16"/>
  <c r="J4" i="16" s="1"/>
  <c r="P73" i="16" l="1"/>
  <c r="H4" i="16"/>
  <c r="M4" i="16"/>
  <c r="N4" i="16" s="1"/>
  <c r="K5" i="16"/>
  <c r="F5" i="16"/>
  <c r="O5" i="16"/>
  <c r="Q5" i="16" s="1"/>
  <c r="R4" i="16"/>
  <c r="D3" i="16"/>
  <c r="Z33" i="21"/>
  <c r="AD48" i="21"/>
  <c r="AA49" i="21"/>
  <c r="AA50" i="21" s="1"/>
  <c r="AA51" i="21" l="1"/>
  <c r="AD50" i="21"/>
  <c r="AB33" i="21"/>
  <c r="AG33" i="21"/>
  <c r="P74" i="16"/>
  <c r="AD49" i="21"/>
  <c r="L5" i="16"/>
  <c r="J5" i="16" s="1"/>
  <c r="B6" i="16"/>
  <c r="G5" i="16"/>
  <c r="I4" i="16"/>
  <c r="E4" i="16"/>
  <c r="C4" i="16" s="1"/>
  <c r="AD51" i="21" l="1"/>
  <c r="AA52" i="21"/>
  <c r="P75" i="16"/>
  <c r="Z34" i="21"/>
  <c r="D4" i="16"/>
  <c r="F6" i="16"/>
  <c r="O6" i="16"/>
  <c r="Q6" i="16" s="1"/>
  <c r="M5" i="16"/>
  <c r="N5" i="16" s="1"/>
  <c r="H5" i="16"/>
  <c r="K6" i="16"/>
  <c r="R5" i="16"/>
  <c r="AA53" i="21" l="1"/>
  <c r="AD52" i="21"/>
  <c r="AB34" i="21"/>
  <c r="AG34" i="21"/>
  <c r="P76" i="16"/>
  <c r="G6" i="16"/>
  <c r="I5" i="16"/>
  <c r="E5" i="16"/>
  <c r="C5" i="16" s="1"/>
  <c r="B7" i="16"/>
  <c r="L6" i="16"/>
  <c r="J6" i="16" s="1"/>
  <c r="AD53" i="21" l="1"/>
  <c r="AA54" i="21"/>
  <c r="R6" i="16"/>
  <c r="P77" i="16"/>
  <c r="F7" i="16"/>
  <c r="O7" i="16"/>
  <c r="Q7" i="16" s="1"/>
  <c r="D5" i="16"/>
  <c r="Z35" i="21"/>
  <c r="H6" i="16"/>
  <c r="M6" i="16"/>
  <c r="N6" i="16" s="1"/>
  <c r="K7" i="16"/>
  <c r="AD54" i="21" l="1"/>
  <c r="AA55" i="21"/>
  <c r="AB35" i="21"/>
  <c r="AG35" i="21"/>
  <c r="P78" i="16"/>
  <c r="I6" i="16"/>
  <c r="E6" i="16"/>
  <c r="C6" i="16" s="1"/>
  <c r="L7" i="16"/>
  <c r="J7" i="16" s="1"/>
  <c r="B8" i="16"/>
  <c r="G7" i="16"/>
  <c r="AA56" i="21" l="1"/>
  <c r="AD55" i="21"/>
  <c r="P79" i="16"/>
  <c r="M7" i="16"/>
  <c r="N7" i="16" s="1"/>
  <c r="H7" i="16"/>
  <c r="K8" i="16"/>
  <c r="R7" i="16"/>
  <c r="Z36" i="21"/>
  <c r="D6" i="16"/>
  <c r="F8" i="16"/>
  <c r="O8" i="16"/>
  <c r="Q8" i="16" s="1"/>
  <c r="AD56" i="21" l="1"/>
  <c r="AA57" i="21"/>
  <c r="AB36" i="21"/>
  <c r="AG36" i="21"/>
  <c r="P80" i="16"/>
  <c r="L8" i="16"/>
  <c r="J8" i="16" s="1"/>
  <c r="B9" i="16"/>
  <c r="G8" i="16"/>
  <c r="I7" i="16"/>
  <c r="E7" i="16"/>
  <c r="C7" i="16" s="1"/>
  <c r="AD57" i="21" l="1"/>
  <c r="AA58" i="21"/>
  <c r="P81" i="16"/>
  <c r="H8" i="16"/>
  <c r="M8" i="16"/>
  <c r="N8" i="16" s="1"/>
  <c r="K9" i="16"/>
  <c r="D7" i="16"/>
  <c r="Z37" i="21"/>
  <c r="O9" i="16"/>
  <c r="Q9" i="16" s="1"/>
  <c r="F9" i="16"/>
  <c r="R8" i="16"/>
  <c r="AD58" i="21" l="1"/>
  <c r="AA59" i="21"/>
  <c r="AB37" i="21"/>
  <c r="AG37" i="21"/>
  <c r="P82" i="16"/>
  <c r="G9" i="16"/>
  <c r="L9" i="16"/>
  <c r="J9" i="16" s="1"/>
  <c r="R9" i="16" s="1"/>
  <c r="B10" i="16"/>
  <c r="I8" i="16"/>
  <c r="E8" i="16"/>
  <c r="C8" i="16" s="1"/>
  <c r="AD59" i="21" l="1"/>
  <c r="AA60" i="21"/>
  <c r="P83" i="16"/>
  <c r="Z38" i="21"/>
  <c r="D8" i="16"/>
  <c r="H9" i="16"/>
  <c r="M9" i="16"/>
  <c r="N9" i="16" s="1"/>
  <c r="K10" i="16"/>
  <c r="O10" i="16"/>
  <c r="Q10" i="16" s="1"/>
  <c r="F10" i="16"/>
  <c r="AD60" i="21" l="1"/>
  <c r="AA61" i="21"/>
  <c r="AB38" i="21"/>
  <c r="AG38" i="21"/>
  <c r="P84" i="16"/>
  <c r="I9" i="16"/>
  <c r="E9" i="16"/>
  <c r="C9" i="16" s="1"/>
  <c r="G10" i="16"/>
  <c r="L10" i="16"/>
  <c r="J10" i="16" s="1"/>
  <c r="R10" i="16" s="1"/>
  <c r="B11" i="16"/>
  <c r="AD61" i="21" l="1"/>
  <c r="AA62" i="21"/>
  <c r="P85" i="16"/>
  <c r="D9" i="16"/>
  <c r="Z39" i="21"/>
  <c r="F11" i="16"/>
  <c r="O11" i="16"/>
  <c r="Q11" i="16" s="1"/>
  <c r="H10" i="16"/>
  <c r="M10" i="16"/>
  <c r="N10" i="16" s="1"/>
  <c r="K11" i="16"/>
  <c r="AD62" i="21" l="1"/>
  <c r="AA63" i="21"/>
  <c r="AB39" i="21"/>
  <c r="AG39" i="21"/>
  <c r="P86" i="16"/>
  <c r="I10" i="16"/>
  <c r="E10" i="16"/>
  <c r="C10" i="16" s="1"/>
  <c r="L11" i="16"/>
  <c r="J11" i="16" s="1"/>
  <c r="B12" i="16"/>
  <c r="G11" i="16"/>
  <c r="AD63" i="21" l="1"/>
  <c r="AA64" i="21"/>
  <c r="P87" i="16"/>
  <c r="M11" i="16"/>
  <c r="N11" i="16" s="1"/>
  <c r="H11" i="16"/>
  <c r="K12" i="16"/>
  <c r="R11" i="16"/>
  <c r="Z40" i="21"/>
  <c r="D10" i="16"/>
  <c r="F12" i="16"/>
  <c r="O12" i="16"/>
  <c r="Q12" i="16" s="1"/>
  <c r="AD64" i="21" l="1"/>
  <c r="AA65" i="21"/>
  <c r="AB40" i="21"/>
  <c r="AG40" i="21"/>
  <c r="P88" i="16"/>
  <c r="I11" i="16"/>
  <c r="E11" i="16"/>
  <c r="C11" i="16" s="1"/>
  <c r="L12" i="16"/>
  <c r="J12" i="16" s="1"/>
  <c r="B13" i="16"/>
  <c r="G12" i="16"/>
  <c r="AD65" i="21" l="1"/>
  <c r="AA66" i="21"/>
  <c r="P89" i="16"/>
  <c r="H12" i="16"/>
  <c r="M12" i="16"/>
  <c r="N12" i="16" s="1"/>
  <c r="K13" i="16"/>
  <c r="R12" i="16"/>
  <c r="D11" i="16"/>
  <c r="Z41" i="21"/>
  <c r="O13" i="16"/>
  <c r="Q13" i="16" s="1"/>
  <c r="F13" i="16"/>
  <c r="AD66" i="21" l="1"/>
  <c r="AA67" i="21"/>
  <c r="AB41" i="21"/>
  <c r="AG41" i="21"/>
  <c r="P90" i="16"/>
  <c r="L13" i="16"/>
  <c r="J13" i="16" s="1"/>
  <c r="R13" i="16" s="1"/>
  <c r="B14" i="16"/>
  <c r="G13" i="16"/>
  <c r="I12" i="16"/>
  <c r="E12" i="16"/>
  <c r="C12" i="16" s="1"/>
  <c r="AD67" i="21" l="1"/>
  <c r="AA68" i="21"/>
  <c r="P91" i="16"/>
  <c r="D12" i="16"/>
  <c r="Z42" i="21"/>
  <c r="F14" i="16"/>
  <c r="O14" i="16"/>
  <c r="Q14" i="16" s="1"/>
  <c r="H13" i="16"/>
  <c r="M13" i="16"/>
  <c r="N13" i="16" s="1"/>
  <c r="K14" i="16"/>
  <c r="AD68" i="21" l="1"/>
  <c r="AA69" i="21"/>
  <c r="AB42" i="21"/>
  <c r="AG42" i="21"/>
  <c r="P92" i="16"/>
  <c r="L14" i="16"/>
  <c r="J14" i="16" s="1"/>
  <c r="B15" i="16"/>
  <c r="G14" i="16"/>
  <c r="I13" i="16"/>
  <c r="E13" i="16"/>
  <c r="C13" i="16" s="1"/>
  <c r="AD69" i="21" l="1"/>
  <c r="AA70" i="21"/>
  <c r="P93" i="16"/>
  <c r="D13" i="16"/>
  <c r="Z43" i="21"/>
  <c r="F15" i="16"/>
  <c r="O15" i="16"/>
  <c r="Q15" i="16" s="1"/>
  <c r="H14" i="16"/>
  <c r="M14" i="16"/>
  <c r="N14" i="16" s="1"/>
  <c r="K15" i="16"/>
  <c r="R14" i="16"/>
  <c r="AD70" i="21" l="1"/>
  <c r="AA71" i="21"/>
  <c r="AB43" i="21"/>
  <c r="AG43" i="21"/>
  <c r="P94" i="16"/>
  <c r="G15" i="16"/>
  <c r="I14" i="16"/>
  <c r="E14" i="16"/>
  <c r="C14" i="16" s="1"/>
  <c r="L15" i="16"/>
  <c r="J15" i="16" s="1"/>
  <c r="R15" i="16" s="1"/>
  <c r="B16" i="16"/>
  <c r="AD71" i="21" l="1"/>
  <c r="AA72" i="21"/>
  <c r="P95" i="16"/>
  <c r="Z44" i="21"/>
  <c r="D14" i="16"/>
  <c r="O16" i="16"/>
  <c r="Q16" i="16" s="1"/>
  <c r="F16" i="16"/>
  <c r="H15" i="16"/>
  <c r="M15" i="16"/>
  <c r="N15" i="16" s="1"/>
  <c r="K16" i="16"/>
  <c r="AD72" i="21" l="1"/>
  <c r="AA73" i="21"/>
  <c r="AB44" i="21"/>
  <c r="AG44" i="21"/>
  <c r="P96" i="16"/>
  <c r="I15" i="16"/>
  <c r="E15" i="16"/>
  <c r="C15" i="16" s="1"/>
  <c r="G16" i="16"/>
  <c r="L16" i="16"/>
  <c r="J16" i="16" s="1"/>
  <c r="B17" i="16"/>
  <c r="AD73" i="21" l="1"/>
  <c r="AA74" i="21"/>
  <c r="P97" i="16"/>
  <c r="O17" i="16"/>
  <c r="Q17" i="16" s="1"/>
  <c r="F17" i="16"/>
  <c r="M16" i="16"/>
  <c r="N16" i="16" s="1"/>
  <c r="H16" i="16"/>
  <c r="K17" i="16"/>
  <c r="D15" i="16"/>
  <c r="Z45" i="21"/>
  <c r="R16" i="16"/>
  <c r="AD74" i="21" l="1"/>
  <c r="AA75" i="21"/>
  <c r="AB45" i="21"/>
  <c r="AE45" i="21" s="1"/>
  <c r="AG45" i="21"/>
  <c r="P98" i="16"/>
  <c r="G17" i="16"/>
  <c r="I16" i="16"/>
  <c r="E16" i="16"/>
  <c r="C16" i="16" s="1"/>
  <c r="L17" i="16"/>
  <c r="J17" i="16" s="1"/>
  <c r="B18" i="16"/>
  <c r="AD75" i="21" l="1"/>
  <c r="AA76" i="21"/>
  <c r="P99" i="16"/>
  <c r="F18" i="16"/>
  <c r="O18" i="16"/>
  <c r="Q18" i="16" s="1"/>
  <c r="M17" i="16"/>
  <c r="N17" i="16" s="1"/>
  <c r="H17" i="16"/>
  <c r="K18" i="16"/>
  <c r="D16" i="16"/>
  <c r="Z46" i="21"/>
  <c r="R17" i="16"/>
  <c r="AD76" i="21" l="1"/>
  <c r="AA77" i="21"/>
  <c r="AB46" i="21"/>
  <c r="AE46" i="21" s="1"/>
  <c r="AG46" i="21"/>
  <c r="P100" i="16"/>
  <c r="I17" i="16"/>
  <c r="E17" i="16"/>
  <c r="C17" i="16" s="1"/>
  <c r="B19" i="16"/>
  <c r="L18" i="16"/>
  <c r="J18" i="16" s="1"/>
  <c r="R18" i="16" s="1"/>
  <c r="G18" i="16"/>
  <c r="AD77" i="21" l="1"/>
  <c r="AA78" i="21"/>
  <c r="P101" i="16"/>
  <c r="F19" i="16"/>
  <c r="O19" i="16"/>
  <c r="Q19" i="16" s="1"/>
  <c r="D17" i="16"/>
  <c r="Z47" i="21"/>
  <c r="M18" i="16"/>
  <c r="N18" i="16" s="1"/>
  <c r="H18" i="16"/>
  <c r="K19" i="16"/>
  <c r="AD78" i="21" l="1"/>
  <c r="AA79" i="21"/>
  <c r="AB47" i="21"/>
  <c r="AE47" i="21" s="1"/>
  <c r="AG47" i="21"/>
  <c r="P102" i="16"/>
  <c r="I18" i="16"/>
  <c r="E18" i="16"/>
  <c r="C18" i="16" s="1"/>
  <c r="L19" i="16"/>
  <c r="J19" i="16" s="1"/>
  <c r="B20" i="16"/>
  <c r="G19" i="16"/>
  <c r="AD79" i="21" l="1"/>
  <c r="AA80" i="21"/>
  <c r="P103" i="16"/>
  <c r="Z48" i="21"/>
  <c r="D18" i="16"/>
  <c r="O20" i="16"/>
  <c r="Q20" i="16" s="1"/>
  <c r="F20" i="16"/>
  <c r="M19" i="16"/>
  <c r="N19" i="16" s="1"/>
  <c r="H19" i="16"/>
  <c r="K20" i="16"/>
  <c r="R19" i="16"/>
  <c r="AD80" i="21" l="1"/>
  <c r="AA81" i="21"/>
  <c r="AB48" i="21"/>
  <c r="AE48" i="21" s="1"/>
  <c r="AG48" i="21"/>
  <c r="P104" i="16"/>
  <c r="L20" i="16"/>
  <c r="J20" i="16" s="1"/>
  <c r="R20" i="16" s="1"/>
  <c r="B21" i="16"/>
  <c r="I19" i="16"/>
  <c r="E19" i="16"/>
  <c r="C19" i="16" s="1"/>
  <c r="G20" i="16"/>
  <c r="AD81" i="21" l="1"/>
  <c r="AA82" i="21"/>
  <c r="P105" i="16"/>
  <c r="F21" i="16"/>
  <c r="O21" i="16"/>
  <c r="Q21" i="16" s="1"/>
  <c r="D19" i="16"/>
  <c r="Z49" i="21"/>
  <c r="H20" i="16"/>
  <c r="M20" i="16"/>
  <c r="N20" i="16" s="1"/>
  <c r="K21" i="16"/>
  <c r="AD82" i="21" l="1"/>
  <c r="AA83" i="21"/>
  <c r="AB49" i="21"/>
  <c r="AE49" i="21" s="1"/>
  <c r="AG49" i="21"/>
  <c r="P106" i="16"/>
  <c r="L21" i="16"/>
  <c r="J21" i="16" s="1"/>
  <c r="R21" i="16" s="1"/>
  <c r="B22" i="16"/>
  <c r="I20" i="16"/>
  <c r="E20" i="16"/>
  <c r="C20" i="16" s="1"/>
  <c r="Z50" i="21" s="1"/>
  <c r="G21" i="16"/>
  <c r="AA84" i="21" l="1"/>
  <c r="AD83" i="21"/>
  <c r="AB50" i="21"/>
  <c r="AE50" i="21" s="1"/>
  <c r="AG50" i="21"/>
  <c r="P107" i="16"/>
  <c r="D20" i="16"/>
  <c r="F22" i="16"/>
  <c r="O22" i="16"/>
  <c r="Q22" i="16" s="1"/>
  <c r="H21" i="16"/>
  <c r="M21" i="16"/>
  <c r="N21" i="16" s="1"/>
  <c r="K22" i="16"/>
  <c r="AD84" i="21" l="1"/>
  <c r="AA85" i="21"/>
  <c r="P108" i="16"/>
  <c r="P1" i="16" s="1"/>
  <c r="L22" i="16"/>
  <c r="J22" i="16" s="1"/>
  <c r="B23" i="16"/>
  <c r="I21" i="16"/>
  <c r="E21" i="16"/>
  <c r="C21" i="16" s="1"/>
  <c r="Z51" i="21" s="1"/>
  <c r="G22" i="16"/>
  <c r="AA86" i="21" l="1"/>
  <c r="AD85" i="21"/>
  <c r="AB51" i="21"/>
  <c r="AE51" i="21" s="1"/>
  <c r="AG51" i="21"/>
  <c r="P109" i="16"/>
  <c r="D21" i="16"/>
  <c r="F23" i="16"/>
  <c r="O23" i="16"/>
  <c r="Q23" i="16" s="1"/>
  <c r="M22" i="16"/>
  <c r="N22" i="16" s="1"/>
  <c r="H22" i="16"/>
  <c r="K23" i="16"/>
  <c r="R22" i="16"/>
  <c r="AD86" i="21" l="1"/>
  <c r="AA87" i="21"/>
  <c r="P110" i="16"/>
  <c r="I22" i="16"/>
  <c r="E22" i="16"/>
  <c r="C22" i="16" s="1"/>
  <c r="Z52" i="21" s="1"/>
  <c r="L23" i="16"/>
  <c r="J23" i="16" s="1"/>
  <c r="B24" i="16"/>
  <c r="G23" i="16"/>
  <c r="AD87" i="21" l="1"/>
  <c r="AA88" i="21"/>
  <c r="AB52" i="21"/>
  <c r="AE52" i="21" s="1"/>
  <c r="AG52" i="21"/>
  <c r="P111" i="16"/>
  <c r="D22" i="16"/>
  <c r="H23" i="16"/>
  <c r="M23" i="16"/>
  <c r="N23" i="16" s="1"/>
  <c r="K24" i="16"/>
  <c r="R23" i="16"/>
  <c r="O24" i="16"/>
  <c r="Q24" i="16" s="1"/>
  <c r="F24" i="16"/>
  <c r="AD88" i="21" l="1"/>
  <c r="AA89" i="21"/>
  <c r="P112" i="16"/>
  <c r="G24" i="16"/>
  <c r="B25" i="16"/>
  <c r="L24" i="16"/>
  <c r="J24" i="16" s="1"/>
  <c r="R24" i="16" s="1"/>
  <c r="I23" i="16"/>
  <c r="E23" i="16"/>
  <c r="C23" i="16" s="1"/>
  <c r="Z53" i="21" s="1"/>
  <c r="AD89" i="21" l="1"/>
  <c r="AA90" i="21"/>
  <c r="AB53" i="21"/>
  <c r="AE53" i="21" s="1"/>
  <c r="AG53" i="21"/>
  <c r="P113" i="16"/>
  <c r="D23" i="16"/>
  <c r="F25" i="16"/>
  <c r="O25" i="16"/>
  <c r="Q25" i="16" s="1"/>
  <c r="H24" i="16"/>
  <c r="M24" i="16"/>
  <c r="N24" i="16" s="1"/>
  <c r="K25" i="16"/>
  <c r="AA91" i="21" l="1"/>
  <c r="AD90" i="21"/>
  <c r="P114" i="16"/>
  <c r="I24" i="16"/>
  <c r="E24" i="16"/>
  <c r="C24" i="16" s="1"/>
  <c r="Z54" i="21" s="1"/>
  <c r="L25" i="16"/>
  <c r="J25" i="16" s="1"/>
  <c r="B26" i="16"/>
  <c r="G25" i="16"/>
  <c r="AD91" i="21" l="1"/>
  <c r="AA92" i="21"/>
  <c r="AB54" i="21"/>
  <c r="AE54" i="21" s="1"/>
  <c r="AG54" i="21"/>
  <c r="P115" i="16"/>
  <c r="D24" i="16"/>
  <c r="M25" i="16"/>
  <c r="N25" i="16" s="1"/>
  <c r="H25" i="16"/>
  <c r="K26" i="16"/>
  <c r="R25" i="16"/>
  <c r="O26" i="16"/>
  <c r="Q26" i="16" s="1"/>
  <c r="F26" i="16"/>
  <c r="AD92" i="21" l="1"/>
  <c r="AA93" i="21"/>
  <c r="P116" i="16"/>
  <c r="G26" i="16"/>
  <c r="I25" i="16"/>
  <c r="E25" i="16"/>
  <c r="C25" i="16" s="1"/>
  <c r="Z55" i="21" s="1"/>
  <c r="B27" i="16"/>
  <c r="L26" i="16"/>
  <c r="J26" i="16" s="1"/>
  <c r="AA94" i="21" l="1"/>
  <c r="AD93" i="21"/>
  <c r="AB55" i="21"/>
  <c r="AE55" i="21" s="1"/>
  <c r="AG55" i="21"/>
  <c r="P117" i="16"/>
  <c r="D25" i="16"/>
  <c r="M26" i="16"/>
  <c r="N26" i="16" s="1"/>
  <c r="H26" i="16"/>
  <c r="K27" i="16"/>
  <c r="O27" i="16"/>
  <c r="Q27" i="16" s="1"/>
  <c r="F27" i="16"/>
  <c r="R26" i="16"/>
  <c r="AA95" i="21" l="1"/>
  <c r="AD94" i="21"/>
  <c r="P118" i="16"/>
  <c r="B28" i="16"/>
  <c r="L27" i="16"/>
  <c r="J27" i="16" s="1"/>
  <c r="R27" i="16" s="1"/>
  <c r="I26" i="16"/>
  <c r="E26" i="16"/>
  <c r="C26" i="16" s="1"/>
  <c r="Z56" i="21" s="1"/>
  <c r="G27" i="16"/>
  <c r="AD95" i="21" l="1"/>
  <c r="AA96" i="21"/>
  <c r="AA97" i="21" s="1"/>
  <c r="AB56" i="21"/>
  <c r="AE56" i="21" s="1"/>
  <c r="AG56" i="21"/>
  <c r="P119" i="16"/>
  <c r="D26" i="16"/>
  <c r="O28" i="16"/>
  <c r="Q28" i="16" s="1"/>
  <c r="F28" i="16"/>
  <c r="M27" i="16"/>
  <c r="N27" i="16" s="1"/>
  <c r="H27" i="16"/>
  <c r="K28" i="16"/>
  <c r="AD97" i="21" l="1"/>
  <c r="AA98" i="21"/>
  <c r="AD96" i="21"/>
  <c r="P120" i="16"/>
  <c r="I27" i="16"/>
  <c r="E27" i="16"/>
  <c r="C27" i="16" s="1"/>
  <c r="Z57" i="21" s="1"/>
  <c r="G28" i="16"/>
  <c r="L28" i="16"/>
  <c r="J28" i="16" s="1"/>
  <c r="R28" i="16" s="1"/>
  <c r="B29" i="16"/>
  <c r="AD98" i="21" l="1"/>
  <c r="AA99" i="21"/>
  <c r="AB57" i="21"/>
  <c r="AE57" i="21" s="1"/>
  <c r="AG57" i="21"/>
  <c r="P121" i="16"/>
  <c r="D27" i="16"/>
  <c r="F29" i="16"/>
  <c r="O29" i="16"/>
  <c r="Q29" i="16" s="1"/>
  <c r="H28" i="16"/>
  <c r="M28" i="16"/>
  <c r="N28" i="16" s="1"/>
  <c r="K29" i="16"/>
  <c r="AD99" i="21" l="1"/>
  <c r="AA100" i="21"/>
  <c r="P122" i="16"/>
  <c r="L29" i="16"/>
  <c r="J29" i="16" s="1"/>
  <c r="R29" i="16" s="1"/>
  <c r="B30" i="16"/>
  <c r="I28" i="16"/>
  <c r="E28" i="16"/>
  <c r="C28" i="16" s="1"/>
  <c r="Z58" i="21" s="1"/>
  <c r="G29" i="16"/>
  <c r="AD100" i="21" l="1"/>
  <c r="AA101" i="21"/>
  <c r="AB58" i="21"/>
  <c r="AE58" i="21" s="1"/>
  <c r="AG58" i="21"/>
  <c r="P123" i="16"/>
  <c r="D28" i="16"/>
  <c r="F30" i="16"/>
  <c r="O30" i="16"/>
  <c r="Q30" i="16" s="1"/>
  <c r="H29" i="16"/>
  <c r="M29" i="16"/>
  <c r="N29" i="16" s="1"/>
  <c r="K30" i="16"/>
  <c r="AD101" i="21" l="1"/>
  <c r="AA102" i="21"/>
  <c r="P124" i="16"/>
  <c r="I29" i="16"/>
  <c r="E29" i="16"/>
  <c r="C29" i="16" s="1"/>
  <c r="Z59" i="21" s="1"/>
  <c r="B31" i="16"/>
  <c r="L30" i="16"/>
  <c r="J30" i="16" s="1"/>
  <c r="G30" i="16"/>
  <c r="AD102" i="21" l="1"/>
  <c r="AA103" i="21"/>
  <c r="AB59" i="21"/>
  <c r="AE59" i="21" s="1"/>
  <c r="AG59" i="21"/>
  <c r="P125" i="16"/>
  <c r="D29" i="16"/>
  <c r="H30" i="16"/>
  <c r="M30" i="16"/>
  <c r="N30" i="16" s="1"/>
  <c r="K31" i="16"/>
  <c r="R30" i="16"/>
  <c r="O31" i="16"/>
  <c r="Q31" i="16" s="1"/>
  <c r="F31" i="16"/>
  <c r="AD103" i="21" l="1"/>
  <c r="AA104" i="21"/>
  <c r="P126" i="16"/>
  <c r="G31" i="16"/>
  <c r="L31" i="16"/>
  <c r="J31" i="16" s="1"/>
  <c r="B32" i="16"/>
  <c r="I30" i="16"/>
  <c r="E30" i="16"/>
  <c r="C30" i="16" s="1"/>
  <c r="Z60" i="21" s="1"/>
  <c r="AD104" i="21" l="1"/>
  <c r="AA105" i="21"/>
  <c r="AB60" i="21"/>
  <c r="AE60" i="21" s="1"/>
  <c r="AG60" i="21"/>
  <c r="P127" i="16"/>
  <c r="D30" i="16"/>
  <c r="F32" i="16"/>
  <c r="O32" i="16"/>
  <c r="Q32" i="16" s="1"/>
  <c r="H31" i="16"/>
  <c r="M31" i="16"/>
  <c r="N31" i="16" s="1"/>
  <c r="K32" i="16"/>
  <c r="R31" i="16"/>
  <c r="AD105" i="21" l="1"/>
  <c r="P128" i="16"/>
  <c r="I31" i="16"/>
  <c r="E31" i="16"/>
  <c r="C31" i="16" s="1"/>
  <c r="Z61" i="21" s="1"/>
  <c r="L32" i="16"/>
  <c r="J32" i="16" s="1"/>
  <c r="B33" i="16"/>
  <c r="G32" i="16"/>
  <c r="AB61" i="21" l="1"/>
  <c r="AE61" i="21" s="1"/>
  <c r="AG61" i="21"/>
  <c r="P129" i="16"/>
  <c r="D31" i="16"/>
  <c r="H32" i="16"/>
  <c r="M32" i="16"/>
  <c r="N32" i="16" s="1"/>
  <c r="K33" i="16"/>
  <c r="R32" i="16"/>
  <c r="F33" i="16"/>
  <c r="O33" i="16"/>
  <c r="Q33" i="16" s="1"/>
  <c r="P130" i="16" l="1"/>
  <c r="L33" i="16"/>
  <c r="J33" i="16" s="1"/>
  <c r="B34" i="16"/>
  <c r="G33" i="16"/>
  <c r="I32" i="16"/>
  <c r="E32" i="16"/>
  <c r="C32" i="16" s="1"/>
  <c r="Z62" i="21" s="1"/>
  <c r="AB62" i="21" l="1"/>
  <c r="AE62" i="21" s="1"/>
  <c r="AG62" i="21"/>
  <c r="P131" i="16"/>
  <c r="D32" i="16"/>
  <c r="F34" i="16"/>
  <c r="O34" i="16"/>
  <c r="Q34" i="16" s="1"/>
  <c r="M33" i="16"/>
  <c r="N33" i="16" s="1"/>
  <c r="H33" i="16"/>
  <c r="K34" i="16"/>
  <c r="R33" i="16"/>
  <c r="P132" i="16" l="1"/>
  <c r="L34" i="16"/>
  <c r="J34" i="16" s="1"/>
  <c r="B35" i="16"/>
  <c r="I33" i="16"/>
  <c r="E33" i="16"/>
  <c r="C33" i="16" s="1"/>
  <c r="Z63" i="21" s="1"/>
  <c r="G34" i="16"/>
  <c r="AB63" i="21" l="1"/>
  <c r="AE63" i="21" s="1"/>
  <c r="AG63" i="21"/>
  <c r="P133" i="16"/>
  <c r="D33" i="16"/>
  <c r="H34" i="16"/>
  <c r="M34" i="16"/>
  <c r="N34" i="16" s="1"/>
  <c r="K35" i="16"/>
  <c r="F35" i="16"/>
  <c r="O35" i="16"/>
  <c r="Q35" i="16" s="1"/>
  <c r="R34" i="16"/>
  <c r="P134" i="16" l="1"/>
  <c r="G35" i="16"/>
  <c r="L35" i="16"/>
  <c r="J35" i="16" s="1"/>
  <c r="B36" i="16"/>
  <c r="I34" i="16"/>
  <c r="E34" i="16"/>
  <c r="C34" i="16" s="1"/>
  <c r="Z64" i="21" s="1"/>
  <c r="AB64" i="21" l="1"/>
  <c r="AE64" i="21" s="1"/>
  <c r="AG64" i="21"/>
  <c r="P135" i="16"/>
  <c r="D34" i="16"/>
  <c r="F36" i="16"/>
  <c r="O36" i="16"/>
  <c r="Q36" i="16" s="1"/>
  <c r="M35" i="16"/>
  <c r="N35" i="16" s="1"/>
  <c r="H35" i="16"/>
  <c r="K36" i="16"/>
  <c r="R35" i="16"/>
  <c r="P136" i="16" l="1"/>
  <c r="I35" i="16"/>
  <c r="E35" i="16"/>
  <c r="C35" i="16" s="1"/>
  <c r="Z65" i="21" s="1"/>
  <c r="L36" i="16"/>
  <c r="J36" i="16" s="1"/>
  <c r="B37" i="16"/>
  <c r="G36" i="16"/>
  <c r="AG65" i="21" l="1"/>
  <c r="AB65" i="21"/>
  <c r="AE65" i="21" s="1"/>
  <c r="P137" i="16"/>
  <c r="D35" i="16"/>
  <c r="F37" i="16"/>
  <c r="O37" i="16"/>
  <c r="Q37" i="16" s="1"/>
  <c r="M36" i="16"/>
  <c r="N36" i="16" s="1"/>
  <c r="H36" i="16"/>
  <c r="K37" i="16"/>
  <c r="R36" i="16"/>
  <c r="P138" i="16" l="1"/>
  <c r="I36" i="16"/>
  <c r="E36" i="16"/>
  <c r="C36" i="16" s="1"/>
  <c r="Z66" i="21" s="1"/>
  <c r="L37" i="16"/>
  <c r="J37" i="16" s="1"/>
  <c r="B38" i="16"/>
  <c r="G37" i="16"/>
  <c r="AB66" i="21" l="1"/>
  <c r="AE66" i="21" s="1"/>
  <c r="AG66" i="21"/>
  <c r="P139" i="16"/>
  <c r="D36" i="16"/>
  <c r="O38" i="16"/>
  <c r="Q38" i="16" s="1"/>
  <c r="F38" i="16"/>
  <c r="H37" i="16"/>
  <c r="M37" i="16"/>
  <c r="N37" i="16" s="1"/>
  <c r="K38" i="16"/>
  <c r="R37" i="16"/>
  <c r="P140" i="16" l="1"/>
  <c r="I37" i="16"/>
  <c r="E37" i="16"/>
  <c r="C37" i="16" s="1"/>
  <c r="Z67" i="21" s="1"/>
  <c r="G38" i="16"/>
  <c r="L38" i="16"/>
  <c r="J38" i="16" s="1"/>
  <c r="R38" i="16" s="1"/>
  <c r="B39" i="16"/>
  <c r="AG67" i="21" l="1"/>
  <c r="AB67" i="21"/>
  <c r="AE67" i="21" s="1"/>
  <c r="P141" i="16"/>
  <c r="D37" i="16"/>
  <c r="F39" i="16"/>
  <c r="O39" i="16"/>
  <c r="Q39" i="16" s="1"/>
  <c r="M38" i="16"/>
  <c r="N38" i="16" s="1"/>
  <c r="H38" i="16"/>
  <c r="K39" i="16"/>
  <c r="P142" i="16" l="1"/>
  <c r="L39" i="16"/>
  <c r="J39" i="16" s="1"/>
  <c r="B40" i="16"/>
  <c r="I38" i="16"/>
  <c r="E38" i="16"/>
  <c r="C38" i="16" s="1"/>
  <c r="Z68" i="21" s="1"/>
  <c r="G39" i="16"/>
  <c r="AB68" i="21" l="1"/>
  <c r="AE68" i="21" s="1"/>
  <c r="AG68" i="21"/>
  <c r="P143" i="16"/>
  <c r="D38" i="16"/>
  <c r="H39" i="16"/>
  <c r="M39" i="16"/>
  <c r="N39" i="16" s="1"/>
  <c r="K40" i="16"/>
  <c r="R39" i="16"/>
  <c r="O40" i="16"/>
  <c r="Q40" i="16" s="1"/>
  <c r="F40" i="16"/>
  <c r="P144" i="16" l="1"/>
  <c r="G40" i="16"/>
  <c r="I39" i="16"/>
  <c r="E39" i="16"/>
  <c r="C39" i="16" s="1"/>
  <c r="Z69" i="21" s="1"/>
  <c r="B41" i="16"/>
  <c r="L40" i="16"/>
  <c r="J40" i="16" s="1"/>
  <c r="AG69" i="21" l="1"/>
  <c r="AB69" i="21"/>
  <c r="AE69" i="21" s="1"/>
  <c r="P145" i="16"/>
  <c r="D39" i="16"/>
  <c r="H40" i="16"/>
  <c r="M40" i="16"/>
  <c r="N40" i="16" s="1"/>
  <c r="K41" i="16"/>
  <c r="O41" i="16"/>
  <c r="Q41" i="16" s="1"/>
  <c r="F41" i="16"/>
  <c r="R40" i="16"/>
  <c r="P146" i="16" l="1"/>
  <c r="L41" i="16"/>
  <c r="J41" i="16" s="1"/>
  <c r="B42" i="16"/>
  <c r="G41" i="16"/>
  <c r="I40" i="16"/>
  <c r="E40" i="16"/>
  <c r="C40" i="16" s="1"/>
  <c r="Z70" i="21" s="1"/>
  <c r="AB70" i="21" l="1"/>
  <c r="AE70" i="21" s="1"/>
  <c r="AG70" i="21"/>
  <c r="P147" i="16"/>
  <c r="D40" i="16"/>
  <c r="F42" i="16"/>
  <c r="O42" i="16"/>
  <c r="Q42" i="16" s="1"/>
  <c r="M41" i="16"/>
  <c r="N41" i="16" s="1"/>
  <c r="H41" i="16"/>
  <c r="K42" i="16"/>
  <c r="R41" i="16"/>
  <c r="P148" i="16" l="1"/>
  <c r="I41" i="16"/>
  <c r="E41" i="16"/>
  <c r="C41" i="16" s="1"/>
  <c r="Z71" i="21" s="1"/>
  <c r="L42" i="16"/>
  <c r="J42" i="16" s="1"/>
  <c r="B43" i="16"/>
  <c r="G42" i="16"/>
  <c r="AG71" i="21" l="1"/>
  <c r="AB71" i="21"/>
  <c r="AE71" i="21" s="1"/>
  <c r="P149" i="16"/>
  <c r="D41" i="16"/>
  <c r="F43" i="16"/>
  <c r="O43" i="16"/>
  <c r="Q43" i="16" s="1"/>
  <c r="M42" i="16"/>
  <c r="N42" i="16" s="1"/>
  <c r="H42" i="16"/>
  <c r="K43" i="16"/>
  <c r="R42" i="16"/>
  <c r="P150" i="16" l="1"/>
  <c r="I42" i="16"/>
  <c r="E42" i="16"/>
  <c r="C42" i="16" s="1"/>
  <c r="Z72" i="21" s="1"/>
  <c r="B44" i="16"/>
  <c r="L43" i="16"/>
  <c r="J43" i="16" s="1"/>
  <c r="G43" i="16"/>
  <c r="AG72" i="21" l="1"/>
  <c r="AB72" i="21"/>
  <c r="AE72" i="21" s="1"/>
  <c r="P151" i="16"/>
  <c r="D42" i="16"/>
  <c r="H43" i="16"/>
  <c r="M43" i="16"/>
  <c r="N43" i="16" s="1"/>
  <c r="K44" i="16"/>
  <c r="O44" i="16"/>
  <c r="Q44" i="16" s="1"/>
  <c r="F44" i="16"/>
  <c r="R43" i="16"/>
  <c r="P152" i="16" l="1"/>
  <c r="L44" i="16"/>
  <c r="J44" i="16" s="1"/>
  <c r="B45" i="16"/>
  <c r="G44" i="16"/>
  <c r="I43" i="16"/>
  <c r="E43" i="16"/>
  <c r="C43" i="16" s="1"/>
  <c r="Z73" i="21" s="1"/>
  <c r="AG73" i="21" l="1"/>
  <c r="AB73" i="21"/>
  <c r="AE73" i="21" s="1"/>
  <c r="P153" i="16"/>
  <c r="D43" i="16"/>
  <c r="H44" i="16"/>
  <c r="M44" i="16"/>
  <c r="N44" i="16" s="1"/>
  <c r="K45" i="16"/>
  <c r="F45" i="16"/>
  <c r="O45" i="16"/>
  <c r="Q45" i="16" s="1"/>
  <c r="R44" i="16"/>
  <c r="P154" i="16" l="1"/>
  <c r="G45" i="16"/>
  <c r="L45" i="16"/>
  <c r="J45" i="16" s="1"/>
  <c r="B46" i="16"/>
  <c r="I44" i="16"/>
  <c r="E44" i="16"/>
  <c r="C44" i="16" s="1"/>
  <c r="Z74" i="21" s="1"/>
  <c r="AG74" i="21" l="1"/>
  <c r="AB74" i="21"/>
  <c r="AE74" i="21" s="1"/>
  <c r="P155" i="16"/>
  <c r="D44" i="16"/>
  <c r="H45" i="16"/>
  <c r="M45" i="16"/>
  <c r="N45" i="16" s="1"/>
  <c r="K46" i="16"/>
  <c r="R45" i="16"/>
  <c r="F46" i="16"/>
  <c r="O46" i="16"/>
  <c r="Q46" i="16" s="1"/>
  <c r="P156" i="16" l="1"/>
  <c r="B47" i="16"/>
  <c r="L46" i="16"/>
  <c r="J46" i="16" s="1"/>
  <c r="R46" i="16" s="1"/>
  <c r="G46" i="16"/>
  <c r="I45" i="16"/>
  <c r="E45" i="16"/>
  <c r="C45" i="16" s="1"/>
  <c r="Z75" i="21" s="1"/>
  <c r="AG75" i="21" l="1"/>
  <c r="AB75" i="21"/>
  <c r="AE75" i="21" s="1"/>
  <c r="P157" i="16"/>
  <c r="D45" i="16"/>
  <c r="F47" i="16"/>
  <c r="O47" i="16"/>
  <c r="Q47" i="16" s="1"/>
  <c r="H46" i="16"/>
  <c r="M46" i="16"/>
  <c r="N46" i="16" s="1"/>
  <c r="K47" i="16"/>
  <c r="P158" i="16" l="1"/>
  <c r="I46" i="16"/>
  <c r="E46" i="16"/>
  <c r="C46" i="16" s="1"/>
  <c r="Z76" i="21" s="1"/>
  <c r="L47" i="16"/>
  <c r="J47" i="16" s="1"/>
  <c r="B48" i="16"/>
  <c r="G47" i="16"/>
  <c r="AG76" i="21" l="1"/>
  <c r="AB76" i="21"/>
  <c r="AE76" i="21" s="1"/>
  <c r="P159" i="16"/>
  <c r="D46" i="16"/>
  <c r="H47" i="16"/>
  <c r="M47" i="16"/>
  <c r="N47" i="16" s="1"/>
  <c r="K48" i="16"/>
  <c r="R47" i="16"/>
  <c r="F48" i="16"/>
  <c r="O48" i="16"/>
  <c r="Q48" i="16" s="1"/>
  <c r="P160" i="16" l="1"/>
  <c r="L48" i="16"/>
  <c r="J48" i="16" s="1"/>
  <c r="R48" i="16" s="1"/>
  <c r="B49" i="16"/>
  <c r="I47" i="16"/>
  <c r="E47" i="16"/>
  <c r="C47" i="16" s="1"/>
  <c r="Z77" i="21" s="1"/>
  <c r="G48" i="16"/>
  <c r="AB77" i="21" l="1"/>
  <c r="AE77" i="21" s="1"/>
  <c r="AG77" i="21"/>
  <c r="P161" i="16"/>
  <c r="D47" i="16"/>
  <c r="F49" i="16"/>
  <c r="O49" i="16"/>
  <c r="Q49" i="16" s="1"/>
  <c r="M48" i="16"/>
  <c r="N48" i="16" s="1"/>
  <c r="H48" i="16"/>
  <c r="K49" i="16"/>
  <c r="P162" i="16" l="1"/>
  <c r="I48" i="16"/>
  <c r="E48" i="16"/>
  <c r="C48" i="16" s="1"/>
  <c r="Z78" i="21" s="1"/>
  <c r="B50" i="16"/>
  <c r="L49" i="16"/>
  <c r="J49" i="16" s="1"/>
  <c r="G49" i="16"/>
  <c r="AG78" i="21" l="1"/>
  <c r="AB78" i="21"/>
  <c r="AE78" i="21" s="1"/>
  <c r="P163" i="16"/>
  <c r="D48" i="16"/>
  <c r="M49" i="16"/>
  <c r="N49" i="16" s="1"/>
  <c r="H49" i="16"/>
  <c r="K50" i="16"/>
  <c r="F50" i="16"/>
  <c r="O50" i="16"/>
  <c r="Q50" i="16" s="1"/>
  <c r="R49" i="16"/>
  <c r="P164" i="16" l="1"/>
  <c r="G50" i="16"/>
  <c r="I49" i="16"/>
  <c r="E49" i="16"/>
  <c r="C49" i="16" s="1"/>
  <c r="Z79" i="21" s="1"/>
  <c r="B51" i="16"/>
  <c r="L50" i="16"/>
  <c r="J50" i="16" s="1"/>
  <c r="R50" i="16" s="1"/>
  <c r="AG79" i="21" l="1"/>
  <c r="AB79" i="21"/>
  <c r="AE79" i="21" s="1"/>
  <c r="P165" i="16"/>
  <c r="D49" i="16"/>
  <c r="F51" i="16"/>
  <c r="O51" i="16"/>
  <c r="Q51" i="16" s="1"/>
  <c r="H50" i="16"/>
  <c r="M50" i="16"/>
  <c r="N50" i="16" s="1"/>
  <c r="K51" i="16"/>
  <c r="P166" i="16" l="1"/>
  <c r="I50" i="16"/>
  <c r="E50" i="16"/>
  <c r="C50" i="16" s="1"/>
  <c r="Z80" i="21" s="1"/>
  <c r="L51" i="16"/>
  <c r="J51" i="16" s="1"/>
  <c r="B52" i="16"/>
  <c r="G51" i="16"/>
  <c r="AG80" i="21" l="1"/>
  <c r="AB80" i="21"/>
  <c r="AE80" i="21" s="1"/>
  <c r="P167" i="16"/>
  <c r="D50" i="16"/>
  <c r="M51" i="16"/>
  <c r="N51" i="16" s="1"/>
  <c r="H51" i="16"/>
  <c r="K52" i="16"/>
  <c r="R51" i="16"/>
  <c r="F52" i="16"/>
  <c r="O52" i="16"/>
  <c r="Q52" i="16" s="1"/>
  <c r="P168" i="16" l="1"/>
  <c r="L52" i="16"/>
  <c r="J52" i="16" s="1"/>
  <c r="B53" i="16"/>
  <c r="I51" i="16"/>
  <c r="E51" i="16"/>
  <c r="C51" i="16" s="1"/>
  <c r="Z81" i="21" s="1"/>
  <c r="G52" i="16"/>
  <c r="AB81" i="21" l="1"/>
  <c r="AE81" i="21" s="1"/>
  <c r="AG81" i="21"/>
  <c r="P169" i="16"/>
  <c r="D51" i="16"/>
  <c r="H52" i="16"/>
  <c r="M52" i="16"/>
  <c r="N52" i="16" s="1"/>
  <c r="K53" i="16"/>
  <c r="R52" i="16"/>
  <c r="O53" i="16"/>
  <c r="Q53" i="16" s="1"/>
  <c r="F53" i="16"/>
  <c r="P170" i="16" l="1"/>
  <c r="G53" i="16"/>
  <c r="L53" i="16"/>
  <c r="J53" i="16" s="1"/>
  <c r="R53" i="16" s="1"/>
  <c r="B54" i="16"/>
  <c r="I52" i="16"/>
  <c r="E52" i="16"/>
  <c r="C52" i="16" s="1"/>
  <c r="Z82" i="21" s="1"/>
  <c r="AG82" i="21" l="1"/>
  <c r="AB82" i="21"/>
  <c r="AE82" i="21" s="1"/>
  <c r="P171" i="16"/>
  <c r="D52" i="16"/>
  <c r="F54" i="16"/>
  <c r="O54" i="16"/>
  <c r="Q54" i="16" s="1"/>
  <c r="M53" i="16"/>
  <c r="N53" i="16" s="1"/>
  <c r="H53" i="16"/>
  <c r="K54" i="16"/>
  <c r="P172" i="16" l="1"/>
  <c r="B55" i="16"/>
  <c r="L54" i="16"/>
  <c r="J54" i="16" s="1"/>
  <c r="I53" i="16"/>
  <c r="E53" i="16"/>
  <c r="C53" i="16" s="1"/>
  <c r="Z83" i="21" s="1"/>
  <c r="G54" i="16"/>
  <c r="AB83" i="21" l="1"/>
  <c r="AE83" i="21" s="1"/>
  <c r="AG83" i="21"/>
  <c r="P173" i="16"/>
  <c r="D53" i="16"/>
  <c r="H54" i="16"/>
  <c r="M54" i="16"/>
  <c r="N54" i="16" s="1"/>
  <c r="K55" i="16"/>
  <c r="F55" i="16"/>
  <c r="O55" i="16"/>
  <c r="Q55" i="16" s="1"/>
  <c r="R54" i="16"/>
  <c r="P174" i="16" l="1"/>
  <c r="L55" i="16"/>
  <c r="J55" i="16" s="1"/>
  <c r="R55" i="16" s="1"/>
  <c r="B56" i="16"/>
  <c r="G55" i="16"/>
  <c r="I54" i="16"/>
  <c r="E54" i="16"/>
  <c r="C54" i="16" s="1"/>
  <c r="Z84" i="21" s="1"/>
  <c r="AG84" i="21" l="1"/>
  <c r="AB84" i="21"/>
  <c r="AE84" i="21" s="1"/>
  <c r="P175" i="16"/>
  <c r="D54" i="16"/>
  <c r="F56" i="16"/>
  <c r="O56" i="16"/>
  <c r="Q56" i="16" s="1"/>
  <c r="M55" i="16"/>
  <c r="N55" i="16" s="1"/>
  <c r="H55" i="16"/>
  <c r="K56" i="16"/>
  <c r="P176" i="16" l="1"/>
  <c r="I55" i="16"/>
  <c r="E55" i="16"/>
  <c r="C55" i="16" s="1"/>
  <c r="Z85" i="21" s="1"/>
  <c r="L56" i="16"/>
  <c r="J56" i="16" s="1"/>
  <c r="B57" i="16"/>
  <c r="G56" i="16"/>
  <c r="AG85" i="21" l="1"/>
  <c r="AB85" i="21"/>
  <c r="AE85" i="21" s="1"/>
  <c r="P177" i="16"/>
  <c r="D55" i="16"/>
  <c r="F57" i="16"/>
  <c r="O57" i="16"/>
  <c r="Q57" i="16" s="1"/>
  <c r="H56" i="16"/>
  <c r="M56" i="16"/>
  <c r="N56" i="16" s="1"/>
  <c r="K57" i="16"/>
  <c r="R56" i="16"/>
  <c r="P178" i="16" l="1"/>
  <c r="B58" i="16"/>
  <c r="L57" i="16"/>
  <c r="J57" i="16" s="1"/>
  <c r="I56" i="16"/>
  <c r="E56" i="16"/>
  <c r="C56" i="16" s="1"/>
  <c r="Z86" i="21" s="1"/>
  <c r="G57" i="16"/>
  <c r="AG86" i="21" l="1"/>
  <c r="AB86" i="21"/>
  <c r="AE86" i="21" s="1"/>
  <c r="P179" i="16"/>
  <c r="D56" i="16"/>
  <c r="M57" i="16"/>
  <c r="N57" i="16" s="1"/>
  <c r="H57" i="16"/>
  <c r="K58" i="16"/>
  <c r="R57" i="16"/>
  <c r="F58" i="16"/>
  <c r="O58" i="16"/>
  <c r="Q58" i="16" s="1"/>
  <c r="P180" i="16" l="1"/>
  <c r="L58" i="16"/>
  <c r="J58" i="16" s="1"/>
  <c r="R58" i="16" s="1"/>
  <c r="B59" i="16"/>
  <c r="I57" i="16"/>
  <c r="E57" i="16"/>
  <c r="C57" i="16" s="1"/>
  <c r="Z87" i="21" s="1"/>
  <c r="G58" i="16"/>
  <c r="AB87" i="21" l="1"/>
  <c r="AE87" i="21" s="1"/>
  <c r="AG87" i="21"/>
  <c r="P181" i="16"/>
  <c r="D57" i="16"/>
  <c r="F59" i="16"/>
  <c r="O59" i="16"/>
  <c r="Q59" i="16" s="1"/>
  <c r="H58" i="16"/>
  <c r="M58" i="16"/>
  <c r="N58" i="16" s="1"/>
  <c r="K59" i="16"/>
  <c r="P182" i="16" l="1"/>
  <c r="B60" i="16"/>
  <c r="L59" i="16"/>
  <c r="J59" i="16" s="1"/>
  <c r="G59" i="16"/>
  <c r="I58" i="16"/>
  <c r="E58" i="16"/>
  <c r="C58" i="16" s="1"/>
  <c r="Z88" i="21" s="1"/>
  <c r="AG88" i="21" l="1"/>
  <c r="AB88" i="21"/>
  <c r="AE88" i="21" s="1"/>
  <c r="P183" i="16"/>
  <c r="D58" i="16"/>
  <c r="M59" i="16"/>
  <c r="N59" i="16" s="1"/>
  <c r="H59" i="16"/>
  <c r="K60" i="16"/>
  <c r="F60" i="16"/>
  <c r="O60" i="16"/>
  <c r="Q60" i="16" s="1"/>
  <c r="R59" i="16"/>
  <c r="P184" i="16" l="1"/>
  <c r="G60" i="16"/>
  <c r="I59" i="16"/>
  <c r="E59" i="16"/>
  <c r="C59" i="16" s="1"/>
  <c r="Z89" i="21" s="1"/>
  <c r="L60" i="16"/>
  <c r="J60" i="16" s="1"/>
  <c r="B61" i="16"/>
  <c r="AB89" i="21" l="1"/>
  <c r="AE89" i="21" s="1"/>
  <c r="AG89" i="21"/>
  <c r="P185" i="16"/>
  <c r="D59" i="16"/>
  <c r="F61" i="16"/>
  <c r="O61" i="16"/>
  <c r="Q61" i="16" s="1"/>
  <c r="M60" i="16"/>
  <c r="N60" i="16" s="1"/>
  <c r="H60" i="16"/>
  <c r="K61" i="16"/>
  <c r="R60" i="16"/>
  <c r="P186" i="16" l="1"/>
  <c r="L61" i="16"/>
  <c r="J61" i="16" s="1"/>
  <c r="B62" i="16"/>
  <c r="G61" i="16"/>
  <c r="I60" i="16"/>
  <c r="E60" i="16"/>
  <c r="C60" i="16" s="1"/>
  <c r="Z90" i="21" s="1"/>
  <c r="AG90" i="21" l="1"/>
  <c r="AB90" i="21"/>
  <c r="AE90" i="21" s="1"/>
  <c r="P187" i="16"/>
  <c r="D60" i="16"/>
  <c r="F62" i="16"/>
  <c r="O62" i="16"/>
  <c r="Q62" i="16" s="1"/>
  <c r="M61" i="16"/>
  <c r="N61" i="16" s="1"/>
  <c r="H61" i="16"/>
  <c r="K62" i="16"/>
  <c r="R61" i="16"/>
  <c r="P188" i="16" l="1"/>
  <c r="I61" i="16"/>
  <c r="E61" i="16"/>
  <c r="C61" i="16" s="1"/>
  <c r="Z91" i="21" s="1"/>
  <c r="L62" i="16"/>
  <c r="J62" i="16" s="1"/>
  <c r="B63" i="16"/>
  <c r="G62" i="16"/>
  <c r="AG91" i="21" l="1"/>
  <c r="AB91" i="21"/>
  <c r="AE91" i="21" s="1"/>
  <c r="P189" i="16"/>
  <c r="D61" i="16"/>
  <c r="F63" i="16"/>
  <c r="O63" i="16"/>
  <c r="Q63" i="16" s="1"/>
  <c r="M62" i="16"/>
  <c r="N62" i="16" s="1"/>
  <c r="H62" i="16"/>
  <c r="K63" i="16"/>
  <c r="R62" i="16"/>
  <c r="P190" i="16" l="1"/>
  <c r="I62" i="16"/>
  <c r="E62" i="16"/>
  <c r="C62" i="16" s="1"/>
  <c r="Z92" i="21" s="1"/>
  <c r="L63" i="16"/>
  <c r="J63" i="16" s="1"/>
  <c r="R63" i="16" s="1"/>
  <c r="B64" i="16"/>
  <c r="G63" i="16"/>
  <c r="AG92" i="21" l="1"/>
  <c r="AB92" i="21"/>
  <c r="AE92" i="21" s="1"/>
  <c r="P191" i="16"/>
  <c r="D62" i="16"/>
  <c r="F64" i="16"/>
  <c r="O64" i="16"/>
  <c r="Q64" i="16" s="1"/>
  <c r="H63" i="16"/>
  <c r="M63" i="16"/>
  <c r="N63" i="16" s="1"/>
  <c r="K64" i="16"/>
  <c r="P192" i="16" l="1"/>
  <c r="I63" i="16"/>
  <c r="E63" i="16"/>
  <c r="C63" i="16" s="1"/>
  <c r="Z93" i="21" s="1"/>
  <c r="L64" i="16"/>
  <c r="J64" i="16" s="1"/>
  <c r="B65" i="16"/>
  <c r="G64" i="16"/>
  <c r="AB93" i="21" l="1"/>
  <c r="AE93" i="21" s="1"/>
  <c r="AG93" i="21"/>
  <c r="P193" i="16"/>
  <c r="D63" i="16"/>
  <c r="M64" i="16"/>
  <c r="N64" i="16" s="1"/>
  <c r="H64" i="16"/>
  <c r="K65" i="16"/>
  <c r="R64" i="16"/>
  <c r="F65" i="16"/>
  <c r="O65" i="16"/>
  <c r="Q65" i="16" s="1"/>
  <c r="P194" i="16" l="1"/>
  <c r="L65" i="16"/>
  <c r="J65" i="16" s="1"/>
  <c r="R65" i="16" s="1"/>
  <c r="B66" i="16"/>
  <c r="G65" i="16"/>
  <c r="I64" i="16"/>
  <c r="E64" i="16"/>
  <c r="C64" i="16" s="1"/>
  <c r="Z94" i="21" s="1"/>
  <c r="AB94" i="21" l="1"/>
  <c r="AE94" i="21" s="1"/>
  <c r="AG94" i="21"/>
  <c r="P196" i="16"/>
  <c r="P195" i="16"/>
  <c r="D64" i="16"/>
  <c r="O66" i="16"/>
  <c r="Q66" i="16" s="1"/>
  <c r="B67" i="16" s="1"/>
  <c r="F66" i="16"/>
  <c r="H65" i="16"/>
  <c r="M65" i="16"/>
  <c r="N65" i="16" s="1"/>
  <c r="K66" i="16"/>
  <c r="F67" i="16" l="1"/>
  <c r="O67" i="16"/>
  <c r="Q67" i="16" s="1"/>
  <c r="I65" i="16"/>
  <c r="E65" i="16"/>
  <c r="C65" i="16" s="1"/>
  <c r="Z95" i="21" s="1"/>
  <c r="G66" i="16"/>
  <c r="L66" i="16"/>
  <c r="J66" i="16" s="1"/>
  <c r="K67" i="16" s="1"/>
  <c r="AB95" i="21" l="1"/>
  <c r="AE95" i="21" s="1"/>
  <c r="AG95" i="21"/>
  <c r="L67" i="16"/>
  <c r="J67" i="16" s="1"/>
  <c r="R67" i="16" s="1"/>
  <c r="B68" i="16"/>
  <c r="G67" i="16"/>
  <c r="D65" i="16"/>
  <c r="M66" i="16"/>
  <c r="N66" i="16" s="1"/>
  <c r="H66" i="16"/>
  <c r="R66" i="16"/>
  <c r="O68" i="16" l="1"/>
  <c r="Q68" i="16" s="1"/>
  <c r="F68" i="16"/>
  <c r="M67" i="16"/>
  <c r="N67" i="16" s="1"/>
  <c r="H67" i="16"/>
  <c r="K68" i="16"/>
  <c r="I66" i="16"/>
  <c r="E66" i="16"/>
  <c r="C66" i="16" s="1"/>
  <c r="Z96" i="21" s="1"/>
  <c r="AG96" i="21" l="1"/>
  <c r="AB96" i="21"/>
  <c r="AE96" i="21" s="1"/>
  <c r="I67" i="16"/>
  <c r="E67" i="16"/>
  <c r="C67" i="16" s="1"/>
  <c r="Z97" i="21" s="1"/>
  <c r="G68" i="16"/>
  <c r="L68" i="16"/>
  <c r="J68" i="16" s="1"/>
  <c r="R68" i="16" s="1"/>
  <c r="B69" i="16"/>
  <c r="D66" i="16"/>
  <c r="AB97" i="21" l="1"/>
  <c r="AE97" i="21" s="1"/>
  <c r="AG97" i="21"/>
  <c r="O69" i="16"/>
  <c r="Q69" i="16" s="1"/>
  <c r="F69" i="16"/>
  <c r="D67" i="16"/>
  <c r="M68" i="16"/>
  <c r="N68" i="16" s="1"/>
  <c r="H68" i="16"/>
  <c r="K69" i="16"/>
  <c r="G69" i="16" l="1"/>
  <c r="I68" i="16"/>
  <c r="E68" i="16"/>
  <c r="C68" i="16" s="1"/>
  <c r="Z98" i="21" s="1"/>
  <c r="L69" i="16"/>
  <c r="J69" i="16" s="1"/>
  <c r="R69" i="16" s="1"/>
  <c r="B70" i="16"/>
  <c r="AB98" i="21" l="1"/>
  <c r="AE98" i="21" s="1"/>
  <c r="AG98" i="21"/>
  <c r="D68" i="16"/>
  <c r="O70" i="16"/>
  <c r="Q70" i="16" s="1"/>
  <c r="F70" i="16"/>
  <c r="H69" i="16"/>
  <c r="M69" i="16"/>
  <c r="N69" i="16" s="1"/>
  <c r="K70" i="16"/>
  <c r="I69" i="16" l="1"/>
  <c r="E69" i="16"/>
  <c r="C69" i="16" s="1"/>
  <c r="Z99" i="21" s="1"/>
  <c r="G70" i="16"/>
  <c r="B71" i="16"/>
  <c r="L70" i="16"/>
  <c r="J70" i="16" s="1"/>
  <c r="R70" i="16" s="1"/>
  <c r="AB99" i="21" l="1"/>
  <c r="AE99" i="21" s="1"/>
  <c r="AG99" i="21"/>
  <c r="D69" i="16"/>
  <c r="H70" i="16"/>
  <c r="M70" i="16"/>
  <c r="N70" i="16" s="1"/>
  <c r="K71" i="16"/>
  <c r="O71" i="16"/>
  <c r="Q71" i="16" s="1"/>
  <c r="F71" i="16"/>
  <c r="L71" i="16" l="1"/>
  <c r="J71" i="16" s="1"/>
  <c r="R71" i="16" s="1"/>
  <c r="B72" i="16"/>
  <c r="G71" i="16"/>
  <c r="I70" i="16"/>
  <c r="E70" i="16"/>
  <c r="C70" i="16" s="1"/>
  <c r="D70" i="16" l="1"/>
  <c r="F72" i="16"/>
  <c r="O72" i="16"/>
  <c r="Q72" i="16" s="1"/>
  <c r="H71" i="16"/>
  <c r="M71" i="16"/>
  <c r="N71" i="16" s="1"/>
  <c r="K72" i="16"/>
  <c r="I71" i="16" l="1"/>
  <c r="E71" i="16"/>
  <c r="C71" i="16" s="1"/>
  <c r="B73" i="16"/>
  <c r="L72" i="16"/>
  <c r="J72" i="16" s="1"/>
  <c r="G72" i="16"/>
  <c r="D71" i="16" l="1"/>
  <c r="R72" i="16"/>
  <c r="M72" i="16"/>
  <c r="N72" i="16" s="1"/>
  <c r="H72" i="16"/>
  <c r="K73" i="16"/>
  <c r="F73" i="16"/>
  <c r="O73" i="16"/>
  <c r="Q73" i="16" s="1"/>
  <c r="I72" i="16" l="1"/>
  <c r="E72" i="16"/>
  <c r="C72" i="16" s="1"/>
  <c r="L73" i="16"/>
  <c r="J73" i="16" s="1"/>
  <c r="B74" i="16"/>
  <c r="G73" i="16"/>
  <c r="D72" i="16" l="1"/>
  <c r="O74" i="16"/>
  <c r="Q74" i="16" s="1"/>
  <c r="F74" i="16"/>
  <c r="H73" i="16"/>
  <c r="M73" i="16"/>
  <c r="N73" i="16" s="1"/>
  <c r="K74" i="16"/>
  <c r="R73" i="16"/>
  <c r="G74" i="16" l="1"/>
  <c r="I73" i="16"/>
  <c r="E73" i="16"/>
  <c r="C73" i="16" s="1"/>
  <c r="B75" i="16"/>
  <c r="L74" i="16"/>
  <c r="J74" i="16" s="1"/>
  <c r="R74" i="16" s="1"/>
  <c r="D73" i="16" l="1"/>
  <c r="M74" i="16"/>
  <c r="N74" i="16" s="1"/>
  <c r="H74" i="16"/>
  <c r="K75" i="16"/>
  <c r="O75" i="16"/>
  <c r="Q75" i="16" s="1"/>
  <c r="F75" i="16"/>
  <c r="L75" i="16" l="1"/>
  <c r="J75" i="16" s="1"/>
  <c r="R75" i="16" s="1"/>
  <c r="B76" i="16"/>
  <c r="I74" i="16"/>
  <c r="E74" i="16"/>
  <c r="C74" i="16" s="1"/>
  <c r="G75" i="16"/>
  <c r="D74" i="16" l="1"/>
  <c r="F76" i="16"/>
  <c r="O76" i="16"/>
  <c r="Q76" i="16" s="1"/>
  <c r="H75" i="16"/>
  <c r="M75" i="16"/>
  <c r="N75" i="16" s="1"/>
  <c r="K76" i="16"/>
  <c r="I75" i="16" l="1"/>
  <c r="E75" i="16"/>
  <c r="C75" i="16" s="1"/>
  <c r="L76" i="16"/>
  <c r="J76" i="16" s="1"/>
  <c r="B77" i="16"/>
  <c r="G76" i="16"/>
  <c r="D75" i="16" l="1"/>
  <c r="M76" i="16"/>
  <c r="N76" i="16" s="1"/>
  <c r="H76" i="16"/>
  <c r="K77" i="16"/>
  <c r="O77" i="16"/>
  <c r="Q77" i="16" s="1"/>
  <c r="F77" i="16"/>
  <c r="R76" i="16"/>
  <c r="I76" i="16" l="1"/>
  <c r="E76" i="16"/>
  <c r="C76" i="16" s="1"/>
  <c r="B78" i="16"/>
  <c r="L77" i="16"/>
  <c r="J77" i="16" s="1"/>
  <c r="G77" i="16"/>
  <c r="D76" i="16" l="1"/>
  <c r="H77" i="16"/>
  <c r="M77" i="16"/>
  <c r="N77" i="16" s="1"/>
  <c r="K78" i="16"/>
  <c r="F78" i="16"/>
  <c r="O78" i="16"/>
  <c r="Q78" i="16" s="1"/>
  <c r="R77" i="16"/>
  <c r="G78" i="16" l="1"/>
  <c r="L78" i="16"/>
  <c r="J78" i="16" s="1"/>
  <c r="B79" i="16"/>
  <c r="I77" i="16"/>
  <c r="E77" i="16"/>
  <c r="C77" i="16" s="1"/>
  <c r="D77" i="16" l="1"/>
  <c r="O79" i="16"/>
  <c r="Q79" i="16" s="1"/>
  <c r="F79" i="16"/>
  <c r="R78" i="16"/>
  <c r="M78" i="16"/>
  <c r="N78" i="16" s="1"/>
  <c r="H78" i="16"/>
  <c r="K79" i="16"/>
  <c r="G79" i="16" l="1"/>
  <c r="I78" i="16"/>
  <c r="E78" i="16"/>
  <c r="C78" i="16" s="1"/>
  <c r="L79" i="16"/>
  <c r="J79" i="16" s="1"/>
  <c r="R79" i="16" s="1"/>
  <c r="B80" i="16"/>
  <c r="D78" i="16" l="1"/>
  <c r="F80" i="16"/>
  <c r="O80" i="16"/>
  <c r="Q80" i="16" s="1"/>
  <c r="M79" i="16"/>
  <c r="N79" i="16" s="1"/>
  <c r="H79" i="16"/>
  <c r="K80" i="16"/>
  <c r="I79" i="16" l="1"/>
  <c r="E79" i="16"/>
  <c r="C79" i="16" s="1"/>
  <c r="L80" i="16"/>
  <c r="J80" i="16" s="1"/>
  <c r="R80" i="16" s="1"/>
  <c r="B81" i="16"/>
  <c r="G80" i="16"/>
  <c r="D79" i="16" l="1"/>
  <c r="M80" i="16"/>
  <c r="N80" i="16" s="1"/>
  <c r="H80" i="16"/>
  <c r="K81" i="16"/>
  <c r="O81" i="16"/>
  <c r="Q81" i="16" s="1"/>
  <c r="F81" i="16"/>
  <c r="B82" i="16" l="1"/>
  <c r="L81" i="16"/>
  <c r="J81" i="16" s="1"/>
  <c r="I80" i="16"/>
  <c r="E80" i="16"/>
  <c r="C80" i="16" s="1"/>
  <c r="G81" i="16"/>
  <c r="D80" i="16" l="1"/>
  <c r="H81" i="16"/>
  <c r="M81" i="16"/>
  <c r="N81" i="16" s="1"/>
  <c r="K82" i="16"/>
  <c r="O82" i="16"/>
  <c r="Q82" i="16" s="1"/>
  <c r="F82" i="16"/>
  <c r="R81" i="16"/>
  <c r="B83" i="16" l="1"/>
  <c r="L82" i="16"/>
  <c r="J82" i="16" s="1"/>
  <c r="R82" i="16" s="1"/>
  <c r="G82" i="16"/>
  <c r="I81" i="16"/>
  <c r="E81" i="16"/>
  <c r="C81" i="16" s="1"/>
  <c r="D81" i="16" l="1"/>
  <c r="M82" i="16"/>
  <c r="N82" i="16" s="1"/>
  <c r="H82" i="16"/>
  <c r="K83" i="16"/>
  <c r="O83" i="16"/>
  <c r="Q83" i="16" s="1"/>
  <c r="F83" i="16"/>
  <c r="L83" i="16" l="1"/>
  <c r="J83" i="16" s="1"/>
  <c r="R83" i="16" s="1"/>
  <c r="B84" i="16"/>
  <c r="I82" i="16"/>
  <c r="E82" i="16"/>
  <c r="C82" i="16" s="1"/>
  <c r="G83" i="16"/>
  <c r="D82" i="16" l="1"/>
  <c r="F84" i="16"/>
  <c r="O84" i="16"/>
  <c r="Q84" i="16" s="1"/>
  <c r="H83" i="16"/>
  <c r="M83" i="16"/>
  <c r="N83" i="16" s="1"/>
  <c r="K84" i="16"/>
  <c r="I83" i="16" l="1"/>
  <c r="E83" i="16"/>
  <c r="C83" i="16" s="1"/>
  <c r="B85" i="16"/>
  <c r="L84" i="16"/>
  <c r="J84" i="16" s="1"/>
  <c r="R84" i="16" s="1"/>
  <c r="G84" i="16"/>
  <c r="D83" i="16" l="1"/>
  <c r="O85" i="16"/>
  <c r="Q85" i="16" s="1"/>
  <c r="F85" i="16"/>
  <c r="M84" i="16"/>
  <c r="N84" i="16" s="1"/>
  <c r="H84" i="16"/>
  <c r="K85" i="16"/>
  <c r="I84" i="16" l="1"/>
  <c r="E84" i="16"/>
  <c r="C84" i="16" s="1"/>
  <c r="G85" i="16"/>
  <c r="L85" i="16"/>
  <c r="J85" i="16" s="1"/>
  <c r="R85" i="16" s="1"/>
  <c r="B86" i="16"/>
  <c r="D84" i="16" l="1"/>
  <c r="F86" i="16"/>
  <c r="O86" i="16"/>
  <c r="Q86" i="16" s="1"/>
  <c r="H85" i="16"/>
  <c r="M85" i="16"/>
  <c r="N85" i="16" s="1"/>
  <c r="K86" i="16"/>
  <c r="L86" i="16" l="1"/>
  <c r="J86" i="16" s="1"/>
  <c r="B87" i="16"/>
  <c r="I85" i="16"/>
  <c r="E85" i="16"/>
  <c r="C85" i="16" s="1"/>
  <c r="G86" i="16"/>
  <c r="D85" i="16" l="1"/>
  <c r="H86" i="16"/>
  <c r="M86" i="16"/>
  <c r="N86" i="16" s="1"/>
  <c r="K87" i="16"/>
  <c r="O87" i="16"/>
  <c r="Q87" i="16" s="1"/>
  <c r="F87" i="16"/>
  <c r="R86" i="16"/>
  <c r="L87" i="16" l="1"/>
  <c r="J87" i="16" s="1"/>
  <c r="R87" i="16" s="1"/>
  <c r="B88" i="16"/>
  <c r="G87" i="16"/>
  <c r="I86" i="16"/>
  <c r="E86" i="16"/>
  <c r="C86" i="16" s="1"/>
  <c r="D86" i="16" l="1"/>
  <c r="F88" i="16"/>
  <c r="O88" i="16"/>
  <c r="Q88" i="16" s="1"/>
  <c r="H87" i="16"/>
  <c r="M87" i="16"/>
  <c r="N87" i="16" s="1"/>
  <c r="K88" i="16"/>
  <c r="I87" i="16" l="1"/>
  <c r="E87" i="16"/>
  <c r="C87" i="16" s="1"/>
  <c r="L88" i="16"/>
  <c r="J88" i="16" s="1"/>
  <c r="B89" i="16"/>
  <c r="G88" i="16"/>
  <c r="D87" i="16" l="1"/>
  <c r="H88" i="16"/>
  <c r="M88" i="16"/>
  <c r="N88" i="16" s="1"/>
  <c r="K89" i="16"/>
  <c r="O89" i="16"/>
  <c r="Q89" i="16" s="1"/>
  <c r="F89" i="16"/>
  <c r="R88" i="16"/>
  <c r="B90" i="16" l="1"/>
  <c r="L89" i="16"/>
  <c r="J89" i="16" s="1"/>
  <c r="R89" i="16" s="1"/>
  <c r="G89" i="16"/>
  <c r="I88" i="16"/>
  <c r="E88" i="16"/>
  <c r="C88" i="16" s="1"/>
  <c r="D88" i="16" l="1"/>
  <c r="M89" i="16"/>
  <c r="N89" i="16" s="1"/>
  <c r="H89" i="16"/>
  <c r="K90" i="16"/>
  <c r="F90" i="16"/>
  <c r="O90" i="16"/>
  <c r="Q90" i="16" s="1"/>
  <c r="G90" i="16" l="1"/>
  <c r="I89" i="16"/>
  <c r="E89" i="16"/>
  <c r="C89" i="16" s="1"/>
  <c r="B91" i="16"/>
  <c r="L90" i="16"/>
  <c r="J90" i="16" s="1"/>
  <c r="R90" i="16" s="1"/>
  <c r="D89" i="16" l="1"/>
  <c r="H90" i="16"/>
  <c r="M90" i="16"/>
  <c r="N90" i="16" s="1"/>
  <c r="K91" i="16"/>
  <c r="O91" i="16"/>
  <c r="Q91" i="16" s="1"/>
  <c r="F91" i="16"/>
  <c r="B92" i="16" l="1"/>
  <c r="L91" i="16"/>
  <c r="J91" i="16" s="1"/>
  <c r="G91" i="16"/>
  <c r="I90" i="16"/>
  <c r="E90" i="16"/>
  <c r="C90" i="16" s="1"/>
  <c r="D90" i="16" l="1"/>
  <c r="H91" i="16"/>
  <c r="M91" i="16"/>
  <c r="N91" i="16" s="1"/>
  <c r="K92" i="16"/>
  <c r="R91" i="16"/>
  <c r="F92" i="16"/>
  <c r="O92" i="16"/>
  <c r="Q92" i="16" s="1"/>
  <c r="B93" i="16" l="1"/>
  <c r="L92" i="16"/>
  <c r="J92" i="16" s="1"/>
  <c r="R92" i="16" s="1"/>
  <c r="G92" i="16"/>
  <c r="I91" i="16"/>
  <c r="E91" i="16"/>
  <c r="C91" i="16" s="1"/>
  <c r="D91" i="16" l="1"/>
  <c r="M92" i="16"/>
  <c r="N92" i="16" s="1"/>
  <c r="H92" i="16"/>
  <c r="K93" i="16"/>
  <c r="O93" i="16"/>
  <c r="Q93" i="16" s="1"/>
  <c r="F93" i="16"/>
  <c r="B94" i="16" l="1"/>
  <c r="L93" i="16"/>
  <c r="J93" i="16" s="1"/>
  <c r="I92" i="16"/>
  <c r="E92" i="16"/>
  <c r="C92" i="16" s="1"/>
  <c r="G93" i="16"/>
  <c r="D92" i="16" l="1"/>
  <c r="R93" i="16"/>
  <c r="M93" i="16"/>
  <c r="N93" i="16" s="1"/>
  <c r="H93" i="16"/>
  <c r="K94" i="16"/>
  <c r="O94" i="16"/>
  <c r="Q94" i="16" s="1"/>
  <c r="F94" i="16"/>
  <c r="I93" i="16" l="1"/>
  <c r="E93" i="16"/>
  <c r="C93" i="16" s="1"/>
  <c r="G94" i="16"/>
  <c r="B95" i="16"/>
  <c r="L94" i="16"/>
  <c r="J94" i="16" s="1"/>
  <c r="R94" i="16" s="1"/>
  <c r="D93" i="16" l="1"/>
  <c r="H94" i="16"/>
  <c r="M94" i="16"/>
  <c r="N94" i="16" s="1"/>
  <c r="K95" i="16"/>
  <c r="O95" i="16"/>
  <c r="Q95" i="16" s="1"/>
  <c r="F95" i="16"/>
  <c r="B96" i="16" l="1"/>
  <c r="L95" i="16"/>
  <c r="J95" i="16" s="1"/>
  <c r="G95" i="16"/>
  <c r="I94" i="16"/>
  <c r="E94" i="16"/>
  <c r="C94" i="16" s="1"/>
  <c r="D94" i="16" l="1"/>
  <c r="R95" i="16"/>
  <c r="M95" i="16"/>
  <c r="N95" i="16" s="1"/>
  <c r="H95" i="16"/>
  <c r="K96" i="16"/>
  <c r="F96" i="16"/>
  <c r="O96" i="16"/>
  <c r="Q96" i="16" s="1"/>
  <c r="I95" i="16" l="1"/>
  <c r="E95" i="16"/>
  <c r="C95" i="16" s="1"/>
  <c r="B97" i="16"/>
  <c r="L96" i="16"/>
  <c r="J96" i="16" s="1"/>
  <c r="R96" i="16" s="1"/>
  <c r="G96" i="16"/>
  <c r="D95" i="16" l="1"/>
  <c r="F97" i="16"/>
  <c r="O97" i="16"/>
  <c r="Q97" i="16" s="1"/>
  <c r="H96" i="16"/>
  <c r="M96" i="16"/>
  <c r="N96" i="16" s="1"/>
  <c r="K97" i="16"/>
  <c r="I96" i="16" l="1"/>
  <c r="E96" i="16"/>
  <c r="C96" i="16" s="1"/>
  <c r="B98" i="16"/>
  <c r="L97" i="16"/>
  <c r="J97" i="16" s="1"/>
  <c r="G97" i="16"/>
  <c r="D96" i="16" l="1"/>
  <c r="M97" i="16"/>
  <c r="N97" i="16" s="1"/>
  <c r="H97" i="16"/>
  <c r="K98" i="16"/>
  <c r="F98" i="16"/>
  <c r="O98" i="16"/>
  <c r="Q98" i="16" s="1"/>
  <c r="R97" i="16"/>
  <c r="G98" i="16" l="1"/>
  <c r="I97" i="16"/>
  <c r="E97" i="16"/>
  <c r="C97" i="16" s="1"/>
  <c r="L98" i="16"/>
  <c r="J98" i="16" s="1"/>
  <c r="B99" i="16"/>
  <c r="D97" i="16" l="1"/>
  <c r="F99" i="16"/>
  <c r="O99" i="16"/>
  <c r="Q99" i="16" s="1"/>
  <c r="M98" i="16"/>
  <c r="N98" i="16" s="1"/>
  <c r="H98" i="16"/>
  <c r="K99" i="16"/>
  <c r="R98" i="16"/>
  <c r="I98" i="16" l="1"/>
  <c r="E98" i="16"/>
  <c r="C98" i="16" s="1"/>
  <c r="B100" i="16"/>
  <c r="L99" i="16"/>
  <c r="J99" i="16" s="1"/>
  <c r="R99" i="16" s="1"/>
  <c r="G99" i="16"/>
  <c r="D98" i="16" l="1"/>
  <c r="F100" i="16"/>
  <c r="O100" i="16"/>
  <c r="Q100" i="16" s="1"/>
  <c r="M99" i="16"/>
  <c r="N99" i="16" s="1"/>
  <c r="H99" i="16"/>
  <c r="K100" i="16"/>
  <c r="B101" i="16" l="1"/>
  <c r="L100" i="16"/>
  <c r="J100" i="16" s="1"/>
  <c r="R100" i="16" s="1"/>
  <c r="I99" i="16"/>
  <c r="E99" i="16"/>
  <c r="C99" i="16" s="1"/>
  <c r="G100" i="16"/>
  <c r="D99" i="16" l="1"/>
  <c r="H100" i="16"/>
  <c r="M100" i="16"/>
  <c r="N100" i="16" s="1"/>
  <c r="K101" i="16"/>
  <c r="O101" i="16"/>
  <c r="Q101" i="16" s="1"/>
  <c r="F101" i="16"/>
  <c r="L101" i="16" l="1"/>
  <c r="J101" i="16" s="1"/>
  <c r="B102" i="16"/>
  <c r="G101" i="16"/>
  <c r="I100" i="16"/>
  <c r="E100" i="16"/>
  <c r="C100" i="16" s="1"/>
  <c r="D100" i="16" l="1"/>
  <c r="O102" i="16"/>
  <c r="Q102" i="16" s="1"/>
  <c r="F102" i="16"/>
  <c r="R101" i="16"/>
  <c r="M101" i="16"/>
  <c r="N101" i="16" s="1"/>
  <c r="H101" i="16"/>
  <c r="K102" i="16"/>
  <c r="G102" i="16" l="1"/>
  <c r="I101" i="16"/>
  <c r="E101" i="16"/>
  <c r="C101" i="16" s="1"/>
  <c r="B103" i="16"/>
  <c r="L102" i="16"/>
  <c r="J102" i="16" s="1"/>
  <c r="D101" i="16" l="1"/>
  <c r="R102" i="16"/>
  <c r="H102" i="16"/>
  <c r="M102" i="16"/>
  <c r="N102" i="16" s="1"/>
  <c r="K103" i="16"/>
  <c r="F103" i="16"/>
  <c r="O103" i="16"/>
  <c r="Q103" i="16" s="1"/>
  <c r="I102" i="16" l="1"/>
  <c r="E102" i="16"/>
  <c r="C102" i="16" s="1"/>
  <c r="B104" i="16"/>
  <c r="L103" i="16"/>
  <c r="J103" i="16" s="1"/>
  <c r="G103" i="16"/>
  <c r="D102" i="16" l="1"/>
  <c r="O104" i="16"/>
  <c r="Q104" i="16" s="1"/>
  <c r="F104" i="16"/>
  <c r="M103" i="16"/>
  <c r="N103" i="16" s="1"/>
  <c r="H103" i="16"/>
  <c r="K104" i="16"/>
  <c r="R103" i="16"/>
  <c r="G104" i="16" l="1"/>
  <c r="I103" i="16"/>
  <c r="E103" i="16"/>
  <c r="C103" i="16" s="1"/>
  <c r="L104" i="16"/>
  <c r="J104" i="16" s="1"/>
  <c r="B105" i="16"/>
  <c r="D103" i="16" l="1"/>
  <c r="F105" i="16"/>
  <c r="O105" i="16"/>
  <c r="Q105" i="16" s="1"/>
  <c r="R104" i="16"/>
  <c r="M104" i="16"/>
  <c r="N104" i="16" s="1"/>
  <c r="H104" i="16"/>
  <c r="K105" i="16"/>
  <c r="L105" i="16" l="1"/>
  <c r="J105" i="16" s="1"/>
  <c r="B106" i="16"/>
  <c r="I104" i="16"/>
  <c r="E104" i="16"/>
  <c r="C104" i="16" s="1"/>
  <c r="G105" i="16"/>
  <c r="D104" i="16" l="1"/>
  <c r="O106" i="16"/>
  <c r="Q106" i="16" s="1"/>
  <c r="F106" i="16"/>
  <c r="R105" i="16"/>
  <c r="M105" i="16"/>
  <c r="N105" i="16" s="1"/>
  <c r="H105" i="16"/>
  <c r="K106" i="16"/>
  <c r="G106" i="16" l="1"/>
  <c r="I105" i="16"/>
  <c r="E105" i="16"/>
  <c r="C105" i="16" s="1"/>
  <c r="L106" i="16"/>
  <c r="J106" i="16" s="1"/>
  <c r="R106" i="16" s="1"/>
  <c r="B107" i="16"/>
  <c r="D105" i="16" l="1"/>
  <c r="F107" i="16"/>
  <c r="O107" i="16"/>
  <c r="Q107" i="16" s="1"/>
  <c r="M106" i="16"/>
  <c r="N106" i="16" s="1"/>
  <c r="H106" i="16"/>
  <c r="K107" i="16"/>
  <c r="I106" i="16" l="1"/>
  <c r="E106" i="16"/>
  <c r="C106" i="16" s="1"/>
  <c r="B108" i="16"/>
  <c r="L107" i="16"/>
  <c r="J107" i="16" s="1"/>
  <c r="G107" i="16"/>
  <c r="D106" i="16" l="1"/>
  <c r="R107" i="16"/>
  <c r="M107" i="16"/>
  <c r="N107" i="16" s="1"/>
  <c r="H107" i="16"/>
  <c r="K108" i="16"/>
  <c r="O108" i="16"/>
  <c r="Q108" i="16" s="1"/>
  <c r="F108" i="16"/>
  <c r="I107" i="16" l="1"/>
  <c r="E107" i="16"/>
  <c r="C107" i="16" s="1"/>
  <c r="G108" i="16"/>
  <c r="L108" i="16"/>
  <c r="J108" i="16" s="1"/>
  <c r="R108" i="16" s="1"/>
  <c r="B109" i="16"/>
  <c r="D107" i="16" l="1"/>
  <c r="O109" i="16"/>
  <c r="Q109" i="16" s="1"/>
  <c r="F109" i="16"/>
  <c r="M108" i="16"/>
  <c r="N108" i="16" s="1"/>
  <c r="H108" i="16"/>
  <c r="K109" i="16"/>
  <c r="G109" i="16" l="1"/>
  <c r="I108" i="16"/>
  <c r="E108" i="16"/>
  <c r="C108" i="16" s="1"/>
  <c r="L109" i="16"/>
  <c r="J109" i="16" s="1"/>
  <c r="R109" i="16" s="1"/>
  <c r="B110" i="16"/>
  <c r="D108" i="16" l="1"/>
  <c r="C1" i="16"/>
  <c r="O110" i="16"/>
  <c r="Q110" i="16" s="1"/>
  <c r="F110" i="16"/>
  <c r="M109" i="16"/>
  <c r="N109" i="16" s="1"/>
  <c r="H109" i="16"/>
  <c r="K110" i="16"/>
  <c r="G110" i="16" l="1"/>
  <c r="B111" i="16"/>
  <c r="L110" i="16"/>
  <c r="J110" i="16" s="1"/>
  <c r="R110" i="16" s="1"/>
  <c r="I109" i="16"/>
  <c r="E109" i="16"/>
  <c r="C109" i="16" s="1"/>
  <c r="D109" i="16" l="1"/>
  <c r="H110" i="16"/>
  <c r="M110" i="16"/>
  <c r="N110" i="16" s="1"/>
  <c r="K111" i="16"/>
  <c r="O111" i="16"/>
  <c r="Q111" i="16" s="1"/>
  <c r="F111" i="16"/>
  <c r="G111" i="16" l="1"/>
  <c r="I110" i="16"/>
  <c r="E110" i="16"/>
  <c r="C110" i="16" s="1"/>
  <c r="B112" i="16"/>
  <c r="L111" i="16"/>
  <c r="J111" i="16" s="1"/>
  <c r="D110" i="16" l="1"/>
  <c r="R111" i="16"/>
  <c r="M111" i="16"/>
  <c r="N111" i="16" s="1"/>
  <c r="H111" i="16"/>
  <c r="K112" i="16"/>
  <c r="O112" i="16"/>
  <c r="Q112" i="16" s="1"/>
  <c r="F112" i="16"/>
  <c r="G112" i="16" l="1"/>
  <c r="L112" i="16"/>
  <c r="J112" i="16" s="1"/>
  <c r="R112" i="16" s="1"/>
  <c r="B113" i="16"/>
  <c r="I111" i="16"/>
  <c r="E111" i="16"/>
  <c r="C111" i="16" s="1"/>
  <c r="D111" i="16" l="1"/>
  <c r="O113" i="16"/>
  <c r="Q113" i="16" s="1"/>
  <c r="F113" i="16"/>
  <c r="H112" i="16"/>
  <c r="M112" i="16"/>
  <c r="N112" i="16" s="1"/>
  <c r="K113" i="16"/>
  <c r="I112" i="16" l="1"/>
  <c r="E112" i="16"/>
  <c r="C112" i="16" s="1"/>
  <c r="G113" i="16"/>
  <c r="L113" i="16"/>
  <c r="J113" i="16" s="1"/>
  <c r="R113" i="16" s="1"/>
  <c r="B114" i="16"/>
  <c r="D112" i="16" l="1"/>
  <c r="O114" i="16"/>
  <c r="Q114" i="16" s="1"/>
  <c r="F114" i="16"/>
  <c r="M113" i="16"/>
  <c r="N113" i="16" s="1"/>
  <c r="H113" i="16"/>
  <c r="K114" i="16"/>
  <c r="G114" i="16" l="1"/>
  <c r="I113" i="16"/>
  <c r="E113" i="16"/>
  <c r="C113" i="16" s="1"/>
  <c r="L114" i="16"/>
  <c r="J114" i="16" s="1"/>
  <c r="R114" i="16" s="1"/>
  <c r="B115" i="16"/>
  <c r="D113" i="16" l="1"/>
  <c r="O115" i="16"/>
  <c r="Q115" i="16" s="1"/>
  <c r="F115" i="16"/>
  <c r="H114" i="16"/>
  <c r="M114" i="16"/>
  <c r="N114" i="16" s="1"/>
  <c r="K115" i="16"/>
  <c r="I114" i="16" l="1"/>
  <c r="E114" i="16"/>
  <c r="C114" i="16" s="1"/>
  <c r="G115" i="16"/>
  <c r="L115" i="16"/>
  <c r="J115" i="16" s="1"/>
  <c r="B116" i="16"/>
  <c r="D114" i="16" l="1"/>
  <c r="O116" i="16"/>
  <c r="Q116" i="16" s="1"/>
  <c r="F116" i="16"/>
  <c r="R115" i="16"/>
  <c r="M115" i="16"/>
  <c r="N115" i="16" s="1"/>
  <c r="H115" i="16"/>
  <c r="K116" i="16"/>
  <c r="G116" i="16" l="1"/>
  <c r="I115" i="16"/>
  <c r="E115" i="16"/>
  <c r="C115" i="16" s="1"/>
  <c r="B117" i="16"/>
  <c r="L116" i="16"/>
  <c r="J116" i="16" s="1"/>
  <c r="R116" i="16" s="1"/>
  <c r="D115" i="16" l="1"/>
  <c r="H116" i="16"/>
  <c r="M116" i="16"/>
  <c r="N116" i="16" s="1"/>
  <c r="K117" i="16"/>
  <c r="O117" i="16"/>
  <c r="Q117" i="16" s="1"/>
  <c r="F117" i="16"/>
  <c r="L117" i="16" l="1"/>
  <c r="J117" i="16" s="1"/>
  <c r="B118" i="16"/>
  <c r="G117" i="16"/>
  <c r="I116" i="16"/>
  <c r="E116" i="16"/>
  <c r="C116" i="16" s="1"/>
  <c r="D116" i="16" l="1"/>
  <c r="O118" i="16"/>
  <c r="Q118" i="16" s="1"/>
  <c r="F118" i="16"/>
  <c r="M117" i="16"/>
  <c r="N117" i="16" s="1"/>
  <c r="H117" i="16"/>
  <c r="K118" i="16"/>
  <c r="R117" i="16"/>
  <c r="G118" i="16" l="1"/>
  <c r="I117" i="16"/>
  <c r="E117" i="16"/>
  <c r="C117" i="16" s="1"/>
  <c r="L118" i="16"/>
  <c r="J118" i="16" s="1"/>
  <c r="R118" i="16" s="1"/>
  <c r="B119" i="16"/>
  <c r="D117" i="16" l="1"/>
  <c r="O119" i="16"/>
  <c r="Q119" i="16" s="1"/>
  <c r="F119" i="16"/>
  <c r="H118" i="16"/>
  <c r="M118" i="16"/>
  <c r="N118" i="16" s="1"/>
  <c r="K119" i="16"/>
  <c r="G119" i="16" l="1"/>
  <c r="I118" i="16"/>
  <c r="E118" i="16"/>
  <c r="C118" i="16" s="1"/>
  <c r="L119" i="16"/>
  <c r="J119" i="16" s="1"/>
  <c r="R119" i="16" s="1"/>
  <c r="B120" i="16"/>
  <c r="D118" i="16" l="1"/>
  <c r="F120" i="16"/>
  <c r="O120" i="16"/>
  <c r="Q120" i="16" s="1"/>
  <c r="M119" i="16"/>
  <c r="N119" i="16" s="1"/>
  <c r="H119" i="16"/>
  <c r="K120" i="16"/>
  <c r="B121" i="16" l="1"/>
  <c r="L120" i="16"/>
  <c r="J120" i="16" s="1"/>
  <c r="I119" i="16"/>
  <c r="E119" i="16"/>
  <c r="C119" i="16" s="1"/>
  <c r="G120" i="16"/>
  <c r="D119" i="16" l="1"/>
  <c r="H120" i="16"/>
  <c r="M120" i="16"/>
  <c r="N120" i="16" s="1"/>
  <c r="K121" i="16"/>
  <c r="R120" i="16"/>
  <c r="O121" i="16"/>
  <c r="Q121" i="16" s="1"/>
  <c r="F121" i="16"/>
  <c r="G121" i="16" l="1"/>
  <c r="B122" i="16"/>
  <c r="L121" i="16"/>
  <c r="J121" i="16" s="1"/>
  <c r="R121" i="16" s="1"/>
  <c r="I120" i="16"/>
  <c r="E120" i="16"/>
  <c r="C120" i="16" s="1"/>
  <c r="D120" i="16" l="1"/>
  <c r="O122" i="16"/>
  <c r="Q122" i="16" s="1"/>
  <c r="F122" i="16"/>
  <c r="M121" i="16"/>
  <c r="N121" i="16" s="1"/>
  <c r="H121" i="16"/>
  <c r="K122" i="16"/>
  <c r="G122" i="16" l="1"/>
  <c r="I121" i="16"/>
  <c r="E121" i="16"/>
  <c r="C121" i="16" s="1"/>
  <c r="B123" i="16"/>
  <c r="L122" i="16"/>
  <c r="J122" i="16" s="1"/>
  <c r="R122" i="16" s="1"/>
  <c r="D121" i="16" l="1"/>
  <c r="H122" i="16"/>
  <c r="M122" i="16"/>
  <c r="N122" i="16" s="1"/>
  <c r="K123" i="16"/>
  <c r="O123" i="16"/>
  <c r="Q123" i="16" s="1"/>
  <c r="F123" i="16"/>
  <c r="L123" i="16" l="1"/>
  <c r="J123" i="16" s="1"/>
  <c r="B124" i="16"/>
  <c r="G123" i="16"/>
  <c r="I122" i="16"/>
  <c r="E122" i="16"/>
  <c r="C122" i="16" s="1"/>
  <c r="D122" i="16" l="1"/>
  <c r="O124" i="16"/>
  <c r="Q124" i="16" s="1"/>
  <c r="F124" i="16"/>
  <c r="M123" i="16"/>
  <c r="N123" i="16" s="1"/>
  <c r="H123" i="16"/>
  <c r="K124" i="16"/>
  <c r="R123" i="16"/>
  <c r="G124" i="16" l="1"/>
  <c r="I123" i="16"/>
  <c r="E123" i="16"/>
  <c r="C123" i="16" s="1"/>
  <c r="D123" i="16" s="1"/>
  <c r="L124" i="16"/>
  <c r="J124" i="16" s="1"/>
  <c r="B125" i="16"/>
  <c r="O125" i="16" l="1"/>
  <c r="Q125" i="16" s="1"/>
  <c r="F125" i="16"/>
  <c r="R124" i="16"/>
  <c r="H124" i="16"/>
  <c r="M124" i="16"/>
  <c r="N124" i="16" s="1"/>
  <c r="K125" i="16"/>
  <c r="I124" i="16" l="1"/>
  <c r="E124" i="16"/>
  <c r="C124" i="16" s="1"/>
  <c r="D124" i="16" s="1"/>
  <c r="G125" i="16"/>
  <c r="B126" i="16"/>
  <c r="L125" i="16"/>
  <c r="J125" i="16" s="1"/>
  <c r="H125" i="16" l="1"/>
  <c r="M125" i="16"/>
  <c r="N125" i="16" s="1"/>
  <c r="K126" i="16"/>
  <c r="R125" i="16"/>
  <c r="O126" i="16"/>
  <c r="Q126" i="16" s="1"/>
  <c r="F126" i="16"/>
  <c r="G126" i="16" l="1"/>
  <c r="L126" i="16"/>
  <c r="J126" i="16" s="1"/>
  <c r="B127" i="16"/>
  <c r="I125" i="16"/>
  <c r="E125" i="16"/>
  <c r="C125" i="16" s="1"/>
  <c r="D125" i="16" s="1"/>
  <c r="M126" i="16" l="1"/>
  <c r="N126" i="16" s="1"/>
  <c r="H126" i="16"/>
  <c r="K127" i="16"/>
  <c r="O127" i="16"/>
  <c r="Q127" i="16" s="1"/>
  <c r="F127" i="16"/>
  <c r="R126" i="16"/>
  <c r="L127" i="16" l="1"/>
  <c r="J127" i="16" s="1"/>
  <c r="R127" i="16" s="1"/>
  <c r="B128" i="16"/>
  <c r="I126" i="16"/>
  <c r="E126" i="16"/>
  <c r="C126" i="16" s="1"/>
  <c r="D126" i="16" s="1"/>
  <c r="G127" i="16"/>
  <c r="F128" i="16" l="1"/>
  <c r="O128" i="16"/>
  <c r="Q128" i="16" s="1"/>
  <c r="H127" i="16"/>
  <c r="M127" i="16"/>
  <c r="N127" i="16" s="1"/>
  <c r="K128" i="16"/>
  <c r="L128" i="16" l="1"/>
  <c r="J128" i="16" s="1"/>
  <c r="R128" i="16" s="1"/>
  <c r="B129" i="16"/>
  <c r="I127" i="16"/>
  <c r="E127" i="16"/>
  <c r="C127" i="16" s="1"/>
  <c r="D127" i="16" s="1"/>
  <c r="G128" i="16"/>
  <c r="O129" i="16" l="1"/>
  <c r="Q129" i="16" s="1"/>
  <c r="F129" i="16"/>
  <c r="M128" i="16"/>
  <c r="N128" i="16" s="1"/>
  <c r="H128" i="16"/>
  <c r="K129" i="16"/>
  <c r="I128" i="16" l="1"/>
  <c r="E128" i="16"/>
  <c r="C128" i="16" s="1"/>
  <c r="D128" i="16" s="1"/>
  <c r="G129" i="16"/>
  <c r="L129" i="16"/>
  <c r="J129" i="16" s="1"/>
  <c r="R129" i="16" s="1"/>
  <c r="B130" i="16"/>
  <c r="F130" i="16" l="1"/>
  <c r="O130" i="16"/>
  <c r="Q130" i="16" s="1"/>
  <c r="H129" i="16"/>
  <c r="M129" i="16"/>
  <c r="N129" i="16" s="1"/>
  <c r="K130" i="16"/>
  <c r="L130" i="16" l="1"/>
  <c r="J130" i="16" s="1"/>
  <c r="R130" i="16" s="1"/>
  <c r="B131" i="16"/>
  <c r="I129" i="16"/>
  <c r="E129" i="16"/>
  <c r="C129" i="16" s="1"/>
  <c r="D129" i="16" s="1"/>
  <c r="G130" i="16"/>
  <c r="F131" i="16" l="1"/>
  <c r="O131" i="16"/>
  <c r="Q131" i="16" s="1"/>
  <c r="M130" i="16"/>
  <c r="N130" i="16" s="1"/>
  <c r="H130" i="16"/>
  <c r="K131" i="16"/>
  <c r="L131" i="16" l="1"/>
  <c r="J131" i="16" s="1"/>
  <c r="B132" i="16"/>
  <c r="I130" i="16"/>
  <c r="E130" i="16"/>
  <c r="C130" i="16" s="1"/>
  <c r="D130" i="16" s="1"/>
  <c r="G131" i="16"/>
  <c r="O132" i="16" l="1"/>
  <c r="Q132" i="16" s="1"/>
  <c r="F132" i="16"/>
  <c r="R131" i="16"/>
  <c r="H131" i="16"/>
  <c r="M131" i="16"/>
  <c r="N131" i="16" s="1"/>
  <c r="K132" i="16"/>
  <c r="I131" i="16" l="1"/>
  <c r="E131" i="16"/>
  <c r="C131" i="16" s="1"/>
  <c r="D131" i="16" s="1"/>
  <c r="G132" i="16"/>
  <c r="B133" i="16"/>
  <c r="L132" i="16"/>
  <c r="J132" i="16" s="1"/>
  <c r="M132" i="16" l="1"/>
  <c r="N132" i="16" s="1"/>
  <c r="H132" i="16"/>
  <c r="K133" i="16"/>
  <c r="F133" i="16"/>
  <c r="O133" i="16"/>
  <c r="Q133" i="16" s="1"/>
  <c r="R132" i="16"/>
  <c r="G133" i="16" l="1"/>
  <c r="I132" i="16"/>
  <c r="E132" i="16"/>
  <c r="C132" i="16" s="1"/>
  <c r="D132" i="16" s="1"/>
  <c r="L133" i="16"/>
  <c r="J133" i="16" s="1"/>
  <c r="R133" i="16" s="1"/>
  <c r="B134" i="16"/>
  <c r="F134" i="16" l="1"/>
  <c r="O134" i="16"/>
  <c r="Q134" i="16" s="1"/>
  <c r="H133" i="16"/>
  <c r="M133" i="16"/>
  <c r="N133" i="16" s="1"/>
  <c r="K134" i="16"/>
  <c r="L134" i="16" l="1"/>
  <c r="J134" i="16" s="1"/>
  <c r="B135" i="16"/>
  <c r="I133" i="16"/>
  <c r="E133" i="16"/>
  <c r="C133" i="16" s="1"/>
  <c r="D133" i="16" s="1"/>
  <c r="G134" i="16"/>
  <c r="F135" i="16" l="1"/>
  <c r="O135" i="16"/>
  <c r="Q135" i="16" s="1"/>
  <c r="M134" i="16"/>
  <c r="N134" i="16" s="1"/>
  <c r="H134" i="16"/>
  <c r="K135" i="16"/>
  <c r="R134" i="16"/>
  <c r="B136" i="16" l="1"/>
  <c r="L135" i="16"/>
  <c r="J135" i="16" s="1"/>
  <c r="I134" i="16"/>
  <c r="E134" i="16"/>
  <c r="C134" i="16" s="1"/>
  <c r="D134" i="16" s="1"/>
  <c r="G135" i="16"/>
  <c r="R135" i="16" l="1"/>
  <c r="M135" i="16"/>
  <c r="N135" i="16" s="1"/>
  <c r="H135" i="16"/>
  <c r="K136" i="16"/>
  <c r="F136" i="16"/>
  <c r="O136" i="16"/>
  <c r="Q136" i="16" s="1"/>
  <c r="I135" i="16" l="1"/>
  <c r="E135" i="16"/>
  <c r="C135" i="16" s="1"/>
  <c r="D135" i="16" s="1"/>
  <c r="B137" i="16"/>
  <c r="L136" i="16"/>
  <c r="J136" i="16" s="1"/>
  <c r="G136" i="16"/>
  <c r="M136" i="16" l="1"/>
  <c r="N136" i="16" s="1"/>
  <c r="H136" i="16"/>
  <c r="K137" i="16"/>
  <c r="F137" i="16"/>
  <c r="O137" i="16"/>
  <c r="Q137" i="16" s="1"/>
  <c r="R136" i="16"/>
  <c r="G137" i="16" l="1"/>
  <c r="I136" i="16"/>
  <c r="E136" i="16"/>
  <c r="C136" i="16" s="1"/>
  <c r="D136" i="16" s="1"/>
  <c r="B138" i="16"/>
  <c r="L137" i="16"/>
  <c r="J137" i="16" s="1"/>
  <c r="R137" i="16" s="1"/>
  <c r="H137" i="16" l="1"/>
  <c r="M137" i="16"/>
  <c r="N137" i="16" s="1"/>
  <c r="K138" i="16"/>
  <c r="F138" i="16"/>
  <c r="O138" i="16"/>
  <c r="Q138" i="16" s="1"/>
  <c r="G138" i="16" l="1"/>
  <c r="B139" i="16"/>
  <c r="L138" i="16"/>
  <c r="J138" i="16" s="1"/>
  <c r="I137" i="16"/>
  <c r="E137" i="16"/>
  <c r="C137" i="16" s="1"/>
  <c r="D137" i="16" s="1"/>
  <c r="R138" i="16" l="1"/>
  <c r="M138" i="16"/>
  <c r="N138" i="16" s="1"/>
  <c r="H138" i="16"/>
  <c r="K139" i="16"/>
  <c r="F139" i="16"/>
  <c r="O139" i="16"/>
  <c r="Q139" i="16" s="1"/>
  <c r="I138" i="16" l="1"/>
  <c r="E138" i="16"/>
  <c r="C138" i="16" s="1"/>
  <c r="D138" i="16" s="1"/>
  <c r="L139" i="16"/>
  <c r="J139" i="16" s="1"/>
  <c r="B140" i="16"/>
  <c r="G139" i="16"/>
  <c r="F140" i="16" l="1"/>
  <c r="O140" i="16"/>
  <c r="Q140" i="16" s="1"/>
  <c r="R139" i="16"/>
  <c r="M139" i="16"/>
  <c r="N139" i="16" s="1"/>
  <c r="H139" i="16"/>
  <c r="K140" i="16"/>
  <c r="L140" i="16" l="1"/>
  <c r="J140" i="16" s="1"/>
  <c r="R140" i="16" s="1"/>
  <c r="B141" i="16"/>
  <c r="I139" i="16"/>
  <c r="E139" i="16"/>
  <c r="C139" i="16" s="1"/>
  <c r="D139" i="16" s="1"/>
  <c r="G140" i="16"/>
  <c r="F141" i="16" l="1"/>
  <c r="O141" i="16"/>
  <c r="Q141" i="16" s="1"/>
  <c r="H140" i="16"/>
  <c r="M140" i="16"/>
  <c r="N140" i="16" s="1"/>
  <c r="K141" i="16"/>
  <c r="B142" i="16" l="1"/>
  <c r="L141" i="16"/>
  <c r="J141" i="16" s="1"/>
  <c r="I140" i="16"/>
  <c r="E140" i="16"/>
  <c r="C140" i="16" s="1"/>
  <c r="D140" i="16" s="1"/>
  <c r="G141" i="16"/>
  <c r="R141" i="16" l="1"/>
  <c r="H141" i="16"/>
  <c r="M141" i="16"/>
  <c r="N141" i="16" s="1"/>
  <c r="K142" i="16"/>
  <c r="F142" i="16"/>
  <c r="O142" i="16"/>
  <c r="Q142" i="16" s="1"/>
  <c r="L142" i="16" l="1"/>
  <c r="J142" i="16" s="1"/>
  <c r="R142" i="16" s="1"/>
  <c r="B143" i="16"/>
  <c r="I141" i="16"/>
  <c r="E141" i="16"/>
  <c r="C141" i="16" s="1"/>
  <c r="D141" i="16" s="1"/>
  <c r="G142" i="16"/>
  <c r="F143" i="16" l="1"/>
  <c r="O143" i="16"/>
  <c r="Q143" i="16" s="1"/>
  <c r="H142" i="16"/>
  <c r="M142" i="16"/>
  <c r="N142" i="16" s="1"/>
  <c r="K143" i="16"/>
  <c r="L143" i="16" l="1"/>
  <c r="J143" i="16" s="1"/>
  <c r="R143" i="16" s="1"/>
  <c r="B144" i="16"/>
  <c r="I142" i="16"/>
  <c r="E142" i="16"/>
  <c r="C142" i="16" s="1"/>
  <c r="D142" i="16" s="1"/>
  <c r="G143" i="16"/>
  <c r="F144" i="16" l="1"/>
  <c r="O144" i="16"/>
  <c r="Q144" i="16" s="1"/>
  <c r="M143" i="16"/>
  <c r="N143" i="16" s="1"/>
  <c r="H143" i="16"/>
  <c r="K144" i="16"/>
  <c r="L144" i="16" l="1"/>
  <c r="J144" i="16" s="1"/>
  <c r="R144" i="16" s="1"/>
  <c r="B145" i="16"/>
  <c r="I143" i="16"/>
  <c r="E143" i="16"/>
  <c r="C143" i="16" s="1"/>
  <c r="D143" i="16" s="1"/>
  <c r="G144" i="16"/>
  <c r="F145" i="16" l="1"/>
  <c r="O145" i="16"/>
  <c r="Q145" i="16" s="1"/>
  <c r="H144" i="16"/>
  <c r="M144" i="16"/>
  <c r="N144" i="16" s="1"/>
  <c r="K145" i="16"/>
  <c r="L145" i="16" l="1"/>
  <c r="J145" i="16" s="1"/>
  <c r="R145" i="16" s="1"/>
  <c r="B146" i="16"/>
  <c r="I144" i="16"/>
  <c r="E144" i="16"/>
  <c r="C144" i="16" s="1"/>
  <c r="D144" i="16" s="1"/>
  <c r="G145" i="16"/>
  <c r="F146" i="16" l="1"/>
  <c r="O146" i="16"/>
  <c r="Q146" i="16" s="1"/>
  <c r="M145" i="16"/>
  <c r="N145" i="16" s="1"/>
  <c r="H145" i="16"/>
  <c r="K146" i="16"/>
  <c r="L146" i="16" l="1"/>
  <c r="J146" i="16" s="1"/>
  <c r="R146" i="16" s="1"/>
  <c r="B147" i="16"/>
  <c r="I145" i="16"/>
  <c r="E145" i="16"/>
  <c r="C145" i="16" s="1"/>
  <c r="D145" i="16" s="1"/>
  <c r="G146" i="16"/>
  <c r="F147" i="16" l="1"/>
  <c r="O147" i="16"/>
  <c r="Q147" i="16" s="1"/>
  <c r="H146" i="16"/>
  <c r="M146" i="16"/>
  <c r="N146" i="16" s="1"/>
  <c r="K147" i="16"/>
  <c r="I146" i="16" l="1"/>
  <c r="E146" i="16"/>
  <c r="C146" i="16" s="1"/>
  <c r="D146" i="16" s="1"/>
  <c r="B148" i="16"/>
  <c r="L147" i="16"/>
  <c r="J147" i="16" s="1"/>
  <c r="G147" i="16"/>
  <c r="F148" i="16" l="1"/>
  <c r="O148" i="16"/>
  <c r="Q148" i="16" s="1"/>
  <c r="H147" i="16"/>
  <c r="M147" i="16"/>
  <c r="N147" i="16" s="1"/>
  <c r="K148" i="16"/>
  <c r="R147" i="16"/>
  <c r="I147" i="16" l="1"/>
  <c r="E147" i="16"/>
  <c r="C147" i="16" s="1"/>
  <c r="D147" i="16" s="1"/>
  <c r="L148" i="16"/>
  <c r="J148" i="16" s="1"/>
  <c r="B149" i="16"/>
  <c r="G148" i="16"/>
  <c r="H148" i="16" l="1"/>
  <c r="M148" i="16"/>
  <c r="N148" i="16" s="1"/>
  <c r="K149" i="16"/>
  <c r="F149" i="16"/>
  <c r="O149" i="16"/>
  <c r="Q149" i="16" s="1"/>
  <c r="R148" i="16"/>
  <c r="G149" i="16" l="1"/>
  <c r="B150" i="16"/>
  <c r="L149" i="16"/>
  <c r="J149" i="16" s="1"/>
  <c r="R149" i="16" s="1"/>
  <c r="I148" i="16"/>
  <c r="E148" i="16"/>
  <c r="C148" i="16" s="1"/>
  <c r="D148" i="16" s="1"/>
  <c r="F150" i="16" l="1"/>
  <c r="O150" i="16"/>
  <c r="Q150" i="16" s="1"/>
  <c r="H149" i="16"/>
  <c r="M149" i="16"/>
  <c r="N149" i="16" s="1"/>
  <c r="K150" i="16"/>
  <c r="B151" i="16" l="1"/>
  <c r="L150" i="16"/>
  <c r="J150" i="16" s="1"/>
  <c r="R150" i="16" s="1"/>
  <c r="I149" i="16"/>
  <c r="E149" i="16"/>
  <c r="C149" i="16" s="1"/>
  <c r="D149" i="16" s="1"/>
  <c r="G150" i="16"/>
  <c r="H150" i="16" l="1"/>
  <c r="M150" i="16"/>
  <c r="N150" i="16" s="1"/>
  <c r="K151" i="16"/>
  <c r="F151" i="16"/>
  <c r="O151" i="16"/>
  <c r="Q151" i="16" s="1"/>
  <c r="G151" i="16" l="1"/>
  <c r="L151" i="16"/>
  <c r="J151" i="16" s="1"/>
  <c r="R151" i="16" s="1"/>
  <c r="B152" i="16"/>
  <c r="I150" i="16"/>
  <c r="E150" i="16"/>
  <c r="C150" i="16" s="1"/>
  <c r="D150" i="16" s="1"/>
  <c r="H151" i="16" l="1"/>
  <c r="M151" i="16"/>
  <c r="N151" i="16" s="1"/>
  <c r="K152" i="16"/>
  <c r="O152" i="16"/>
  <c r="Q152" i="16" s="1"/>
  <c r="F152" i="16"/>
  <c r="B153" i="16" l="1"/>
  <c r="L152" i="16"/>
  <c r="J152" i="16" s="1"/>
  <c r="G152" i="16"/>
  <c r="I151" i="16"/>
  <c r="E151" i="16"/>
  <c r="C151" i="16" s="1"/>
  <c r="D151" i="16" s="1"/>
  <c r="H152" i="16" l="1"/>
  <c r="M152" i="16"/>
  <c r="N152" i="16" s="1"/>
  <c r="K153" i="16"/>
  <c r="R152" i="16"/>
  <c r="F153" i="16"/>
  <c r="O153" i="16"/>
  <c r="Q153" i="16" s="1"/>
  <c r="L153" i="16" l="1"/>
  <c r="J153" i="16" s="1"/>
  <c r="R153" i="16" s="1"/>
  <c r="B154" i="16"/>
  <c r="G153" i="16"/>
  <c r="I152" i="16"/>
  <c r="E152" i="16"/>
  <c r="C152" i="16" s="1"/>
  <c r="D152" i="16" s="1"/>
  <c r="O154" i="16" l="1"/>
  <c r="Q154" i="16" s="1"/>
  <c r="F154" i="16"/>
  <c r="H153" i="16"/>
  <c r="M153" i="16"/>
  <c r="N153" i="16" s="1"/>
  <c r="K154" i="16"/>
  <c r="G154" i="16" l="1"/>
  <c r="I153" i="16"/>
  <c r="E153" i="16"/>
  <c r="C153" i="16" s="1"/>
  <c r="D153" i="16" s="1"/>
  <c r="B155" i="16"/>
  <c r="L154" i="16"/>
  <c r="J154" i="16" s="1"/>
  <c r="H154" i="16" l="1"/>
  <c r="M154" i="16"/>
  <c r="N154" i="16" s="1"/>
  <c r="K155" i="16"/>
  <c r="R154" i="16"/>
  <c r="F155" i="16"/>
  <c r="O155" i="16"/>
  <c r="Q155" i="16" s="1"/>
  <c r="L155" i="16" l="1"/>
  <c r="J155" i="16" s="1"/>
  <c r="R155" i="16" s="1"/>
  <c r="B156" i="16"/>
  <c r="G155" i="16"/>
  <c r="I154" i="16"/>
  <c r="E154" i="16"/>
  <c r="C154" i="16" s="1"/>
  <c r="D154" i="16" s="1"/>
  <c r="O156" i="16" l="1"/>
  <c r="Q156" i="16" s="1"/>
  <c r="F156" i="16"/>
  <c r="H155" i="16"/>
  <c r="M155" i="16"/>
  <c r="N155" i="16" s="1"/>
  <c r="K156" i="16"/>
  <c r="G156" i="16" l="1"/>
  <c r="I155" i="16"/>
  <c r="E155" i="16"/>
  <c r="C155" i="16" s="1"/>
  <c r="D155" i="16" s="1"/>
  <c r="B157" i="16"/>
  <c r="L156" i="16"/>
  <c r="J156" i="16" s="1"/>
  <c r="H156" i="16" l="1"/>
  <c r="M156" i="16"/>
  <c r="N156" i="16" s="1"/>
  <c r="K157" i="16"/>
  <c r="R156" i="16"/>
  <c r="F157" i="16"/>
  <c r="O157" i="16"/>
  <c r="Q157" i="16" s="1"/>
  <c r="L157" i="16" l="1"/>
  <c r="J157" i="16" s="1"/>
  <c r="R157" i="16" s="1"/>
  <c r="B158" i="16"/>
  <c r="G157" i="16"/>
  <c r="I156" i="16"/>
  <c r="E156" i="16"/>
  <c r="C156" i="16" s="1"/>
  <c r="D156" i="16" s="1"/>
  <c r="F158" i="16" l="1"/>
  <c r="O158" i="16"/>
  <c r="Q158" i="16" s="1"/>
  <c r="H157" i="16"/>
  <c r="M157" i="16"/>
  <c r="N157" i="16" s="1"/>
  <c r="K158" i="16"/>
  <c r="I157" i="16" l="1"/>
  <c r="E157" i="16"/>
  <c r="C157" i="16" s="1"/>
  <c r="D157" i="16" s="1"/>
  <c r="L158" i="16"/>
  <c r="J158" i="16" s="1"/>
  <c r="B159" i="16"/>
  <c r="G158" i="16"/>
  <c r="H158" i="16" l="1"/>
  <c r="M158" i="16"/>
  <c r="N158" i="16" s="1"/>
  <c r="K159" i="16"/>
  <c r="F159" i="16"/>
  <c r="O159" i="16"/>
  <c r="Q159" i="16" s="1"/>
  <c r="R158" i="16"/>
  <c r="G159" i="16" l="1"/>
  <c r="B160" i="16"/>
  <c r="L159" i="16"/>
  <c r="J159" i="16" s="1"/>
  <c r="R159" i="16" s="1"/>
  <c r="I158" i="16"/>
  <c r="E158" i="16"/>
  <c r="C158" i="16" s="1"/>
  <c r="D158" i="16" s="1"/>
  <c r="F160" i="16" l="1"/>
  <c r="O160" i="16"/>
  <c r="Q160" i="16" s="1"/>
  <c r="M159" i="16"/>
  <c r="N159" i="16" s="1"/>
  <c r="H159" i="16"/>
  <c r="K160" i="16"/>
  <c r="L160" i="16" l="1"/>
  <c r="J160" i="16" s="1"/>
  <c r="R160" i="16" s="1"/>
  <c r="B161" i="16"/>
  <c r="I159" i="16"/>
  <c r="E159" i="16"/>
  <c r="C159" i="16" s="1"/>
  <c r="D159" i="16" s="1"/>
  <c r="G160" i="16"/>
  <c r="F161" i="16" l="1"/>
  <c r="O161" i="16"/>
  <c r="Q161" i="16" s="1"/>
  <c r="H160" i="16"/>
  <c r="M160" i="16"/>
  <c r="N160" i="16" s="1"/>
  <c r="K161" i="16"/>
  <c r="L161" i="16" l="1"/>
  <c r="J161" i="16" s="1"/>
  <c r="R161" i="16" s="1"/>
  <c r="B162" i="16"/>
  <c r="I160" i="16"/>
  <c r="E160" i="16"/>
  <c r="C160" i="16" s="1"/>
  <c r="D160" i="16" s="1"/>
  <c r="G161" i="16"/>
  <c r="O162" i="16" l="1"/>
  <c r="Q162" i="16" s="1"/>
  <c r="F162" i="16"/>
  <c r="H161" i="16"/>
  <c r="M161" i="16"/>
  <c r="N161" i="16" s="1"/>
  <c r="K162" i="16"/>
  <c r="G162" i="16" l="1"/>
  <c r="I161" i="16"/>
  <c r="E161" i="16"/>
  <c r="C161" i="16" s="1"/>
  <c r="D161" i="16" s="1"/>
  <c r="L162" i="16"/>
  <c r="J162" i="16" s="1"/>
  <c r="R162" i="16" s="1"/>
  <c r="B163" i="16"/>
  <c r="F163" i="16" l="1"/>
  <c r="O163" i="16"/>
  <c r="Q163" i="16" s="1"/>
  <c r="M162" i="16"/>
  <c r="N162" i="16" s="1"/>
  <c r="H162" i="16"/>
  <c r="K163" i="16"/>
  <c r="L163" i="16" l="1"/>
  <c r="J163" i="16" s="1"/>
  <c r="R163" i="16" s="1"/>
  <c r="B164" i="16"/>
  <c r="I162" i="16"/>
  <c r="E162" i="16"/>
  <c r="C162" i="16" s="1"/>
  <c r="D162" i="16" s="1"/>
  <c r="G163" i="16"/>
  <c r="O164" i="16" l="1"/>
  <c r="Q164" i="16" s="1"/>
  <c r="F164" i="16"/>
  <c r="H163" i="16"/>
  <c r="M163" i="16"/>
  <c r="N163" i="16" s="1"/>
  <c r="K164" i="16"/>
  <c r="I163" i="16" l="1"/>
  <c r="E163" i="16"/>
  <c r="C163" i="16" s="1"/>
  <c r="D163" i="16" s="1"/>
  <c r="G164" i="16"/>
  <c r="L164" i="16"/>
  <c r="J164" i="16" s="1"/>
  <c r="B165" i="16"/>
  <c r="H164" i="16" l="1"/>
  <c r="M164" i="16"/>
  <c r="N164" i="16" s="1"/>
  <c r="K165" i="16"/>
  <c r="F165" i="16"/>
  <c r="O165" i="16"/>
  <c r="Q165" i="16" s="1"/>
  <c r="R164" i="16"/>
  <c r="G165" i="16" l="1"/>
  <c r="B166" i="16"/>
  <c r="L165" i="16"/>
  <c r="J165" i="16" s="1"/>
  <c r="R165" i="16" s="1"/>
  <c r="I164" i="16"/>
  <c r="E164" i="16"/>
  <c r="C164" i="16" s="1"/>
  <c r="D164" i="16" s="1"/>
  <c r="F166" i="16" l="1"/>
  <c r="O166" i="16"/>
  <c r="Q166" i="16" s="1"/>
  <c r="M165" i="16"/>
  <c r="N165" i="16" s="1"/>
  <c r="H165" i="16"/>
  <c r="K166" i="16"/>
  <c r="I165" i="16" l="1"/>
  <c r="E165" i="16"/>
  <c r="C165" i="16" s="1"/>
  <c r="D165" i="16" s="1"/>
  <c r="L166" i="16"/>
  <c r="J166" i="16" s="1"/>
  <c r="B167" i="16"/>
  <c r="G166" i="16"/>
  <c r="H166" i="16" l="1"/>
  <c r="M166" i="16"/>
  <c r="N166" i="16" s="1"/>
  <c r="K167" i="16"/>
  <c r="F167" i="16"/>
  <c r="O167" i="16"/>
  <c r="Q167" i="16" s="1"/>
  <c r="R166" i="16"/>
  <c r="G167" i="16" l="1"/>
  <c r="B168" i="16"/>
  <c r="L167" i="16"/>
  <c r="J167" i="16" s="1"/>
  <c r="I166" i="16"/>
  <c r="E166" i="16"/>
  <c r="C166" i="16" s="1"/>
  <c r="D166" i="16" s="1"/>
  <c r="R167" i="16" l="1"/>
  <c r="H167" i="16"/>
  <c r="M167" i="16"/>
  <c r="N167" i="16" s="1"/>
  <c r="K168" i="16"/>
  <c r="O168" i="16"/>
  <c r="Q168" i="16" s="1"/>
  <c r="F168" i="16"/>
  <c r="I167" i="16" l="1"/>
  <c r="E167" i="16"/>
  <c r="C167" i="16" s="1"/>
  <c r="D167" i="16" s="1"/>
  <c r="G168" i="16"/>
  <c r="B169" i="16"/>
  <c r="L168" i="16"/>
  <c r="J168" i="16" s="1"/>
  <c r="H168" i="16" l="1"/>
  <c r="M168" i="16"/>
  <c r="N168" i="16" s="1"/>
  <c r="K169" i="16"/>
  <c r="R168" i="16"/>
  <c r="F169" i="16"/>
  <c r="O169" i="16"/>
  <c r="Q169" i="16" s="1"/>
  <c r="L169" i="16" l="1"/>
  <c r="J169" i="16" s="1"/>
  <c r="R169" i="16" s="1"/>
  <c r="B170" i="16"/>
  <c r="G169" i="16"/>
  <c r="I168" i="16"/>
  <c r="E168" i="16"/>
  <c r="C168" i="16" s="1"/>
  <c r="D168" i="16" s="1"/>
  <c r="O170" i="16" l="1"/>
  <c r="Q170" i="16" s="1"/>
  <c r="F170" i="16"/>
  <c r="M169" i="16"/>
  <c r="N169" i="16" s="1"/>
  <c r="H169" i="16"/>
  <c r="K170" i="16"/>
  <c r="G170" i="16" l="1"/>
  <c r="I169" i="16"/>
  <c r="E169" i="16"/>
  <c r="C169" i="16" s="1"/>
  <c r="D169" i="16" s="1"/>
  <c r="B171" i="16"/>
  <c r="L170" i="16"/>
  <c r="J170" i="16" s="1"/>
  <c r="M170" i="16" l="1"/>
  <c r="N170" i="16" s="1"/>
  <c r="H170" i="16"/>
  <c r="K171" i="16"/>
  <c r="R170" i="16"/>
  <c r="F171" i="16"/>
  <c r="O171" i="16"/>
  <c r="Q171" i="16" s="1"/>
  <c r="B172" i="16" l="1"/>
  <c r="L171" i="16"/>
  <c r="J171" i="16" s="1"/>
  <c r="I170" i="16"/>
  <c r="E170" i="16"/>
  <c r="C170" i="16" s="1"/>
  <c r="D170" i="16" s="1"/>
  <c r="G171" i="16"/>
  <c r="H171" i="16" l="1"/>
  <c r="M171" i="16"/>
  <c r="N171" i="16" s="1"/>
  <c r="K172" i="16"/>
  <c r="R171" i="16"/>
  <c r="O172" i="16"/>
  <c r="Q172" i="16" s="1"/>
  <c r="F172" i="16"/>
  <c r="G172" i="16" l="1"/>
  <c r="B173" i="16"/>
  <c r="L172" i="16"/>
  <c r="J172" i="16" s="1"/>
  <c r="I171" i="16"/>
  <c r="E171" i="16"/>
  <c r="C171" i="16" s="1"/>
  <c r="D171" i="16" s="1"/>
  <c r="H172" i="16" l="1"/>
  <c r="M172" i="16"/>
  <c r="N172" i="16" s="1"/>
  <c r="K173" i="16"/>
  <c r="O173" i="16"/>
  <c r="Q173" i="16" s="1"/>
  <c r="F173" i="16"/>
  <c r="R172" i="16"/>
  <c r="B174" i="16" l="1"/>
  <c r="L173" i="16"/>
  <c r="J173" i="16" s="1"/>
  <c r="G173" i="16"/>
  <c r="I172" i="16"/>
  <c r="E172" i="16"/>
  <c r="C172" i="16" s="1"/>
  <c r="D172" i="16" s="1"/>
  <c r="R173" i="16" l="1"/>
  <c r="H173" i="16"/>
  <c r="M173" i="16"/>
  <c r="N173" i="16" s="1"/>
  <c r="K174" i="16"/>
  <c r="F174" i="16"/>
  <c r="O174" i="16"/>
  <c r="Q174" i="16" s="1"/>
  <c r="I173" i="16" l="1"/>
  <c r="E173" i="16"/>
  <c r="C173" i="16" s="1"/>
  <c r="D173" i="16" s="1"/>
  <c r="L174" i="16"/>
  <c r="J174" i="16" s="1"/>
  <c r="B175" i="16"/>
  <c r="G174" i="16"/>
  <c r="M174" i="16" l="1"/>
  <c r="N174" i="16" s="1"/>
  <c r="H174" i="16"/>
  <c r="K175" i="16"/>
  <c r="F175" i="16"/>
  <c r="O175" i="16"/>
  <c r="Q175" i="16" s="1"/>
  <c r="R174" i="16"/>
  <c r="G175" i="16" l="1"/>
  <c r="I174" i="16"/>
  <c r="E174" i="16"/>
  <c r="C174" i="16" s="1"/>
  <c r="D174" i="16" s="1"/>
  <c r="B176" i="16"/>
  <c r="L175" i="16"/>
  <c r="J175" i="16" s="1"/>
  <c r="R175" i="16" l="1"/>
  <c r="M175" i="16"/>
  <c r="N175" i="16" s="1"/>
  <c r="H175" i="16"/>
  <c r="K176" i="16"/>
  <c r="O176" i="16"/>
  <c r="Q176" i="16" s="1"/>
  <c r="F176" i="16"/>
  <c r="I175" i="16" l="1"/>
  <c r="E175" i="16"/>
  <c r="C175" i="16" s="1"/>
  <c r="D175" i="16" s="1"/>
  <c r="G176" i="16"/>
  <c r="L176" i="16"/>
  <c r="J176" i="16" s="1"/>
  <c r="R176" i="16" s="1"/>
  <c r="B177" i="16"/>
  <c r="F177" i="16" l="1"/>
  <c r="O177" i="16"/>
  <c r="Q177" i="16" s="1"/>
  <c r="M176" i="16"/>
  <c r="N176" i="16" s="1"/>
  <c r="H176" i="16"/>
  <c r="K177" i="16"/>
  <c r="I176" i="16" l="1"/>
  <c r="E176" i="16"/>
  <c r="C176" i="16" s="1"/>
  <c r="D176" i="16" s="1"/>
  <c r="L177" i="16"/>
  <c r="J177" i="16" s="1"/>
  <c r="B178" i="16"/>
  <c r="G177" i="16"/>
  <c r="M177" i="16" l="1"/>
  <c r="N177" i="16" s="1"/>
  <c r="H177" i="16"/>
  <c r="K178" i="16"/>
  <c r="F178" i="16"/>
  <c r="O178" i="16"/>
  <c r="Q178" i="16" s="1"/>
  <c r="R177" i="16"/>
  <c r="I177" i="16" l="1"/>
  <c r="E177" i="16"/>
  <c r="C177" i="16" s="1"/>
  <c r="D177" i="16" s="1"/>
  <c r="G178" i="16"/>
  <c r="L178" i="16"/>
  <c r="J178" i="16" s="1"/>
  <c r="R178" i="16" s="1"/>
  <c r="B179" i="16"/>
  <c r="O179" i="16" l="1"/>
  <c r="Q179" i="16" s="1"/>
  <c r="F179" i="16"/>
  <c r="M178" i="16"/>
  <c r="N178" i="16" s="1"/>
  <c r="H178" i="16"/>
  <c r="K179" i="16"/>
  <c r="I178" i="16" l="1"/>
  <c r="E178" i="16"/>
  <c r="C178" i="16" s="1"/>
  <c r="D178" i="16" s="1"/>
  <c r="G179" i="16"/>
  <c r="B180" i="16"/>
  <c r="L179" i="16"/>
  <c r="J179" i="16" s="1"/>
  <c r="R179" i="16" s="1"/>
  <c r="M179" i="16" l="1"/>
  <c r="N179" i="16" s="1"/>
  <c r="H179" i="16"/>
  <c r="K180" i="16"/>
  <c r="O180" i="16"/>
  <c r="Q180" i="16" s="1"/>
  <c r="F180" i="16"/>
  <c r="B181" i="16" l="1"/>
  <c r="L180" i="16"/>
  <c r="J180" i="16" s="1"/>
  <c r="I179" i="16"/>
  <c r="E179" i="16"/>
  <c r="C179" i="16" s="1"/>
  <c r="D179" i="16" s="1"/>
  <c r="G180" i="16"/>
  <c r="H180" i="16" l="1"/>
  <c r="M180" i="16"/>
  <c r="N180" i="16" s="1"/>
  <c r="K181" i="16"/>
  <c r="R180" i="16"/>
  <c r="O181" i="16"/>
  <c r="Q181" i="16" s="1"/>
  <c r="F181" i="16"/>
  <c r="G181" i="16" l="1"/>
  <c r="B182" i="16"/>
  <c r="L181" i="16"/>
  <c r="J181" i="16" s="1"/>
  <c r="R181" i="16" s="1"/>
  <c r="I180" i="16"/>
  <c r="E180" i="16"/>
  <c r="C180" i="16" s="1"/>
  <c r="D180" i="16" s="1"/>
  <c r="F182" i="16" l="1"/>
  <c r="O182" i="16"/>
  <c r="Q182" i="16" s="1"/>
  <c r="H181" i="16"/>
  <c r="M181" i="16"/>
  <c r="N181" i="16" s="1"/>
  <c r="K182" i="16"/>
  <c r="I181" i="16" l="1"/>
  <c r="E181" i="16"/>
  <c r="C181" i="16" s="1"/>
  <c r="D181" i="16" s="1"/>
  <c r="L182" i="16"/>
  <c r="J182" i="16" s="1"/>
  <c r="B183" i="16"/>
  <c r="G182" i="16"/>
  <c r="M182" i="16" l="1"/>
  <c r="N182" i="16" s="1"/>
  <c r="H182" i="16"/>
  <c r="K183" i="16"/>
  <c r="O183" i="16"/>
  <c r="Q183" i="16" s="1"/>
  <c r="F183" i="16"/>
  <c r="R182" i="16"/>
  <c r="I182" i="16" l="1"/>
  <c r="E182" i="16"/>
  <c r="C182" i="16" s="1"/>
  <c r="D182" i="16" s="1"/>
  <c r="B184" i="16"/>
  <c r="L183" i="16"/>
  <c r="J183" i="16" s="1"/>
  <c r="R183" i="16" s="1"/>
  <c r="G183" i="16"/>
  <c r="O184" i="16" l="1"/>
  <c r="Q184" i="16" s="1"/>
  <c r="F184" i="16"/>
  <c r="H183" i="16"/>
  <c r="M183" i="16"/>
  <c r="N183" i="16" s="1"/>
  <c r="K184" i="16"/>
  <c r="G184" i="16" l="1"/>
  <c r="I183" i="16"/>
  <c r="E183" i="16"/>
  <c r="C183" i="16" s="1"/>
  <c r="D183" i="16" s="1"/>
  <c r="L184" i="16"/>
  <c r="J184" i="16" s="1"/>
  <c r="R184" i="16" s="1"/>
  <c r="B185" i="16"/>
  <c r="O185" i="16" l="1"/>
  <c r="Q185" i="16" s="1"/>
  <c r="F185" i="16"/>
  <c r="M184" i="16"/>
  <c r="N184" i="16" s="1"/>
  <c r="H184" i="16"/>
  <c r="K185" i="16"/>
  <c r="I184" i="16" l="1"/>
  <c r="E184" i="16"/>
  <c r="C184" i="16" s="1"/>
  <c r="D184" i="16" s="1"/>
  <c r="G185" i="16"/>
  <c r="B186" i="16"/>
  <c r="L185" i="16"/>
  <c r="J185" i="16" s="1"/>
  <c r="R185" i="16" s="1"/>
  <c r="H185" i="16" l="1"/>
  <c r="M185" i="16"/>
  <c r="N185" i="16" s="1"/>
  <c r="K186" i="16"/>
  <c r="F186" i="16"/>
  <c r="O186" i="16"/>
  <c r="Q186" i="16" s="1"/>
  <c r="G186" i="16" l="1"/>
  <c r="B187" i="16"/>
  <c r="L186" i="16"/>
  <c r="J186" i="16" s="1"/>
  <c r="I185" i="16"/>
  <c r="E185" i="16"/>
  <c r="C185" i="16" s="1"/>
  <c r="D185" i="16" s="1"/>
  <c r="H186" i="16" l="1"/>
  <c r="M186" i="16"/>
  <c r="N186" i="16" s="1"/>
  <c r="K187" i="16"/>
  <c r="F187" i="16"/>
  <c r="O187" i="16"/>
  <c r="Q187" i="16" s="1"/>
  <c r="R186" i="16"/>
  <c r="G187" i="16" l="1"/>
  <c r="L187" i="16"/>
  <c r="J187" i="16" s="1"/>
  <c r="B188" i="16"/>
  <c r="I186" i="16"/>
  <c r="E186" i="16"/>
  <c r="C186" i="16" s="1"/>
  <c r="D186" i="16" s="1"/>
  <c r="F188" i="16" l="1"/>
  <c r="O188" i="16"/>
  <c r="Q188" i="16" s="1"/>
  <c r="H187" i="16"/>
  <c r="M187" i="16"/>
  <c r="N187" i="16" s="1"/>
  <c r="K188" i="16"/>
  <c r="R187" i="16"/>
  <c r="I187" i="16" l="1"/>
  <c r="E187" i="16"/>
  <c r="C187" i="16" s="1"/>
  <c r="D187" i="16" s="1"/>
  <c r="L188" i="16"/>
  <c r="J188" i="16" s="1"/>
  <c r="B189" i="16"/>
  <c r="G188" i="16"/>
  <c r="F189" i="16" l="1"/>
  <c r="O189" i="16"/>
  <c r="Q189" i="16" s="1"/>
  <c r="H188" i="16"/>
  <c r="M188" i="16"/>
  <c r="N188" i="16" s="1"/>
  <c r="K189" i="16"/>
  <c r="R188" i="16"/>
  <c r="I188" i="16" l="1"/>
  <c r="E188" i="16"/>
  <c r="C188" i="16" s="1"/>
  <c r="D188" i="16" s="1"/>
  <c r="B190" i="16"/>
  <c r="L189" i="16"/>
  <c r="J189" i="16" s="1"/>
  <c r="G189" i="16"/>
  <c r="H189" i="16" l="1"/>
  <c r="M189" i="16"/>
  <c r="N189" i="16" s="1"/>
  <c r="K190" i="16"/>
  <c r="F190" i="16"/>
  <c r="O190" i="16"/>
  <c r="Q190" i="16" s="1"/>
  <c r="R189" i="16"/>
  <c r="G190" i="16" l="1"/>
  <c r="L190" i="16"/>
  <c r="J190" i="16" s="1"/>
  <c r="B191" i="16"/>
  <c r="I189" i="16"/>
  <c r="E189" i="16"/>
  <c r="C189" i="16" s="1"/>
  <c r="D189" i="16" s="1"/>
  <c r="F191" i="16" l="1"/>
  <c r="O191" i="16"/>
  <c r="Q191" i="16" s="1"/>
  <c r="H190" i="16"/>
  <c r="M190" i="16"/>
  <c r="N190" i="16" s="1"/>
  <c r="K191" i="16"/>
  <c r="R190" i="16"/>
  <c r="B192" i="16" l="1"/>
  <c r="L191" i="16"/>
  <c r="J191" i="16" s="1"/>
  <c r="I190" i="16"/>
  <c r="E190" i="16"/>
  <c r="C190" i="16" s="1"/>
  <c r="D190" i="16" s="1"/>
  <c r="G191" i="16"/>
  <c r="O192" i="16" l="1"/>
  <c r="Q192" i="16" s="1"/>
  <c r="F192" i="16"/>
  <c r="M191" i="16"/>
  <c r="N191" i="16" s="1"/>
  <c r="H191" i="16"/>
  <c r="K192" i="16"/>
  <c r="R191" i="16"/>
  <c r="G192" i="16" l="1"/>
  <c r="I191" i="16"/>
  <c r="E191" i="16"/>
  <c r="C191" i="16" s="1"/>
  <c r="D191" i="16" s="1"/>
  <c r="L192" i="16"/>
  <c r="J192" i="16" s="1"/>
  <c r="B193" i="16"/>
  <c r="F193" i="16" l="1"/>
  <c r="O193" i="16"/>
  <c r="Q193" i="16" s="1"/>
  <c r="M192" i="16"/>
  <c r="N192" i="16" s="1"/>
  <c r="H192" i="16"/>
  <c r="K193" i="16"/>
  <c r="R192" i="16"/>
  <c r="I192" i="16" l="1"/>
  <c r="E192" i="16"/>
  <c r="C192" i="16" s="1"/>
  <c r="D192" i="16" s="1"/>
  <c r="L193" i="16"/>
  <c r="J193" i="16" s="1"/>
  <c r="B194" i="16"/>
  <c r="G193" i="16"/>
  <c r="M193" i="16" l="1"/>
  <c r="N193" i="16" s="1"/>
  <c r="H193" i="16"/>
  <c r="K194" i="16"/>
  <c r="R193" i="16"/>
  <c r="F194" i="16"/>
  <c r="O194" i="16"/>
  <c r="Q194" i="16" s="1"/>
  <c r="L194" i="16" l="1"/>
  <c r="J194" i="16" s="1"/>
  <c r="R194" i="16" s="1"/>
  <c r="B195" i="16"/>
  <c r="I193" i="16"/>
  <c r="E193" i="16"/>
  <c r="C193" i="16" s="1"/>
  <c r="D193" i="16" s="1"/>
  <c r="G194" i="16"/>
  <c r="F195" i="16" l="1"/>
  <c r="O195" i="16"/>
  <c r="Q195" i="16" s="1"/>
  <c r="M194" i="16"/>
  <c r="N194" i="16" s="1"/>
  <c r="H194" i="16"/>
  <c r="K195" i="16"/>
  <c r="I194" i="16" l="1"/>
  <c r="E194" i="16"/>
  <c r="C194" i="16" s="1"/>
  <c r="D194" i="16" s="1"/>
  <c r="L195" i="16"/>
  <c r="J195" i="16" s="1"/>
  <c r="R195" i="16" s="1"/>
  <c r="B196" i="16"/>
  <c r="G195" i="16"/>
  <c r="H195" i="16" l="1"/>
  <c r="M195" i="16"/>
  <c r="N195" i="16" s="1"/>
  <c r="K196" i="16"/>
  <c r="O196" i="16"/>
  <c r="Q196" i="16" s="1"/>
  <c r="F196" i="16"/>
  <c r="L196" i="16" l="1"/>
  <c r="J196" i="16" s="1"/>
  <c r="R196" i="16" s="1"/>
  <c r="G196" i="16"/>
  <c r="I195" i="16"/>
  <c r="E195" i="16"/>
  <c r="C195" i="16" s="1"/>
  <c r="D195" i="16" s="1"/>
  <c r="H196" i="16" l="1"/>
  <c r="M196" i="16"/>
  <c r="N196" i="16" s="1"/>
  <c r="I196" i="16" l="1"/>
  <c r="E196" i="16"/>
  <c r="C196" i="16" s="1"/>
  <c r="Z101" i="21" l="1"/>
  <c r="Z100" i="21"/>
  <c r="Z105" i="21"/>
  <c r="Z104" i="21"/>
  <c r="Z102" i="21"/>
  <c r="Z103" i="21"/>
  <c r="D196" i="16"/>
  <c r="AG104" i="21" l="1"/>
  <c r="AG103" i="21"/>
  <c r="AG105" i="21"/>
  <c r="AB100" i="21"/>
  <c r="AB101" i="21" s="1"/>
  <c r="AE101" i="21" s="1"/>
  <c r="AG100" i="21"/>
  <c r="AG102" i="21"/>
  <c r="AG101" i="21"/>
  <c r="A60" i="21"/>
  <c r="A62" i="21" s="1"/>
  <c r="AB102" i="21" l="1"/>
  <c r="AE102" i="21" s="1"/>
  <c r="AE100" i="21"/>
  <c r="AB103" i="21" l="1"/>
  <c r="AB104" i="21" s="1"/>
  <c r="AE103" i="21" l="1"/>
  <c r="AE104" i="21"/>
  <c r="AB105" i="21"/>
  <c r="A34" i="21" s="1"/>
  <c r="A36" i="21" l="1"/>
  <c r="AE105" i="21"/>
  <c r="A44" i="21" s="1"/>
  <c r="A46" i="21" l="1"/>
</calcChain>
</file>

<file path=xl/sharedStrings.xml><?xml version="1.0" encoding="utf-8"?>
<sst xmlns="http://schemas.openxmlformats.org/spreadsheetml/2006/main" count="1064" uniqueCount="432">
  <si>
    <t>Quarter Ended</t>
  </si>
  <si>
    <t>Total</t>
  </si>
  <si>
    <t>Alpha</t>
  </si>
  <si>
    <t>Net</t>
  </si>
  <si>
    <t>Gross</t>
  </si>
  <si>
    <t>Cum. Net</t>
  </si>
  <si>
    <t>Cum. Gross</t>
  </si>
  <si>
    <t>Ret SPX Index</t>
  </si>
  <si>
    <t>Ret BCRIHGBU Index</t>
  </si>
  <si>
    <t>Ret VMG</t>
  </si>
  <si>
    <t>Coefficient</t>
  </si>
  <si>
    <t>Factor Portfolio</t>
  </si>
  <si>
    <t>Date</t>
  </si>
  <si>
    <t>SPX Index</t>
  </si>
  <si>
    <t>BCRIHGBU Index</t>
  </si>
  <si>
    <t>Regression Statistics</t>
  </si>
  <si>
    <t>R Square</t>
  </si>
  <si>
    <t>Standard Error</t>
  </si>
  <si>
    <t>ANOVA</t>
  </si>
  <si>
    <t>Intercept</t>
  </si>
  <si>
    <t>df</t>
  </si>
  <si>
    <t>SS</t>
  </si>
  <si>
    <t>MS</t>
  </si>
  <si>
    <t>F</t>
  </si>
  <si>
    <t>Significance F</t>
  </si>
  <si>
    <t>Coefficients</t>
  </si>
  <si>
    <t>t Stat</t>
  </si>
  <si>
    <t>P-value</t>
  </si>
  <si>
    <t>Lower 95%</t>
  </si>
  <si>
    <t>Upper 95%</t>
  </si>
  <si>
    <t>Ret LBUSTRUU Index</t>
  </si>
  <si>
    <t>Ret LF98TRUU Index</t>
  </si>
  <si>
    <t>RLV Index</t>
  </si>
  <si>
    <t>RLG Index</t>
  </si>
  <si>
    <t>DJTMNMO Index</t>
  </si>
  <si>
    <t>MZUSS Index</t>
  </si>
  <si>
    <t>MZUSL Index</t>
  </si>
  <si>
    <t>MRGR Index</t>
  </si>
  <si>
    <t>FXCARRSP Index</t>
  </si>
  <si>
    <t>SGIFXMEU Index</t>
  </si>
  <si>
    <t>BXCSCRKP Index</t>
  </si>
  <si>
    <t>AIJPMCNU Index Index</t>
  </si>
  <si>
    <t>CATPUSET Index</t>
  </si>
  <si>
    <t>CRY Index</t>
  </si>
  <si>
    <t>LBUSTRUU Index</t>
  </si>
  <si>
    <t>LF98TRUU Index</t>
  </si>
  <si>
    <t>Ret SML</t>
  </si>
  <si>
    <t>Ret HYMIG</t>
  </si>
  <si>
    <t>TOT_RETURN_INDEX_NET_DVDS</t>
  </si>
  <si>
    <t>PX_LAST</t>
  </si>
  <si>
    <t>JPM Factor List</t>
  </si>
  <si>
    <t>Ret RLV Index</t>
  </si>
  <si>
    <t>Ret RLG Index</t>
  </si>
  <si>
    <t>Ret DJTMNMO Index</t>
  </si>
  <si>
    <t>Ret MZUSS Index</t>
  </si>
  <si>
    <t>Ret MZUSL Index</t>
  </si>
  <si>
    <t>Ret MRGR Index</t>
  </si>
  <si>
    <t>Ret FXCARRSP Index</t>
  </si>
  <si>
    <t>Ret SGIFXMEU Index</t>
  </si>
  <si>
    <t>Ret BXCSCRKP Index</t>
  </si>
  <si>
    <t>Ret AIJPMCNU Index Index</t>
  </si>
  <si>
    <t>Ret CATPUSET Index</t>
  </si>
  <si>
    <t>Ret CRY Index</t>
  </si>
  <si>
    <t>Lower 95.0%</t>
  </si>
  <si>
    <t>Upper 95.0%</t>
  </si>
  <si>
    <t>Year</t>
  </si>
  <si>
    <t>Month</t>
  </si>
  <si>
    <t>Event-Driven Fund D</t>
  </si>
  <si>
    <t>Event-Driven Fund C</t>
  </si>
  <si>
    <t>Multi-Strategy Fund B</t>
  </si>
  <si>
    <t>Credit Fund A</t>
  </si>
  <si>
    <t>Global Macro Fund B</t>
  </si>
  <si>
    <t>Global Macro Fund A</t>
  </si>
  <si>
    <t>Multi-Strategy Fund A</t>
  </si>
  <si>
    <t>Credit Fund B</t>
  </si>
  <si>
    <t>Market Neutral Fund A</t>
  </si>
  <si>
    <t>Credit Fund C</t>
  </si>
  <si>
    <t>Event-Driven Fund A</t>
  </si>
  <si>
    <t>Event-Driven Fund B</t>
  </si>
  <si>
    <t>Event-Driven Fund F</t>
  </si>
  <si>
    <t>Event-Driven Fund E</t>
  </si>
  <si>
    <t>Global Macro Fund C</t>
  </si>
  <si>
    <t>Equity Long/Short Fund A</t>
  </si>
  <si>
    <t>Equity Long/Short Fund B</t>
  </si>
  <si>
    <t>Equity Long/Short Fund D</t>
  </si>
  <si>
    <t>Equity Long/Short Fund C</t>
  </si>
  <si>
    <t>Equity Long/Short Fund E</t>
  </si>
  <si>
    <t>Credit Fund D</t>
  </si>
  <si>
    <t>Jan</t>
  </si>
  <si>
    <t>Feb</t>
  </si>
  <si>
    <t>Mar</t>
  </si>
  <si>
    <t>Apr</t>
  </si>
  <si>
    <t>May</t>
  </si>
  <si>
    <t>Jun</t>
  </si>
  <si>
    <t>Jul</t>
  </si>
  <si>
    <t>Aug</t>
  </si>
  <si>
    <t>Sep</t>
  </si>
  <si>
    <t>Oct</t>
  </si>
  <si>
    <t>Nov</t>
  </si>
  <si>
    <t>Dec</t>
  </si>
  <si>
    <t>Value Beginning of Period</t>
  </si>
  <si>
    <t>Gross Return</t>
  </si>
  <si>
    <t>Cumulative Gross Return</t>
  </si>
  <si>
    <t>Gross Return ($)</t>
  </si>
  <si>
    <t>Mgmt Fee ($)</t>
  </si>
  <si>
    <t>Return After Mgmt Fee ($)</t>
  </si>
  <si>
    <t>Value After Mgmt Fee</t>
  </si>
  <si>
    <t>High Water Mark</t>
  </si>
  <si>
    <t>Incentive Fee?</t>
  </si>
  <si>
    <t>Incentive Fee Base</t>
  </si>
  <si>
    <t>Incentive Fee</t>
  </si>
  <si>
    <t>Net Return</t>
  </si>
  <si>
    <t>Value End of Period</t>
  </si>
  <si>
    <t>Check</t>
  </si>
  <si>
    <t>Lookup Name</t>
  </si>
  <si>
    <t>Compound</t>
  </si>
  <si>
    <t>Sum</t>
  </si>
  <si>
    <t>Chart Y Axis Max</t>
  </si>
  <si>
    <t>Chart Y Axis Min</t>
  </si>
  <si>
    <t>Major Unit</t>
  </si>
  <si>
    <t>Factor Return (Annualized)</t>
  </si>
  <si>
    <t>Contribution (Annualized)</t>
  </si>
  <si>
    <t># of years</t>
  </si>
  <si>
    <t>Management Fee</t>
  </si>
  <si>
    <t>P-Value</t>
  </si>
  <si>
    <t>CMOG</t>
  </si>
  <si>
    <t>Rolling Net</t>
  </si>
  <si>
    <t>Rolling Gross</t>
  </si>
  <si>
    <t>Rolling Factor Portfolio</t>
  </si>
  <si>
    <t>Line Chart 1</t>
  </si>
  <si>
    <t>Line Chart 2</t>
  </si>
  <si>
    <t>CMOG Benchmark</t>
  </si>
  <si>
    <t>SPLSAUT Index</t>
  </si>
  <si>
    <t>CSLABMN Index</t>
  </si>
  <si>
    <t>IQMNAT Index</t>
  </si>
  <si>
    <t>HEDGCONV Index</t>
  </si>
  <si>
    <t>HHFDCONV Index</t>
  </si>
  <si>
    <t>PUT Index</t>
  </si>
  <si>
    <t>S&amp;P MergArb Index</t>
  </si>
  <si>
    <t>CS MergArb Liquid Index Net</t>
  </si>
  <si>
    <t>IQ MergArb TR Index</t>
  </si>
  <si>
    <t>Credit Suisse ConvArb Index (Funds)</t>
  </si>
  <si>
    <t>Hennessee Group ConvArb Index</t>
  </si>
  <si>
    <t>CBRE PutWrite Index</t>
  </si>
  <si>
    <t>Ret SPLSAUT Index</t>
  </si>
  <si>
    <t>Ret CSLABMN Index</t>
  </si>
  <si>
    <t>Ret IQMNAT Index</t>
  </si>
  <si>
    <t>Ret HEDGCONV Index</t>
  </si>
  <si>
    <t>Russell 1000 Value Index</t>
  </si>
  <si>
    <t>Russell 1000 Growth Index</t>
  </si>
  <si>
    <t>Dow Jones U.S. Thematic Market Neutral Momentum Index</t>
  </si>
  <si>
    <t>MSCI US Small Cap 1750 Index</t>
  </si>
  <si>
    <t>MSCI US Large Cap 300 Index</t>
  </si>
  <si>
    <t>ProShares Merger Arbitrage</t>
  </si>
  <si>
    <t>S&amp;P 500</t>
  </si>
  <si>
    <t>Barclays HYIGS Beta Credit Index</t>
  </si>
  <si>
    <t>Deutsche Bank G10 FX Carry Basket Index</t>
  </si>
  <si>
    <t>SGI EUR/USD Momentum Index</t>
  </si>
  <si>
    <t>Barclays Roll Yield Excess Return Index</t>
  </si>
  <si>
    <t>JPM Commodity Momentum Non Energy Index</t>
  </si>
  <si>
    <t>CS Adaptive Term Premium Trend Excess Return Index</t>
  </si>
  <si>
    <t>CRB Commodity Index</t>
  </si>
  <si>
    <t>Barclays Aggregate Index</t>
  </si>
  <si>
    <t>Barclays US Corporate High Yield Index</t>
  </si>
  <si>
    <t>Ret HHFDCONV Index</t>
  </si>
  <si>
    <t>Ret PUT Index</t>
  </si>
  <si>
    <t>Value Minus Growth</t>
  </si>
  <si>
    <t>Small Minus Large</t>
  </si>
  <si>
    <t>High Yield Minus Investment Grade</t>
  </si>
  <si>
    <t>Not Empty</t>
  </si>
  <si>
    <t>r-squared</t>
  </si>
  <si>
    <t>JANA</t>
  </si>
  <si>
    <t>Relational</t>
  </si>
  <si>
    <t>Childrens</t>
  </si>
  <si>
    <t>Trian</t>
  </si>
  <si>
    <t>ValueAct</t>
  </si>
  <si>
    <t>Portfolio</t>
  </si>
  <si>
    <t>Mean</t>
  </si>
  <si>
    <t>Std Dev</t>
  </si>
  <si>
    <t>Min</t>
  </si>
  <si>
    <t>Max</t>
  </si>
  <si>
    <t>Pershing</t>
  </si>
  <si>
    <t>Actual Fund</t>
  </si>
  <si>
    <t>Actual Fund 12-M Rolling Beta</t>
  </si>
  <si>
    <t>Replication 12-M Rolling Beta</t>
  </si>
  <si>
    <t>Line Chart 3</t>
  </si>
  <si>
    <t>JANA Replicator</t>
  </si>
  <si>
    <t>Pershing Replicator</t>
  </si>
  <si>
    <t>Relational Replicator</t>
  </si>
  <si>
    <t>Childrens Replicator</t>
  </si>
  <si>
    <t>Trian Replicator</t>
  </si>
  <si>
    <t>ValueAct Replicator</t>
  </si>
  <si>
    <t>Portfolio Replicator</t>
  </si>
  <si>
    <t>JANA Actual</t>
  </si>
  <si>
    <t>Pershing Actual</t>
  </si>
  <si>
    <t>Relational Actual</t>
  </si>
  <si>
    <t>Childrens Actual</t>
  </si>
  <si>
    <t>Trian Actual</t>
  </si>
  <si>
    <t>ValueAct Actual</t>
  </si>
  <si>
    <t>JANA Diff</t>
  </si>
  <si>
    <t>Pershing Diff</t>
  </si>
  <si>
    <t>Relational Diff</t>
  </si>
  <si>
    <t>Childrens Diff</t>
  </si>
  <si>
    <t>Trian Diff</t>
  </si>
  <si>
    <t>ValueAct Diff</t>
  </si>
  <si>
    <t>Gap</t>
  </si>
  <si>
    <t>Gap Average</t>
  </si>
  <si>
    <t>Gap Stdev</t>
  </si>
  <si>
    <t>BH</t>
  </si>
  <si>
    <t>BH Replicator</t>
  </si>
  <si>
    <t>BH Actual</t>
  </si>
  <si>
    <t>BH Diff</t>
  </si>
  <si>
    <t>Replication Beta</t>
  </si>
  <si>
    <t>Actual Fund Beta</t>
  </si>
  <si>
    <t>Replication Return</t>
  </si>
  <si>
    <t>Replic. Return Beta = Actual</t>
  </si>
  <si>
    <t>Replic. Return Beta = 1</t>
  </si>
  <si>
    <t>Actual Fund Return</t>
  </si>
  <si>
    <t>Corvex</t>
  </si>
  <si>
    <t>Corvex Actual</t>
  </si>
  <si>
    <t>Corvex Replicator</t>
  </si>
  <si>
    <t>NA</t>
  </si>
  <si>
    <t>Corvex Diff</t>
  </si>
  <si>
    <t>ID</t>
  </si>
  <si>
    <t>Name</t>
  </si>
  <si>
    <t>Ascend</t>
  </si>
  <si>
    <t>Indus</t>
  </si>
  <si>
    <t>Samlyn</t>
  </si>
  <si>
    <t>Glenview</t>
  </si>
  <si>
    <t>Steadfast</t>
  </si>
  <si>
    <t>Claren</t>
  </si>
  <si>
    <t>Anchorage</t>
  </si>
  <si>
    <t>Brigade</t>
  </si>
  <si>
    <t>King</t>
  </si>
  <si>
    <t>Capula</t>
  </si>
  <si>
    <t>Davidson</t>
  </si>
  <si>
    <t>Elliott</t>
  </si>
  <si>
    <t>Taconic</t>
  </si>
  <si>
    <t>York</t>
  </si>
  <si>
    <t>Highfields</t>
  </si>
  <si>
    <t>Arrowgrass</t>
  </si>
  <si>
    <t>OZ</t>
  </si>
  <si>
    <t>BlueCrest</t>
  </si>
  <si>
    <t>Brevan</t>
  </si>
  <si>
    <t>Winton</t>
  </si>
  <si>
    <t>ARC</t>
  </si>
  <si>
    <t>Gross - Factor</t>
  </si>
  <si>
    <t>American</t>
  </si>
  <si>
    <t>CCP</t>
  </si>
  <si>
    <t>Deutsche Bank G10 FX Carry Basket Spot</t>
  </si>
  <si>
    <t>SGI FX- EUR/USD Momentum</t>
  </si>
  <si>
    <t>JP Morgan Commodity Momentum Non Energy USD Index</t>
  </si>
  <si>
    <t>Credit Suisse Convertible Arbitrage Index</t>
  </si>
  <si>
    <t>Security</t>
  </si>
  <si>
    <t>Description</t>
  </si>
  <si>
    <t>Category</t>
  </si>
  <si>
    <t>Subcategory</t>
  </si>
  <si>
    <t>HFRIFOF Index</t>
  </si>
  <si>
    <t>HFRI Fund of Funds Composite Index</t>
  </si>
  <si>
    <t>Index/Stats</t>
  </si>
  <si>
    <t>Fund</t>
  </si>
  <si>
    <t>HFRIEHI Index</t>
  </si>
  <si>
    <t>HFRI Equity Hedge (Total) Index</t>
  </si>
  <si>
    <t>HFRIFWI Index</t>
  </si>
  <si>
    <t>HFRI Fund Weighted Composite Index</t>
  </si>
  <si>
    <t>HFRIMI Index</t>
  </si>
  <si>
    <t>HFRI Macro (Total) Index</t>
  </si>
  <si>
    <t>HFRIFOFD Index</t>
  </si>
  <si>
    <t>HFRI FOF: Diversified Index</t>
  </si>
  <si>
    <t>HFRIEMNI Index</t>
  </si>
  <si>
    <t>HFRI EH: Equity Market Neutral Index</t>
  </si>
  <si>
    <t>HFRIFOFC Index</t>
  </si>
  <si>
    <t>HFRI FOF: Conservative Index</t>
  </si>
  <si>
    <t>HFRIEDI Index</t>
  </si>
  <si>
    <t>HFRI Event-Driven (Total) Index</t>
  </si>
  <si>
    <t>HFRIDSI Index</t>
  </si>
  <si>
    <t>HFRI ED: Distressed/Restructuring Index</t>
  </si>
  <si>
    <t>HFRIRVA Index</t>
  </si>
  <si>
    <t>HFRI Relative Value (Total) Index</t>
  </si>
  <si>
    <t>HFRIMTI Index</t>
  </si>
  <si>
    <t>HFRI Macro: Systematic Diversified Index</t>
  </si>
  <si>
    <t>HFRIFI Index</t>
  </si>
  <si>
    <t>HFRI RV: Multi-Strategy Index</t>
  </si>
  <si>
    <t>HFRIFIHY Index</t>
  </si>
  <si>
    <t>HFRI RV: Fixed Income-Corporate Index</t>
  </si>
  <si>
    <t>HFRIEM Index</t>
  </si>
  <si>
    <t>HFRI Emerging Markets (Total) Index</t>
  </si>
  <si>
    <t>HFRICAI Index</t>
  </si>
  <si>
    <t>HFRI RV: Fixed Income-Convertible Arbitrage Index</t>
  </si>
  <si>
    <t>HFRIFIMB Index</t>
  </si>
  <si>
    <t>HFRI RV: Fixed Income-Asset Backed</t>
  </si>
  <si>
    <t>HFRIMAI Index</t>
  </si>
  <si>
    <t>HFRI ED: Merger Arbitrage Index</t>
  </si>
  <si>
    <t>HFRIENHI Index</t>
  </si>
  <si>
    <t>HFRI EH: Quantitative Directional</t>
  </si>
  <si>
    <t>HFRIEMA Index</t>
  </si>
  <si>
    <t>HFRI Emerging Markets: Asia ex-Japan Index</t>
  </si>
  <si>
    <t>HFRIFWIE Index</t>
  </si>
  <si>
    <t>HFRI Fund Weighted Composite Index - EUR</t>
  </si>
  <si>
    <t>HFRISHSE Index</t>
  </si>
  <si>
    <t>HFRI EH: Short Bias Index</t>
  </si>
  <si>
    <t>HFRISEN Index</t>
  </si>
  <si>
    <t>HFRI EH: Sector - Energy/Basic Materials Index</t>
  </si>
  <si>
    <t>HFRIFOFS Index</t>
  </si>
  <si>
    <t>HFRI FOF: Strategic Index</t>
  </si>
  <si>
    <t>HFRIEMG Index</t>
  </si>
  <si>
    <t>HFRI Emerging Markets: Global Index</t>
  </si>
  <si>
    <t>HFRIFOFM Index</t>
  </si>
  <si>
    <t>HFRI FOF: Market Defensive Index</t>
  </si>
  <si>
    <t>HFRIFWIG Index</t>
  </si>
  <si>
    <t>HFRI Fund Weighted Composite Index - GBP</t>
  </si>
  <si>
    <t>HFRIFWIJ Index</t>
  </si>
  <si>
    <t>HFRI Fund Weighted Composite Index - JPY</t>
  </si>
  <si>
    <t>HFRISTI Index</t>
  </si>
  <si>
    <t>HFRI EH: Sector - Technology/Healthcare Index</t>
  </si>
  <si>
    <t>HFRIEMLA Index</t>
  </si>
  <si>
    <t>HFRI Emerging Markets: Latin America Index</t>
  </si>
  <si>
    <t>HFRISRE Index</t>
  </si>
  <si>
    <t>HFRI RV: Yield Alternatives Index</t>
  </si>
  <si>
    <t>HFRIFWIC Index</t>
  </si>
  <si>
    <t>HFRI Fund Weighted Composite Index - CHF</t>
  </si>
  <si>
    <t>HFRICIS Index</t>
  </si>
  <si>
    <t>HFRI Emerging Markets: Russia/Eastern Europe Index</t>
  </si>
  <si>
    <t>CIISEHFR Index</t>
  </si>
  <si>
    <t>Citi Echo - HFRI</t>
  </si>
  <si>
    <t>Other</t>
  </si>
  <si>
    <t>DXY Curncy</t>
  </si>
  <si>
    <t>UKX Index</t>
  </si>
  <si>
    <t>Ret DXY Curncy</t>
  </si>
  <si>
    <t>Ret UKX Index</t>
  </si>
  <si>
    <t>Ret HFRIFOF Index</t>
  </si>
  <si>
    <t>Ret HFRIFWI Index</t>
  </si>
  <si>
    <t>Ret HFRIMI Index</t>
  </si>
  <si>
    <t>Ret HFRIRVA Index</t>
  </si>
  <si>
    <t>Ret HFRIMTI Index</t>
  </si>
  <si>
    <t>Ret HFRICAI Index</t>
  </si>
  <si>
    <t>Ret HFRIFIMB Index</t>
  </si>
  <si>
    <t>Ret HFRIMAI Index</t>
  </si>
  <si>
    <t>Ret HFRIENHI Index</t>
  </si>
  <si>
    <t>Ret HFRISRE Index</t>
  </si>
  <si>
    <t>DJUSmktNtrlMom</t>
  </si>
  <si>
    <t>S&amp;P 500 INDEX</t>
  </si>
  <si>
    <t>USD HYIGS Beta Barclays Credit</t>
  </si>
  <si>
    <t>Deutsche Bank G10 FX Carry Bas</t>
  </si>
  <si>
    <t>SGI FX-EUR/USD Momentum</t>
  </si>
  <si>
    <t>Barclays Roll Yield Excess Ret</t>
  </si>
  <si>
    <t>JPMorgan Commodity Momentum No</t>
  </si>
  <si>
    <t>CS Adaptive Term Premium Trend</t>
  </si>
  <si>
    <t>ThomReuters/JefferiesCRB</t>
  </si>
  <si>
    <t>S&amp;P Merger Arb  TR</t>
  </si>
  <si>
    <t>CS Merger Arb Liquid Net</t>
  </si>
  <si>
    <t>IQ Merger Arbitrage TR</t>
  </si>
  <si>
    <t>CBOE S&amp;P 500 PutWrite</t>
  </si>
  <si>
    <t>DOLLAR INDEX SPOT</t>
  </si>
  <si>
    <t>FTSE 100 INDEX</t>
  </si>
  <si>
    <t>R-Squared</t>
  </si>
  <si>
    <t>Shade</t>
  </si>
  <si>
    <t xml:space="preserve">The Dow Jones U.S. Thematic Market Neutral Momentum Index </t>
  </si>
  <si>
    <t>Dow Jones U.S. Thematic Market Neutral Momentum Index. Measures the performance of an investment strategy utilizing long positions on high momentum companies and short positions on low momentum companies. Momentum is calculated by ranking stocks by their 12-month historical total return, starting one month prior to reconstitution.</t>
  </si>
  <si>
    <t>The Barclays HYIGS Beta Index, designed to capture the HY-IG carry difference, is a static strategy taking a long position in HY and a short position in IG with a static leverage equal to the long-term ß of HY versus IG. This static leverage provides a positive carry position while reducing substantially the volatility and drawdowns of a long HY position alone.</t>
  </si>
  <si>
    <t>Barclays HY IG Spread Beta Index</t>
  </si>
  <si>
    <t>The strategy is to invest in the 3 highest yielding G10 currencies and to go short the 3 lowest yielding G10 currencies. G10: USD, EUR, JPY, GBP, CHF, AUD, NZD, CAD, NOK, SEK</t>
  </si>
  <si>
    <t xml:space="preserve">The IQ Merger Arbitrage Index seeks to achieve capital appreciation by investing in global companies for which there has been a public announcement of a takeover by an acquirer. This differentiated approach is based on a passive strategy of owning certain announced takeover targets with the goal of generating returns that are representative of global merger arbitrage activity. The Index also includes short exposure to global equities as a partial equity market hedge. </t>
  </si>
  <si>
    <t xml:space="preserve">The PUT strategy is designed to sell a sequence of one-month, at-the-money, S&amp;P 500 Index puts and invest cash at one- and three-month Treasury Bill rates. The number of puts sold varies from month to month, but is limited so that the amount held in Treasury Bills can finance the maximum possible loss from final settlement of the SPX puts. </t>
  </si>
  <si>
    <t>Note</t>
  </si>
  <si>
    <t>S&amp;P Merger Arbitrage Index</t>
  </si>
  <si>
    <t>Credit Suisse Merger Arbitrage Liquid Index</t>
  </si>
  <si>
    <t>Credit Suisse Adaptive Term Premium Trend Excess Return Index</t>
  </si>
  <si>
    <t>IQ Merger Arbitrage Index</t>
  </si>
  <si>
    <t>CBOE S&amp;P 500 PutWrite Index</t>
  </si>
  <si>
    <t>Equity Momentum</t>
  </si>
  <si>
    <t>Credit Spread</t>
  </si>
  <si>
    <t>FX Carry</t>
  </si>
  <si>
    <t>FX Momentum</t>
  </si>
  <si>
    <t>Commodity Roll Yield</t>
  </si>
  <si>
    <t>Commodity Momentum</t>
  </si>
  <si>
    <t>Term Premium Trend</t>
  </si>
  <si>
    <t>Commodity Index</t>
  </si>
  <si>
    <t>Merger Arbitrage</t>
  </si>
  <si>
    <t>Convertible Arbitrage</t>
  </si>
  <si>
    <t>Put Write</t>
  </si>
  <si>
    <t>SML</t>
  </si>
  <si>
    <t>VMG</t>
  </si>
  <si>
    <t>HYMIG</t>
  </si>
  <si>
    <t>Small-Cap Minus Large-Cap</t>
  </si>
  <si>
    <t>Small-Cap Bias</t>
  </si>
  <si>
    <t>Value Bias</t>
  </si>
  <si>
    <t>Long RLV - Russell 1000 Value Index. Short RLG - Russell 1000 Growth Index.</t>
  </si>
  <si>
    <t>Long MZUSS - MSCI Small Cap 1750 Index. Short MZUSL - MSCI Large Cap 300 Index.</t>
  </si>
  <si>
    <t>Long LF98TRUU - High Yield Bond Index . Short LBUSTRUU - Barclays U.S. Aggregate Index.</t>
  </si>
  <si>
    <t>Fixed-Income, FX &amp; Commodities</t>
  </si>
  <si>
    <t>Equities</t>
  </si>
  <si>
    <t>FX Index</t>
  </si>
  <si>
    <t>Peer Groups</t>
  </si>
  <si>
    <t>HFRI Indices</t>
  </si>
  <si>
    <t>Note #</t>
  </si>
  <si>
    <t>US Equity</t>
  </si>
  <si>
    <t>Europe Equity</t>
  </si>
  <si>
    <t>Index Ticker</t>
  </si>
  <si>
    <t>Factor</t>
  </si>
  <si>
    <t>Index Name</t>
  </si>
  <si>
    <t>At any given time, a maximum of 40 companies that are currently targets in merger deals are represented in the S&amp;P Merger Arbitrage Index in long positions and a maximum of 40 companies that are currently acquirers for the same stock merger deals are represented in short positions. The long positions are composed of target companies involved in cash, stock and cash/stock deals. The short positions are composed of acquiring companies involved in the corresponding stock and cash/stock deals.</t>
  </si>
  <si>
    <t>The Index was created by Credit Suisse Alternative Capital, Inc., as index sponsor (the “Index Sponsor”) and uses a quantitative methodology to track a dynamic basket of securities held as long or short positions (the “Index Components”) and cash weighted in accordance with certain rules to include publicly announced merger and acquisition transactions that meet certain qualifying conditions. It is designed to capture the spread, if any, between the price at which the stock of a target company trades after a proposed acquisition of such target company is announced and the price that the acquiring company has proposed to pay for the stock of such target company. The spread between these two prices typically exists due to the uncertainty that the announced merger or acquisition will close and, if it closes, that such merger or acquisition will be at the initially proposed economic terms.</t>
  </si>
  <si>
    <t>The Index is implemented on the EUR vs. USD currency pair only. A position is taken depending on several signals based on the return of the EUR/USD over a wide range of durations, ranging from 22-26 days. The Momentum Strategy averages all of the signals and, if positive, takes a long position on the EUR/USD for one day, otherwise it will take a short position for one day. A vol target mechanism is applied on top of the momentum strategy with the aim of keeping the realized short term volatility of the Index close to a pre-defined target volatility level of 6%.</t>
  </si>
  <si>
    <t xml:space="preserve">The Barclays Roll Yield Index dynamically positions exposure across the commodity curve based on implied roll yields. Assuming that the shape of the commodity price term structure remains constant, Implied roll yield can be used to measure the implied return of holding each futures contract delivery month. The Roll Yield strategy selects the contract with the highest positive implied roll yield in backwardation curves and the lowest negative return in contango curves. </t>
  </si>
  <si>
    <t>A persistent positive bias between implied forward rates and subsequently realized rates at the front end of the yield curve has been observed by market participants for many years, commonly explained by the existence of a term premium embedded in the structure of the yield curve. A widely accepted interpretation of the term premium is that investors holding instruments with longer maturities, considered riskier than short-term instruments, demand compensation for that additional risk. This creates opportunities to trade that bias. While such a trade is usually profitable over the long term, it is, however, prone to losses during periods of rising interest rates. In order to address periods of underperformance, Credit Suisse has introduced its CS Adaptive Term Premium Index (CSATPI), which uses an advanced algorithm to predict
and identify periods where a long-only strategy would incur losses.</t>
  </si>
  <si>
    <t>Long or short the associated index, based on its respective momentum signal.</t>
  </si>
  <si>
    <t>Ret AIJPMCNU Index</t>
  </si>
  <si>
    <t>Vol Ratio</t>
  </si>
  <si>
    <t>Adjusted Coefficients</t>
  </si>
  <si>
    <t>Merger Arbs:</t>
  </si>
  <si>
    <t>Term Premium:</t>
  </si>
  <si>
    <t>FX</t>
  </si>
  <si>
    <t>Commodity</t>
  </si>
  <si>
    <t>Convert. Arb. Peers</t>
  </si>
  <si>
    <t>HFRI</t>
  </si>
  <si>
    <t>MXEF Index</t>
  </si>
  <si>
    <t>MXWO Index</t>
  </si>
  <si>
    <t>MXEU Index</t>
  </si>
  <si>
    <t>MXFM Index</t>
  </si>
  <si>
    <t>Ret MXEF Index</t>
  </si>
  <si>
    <t>Ret MXWO Index</t>
  </si>
  <si>
    <t>Ret MXEU Index</t>
  </si>
  <si>
    <t>Clinton</t>
  </si>
  <si>
    <t>X</t>
  </si>
  <si>
    <t>Y</t>
  </si>
  <si>
    <t>Scatter Chart</t>
  </si>
  <si>
    <t>Zero Alpha Line</t>
  </si>
  <si>
    <t>Strategy3</t>
  </si>
  <si>
    <t>Strategy3 Actual</t>
  </si>
  <si>
    <t>Strategy3 Replicator</t>
  </si>
  <si>
    <t>Strategy3 Fund Replicator Average</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</si>
</sst>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43" formatCode="_(* #,##0.00_);_(* \(#,##0.00\);_(* &quot;-&quot;??_);_(@_)"/>
    <numFmt numFmtId="164" formatCode="0.0%"/>
    <numFmt numFmtId="165" formatCode="0.000"/>
    <numFmt numFmtId="166" formatCode="_(&quot;$&quot;* #,##0_);_(&quot;$&quot;* \(#,##0\);_(&quot;$&quot;* &quot;-&quot;??_);_(@_)"/>
    <numFmt numFmtId="167" formatCode="0.0000"/>
    <numFmt numFmtId="168" formatCode="0.00000000000000%"/>
  </numFmts>
  <fonts count="9" x14ac:knownFonts="1">
    <font>
      <sz val="11"/>
      <color theme="1"/>
      <name val="Calibri"/>
      <family val="2"/>
      <scheme val="minor"/>
    </font>
    <font>
      <sz val="11"/>
      <color theme="1"/>
      <name val="Calibri"/>
      <family val="2"/>
      <scheme val="minor"/>
    </font>
    <font>
      <sz val="10"/>
      <name val="Arial"/>
      <family val="2"/>
    </font>
    <font>
      <i/>
      <sz val="11"/>
      <color theme="1"/>
      <name val="Calibri"/>
      <family val="2"/>
      <scheme val="minor"/>
    </font>
    <font>
      <b/>
      <sz val="10"/>
      <name val="Arial"/>
      <family val="2"/>
    </font>
    <font>
      <sz val="11"/>
      <name val="Calibri"/>
      <family val="2"/>
      <scheme val="minor"/>
    </font>
    <font>
      <sz val="10"/>
      <color theme="1"/>
      <name val="Calibri"/>
      <family val="2"/>
      <scheme val="minor"/>
    </font>
    <font>
      <b/>
      <sz val="11"/>
      <color theme="1"/>
      <name val="Calibri"/>
      <family val="2"/>
      <scheme val="minor"/>
    </font>
    <font>
      <b/>
      <sz val="11"/>
      <color indexed="9"/>
      <name val="Calibri"/>
      <family val="2"/>
    </font>
  </fonts>
  <fills count="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6" tint="0.39997558519241921"/>
        <bgColor indexed="64"/>
      </patternFill>
    </fill>
    <fill>
      <patternFill patternType="solid">
        <fgColor theme="0" tint="-0.249977111117893"/>
        <bgColor indexed="64"/>
      </patternFill>
    </fill>
    <fill>
      <patternFill patternType="solid">
        <fgColor rgb="FF4F81BD"/>
        <bgColor indexed="64"/>
      </patternFill>
    </fill>
  </fills>
  <borders count="16">
    <border>
      <left/>
      <right/>
      <top/>
      <bottom/>
      <diagonal/>
    </border>
    <border>
      <left/>
      <right/>
      <top/>
      <bottom style="medium">
        <color indexed="64"/>
      </bottom>
      <diagonal/>
    </border>
    <border>
      <left/>
      <right/>
      <top style="medium">
        <color indexed="64"/>
      </top>
      <bottom style="medium">
        <color indexed="64"/>
      </bottom>
      <diagonal/>
    </border>
    <border>
      <left/>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6">
    <xf numFmtId="0" fontId="0" fillId="0" borderId="0"/>
    <xf numFmtId="9"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8" fillId="6" borderId="0"/>
  </cellStyleXfs>
  <cellXfs count="127">
    <xf numFmtId="0" fontId="0" fillId="0" borderId="0" xfId="0"/>
    <xf numFmtId="9" fontId="0" fillId="0" borderId="0" xfId="1" applyFont="1" applyBorder="1"/>
    <xf numFmtId="9" fontId="0" fillId="0" borderId="0" xfId="1" applyFont="1"/>
    <xf numFmtId="9" fontId="0" fillId="0" borderId="0" xfId="1" applyFont="1" applyAlignment="1">
      <alignment wrapText="1"/>
    </xf>
    <xf numFmtId="14" fontId="0" fillId="0" borderId="0" xfId="1" applyNumberFormat="1" applyFont="1"/>
    <xf numFmtId="9" fontId="0" fillId="0" borderId="0" xfId="1" applyFont="1" applyAlignment="1"/>
    <xf numFmtId="164" fontId="0" fillId="0" borderId="0" xfId="1" applyNumberFormat="1" applyFont="1"/>
    <xf numFmtId="0" fontId="0" fillId="0" borderId="0" xfId="0" applyBorder="1"/>
    <xf numFmtId="14" fontId="0" fillId="0" borderId="0" xfId="0" applyNumberFormat="1"/>
    <xf numFmtId="14" fontId="0" fillId="0" borderId="0" xfId="1" applyNumberFormat="1" applyFont="1" applyBorder="1"/>
    <xf numFmtId="10" fontId="0" fillId="0" borderId="0" xfId="1" applyNumberFormat="1" applyFont="1" applyBorder="1"/>
    <xf numFmtId="164" fontId="0" fillId="0" borderId="0" xfId="2" applyNumberFormat="1" applyFont="1"/>
    <xf numFmtId="10" fontId="0" fillId="0" borderId="0" xfId="1" applyNumberFormat="1" applyFont="1"/>
    <xf numFmtId="164" fontId="0" fillId="0" borderId="2" xfId="1" applyNumberFormat="1" applyFont="1" applyBorder="1"/>
    <xf numFmtId="14" fontId="0" fillId="0" borderId="0" xfId="1" applyNumberFormat="1" applyFont="1" applyAlignment="1">
      <alignment wrapText="1"/>
    </xf>
    <xf numFmtId="14" fontId="0" fillId="0" borderId="0" xfId="0" applyNumberFormat="1" applyAlignment="1">
      <alignment wrapText="1"/>
    </xf>
    <xf numFmtId="164" fontId="2" fillId="0" borderId="0" xfId="1" applyNumberFormat="1" applyFont="1" applyAlignment="1">
      <alignment wrapText="1"/>
    </xf>
    <xf numFmtId="43" fontId="2" fillId="0" borderId="0" xfId="0" applyNumberFormat="1" applyFont="1" applyAlignment="1">
      <alignment wrapText="1"/>
    </xf>
    <xf numFmtId="0" fontId="2" fillId="0" borderId="0" xfId="0" applyFont="1" applyAlignment="1">
      <alignment wrapText="1"/>
    </xf>
    <xf numFmtId="9" fontId="0" fillId="0" borderId="0" xfId="1" applyFont="1" applyBorder="1" applyAlignment="1"/>
    <xf numFmtId="0" fontId="0" fillId="0" borderId="0" xfId="0" applyBorder="1" applyAlignment="1"/>
    <xf numFmtId="0" fontId="0" fillId="0" borderId="0" xfId="0" applyFill="1" applyBorder="1" applyAlignment="1"/>
    <xf numFmtId="0" fontId="0" fillId="0" borderId="1" xfId="0" applyFill="1" applyBorder="1" applyAlignment="1"/>
    <xf numFmtId="0" fontId="3" fillId="0" borderId="3" xfId="0" applyFont="1" applyFill="1" applyBorder="1" applyAlignment="1">
      <alignment horizontal="center"/>
    </xf>
    <xf numFmtId="0" fontId="3" fillId="0" borderId="3" xfId="0" applyFont="1" applyFill="1" applyBorder="1" applyAlignment="1">
      <alignment horizontal="centerContinuous"/>
    </xf>
    <xf numFmtId="0" fontId="0" fillId="3" borderId="0" xfId="0" applyFill="1" applyAlignment="1">
      <alignment wrapText="1"/>
    </xf>
    <xf numFmtId="14" fontId="1" fillId="0" borderId="0" xfId="4" applyNumberFormat="1"/>
    <xf numFmtId="0" fontId="1" fillId="0" borderId="0" xfId="4"/>
    <xf numFmtId="0" fontId="1" fillId="0" borderId="0" xfId="4" applyFont="1"/>
    <xf numFmtId="0" fontId="4" fillId="0" borderId="0" xfId="0" applyFont="1"/>
    <xf numFmtId="0" fontId="0" fillId="3" borderId="0" xfId="0" applyFill="1"/>
    <xf numFmtId="0" fontId="0" fillId="3" borderId="0" xfId="0" applyFont="1" applyFill="1"/>
    <xf numFmtId="9" fontId="0" fillId="0" borderId="0" xfId="1" applyNumberFormat="1" applyFont="1"/>
    <xf numFmtId="1" fontId="0" fillId="0" borderId="0" xfId="1" applyNumberFormat="1" applyFont="1"/>
    <xf numFmtId="166" fontId="0" fillId="3" borderId="0" xfId="3" applyNumberFormat="1" applyFont="1" applyFill="1"/>
    <xf numFmtId="10" fontId="0" fillId="3" borderId="0" xfId="1" applyNumberFormat="1" applyFont="1" applyFill="1"/>
    <xf numFmtId="9" fontId="0" fillId="3" borderId="0" xfId="1" applyFont="1" applyFill="1"/>
    <xf numFmtId="10" fontId="0" fillId="3" borderId="0" xfId="0" applyNumberFormat="1" applyFill="1"/>
    <xf numFmtId="9" fontId="0" fillId="3" borderId="0" xfId="0" applyNumberFormat="1" applyFill="1"/>
    <xf numFmtId="0" fontId="0" fillId="0" borderId="0" xfId="0" applyAlignment="1">
      <alignment horizontal="center" vertical="center" wrapText="1"/>
    </xf>
    <xf numFmtId="166" fontId="0" fillId="0" borderId="0" xfId="3" applyNumberFormat="1" applyFont="1" applyAlignment="1">
      <alignment horizontal="center" vertical="center" wrapText="1"/>
    </xf>
    <xf numFmtId="10" fontId="0" fillId="0" borderId="0" xfId="1" applyNumberFormat="1" applyFont="1" applyAlignment="1">
      <alignment horizontal="center" vertical="center" wrapText="1"/>
    </xf>
    <xf numFmtId="9" fontId="0" fillId="0" borderId="0" xfId="1" applyFont="1" applyAlignment="1">
      <alignment horizontal="center" vertical="center" wrapText="1"/>
    </xf>
    <xf numFmtId="9" fontId="0" fillId="0" borderId="0" xfId="0" applyNumberFormat="1" applyAlignment="1">
      <alignment horizontal="center" vertical="center" wrapText="1"/>
    </xf>
    <xf numFmtId="44" fontId="0" fillId="4" borderId="0" xfId="3" applyNumberFormat="1" applyFont="1" applyFill="1"/>
    <xf numFmtId="44" fontId="0" fillId="0" borderId="0" xfId="3" applyFont="1"/>
    <xf numFmtId="44" fontId="0" fillId="0" borderId="0" xfId="0" applyNumberFormat="1"/>
    <xf numFmtId="44" fontId="0" fillId="3" borderId="0" xfId="3" applyNumberFormat="1" applyFont="1" applyFill="1"/>
    <xf numFmtId="44" fontId="0" fillId="4" borderId="0" xfId="3" applyFont="1" applyFill="1"/>
    <xf numFmtId="9" fontId="0" fillId="0" borderId="0" xfId="0" applyNumberFormat="1"/>
    <xf numFmtId="10" fontId="0" fillId="4" borderId="0" xfId="1" applyNumberFormat="1" applyFont="1" applyFill="1"/>
    <xf numFmtId="44" fontId="0" fillId="4" borderId="0" xfId="1" applyNumberFormat="1" applyFont="1" applyFill="1"/>
    <xf numFmtId="43" fontId="0" fillId="0" borderId="4" xfId="2" applyFont="1" applyFill="1" applyBorder="1" applyAlignment="1"/>
    <xf numFmtId="43" fontId="2" fillId="0" borderId="5" xfId="2" applyFont="1" applyFill="1" applyBorder="1" applyAlignment="1"/>
    <xf numFmtId="0" fontId="2" fillId="0" borderId="5" xfId="0" applyFont="1" applyBorder="1"/>
    <xf numFmtId="0" fontId="0" fillId="0" borderId="6" xfId="0" applyBorder="1"/>
    <xf numFmtId="9" fontId="0" fillId="0" borderId="5" xfId="0" applyNumberFormat="1" applyBorder="1"/>
    <xf numFmtId="2" fontId="2" fillId="0" borderId="5" xfId="0" applyNumberFormat="1" applyFont="1" applyBorder="1"/>
    <xf numFmtId="43" fontId="0" fillId="0" borderId="0" xfId="2" applyNumberFormat="1" applyFont="1"/>
    <xf numFmtId="10" fontId="0" fillId="0" borderId="0" xfId="1" applyNumberFormat="1" applyFont="1" applyAlignment="1"/>
    <xf numFmtId="0" fontId="0" fillId="0" borderId="0" xfId="0" applyAlignment="1">
      <alignment horizontal="right"/>
    </xf>
    <xf numFmtId="9" fontId="0" fillId="0" borderId="0" xfId="1" applyFont="1" applyBorder="1" applyAlignment="1">
      <alignment horizontal="right"/>
    </xf>
    <xf numFmtId="9" fontId="0" fillId="3" borderId="0" xfId="1" applyFont="1" applyFill="1" applyBorder="1"/>
    <xf numFmtId="165" fontId="0" fillId="0" borderId="0" xfId="2" applyNumberFormat="1" applyFont="1" applyBorder="1"/>
    <xf numFmtId="14" fontId="0" fillId="0" borderId="0" xfId="1" applyNumberFormat="1" applyFont="1" applyAlignment="1"/>
    <xf numFmtId="0" fontId="5" fillId="0" borderId="0" xfId="0" applyFont="1" applyFill="1" applyAlignment="1"/>
    <xf numFmtId="0" fontId="1" fillId="0" borderId="0" xfId="4" applyFont="1" applyAlignment="1">
      <alignment horizontal="right"/>
    </xf>
    <xf numFmtId="164" fontId="0" fillId="0" borderId="0" xfId="0" applyNumberFormat="1"/>
    <xf numFmtId="0" fontId="0" fillId="0" borderId="0" xfId="4" applyFont="1"/>
    <xf numFmtId="14" fontId="0" fillId="3" borderId="0" xfId="1" applyNumberFormat="1" applyFont="1" applyFill="1"/>
    <xf numFmtId="14" fontId="0" fillId="2" borderId="0" xfId="1" applyNumberFormat="1" applyFont="1" applyFill="1"/>
    <xf numFmtId="164" fontId="0" fillId="0" borderId="0" xfId="1" applyNumberFormat="1" applyFont="1" applyAlignment="1"/>
    <xf numFmtId="164" fontId="0" fillId="0" borderId="0" xfId="1" applyNumberFormat="1" applyFont="1" applyAlignment="1">
      <alignment wrapText="1"/>
    </xf>
    <xf numFmtId="165" fontId="0" fillId="0" borderId="0" xfId="2" applyNumberFormat="1" applyFont="1" applyAlignment="1"/>
    <xf numFmtId="165" fontId="0" fillId="0" borderId="0" xfId="2" applyNumberFormat="1" applyFont="1"/>
    <xf numFmtId="165" fontId="0" fillId="0" borderId="0" xfId="1" applyNumberFormat="1" applyFont="1"/>
    <xf numFmtId="167" fontId="0" fillId="0" borderId="0" xfId="1" applyNumberFormat="1" applyFont="1"/>
    <xf numFmtId="167" fontId="0" fillId="0" borderId="0" xfId="0" applyNumberFormat="1"/>
    <xf numFmtId="9" fontId="0" fillId="0" borderId="7" xfId="1" applyFont="1" applyBorder="1"/>
    <xf numFmtId="9" fontId="0" fillId="0" borderId="8" xfId="1" applyFont="1" applyBorder="1"/>
    <xf numFmtId="9" fontId="0" fillId="0" borderId="9" xfId="1" applyFont="1" applyBorder="1"/>
    <xf numFmtId="9" fontId="0" fillId="0" borderId="10" xfId="1" applyFont="1" applyBorder="1"/>
    <xf numFmtId="9" fontId="0" fillId="0" borderId="11" xfId="1" applyFont="1" applyBorder="1"/>
    <xf numFmtId="0" fontId="0" fillId="3" borderId="0" xfId="0" applyFill="1" applyBorder="1"/>
    <xf numFmtId="2" fontId="0" fillId="0" borderId="10" xfId="1" applyNumberFormat="1" applyFont="1" applyBorder="1"/>
    <xf numFmtId="2" fontId="0" fillId="0" borderId="0" xfId="1" applyNumberFormat="1" applyFont="1" applyBorder="1"/>
    <xf numFmtId="2" fontId="0" fillId="0" borderId="11" xfId="1" applyNumberFormat="1" applyFont="1" applyBorder="1"/>
    <xf numFmtId="2" fontId="0" fillId="0" borderId="12" xfId="1" applyNumberFormat="1" applyFont="1" applyBorder="1"/>
    <xf numFmtId="2" fontId="0" fillId="0" borderId="13" xfId="1" applyNumberFormat="1" applyFont="1" applyBorder="1"/>
    <xf numFmtId="2" fontId="0" fillId="0" borderId="14" xfId="1" applyNumberFormat="1" applyFont="1" applyBorder="1"/>
    <xf numFmtId="0" fontId="0" fillId="0" borderId="0" xfId="0" applyAlignment="1">
      <alignment vertical="center" wrapText="1"/>
    </xf>
    <xf numFmtId="0" fontId="0" fillId="5" borderId="0" xfId="0" applyFill="1"/>
    <xf numFmtId="17" fontId="0" fillId="0" borderId="0" xfId="0" applyNumberFormat="1" applyAlignment="1">
      <alignment vertical="center" wrapText="1"/>
    </xf>
    <xf numFmtId="17" fontId="0" fillId="0" borderId="0" xfId="0" applyNumberFormat="1"/>
    <xf numFmtId="14" fontId="6" fillId="0" borderId="0" xfId="0" applyNumberFormat="1" applyFont="1" applyAlignment="1">
      <alignment horizontal="center" wrapText="1"/>
    </xf>
    <xf numFmtId="14" fontId="6" fillId="0" borderId="0" xfId="0" applyNumberFormat="1" applyFont="1" applyFill="1" applyAlignment="1">
      <alignment horizontal="center" wrapText="1"/>
    </xf>
    <xf numFmtId="10" fontId="6" fillId="0" borderId="0" xfId="1" applyNumberFormat="1" applyFont="1"/>
    <xf numFmtId="10" fontId="6" fillId="3" borderId="0" xfId="1" applyNumberFormat="1" applyFont="1" applyFill="1"/>
    <xf numFmtId="14" fontId="6" fillId="0" borderId="0" xfId="0" applyNumberFormat="1" applyFont="1"/>
    <xf numFmtId="43" fontId="7" fillId="0" borderId="0" xfId="1" applyNumberFormat="1" applyFont="1" applyBorder="1" applyAlignment="1"/>
    <xf numFmtId="1" fontId="0" fillId="0" borderId="0" xfId="1" applyNumberFormat="1" applyFont="1" applyAlignment="1">
      <alignment wrapText="1"/>
    </xf>
    <xf numFmtId="0" fontId="0" fillId="5" borderId="0" xfId="0" applyFill="1" applyAlignment="1">
      <alignment wrapText="1"/>
    </xf>
    <xf numFmtId="0" fontId="0" fillId="0" borderId="0" xfId="0" applyFill="1" applyAlignment="1">
      <alignment wrapText="1"/>
    </xf>
    <xf numFmtId="2" fontId="0" fillId="0" borderId="0" xfId="1" applyNumberFormat="1" applyFont="1"/>
    <xf numFmtId="2" fontId="0" fillId="0" borderId="0" xfId="2" applyNumberFormat="1" applyFont="1"/>
    <xf numFmtId="168" fontId="0" fillId="0" borderId="0" xfId="1" applyNumberFormat="1" applyFont="1"/>
    <xf numFmtId="10" fontId="0" fillId="0" borderId="0" xfId="0" applyNumberFormat="1" applyAlignment="1">
      <alignment vertical="center" wrapText="1"/>
    </xf>
    <xf numFmtId="14" fontId="0" fillId="5" borderId="0" xfId="0" applyNumberFormat="1" applyFill="1"/>
    <xf numFmtId="10" fontId="0" fillId="0" borderId="0" xfId="1" applyNumberFormat="1" applyFont="1" applyAlignment="1">
      <alignment wrapText="1"/>
    </xf>
    <xf numFmtId="164" fontId="0" fillId="3" borderId="0" xfId="0" applyNumberFormat="1" applyFill="1"/>
    <xf numFmtId="14" fontId="0" fillId="0" borderId="0" xfId="0" applyNumberFormat="1" applyAlignment="1"/>
    <xf numFmtId="0" fontId="0" fillId="0" borderId="0" xfId="0" applyAlignment="1">
      <alignment vertical="center"/>
    </xf>
    <xf numFmtId="2" fontId="0" fillId="0" borderId="5" xfId="0" applyNumberFormat="1" applyBorder="1"/>
    <xf numFmtId="164" fontId="1" fillId="0" borderId="0" xfId="1" applyNumberFormat="1"/>
    <xf numFmtId="0" fontId="8" fillId="6" borderId="0" xfId="5" applyNumberFormat="1" applyFont="1" applyFill="1" applyBorder="1" applyAlignment="1" applyProtection="1"/>
    <xf numFmtId="0" fontId="0" fillId="0" borderId="15" xfId="0" applyBorder="1"/>
    <xf numFmtId="0" fontId="0" fillId="0" borderId="0" xfId="1" applyNumberFormat="1" applyFont="1" applyAlignment="1"/>
    <xf numFmtId="0" fontId="0" fillId="0" borderId="0" xfId="1" applyNumberFormat="1" applyFont="1"/>
    <xf numFmtId="0" fontId="0" fillId="0" borderId="0" xfId="1" applyNumberFormat="1" applyFont="1" applyAlignment="1">
      <alignment wrapText="1"/>
    </xf>
    <xf numFmtId="0" fontId="0" fillId="0" borderId="0" xfId="1" applyNumberFormat="1" applyFont="1" applyBorder="1"/>
    <xf numFmtId="0" fontId="0" fillId="0" borderId="0" xfId="0" applyAlignment="1"/>
    <xf numFmtId="0" fontId="0" fillId="0" borderId="0" xfId="0" applyFill="1" applyBorder="1"/>
    <xf numFmtId="0" fontId="0" fillId="0" borderId="15" xfId="0" applyFill="1" applyBorder="1"/>
    <xf numFmtId="0" fontId="7" fillId="0" borderId="0" xfId="0" applyFont="1"/>
    <xf numFmtId="9" fontId="0" fillId="0" borderId="0" xfId="1" applyFont="1" applyFill="1"/>
    <xf numFmtId="10" fontId="0" fillId="5" borderId="0" xfId="0" applyNumberFormat="1" applyFill="1"/>
    <xf numFmtId="10" fontId="0" fillId="0" borderId="0" xfId="0" applyNumberFormat="1"/>
  </cellXfs>
  <cellStyles count="6">
    <cellStyle name="blp_column_header" xfId="5"/>
    <cellStyle name="Comma" xfId="2" builtinId="3"/>
    <cellStyle name="Currency" xfId="3" builtinId="4"/>
    <cellStyle name="Normal" xfId="0" builtinId="0"/>
    <cellStyle name="Normal 6" xfId="4"/>
    <cellStyle name="Percent" xfId="1" builtinId="5"/>
  </cellStyles>
  <dxfs count="5">
    <dxf>
      <fill>
        <patternFill patternType="none">
          <bgColor auto="1"/>
        </patternFill>
      </fill>
    </dxf>
    <dxf>
      <fill>
        <patternFill>
          <bgColor theme="6" tint="0.39994506668294322"/>
        </patternFill>
      </fill>
    </dxf>
    <dxf>
      <fill>
        <patternFill>
          <bgColor rgb="FF00B050"/>
        </patternFill>
      </fill>
    </dxf>
    <dxf>
      <fill>
        <patternFill>
          <bgColor theme="5" tint="0.59996337778862885"/>
        </patternFill>
      </fill>
    </dxf>
    <dxf>
      <fill>
        <patternFill>
          <bgColor rgb="FFFF0000"/>
        </patternFill>
      </fill>
    </dxf>
  </dxfs>
  <tableStyles count="0" defaultTableStyle="TableStyleMedium2" defaultPivotStyle="PivotStyleMedium9"/>
  <colors>
    <mruColors>
      <color rgb="FF91D242"/>
      <color rgb="FF00F66F"/>
      <color rgb="FFFFC9C9"/>
      <color rgb="FFFF7171"/>
      <color rgb="FFFF656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bloomberg.rtd">
      <tp>
        <v>41698</v>
        <stp/>
        <stp>##V3_BDHV12</stp>
        <stp>HEDGCONV Index</stp>
        <stp>PX_LAST</stp>
        <stp>1/1/2002</stp>
        <stp>2/28/2014</stp>
        <stp>[Analysis v13 (Updated to Jan 2014) - Copy.xlsm]Factors!R3C64_x0000__x0000_</stp>
        <stp>Dir=V</stp>
        <stp>Dts=S</stp>
        <stp>Sort=D</stp>
        <stp>Quote=C</stp>
        <stp>QtTyp=Y</stp>
        <stp>Days=T</stp>
        <stp>Per=cm</stp>
        <stp>DtFmt=D</stp>
        <stp>UseDPDF=Y</stp>
        <stp>cols=2;rows=146</stp>
        <tr r="BL3" s="14"/>
      </tp>
      <tp>
        <v>41698</v>
        <stp/>
        <stp>##V3_BDHV12</stp>
        <stp>FXCARRSP Index</stp>
        <stp>PX_LAST</stp>
        <stp>1/1/2002</stp>
        <stp>2/28/2014</stp>
        <stp>[Analysis v13 (Updated to Jan 2014) - Copy.xlsm]Factors!R3C26_x0000__x0000_</stp>
        <stp>Dir=V</stp>
        <stp>Dts=S</stp>
        <stp>Sort=D</stp>
        <stp>Quote=C</stp>
        <stp>QtTyp=Y</stp>
        <stp>Days=T</stp>
        <stp>Per=cm</stp>
        <stp>DtFmt=D</stp>
        <stp>UseDPDF=Y</stp>
        <stp>cols=2;rows=146</stp>
        <tr r="Z3" s="14"/>
      </tp>
      <tp t="s">
        <v>DOLLAR INDEX SPOT</v>
        <stp/>
        <stp>##V3_BDPV12</stp>
        <stp>DXY Curncy</stp>
        <stp>Name</stp>
        <stp>[Analysis v13 (Updated to Jan 2014) - Copy.xlsm]Factor Name!R17C7_x0000__x0000_</stp>
        <tr r="G17" s="35"/>
      </tp>
      <tp>
        <v>41698</v>
        <stp/>
        <stp>##V3_BDHV12</stp>
        <stp>BXCSCRKP Index</stp>
        <stp>PX_LAST</stp>
        <stp>1/1/2002</stp>
        <stp>2/28/2014</stp>
        <stp>[Analysis v13 (Updated to Jan 2014) - Copy.xlsm]Factors!R3C32_x0000__x0000_</stp>
        <stp>Dir=V</stp>
        <stp>Dts=S</stp>
        <stp>Sort=D</stp>
        <stp>Quote=C</stp>
        <stp>QtTyp=Y</stp>
        <stp>Days=T</stp>
        <stp>Per=cm</stp>
        <stp>DtFmt=D</stp>
        <stp>UseDPDF=Y</stp>
        <stp>cols=2;rows=146</stp>
        <tr r="AF3" s="14"/>
      </tp>
      <tp t="s">
        <v>DJUSmktNtrlMom</v>
        <stp/>
        <stp>##V3_BDPV12</stp>
        <stp>DJTMNMO Index</stp>
        <stp>Name</stp>
        <stp>[Analysis v13 (Updated to Jan 2014) - Copy.xlsm]Factor Name!R8C7_x0000__x0000_</stp>
        <tr r="G8" s="35"/>
      </tp>
      <tp>
        <v>41698</v>
        <stp/>
        <stp>##V3_BDHV12</stp>
        <stp>MZUSL Index</stp>
        <stp>TOT_RETURN_INDEX_NET_DVDS</stp>
        <stp>1/1/2002</stp>
        <stp>2/28/2014</stp>
        <stp>[Analysis v13 (Updated to Jan 2014) - Copy.xlsm]Factors!R3C14_x0000__x0000_</stp>
        <stp>Dir=V</stp>
        <stp>Dts=S</stp>
        <stp>Sort=D</stp>
        <stp>Quote=C</stp>
        <stp>QtTyp=Y</stp>
        <stp>Days=T</stp>
        <stp>Per=cm</stp>
        <stp>DtFmt=D</stp>
        <stp>UseDPDF=Y</stp>
        <stp>cols=2;rows=146</stp>
        <tr r="N3" s="14"/>
      </tp>
      <tp>
        <v>41698</v>
        <stp/>
        <stp>##V3_BDHV12</stp>
        <stp>BCRIHGBU Index</stp>
        <stp>PX_LAST</stp>
        <stp>1/1/2002</stp>
        <stp>2/28/2014</stp>
        <stp>[Analysis v13 (Updated to Jan 2014) - Copy.xlsm]Factors!R3C23_x0000__x0000_</stp>
        <stp>Dir=V</stp>
        <stp>Dts=S</stp>
        <stp>Sort=D</stp>
        <stp>Quote=C</stp>
        <stp>QtTyp=Y</stp>
        <stp>Days=T</stp>
        <stp>Per=cm</stp>
        <stp>DtFmt=D</stp>
        <stp>UseDPDF=Y</stp>
        <stp>cols=2;rows=109</stp>
        <tr r="W3" s="14"/>
      </tp>
      <tp t="s">
        <v>S&amp;P Merger Arb  TR</v>
        <stp/>
        <stp>##V3_BDPV12</stp>
        <stp>SPLSAUT Index</stp>
        <stp>Name</stp>
        <stp>[Analysis v13 (Updated to Jan 2014) - Copy.xlsm]Factor Name!R9C7_x0000__x0000_</stp>
        <tr r="G9" s="35"/>
      </tp>
      <tp>
        <v>41698</v>
        <stp/>
        <stp>##V3_BDHV12</stp>
        <stp>MXEF Index</stp>
        <stp>TOT_RETURN_INDEX_NET_DVDS</stp>
        <stp>1/1/2002</stp>
        <stp>2/28/2014</stp>
        <stp>[Analysis v13 (Updated to Jan 2014) - Copy.xlsm]Factors!R3C149_x0000__x0000_</stp>
        <stp>Dir=V</stp>
        <stp>Dts=S</stp>
        <stp>Sort=D</stp>
        <stp>Quote=C</stp>
        <stp>QtTyp=Y</stp>
        <stp>Days=T</stp>
        <stp>Per=cm</stp>
        <stp>DtFmt=D</stp>
        <stp>UseDPDF=Y</stp>
        <stp>cols=2;rows=146</stp>
        <tr r="ES3" s="14"/>
      </tp>
      <tp>
        <v>41698</v>
        <stp/>
        <stp>##V3_BDHV12</stp>
        <stp>MXEU Index</stp>
        <stp>TOT_RETURN_INDEX_NET_DVDS</stp>
        <stp>1/1/2002</stp>
        <stp>2/28/2014</stp>
        <stp>[Analysis v13 (Updated to Jan 2014) - Copy.xlsm]Factors!R3C157_x0000__x0000_</stp>
        <stp>Dir=V</stp>
        <stp>Dts=S</stp>
        <stp>Sort=D</stp>
        <stp>Quote=C</stp>
        <stp>QtTyp=Y</stp>
        <stp>Days=T</stp>
        <stp>Per=cm</stp>
        <stp>DtFmt=D</stp>
        <stp>UseDPDF=Y</stp>
        <stp>cols=2;rows=146</stp>
        <tr r="FA3" s="14"/>
      </tp>
      <tp>
        <v>41698</v>
        <stp/>
        <stp>##V3_BDHV12</stp>
        <stp>MXWO Index</stp>
        <stp>TOT_RETURN_INDEX_NET_DVDS</stp>
        <stp>1/1/2002</stp>
        <stp>2/28/2014</stp>
        <stp>[Analysis v13 (Updated to Jan 2014) - Copy.xlsm]Factors!R3C153_x0000__x0000_</stp>
        <stp>Dir=V</stp>
        <stp>Dts=S</stp>
        <stp>Sort=D</stp>
        <stp>Quote=C</stp>
        <stp>QtTyp=Y</stp>
        <stp>Days=T</stp>
        <stp>Per=cm</stp>
        <stp>DtFmt=D</stp>
        <stp>UseDPDF=Y</stp>
        <stp>cols=2;rows=146</stp>
        <tr r="EW3" s="14"/>
      </tp>
      <tp>
        <v>41670</v>
        <stp/>
        <stp>##V3_BDHV12</stp>
        <stp>HHFDCONV Index</stp>
        <stp>PX_LAST</stp>
        <stp>1/1/2002</stp>
        <stp>2/28/2014</stp>
        <stp>[Analysis v13 (Updated to Jan 2014) - Copy.xlsm]Factors!R3C68_x0000__x0000_</stp>
        <stp>Dir=V</stp>
        <stp>Dts=S</stp>
        <stp>Sort=D</stp>
        <stp>Quote=C</stp>
        <stp>QtTyp=Y</stp>
        <stp>Days=T</stp>
        <stp>Per=cm</stp>
        <stp>DtFmt=D</stp>
        <stp>UseDPDF=Y</stp>
        <stp>cols=2;rows=145</stp>
        <tr r="BP3" s="14"/>
      </tp>
      <tp>
        <v>41698</v>
        <stp/>
        <stp>##V3_BDHV12</stp>
        <stp>MXFM Index</stp>
        <stp>TOT_RETURN_INDEX_NET_DVDS</stp>
        <stp>1/1/2002</stp>
        <stp>2/28/2014</stp>
        <stp>[Analysis v13 (Updated to Jan 2014) - Copy.xlsm]Factors!R3C161_x0000__x0000_</stp>
        <stp>Dir=V</stp>
        <stp>Dts=S</stp>
        <stp>Sort=D</stp>
        <stp>Quote=C</stp>
        <stp>QtTyp=Y</stp>
        <stp>Days=T</stp>
        <stp>Per=cm</stp>
        <stp>DtFmt=D</stp>
        <stp>UseDPDF=Y</stp>
        <stp>cols=2;rows=142</stp>
        <tr r="FE3" s="14"/>
      </tp>
      <tp>
        <v>41698</v>
        <stp/>
        <stp>##V3_BDHV12</stp>
        <stp>UKX Index</stp>
        <stp>TOT_RETURN_INDEX_NET_DVDS</stp>
        <stp>1/1/2002</stp>
        <stp>2/28/2014</stp>
        <stp>[Analysis v13 (Updated to Jan 2014) - Copy.xlsm]Factors!R3C145_x0000__x0000_</stp>
        <stp>Dir=V</stp>
        <stp>Dts=S</stp>
        <stp>Sort=D</stp>
        <stp>Quote=C</stp>
        <stp>QtTyp=Y</stp>
        <stp>Days=T</stp>
        <stp>Per=cm</stp>
        <stp>DtFmt=D</stp>
        <stp>UseDPDF=Y</stp>
        <stp>cols=2;rows=146</stp>
        <tr r="EO3" s="14"/>
      </tp>
      <tp>
        <v>41698</v>
        <stp/>
        <stp>##V3_BDHV12</stp>
        <stp>MRGR Index</stp>
        <stp>TOT_RETURN_INDEX_NET_DVDS</stp>
        <stp>1/1/2002</stp>
        <stp>2/28/2014</stp>
        <stp>[Analysis v13 (Updated to Jan 2014) - Copy.xlsm]Factors!R3C17_x0000__x0000_</stp>
        <stp>Dir=V</stp>
        <stp>Dts=S</stp>
        <stp>Sort=D</stp>
        <stp>Quote=C</stp>
        <stp>QtTyp=Y</stp>
        <stp>Days=T</stp>
        <stp>Per=cm</stp>
        <stp>DtFmt=D</stp>
        <stp>UseDPDF=Y</stp>
        <stp>cols=2;rows=146</stp>
        <tr r="Q3" s="14"/>
      </tp>
      <tp>
        <v>41698</v>
        <stp/>
        <stp>##V3_BDHV12</stp>
        <stp>MZUSS Index</stp>
        <stp>TOT_RETURN_INDEX_NET_DVDS</stp>
        <stp>1/1/2002</stp>
        <stp>2/28/2014</stp>
        <stp>[Analysis v13 (Updated to Jan 2014) - Copy.xlsm]Factors!R3C11_x0000__x0000_</stp>
        <stp>Dir=V</stp>
        <stp>Dts=S</stp>
        <stp>Sort=D</stp>
        <stp>Quote=C</stp>
        <stp>QtTyp=Y</stp>
        <stp>Days=T</stp>
        <stp>Per=cm</stp>
        <stp>DtFmt=D</stp>
        <stp>UseDPDF=Y</stp>
        <stp>cols=2;rows=146</stp>
        <tr r="K3" s="14"/>
      </tp>
      <tp>
        <v>41698</v>
        <stp/>
        <stp>##V3_BDHV12</stp>
        <stp>LBUSTRUU Index</stp>
        <stp>PX_LAST</stp>
        <stp>1/1/2002</stp>
        <stp>2/28/2014</stp>
        <stp>[Analysis v13 (Updated to Jan 2014) - Copy.xlsm]Factors!R3C44_x0000__x0000_</stp>
        <stp>Dir=V</stp>
        <stp>Dts=S</stp>
        <stp>Sort=D</stp>
        <stp>Quote=C</stp>
        <stp>QtTyp=Y</stp>
        <stp>Days=T</stp>
        <stp>Per=cm</stp>
        <stp>DtFmt=D</stp>
        <stp>UseDPDF=Y</stp>
        <stp>cols=2;rows=146</stp>
        <tr r="AR3" s="14"/>
      </tp>
      <tp>
        <v>41698</v>
        <stp/>
        <stp>##V3_BDHV12</stp>
        <stp>CSLABMN Index</stp>
        <stp>PX_LAST</stp>
        <stp>1/1/2002</stp>
        <stp>2/28/2014</stp>
        <stp>[Analysis v13 (Updated to Jan 2014) - Copy.xlsm]Factors!R3C58_x0000__x0000_</stp>
        <stp>Dir=V</stp>
        <stp>Dts=S</stp>
        <stp>Sort=D</stp>
        <stp>Quote=C</stp>
        <stp>QtTyp=Y</stp>
        <stp>Days=T</stp>
        <stp>Per=cm</stp>
        <stp>DtFmt=D</stp>
        <stp>UseDPDF=Y</stp>
        <stp>cols=2;rows=146</stp>
        <tr r="BF3" s="14"/>
      </tp>
      <tp>
        <v>41698</v>
        <stp/>
        <stp>##V3_BDHV12</stp>
        <stp>CRY Index</stp>
        <stp>TOT_RETURN_INDEX_NET_DVDS</stp>
        <stp>1/1/2002</stp>
        <stp>2/28/2014</stp>
        <stp>[Analysis v13 (Updated to Jan 2014) - Copy.xlsm]Factors!R3C41_x0000__x0000_</stp>
        <stp>Dir=V</stp>
        <stp>Dts=S</stp>
        <stp>Sort=D</stp>
        <stp>Quote=C</stp>
        <stp>QtTyp=Y</stp>
        <stp>Days=T</stp>
        <stp>Per=cm</stp>
        <stp>DtFmt=D</stp>
        <stp>UseDPDF=Y</stp>
        <stp>cols=2;rows=146</stp>
        <tr r="AO3" s="14"/>
      </tp>
      <tp>
        <v>41698</v>
        <stp/>
        <stp>##V3_BDHV12</stp>
        <stp>LF98TRUU Index</stp>
        <stp>PX_LAST</stp>
        <stp>1/1/2002</stp>
        <stp>2/28/2014</stp>
        <stp>[Analysis v13 (Updated to Jan 2014) - Copy.xlsm]Factors!R3C47_x0000__x0000_</stp>
        <stp>Dir=V</stp>
        <stp>Dts=S</stp>
        <stp>Sort=D</stp>
        <stp>Quote=C</stp>
        <stp>QtTyp=Y</stp>
        <stp>Days=T</stp>
        <stp>Per=cm</stp>
        <stp>DtFmt=D</stp>
        <stp>UseDPDF=Y</stp>
        <stp>cols=2;rows=146</stp>
        <tr r="AU3" s="14"/>
      </tp>
      <tp>
        <v>41698</v>
        <stp/>
        <stp>##V3_BDHV12</stp>
        <stp>SPX Index</stp>
        <stp>TOT_RETURN_INDEX_NET_DVDS</stp>
        <stp>1/1/2002</stp>
        <stp>2/28/2014</stp>
        <stp>[Analysis v13 (Updated to Jan 2014) - Copy.xlsm]Factors!R3C20_x0000__x0000_</stp>
        <stp>Dir=V</stp>
        <stp>Dts=S</stp>
        <stp>Sort=D</stp>
        <stp>Quote=C</stp>
        <stp>QtTyp=Y</stp>
        <stp>Days=T</stp>
        <stp>Per=cm</stp>
        <stp>DtFmt=D</stp>
        <stp>UseDPDF=Y</stp>
        <stp>cols=2;rows=146</stp>
        <tr r="T3" s="14"/>
      </tp>
      <tp>
        <v>41698</v>
        <stp/>
        <stp>##V3_BDHV12</stp>
        <stp>CATPUSET Index</stp>
        <stp>PX_LAST</stp>
        <stp>1/1/2002</stp>
        <stp>2/28/2014</stp>
        <stp>[Analysis v13 (Updated to Jan 2014) - Copy.xlsm]Factors!R3C38_x0000__x0000_</stp>
        <stp>Dir=V</stp>
        <stp>Dts=S</stp>
        <stp>Sort=D</stp>
        <stp>Quote=C</stp>
        <stp>QtTyp=Y</stp>
        <stp>Days=T</stp>
        <stp>Per=cm</stp>
        <stp>DtFmt=D</stp>
        <stp>UseDPDF=Y</stp>
        <stp>cols=2;rows=146</stp>
        <tr r="AL3" s="14"/>
      </tp>
    </main>
    <main first="bloomberg.rtd">
      <tp>
        <v>41698</v>
        <stp/>
        <stp>##V3_BDHV12</stp>
        <stp>DXY Curncy</stp>
        <stp>PX_LAST</stp>
        <stp>1/1/2002</stp>
        <stp>2/28/2014</stp>
        <stp>[Analysis v13 (Updated to Jan 2014) - Copy.xlsm]Factors!R3C141_x0000__x0000_</stp>
        <stp>Dir=V</stp>
        <stp>Dts=S</stp>
        <stp>Sort=D</stp>
        <stp>Quote=C</stp>
        <stp>QtTyp=Y</stp>
        <stp>Days=T</stp>
        <stp>Per=cm</stp>
        <stp>DtFmt=D</stp>
        <stp>UseDPDF=Y</stp>
        <stp>cols=2;rows=146</stp>
        <tr r="EK3" s="14"/>
      </tp>
      <tp>
        <v>41698</v>
        <stp/>
        <stp>##V3_BDHV12</stp>
        <stp>RLV Index</stp>
        <stp>TOT_RETURN_INDEX_NET_DVDS</stp>
        <stp>1/1/2002</stp>
        <stp>2/28/2014</stp>
        <stp>[Analysis v13 (Updated to Jan 2014) - Copy.xlsm]Factors!R3C2_x0000__x0000_</stp>
        <stp>Dir=V</stp>
        <stp>Dts=S</stp>
        <stp>Sort=D</stp>
        <stp>Quote=C</stp>
        <stp>QtTyp=Y</stp>
        <stp>Days=T</stp>
        <stp>Per=cm</stp>
        <stp>DtFmt=D</stp>
        <stp>UseDPDF=Y</stp>
        <stp>cols=2;rows=146</stp>
        <tr r="B3" s="14"/>
      </tp>
      <tp>
        <v>41698</v>
        <stp/>
        <stp>##V3_BDHV12</stp>
        <stp>RLG Index</stp>
        <stp>TOT_RETURN_INDEX_NET_DVDS</stp>
        <stp>1/1/2002</stp>
        <stp>2/28/2014</stp>
        <stp>[Analysis v13 (Updated to Jan 2014) - Copy.xlsm]Factors!R3C5_x0000__x0000_</stp>
        <stp>Dir=V</stp>
        <stp>Dts=S</stp>
        <stp>Sort=D</stp>
        <stp>Quote=C</stp>
        <stp>QtTyp=Y</stp>
        <stp>Days=T</stp>
        <stp>Per=cm</stp>
        <stp>DtFmt=D</stp>
        <stp>UseDPDF=Y</stp>
        <stp>cols=2;rows=146</stp>
        <tr r="E3" s="14"/>
      </tp>
      <tp>
        <v>41698</v>
        <stp/>
        <stp>##V3_BDHV12</stp>
        <stp>IQMNAT Index</stp>
        <stp>PX_LAST</stp>
        <stp>1/1/2002</stp>
        <stp>2/28/2014</stp>
        <stp>[Analysis v13 (Updated to Jan 2014) - Copy.xlsm]Factors!R3C61_x0000__x0000_</stp>
        <stp>Dir=V</stp>
        <stp>Dts=S</stp>
        <stp>Sort=D</stp>
        <stp>Quote=C</stp>
        <stp>QtTyp=Y</stp>
        <stp>Days=T</stp>
        <stp>Per=cm</stp>
        <stp>DtFmt=D</stp>
        <stp>UseDPDF=Y</stp>
        <stp>cols=2;rows=77</stp>
        <tr r="BI3" s="14"/>
      </tp>
      <tp t="s">
        <v>Barclays Roll Yield Excess Ret</v>
        <stp/>
        <stp>##V3_BDPV12</stp>
        <stp>BXCSCRKP Index</stp>
        <stp>Name</stp>
        <stp>[Analysis v13 (Updated to Jan 2014) - Copy.xlsm]Factor Name!R21C7_x0000__x0000_</stp>
        <tr r="G21" s="35"/>
      </tp>
      <tp t="s">
        <v>IQ Merger Arbitrage TR</v>
        <stp/>
        <stp>##V3_BDPV12</stp>
        <stp>IQMNAT Index</stp>
        <stp>Name</stp>
        <stp>[Analysis v13 (Updated to Jan 2014) - Copy.xlsm]Factor Name!R11C7_x0000__x0000_</stp>
        <tr r="G11" s="35"/>
      </tp>
      <tp t="s">
        <v>JPMorgan Commodity Momentum No</v>
        <stp/>
        <stp>##V3_BDPV12</stp>
        <stp>AIJPMCNU Index</stp>
        <stp>Name</stp>
        <stp>[Analysis v13 (Updated to Jan 2014) - Copy.xlsm]Factor Name!R22C7_x0000__x0000_</stp>
        <tr r="G22" s="35"/>
      </tp>
      <tp t="s">
        <v>HFRI EH: Quantitative Directio</v>
        <stp/>
        <stp>##V3_BDPV12</stp>
        <stp>HFRIENHI Index</stp>
        <stp>Name</stp>
        <stp>[Analysis v13 (Updated to Jan 2014) - Copy.xlsm]Factor Name!R33C7_x0000__x0000_</stp>
        <tr r="G33" s="35"/>
      </tp>
      <tp>
        <v>41698</v>
        <stp/>
        <stp>##V3_BDHV12</stp>
        <stp>HFRISRE Index</stp>
        <stp>PX_LAST</stp>
        <stp>1/1/2002</stp>
        <stp>2/28/2014</stp>
        <stp>[Analysis v13 (Updated to Jan 2014) - Copy.xlsm]Factors!R3C137_x0000__x0000_</stp>
        <stp>Dir=V</stp>
        <stp>Dts=S</stp>
        <stp>Sort=D</stp>
        <stp>Quote=C</stp>
        <stp>QtTyp=Y</stp>
        <stp>Days=T</stp>
        <stp>Per=cm</stp>
        <stp>DtFmt=D</stp>
        <stp>UseDPDF=Y</stp>
        <stp>cols=2;rows=146</stp>
        <tr r="EG3" s="14"/>
      </tp>
      <tp t="s">
        <v>HFRI RV: Fixed Income-Asset Ba</v>
        <stp/>
        <stp>##V3_BDPV12</stp>
        <stp>HFRIFIMB Index</stp>
        <stp>Name</stp>
        <stp>[Analysis v13 (Updated to Jan 2014) - Copy.xlsm]Factor Name!R31C7_x0000__x0000_</stp>
        <tr r="G31" s="35"/>
      </tp>
      <tp>
        <v>41698</v>
        <stp/>
        <stp>##V3_BDHV12</stp>
        <stp>HFRIMI Index</stp>
        <stp>PX_LAST</stp>
        <stp>1/1/2002</stp>
        <stp>2/28/2014</stp>
        <stp>[Analysis v13 (Updated to Jan 2014) - Copy.xlsm]Factors!R3C116_x0000__x0000_</stp>
        <stp>Dir=V</stp>
        <stp>Dts=S</stp>
        <stp>Sort=D</stp>
        <stp>Quote=C</stp>
        <stp>QtTyp=Y</stp>
        <stp>Days=T</stp>
        <stp>Per=cm</stp>
        <stp>DtFmt=D</stp>
        <stp>UseDPDF=Y</stp>
        <stp>cols=2;rows=146</stp>
        <tr r="DL3" s="14"/>
      </tp>
      <tp>
        <v>41698</v>
        <stp/>
        <stp>##V3_BDHV12</stp>
        <stp>HFRIRVA Index</stp>
        <stp>PX_LAST</stp>
        <stp>1/1/2002</stp>
        <stp>2/28/2014</stp>
        <stp>[Analysis v13 (Updated to Jan 2014) - Copy.xlsm]Factors!R3C119_x0000__x0000_</stp>
        <stp>Dir=V</stp>
        <stp>Dts=S</stp>
        <stp>Sort=D</stp>
        <stp>Quote=C</stp>
        <stp>QtTyp=Y</stp>
        <stp>Days=T</stp>
        <stp>Per=cm</stp>
        <stp>DtFmt=D</stp>
        <stp>UseDPDF=Y</stp>
        <stp>cols=2;rows=146</stp>
        <tr r="DO3" s="14"/>
      </tp>
      <tp>
        <v>41698</v>
        <stp/>
        <stp>##V3_BDHV12</stp>
        <stp>HFRIMTI Index</stp>
        <stp>PX_LAST</stp>
        <stp>1/1/2002</stp>
        <stp>2/28/2014</stp>
        <stp>[Analysis v13 (Updated to Jan 2014) - Copy.xlsm]Factors!R3C122_x0000__x0000_</stp>
        <stp>Dir=V</stp>
        <stp>Dts=S</stp>
        <stp>Sort=D</stp>
        <stp>Quote=C</stp>
        <stp>QtTyp=Y</stp>
        <stp>Days=T</stp>
        <stp>Per=cm</stp>
        <stp>DtFmt=D</stp>
        <stp>UseDPDF=Y</stp>
        <stp>cols=2;rows=146</stp>
        <tr r="DR3" s="14"/>
      </tp>
      <tp>
        <v>41698</v>
        <stp/>
        <stp>##V3_BDHV12</stp>
        <stp>HFRIFWI Index</stp>
        <stp>PX_LAST</stp>
        <stp>1/1/2002</stp>
        <stp>2/28/2014</stp>
        <stp>[Analysis v13 (Updated to Jan 2014) - Copy.xlsm]Factors!R3C113_x0000__x0000_</stp>
        <stp>Dir=V</stp>
        <stp>Dts=S</stp>
        <stp>Sort=D</stp>
        <stp>Quote=C</stp>
        <stp>QtTyp=Y</stp>
        <stp>Days=T</stp>
        <stp>Per=cm</stp>
        <stp>DtFmt=D</stp>
        <stp>UseDPDF=Y</stp>
        <stp>cols=2;rows=146</stp>
        <tr r="DI3" s="14"/>
      </tp>
      <tp>
        <v>41698</v>
        <stp/>
        <stp>##V3_BDHV12</stp>
        <stp>AIJPMCNU Index Index</stp>
        <stp>PX_LAST</stp>
        <stp>1/1/2002</stp>
        <stp>2/28/2014</stp>
        <stp>[Analysis v13 (Updated to Jan 2014) - Copy.xlsm]Factors!R3C35_x0000__x0000_</stp>
        <stp>Dir=V</stp>
        <stp>Dts=S</stp>
        <stp>Sort=D</stp>
        <stp>Quote=C</stp>
        <stp>QtTyp=Y</stp>
        <stp>Days=T</stp>
        <stp>Per=cm</stp>
        <stp>DtFmt=D</stp>
        <stp>UseDPDF=Y</stp>
        <stp>cols=2;rows=146</stp>
        <tr r="AI3" s="14"/>
      </tp>
      <tp t="s">
        <v>USD HYIGS Beta Barclays Credit</v>
        <stp/>
        <stp>##V3_BDPV12</stp>
        <stp>BCRIHGBU Index</stp>
        <stp>Name</stp>
        <stp>[Analysis v13 (Updated to Jan 2014) - Copy.xlsm]Factor Name!R43C7_x0000__x0000_</stp>
        <tr r="G43" s="35"/>
      </tp>
      <tp t="s">
        <v>Credit Suisse Convertible Arbi</v>
        <stp/>
        <stp>##V3_BDPV12</stp>
        <stp>HEDGCONV Index</stp>
        <stp>Name</stp>
        <stp>[Analysis v13 (Updated to Jan 2014) - Copy.xlsm]Factor Name!R35C7_x0000__x0000_</stp>
        <tr r="G35" s="35"/>
      </tp>
      <tp t="s">
        <v>SGI FX-EUR/USD Momentum</v>
        <stp/>
        <stp>##V3_BDPV12</stp>
        <stp>SGIFXMEU Index</stp>
        <stp>Name</stp>
        <stp>[Analysis v13 (Updated to Jan 2014) - Copy.xlsm]Factor Name!R19C7_x0000__x0000_</stp>
        <tr r="G19" s="35"/>
      </tp>
      <tp t="s">
        <v>Deutsche Bank G10 FX Carry Bas</v>
        <stp/>
        <stp>##V3_BDPV12</stp>
        <stp>FXCARRSP Index</stp>
        <stp>Name</stp>
        <stp>[Analysis v13 (Updated to Jan 2014) - Copy.xlsm]Factor Name!R18C7_x0000__x0000_</stp>
        <tr r="G18" s="35"/>
      </tp>
      <tp t="s">
        <v>CS Adaptive Term Premium Trend</v>
        <stp/>
        <stp>##V3_BDPV12</stp>
        <stp>CATPUSET Index</stp>
        <stp>Name</stp>
        <stp>[Analysis v13 (Updated to Jan 2014) - Copy.xlsm]Factor Name!R16C7_x0000__x0000_</stp>
        <tr r="G16" s="35"/>
      </tp>
      <tp>
        <v>41698</v>
        <stp/>
        <stp>##V3_BDHV12</stp>
        <stp>HFRIFOF Index</stp>
        <stp>PX_LAST</stp>
        <stp>1/1/2002</stp>
        <stp>2/28/2014</stp>
        <stp>[Analysis v13 (Updated to Jan 2014) - Copy.xlsm]Factors!R3C110_x0000__x0000_</stp>
        <stp>Dir=V</stp>
        <stp>Dts=S</stp>
        <stp>Sort=D</stp>
        <stp>Quote=C</stp>
        <stp>QtTyp=Y</stp>
        <stp>Days=T</stp>
        <stp>Per=cm</stp>
        <stp>DtFmt=D</stp>
        <stp>UseDPDF=Y</stp>
        <stp>cols=2;rows=146</stp>
        <tr r="DF3" s="14"/>
      </tp>
      <tp t="s">
        <v>CS Merger Arb Liquid Net</v>
        <stp/>
        <stp>##V3_BDPV12</stp>
        <stp>CSLABMN Index</stp>
        <stp>Name</stp>
        <stp>[Analysis v13 (Updated to Jan 2014) - Copy.xlsm]Factor Name!R10C7_x0000__x0000_</stp>
        <tr r="G10" s="35"/>
      </tp>
      <tp>
        <v>41698</v>
        <stp/>
        <stp>##V3_BDHV12</stp>
        <stp>HFRICAI Index</stp>
        <stp>PX_LAST</stp>
        <stp>1/1/2002</stp>
        <stp>2/28/2014</stp>
        <stp>[Analysis v13 (Updated to Jan 2014) - Copy.xlsm]Factors!R3C125_x0000__x0000_</stp>
        <stp>Dir=V</stp>
        <stp>Dts=S</stp>
        <stp>Sort=D</stp>
        <stp>Quote=C</stp>
        <stp>QtTyp=Y</stp>
        <stp>Days=T</stp>
        <stp>Per=cm</stp>
        <stp>DtFmt=D</stp>
        <stp>UseDPDF=Y</stp>
        <stp>cols=2;rows=146</stp>
        <tr r="DU3" s="14"/>
      </tp>
      <tp t="s">
        <v>HFRI Macro (Total) Index</v>
        <stp/>
        <stp>##V3_BDPV12</stp>
        <stp>HFRIMI Index</stp>
        <stp>Name</stp>
        <stp>[Analysis v13 (Updated to Jan 2014) - Copy.xlsm]Factor Name!R27C7_x0000__x0000_</stp>
        <tr r="G27" s="35"/>
      </tp>
      <tp>
        <v>41698</v>
        <stp/>
        <stp>##V3_BDHV12</stp>
        <stp>HFRIMAI Index</stp>
        <stp>PX_LAST</stp>
        <stp>1/1/2002</stp>
        <stp>2/28/2014</stp>
        <stp>[Analysis v13 (Updated to Jan 2014) - Copy.xlsm]Factors!R3C131_x0000__x0000_</stp>
        <stp>Dir=V</stp>
        <stp>Dts=S</stp>
        <stp>Sort=D</stp>
        <stp>Quote=C</stp>
        <stp>QtTyp=Y</stp>
        <stp>Days=T</stp>
        <stp>Per=cm</stp>
        <stp>DtFmt=D</stp>
        <stp>UseDPDF=Y</stp>
        <stp>cols=2;rows=146</stp>
        <tr r="EA3" s="14"/>
      </tp>
      <tp>
        <v>41698</v>
        <stp/>
        <stp>##V3_BDHV12</stp>
        <stp>SPLSAUT Index</stp>
        <stp>PX_LAST</stp>
        <stp>1/1/2002</stp>
        <stp>2/28/2014</stp>
        <stp>[Analysis v13 (Updated to Jan 2014) - Copy.xlsm]Factors!R3C55_x0000__x0000_</stp>
        <stp>Dir=V</stp>
        <stp>Dts=S</stp>
        <stp>Sort=D</stp>
        <stp>Quote=C</stp>
        <stp>QtTyp=Y</stp>
        <stp>Days=T</stp>
        <stp>Per=cm</stp>
        <stp>DtFmt=D</stp>
        <stp>UseDPDF=Y</stp>
        <stp>cols=2;rows=98</stp>
        <tr r="BC3" s="14"/>
      </tp>
      <tp t="s">
        <v>HFRI RV: Yield Alternatives In</v>
        <stp/>
        <stp>##V3_BDPV12</stp>
        <stp>HFRISRE Index</stp>
        <stp>Name</stp>
        <stp>[Analysis v13 (Updated to Jan 2014) - Copy.xlsm]Factor Name!R34C7_x0000__x0000_</stp>
        <tr r="G34" s="35"/>
      </tp>
      <tp t="s">
        <v>HFRI Relative Value (Total) In</v>
        <stp/>
        <stp>##V3_BDPV12</stp>
        <stp>HFRIRVA Index</stp>
        <stp>Name</stp>
        <stp>[Analysis v13 (Updated to Jan 2014) - Copy.xlsm]Factor Name!R28C7_x0000__x0000_</stp>
        <tr r="G28" s="35"/>
      </tp>
      <tp t="s">
        <v>HFRI RV: Fixed Income-Converti</v>
        <stp/>
        <stp>##V3_BDPV12</stp>
        <stp>HFRICAI Index</stp>
        <stp>Name</stp>
        <stp>[Analysis v13 (Updated to Jan 2014) - Copy.xlsm]Factor Name!R30C7_x0000__x0000_</stp>
        <tr r="G30" s="35"/>
      </tp>
      <tp t="s">
        <v>HFRI Fund Weighted Composite I</v>
        <stp/>
        <stp>##V3_BDPV12</stp>
        <stp>HFRIFWI Index</stp>
        <stp>Name</stp>
        <stp>[Analysis v13 (Updated to Jan 2014) - Copy.xlsm]Factor Name!R26C7_x0000__x0000_</stp>
        <tr r="G26" s="35"/>
      </tp>
      <tp t="s">
        <v>HFRI Fund of Funds Composite I</v>
        <stp/>
        <stp>##V3_BDPV12</stp>
        <stp>HFRIFOF Index</stp>
        <stp>Name</stp>
        <stp>[Analysis v13 (Updated to Jan 2014) - Copy.xlsm]Factor Name!R25C7_x0000__x0000_</stp>
        <tr r="G25" s="35"/>
      </tp>
      <tp t="s">
        <v>HFRI ED: Merger Arbitrage Inde</v>
        <stp/>
        <stp>##V3_BDPV12</stp>
        <stp>HFRIMAI Index</stp>
        <stp>Name</stp>
        <stp>[Analysis v13 (Updated to Jan 2014) - Copy.xlsm]Factor Name!R32C7_x0000__x0000_</stp>
        <tr r="G32" s="35"/>
      </tp>
      <tp t="s">
        <v>HFRI Macro: Systematic Diversi</v>
        <stp/>
        <stp>##V3_BDPV12</stp>
        <stp>HFRIMTI Index</stp>
        <stp>Name</stp>
        <stp>[Analysis v13 (Updated to Jan 2014) - Copy.xlsm]Factor Name!R29C7_x0000__x0000_</stp>
        <tr r="G29" s="35"/>
      </tp>
      <tp>
        <v>41698</v>
        <stp/>
        <stp>##V3_BDHV12</stp>
        <stp>PUT Index</stp>
        <stp>PX_LAST</stp>
        <stp>1/1/2002</stp>
        <stp>2/28/2014</stp>
        <stp>[Analysis v13 (Updated to Jan 2014) - Copy.xlsm]Factors!R3C72_x0000__x0000_</stp>
        <stp>Dir=V</stp>
        <stp>Dts=S</stp>
        <stp>Sort=D</stp>
        <stp>Quote=C</stp>
        <stp>QtTyp=Y</stp>
        <stp>Days=T</stp>
        <stp>Per=cm</stp>
        <stp>DtFmt=D</stp>
        <stp>UseDPDF=Y</stp>
        <stp>cols=2;rows=146</stp>
        <tr r="BT3" s="14"/>
      </tp>
      <tp t="s">
        <v>FTSE 100 INDEX</v>
        <stp/>
        <stp>##V3_BDPV12</stp>
        <stp>UKX Index</stp>
        <stp>Name</stp>
        <stp>[Analysis v13 (Updated to Jan 2014) - Copy.xlsm]Factor Name!R5C7_x0000__x0000_</stp>
        <tr r="G5" s="35"/>
      </tp>
      <tp t="s">
        <v>S&amp;P 500 INDEX</v>
        <stp/>
        <stp>##V3_BDPV12</stp>
        <stp>SPX Index</stp>
        <stp>Name</stp>
        <stp>[Analysis v13 (Updated to Jan 2014) - Copy.xlsm]Factor Name!R4C7_x0000__x0000_</stp>
        <tr r="G4" s="35"/>
      </tp>
      <tp>
        <v>41698</v>
        <stp/>
        <stp>##V3_BDHV12</stp>
        <stp>SGIFXMEU Index</stp>
        <stp>TOT_RETURN_INDEX_NET_DVDS</stp>
        <stp>1/1/2002</stp>
        <stp>2/28/2014</stp>
        <stp>[Analysis v13 (Updated to Jan 2014) - Copy.xlsm]Factors!R3C29_x0000__x0000_</stp>
        <stp>Dir=V</stp>
        <stp>Dts=S</stp>
        <stp>Sort=D</stp>
        <stp>Quote=C</stp>
        <stp>QtTyp=Y</stp>
        <stp>Days=T</stp>
        <stp>Per=cm</stp>
        <stp>DtFmt=D</stp>
        <stp>UseDPDF=Y</stp>
        <stp>cols=2;rows=146</stp>
        <tr r="AC3" s="14"/>
      </tp>
      <tp>
        <v>41698</v>
        <stp/>
        <stp>##V3_BDHV12</stp>
        <stp>DJTMNMO Index</stp>
        <stp>TOT_RETURN_INDEX_NET_DVDS</stp>
        <stp>1/1/2002</stp>
        <stp>2/28/2014</stp>
        <stp>[Analysis v13 (Updated to Jan 2014) - Copy.xlsm]Factors!R3C8_x0000__x0000_</stp>
        <stp>Dir=V</stp>
        <stp>Dts=S</stp>
        <stp>Sort=D</stp>
        <stp>Quote=C</stp>
        <stp>QtTyp=Y</stp>
        <stp>Days=T</stp>
        <stp>Per=cm</stp>
        <stp>DtFmt=D</stp>
        <stp>UseDPDF=Y</stp>
        <stp>cols=2;rows=146</stp>
        <tr r="H3" s="14"/>
      </tp>
      <tp t="s">
        <v>CBOE S&amp;P 500 PutWrite</v>
        <stp/>
        <stp>##V3_BDPV12</stp>
        <stp>PUT Index</stp>
        <stp>Name</stp>
        <stp>[Analysis v13 (Updated to Jan 2014) - Copy.xlsm]Factor Name!R12C7_x0000__x0000_</stp>
        <tr r="G12" s="35"/>
      </tp>
      <tp t="s">
        <v>TR/CC CRB ER Index</v>
        <stp/>
        <stp>##V3_BDPV12</stp>
        <stp>CRY Index</stp>
        <stp>Name</stp>
        <stp>[Analysis v13 (Updated to Jan 2014) - Copy.xlsm]Factor Name!R20C7_x0000__x0000_</stp>
        <tr r="G20" s="35"/>
      </tp>
      <tp>
        <v>41698</v>
        <stp/>
        <stp>##V3_BDHV12</stp>
        <stp>HFRIENHI Index</stp>
        <stp>PX_LAST</stp>
        <stp>1/1/2002</stp>
        <stp>2/28/2014</stp>
        <stp>[Analysis v13 (Updated to Jan 2014) - Copy.xlsm]Factors!R3C134_x0000__x0000_</stp>
        <stp>Dir=V</stp>
        <stp>Dts=S</stp>
        <stp>Sort=D</stp>
        <stp>Quote=C</stp>
        <stp>QtTyp=Y</stp>
        <stp>Days=T</stp>
        <stp>Per=cm</stp>
        <stp>DtFmt=D</stp>
        <stp>UseDPDF=Y</stp>
        <stp>cols=2;rows=146</stp>
        <tr r="ED3" s="14"/>
      </tp>
      <tp>
        <v>41698</v>
        <stp/>
        <stp>##V3_BDHV12</stp>
        <stp>HFRIFIMB Index</stp>
        <stp>PX_LAST</stp>
        <stp>1/1/2002</stp>
        <stp>2/28/2014</stp>
        <stp>[Analysis v13 (Updated to Jan 2014) - Copy.xlsm]Factors!R3C128_x0000__x0000_</stp>
        <stp>Dir=V</stp>
        <stp>Dts=S</stp>
        <stp>Sort=D</stp>
        <stp>Quote=C</stp>
        <stp>QtTyp=Y</stp>
        <stp>Days=T</stp>
        <stp>Per=cm</stp>
        <stp>DtFmt=D</stp>
        <stp>UseDPDF=Y</stp>
        <stp>cols=2;rows=146</stp>
        <tr r="DX3" s="14"/>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8.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externalLink" Target="externalLinks/externalLink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externalLink" Target="externalLinks/externalLink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externalLink" Target="externalLinks/externalLink9.xml"/><Relationship Id="rId27" Type="http://schemas.openxmlformats.org/officeDocument/2006/relationships/volatileDependencies" Target="volatileDependenci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Factor Contribution To Returns</a:t>
            </a:r>
          </a:p>
        </c:rich>
      </c:tx>
      <c:overlay val="0"/>
    </c:title>
    <c:autoTitleDeleted val="0"/>
    <c:plotArea>
      <c:layout>
        <c:manualLayout>
          <c:layoutTarget val="inner"/>
          <c:xMode val="edge"/>
          <c:yMode val="edge"/>
          <c:x val="9.7826282584211305E-2"/>
          <c:y val="0.12111849704153362"/>
          <c:w val="0.88146418423380635"/>
          <c:h val="0.61697632601667884"/>
        </c:manualLayout>
      </c:layout>
      <c:barChart>
        <c:barDir val="col"/>
        <c:grouping val="clustered"/>
        <c:varyColors val="0"/>
        <c:ser>
          <c:idx val="1"/>
          <c:order val="0"/>
          <c:spPr>
            <a:solidFill>
              <a:srgbClr val="0070C0"/>
            </a:solidFill>
            <a:ln>
              <a:solidFill>
                <a:srgbClr val="0070C0"/>
              </a:solidFill>
            </a:ln>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spPr>
              <a:solidFill>
                <a:srgbClr val="FF0000"/>
              </a:solidFill>
              <a:ln>
                <a:solidFill>
                  <a:srgbClr val="FF0000"/>
                </a:solidFill>
              </a:ln>
            </c:spPr>
          </c:dPt>
          <c:dPt>
            <c:idx val="6"/>
            <c:invertIfNegative val="0"/>
            <c:bubble3D val="0"/>
            <c:spPr>
              <a:solidFill>
                <a:schemeClr val="tx1"/>
              </a:solidFill>
              <a:ln>
                <a:noFill/>
              </a:ln>
            </c:spPr>
          </c:dPt>
          <c:cat>
            <c:strRef>
              <c:f>Analysis!$B$2:$H$2</c:f>
              <c:strCache>
                <c:ptCount val="7"/>
                <c:pt idx="0">
                  <c:v>Strategy3 Replicator</c:v>
                </c:pt>
                <c:pt idx="5">
                  <c:v>Alpha</c:v>
                </c:pt>
                <c:pt idx="6">
                  <c:v>Total</c:v>
                </c:pt>
              </c:strCache>
            </c:strRef>
          </c:cat>
          <c:val>
            <c:numRef>
              <c:f>Analysis!$B$7:$H$7</c:f>
              <c:numCache>
                <c:formatCode>0.00%</c:formatCode>
                <c:ptCount val="7"/>
                <c:pt idx="0">
                  <c:v>0.12127675940197102</c:v>
                </c:pt>
                <c:pt idx="1">
                  <c:v>0</c:v>
                </c:pt>
                <c:pt idx="2">
                  <c:v>0</c:v>
                </c:pt>
                <c:pt idx="3">
                  <c:v>0</c:v>
                </c:pt>
                <c:pt idx="4">
                  <c:v>0</c:v>
                </c:pt>
                <c:pt idx="5">
                  <c:v>2.8465613483585894E-3</c:v>
                </c:pt>
                <c:pt idx="6">
                  <c:v>0.12444084304214598</c:v>
                </c:pt>
              </c:numCache>
            </c:numRef>
          </c:val>
        </c:ser>
        <c:dLbls>
          <c:showLegendKey val="0"/>
          <c:showVal val="0"/>
          <c:showCatName val="0"/>
          <c:showSerName val="0"/>
          <c:showPercent val="0"/>
          <c:showBubbleSize val="0"/>
        </c:dLbls>
        <c:gapWidth val="60"/>
        <c:axId val="238428928"/>
        <c:axId val="238430464"/>
      </c:barChart>
      <c:catAx>
        <c:axId val="238428928"/>
        <c:scaling>
          <c:orientation val="minMax"/>
        </c:scaling>
        <c:delete val="0"/>
        <c:axPos val="b"/>
        <c:numFmt formatCode="General" sourceLinked="1"/>
        <c:majorTickMark val="out"/>
        <c:minorTickMark val="none"/>
        <c:tickLblPos val="low"/>
        <c:txPr>
          <a:bodyPr rot="2700000"/>
          <a:lstStyle/>
          <a:p>
            <a:pPr>
              <a:defRPr/>
            </a:pPr>
            <a:endParaRPr lang="en-US"/>
          </a:p>
        </c:txPr>
        <c:crossAx val="238430464"/>
        <c:crosses val="autoZero"/>
        <c:auto val="1"/>
        <c:lblAlgn val="ctr"/>
        <c:lblOffset val="100"/>
        <c:noMultiLvlLbl val="0"/>
      </c:catAx>
      <c:valAx>
        <c:axId val="238430464"/>
        <c:scaling>
          <c:orientation val="minMax"/>
        </c:scaling>
        <c:delete val="0"/>
        <c:axPos val="l"/>
        <c:numFmt formatCode="0.00%" sourceLinked="1"/>
        <c:majorTickMark val="out"/>
        <c:minorTickMark val="none"/>
        <c:tickLblPos val="nextTo"/>
        <c:crossAx val="238428928"/>
        <c:crosses val="autoZero"/>
        <c:crossBetween val="between"/>
      </c:valAx>
    </c:plotArea>
    <c:plotVisOnly val="1"/>
    <c:dispBlanksAs val="gap"/>
    <c:showDLblsOverMax val="0"/>
  </c:chart>
  <c:txPr>
    <a:bodyPr/>
    <a:lstStyle/>
    <a:p>
      <a:pPr>
        <a:defRPr sz="90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Growth of $1</a:t>
            </a:r>
          </a:p>
        </c:rich>
      </c:tx>
      <c:overlay val="1"/>
    </c:title>
    <c:autoTitleDeleted val="0"/>
    <c:plotArea>
      <c:layout>
        <c:manualLayout>
          <c:layoutTarget val="inner"/>
          <c:xMode val="edge"/>
          <c:yMode val="edge"/>
          <c:x val="7.0956585438245109E-2"/>
          <c:y val="0.11321082252621689"/>
          <c:w val="0.82556946763605721"/>
          <c:h val="0.68057912818553978"/>
        </c:manualLayout>
      </c:layout>
      <c:lineChart>
        <c:grouping val="standard"/>
        <c:varyColors val="0"/>
        <c:ser>
          <c:idx val="2"/>
          <c:order val="0"/>
          <c:tx>
            <c:strRef>
              <c:f>Analysis!$AA$32</c:f>
              <c:strCache>
                <c:ptCount val="1"/>
                <c:pt idx="0">
                  <c:v>Cum. Net</c:v>
                </c:pt>
              </c:strCache>
            </c:strRef>
          </c:tx>
          <c:spPr>
            <a:ln>
              <a:solidFill>
                <a:srgbClr val="0070C0"/>
              </a:solidFill>
              <a:prstDash val="sysDash"/>
            </a:ln>
          </c:spPr>
          <c:marker>
            <c:symbol val="none"/>
          </c:marker>
          <c:cat>
            <c:numRef>
              <c:f>Analysis!$X$33:$X$115</c:f>
              <c:numCache>
                <c:formatCode>m/d/yyyy</c:formatCode>
                <c:ptCount val="83"/>
                <c:pt idx="0">
                  <c:v>39478</c:v>
                </c:pt>
                <c:pt idx="1">
                  <c:v>39507</c:v>
                </c:pt>
                <c:pt idx="2">
                  <c:v>39538</c:v>
                </c:pt>
                <c:pt idx="3">
                  <c:v>39568</c:v>
                </c:pt>
                <c:pt idx="4">
                  <c:v>39599</c:v>
                </c:pt>
                <c:pt idx="5">
                  <c:v>39629</c:v>
                </c:pt>
                <c:pt idx="6">
                  <c:v>39660</c:v>
                </c:pt>
                <c:pt idx="7">
                  <c:v>39691</c:v>
                </c:pt>
                <c:pt idx="8">
                  <c:v>39721</c:v>
                </c:pt>
                <c:pt idx="9">
                  <c:v>39752</c:v>
                </c:pt>
                <c:pt idx="10">
                  <c:v>39782</c:v>
                </c:pt>
                <c:pt idx="11">
                  <c:v>39813</c:v>
                </c:pt>
                <c:pt idx="12">
                  <c:v>39844</c:v>
                </c:pt>
                <c:pt idx="13">
                  <c:v>39872</c:v>
                </c:pt>
                <c:pt idx="14">
                  <c:v>39903</c:v>
                </c:pt>
                <c:pt idx="15">
                  <c:v>39933</c:v>
                </c:pt>
                <c:pt idx="16">
                  <c:v>39964</c:v>
                </c:pt>
                <c:pt idx="17">
                  <c:v>39994</c:v>
                </c:pt>
                <c:pt idx="18">
                  <c:v>40025</c:v>
                </c:pt>
                <c:pt idx="19">
                  <c:v>40056</c:v>
                </c:pt>
                <c:pt idx="20">
                  <c:v>40086</c:v>
                </c:pt>
                <c:pt idx="21">
                  <c:v>40117</c:v>
                </c:pt>
                <c:pt idx="22">
                  <c:v>40147</c:v>
                </c:pt>
                <c:pt idx="23">
                  <c:v>40178</c:v>
                </c:pt>
                <c:pt idx="24">
                  <c:v>40209</c:v>
                </c:pt>
                <c:pt idx="25">
                  <c:v>40237</c:v>
                </c:pt>
                <c:pt idx="26">
                  <c:v>40268</c:v>
                </c:pt>
                <c:pt idx="27">
                  <c:v>40298</c:v>
                </c:pt>
                <c:pt idx="28">
                  <c:v>40329</c:v>
                </c:pt>
                <c:pt idx="29">
                  <c:v>40359</c:v>
                </c:pt>
                <c:pt idx="30">
                  <c:v>40390</c:v>
                </c:pt>
                <c:pt idx="31">
                  <c:v>40421</c:v>
                </c:pt>
                <c:pt idx="32">
                  <c:v>40451</c:v>
                </c:pt>
                <c:pt idx="33">
                  <c:v>40482</c:v>
                </c:pt>
                <c:pt idx="34">
                  <c:v>40512</c:v>
                </c:pt>
                <c:pt idx="35">
                  <c:v>40543</c:v>
                </c:pt>
                <c:pt idx="36">
                  <c:v>40574</c:v>
                </c:pt>
                <c:pt idx="37">
                  <c:v>40602</c:v>
                </c:pt>
                <c:pt idx="38">
                  <c:v>40633</c:v>
                </c:pt>
                <c:pt idx="39">
                  <c:v>40663</c:v>
                </c:pt>
                <c:pt idx="40">
                  <c:v>40694</c:v>
                </c:pt>
                <c:pt idx="41">
                  <c:v>40724</c:v>
                </c:pt>
                <c:pt idx="42">
                  <c:v>40755</c:v>
                </c:pt>
                <c:pt idx="43">
                  <c:v>40786</c:v>
                </c:pt>
                <c:pt idx="44">
                  <c:v>40816</c:v>
                </c:pt>
                <c:pt idx="45">
                  <c:v>40847</c:v>
                </c:pt>
                <c:pt idx="46">
                  <c:v>40877</c:v>
                </c:pt>
                <c:pt idx="47">
                  <c:v>40908</c:v>
                </c:pt>
                <c:pt idx="48">
                  <c:v>40939</c:v>
                </c:pt>
                <c:pt idx="49">
                  <c:v>40968</c:v>
                </c:pt>
                <c:pt idx="50">
                  <c:v>40999</c:v>
                </c:pt>
                <c:pt idx="51">
                  <c:v>41029</c:v>
                </c:pt>
                <c:pt idx="52">
                  <c:v>41060</c:v>
                </c:pt>
                <c:pt idx="53">
                  <c:v>41090</c:v>
                </c:pt>
                <c:pt idx="54">
                  <c:v>41121</c:v>
                </c:pt>
                <c:pt idx="55">
                  <c:v>41152</c:v>
                </c:pt>
                <c:pt idx="56">
                  <c:v>41182</c:v>
                </c:pt>
                <c:pt idx="57">
                  <c:v>41213</c:v>
                </c:pt>
                <c:pt idx="58">
                  <c:v>41243</c:v>
                </c:pt>
                <c:pt idx="59">
                  <c:v>41274</c:v>
                </c:pt>
                <c:pt idx="60">
                  <c:v>41305</c:v>
                </c:pt>
                <c:pt idx="61">
                  <c:v>41333</c:v>
                </c:pt>
                <c:pt idx="62">
                  <c:v>41364</c:v>
                </c:pt>
                <c:pt idx="63">
                  <c:v>41394</c:v>
                </c:pt>
                <c:pt idx="64">
                  <c:v>41425</c:v>
                </c:pt>
                <c:pt idx="65">
                  <c:v>41455</c:v>
                </c:pt>
                <c:pt idx="66">
                  <c:v>41486</c:v>
                </c:pt>
                <c:pt idx="67">
                  <c:v>41517</c:v>
                </c:pt>
                <c:pt idx="68">
                  <c:v>41547</c:v>
                </c:pt>
                <c:pt idx="69">
                  <c:v>41578</c:v>
                </c:pt>
                <c:pt idx="70">
                  <c:v>41608</c:v>
                </c:pt>
                <c:pt idx="71">
                  <c:v>41639</c:v>
                </c:pt>
                <c:pt idx="72">
                  <c:v>41670</c:v>
                </c:pt>
              </c:numCache>
            </c:numRef>
          </c:cat>
          <c:val>
            <c:numRef>
              <c:f>Analysis!$AA$33:$AA$115</c:f>
              <c:numCache>
                <c:formatCode>0.0%</c:formatCode>
                <c:ptCount val="83"/>
                <c:pt idx="0">
                  <c:v>0.94418250000000004</c:v>
                </c:pt>
                <c:pt idx="1">
                  <c:v>0.95203054494000017</c:v>
                </c:pt>
                <c:pt idx="2">
                  <c:v>0.96106103067402859</c:v>
                </c:pt>
                <c:pt idx="3">
                  <c:v>0.99713685911295491</c:v>
                </c:pt>
                <c:pt idx="4">
                  <c:v>1.017678875547541</c:v>
                </c:pt>
                <c:pt idx="5">
                  <c:v>0.94933665066014594</c:v>
                </c:pt>
                <c:pt idx="6">
                  <c:v>0.96765552533960952</c:v>
                </c:pt>
                <c:pt idx="7">
                  <c:v>1.0062707867338119</c:v>
                </c:pt>
                <c:pt idx="8">
                  <c:v>0.93399890942440944</c:v>
                </c:pt>
                <c:pt idx="9">
                  <c:v>0.81778095812527551</c:v>
                </c:pt>
                <c:pt idx="10">
                  <c:v>0.75749373700180112</c:v>
                </c:pt>
                <c:pt idx="11">
                  <c:v>0.76395515857842644</c:v>
                </c:pt>
                <c:pt idx="12">
                  <c:v>0.78024535640237358</c:v>
                </c:pt>
                <c:pt idx="13">
                  <c:v>0.71746018294070912</c:v>
                </c:pt>
                <c:pt idx="14">
                  <c:v>0.73632651591131804</c:v>
                </c:pt>
                <c:pt idx="15">
                  <c:v>0.77210572580922276</c:v>
                </c:pt>
                <c:pt idx="16">
                  <c:v>0.80302161117634985</c:v>
                </c:pt>
                <c:pt idx="17">
                  <c:v>0.80929240693802595</c:v>
                </c:pt>
                <c:pt idx="18">
                  <c:v>0.86371125161155626</c:v>
                </c:pt>
                <c:pt idx="19">
                  <c:v>0.87671701563832305</c:v>
                </c:pt>
                <c:pt idx="20">
                  <c:v>0.92844726478755435</c:v>
                </c:pt>
                <c:pt idx="21">
                  <c:v>0.91431165518116375</c:v>
                </c:pt>
                <c:pt idx="22">
                  <c:v>0.93146871339063819</c:v>
                </c:pt>
                <c:pt idx="23">
                  <c:v>0.93389984673258775</c:v>
                </c:pt>
                <c:pt idx="24">
                  <c:v>0.94048197285235902</c:v>
                </c:pt>
                <c:pt idx="25">
                  <c:v>0.98884014517346808</c:v>
                </c:pt>
                <c:pt idx="26">
                  <c:v>1.0390237825410216</c:v>
                </c:pt>
                <c:pt idx="27">
                  <c:v>1.0628236613039064</c:v>
                </c:pt>
                <c:pt idx="28">
                  <c:v>1.0384775596944178</c:v>
                </c:pt>
                <c:pt idx="29">
                  <c:v>1.0040759135744208</c:v>
                </c:pt>
                <c:pt idx="30">
                  <c:v>1.0522740676157769</c:v>
                </c:pt>
                <c:pt idx="31">
                  <c:v>1.0358917387941007</c:v>
                </c:pt>
                <c:pt idx="32">
                  <c:v>1.100612700796348</c:v>
                </c:pt>
                <c:pt idx="33">
                  <c:v>1.1447885430745612</c:v>
                </c:pt>
                <c:pt idx="34">
                  <c:v>1.1637662751473796</c:v>
                </c:pt>
                <c:pt idx="35">
                  <c:v>1.224719115691361</c:v>
                </c:pt>
                <c:pt idx="36">
                  <c:v>1.2488148519330309</c:v>
                </c:pt>
                <c:pt idx="37">
                  <c:v>1.2885090564091484</c:v>
                </c:pt>
                <c:pt idx="38">
                  <c:v>1.3396596446759506</c:v>
                </c:pt>
                <c:pt idx="39">
                  <c:v>1.3858156082437934</c:v>
                </c:pt>
                <c:pt idx="40">
                  <c:v>1.4243253452734761</c:v>
                </c:pt>
                <c:pt idx="41">
                  <c:v>1.4095130738453046</c:v>
                </c:pt>
                <c:pt idx="42">
                  <c:v>1.3875190318410224</c:v>
                </c:pt>
                <c:pt idx="43">
                  <c:v>1.2930886490910178</c:v>
                </c:pt>
                <c:pt idx="44">
                  <c:v>1.226332947581694</c:v>
                </c:pt>
                <c:pt idx="45">
                  <c:v>1.3386343872564876</c:v>
                </c:pt>
                <c:pt idx="46">
                  <c:v>1.3384001262387177</c:v>
                </c:pt>
                <c:pt idx="47">
                  <c:v>1.3447575268383516</c:v>
                </c:pt>
                <c:pt idx="48">
                  <c:v>1.3793177952780973</c:v>
                </c:pt>
                <c:pt idx="49">
                  <c:v>1.4148697114513904</c:v>
                </c:pt>
                <c:pt idx="50">
                  <c:v>1.4531773088889368</c:v>
                </c:pt>
                <c:pt idx="51">
                  <c:v>1.4671278110542707</c:v>
                </c:pt>
                <c:pt idx="52">
                  <c:v>1.3891866460920126</c:v>
                </c:pt>
                <c:pt idx="53">
                  <c:v>1.4132195750694045</c:v>
                </c:pt>
                <c:pt idx="54">
                  <c:v>1.4146327946444739</c:v>
                </c:pt>
                <c:pt idx="55">
                  <c:v>1.4426425239784346</c:v>
                </c:pt>
                <c:pt idx="56">
                  <c:v>1.4835775055963227</c:v>
                </c:pt>
                <c:pt idx="57">
                  <c:v>1.4896230839353368</c:v>
                </c:pt>
                <c:pt idx="58">
                  <c:v>1.5160638936751889</c:v>
                </c:pt>
                <c:pt idx="59">
                  <c:v>1.5417611766729833</c:v>
                </c:pt>
                <c:pt idx="60">
                  <c:v>1.5999626610923883</c:v>
                </c:pt>
                <c:pt idx="61">
                  <c:v>1.6329618909774186</c:v>
                </c:pt>
                <c:pt idx="62">
                  <c:v>1.6883192990815532</c:v>
                </c:pt>
                <c:pt idx="63">
                  <c:v>1.7098453701448431</c:v>
                </c:pt>
                <c:pt idx="64">
                  <c:v>1.7448544540985587</c:v>
                </c:pt>
                <c:pt idx="65">
                  <c:v>1.7238725792880236</c:v>
                </c:pt>
                <c:pt idx="66">
                  <c:v>1.8054979459173115</c:v>
                </c:pt>
                <c:pt idx="67">
                  <c:v>1.8107790274091198</c:v>
                </c:pt>
                <c:pt idx="68">
                  <c:v>1.8829385716513731</c:v>
                </c:pt>
                <c:pt idx="69">
                  <c:v>1.9311888725499395</c:v>
                </c:pt>
                <c:pt idx="70">
                  <c:v>1.9814480629580515</c:v>
                </c:pt>
                <c:pt idx="71">
                  <c:v>2.0237519791022058</c:v>
                </c:pt>
                <c:pt idx="72">
                  <c:v>2.0154040021884092</c:v>
                </c:pt>
              </c:numCache>
            </c:numRef>
          </c:val>
          <c:smooth val="0"/>
        </c:ser>
        <c:ser>
          <c:idx val="3"/>
          <c:order val="1"/>
          <c:tx>
            <c:strRef>
              <c:f>Analysis!$AB$32</c:f>
              <c:strCache>
                <c:ptCount val="1"/>
                <c:pt idx="0">
                  <c:v>Cum. Gross</c:v>
                </c:pt>
              </c:strCache>
            </c:strRef>
          </c:tx>
          <c:spPr>
            <a:ln>
              <a:solidFill>
                <a:srgbClr val="0070C0"/>
              </a:solidFill>
            </a:ln>
          </c:spPr>
          <c:marker>
            <c:symbol val="none"/>
          </c:marker>
          <c:cat>
            <c:numRef>
              <c:f>Analysis!$X$33:$X$115</c:f>
              <c:numCache>
                <c:formatCode>m/d/yyyy</c:formatCode>
                <c:ptCount val="83"/>
                <c:pt idx="0">
                  <c:v>39478</c:v>
                </c:pt>
                <c:pt idx="1">
                  <c:v>39507</c:v>
                </c:pt>
                <c:pt idx="2">
                  <c:v>39538</c:v>
                </c:pt>
                <c:pt idx="3">
                  <c:v>39568</c:v>
                </c:pt>
                <c:pt idx="4">
                  <c:v>39599</c:v>
                </c:pt>
                <c:pt idx="5">
                  <c:v>39629</c:v>
                </c:pt>
                <c:pt idx="6">
                  <c:v>39660</c:v>
                </c:pt>
                <c:pt idx="7">
                  <c:v>39691</c:v>
                </c:pt>
                <c:pt idx="8">
                  <c:v>39721</c:v>
                </c:pt>
                <c:pt idx="9">
                  <c:v>39752</c:v>
                </c:pt>
                <c:pt idx="10">
                  <c:v>39782</c:v>
                </c:pt>
                <c:pt idx="11">
                  <c:v>39813</c:v>
                </c:pt>
                <c:pt idx="12">
                  <c:v>39844</c:v>
                </c:pt>
                <c:pt idx="13">
                  <c:v>39872</c:v>
                </c:pt>
                <c:pt idx="14">
                  <c:v>39903</c:v>
                </c:pt>
                <c:pt idx="15">
                  <c:v>39933</c:v>
                </c:pt>
                <c:pt idx="16">
                  <c:v>39964</c:v>
                </c:pt>
                <c:pt idx="17">
                  <c:v>39994</c:v>
                </c:pt>
                <c:pt idx="18">
                  <c:v>40025</c:v>
                </c:pt>
                <c:pt idx="19">
                  <c:v>40056</c:v>
                </c:pt>
                <c:pt idx="20">
                  <c:v>40086</c:v>
                </c:pt>
                <c:pt idx="21">
                  <c:v>40117</c:v>
                </c:pt>
                <c:pt idx="22">
                  <c:v>40147</c:v>
                </c:pt>
                <c:pt idx="23">
                  <c:v>40178</c:v>
                </c:pt>
                <c:pt idx="24">
                  <c:v>40209</c:v>
                </c:pt>
                <c:pt idx="25">
                  <c:v>40237</c:v>
                </c:pt>
                <c:pt idx="26">
                  <c:v>40268</c:v>
                </c:pt>
                <c:pt idx="27">
                  <c:v>40298</c:v>
                </c:pt>
                <c:pt idx="28">
                  <c:v>40329</c:v>
                </c:pt>
                <c:pt idx="29">
                  <c:v>40359</c:v>
                </c:pt>
                <c:pt idx="30">
                  <c:v>40390</c:v>
                </c:pt>
                <c:pt idx="31">
                  <c:v>40421</c:v>
                </c:pt>
                <c:pt idx="32">
                  <c:v>40451</c:v>
                </c:pt>
                <c:pt idx="33">
                  <c:v>40482</c:v>
                </c:pt>
                <c:pt idx="34">
                  <c:v>40512</c:v>
                </c:pt>
                <c:pt idx="35">
                  <c:v>40543</c:v>
                </c:pt>
                <c:pt idx="36">
                  <c:v>40574</c:v>
                </c:pt>
                <c:pt idx="37">
                  <c:v>40602</c:v>
                </c:pt>
                <c:pt idx="38">
                  <c:v>40633</c:v>
                </c:pt>
                <c:pt idx="39">
                  <c:v>40663</c:v>
                </c:pt>
                <c:pt idx="40">
                  <c:v>40694</c:v>
                </c:pt>
                <c:pt idx="41">
                  <c:v>40724</c:v>
                </c:pt>
                <c:pt idx="42">
                  <c:v>40755</c:v>
                </c:pt>
                <c:pt idx="43">
                  <c:v>40786</c:v>
                </c:pt>
                <c:pt idx="44">
                  <c:v>40816</c:v>
                </c:pt>
                <c:pt idx="45">
                  <c:v>40847</c:v>
                </c:pt>
                <c:pt idx="46">
                  <c:v>40877</c:v>
                </c:pt>
                <c:pt idx="47">
                  <c:v>40908</c:v>
                </c:pt>
                <c:pt idx="48">
                  <c:v>40939</c:v>
                </c:pt>
                <c:pt idx="49">
                  <c:v>40968</c:v>
                </c:pt>
                <c:pt idx="50">
                  <c:v>40999</c:v>
                </c:pt>
                <c:pt idx="51">
                  <c:v>41029</c:v>
                </c:pt>
                <c:pt idx="52">
                  <c:v>41060</c:v>
                </c:pt>
                <c:pt idx="53">
                  <c:v>41090</c:v>
                </c:pt>
                <c:pt idx="54">
                  <c:v>41121</c:v>
                </c:pt>
                <c:pt idx="55">
                  <c:v>41152</c:v>
                </c:pt>
                <c:pt idx="56">
                  <c:v>41182</c:v>
                </c:pt>
                <c:pt idx="57">
                  <c:v>41213</c:v>
                </c:pt>
                <c:pt idx="58">
                  <c:v>41243</c:v>
                </c:pt>
                <c:pt idx="59">
                  <c:v>41274</c:v>
                </c:pt>
                <c:pt idx="60">
                  <c:v>41305</c:v>
                </c:pt>
                <c:pt idx="61">
                  <c:v>41333</c:v>
                </c:pt>
                <c:pt idx="62">
                  <c:v>41364</c:v>
                </c:pt>
                <c:pt idx="63">
                  <c:v>41394</c:v>
                </c:pt>
                <c:pt idx="64">
                  <c:v>41425</c:v>
                </c:pt>
                <c:pt idx="65">
                  <c:v>41455</c:v>
                </c:pt>
                <c:pt idx="66">
                  <c:v>41486</c:v>
                </c:pt>
                <c:pt idx="67">
                  <c:v>41517</c:v>
                </c:pt>
                <c:pt idx="68">
                  <c:v>41547</c:v>
                </c:pt>
                <c:pt idx="69">
                  <c:v>41578</c:v>
                </c:pt>
                <c:pt idx="70">
                  <c:v>41608</c:v>
                </c:pt>
                <c:pt idx="71">
                  <c:v>41639</c:v>
                </c:pt>
                <c:pt idx="72">
                  <c:v>41670</c:v>
                </c:pt>
              </c:numCache>
            </c:numRef>
          </c:cat>
          <c:val>
            <c:numRef>
              <c:f>Analysis!$AB$33:$AB$115</c:f>
              <c:numCache>
                <c:formatCode>0.0%</c:formatCode>
                <c:ptCount val="83"/>
                <c:pt idx="0">
                  <c:v>0.94418250000000004</c:v>
                </c:pt>
                <c:pt idx="1">
                  <c:v>0.95203054494000017</c:v>
                </c:pt>
                <c:pt idx="2">
                  <c:v>0.96106103067402859</c:v>
                </c:pt>
                <c:pt idx="3">
                  <c:v>0.99713685911295491</c:v>
                </c:pt>
                <c:pt idx="4">
                  <c:v>1.017678875547541</c:v>
                </c:pt>
                <c:pt idx="5">
                  <c:v>0.94933665066014583</c:v>
                </c:pt>
                <c:pt idx="6">
                  <c:v>0.96765552533960941</c:v>
                </c:pt>
                <c:pt idx="7">
                  <c:v>1.0062707867338119</c:v>
                </c:pt>
                <c:pt idx="8">
                  <c:v>0.93399890942440944</c:v>
                </c:pt>
                <c:pt idx="9">
                  <c:v>0.81778095812527551</c:v>
                </c:pt>
                <c:pt idx="10">
                  <c:v>0.75749373700180112</c:v>
                </c:pt>
                <c:pt idx="11">
                  <c:v>0.76395515857842644</c:v>
                </c:pt>
                <c:pt idx="12">
                  <c:v>0.78024535640237358</c:v>
                </c:pt>
                <c:pt idx="13">
                  <c:v>0.71746018294070912</c:v>
                </c:pt>
                <c:pt idx="14">
                  <c:v>0.73632651591131792</c:v>
                </c:pt>
                <c:pt idx="15">
                  <c:v>0.77210572580922276</c:v>
                </c:pt>
                <c:pt idx="16">
                  <c:v>0.80302161117634985</c:v>
                </c:pt>
                <c:pt idx="17">
                  <c:v>0.80929240693802607</c:v>
                </c:pt>
                <c:pt idx="18">
                  <c:v>0.86371125161155637</c:v>
                </c:pt>
                <c:pt idx="19">
                  <c:v>0.87671701563832316</c:v>
                </c:pt>
                <c:pt idx="20">
                  <c:v>0.92844726478755468</c:v>
                </c:pt>
                <c:pt idx="21">
                  <c:v>0.9143116551811642</c:v>
                </c:pt>
                <c:pt idx="22">
                  <c:v>0.93146871339063864</c:v>
                </c:pt>
                <c:pt idx="23">
                  <c:v>0.93389984673258819</c:v>
                </c:pt>
                <c:pt idx="24">
                  <c:v>0.94048197285235957</c:v>
                </c:pt>
                <c:pt idx="25">
                  <c:v>0.98884014517346863</c:v>
                </c:pt>
                <c:pt idx="26">
                  <c:v>1.039023782541022</c:v>
                </c:pt>
                <c:pt idx="27">
                  <c:v>1.0628236613039068</c:v>
                </c:pt>
                <c:pt idx="28">
                  <c:v>1.0384775596944182</c:v>
                </c:pt>
                <c:pt idx="29">
                  <c:v>1.0040759135744213</c:v>
                </c:pt>
                <c:pt idx="30">
                  <c:v>1.0522740676157774</c:v>
                </c:pt>
                <c:pt idx="31">
                  <c:v>1.0358917387941011</c:v>
                </c:pt>
                <c:pt idx="32">
                  <c:v>1.1006127007963484</c:v>
                </c:pt>
                <c:pt idx="33">
                  <c:v>1.1447885430745619</c:v>
                </c:pt>
                <c:pt idx="34">
                  <c:v>1.1637662751473805</c:v>
                </c:pt>
                <c:pt idx="35">
                  <c:v>1.2247191156913624</c:v>
                </c:pt>
                <c:pt idx="36">
                  <c:v>1.2488148519330322</c:v>
                </c:pt>
                <c:pt idx="37">
                  <c:v>1.2885090564091497</c:v>
                </c:pt>
                <c:pt idx="38">
                  <c:v>1.3396596446759519</c:v>
                </c:pt>
                <c:pt idx="39">
                  <c:v>1.3858156082437949</c:v>
                </c:pt>
                <c:pt idx="40">
                  <c:v>1.4243253452734776</c:v>
                </c:pt>
                <c:pt idx="41">
                  <c:v>1.4095130738453061</c:v>
                </c:pt>
                <c:pt idx="42">
                  <c:v>1.387519031841024</c:v>
                </c:pt>
                <c:pt idx="43">
                  <c:v>1.2930886490910194</c:v>
                </c:pt>
                <c:pt idx="44">
                  <c:v>1.2263329475816955</c:v>
                </c:pt>
                <c:pt idx="45">
                  <c:v>1.3386343872564894</c:v>
                </c:pt>
                <c:pt idx="46">
                  <c:v>1.3384001262387197</c:v>
                </c:pt>
                <c:pt idx="47">
                  <c:v>1.3447575268383536</c:v>
                </c:pt>
                <c:pt idx="48">
                  <c:v>1.3793177952780993</c:v>
                </c:pt>
                <c:pt idx="49">
                  <c:v>1.4148697114513922</c:v>
                </c:pt>
                <c:pt idx="50">
                  <c:v>1.4531773088889386</c:v>
                </c:pt>
                <c:pt idx="51">
                  <c:v>1.4671278110542725</c:v>
                </c:pt>
                <c:pt idx="52">
                  <c:v>1.3891866460920141</c:v>
                </c:pt>
                <c:pt idx="53">
                  <c:v>1.4132195750694061</c:v>
                </c:pt>
                <c:pt idx="54">
                  <c:v>1.4146327946444754</c:v>
                </c:pt>
                <c:pt idx="55">
                  <c:v>1.4426425239784362</c:v>
                </c:pt>
                <c:pt idx="56">
                  <c:v>1.4835775055963243</c:v>
                </c:pt>
                <c:pt idx="57">
                  <c:v>1.4896230839353384</c:v>
                </c:pt>
                <c:pt idx="58">
                  <c:v>1.5160638936751905</c:v>
                </c:pt>
                <c:pt idx="59">
                  <c:v>1.5417611766729851</c:v>
                </c:pt>
                <c:pt idx="60">
                  <c:v>1.5999626610923903</c:v>
                </c:pt>
                <c:pt idx="61">
                  <c:v>1.6329618909774211</c:v>
                </c:pt>
                <c:pt idx="62">
                  <c:v>1.6883192990815556</c:v>
                </c:pt>
                <c:pt idx="63">
                  <c:v>1.7098453701448455</c:v>
                </c:pt>
                <c:pt idx="64">
                  <c:v>1.7448544540985613</c:v>
                </c:pt>
                <c:pt idx="65">
                  <c:v>1.7238725792880263</c:v>
                </c:pt>
                <c:pt idx="66">
                  <c:v>1.8054979459173144</c:v>
                </c:pt>
                <c:pt idx="67">
                  <c:v>1.8107790274091227</c:v>
                </c:pt>
                <c:pt idx="68">
                  <c:v>1.882938571651376</c:v>
                </c:pt>
                <c:pt idx="69">
                  <c:v>1.9311888725499426</c:v>
                </c:pt>
                <c:pt idx="70">
                  <c:v>1.9814480629580549</c:v>
                </c:pt>
                <c:pt idx="71">
                  <c:v>2.0237519791022094</c:v>
                </c:pt>
                <c:pt idx="72">
                  <c:v>2.0154040021884128</c:v>
                </c:pt>
              </c:numCache>
            </c:numRef>
          </c:val>
          <c:smooth val="0"/>
        </c:ser>
        <c:ser>
          <c:idx val="0"/>
          <c:order val="2"/>
          <c:tx>
            <c:strRef>
              <c:f>Analysis!$AC$32</c:f>
              <c:strCache>
                <c:ptCount val="1"/>
                <c:pt idx="0">
                  <c:v>Factor Portfolio</c:v>
                </c:pt>
              </c:strCache>
            </c:strRef>
          </c:tx>
          <c:spPr>
            <a:ln>
              <a:solidFill>
                <a:srgbClr val="FF0000"/>
              </a:solidFill>
            </a:ln>
          </c:spPr>
          <c:marker>
            <c:symbol val="none"/>
          </c:marker>
          <c:cat>
            <c:numRef>
              <c:f>Analysis!$X$33:$X$115</c:f>
              <c:numCache>
                <c:formatCode>m/d/yyyy</c:formatCode>
                <c:ptCount val="83"/>
                <c:pt idx="0">
                  <c:v>39478</c:v>
                </c:pt>
                <c:pt idx="1">
                  <c:v>39507</c:v>
                </c:pt>
                <c:pt idx="2">
                  <c:v>39538</c:v>
                </c:pt>
                <c:pt idx="3">
                  <c:v>39568</c:v>
                </c:pt>
                <c:pt idx="4">
                  <c:v>39599</c:v>
                </c:pt>
                <c:pt idx="5">
                  <c:v>39629</c:v>
                </c:pt>
                <c:pt idx="6">
                  <c:v>39660</c:v>
                </c:pt>
                <c:pt idx="7">
                  <c:v>39691</c:v>
                </c:pt>
                <c:pt idx="8">
                  <c:v>39721</c:v>
                </c:pt>
                <c:pt idx="9">
                  <c:v>39752</c:v>
                </c:pt>
                <c:pt idx="10">
                  <c:v>39782</c:v>
                </c:pt>
                <c:pt idx="11">
                  <c:v>39813</c:v>
                </c:pt>
                <c:pt idx="12">
                  <c:v>39844</c:v>
                </c:pt>
                <c:pt idx="13">
                  <c:v>39872</c:v>
                </c:pt>
                <c:pt idx="14">
                  <c:v>39903</c:v>
                </c:pt>
                <c:pt idx="15">
                  <c:v>39933</c:v>
                </c:pt>
                <c:pt idx="16">
                  <c:v>39964</c:v>
                </c:pt>
                <c:pt idx="17">
                  <c:v>39994</c:v>
                </c:pt>
                <c:pt idx="18">
                  <c:v>40025</c:v>
                </c:pt>
                <c:pt idx="19">
                  <c:v>40056</c:v>
                </c:pt>
                <c:pt idx="20">
                  <c:v>40086</c:v>
                </c:pt>
                <c:pt idx="21">
                  <c:v>40117</c:v>
                </c:pt>
                <c:pt idx="22">
                  <c:v>40147</c:v>
                </c:pt>
                <c:pt idx="23">
                  <c:v>40178</c:v>
                </c:pt>
                <c:pt idx="24">
                  <c:v>40209</c:v>
                </c:pt>
                <c:pt idx="25">
                  <c:v>40237</c:v>
                </c:pt>
                <c:pt idx="26">
                  <c:v>40268</c:v>
                </c:pt>
                <c:pt idx="27">
                  <c:v>40298</c:v>
                </c:pt>
                <c:pt idx="28">
                  <c:v>40329</c:v>
                </c:pt>
                <c:pt idx="29">
                  <c:v>40359</c:v>
                </c:pt>
                <c:pt idx="30">
                  <c:v>40390</c:v>
                </c:pt>
                <c:pt idx="31">
                  <c:v>40421</c:v>
                </c:pt>
                <c:pt idx="32">
                  <c:v>40451</c:v>
                </c:pt>
                <c:pt idx="33">
                  <c:v>40482</c:v>
                </c:pt>
                <c:pt idx="34">
                  <c:v>40512</c:v>
                </c:pt>
                <c:pt idx="35">
                  <c:v>40543</c:v>
                </c:pt>
                <c:pt idx="36">
                  <c:v>40574</c:v>
                </c:pt>
                <c:pt idx="37">
                  <c:v>40602</c:v>
                </c:pt>
                <c:pt idx="38">
                  <c:v>40633</c:v>
                </c:pt>
                <c:pt idx="39">
                  <c:v>40663</c:v>
                </c:pt>
                <c:pt idx="40">
                  <c:v>40694</c:v>
                </c:pt>
                <c:pt idx="41">
                  <c:v>40724</c:v>
                </c:pt>
                <c:pt idx="42">
                  <c:v>40755</c:v>
                </c:pt>
                <c:pt idx="43">
                  <c:v>40786</c:v>
                </c:pt>
                <c:pt idx="44">
                  <c:v>40816</c:v>
                </c:pt>
                <c:pt idx="45">
                  <c:v>40847</c:v>
                </c:pt>
                <c:pt idx="46">
                  <c:v>40877</c:v>
                </c:pt>
                <c:pt idx="47">
                  <c:v>40908</c:v>
                </c:pt>
                <c:pt idx="48">
                  <c:v>40939</c:v>
                </c:pt>
                <c:pt idx="49">
                  <c:v>40968</c:v>
                </c:pt>
                <c:pt idx="50">
                  <c:v>40999</c:v>
                </c:pt>
                <c:pt idx="51">
                  <c:v>41029</c:v>
                </c:pt>
                <c:pt idx="52">
                  <c:v>41060</c:v>
                </c:pt>
                <c:pt idx="53">
                  <c:v>41090</c:v>
                </c:pt>
                <c:pt idx="54">
                  <c:v>41121</c:v>
                </c:pt>
                <c:pt idx="55">
                  <c:v>41152</c:v>
                </c:pt>
                <c:pt idx="56">
                  <c:v>41182</c:v>
                </c:pt>
                <c:pt idx="57">
                  <c:v>41213</c:v>
                </c:pt>
                <c:pt idx="58">
                  <c:v>41243</c:v>
                </c:pt>
                <c:pt idx="59">
                  <c:v>41274</c:v>
                </c:pt>
                <c:pt idx="60">
                  <c:v>41305</c:v>
                </c:pt>
                <c:pt idx="61">
                  <c:v>41333</c:v>
                </c:pt>
                <c:pt idx="62">
                  <c:v>41364</c:v>
                </c:pt>
                <c:pt idx="63">
                  <c:v>41394</c:v>
                </c:pt>
                <c:pt idx="64">
                  <c:v>41425</c:v>
                </c:pt>
                <c:pt idx="65">
                  <c:v>41455</c:v>
                </c:pt>
                <c:pt idx="66">
                  <c:v>41486</c:v>
                </c:pt>
                <c:pt idx="67">
                  <c:v>41517</c:v>
                </c:pt>
                <c:pt idx="68">
                  <c:v>41547</c:v>
                </c:pt>
                <c:pt idx="69">
                  <c:v>41578</c:v>
                </c:pt>
                <c:pt idx="70">
                  <c:v>41608</c:v>
                </c:pt>
                <c:pt idx="71">
                  <c:v>41639</c:v>
                </c:pt>
                <c:pt idx="72">
                  <c:v>41670</c:v>
                </c:pt>
              </c:numCache>
            </c:numRef>
          </c:cat>
          <c:val>
            <c:numRef>
              <c:f>Analysis!$AC$33:$AC$115</c:f>
              <c:numCache>
                <c:formatCode>0.0%</c:formatCode>
                <c:ptCount val="83"/>
                <c:pt idx="0">
                  <c:v>0.95071204404923981</c:v>
                </c:pt>
                <c:pt idx="1">
                  <c:v>0.96803632107184157</c:v>
                </c:pt>
                <c:pt idx="2">
                  <c:v>0.97740958784325815</c:v>
                </c:pt>
                <c:pt idx="3">
                  <c:v>1.0062617223484902</c:v>
                </c:pt>
                <c:pt idx="4">
                  <c:v>1.0337326812558514</c:v>
                </c:pt>
                <c:pt idx="5">
                  <c:v>0.97346781777098668</c:v>
                </c:pt>
                <c:pt idx="6">
                  <c:v>0.99814523942652655</c:v>
                </c:pt>
                <c:pt idx="7">
                  <c:v>1.027676585921832</c:v>
                </c:pt>
                <c:pt idx="8">
                  <c:v>0.96175287146506538</c:v>
                </c:pt>
                <c:pt idx="9">
                  <c:v>0.84082067771715663</c:v>
                </c:pt>
                <c:pt idx="10">
                  <c:v>0.76828246130431055</c:v>
                </c:pt>
                <c:pt idx="11">
                  <c:v>0.79989862519466692</c:v>
                </c:pt>
                <c:pt idx="12">
                  <c:v>0.80065163359146274</c:v>
                </c:pt>
                <c:pt idx="13">
                  <c:v>0.73270940596550027</c:v>
                </c:pt>
                <c:pt idx="14">
                  <c:v>0.76128508724386645</c:v>
                </c:pt>
                <c:pt idx="15">
                  <c:v>0.82588672235670468</c:v>
                </c:pt>
                <c:pt idx="16">
                  <c:v>0.85537516507984845</c:v>
                </c:pt>
                <c:pt idx="17">
                  <c:v>0.85796341365502216</c:v>
                </c:pt>
                <c:pt idx="18">
                  <c:v>0.9198078145707701</c:v>
                </c:pt>
                <c:pt idx="19">
                  <c:v>0.93316723689315695</c:v>
                </c:pt>
                <c:pt idx="20">
                  <c:v>0.97050198978766733</c:v>
                </c:pt>
                <c:pt idx="21">
                  <c:v>0.96410671309785512</c:v>
                </c:pt>
                <c:pt idx="22">
                  <c:v>0.98634268209922038</c:v>
                </c:pt>
                <c:pt idx="23">
                  <c:v>1.0041835895284166</c:v>
                </c:pt>
                <c:pt idx="24">
                  <c:v>1.0083699984024732</c:v>
                </c:pt>
                <c:pt idx="25">
                  <c:v>1.0542056537078082</c:v>
                </c:pt>
                <c:pt idx="26">
                  <c:v>1.0990057814460501</c:v>
                </c:pt>
                <c:pt idx="27">
                  <c:v>1.1307083245920777</c:v>
                </c:pt>
                <c:pt idx="28">
                  <c:v>1.100828367261121</c:v>
                </c:pt>
                <c:pt idx="29">
                  <c:v>1.0744027791482369</c:v>
                </c:pt>
                <c:pt idx="30">
                  <c:v>1.1104527154499617</c:v>
                </c:pt>
                <c:pt idx="31">
                  <c:v>1.0936523232016502</c:v>
                </c:pt>
                <c:pt idx="32">
                  <c:v>1.1507919147595016</c:v>
                </c:pt>
                <c:pt idx="33">
                  <c:v>1.1901013991404075</c:v>
                </c:pt>
                <c:pt idx="34">
                  <c:v>1.2182698823585454</c:v>
                </c:pt>
                <c:pt idx="35">
                  <c:v>1.2671750409967473</c:v>
                </c:pt>
                <c:pt idx="36">
                  <c:v>1.2744176054527048</c:v>
                </c:pt>
                <c:pt idx="37">
                  <c:v>1.3064670271598799</c:v>
                </c:pt>
                <c:pt idx="38">
                  <c:v>1.3612846093076627</c:v>
                </c:pt>
                <c:pt idx="39">
                  <c:v>1.4032990370835723</c:v>
                </c:pt>
                <c:pt idx="40">
                  <c:v>1.4090549855264873</c:v>
                </c:pt>
                <c:pt idx="41">
                  <c:v>1.396643148353627</c:v>
                </c:pt>
                <c:pt idx="42">
                  <c:v>1.377672872000357</c:v>
                </c:pt>
                <c:pt idx="43">
                  <c:v>1.3048604486086071</c:v>
                </c:pt>
                <c:pt idx="44">
                  <c:v>1.2450213179927752</c:v>
                </c:pt>
                <c:pt idx="45">
                  <c:v>1.3453142756230949</c:v>
                </c:pt>
                <c:pt idx="46">
                  <c:v>1.3559886539441144</c:v>
                </c:pt>
                <c:pt idx="47">
                  <c:v>1.3681154068813977</c:v>
                </c:pt>
                <c:pt idx="48">
                  <c:v>1.3974614971941761</c:v>
                </c:pt>
                <c:pt idx="49">
                  <c:v>1.4280948324651288</c:v>
                </c:pt>
                <c:pt idx="50">
                  <c:v>1.4661215699516712</c:v>
                </c:pt>
                <c:pt idx="51">
                  <c:v>1.4707550220142047</c:v>
                </c:pt>
                <c:pt idx="52">
                  <c:v>1.3980667219822054</c:v>
                </c:pt>
                <c:pt idx="53">
                  <c:v>1.4214747095692604</c:v>
                </c:pt>
                <c:pt idx="54">
                  <c:v>1.4219526194114867</c:v>
                </c:pt>
                <c:pt idx="55">
                  <c:v>1.4502543941299151</c:v>
                </c:pt>
                <c:pt idx="56">
                  <c:v>1.4922842879821143</c:v>
                </c:pt>
                <c:pt idx="57">
                  <c:v>1.4996093492159499</c:v>
                </c:pt>
                <c:pt idx="58">
                  <c:v>1.528952582160457</c:v>
                </c:pt>
                <c:pt idx="59">
                  <c:v>1.5573278475296382</c:v>
                </c:pt>
                <c:pt idx="60">
                  <c:v>1.6175400796595309</c:v>
                </c:pt>
                <c:pt idx="61">
                  <c:v>1.6426649519774161</c:v>
                </c:pt>
                <c:pt idx="62">
                  <c:v>1.7040779947795659</c:v>
                </c:pt>
                <c:pt idx="63">
                  <c:v>1.69972377949519</c:v>
                </c:pt>
                <c:pt idx="64">
                  <c:v>1.7442975928664932</c:v>
                </c:pt>
                <c:pt idx="65">
                  <c:v>1.7367910946031615</c:v>
                </c:pt>
                <c:pt idx="66">
                  <c:v>1.8034749229440294</c:v>
                </c:pt>
                <c:pt idx="67">
                  <c:v>1.8020197045119362</c:v>
                </c:pt>
                <c:pt idx="68">
                  <c:v>1.8679363758532759</c:v>
                </c:pt>
                <c:pt idx="69">
                  <c:v>1.9108924930533613</c:v>
                </c:pt>
                <c:pt idx="70">
                  <c:v>1.9563783466667111</c:v>
                </c:pt>
                <c:pt idx="71">
                  <c:v>1.9953170415820793</c:v>
                </c:pt>
                <c:pt idx="72">
                  <c:v>1.9886086446889486</c:v>
                </c:pt>
              </c:numCache>
            </c:numRef>
          </c:val>
          <c:smooth val="0"/>
        </c:ser>
        <c:dLbls>
          <c:showLegendKey val="0"/>
          <c:showVal val="0"/>
          <c:showCatName val="0"/>
          <c:showSerName val="0"/>
          <c:showPercent val="0"/>
          <c:showBubbleSize val="0"/>
        </c:dLbls>
        <c:marker val="1"/>
        <c:smooth val="0"/>
        <c:axId val="238446464"/>
        <c:axId val="238448000"/>
      </c:lineChart>
      <c:dateAx>
        <c:axId val="238446464"/>
        <c:scaling>
          <c:orientation val="minMax"/>
        </c:scaling>
        <c:delete val="0"/>
        <c:axPos val="b"/>
        <c:numFmt formatCode="mm/yyyy" sourceLinked="0"/>
        <c:majorTickMark val="out"/>
        <c:minorTickMark val="none"/>
        <c:tickLblPos val="low"/>
        <c:crossAx val="238448000"/>
        <c:crosses val="autoZero"/>
        <c:auto val="1"/>
        <c:lblOffset val="100"/>
        <c:baseTimeUnit val="months"/>
        <c:majorUnit val="6"/>
        <c:majorTimeUnit val="months"/>
      </c:dateAx>
      <c:valAx>
        <c:axId val="238448000"/>
        <c:scaling>
          <c:orientation val="minMax"/>
          <c:max val="2.1"/>
          <c:min val="0.7"/>
        </c:scaling>
        <c:delete val="0"/>
        <c:axPos val="l"/>
        <c:numFmt formatCode="#,##0.0" sourceLinked="0"/>
        <c:majorTickMark val="out"/>
        <c:minorTickMark val="none"/>
        <c:tickLblPos val="nextTo"/>
        <c:crossAx val="238446464"/>
        <c:crosses val="autoZero"/>
        <c:crossBetween val="between"/>
        <c:majorUnit val="0.2"/>
      </c:valAx>
    </c:plotArea>
    <c:legend>
      <c:legendPos val="r"/>
      <c:layout>
        <c:manualLayout>
          <c:xMode val="edge"/>
          <c:yMode val="edge"/>
          <c:x val="9.8445023201412504E-2"/>
          <c:y val="0.93342791314877793"/>
          <c:w val="0.80627538783843056"/>
          <c:h val="6.6105816471486625E-2"/>
        </c:manualLayout>
      </c:layout>
      <c:overlay val="0"/>
      <c:txPr>
        <a:bodyPr/>
        <a:lstStyle/>
        <a:p>
          <a:pPr>
            <a:defRPr sz="800"/>
          </a:pPr>
          <a:endParaRPr lang="en-US"/>
        </a:p>
      </c:txPr>
    </c:legend>
    <c:plotVisOnly val="1"/>
    <c:dispBlanksAs val="gap"/>
    <c:showDLblsOverMax val="0"/>
  </c:chart>
  <c:txPr>
    <a:bodyPr/>
    <a:lstStyle/>
    <a:p>
      <a:pPr>
        <a:defRPr sz="900"/>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12-Month Rolling Growth of $1</a:t>
            </a:r>
          </a:p>
        </c:rich>
      </c:tx>
      <c:overlay val="1"/>
    </c:title>
    <c:autoTitleDeleted val="0"/>
    <c:plotArea>
      <c:layout>
        <c:manualLayout>
          <c:layoutTarget val="inner"/>
          <c:xMode val="edge"/>
          <c:yMode val="edge"/>
          <c:x val="7.0956585438245109E-2"/>
          <c:y val="0.11321082252621689"/>
          <c:w val="0.82556946763605721"/>
          <c:h val="0.68057912818553978"/>
        </c:manualLayout>
      </c:layout>
      <c:areaChart>
        <c:grouping val="standard"/>
        <c:varyColors val="0"/>
        <c:ser>
          <c:idx val="1"/>
          <c:order val="3"/>
          <c:tx>
            <c:strRef>
              <c:f>Analysis!$AN$32</c:f>
              <c:strCache>
                <c:ptCount val="1"/>
                <c:pt idx="0">
                  <c:v>Shade</c:v>
                </c:pt>
              </c:strCache>
            </c:strRef>
          </c:tx>
          <c:spPr>
            <a:solidFill>
              <a:schemeClr val="bg1">
                <a:lumMod val="85000"/>
              </a:schemeClr>
            </a:solidFill>
          </c:spPr>
          <c:cat>
            <c:numRef>
              <c:f>Analysis!$X$45:$X$215</c:f>
              <c:numCache>
                <c:formatCode>m/d/yyyy</c:formatCode>
                <c:ptCount val="171"/>
                <c:pt idx="0">
                  <c:v>39844</c:v>
                </c:pt>
                <c:pt idx="1">
                  <c:v>39872</c:v>
                </c:pt>
                <c:pt idx="2">
                  <c:v>39903</c:v>
                </c:pt>
                <c:pt idx="3">
                  <c:v>39933</c:v>
                </c:pt>
                <c:pt idx="4">
                  <c:v>39964</c:v>
                </c:pt>
                <c:pt idx="5">
                  <c:v>39994</c:v>
                </c:pt>
                <c:pt idx="6">
                  <c:v>40025</c:v>
                </c:pt>
                <c:pt idx="7">
                  <c:v>40056</c:v>
                </c:pt>
                <c:pt idx="8">
                  <c:v>40086</c:v>
                </c:pt>
                <c:pt idx="9">
                  <c:v>40117</c:v>
                </c:pt>
                <c:pt idx="10">
                  <c:v>40147</c:v>
                </c:pt>
                <c:pt idx="11">
                  <c:v>40178</c:v>
                </c:pt>
                <c:pt idx="12">
                  <c:v>40209</c:v>
                </c:pt>
                <c:pt idx="13">
                  <c:v>40237</c:v>
                </c:pt>
                <c:pt idx="14">
                  <c:v>40268</c:v>
                </c:pt>
                <c:pt idx="15">
                  <c:v>40298</c:v>
                </c:pt>
                <c:pt idx="16">
                  <c:v>40329</c:v>
                </c:pt>
                <c:pt idx="17">
                  <c:v>40359</c:v>
                </c:pt>
                <c:pt idx="18">
                  <c:v>40390</c:v>
                </c:pt>
                <c:pt idx="19">
                  <c:v>40421</c:v>
                </c:pt>
                <c:pt idx="20">
                  <c:v>40451</c:v>
                </c:pt>
                <c:pt idx="21">
                  <c:v>40482</c:v>
                </c:pt>
                <c:pt idx="22">
                  <c:v>40512</c:v>
                </c:pt>
                <c:pt idx="23">
                  <c:v>40543</c:v>
                </c:pt>
                <c:pt idx="24">
                  <c:v>40574</c:v>
                </c:pt>
                <c:pt idx="25">
                  <c:v>40602</c:v>
                </c:pt>
                <c:pt idx="26">
                  <c:v>40633</c:v>
                </c:pt>
                <c:pt idx="27">
                  <c:v>40663</c:v>
                </c:pt>
                <c:pt idx="28">
                  <c:v>40694</c:v>
                </c:pt>
                <c:pt idx="29">
                  <c:v>40724</c:v>
                </c:pt>
                <c:pt idx="30">
                  <c:v>40755</c:v>
                </c:pt>
                <c:pt idx="31">
                  <c:v>40786</c:v>
                </c:pt>
                <c:pt idx="32">
                  <c:v>40816</c:v>
                </c:pt>
                <c:pt idx="33">
                  <c:v>40847</c:v>
                </c:pt>
                <c:pt idx="34">
                  <c:v>40877</c:v>
                </c:pt>
                <c:pt idx="35">
                  <c:v>40908</c:v>
                </c:pt>
                <c:pt idx="36">
                  <c:v>40939</c:v>
                </c:pt>
                <c:pt idx="37">
                  <c:v>40968</c:v>
                </c:pt>
                <c:pt idx="38">
                  <c:v>40999</c:v>
                </c:pt>
                <c:pt idx="39">
                  <c:v>41029</c:v>
                </c:pt>
                <c:pt idx="40">
                  <c:v>41060</c:v>
                </c:pt>
                <c:pt idx="41">
                  <c:v>41090</c:v>
                </c:pt>
                <c:pt idx="42">
                  <c:v>41121</c:v>
                </c:pt>
                <c:pt idx="43">
                  <c:v>41152</c:v>
                </c:pt>
                <c:pt idx="44">
                  <c:v>41182</c:v>
                </c:pt>
                <c:pt idx="45">
                  <c:v>41213</c:v>
                </c:pt>
                <c:pt idx="46">
                  <c:v>41243</c:v>
                </c:pt>
                <c:pt idx="47">
                  <c:v>41274</c:v>
                </c:pt>
                <c:pt idx="48">
                  <c:v>41305</c:v>
                </c:pt>
                <c:pt idx="49">
                  <c:v>41333</c:v>
                </c:pt>
                <c:pt idx="50">
                  <c:v>41364</c:v>
                </c:pt>
                <c:pt idx="51">
                  <c:v>41394</c:v>
                </c:pt>
                <c:pt idx="52">
                  <c:v>41425</c:v>
                </c:pt>
                <c:pt idx="53">
                  <c:v>41455</c:v>
                </c:pt>
                <c:pt idx="54">
                  <c:v>41486</c:v>
                </c:pt>
                <c:pt idx="55">
                  <c:v>41517</c:v>
                </c:pt>
                <c:pt idx="56">
                  <c:v>41547</c:v>
                </c:pt>
                <c:pt idx="57">
                  <c:v>41578</c:v>
                </c:pt>
                <c:pt idx="58">
                  <c:v>41608</c:v>
                </c:pt>
                <c:pt idx="59">
                  <c:v>41639</c:v>
                </c:pt>
                <c:pt idx="60">
                  <c:v>41670</c:v>
                </c:pt>
              </c:numCache>
            </c:numRef>
          </c:cat>
          <c:val>
            <c:numRef>
              <c:f>Analysis!$AN$45:$AN$215</c:f>
              <c:numCache>
                <c:formatCode>General</c:formatCode>
                <c:ptCount val="171"/>
                <c:pt idx="0">
                  <c:v>0</c:v>
                </c:pt>
                <c:pt idx="1">
                  <c:v>0</c:v>
                </c:pt>
                <c:pt idx="2">
                  <c:v>0</c:v>
                </c:pt>
                <c:pt idx="3">
                  <c:v>0</c:v>
                </c:pt>
                <c:pt idx="4">
                  <c:v>0</c:v>
                </c:pt>
                <c:pt idx="5">
                  <c:v>1</c:v>
                </c:pt>
                <c:pt idx="6">
                  <c:v>2</c:v>
                </c:pt>
                <c:pt idx="7">
                  <c:v>3</c:v>
                </c:pt>
                <c:pt idx="8">
                  <c:v>4</c:v>
                </c:pt>
                <c:pt idx="9">
                  <c:v>5</c:v>
                </c:pt>
                <c:pt idx="10">
                  <c:v>6</c:v>
                </c:pt>
                <c:pt idx="11">
                  <c:v>7</c:v>
                </c:pt>
                <c:pt idx="12">
                  <c:v>8</c:v>
                </c:pt>
                <c:pt idx="13">
                  <c:v>9</c:v>
                </c:pt>
                <c:pt idx="14">
                  <c:v>10</c:v>
                </c:pt>
                <c:pt idx="15">
                  <c:v>11</c:v>
                </c:pt>
                <c:pt idx="16">
                  <c:v>12</c:v>
                </c:pt>
                <c:pt idx="17">
                  <c:v>13</c:v>
                </c:pt>
                <c:pt idx="18">
                  <c:v>14</c:v>
                </c:pt>
                <c:pt idx="19">
                  <c:v>15</c:v>
                </c:pt>
                <c:pt idx="20">
                  <c:v>16</c:v>
                </c:pt>
                <c:pt idx="21">
                  <c:v>17</c:v>
                </c:pt>
                <c:pt idx="22">
                  <c:v>18</c:v>
                </c:pt>
                <c:pt idx="23">
                  <c:v>19</c:v>
                </c:pt>
                <c:pt idx="24">
                  <c:v>20</c:v>
                </c:pt>
                <c:pt idx="25">
                  <c:v>21</c:v>
                </c:pt>
                <c:pt idx="26">
                  <c:v>22</c:v>
                </c:pt>
                <c:pt idx="27">
                  <c:v>23</c:v>
                </c:pt>
                <c:pt idx="28">
                  <c:v>24</c:v>
                </c:pt>
                <c:pt idx="29">
                  <c:v>25</c:v>
                </c:pt>
                <c:pt idx="30">
                  <c:v>26</c:v>
                </c:pt>
                <c:pt idx="31">
                  <c:v>27</c:v>
                </c:pt>
                <c:pt idx="32">
                  <c:v>28</c:v>
                </c:pt>
                <c:pt idx="33">
                  <c:v>29</c:v>
                </c:pt>
                <c:pt idx="34">
                  <c:v>30</c:v>
                </c:pt>
                <c:pt idx="35">
                  <c:v>31</c:v>
                </c:pt>
                <c:pt idx="36">
                  <c:v>32</c:v>
                </c:pt>
                <c:pt idx="37">
                  <c:v>33</c:v>
                </c:pt>
                <c:pt idx="38">
                  <c:v>34</c:v>
                </c:pt>
                <c:pt idx="39">
                  <c:v>35</c:v>
                </c:pt>
                <c:pt idx="40">
                  <c:v>36</c:v>
                </c:pt>
                <c:pt idx="41">
                  <c:v>37</c:v>
                </c:pt>
                <c:pt idx="42">
                  <c:v>38</c:v>
                </c:pt>
                <c:pt idx="43">
                  <c:v>39</c:v>
                </c:pt>
                <c:pt idx="44">
                  <c:v>40</c:v>
                </c:pt>
                <c:pt idx="45">
                  <c:v>41</c:v>
                </c:pt>
                <c:pt idx="46">
                  <c:v>42</c:v>
                </c:pt>
                <c:pt idx="47">
                  <c:v>43</c:v>
                </c:pt>
                <c:pt idx="48">
                  <c:v>44</c:v>
                </c:pt>
                <c:pt idx="49">
                  <c:v>45</c:v>
                </c:pt>
                <c:pt idx="50">
                  <c:v>46</c:v>
                </c:pt>
                <c:pt idx="51">
                  <c:v>47</c:v>
                </c:pt>
                <c:pt idx="52">
                  <c:v>48</c:v>
                </c:pt>
                <c:pt idx="53">
                  <c:v>49</c:v>
                </c:pt>
                <c:pt idx="54">
                  <c:v>50</c:v>
                </c:pt>
                <c:pt idx="55">
                  <c:v>51</c:v>
                </c:pt>
                <c:pt idx="56">
                  <c:v>52</c:v>
                </c:pt>
                <c:pt idx="57">
                  <c:v>53</c:v>
                </c:pt>
                <c:pt idx="58">
                  <c:v>54</c:v>
                </c:pt>
                <c:pt idx="59">
                  <c:v>55</c:v>
                </c:pt>
                <c:pt idx="60">
                  <c:v>56</c:v>
                </c:pt>
              </c:numCache>
            </c:numRef>
          </c:val>
        </c:ser>
        <c:dLbls>
          <c:showLegendKey val="0"/>
          <c:showVal val="0"/>
          <c:showCatName val="0"/>
          <c:showSerName val="0"/>
          <c:showPercent val="0"/>
          <c:showBubbleSize val="0"/>
        </c:dLbls>
        <c:axId val="366602496"/>
        <c:axId val="239939584"/>
      </c:areaChart>
      <c:lineChart>
        <c:grouping val="standard"/>
        <c:varyColors val="0"/>
        <c:ser>
          <c:idx val="2"/>
          <c:order val="0"/>
          <c:tx>
            <c:strRef>
              <c:f>Analysis!$AD$32</c:f>
              <c:strCache>
                <c:ptCount val="1"/>
                <c:pt idx="0">
                  <c:v>Rolling Net</c:v>
                </c:pt>
              </c:strCache>
            </c:strRef>
          </c:tx>
          <c:spPr>
            <a:ln>
              <a:solidFill>
                <a:srgbClr val="0070C0"/>
              </a:solidFill>
              <a:prstDash val="sysDash"/>
            </a:ln>
          </c:spPr>
          <c:marker>
            <c:symbol val="none"/>
          </c:marker>
          <c:cat>
            <c:numRef>
              <c:f>Analysis!$X$45:$X$215</c:f>
              <c:numCache>
                <c:formatCode>m/d/yyyy</c:formatCode>
                <c:ptCount val="171"/>
                <c:pt idx="0">
                  <c:v>39844</c:v>
                </c:pt>
                <c:pt idx="1">
                  <c:v>39872</c:v>
                </c:pt>
                <c:pt idx="2">
                  <c:v>39903</c:v>
                </c:pt>
                <c:pt idx="3">
                  <c:v>39933</c:v>
                </c:pt>
                <c:pt idx="4">
                  <c:v>39964</c:v>
                </c:pt>
                <c:pt idx="5">
                  <c:v>39994</c:v>
                </c:pt>
                <c:pt idx="6">
                  <c:v>40025</c:v>
                </c:pt>
                <c:pt idx="7">
                  <c:v>40056</c:v>
                </c:pt>
                <c:pt idx="8">
                  <c:v>40086</c:v>
                </c:pt>
                <c:pt idx="9">
                  <c:v>40117</c:v>
                </c:pt>
                <c:pt idx="10">
                  <c:v>40147</c:v>
                </c:pt>
                <c:pt idx="11">
                  <c:v>40178</c:v>
                </c:pt>
                <c:pt idx="12">
                  <c:v>40209</c:v>
                </c:pt>
                <c:pt idx="13">
                  <c:v>40237</c:v>
                </c:pt>
                <c:pt idx="14">
                  <c:v>40268</c:v>
                </c:pt>
                <c:pt idx="15">
                  <c:v>40298</c:v>
                </c:pt>
                <c:pt idx="16">
                  <c:v>40329</c:v>
                </c:pt>
                <c:pt idx="17">
                  <c:v>40359</c:v>
                </c:pt>
                <c:pt idx="18">
                  <c:v>40390</c:v>
                </c:pt>
                <c:pt idx="19">
                  <c:v>40421</c:v>
                </c:pt>
                <c:pt idx="20">
                  <c:v>40451</c:v>
                </c:pt>
                <c:pt idx="21">
                  <c:v>40482</c:v>
                </c:pt>
                <c:pt idx="22">
                  <c:v>40512</c:v>
                </c:pt>
                <c:pt idx="23">
                  <c:v>40543</c:v>
                </c:pt>
                <c:pt idx="24">
                  <c:v>40574</c:v>
                </c:pt>
                <c:pt idx="25">
                  <c:v>40602</c:v>
                </c:pt>
                <c:pt idx="26">
                  <c:v>40633</c:v>
                </c:pt>
                <c:pt idx="27">
                  <c:v>40663</c:v>
                </c:pt>
                <c:pt idx="28">
                  <c:v>40694</c:v>
                </c:pt>
                <c:pt idx="29">
                  <c:v>40724</c:v>
                </c:pt>
                <c:pt idx="30">
                  <c:v>40755</c:v>
                </c:pt>
                <c:pt idx="31">
                  <c:v>40786</c:v>
                </c:pt>
                <c:pt idx="32">
                  <c:v>40816</c:v>
                </c:pt>
                <c:pt idx="33">
                  <c:v>40847</c:v>
                </c:pt>
                <c:pt idx="34">
                  <c:v>40877</c:v>
                </c:pt>
                <c:pt idx="35">
                  <c:v>40908</c:v>
                </c:pt>
                <c:pt idx="36">
                  <c:v>40939</c:v>
                </c:pt>
                <c:pt idx="37">
                  <c:v>40968</c:v>
                </c:pt>
                <c:pt idx="38">
                  <c:v>40999</c:v>
                </c:pt>
                <c:pt idx="39">
                  <c:v>41029</c:v>
                </c:pt>
                <c:pt idx="40">
                  <c:v>41060</c:v>
                </c:pt>
                <c:pt idx="41">
                  <c:v>41090</c:v>
                </c:pt>
                <c:pt idx="42">
                  <c:v>41121</c:v>
                </c:pt>
                <c:pt idx="43">
                  <c:v>41152</c:v>
                </c:pt>
                <c:pt idx="44">
                  <c:v>41182</c:v>
                </c:pt>
                <c:pt idx="45">
                  <c:v>41213</c:v>
                </c:pt>
                <c:pt idx="46">
                  <c:v>41243</c:v>
                </c:pt>
                <c:pt idx="47">
                  <c:v>41274</c:v>
                </c:pt>
                <c:pt idx="48">
                  <c:v>41305</c:v>
                </c:pt>
                <c:pt idx="49">
                  <c:v>41333</c:v>
                </c:pt>
                <c:pt idx="50">
                  <c:v>41364</c:v>
                </c:pt>
                <c:pt idx="51">
                  <c:v>41394</c:v>
                </c:pt>
                <c:pt idx="52">
                  <c:v>41425</c:v>
                </c:pt>
                <c:pt idx="53">
                  <c:v>41455</c:v>
                </c:pt>
                <c:pt idx="54">
                  <c:v>41486</c:v>
                </c:pt>
                <c:pt idx="55">
                  <c:v>41517</c:v>
                </c:pt>
                <c:pt idx="56">
                  <c:v>41547</c:v>
                </c:pt>
                <c:pt idx="57">
                  <c:v>41578</c:v>
                </c:pt>
                <c:pt idx="58">
                  <c:v>41608</c:v>
                </c:pt>
                <c:pt idx="59">
                  <c:v>41639</c:v>
                </c:pt>
                <c:pt idx="60">
                  <c:v>41670</c:v>
                </c:pt>
              </c:numCache>
            </c:numRef>
          </c:cat>
          <c:val>
            <c:numRef>
              <c:f>Analysis!$AD$45:$AD$215</c:f>
              <c:numCache>
                <c:formatCode>0%</c:formatCode>
                <c:ptCount val="171"/>
                <c:pt idx="0">
                  <c:v>0.82637133859436451</c:v>
                </c:pt>
                <c:pt idx="1">
                  <c:v>0.75361046633847828</c:v>
                </c:pt>
                <c:pt idx="2">
                  <c:v>0.76615999651437772</c:v>
                </c:pt>
                <c:pt idx="3">
                  <c:v>0.77432272085105947</c:v>
                </c:pt>
                <c:pt idx="4">
                  <c:v>0.78907171060645309</c:v>
                </c:pt>
                <c:pt idx="5">
                  <c:v>0.85248200032650523</c:v>
                </c:pt>
                <c:pt idx="6">
                  <c:v>0.89258132568242932</c:v>
                </c:pt>
                <c:pt idx="7">
                  <c:v>0.87125357030785033</c:v>
                </c:pt>
                <c:pt idx="8">
                  <c:v>0.99405604805226555</c:v>
                </c:pt>
                <c:pt idx="9">
                  <c:v>1.1180397954938697</c:v>
                </c:pt>
                <c:pt idx="10">
                  <c:v>1.2296718347499993</c:v>
                </c:pt>
                <c:pt idx="11">
                  <c:v>1.2224537477702169</c:v>
                </c:pt>
                <c:pt idx="12">
                  <c:v>1.2053669594251981</c:v>
                </c:pt>
                <c:pt idx="13">
                  <c:v>1.3782509032354007</c:v>
                </c:pt>
                <c:pt idx="14">
                  <c:v>1.4110910853931</c:v>
                </c:pt>
                <c:pt idx="15">
                  <c:v>1.3765260712061034</c:v>
                </c:pt>
                <c:pt idx="16">
                  <c:v>1.2932124680594181</c:v>
                </c:pt>
                <c:pt idx="17">
                  <c:v>1.2406837194647138</c:v>
                </c:pt>
                <c:pt idx="18">
                  <c:v>1.218316961429402</c:v>
                </c:pt>
                <c:pt idx="19">
                  <c:v>1.1815576979989206</c:v>
                </c:pt>
                <c:pt idx="20">
                  <c:v>1.1854337263282133</c:v>
                </c:pt>
                <c:pt idx="21">
                  <c:v>1.2520769439909747</c:v>
                </c:pt>
                <c:pt idx="22">
                  <c:v>1.2493884748003563</c:v>
                </c:pt>
                <c:pt idx="23">
                  <c:v>1.311403058878589</c:v>
                </c:pt>
                <c:pt idx="24">
                  <c:v>1.3278456025536975</c:v>
                </c:pt>
                <c:pt idx="25">
                  <c:v>1.3030509154572305</c:v>
                </c:pt>
                <c:pt idx="26">
                  <c:v>1.2893445435865754</c:v>
                </c:pt>
                <c:pt idx="27">
                  <c:v>1.3038998459477558</c:v>
                </c:pt>
                <c:pt idx="28">
                  <c:v>1.3715513946132816</c:v>
                </c:pt>
                <c:pt idx="29">
                  <c:v>1.4037913416601775</c:v>
                </c:pt>
                <c:pt idx="30">
                  <c:v>1.3185909208851239</c:v>
                </c:pt>
                <c:pt idx="31">
                  <c:v>1.2482855115693117</c:v>
                </c:pt>
                <c:pt idx="32">
                  <c:v>1.1142275086362179</c:v>
                </c:pt>
                <c:pt idx="33">
                  <c:v>1.169328951931432</c:v>
                </c:pt>
                <c:pt idx="34">
                  <c:v>1.1500592127652285</c:v>
                </c:pt>
                <c:pt idx="35">
                  <c:v>1.0980130134404149</c:v>
                </c:pt>
                <c:pt idx="36">
                  <c:v>1.1045014344144466</c:v>
                </c:pt>
                <c:pt idx="37">
                  <c:v>1.0980673394678244</c:v>
                </c:pt>
                <c:pt idx="38">
                  <c:v>1.0847361974842833</c:v>
                </c:pt>
                <c:pt idx="39">
                  <c:v>1.0586746189946021</c:v>
                </c:pt>
                <c:pt idx="40">
                  <c:v>0.97532958372322109</c:v>
                </c:pt>
                <c:pt idx="41">
                  <c:v>1.0026296323836061</c:v>
                </c:pt>
                <c:pt idx="42">
                  <c:v>1.0195411826297442</c:v>
                </c:pt>
                <c:pt idx="43">
                  <c:v>1.1156563202318313</c:v>
                </c:pt>
                <c:pt idx="44">
                  <c:v>1.2097673054629334</c:v>
                </c:pt>
                <c:pt idx="45">
                  <c:v>1.1127930808563034</c:v>
                </c:pt>
                <c:pt idx="46">
                  <c:v>1.1327433881344262</c:v>
                </c:pt>
                <c:pt idx="47">
                  <c:v>1.1464975253180441</c:v>
                </c:pt>
                <c:pt idx="48">
                  <c:v>1.1599666636431705</c:v>
                </c:pt>
                <c:pt idx="49">
                  <c:v>1.1541429417570235</c:v>
                </c:pt>
                <c:pt idx="50">
                  <c:v>1.1618123189470939</c:v>
                </c:pt>
                <c:pt idx="51">
                  <c:v>1.1654372286189276</c:v>
                </c:pt>
                <c:pt idx="52">
                  <c:v>1.2560259335972543</c:v>
                </c:pt>
                <c:pt idx="53">
                  <c:v>1.2198193470419221</c:v>
                </c:pt>
                <c:pt idx="54">
                  <c:v>1.2763014916327244</c:v>
                </c:pt>
                <c:pt idx="55">
                  <c:v>1.2551820685386841</c:v>
                </c:pt>
                <c:pt idx="56">
                  <c:v>1.2691878682095059</c:v>
                </c:pt>
                <c:pt idx="57">
                  <c:v>1.2964278637842126</c:v>
                </c:pt>
                <c:pt idx="58">
                  <c:v>1.3069687044354672</c:v>
                </c:pt>
                <c:pt idx="59">
                  <c:v>1.3126235176509804</c:v>
                </c:pt>
                <c:pt idx="60">
                  <c:v>1.2596568977505855</c:v>
                </c:pt>
              </c:numCache>
            </c:numRef>
          </c:val>
          <c:smooth val="0"/>
        </c:ser>
        <c:ser>
          <c:idx val="3"/>
          <c:order val="1"/>
          <c:tx>
            <c:strRef>
              <c:f>Analysis!$AE$32</c:f>
              <c:strCache>
                <c:ptCount val="1"/>
                <c:pt idx="0">
                  <c:v>Rolling Gross</c:v>
                </c:pt>
              </c:strCache>
            </c:strRef>
          </c:tx>
          <c:spPr>
            <a:ln>
              <a:solidFill>
                <a:srgbClr val="0070C0"/>
              </a:solidFill>
            </a:ln>
          </c:spPr>
          <c:marker>
            <c:symbol val="none"/>
          </c:marker>
          <c:cat>
            <c:numRef>
              <c:f>Analysis!$X$45:$X$215</c:f>
              <c:numCache>
                <c:formatCode>m/d/yyyy</c:formatCode>
                <c:ptCount val="171"/>
                <c:pt idx="0">
                  <c:v>39844</c:v>
                </c:pt>
                <c:pt idx="1">
                  <c:v>39872</c:v>
                </c:pt>
                <c:pt idx="2">
                  <c:v>39903</c:v>
                </c:pt>
                <c:pt idx="3">
                  <c:v>39933</c:v>
                </c:pt>
                <c:pt idx="4">
                  <c:v>39964</c:v>
                </c:pt>
                <c:pt idx="5">
                  <c:v>39994</c:v>
                </c:pt>
                <c:pt idx="6">
                  <c:v>40025</c:v>
                </c:pt>
                <c:pt idx="7">
                  <c:v>40056</c:v>
                </c:pt>
                <c:pt idx="8">
                  <c:v>40086</c:v>
                </c:pt>
                <c:pt idx="9">
                  <c:v>40117</c:v>
                </c:pt>
                <c:pt idx="10">
                  <c:v>40147</c:v>
                </c:pt>
                <c:pt idx="11">
                  <c:v>40178</c:v>
                </c:pt>
                <c:pt idx="12">
                  <c:v>40209</c:v>
                </c:pt>
                <c:pt idx="13">
                  <c:v>40237</c:v>
                </c:pt>
                <c:pt idx="14">
                  <c:v>40268</c:v>
                </c:pt>
                <c:pt idx="15">
                  <c:v>40298</c:v>
                </c:pt>
                <c:pt idx="16">
                  <c:v>40329</c:v>
                </c:pt>
                <c:pt idx="17">
                  <c:v>40359</c:v>
                </c:pt>
                <c:pt idx="18">
                  <c:v>40390</c:v>
                </c:pt>
                <c:pt idx="19">
                  <c:v>40421</c:v>
                </c:pt>
                <c:pt idx="20">
                  <c:v>40451</c:v>
                </c:pt>
                <c:pt idx="21">
                  <c:v>40482</c:v>
                </c:pt>
                <c:pt idx="22">
                  <c:v>40512</c:v>
                </c:pt>
                <c:pt idx="23">
                  <c:v>40543</c:v>
                </c:pt>
                <c:pt idx="24">
                  <c:v>40574</c:v>
                </c:pt>
                <c:pt idx="25">
                  <c:v>40602</c:v>
                </c:pt>
                <c:pt idx="26">
                  <c:v>40633</c:v>
                </c:pt>
                <c:pt idx="27">
                  <c:v>40663</c:v>
                </c:pt>
                <c:pt idx="28">
                  <c:v>40694</c:v>
                </c:pt>
                <c:pt idx="29">
                  <c:v>40724</c:v>
                </c:pt>
                <c:pt idx="30">
                  <c:v>40755</c:v>
                </c:pt>
                <c:pt idx="31">
                  <c:v>40786</c:v>
                </c:pt>
                <c:pt idx="32">
                  <c:v>40816</c:v>
                </c:pt>
                <c:pt idx="33">
                  <c:v>40847</c:v>
                </c:pt>
                <c:pt idx="34">
                  <c:v>40877</c:v>
                </c:pt>
                <c:pt idx="35">
                  <c:v>40908</c:v>
                </c:pt>
                <c:pt idx="36">
                  <c:v>40939</c:v>
                </c:pt>
                <c:pt idx="37">
                  <c:v>40968</c:v>
                </c:pt>
                <c:pt idx="38">
                  <c:v>40999</c:v>
                </c:pt>
                <c:pt idx="39">
                  <c:v>41029</c:v>
                </c:pt>
                <c:pt idx="40">
                  <c:v>41060</c:v>
                </c:pt>
                <c:pt idx="41">
                  <c:v>41090</c:v>
                </c:pt>
                <c:pt idx="42">
                  <c:v>41121</c:v>
                </c:pt>
                <c:pt idx="43">
                  <c:v>41152</c:v>
                </c:pt>
                <c:pt idx="44">
                  <c:v>41182</c:v>
                </c:pt>
                <c:pt idx="45">
                  <c:v>41213</c:v>
                </c:pt>
                <c:pt idx="46">
                  <c:v>41243</c:v>
                </c:pt>
                <c:pt idx="47">
                  <c:v>41274</c:v>
                </c:pt>
                <c:pt idx="48">
                  <c:v>41305</c:v>
                </c:pt>
                <c:pt idx="49">
                  <c:v>41333</c:v>
                </c:pt>
                <c:pt idx="50">
                  <c:v>41364</c:v>
                </c:pt>
                <c:pt idx="51">
                  <c:v>41394</c:v>
                </c:pt>
                <c:pt idx="52">
                  <c:v>41425</c:v>
                </c:pt>
                <c:pt idx="53">
                  <c:v>41455</c:v>
                </c:pt>
                <c:pt idx="54">
                  <c:v>41486</c:v>
                </c:pt>
                <c:pt idx="55">
                  <c:v>41517</c:v>
                </c:pt>
                <c:pt idx="56">
                  <c:v>41547</c:v>
                </c:pt>
                <c:pt idx="57">
                  <c:v>41578</c:v>
                </c:pt>
                <c:pt idx="58">
                  <c:v>41608</c:v>
                </c:pt>
                <c:pt idx="59">
                  <c:v>41639</c:v>
                </c:pt>
                <c:pt idx="60">
                  <c:v>41670</c:v>
                </c:pt>
              </c:numCache>
            </c:numRef>
          </c:cat>
          <c:val>
            <c:numRef>
              <c:f>Analysis!$AE$45:$AE$215</c:f>
              <c:numCache>
                <c:formatCode>0%</c:formatCode>
                <c:ptCount val="171"/>
                <c:pt idx="0">
                  <c:v>0.82637133859436451</c:v>
                </c:pt>
                <c:pt idx="1">
                  <c:v>0.75361046633847828</c:v>
                </c:pt>
                <c:pt idx="2">
                  <c:v>0.76615999651437761</c:v>
                </c:pt>
                <c:pt idx="3">
                  <c:v>0.77432272085105947</c:v>
                </c:pt>
                <c:pt idx="4">
                  <c:v>0.78907171060645309</c:v>
                </c:pt>
                <c:pt idx="5">
                  <c:v>0.85248200032650545</c:v>
                </c:pt>
                <c:pt idx="6">
                  <c:v>0.89258132568242954</c:v>
                </c:pt>
                <c:pt idx="7">
                  <c:v>0.87125357030785044</c:v>
                </c:pt>
                <c:pt idx="8">
                  <c:v>0.99405604805226588</c:v>
                </c:pt>
                <c:pt idx="9">
                  <c:v>1.1180397954938701</c:v>
                </c:pt>
                <c:pt idx="10">
                  <c:v>1.22967183475</c:v>
                </c:pt>
                <c:pt idx="11">
                  <c:v>1.2224537477702175</c:v>
                </c:pt>
                <c:pt idx="12">
                  <c:v>1.2053669594251988</c:v>
                </c:pt>
                <c:pt idx="13">
                  <c:v>1.3782509032354013</c:v>
                </c:pt>
                <c:pt idx="14">
                  <c:v>1.4110910853931009</c:v>
                </c:pt>
                <c:pt idx="15">
                  <c:v>1.376526071206104</c:v>
                </c:pt>
                <c:pt idx="16">
                  <c:v>1.2932124680594186</c:v>
                </c:pt>
                <c:pt idx="17">
                  <c:v>1.2406837194647142</c:v>
                </c:pt>
                <c:pt idx="18">
                  <c:v>1.2183169614294023</c:v>
                </c:pt>
                <c:pt idx="19">
                  <c:v>1.1815576979989211</c:v>
                </c:pt>
                <c:pt idx="20">
                  <c:v>1.1854337263282135</c:v>
                </c:pt>
                <c:pt idx="21">
                  <c:v>1.2520769439909747</c:v>
                </c:pt>
                <c:pt idx="22">
                  <c:v>1.2493884748003565</c:v>
                </c:pt>
                <c:pt idx="23">
                  <c:v>1.3114030588785899</c:v>
                </c:pt>
                <c:pt idx="24">
                  <c:v>1.3278456025536982</c:v>
                </c:pt>
                <c:pt idx="25">
                  <c:v>1.3030509154572312</c:v>
                </c:pt>
                <c:pt idx="26">
                  <c:v>1.289344543586576</c:v>
                </c:pt>
                <c:pt idx="27">
                  <c:v>1.3038998459477567</c:v>
                </c:pt>
                <c:pt idx="28">
                  <c:v>1.3715513946132825</c:v>
                </c:pt>
                <c:pt idx="29">
                  <c:v>1.4037913416601784</c:v>
                </c:pt>
                <c:pt idx="30">
                  <c:v>1.3185909208851248</c:v>
                </c:pt>
                <c:pt idx="31">
                  <c:v>1.2482855115693128</c:v>
                </c:pt>
                <c:pt idx="32">
                  <c:v>1.114227508636219</c:v>
                </c:pt>
                <c:pt idx="33">
                  <c:v>1.1693289519314329</c:v>
                </c:pt>
                <c:pt idx="34">
                  <c:v>1.1500592127652294</c:v>
                </c:pt>
                <c:pt idx="35">
                  <c:v>1.0980130134404154</c:v>
                </c:pt>
                <c:pt idx="36">
                  <c:v>1.104501434414447</c:v>
                </c:pt>
                <c:pt idx="37">
                  <c:v>1.0980673394678246</c:v>
                </c:pt>
                <c:pt idx="38">
                  <c:v>1.0847361974842837</c:v>
                </c:pt>
                <c:pt idx="39">
                  <c:v>1.0586746189946021</c:v>
                </c:pt>
                <c:pt idx="40">
                  <c:v>0.97532958372322109</c:v>
                </c:pt>
                <c:pt idx="41">
                  <c:v>1.0026296323836061</c:v>
                </c:pt>
                <c:pt idx="42">
                  <c:v>1.0195411826297442</c:v>
                </c:pt>
                <c:pt idx="43">
                  <c:v>1.115656320231831</c:v>
                </c:pt>
                <c:pt idx="44">
                  <c:v>1.2097673054629332</c:v>
                </c:pt>
                <c:pt idx="45">
                  <c:v>1.1127930808563031</c:v>
                </c:pt>
                <c:pt idx="46">
                  <c:v>1.1327433881344258</c:v>
                </c:pt>
                <c:pt idx="47">
                  <c:v>1.1464975253180436</c:v>
                </c:pt>
                <c:pt idx="48">
                  <c:v>1.1599666636431702</c:v>
                </c:pt>
                <c:pt idx="49">
                  <c:v>1.1541429417570237</c:v>
                </c:pt>
                <c:pt idx="50">
                  <c:v>1.1618123189470944</c:v>
                </c:pt>
                <c:pt idx="51">
                  <c:v>1.1654372286189281</c:v>
                </c:pt>
                <c:pt idx="52">
                  <c:v>1.2560259335972548</c:v>
                </c:pt>
                <c:pt idx="53">
                  <c:v>1.2198193470419225</c:v>
                </c:pt>
                <c:pt idx="54">
                  <c:v>1.2763014916327251</c:v>
                </c:pt>
                <c:pt idx="55">
                  <c:v>1.2551820685386847</c:v>
                </c:pt>
                <c:pt idx="56">
                  <c:v>1.2691878682095066</c:v>
                </c:pt>
                <c:pt idx="57">
                  <c:v>1.2964278637842133</c:v>
                </c:pt>
                <c:pt idx="58">
                  <c:v>1.3069687044354681</c:v>
                </c:pt>
                <c:pt idx="59">
                  <c:v>1.3126235176509811</c:v>
                </c:pt>
                <c:pt idx="60">
                  <c:v>1.2596568977505862</c:v>
                </c:pt>
              </c:numCache>
            </c:numRef>
          </c:val>
          <c:smooth val="0"/>
        </c:ser>
        <c:ser>
          <c:idx val="0"/>
          <c:order val="2"/>
          <c:tx>
            <c:strRef>
              <c:f>Analysis!$AF$32</c:f>
              <c:strCache>
                <c:ptCount val="1"/>
                <c:pt idx="0">
                  <c:v>Rolling Factor Portfolio</c:v>
                </c:pt>
              </c:strCache>
            </c:strRef>
          </c:tx>
          <c:spPr>
            <a:ln>
              <a:solidFill>
                <a:srgbClr val="FF0000"/>
              </a:solidFill>
            </a:ln>
          </c:spPr>
          <c:marker>
            <c:symbol val="none"/>
          </c:marker>
          <c:cat>
            <c:numRef>
              <c:f>Analysis!$X$45:$X$215</c:f>
              <c:numCache>
                <c:formatCode>m/d/yyyy</c:formatCode>
                <c:ptCount val="171"/>
                <c:pt idx="0">
                  <c:v>39844</c:v>
                </c:pt>
                <c:pt idx="1">
                  <c:v>39872</c:v>
                </c:pt>
                <c:pt idx="2">
                  <c:v>39903</c:v>
                </c:pt>
                <c:pt idx="3">
                  <c:v>39933</c:v>
                </c:pt>
                <c:pt idx="4">
                  <c:v>39964</c:v>
                </c:pt>
                <c:pt idx="5">
                  <c:v>39994</c:v>
                </c:pt>
                <c:pt idx="6">
                  <c:v>40025</c:v>
                </c:pt>
                <c:pt idx="7">
                  <c:v>40056</c:v>
                </c:pt>
                <c:pt idx="8">
                  <c:v>40086</c:v>
                </c:pt>
                <c:pt idx="9">
                  <c:v>40117</c:v>
                </c:pt>
                <c:pt idx="10">
                  <c:v>40147</c:v>
                </c:pt>
                <c:pt idx="11">
                  <c:v>40178</c:v>
                </c:pt>
                <c:pt idx="12">
                  <c:v>40209</c:v>
                </c:pt>
                <c:pt idx="13">
                  <c:v>40237</c:v>
                </c:pt>
                <c:pt idx="14">
                  <c:v>40268</c:v>
                </c:pt>
                <c:pt idx="15">
                  <c:v>40298</c:v>
                </c:pt>
                <c:pt idx="16">
                  <c:v>40329</c:v>
                </c:pt>
                <c:pt idx="17">
                  <c:v>40359</c:v>
                </c:pt>
                <c:pt idx="18">
                  <c:v>40390</c:v>
                </c:pt>
                <c:pt idx="19">
                  <c:v>40421</c:v>
                </c:pt>
                <c:pt idx="20">
                  <c:v>40451</c:v>
                </c:pt>
                <c:pt idx="21">
                  <c:v>40482</c:v>
                </c:pt>
                <c:pt idx="22">
                  <c:v>40512</c:v>
                </c:pt>
                <c:pt idx="23">
                  <c:v>40543</c:v>
                </c:pt>
                <c:pt idx="24">
                  <c:v>40574</c:v>
                </c:pt>
                <c:pt idx="25">
                  <c:v>40602</c:v>
                </c:pt>
                <c:pt idx="26">
                  <c:v>40633</c:v>
                </c:pt>
                <c:pt idx="27">
                  <c:v>40663</c:v>
                </c:pt>
                <c:pt idx="28">
                  <c:v>40694</c:v>
                </c:pt>
                <c:pt idx="29">
                  <c:v>40724</c:v>
                </c:pt>
                <c:pt idx="30">
                  <c:v>40755</c:v>
                </c:pt>
                <c:pt idx="31">
                  <c:v>40786</c:v>
                </c:pt>
                <c:pt idx="32">
                  <c:v>40816</c:v>
                </c:pt>
                <c:pt idx="33">
                  <c:v>40847</c:v>
                </c:pt>
                <c:pt idx="34">
                  <c:v>40877</c:v>
                </c:pt>
                <c:pt idx="35">
                  <c:v>40908</c:v>
                </c:pt>
                <c:pt idx="36">
                  <c:v>40939</c:v>
                </c:pt>
                <c:pt idx="37">
                  <c:v>40968</c:v>
                </c:pt>
                <c:pt idx="38">
                  <c:v>40999</c:v>
                </c:pt>
                <c:pt idx="39">
                  <c:v>41029</c:v>
                </c:pt>
                <c:pt idx="40">
                  <c:v>41060</c:v>
                </c:pt>
                <c:pt idx="41">
                  <c:v>41090</c:v>
                </c:pt>
                <c:pt idx="42">
                  <c:v>41121</c:v>
                </c:pt>
                <c:pt idx="43">
                  <c:v>41152</c:v>
                </c:pt>
                <c:pt idx="44">
                  <c:v>41182</c:v>
                </c:pt>
                <c:pt idx="45">
                  <c:v>41213</c:v>
                </c:pt>
                <c:pt idx="46">
                  <c:v>41243</c:v>
                </c:pt>
                <c:pt idx="47">
                  <c:v>41274</c:v>
                </c:pt>
                <c:pt idx="48">
                  <c:v>41305</c:v>
                </c:pt>
                <c:pt idx="49">
                  <c:v>41333</c:v>
                </c:pt>
                <c:pt idx="50">
                  <c:v>41364</c:v>
                </c:pt>
                <c:pt idx="51">
                  <c:v>41394</c:v>
                </c:pt>
                <c:pt idx="52">
                  <c:v>41425</c:v>
                </c:pt>
                <c:pt idx="53">
                  <c:v>41455</c:v>
                </c:pt>
                <c:pt idx="54">
                  <c:v>41486</c:v>
                </c:pt>
                <c:pt idx="55">
                  <c:v>41517</c:v>
                </c:pt>
                <c:pt idx="56">
                  <c:v>41547</c:v>
                </c:pt>
                <c:pt idx="57">
                  <c:v>41578</c:v>
                </c:pt>
                <c:pt idx="58">
                  <c:v>41608</c:v>
                </c:pt>
                <c:pt idx="59">
                  <c:v>41639</c:v>
                </c:pt>
                <c:pt idx="60">
                  <c:v>41670</c:v>
                </c:pt>
              </c:numCache>
            </c:numRef>
          </c:cat>
          <c:val>
            <c:numRef>
              <c:f>Analysis!$AF$45:$AF$215</c:f>
              <c:numCache>
                <c:formatCode>0%</c:formatCode>
                <c:ptCount val="171"/>
                <c:pt idx="0">
                  <c:v>0.84215997746421201</c:v>
                </c:pt>
                <c:pt idx="1">
                  <c:v>0.75690280417807088</c:v>
                </c:pt>
                <c:pt idx="2">
                  <c:v>0.77888031457079343</c:v>
                </c:pt>
                <c:pt idx="3">
                  <c:v>0.82074742983285442</c:v>
                </c:pt>
                <c:pt idx="4">
                  <c:v>0.82746263186792002</c:v>
                </c:pt>
                <c:pt idx="5">
                  <c:v>0.88134748575413357</c:v>
                </c:pt>
                <c:pt idx="6">
                  <c:v>0.92151700798496583</c:v>
                </c:pt>
                <c:pt idx="7">
                  <c:v>0.90803590319818406</c:v>
                </c:pt>
                <c:pt idx="8">
                  <c:v>1.0090970545367586</c:v>
                </c:pt>
                <c:pt idx="9">
                  <c:v>1.1466258366949564</c:v>
                </c:pt>
                <c:pt idx="10">
                  <c:v>1.2838281905130435</c:v>
                </c:pt>
                <c:pt idx="11">
                  <c:v>1.2553885678751278</c:v>
                </c:pt>
                <c:pt idx="12">
                  <c:v>1.2594366339818148</c:v>
                </c:pt>
                <c:pt idx="13">
                  <c:v>1.4387772903210767</c:v>
                </c:pt>
                <c:pt idx="14">
                  <c:v>1.4436192168493114</c:v>
                </c:pt>
                <c:pt idx="15">
                  <c:v>1.3690840329355956</c:v>
                </c:pt>
                <c:pt idx="16">
                  <c:v>1.2869538562747023</c:v>
                </c:pt>
                <c:pt idx="17">
                  <c:v>1.2522710899421203</c:v>
                </c:pt>
                <c:pt idx="18">
                  <c:v>1.2072660156384476</c:v>
                </c:pt>
                <c:pt idx="19">
                  <c:v>1.1719789122074247</c:v>
                </c:pt>
                <c:pt idx="20">
                  <c:v>1.1857697633482227</c:v>
                </c:pt>
                <c:pt idx="21">
                  <c:v>1.2344083730279081</c:v>
                </c:pt>
                <c:pt idx="22">
                  <c:v>1.2351385623561553</c:v>
                </c:pt>
                <c:pt idx="23">
                  <c:v>1.2618957869963165</c:v>
                </c:pt>
                <c:pt idx="24">
                  <c:v>1.2638392727587313</c:v>
                </c:pt>
                <c:pt idx="25">
                  <c:v>1.2392904767346187</c:v>
                </c:pt>
                <c:pt idx="26">
                  <c:v>1.2386509991935724</c:v>
                </c:pt>
                <c:pt idx="27">
                  <c:v>1.2410796016645904</c:v>
                </c:pt>
                <c:pt idx="28">
                  <c:v>1.2799951631263276</c:v>
                </c:pt>
                <c:pt idx="29">
                  <c:v>1.2999251076592107</c:v>
                </c:pt>
                <c:pt idx="30">
                  <c:v>1.2406407340290182</c:v>
                </c:pt>
                <c:pt idx="31">
                  <c:v>1.1931218184483423</c:v>
                </c:pt>
                <c:pt idx="32">
                  <c:v>1.0818822256436917</c:v>
                </c:pt>
                <c:pt idx="33">
                  <c:v>1.1304198756465587</c:v>
                </c:pt>
                <c:pt idx="34">
                  <c:v>1.1130445507845506</c:v>
                </c:pt>
                <c:pt idx="35">
                  <c:v>1.0796577920326238</c:v>
                </c:pt>
                <c:pt idx="36">
                  <c:v>1.0965491148388233</c:v>
                </c:pt>
                <c:pt idx="37">
                  <c:v>1.0930967278750652</c:v>
                </c:pt>
                <c:pt idx="38">
                  <c:v>1.0770132563956099</c:v>
                </c:pt>
                <c:pt idx="39">
                  <c:v>1.0480695725914726</c:v>
                </c:pt>
                <c:pt idx="40">
                  <c:v>0.99220167867318798</c:v>
                </c:pt>
                <c:pt idx="41">
                  <c:v>1.017779460161248</c:v>
                </c:pt>
                <c:pt idx="42">
                  <c:v>1.0321409736019815</c:v>
                </c:pt>
                <c:pt idx="43">
                  <c:v>1.1114249003993828</c:v>
                </c:pt>
                <c:pt idx="44">
                  <c:v>1.1986013945431688</c:v>
                </c:pt>
                <c:pt idx="45">
                  <c:v>1.1146907279500857</c:v>
                </c:pt>
                <c:pt idx="46">
                  <c:v>1.127555586629172</c:v>
                </c:pt>
                <c:pt idx="47">
                  <c:v>1.1383015202493392</c:v>
                </c:pt>
                <c:pt idx="48">
                  <c:v>1.1574845410104169</c:v>
                </c:pt>
                <c:pt idx="49">
                  <c:v>1.1502492093903203</c:v>
                </c:pt>
                <c:pt idx="50">
                  <c:v>1.1623033380756675</c:v>
                </c:pt>
                <c:pt idx="51">
                  <c:v>1.1556810985200048</c:v>
                </c:pt>
                <c:pt idx="52">
                  <c:v>1.2476497476410819</c:v>
                </c:pt>
                <c:pt idx="53">
                  <c:v>1.2218234224718985</c:v>
                </c:pt>
                <c:pt idx="54">
                  <c:v>1.2683087314754875</c:v>
                </c:pt>
                <c:pt idx="55">
                  <c:v>1.2425542110445138</c:v>
                </c:pt>
                <c:pt idx="56">
                  <c:v>1.2517295738462295</c:v>
                </c:pt>
                <c:pt idx="57">
                  <c:v>1.2742601891969032</c:v>
                </c:pt>
                <c:pt idx="58">
                  <c:v>1.2795546241874214</c:v>
                </c:pt>
                <c:pt idx="59">
                  <c:v>1.2812440519491228</c:v>
                </c:pt>
                <c:pt idx="60">
                  <c:v>1.2294030112116432</c:v>
                </c:pt>
              </c:numCache>
            </c:numRef>
          </c:val>
          <c:smooth val="0"/>
        </c:ser>
        <c:dLbls>
          <c:showLegendKey val="0"/>
          <c:showVal val="0"/>
          <c:showCatName val="0"/>
          <c:showSerName val="0"/>
          <c:showPercent val="0"/>
          <c:showBubbleSize val="0"/>
        </c:dLbls>
        <c:marker val="1"/>
        <c:smooth val="0"/>
        <c:axId val="366602496"/>
        <c:axId val="239939584"/>
      </c:lineChart>
      <c:dateAx>
        <c:axId val="366602496"/>
        <c:scaling>
          <c:orientation val="minMax"/>
        </c:scaling>
        <c:delete val="0"/>
        <c:axPos val="b"/>
        <c:numFmt formatCode="mm/yyyy" sourceLinked="0"/>
        <c:majorTickMark val="out"/>
        <c:minorTickMark val="none"/>
        <c:tickLblPos val="low"/>
        <c:crossAx val="239939584"/>
        <c:crosses val="autoZero"/>
        <c:auto val="1"/>
        <c:lblOffset val="100"/>
        <c:baseTimeUnit val="months"/>
        <c:majorUnit val="6"/>
        <c:majorTimeUnit val="months"/>
      </c:dateAx>
      <c:valAx>
        <c:axId val="239939584"/>
        <c:scaling>
          <c:orientation val="minMax"/>
          <c:max val="1.5"/>
          <c:min val="0.7"/>
        </c:scaling>
        <c:delete val="0"/>
        <c:axPos val="l"/>
        <c:numFmt formatCode="#,##0.0" sourceLinked="0"/>
        <c:majorTickMark val="out"/>
        <c:minorTickMark val="none"/>
        <c:tickLblPos val="nextTo"/>
        <c:crossAx val="366602496"/>
        <c:crosses val="autoZero"/>
        <c:crossBetween val="between"/>
        <c:majorUnit val="0.1"/>
      </c:valAx>
    </c:plotArea>
    <c:legend>
      <c:legendPos val="r"/>
      <c:legendEntry>
        <c:idx val="0"/>
        <c:delete val="1"/>
      </c:legendEntry>
      <c:layout>
        <c:manualLayout>
          <c:xMode val="edge"/>
          <c:yMode val="edge"/>
          <c:x val="0"/>
          <c:y val="0.93342791314877793"/>
          <c:w val="1"/>
          <c:h val="6.6572116589172739E-2"/>
        </c:manualLayout>
      </c:layout>
      <c:overlay val="0"/>
      <c:txPr>
        <a:bodyPr/>
        <a:lstStyle/>
        <a:p>
          <a:pPr>
            <a:defRPr sz="800"/>
          </a:pPr>
          <a:endParaRPr lang="en-US"/>
        </a:p>
      </c:txPr>
    </c:legend>
    <c:plotVisOnly val="1"/>
    <c:dispBlanksAs val="gap"/>
    <c:showDLblsOverMax val="0"/>
  </c:chart>
  <c:txPr>
    <a:bodyPr/>
    <a:lstStyle/>
    <a:p>
      <a:pPr>
        <a:defRPr sz="900"/>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12-Month Rolling Equity Betas</a:t>
            </a:r>
          </a:p>
        </c:rich>
      </c:tx>
      <c:overlay val="1"/>
    </c:title>
    <c:autoTitleDeleted val="0"/>
    <c:plotArea>
      <c:layout>
        <c:manualLayout>
          <c:layoutTarget val="inner"/>
          <c:xMode val="edge"/>
          <c:yMode val="edge"/>
          <c:x val="7.0956585438245109E-2"/>
          <c:y val="0.11321082252621689"/>
          <c:w val="0.82556946763605721"/>
          <c:h val="0.68057912818553978"/>
        </c:manualLayout>
      </c:layout>
      <c:lineChart>
        <c:grouping val="standard"/>
        <c:varyColors val="0"/>
        <c:ser>
          <c:idx val="2"/>
          <c:order val="0"/>
          <c:tx>
            <c:strRef>
              <c:f>Analysis!$AJ$32</c:f>
              <c:strCache>
                <c:ptCount val="1"/>
                <c:pt idx="0">
                  <c:v>Actual Fund 12-M Rolling Beta</c:v>
                </c:pt>
              </c:strCache>
            </c:strRef>
          </c:tx>
          <c:spPr>
            <a:ln>
              <a:solidFill>
                <a:srgbClr val="0070C0"/>
              </a:solidFill>
              <a:prstDash val="solid"/>
            </a:ln>
          </c:spPr>
          <c:marker>
            <c:symbol val="none"/>
          </c:marker>
          <c:dLbls>
            <c:dLbl>
              <c:idx val="63"/>
              <c:dLblPos val="r"/>
              <c:showLegendKey val="0"/>
              <c:showVal val="1"/>
              <c:showCatName val="0"/>
              <c:showSerName val="0"/>
              <c:showPercent val="0"/>
              <c:showBubbleSize val="0"/>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numRef>
              <c:f>Analysis!$X$45:$X$96</c:f>
              <c:numCache>
                <c:formatCode>m/d/yyyy</c:formatCode>
                <c:ptCount val="52"/>
                <c:pt idx="0">
                  <c:v>39844</c:v>
                </c:pt>
                <c:pt idx="1">
                  <c:v>39872</c:v>
                </c:pt>
                <c:pt idx="2">
                  <c:v>39903</c:v>
                </c:pt>
                <c:pt idx="3">
                  <c:v>39933</c:v>
                </c:pt>
                <c:pt idx="4">
                  <c:v>39964</c:v>
                </c:pt>
                <c:pt idx="5">
                  <c:v>39994</c:v>
                </c:pt>
                <c:pt idx="6">
                  <c:v>40025</c:v>
                </c:pt>
                <c:pt idx="7">
                  <c:v>40056</c:v>
                </c:pt>
                <c:pt idx="8">
                  <c:v>40086</c:v>
                </c:pt>
                <c:pt idx="9">
                  <c:v>40117</c:v>
                </c:pt>
                <c:pt idx="10">
                  <c:v>40147</c:v>
                </c:pt>
                <c:pt idx="11">
                  <c:v>40178</c:v>
                </c:pt>
                <c:pt idx="12">
                  <c:v>40209</c:v>
                </c:pt>
                <c:pt idx="13">
                  <c:v>40237</c:v>
                </c:pt>
                <c:pt idx="14">
                  <c:v>40268</c:v>
                </c:pt>
                <c:pt idx="15">
                  <c:v>40298</c:v>
                </c:pt>
                <c:pt idx="16">
                  <c:v>40329</c:v>
                </c:pt>
                <c:pt idx="17">
                  <c:v>40359</c:v>
                </c:pt>
                <c:pt idx="18">
                  <c:v>40390</c:v>
                </c:pt>
                <c:pt idx="19">
                  <c:v>40421</c:v>
                </c:pt>
                <c:pt idx="20">
                  <c:v>40451</c:v>
                </c:pt>
                <c:pt idx="21">
                  <c:v>40482</c:v>
                </c:pt>
                <c:pt idx="22">
                  <c:v>40512</c:v>
                </c:pt>
                <c:pt idx="23">
                  <c:v>40543</c:v>
                </c:pt>
                <c:pt idx="24">
                  <c:v>40574</c:v>
                </c:pt>
                <c:pt idx="25">
                  <c:v>40602</c:v>
                </c:pt>
                <c:pt idx="26">
                  <c:v>40633</c:v>
                </c:pt>
                <c:pt idx="27">
                  <c:v>40663</c:v>
                </c:pt>
                <c:pt idx="28">
                  <c:v>40694</c:v>
                </c:pt>
                <c:pt idx="29">
                  <c:v>40724</c:v>
                </c:pt>
                <c:pt idx="30">
                  <c:v>40755</c:v>
                </c:pt>
                <c:pt idx="31">
                  <c:v>40786</c:v>
                </c:pt>
                <c:pt idx="32">
                  <c:v>40816</c:v>
                </c:pt>
                <c:pt idx="33">
                  <c:v>40847</c:v>
                </c:pt>
                <c:pt idx="34">
                  <c:v>40877</c:v>
                </c:pt>
                <c:pt idx="35">
                  <c:v>40908</c:v>
                </c:pt>
                <c:pt idx="36">
                  <c:v>40939</c:v>
                </c:pt>
                <c:pt idx="37">
                  <c:v>40968</c:v>
                </c:pt>
                <c:pt idx="38">
                  <c:v>40999</c:v>
                </c:pt>
                <c:pt idx="39">
                  <c:v>41029</c:v>
                </c:pt>
                <c:pt idx="40">
                  <c:v>41060</c:v>
                </c:pt>
                <c:pt idx="41">
                  <c:v>41090</c:v>
                </c:pt>
                <c:pt idx="42">
                  <c:v>41121</c:v>
                </c:pt>
                <c:pt idx="43">
                  <c:v>41152</c:v>
                </c:pt>
                <c:pt idx="44">
                  <c:v>41182</c:v>
                </c:pt>
                <c:pt idx="45">
                  <c:v>41213</c:v>
                </c:pt>
                <c:pt idx="46">
                  <c:v>41243</c:v>
                </c:pt>
                <c:pt idx="47">
                  <c:v>41274</c:v>
                </c:pt>
                <c:pt idx="48">
                  <c:v>41305</c:v>
                </c:pt>
                <c:pt idx="49">
                  <c:v>41333</c:v>
                </c:pt>
                <c:pt idx="50">
                  <c:v>41364</c:v>
                </c:pt>
                <c:pt idx="51">
                  <c:v>41394</c:v>
                </c:pt>
              </c:numCache>
            </c:numRef>
          </c:cat>
          <c:val>
            <c:numRef>
              <c:f>Analysis!$AJ$45:$AJ$96</c:f>
              <c:numCache>
                <c:formatCode>0%</c:formatCode>
                <c:ptCount val="52"/>
                <c:pt idx="0">
                  <c:v>0.76369167329751586</c:v>
                </c:pt>
                <c:pt idx="1">
                  <c:v>0.77789040835854972</c:v>
                </c:pt>
                <c:pt idx="2">
                  <c:v>0.66808780124879741</c:v>
                </c:pt>
                <c:pt idx="3">
                  <c:v>0.63228365102341855</c:v>
                </c:pt>
                <c:pt idx="4">
                  <c:v>0.63008869799116329</c:v>
                </c:pt>
                <c:pt idx="5">
                  <c:v>0.61980611550330444</c:v>
                </c:pt>
                <c:pt idx="6">
                  <c:v>0.63819680786127997</c:v>
                </c:pt>
                <c:pt idx="7">
                  <c:v>0.62315080808764445</c:v>
                </c:pt>
                <c:pt idx="8">
                  <c:v>0.62564719977177419</c:v>
                </c:pt>
                <c:pt idx="9">
                  <c:v>0.55193373420918201</c:v>
                </c:pt>
                <c:pt idx="10">
                  <c:v>0.45593435849303576</c:v>
                </c:pt>
                <c:pt idx="11">
                  <c:v>0.45552095801401227</c:v>
                </c:pt>
                <c:pt idx="12">
                  <c:v>0.58286959344666212</c:v>
                </c:pt>
                <c:pt idx="13">
                  <c:v>0.41547292606491937</c:v>
                </c:pt>
                <c:pt idx="14">
                  <c:v>0.50803210563907464</c:v>
                </c:pt>
                <c:pt idx="15">
                  <c:v>0.56839413766042934</c:v>
                </c:pt>
                <c:pt idx="16">
                  <c:v>0.52403234201601356</c:v>
                </c:pt>
                <c:pt idx="17">
                  <c:v>0.5683495675989797</c:v>
                </c:pt>
                <c:pt idx="18">
                  <c:v>0.52876677627264512</c:v>
                </c:pt>
                <c:pt idx="19">
                  <c:v>0.54975903756403066</c:v>
                </c:pt>
                <c:pt idx="20">
                  <c:v>0.53166586759223644</c:v>
                </c:pt>
                <c:pt idx="21">
                  <c:v>0.52408886125820631</c:v>
                </c:pt>
                <c:pt idx="22">
                  <c:v>0.56304128947880661</c:v>
                </c:pt>
                <c:pt idx="23">
                  <c:v>0.56825894904646423</c:v>
                </c:pt>
                <c:pt idx="24">
                  <c:v>0.58658381671242621</c:v>
                </c:pt>
                <c:pt idx="25">
                  <c:v>0.57779597211770228</c:v>
                </c:pt>
                <c:pt idx="26">
                  <c:v>0.55979398445589357</c:v>
                </c:pt>
                <c:pt idx="27">
                  <c:v>0.56159410280480515</c:v>
                </c:pt>
                <c:pt idx="28">
                  <c:v>0.56677562869276032</c:v>
                </c:pt>
                <c:pt idx="29">
                  <c:v>0.5218178031095011</c:v>
                </c:pt>
                <c:pt idx="30">
                  <c:v>0.58745934484391993</c:v>
                </c:pt>
                <c:pt idx="31">
                  <c:v>0.77475434196112725</c:v>
                </c:pt>
                <c:pt idx="32">
                  <c:v>0.86789666361114215</c:v>
                </c:pt>
                <c:pt idx="33">
                  <c:v>0.82602131634896581</c:v>
                </c:pt>
                <c:pt idx="34">
                  <c:v>0.83050479707452107</c:v>
                </c:pt>
                <c:pt idx="35">
                  <c:v>0.85366697467228947</c:v>
                </c:pt>
                <c:pt idx="36">
                  <c:v>0.8280150719250936</c:v>
                </c:pt>
                <c:pt idx="37">
                  <c:v>0.8069701624454082</c:v>
                </c:pt>
                <c:pt idx="38">
                  <c:v>0.81334835059246469</c:v>
                </c:pt>
                <c:pt idx="39">
                  <c:v>0.79849453459953901</c:v>
                </c:pt>
                <c:pt idx="40">
                  <c:v>0.82736577615443507</c:v>
                </c:pt>
                <c:pt idx="41">
                  <c:v>0.81387012825557825</c:v>
                </c:pt>
                <c:pt idx="42">
                  <c:v>0.81694868745129234</c:v>
                </c:pt>
                <c:pt idx="43">
                  <c:v>0.76621480415069576</c:v>
                </c:pt>
                <c:pt idx="44">
                  <c:v>0.78837934626025519</c:v>
                </c:pt>
                <c:pt idx="45">
                  <c:v>0.66135991494205404</c:v>
                </c:pt>
                <c:pt idx="46">
                  <c:v>0.6525618467056955</c:v>
                </c:pt>
                <c:pt idx="47">
                  <c:v>0.64817913971155072</c:v>
                </c:pt>
                <c:pt idx="48">
                  <c:v>0.67096125156434383</c:v>
                </c:pt>
                <c:pt idx="49">
                  <c:v>0.69610736528694195</c:v>
                </c:pt>
                <c:pt idx="50">
                  <c:v>0.70537546771048742</c:v>
                </c:pt>
                <c:pt idx="51">
                  <c:v>0.7209773685794969</c:v>
                </c:pt>
              </c:numCache>
            </c:numRef>
          </c:val>
          <c:smooth val="0"/>
        </c:ser>
        <c:ser>
          <c:idx val="3"/>
          <c:order val="1"/>
          <c:tx>
            <c:strRef>
              <c:f>Analysis!$AK$32</c:f>
              <c:strCache>
                <c:ptCount val="1"/>
                <c:pt idx="0">
                  <c:v>Replication 12-M Rolling Beta</c:v>
                </c:pt>
              </c:strCache>
            </c:strRef>
          </c:tx>
          <c:spPr>
            <a:ln>
              <a:solidFill>
                <a:srgbClr val="FF0000"/>
              </a:solidFill>
            </a:ln>
          </c:spPr>
          <c:marker>
            <c:symbol val="none"/>
          </c:marker>
          <c:dLbls>
            <c:dLbl>
              <c:idx val="63"/>
              <c:dLblPos val="r"/>
              <c:showLegendKey val="0"/>
              <c:showVal val="1"/>
              <c:showCatName val="0"/>
              <c:showSerName val="0"/>
              <c:showPercent val="0"/>
              <c:showBubbleSize val="0"/>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numRef>
              <c:f>Analysis!$X$45:$X$96</c:f>
              <c:numCache>
                <c:formatCode>m/d/yyyy</c:formatCode>
                <c:ptCount val="52"/>
                <c:pt idx="0">
                  <c:v>39844</c:v>
                </c:pt>
                <c:pt idx="1">
                  <c:v>39872</c:v>
                </c:pt>
                <c:pt idx="2">
                  <c:v>39903</c:v>
                </c:pt>
                <c:pt idx="3">
                  <c:v>39933</c:v>
                </c:pt>
                <c:pt idx="4">
                  <c:v>39964</c:v>
                </c:pt>
                <c:pt idx="5">
                  <c:v>39994</c:v>
                </c:pt>
                <c:pt idx="6">
                  <c:v>40025</c:v>
                </c:pt>
                <c:pt idx="7">
                  <c:v>40056</c:v>
                </c:pt>
                <c:pt idx="8">
                  <c:v>40086</c:v>
                </c:pt>
                <c:pt idx="9">
                  <c:v>40117</c:v>
                </c:pt>
                <c:pt idx="10">
                  <c:v>40147</c:v>
                </c:pt>
                <c:pt idx="11">
                  <c:v>40178</c:v>
                </c:pt>
                <c:pt idx="12">
                  <c:v>40209</c:v>
                </c:pt>
                <c:pt idx="13">
                  <c:v>40237</c:v>
                </c:pt>
                <c:pt idx="14">
                  <c:v>40268</c:v>
                </c:pt>
                <c:pt idx="15">
                  <c:v>40298</c:v>
                </c:pt>
                <c:pt idx="16">
                  <c:v>40329</c:v>
                </c:pt>
                <c:pt idx="17">
                  <c:v>40359</c:v>
                </c:pt>
                <c:pt idx="18">
                  <c:v>40390</c:v>
                </c:pt>
                <c:pt idx="19">
                  <c:v>40421</c:v>
                </c:pt>
                <c:pt idx="20">
                  <c:v>40451</c:v>
                </c:pt>
                <c:pt idx="21">
                  <c:v>40482</c:v>
                </c:pt>
                <c:pt idx="22">
                  <c:v>40512</c:v>
                </c:pt>
                <c:pt idx="23">
                  <c:v>40543</c:v>
                </c:pt>
                <c:pt idx="24">
                  <c:v>40574</c:v>
                </c:pt>
                <c:pt idx="25">
                  <c:v>40602</c:v>
                </c:pt>
                <c:pt idx="26">
                  <c:v>40633</c:v>
                </c:pt>
                <c:pt idx="27">
                  <c:v>40663</c:v>
                </c:pt>
                <c:pt idx="28">
                  <c:v>40694</c:v>
                </c:pt>
                <c:pt idx="29">
                  <c:v>40724</c:v>
                </c:pt>
                <c:pt idx="30">
                  <c:v>40755</c:v>
                </c:pt>
                <c:pt idx="31">
                  <c:v>40786</c:v>
                </c:pt>
                <c:pt idx="32">
                  <c:v>40816</c:v>
                </c:pt>
                <c:pt idx="33">
                  <c:v>40847</c:v>
                </c:pt>
                <c:pt idx="34">
                  <c:v>40877</c:v>
                </c:pt>
                <c:pt idx="35">
                  <c:v>40908</c:v>
                </c:pt>
                <c:pt idx="36">
                  <c:v>40939</c:v>
                </c:pt>
                <c:pt idx="37">
                  <c:v>40968</c:v>
                </c:pt>
                <c:pt idx="38">
                  <c:v>40999</c:v>
                </c:pt>
                <c:pt idx="39">
                  <c:v>41029</c:v>
                </c:pt>
                <c:pt idx="40">
                  <c:v>41060</c:v>
                </c:pt>
                <c:pt idx="41">
                  <c:v>41090</c:v>
                </c:pt>
                <c:pt idx="42">
                  <c:v>41121</c:v>
                </c:pt>
                <c:pt idx="43">
                  <c:v>41152</c:v>
                </c:pt>
                <c:pt idx="44">
                  <c:v>41182</c:v>
                </c:pt>
                <c:pt idx="45">
                  <c:v>41213</c:v>
                </c:pt>
                <c:pt idx="46">
                  <c:v>41243</c:v>
                </c:pt>
                <c:pt idx="47">
                  <c:v>41274</c:v>
                </c:pt>
                <c:pt idx="48">
                  <c:v>41305</c:v>
                </c:pt>
                <c:pt idx="49">
                  <c:v>41333</c:v>
                </c:pt>
                <c:pt idx="50">
                  <c:v>41364</c:v>
                </c:pt>
                <c:pt idx="51">
                  <c:v>41394</c:v>
                </c:pt>
              </c:numCache>
            </c:numRef>
          </c:cat>
          <c:val>
            <c:numRef>
              <c:f>Analysis!$AK$45:$AK$96</c:f>
              <c:numCache>
                <c:formatCode>0%</c:formatCode>
                <c:ptCount val="52"/>
                <c:pt idx="0">
                  <c:v>0.80314991428136395</c:v>
                </c:pt>
                <c:pt idx="1">
                  <c:v>0.81976188896081803</c:v>
                </c:pt>
                <c:pt idx="2">
                  <c:v>0.72462484394944671</c:v>
                </c:pt>
                <c:pt idx="3">
                  <c:v>0.75420336503788765</c:v>
                </c:pt>
                <c:pt idx="4">
                  <c:v>0.73184194846940231</c:v>
                </c:pt>
                <c:pt idx="5">
                  <c:v>0.72626565461558112</c:v>
                </c:pt>
                <c:pt idx="6">
                  <c:v>0.7351469970711727</c:v>
                </c:pt>
                <c:pt idx="7">
                  <c:v>0.72044133310512393</c:v>
                </c:pt>
                <c:pt idx="8">
                  <c:v>0.72133417490338392</c:v>
                </c:pt>
                <c:pt idx="9">
                  <c:v>0.68784973383192505</c:v>
                </c:pt>
                <c:pt idx="10">
                  <c:v>0.57974627449833316</c:v>
                </c:pt>
                <c:pt idx="11">
                  <c:v>0.58610380290803332</c:v>
                </c:pt>
                <c:pt idx="12">
                  <c:v>0.68330865990096779</c:v>
                </c:pt>
                <c:pt idx="13">
                  <c:v>0.55843946232363906</c:v>
                </c:pt>
                <c:pt idx="14">
                  <c:v>0.6212901216335871</c:v>
                </c:pt>
                <c:pt idx="15">
                  <c:v>0.52667741319563299</c:v>
                </c:pt>
                <c:pt idx="16">
                  <c:v>0.52023241009624643</c:v>
                </c:pt>
                <c:pt idx="17">
                  <c:v>0.5396762404949671</c:v>
                </c:pt>
                <c:pt idx="18">
                  <c:v>0.45436576169600423</c:v>
                </c:pt>
                <c:pt idx="19">
                  <c:v>0.47814722551051481</c:v>
                </c:pt>
                <c:pt idx="20">
                  <c:v>0.46521253881494984</c:v>
                </c:pt>
                <c:pt idx="21">
                  <c:v>0.46159632743525425</c:v>
                </c:pt>
                <c:pt idx="22">
                  <c:v>0.48441685885359703</c:v>
                </c:pt>
                <c:pt idx="23">
                  <c:v>0.47606686161781531</c:v>
                </c:pt>
                <c:pt idx="24">
                  <c:v>0.48580374797121673</c:v>
                </c:pt>
                <c:pt idx="25">
                  <c:v>0.47680904246947681</c:v>
                </c:pt>
                <c:pt idx="26">
                  <c:v>0.45610909291517132</c:v>
                </c:pt>
                <c:pt idx="27">
                  <c:v>0.45832244119814991</c:v>
                </c:pt>
                <c:pt idx="28">
                  <c:v>0.45419940876766551</c:v>
                </c:pt>
                <c:pt idx="29">
                  <c:v>0.43161589018641794</c:v>
                </c:pt>
                <c:pt idx="30">
                  <c:v>0.49888813339850763</c:v>
                </c:pt>
                <c:pt idx="31">
                  <c:v>0.63102947699692347</c:v>
                </c:pt>
                <c:pt idx="32">
                  <c:v>0.7118051680649562</c:v>
                </c:pt>
                <c:pt idx="33">
                  <c:v>0.69900407898325623</c:v>
                </c:pt>
                <c:pt idx="34">
                  <c:v>0.70241053879164572</c:v>
                </c:pt>
                <c:pt idx="35">
                  <c:v>0.73244596308729715</c:v>
                </c:pt>
                <c:pt idx="36">
                  <c:v>0.71856543995386368</c:v>
                </c:pt>
                <c:pt idx="37">
                  <c:v>0.70230534202016093</c:v>
                </c:pt>
                <c:pt idx="38">
                  <c:v>0.71231609940862972</c:v>
                </c:pt>
                <c:pt idx="39">
                  <c:v>0.7011027692293389</c:v>
                </c:pt>
                <c:pt idx="40">
                  <c:v>0.72312629903294778</c:v>
                </c:pt>
                <c:pt idx="41">
                  <c:v>0.71141047095225485</c:v>
                </c:pt>
                <c:pt idx="42">
                  <c:v>0.71270039702585664</c:v>
                </c:pt>
                <c:pt idx="43">
                  <c:v>0.68367178405688112</c:v>
                </c:pt>
                <c:pt idx="44">
                  <c:v>0.70179122082918211</c:v>
                </c:pt>
                <c:pt idx="45">
                  <c:v>0.6055157971322066</c:v>
                </c:pt>
                <c:pt idx="46">
                  <c:v>0.60655420064305121</c:v>
                </c:pt>
                <c:pt idx="47">
                  <c:v>0.6026616325994455</c:v>
                </c:pt>
                <c:pt idx="48">
                  <c:v>0.64380714121428406</c:v>
                </c:pt>
                <c:pt idx="49">
                  <c:v>0.67714277789998067</c:v>
                </c:pt>
                <c:pt idx="50">
                  <c:v>0.69717288501702812</c:v>
                </c:pt>
                <c:pt idx="51">
                  <c:v>0.68995462529385687</c:v>
                </c:pt>
              </c:numCache>
            </c:numRef>
          </c:val>
          <c:smooth val="0"/>
        </c:ser>
        <c:dLbls>
          <c:showLegendKey val="0"/>
          <c:showVal val="0"/>
          <c:showCatName val="0"/>
          <c:showSerName val="0"/>
          <c:showPercent val="0"/>
          <c:showBubbleSize val="0"/>
        </c:dLbls>
        <c:marker val="1"/>
        <c:smooth val="0"/>
        <c:axId val="239986944"/>
        <c:axId val="243470336"/>
      </c:lineChart>
      <c:dateAx>
        <c:axId val="239986944"/>
        <c:scaling>
          <c:orientation val="minMax"/>
        </c:scaling>
        <c:delete val="0"/>
        <c:axPos val="b"/>
        <c:numFmt formatCode="m/d/yyyy" sourceLinked="0"/>
        <c:majorTickMark val="out"/>
        <c:minorTickMark val="none"/>
        <c:tickLblPos val="low"/>
        <c:crossAx val="243470336"/>
        <c:crosses val="autoZero"/>
        <c:auto val="1"/>
        <c:lblOffset val="100"/>
        <c:baseTimeUnit val="months"/>
        <c:majorUnit val="6"/>
        <c:majorTimeUnit val="months"/>
      </c:dateAx>
      <c:valAx>
        <c:axId val="243470336"/>
        <c:scaling>
          <c:orientation val="minMax"/>
          <c:max val="1.5"/>
          <c:min val="-0.5"/>
        </c:scaling>
        <c:delete val="0"/>
        <c:axPos val="l"/>
        <c:numFmt formatCode="#,##0.0" sourceLinked="0"/>
        <c:majorTickMark val="out"/>
        <c:minorTickMark val="none"/>
        <c:tickLblPos val="nextTo"/>
        <c:crossAx val="239986944"/>
        <c:crosses val="autoZero"/>
        <c:crossBetween val="between"/>
        <c:majorUnit val="0.1"/>
      </c:valAx>
    </c:plotArea>
    <c:legend>
      <c:legendPos val="r"/>
      <c:layout>
        <c:manualLayout>
          <c:xMode val="edge"/>
          <c:yMode val="edge"/>
          <c:x val="9.8445023201412504E-2"/>
          <c:y val="0.93342791314877793"/>
          <c:w val="0.34259015396098202"/>
          <c:h val="6.6572116589172739E-2"/>
        </c:manualLayout>
      </c:layout>
      <c:overlay val="0"/>
      <c:txPr>
        <a:bodyPr/>
        <a:lstStyle/>
        <a:p>
          <a:pPr>
            <a:defRPr sz="800"/>
          </a:pPr>
          <a:endParaRPr lang="en-US"/>
        </a:p>
      </c:txPr>
    </c:legend>
    <c:plotVisOnly val="1"/>
    <c:dispBlanksAs val="gap"/>
    <c:showDLblsOverMax val="0"/>
  </c:chart>
  <c:txPr>
    <a:bodyPr/>
    <a:lstStyle/>
    <a:p>
      <a:pPr>
        <a:defRPr sz="900"/>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Returns</a:t>
            </a:r>
          </a:p>
        </c:rich>
      </c:tx>
      <c:overlay val="1"/>
    </c:title>
    <c:autoTitleDeleted val="0"/>
    <c:plotArea>
      <c:layout>
        <c:manualLayout>
          <c:layoutTarget val="inner"/>
          <c:xMode val="edge"/>
          <c:yMode val="edge"/>
          <c:x val="7.0956585438245109E-2"/>
          <c:y val="0.11321082252621689"/>
          <c:w val="0.82556946763605721"/>
          <c:h val="0.68057912818553978"/>
        </c:manualLayout>
      </c:layout>
      <c:barChart>
        <c:barDir val="col"/>
        <c:grouping val="clustered"/>
        <c:varyColors val="0"/>
        <c:ser>
          <c:idx val="2"/>
          <c:order val="2"/>
          <c:tx>
            <c:strRef>
              <c:f>Analysis!$AG$32</c:f>
              <c:strCache>
                <c:ptCount val="1"/>
                <c:pt idx="0">
                  <c:v>Gross - Factor</c:v>
                </c:pt>
              </c:strCache>
            </c:strRef>
          </c:tx>
          <c:spPr>
            <a:solidFill>
              <a:schemeClr val="tx1">
                <a:lumMod val="95000"/>
                <a:lumOff val="5000"/>
              </a:schemeClr>
            </a:solidFill>
            <a:ln>
              <a:noFill/>
              <a:prstDash val="sysDash"/>
            </a:ln>
          </c:spPr>
          <c:invertIfNegative val="0"/>
          <c:cat>
            <c:numRef>
              <c:f>Analysis!$B$33:$B$215</c:f>
              <c:numCache>
                <c:formatCode>m/d/yyyy</c:formatCode>
                <c:ptCount val="183"/>
                <c:pt idx="0">
                  <c:v>39478</c:v>
                </c:pt>
                <c:pt idx="1">
                  <c:v>39507</c:v>
                </c:pt>
                <c:pt idx="2">
                  <c:v>39538</c:v>
                </c:pt>
                <c:pt idx="3">
                  <c:v>39568</c:v>
                </c:pt>
                <c:pt idx="4">
                  <c:v>39599</c:v>
                </c:pt>
                <c:pt idx="5">
                  <c:v>39629</c:v>
                </c:pt>
                <c:pt idx="6">
                  <c:v>39660</c:v>
                </c:pt>
                <c:pt idx="7">
                  <c:v>39691</c:v>
                </c:pt>
                <c:pt idx="8">
                  <c:v>39721</c:v>
                </c:pt>
                <c:pt idx="9">
                  <c:v>39752</c:v>
                </c:pt>
                <c:pt idx="10">
                  <c:v>39782</c:v>
                </c:pt>
                <c:pt idx="11">
                  <c:v>39813</c:v>
                </c:pt>
                <c:pt idx="12">
                  <c:v>39844</c:v>
                </c:pt>
                <c:pt idx="13">
                  <c:v>39872</c:v>
                </c:pt>
                <c:pt idx="14">
                  <c:v>39903</c:v>
                </c:pt>
                <c:pt idx="15">
                  <c:v>39933</c:v>
                </c:pt>
                <c:pt idx="16">
                  <c:v>39964</c:v>
                </c:pt>
                <c:pt idx="17">
                  <c:v>39994</c:v>
                </c:pt>
                <c:pt idx="18">
                  <c:v>40025</c:v>
                </c:pt>
                <c:pt idx="19">
                  <c:v>40056</c:v>
                </c:pt>
                <c:pt idx="20">
                  <c:v>40086</c:v>
                </c:pt>
                <c:pt idx="21">
                  <c:v>40117</c:v>
                </c:pt>
                <c:pt idx="22">
                  <c:v>40147</c:v>
                </c:pt>
                <c:pt idx="23">
                  <c:v>40178</c:v>
                </c:pt>
                <c:pt idx="24">
                  <c:v>40209</c:v>
                </c:pt>
                <c:pt idx="25">
                  <c:v>40237</c:v>
                </c:pt>
                <c:pt idx="26">
                  <c:v>40268</c:v>
                </c:pt>
                <c:pt idx="27">
                  <c:v>40298</c:v>
                </c:pt>
                <c:pt idx="28">
                  <c:v>40329</c:v>
                </c:pt>
                <c:pt idx="29">
                  <c:v>40359</c:v>
                </c:pt>
                <c:pt idx="30">
                  <c:v>40390</c:v>
                </c:pt>
                <c:pt idx="31">
                  <c:v>40421</c:v>
                </c:pt>
                <c:pt idx="32">
                  <c:v>40451</c:v>
                </c:pt>
                <c:pt idx="33">
                  <c:v>40482</c:v>
                </c:pt>
                <c:pt idx="34">
                  <c:v>40512</c:v>
                </c:pt>
                <c:pt idx="35">
                  <c:v>40543</c:v>
                </c:pt>
                <c:pt idx="36">
                  <c:v>40574</c:v>
                </c:pt>
                <c:pt idx="37">
                  <c:v>40602</c:v>
                </c:pt>
                <c:pt idx="38">
                  <c:v>40633</c:v>
                </c:pt>
                <c:pt idx="39">
                  <c:v>40663</c:v>
                </c:pt>
                <c:pt idx="40">
                  <c:v>40694</c:v>
                </c:pt>
                <c:pt idx="41">
                  <c:v>40724</c:v>
                </c:pt>
                <c:pt idx="42">
                  <c:v>40755</c:v>
                </c:pt>
                <c:pt idx="43">
                  <c:v>40786</c:v>
                </c:pt>
                <c:pt idx="44">
                  <c:v>40816</c:v>
                </c:pt>
                <c:pt idx="45">
                  <c:v>40847</c:v>
                </c:pt>
                <c:pt idx="46">
                  <c:v>40877</c:v>
                </c:pt>
                <c:pt idx="47">
                  <c:v>40908</c:v>
                </c:pt>
                <c:pt idx="48">
                  <c:v>40939</c:v>
                </c:pt>
                <c:pt idx="49">
                  <c:v>40968</c:v>
                </c:pt>
                <c:pt idx="50">
                  <c:v>40999</c:v>
                </c:pt>
                <c:pt idx="51">
                  <c:v>41029</c:v>
                </c:pt>
                <c:pt idx="52">
                  <c:v>41060</c:v>
                </c:pt>
                <c:pt idx="53">
                  <c:v>41090</c:v>
                </c:pt>
                <c:pt idx="54">
                  <c:v>41121</c:v>
                </c:pt>
                <c:pt idx="55">
                  <c:v>41152</c:v>
                </c:pt>
                <c:pt idx="56">
                  <c:v>41182</c:v>
                </c:pt>
                <c:pt idx="57">
                  <c:v>41213</c:v>
                </c:pt>
                <c:pt idx="58">
                  <c:v>41243</c:v>
                </c:pt>
                <c:pt idx="59">
                  <c:v>41274</c:v>
                </c:pt>
                <c:pt idx="60">
                  <c:v>41305</c:v>
                </c:pt>
                <c:pt idx="61">
                  <c:v>41333</c:v>
                </c:pt>
                <c:pt idx="62">
                  <c:v>41364</c:v>
                </c:pt>
                <c:pt idx="63">
                  <c:v>41394</c:v>
                </c:pt>
                <c:pt idx="64">
                  <c:v>41425</c:v>
                </c:pt>
                <c:pt idx="65">
                  <c:v>41455</c:v>
                </c:pt>
                <c:pt idx="66">
                  <c:v>41486</c:v>
                </c:pt>
                <c:pt idx="67">
                  <c:v>41517</c:v>
                </c:pt>
                <c:pt idx="68">
                  <c:v>41547</c:v>
                </c:pt>
                <c:pt idx="69">
                  <c:v>41578</c:v>
                </c:pt>
                <c:pt idx="70">
                  <c:v>41608</c:v>
                </c:pt>
                <c:pt idx="71">
                  <c:v>41639</c:v>
                </c:pt>
                <c:pt idx="72">
                  <c:v>41670</c:v>
                </c:pt>
              </c:numCache>
            </c:numRef>
          </c:cat>
          <c:val>
            <c:numRef>
              <c:f>Analysis!$AG$33:$AG$215</c:f>
              <c:numCache>
                <c:formatCode>0%</c:formatCode>
                <c:ptCount val="183"/>
                <c:pt idx="0">
                  <c:v>-6.5295440492398049E-3</c:v>
                </c:pt>
                <c:pt idx="1">
                  <c:v>-9.9104230049876715E-3</c:v>
                </c:pt>
                <c:pt idx="2">
                  <c:v>-1.9726351556535737E-4</c:v>
                </c:pt>
                <c:pt idx="3">
                  <c:v>8.0185195601857953E-3</c:v>
                </c:pt>
                <c:pt idx="4">
                  <c:v>-6.699013800830364E-3</c:v>
                </c:pt>
                <c:pt idx="5">
                  <c:v>-8.8566946666998742E-3</c:v>
                </c:pt>
                <c:pt idx="6">
                  <c:v>-6.0535128150568315E-3</c:v>
                </c:pt>
                <c:pt idx="7">
                  <c:v>1.0319778146883403E-2</c:v>
                </c:pt>
                <c:pt idx="8">
                  <c:v>-7.673191709378982E-3</c:v>
                </c:pt>
                <c:pt idx="9">
                  <c:v>1.3109428757454994E-3</c:v>
                </c:pt>
                <c:pt idx="10">
                  <c:v>1.2550233267155791E-2</c:v>
                </c:pt>
                <c:pt idx="11">
                  <c:v>-3.2621744941153115E-2</c:v>
                </c:pt>
                <c:pt idx="12">
                  <c:v>2.0382120213764569E-2</c:v>
                </c:pt>
                <c:pt idx="13">
                  <c:v>4.3901635878025591E-3</c:v>
                </c:pt>
                <c:pt idx="14">
                  <c:v>-1.2704019715471922E-2</c:v>
                </c:pt>
                <c:pt idx="15">
                  <c:v>-3.6267163587802506E-2</c:v>
                </c:pt>
                <c:pt idx="16">
                  <c:v>4.3358095363523613E-3</c:v>
                </c:pt>
                <c:pt idx="17">
                  <c:v>4.7831364013858381E-3</c:v>
                </c:pt>
                <c:pt idx="18">
                  <c:v>-4.8402950603204375E-3</c:v>
                </c:pt>
                <c:pt idx="19">
                  <c:v>5.3385472665179977E-4</c:v>
                </c:pt>
                <c:pt idx="20">
                  <c:v>1.8995859084990067E-2</c:v>
                </c:pt>
                <c:pt idx="21">
                  <c:v>-8.6353414963512669E-3</c:v>
                </c:pt>
                <c:pt idx="22">
                  <c:v>-4.2988047627705375E-3</c:v>
                </c:pt>
                <c:pt idx="23">
                  <c:v>-1.5477940178382641E-2</c:v>
                </c:pt>
                <c:pt idx="24">
                  <c:v>2.8790323752426912E-3</c:v>
                </c:pt>
                <c:pt idx="25">
                  <c:v>5.9633046074844265E-3</c:v>
                </c:pt>
                <c:pt idx="26">
                  <c:v>8.2534267927961702E-3</c:v>
                </c:pt>
                <c:pt idx="27">
                  <c:v>-5.940566306788693E-3</c:v>
                </c:pt>
                <c:pt idx="28">
                  <c:v>3.5188754278972605E-3</c:v>
                </c:pt>
                <c:pt idx="29">
                  <c:v>-9.1218154509940322E-3</c:v>
                </c:pt>
                <c:pt idx="30">
                  <c:v>1.4449034762033658E-2</c:v>
                </c:pt>
                <c:pt idx="31">
                  <c:v>-4.3918200692912371E-4</c:v>
                </c:pt>
                <c:pt idx="32">
                  <c:v>1.023192186392835E-2</c:v>
                </c:pt>
                <c:pt idx="33">
                  <c:v>5.978862042310705E-3</c:v>
                </c:pt>
                <c:pt idx="34">
                  <c:v>-7.0914774824931519E-3</c:v>
                </c:pt>
                <c:pt idx="35">
                  <c:v>1.2232376258385046E-2</c:v>
                </c:pt>
                <c:pt idx="36">
                  <c:v>1.3958979869284238E-2</c:v>
                </c:pt>
                <c:pt idx="37">
                  <c:v>6.6372114248509709E-3</c:v>
                </c:pt>
                <c:pt idx="38">
                  <c:v>-2.2611419007836225E-3</c:v>
                </c:pt>
                <c:pt idx="39">
                  <c:v>3.5896912941352568E-3</c:v>
                </c:pt>
                <c:pt idx="40">
                  <c:v>2.3686773788545189E-2</c:v>
                </c:pt>
                <c:pt idx="41">
                  <c:v>-1.590874857367492E-3</c:v>
                </c:pt>
                <c:pt idx="42">
                  <c:v>-2.02123451288737E-3</c:v>
                </c:pt>
                <c:pt idx="43">
                  <c:v>-1.520524914420536E-2</c:v>
                </c:pt>
                <c:pt idx="44">
                  <c:v>-5.766356127669299E-3</c:v>
                </c:pt>
                <c:pt idx="45">
                  <c:v>1.1019786863559894E-2</c:v>
                </c:pt>
                <c:pt idx="46">
                  <c:v>-8.1094867696994578E-3</c:v>
                </c:pt>
                <c:pt idx="47">
                  <c:v>-4.1931079692375424E-3</c:v>
                </c:pt>
                <c:pt idx="48">
                  <c:v>4.2499891564904205E-3</c:v>
                </c:pt>
                <c:pt idx="49">
                  <c:v>3.8542992633725827E-3</c:v>
                </c:pt>
                <c:pt idx="50">
                  <c:v>4.4740033219507411E-4</c:v>
                </c:pt>
                <c:pt idx="51">
                  <c:v>6.4396535747807543E-3</c:v>
                </c:pt>
                <c:pt idx="52">
                  <c:v>-3.7025612226348897E-3</c:v>
                </c:pt>
                <c:pt idx="53">
                  <c:v>5.5688808766827386E-4</c:v>
                </c:pt>
                <c:pt idx="54">
                  <c:v>6.6379293348722314E-4</c:v>
                </c:pt>
                <c:pt idx="55">
                  <c:v>-1.0345833755128278E-4</c:v>
                </c:pt>
                <c:pt idx="56">
                  <c:v>-6.0604913339376565E-4</c:v>
                </c:pt>
                <c:pt idx="57">
                  <c:v>-8.3362316858531359E-4</c:v>
                </c:pt>
                <c:pt idx="58">
                  <c:v>-1.8172512710386071E-3</c:v>
                </c:pt>
                <c:pt idx="59">
                  <c:v>-1.6086300715003055E-3</c:v>
                </c:pt>
                <c:pt idx="60">
                  <c:v>-9.1381264895908781E-4</c:v>
                </c:pt>
                <c:pt idx="61">
                  <c:v>5.0922335271138819E-3</c:v>
                </c:pt>
                <c:pt idx="62">
                  <c:v>-3.4862257962110232E-3</c:v>
                </c:pt>
                <c:pt idx="63">
                  <c:v>1.5305173705496439E-2</c:v>
                </c:pt>
                <c:pt idx="64">
                  <c:v>-5.7491511879897012E-3</c:v>
                </c:pt>
                <c:pt idx="65">
                  <c:v>-7.721549548637607E-3</c:v>
                </c:pt>
                <c:pt idx="66">
                  <c:v>8.9551530042509195E-3</c:v>
                </c:pt>
                <c:pt idx="67">
                  <c:v>3.7318969596304092E-3</c:v>
                </c:pt>
                <c:pt idx="68">
                  <c:v>3.2706711634194613E-3</c:v>
                </c:pt>
                <c:pt idx="69">
                  <c:v>2.6284366505320705E-3</c:v>
                </c:pt>
                <c:pt idx="70">
                  <c:v>2.2215396909016569E-3</c:v>
                </c:pt>
                <c:pt idx="71">
                  <c:v>1.4465416624488067E-3</c:v>
                </c:pt>
                <c:pt idx="72">
                  <c:v>-7.6292933487317593E-4</c:v>
                </c:pt>
              </c:numCache>
            </c:numRef>
          </c:val>
        </c:ser>
        <c:dLbls>
          <c:showLegendKey val="0"/>
          <c:showVal val="0"/>
          <c:showCatName val="0"/>
          <c:showSerName val="0"/>
          <c:showPercent val="0"/>
          <c:showBubbleSize val="0"/>
        </c:dLbls>
        <c:gapWidth val="119"/>
        <c:axId val="243527680"/>
        <c:axId val="243525888"/>
      </c:barChart>
      <c:lineChart>
        <c:grouping val="standard"/>
        <c:varyColors val="0"/>
        <c:ser>
          <c:idx val="3"/>
          <c:order val="0"/>
          <c:tx>
            <c:strRef>
              <c:f>Analysis!$Z$32</c:f>
              <c:strCache>
                <c:ptCount val="1"/>
                <c:pt idx="0">
                  <c:v>Gross</c:v>
                </c:pt>
              </c:strCache>
            </c:strRef>
          </c:tx>
          <c:spPr>
            <a:ln>
              <a:solidFill>
                <a:srgbClr val="0070C0"/>
              </a:solidFill>
            </a:ln>
          </c:spPr>
          <c:marker>
            <c:symbol val="none"/>
          </c:marker>
          <c:cat>
            <c:numRef>
              <c:f>Analysis!$B$33:$B$215</c:f>
              <c:numCache>
                <c:formatCode>m/d/yyyy</c:formatCode>
                <c:ptCount val="183"/>
                <c:pt idx="0">
                  <c:v>39478</c:v>
                </c:pt>
                <c:pt idx="1">
                  <c:v>39507</c:v>
                </c:pt>
                <c:pt idx="2">
                  <c:v>39538</c:v>
                </c:pt>
                <c:pt idx="3">
                  <c:v>39568</c:v>
                </c:pt>
                <c:pt idx="4">
                  <c:v>39599</c:v>
                </c:pt>
                <c:pt idx="5">
                  <c:v>39629</c:v>
                </c:pt>
                <c:pt idx="6">
                  <c:v>39660</c:v>
                </c:pt>
                <c:pt idx="7">
                  <c:v>39691</c:v>
                </c:pt>
                <c:pt idx="8">
                  <c:v>39721</c:v>
                </c:pt>
                <c:pt idx="9">
                  <c:v>39752</c:v>
                </c:pt>
                <c:pt idx="10">
                  <c:v>39782</c:v>
                </c:pt>
                <c:pt idx="11">
                  <c:v>39813</c:v>
                </c:pt>
                <c:pt idx="12">
                  <c:v>39844</c:v>
                </c:pt>
                <c:pt idx="13">
                  <c:v>39872</c:v>
                </c:pt>
                <c:pt idx="14">
                  <c:v>39903</c:v>
                </c:pt>
                <c:pt idx="15">
                  <c:v>39933</c:v>
                </c:pt>
                <c:pt idx="16">
                  <c:v>39964</c:v>
                </c:pt>
                <c:pt idx="17">
                  <c:v>39994</c:v>
                </c:pt>
                <c:pt idx="18">
                  <c:v>40025</c:v>
                </c:pt>
                <c:pt idx="19">
                  <c:v>40056</c:v>
                </c:pt>
                <c:pt idx="20">
                  <c:v>40086</c:v>
                </c:pt>
                <c:pt idx="21">
                  <c:v>40117</c:v>
                </c:pt>
                <c:pt idx="22">
                  <c:v>40147</c:v>
                </c:pt>
                <c:pt idx="23">
                  <c:v>40178</c:v>
                </c:pt>
                <c:pt idx="24">
                  <c:v>40209</c:v>
                </c:pt>
                <c:pt idx="25">
                  <c:v>40237</c:v>
                </c:pt>
                <c:pt idx="26">
                  <c:v>40268</c:v>
                </c:pt>
                <c:pt idx="27">
                  <c:v>40298</c:v>
                </c:pt>
                <c:pt idx="28">
                  <c:v>40329</c:v>
                </c:pt>
                <c:pt idx="29">
                  <c:v>40359</c:v>
                </c:pt>
                <c:pt idx="30">
                  <c:v>40390</c:v>
                </c:pt>
                <c:pt idx="31">
                  <c:v>40421</c:v>
                </c:pt>
                <c:pt idx="32">
                  <c:v>40451</c:v>
                </c:pt>
                <c:pt idx="33">
                  <c:v>40482</c:v>
                </c:pt>
                <c:pt idx="34">
                  <c:v>40512</c:v>
                </c:pt>
                <c:pt idx="35">
                  <c:v>40543</c:v>
                </c:pt>
                <c:pt idx="36">
                  <c:v>40574</c:v>
                </c:pt>
                <c:pt idx="37">
                  <c:v>40602</c:v>
                </c:pt>
                <c:pt idx="38">
                  <c:v>40633</c:v>
                </c:pt>
                <c:pt idx="39">
                  <c:v>40663</c:v>
                </c:pt>
                <c:pt idx="40">
                  <c:v>40694</c:v>
                </c:pt>
                <c:pt idx="41">
                  <c:v>40724</c:v>
                </c:pt>
                <c:pt idx="42">
                  <c:v>40755</c:v>
                </c:pt>
                <c:pt idx="43">
                  <c:v>40786</c:v>
                </c:pt>
                <c:pt idx="44">
                  <c:v>40816</c:v>
                </c:pt>
                <c:pt idx="45">
                  <c:v>40847</c:v>
                </c:pt>
                <c:pt idx="46">
                  <c:v>40877</c:v>
                </c:pt>
                <c:pt idx="47">
                  <c:v>40908</c:v>
                </c:pt>
                <c:pt idx="48">
                  <c:v>40939</c:v>
                </c:pt>
                <c:pt idx="49">
                  <c:v>40968</c:v>
                </c:pt>
                <c:pt idx="50">
                  <c:v>40999</c:v>
                </c:pt>
                <c:pt idx="51">
                  <c:v>41029</c:v>
                </c:pt>
                <c:pt idx="52">
                  <c:v>41060</c:v>
                </c:pt>
                <c:pt idx="53">
                  <c:v>41090</c:v>
                </c:pt>
                <c:pt idx="54">
                  <c:v>41121</c:v>
                </c:pt>
                <c:pt idx="55">
                  <c:v>41152</c:v>
                </c:pt>
                <c:pt idx="56">
                  <c:v>41182</c:v>
                </c:pt>
                <c:pt idx="57">
                  <c:v>41213</c:v>
                </c:pt>
                <c:pt idx="58">
                  <c:v>41243</c:v>
                </c:pt>
                <c:pt idx="59">
                  <c:v>41274</c:v>
                </c:pt>
                <c:pt idx="60">
                  <c:v>41305</c:v>
                </c:pt>
                <c:pt idx="61">
                  <c:v>41333</c:v>
                </c:pt>
                <c:pt idx="62">
                  <c:v>41364</c:v>
                </c:pt>
                <c:pt idx="63">
                  <c:v>41394</c:v>
                </c:pt>
                <c:pt idx="64">
                  <c:v>41425</c:v>
                </c:pt>
                <c:pt idx="65">
                  <c:v>41455</c:v>
                </c:pt>
                <c:pt idx="66">
                  <c:v>41486</c:v>
                </c:pt>
                <c:pt idx="67">
                  <c:v>41517</c:v>
                </c:pt>
                <c:pt idx="68">
                  <c:v>41547</c:v>
                </c:pt>
                <c:pt idx="69">
                  <c:v>41578</c:v>
                </c:pt>
                <c:pt idx="70">
                  <c:v>41608</c:v>
                </c:pt>
                <c:pt idx="71">
                  <c:v>41639</c:v>
                </c:pt>
                <c:pt idx="72">
                  <c:v>41670</c:v>
                </c:pt>
              </c:numCache>
            </c:numRef>
          </c:cat>
          <c:val>
            <c:numRef>
              <c:f>Analysis!$Z$33:$Z$215</c:f>
              <c:numCache>
                <c:formatCode>0.0%</c:formatCode>
                <c:ptCount val="183"/>
                <c:pt idx="0">
                  <c:v>-5.5817499999999992E-2</c:v>
                </c:pt>
                <c:pt idx="1">
                  <c:v>8.311999999999993E-3</c:v>
                </c:pt>
                <c:pt idx="2">
                  <c:v>9.4855000000000494E-3</c:v>
                </c:pt>
                <c:pt idx="3">
                  <c:v>3.7537499999999953E-2</c:v>
                </c:pt>
                <c:pt idx="4">
                  <c:v>2.0600999999999994E-2</c:v>
                </c:pt>
                <c:pt idx="5">
                  <c:v>-6.7155000000000034E-2</c:v>
                </c:pt>
                <c:pt idx="6">
                  <c:v>1.9296499999999946E-2</c:v>
                </c:pt>
                <c:pt idx="7">
                  <c:v>3.9906000000000059E-2</c:v>
                </c:pt>
                <c:pt idx="8">
                  <c:v>-7.1821499999999996E-2</c:v>
                </c:pt>
                <c:pt idx="9">
                  <c:v>-0.12443050000000001</c:v>
                </c:pt>
                <c:pt idx="10">
                  <c:v>-7.372050000000005E-2</c:v>
                </c:pt>
                <c:pt idx="11">
                  <c:v>8.5300000000000306E-3</c:v>
                </c:pt>
                <c:pt idx="12">
                  <c:v>2.1323499999999999E-2</c:v>
                </c:pt>
                <c:pt idx="13">
                  <c:v>-8.0468500000000026E-2</c:v>
                </c:pt>
                <c:pt idx="14">
                  <c:v>2.6295999999999924E-2</c:v>
                </c:pt>
                <c:pt idx="15">
                  <c:v>4.8591500000000079E-2</c:v>
                </c:pt>
                <c:pt idx="16">
                  <c:v>4.0040999999999979E-2</c:v>
                </c:pt>
                <c:pt idx="17">
                  <c:v>7.8090000000000694E-3</c:v>
                </c:pt>
                <c:pt idx="18">
                  <c:v>6.7242500000000011E-2</c:v>
                </c:pt>
                <c:pt idx="19">
                  <c:v>1.5058000000000021E-2</c:v>
                </c:pt>
                <c:pt idx="20">
                  <c:v>5.9004500000000064E-2</c:v>
                </c:pt>
                <c:pt idx="21">
                  <c:v>-1.5224999999999943E-2</c:v>
                </c:pt>
                <c:pt idx="22">
                  <c:v>1.8764999999999941E-2</c:v>
                </c:pt>
                <c:pt idx="23">
                  <c:v>2.6100000000000255E-3</c:v>
                </c:pt>
                <c:pt idx="24">
                  <c:v>7.0480000000000716E-3</c:v>
                </c:pt>
                <c:pt idx="25">
                  <c:v>5.141849999999995E-2</c:v>
                </c:pt>
                <c:pt idx="26">
                  <c:v>5.0749999999999962E-2</c:v>
                </c:pt>
                <c:pt idx="27">
                  <c:v>2.2906000000000031E-2</c:v>
                </c:pt>
                <c:pt idx="28">
                  <c:v>-2.2907000000000056E-2</c:v>
                </c:pt>
                <c:pt idx="29">
                  <c:v>-3.3126999999999941E-2</c:v>
                </c:pt>
                <c:pt idx="30">
                  <c:v>4.8002499999999976E-2</c:v>
                </c:pt>
                <c:pt idx="31">
                  <c:v>-1.5568500000000058E-2</c:v>
                </c:pt>
                <c:pt idx="32">
                  <c:v>6.2478500000000048E-2</c:v>
                </c:pt>
                <c:pt idx="33">
                  <c:v>4.0137499999999958E-2</c:v>
                </c:pt>
                <c:pt idx="34">
                  <c:v>1.657750000000004E-2</c:v>
                </c:pt>
                <c:pt idx="35">
                  <c:v>5.237550000000004E-2</c:v>
                </c:pt>
                <c:pt idx="36">
                  <c:v>1.9674499999999984E-2</c:v>
                </c:pt>
                <c:pt idx="37">
                  <c:v>3.1785500000000029E-2</c:v>
                </c:pt>
                <c:pt idx="38">
                  <c:v>3.9697499999999955E-2</c:v>
                </c:pt>
                <c:pt idx="39">
                  <c:v>3.445350000000006E-2</c:v>
                </c:pt>
                <c:pt idx="40">
                  <c:v>2.778850000000007E-2</c:v>
                </c:pt>
                <c:pt idx="41">
                  <c:v>-1.0399499999999968E-2</c:v>
                </c:pt>
                <c:pt idx="42">
                  <c:v>-1.5603999999999939E-2</c:v>
                </c:pt>
                <c:pt idx="43">
                  <c:v>-6.8056999999999993E-2</c:v>
                </c:pt>
                <c:pt idx="44">
                  <c:v>-5.1625000000000039E-2</c:v>
                </c:pt>
                <c:pt idx="45">
                  <c:v>9.1575000000000101E-2</c:v>
                </c:pt>
                <c:pt idx="46">
                  <c:v>-1.7499999999991223E-4</c:v>
                </c:pt>
                <c:pt idx="47">
                  <c:v>4.7499999999999314E-3</c:v>
                </c:pt>
                <c:pt idx="48">
                  <c:v>2.5700000000000035E-2</c:v>
                </c:pt>
                <c:pt idx="49">
                  <c:v>2.5774999999999913E-2</c:v>
                </c:pt>
                <c:pt idx="50">
                  <c:v>2.7074999999999998E-2</c:v>
                </c:pt>
                <c:pt idx="51">
                  <c:v>9.5999999999999835E-3</c:v>
                </c:pt>
                <c:pt idx="52">
                  <c:v>-5.3125000000000075E-2</c:v>
                </c:pt>
                <c:pt idx="53">
                  <c:v>1.7300000000000072E-2</c:v>
                </c:pt>
                <c:pt idx="54">
                  <c:v>9.9999999999994017E-4</c:v>
                </c:pt>
                <c:pt idx="55">
                  <c:v>1.9799999999999967E-2</c:v>
                </c:pt>
                <c:pt idx="56">
                  <c:v>2.8374999999999956E-2</c:v>
                </c:pt>
                <c:pt idx="57">
                  <c:v>4.0750000024999998E-3</c:v>
                </c:pt>
                <c:pt idx="58">
                  <c:v>1.7749999999999926E-2</c:v>
                </c:pt>
                <c:pt idx="59">
                  <c:v>1.6950000000000076E-2</c:v>
                </c:pt>
                <c:pt idx="60">
                  <c:v>3.775000000000004E-2</c:v>
                </c:pt>
                <c:pt idx="61">
                  <c:v>2.0625000000000032E-2</c:v>
                </c:pt>
                <c:pt idx="62">
                  <c:v>3.3899999999999958E-2</c:v>
                </c:pt>
                <c:pt idx="63">
                  <c:v>1.2750000000000034E-2</c:v>
                </c:pt>
                <c:pt idx="64">
                  <c:v>2.0475000000000007E-2</c:v>
                </c:pt>
                <c:pt idx="65">
                  <c:v>-1.2024999999999985E-2</c:v>
                </c:pt>
                <c:pt idx="66">
                  <c:v>4.7350000000000052E-2</c:v>
                </c:pt>
                <c:pt idx="67">
                  <c:v>2.9249999999999771E-3</c:v>
                </c:pt>
                <c:pt idx="68">
                  <c:v>3.985000000000001E-2</c:v>
                </c:pt>
                <c:pt idx="69">
                  <c:v>2.5625000000000051E-2</c:v>
                </c:pt>
                <c:pt idx="70">
                  <c:v>2.6025000000000069E-2</c:v>
                </c:pt>
                <c:pt idx="71">
                  <c:v>2.1350000000000056E-2</c:v>
                </c:pt>
                <c:pt idx="72">
                  <c:v>-4.1250000000000132E-3</c:v>
                </c:pt>
              </c:numCache>
            </c:numRef>
          </c:val>
          <c:smooth val="0"/>
        </c:ser>
        <c:ser>
          <c:idx val="0"/>
          <c:order val="1"/>
          <c:tx>
            <c:strRef>
              <c:f>Analysis!$V$32</c:f>
              <c:strCache>
                <c:ptCount val="1"/>
                <c:pt idx="0">
                  <c:v>Factor Portfolio</c:v>
                </c:pt>
              </c:strCache>
            </c:strRef>
          </c:tx>
          <c:spPr>
            <a:ln>
              <a:solidFill>
                <a:srgbClr val="FF0000"/>
              </a:solidFill>
            </a:ln>
          </c:spPr>
          <c:marker>
            <c:symbol val="none"/>
          </c:marker>
          <c:cat>
            <c:numRef>
              <c:f>Analysis!$B$33:$B$215</c:f>
              <c:numCache>
                <c:formatCode>m/d/yyyy</c:formatCode>
                <c:ptCount val="183"/>
                <c:pt idx="0">
                  <c:v>39478</c:v>
                </c:pt>
                <c:pt idx="1">
                  <c:v>39507</c:v>
                </c:pt>
                <c:pt idx="2">
                  <c:v>39538</c:v>
                </c:pt>
                <c:pt idx="3">
                  <c:v>39568</c:v>
                </c:pt>
                <c:pt idx="4">
                  <c:v>39599</c:v>
                </c:pt>
                <c:pt idx="5">
                  <c:v>39629</c:v>
                </c:pt>
                <c:pt idx="6">
                  <c:v>39660</c:v>
                </c:pt>
                <c:pt idx="7">
                  <c:v>39691</c:v>
                </c:pt>
                <c:pt idx="8">
                  <c:v>39721</c:v>
                </c:pt>
                <c:pt idx="9">
                  <c:v>39752</c:v>
                </c:pt>
                <c:pt idx="10">
                  <c:v>39782</c:v>
                </c:pt>
                <c:pt idx="11">
                  <c:v>39813</c:v>
                </c:pt>
                <c:pt idx="12">
                  <c:v>39844</c:v>
                </c:pt>
                <c:pt idx="13">
                  <c:v>39872</c:v>
                </c:pt>
                <c:pt idx="14">
                  <c:v>39903</c:v>
                </c:pt>
                <c:pt idx="15">
                  <c:v>39933</c:v>
                </c:pt>
                <c:pt idx="16">
                  <c:v>39964</c:v>
                </c:pt>
                <c:pt idx="17">
                  <c:v>39994</c:v>
                </c:pt>
                <c:pt idx="18">
                  <c:v>40025</c:v>
                </c:pt>
                <c:pt idx="19">
                  <c:v>40056</c:v>
                </c:pt>
                <c:pt idx="20">
                  <c:v>40086</c:v>
                </c:pt>
                <c:pt idx="21">
                  <c:v>40117</c:v>
                </c:pt>
                <c:pt idx="22">
                  <c:v>40147</c:v>
                </c:pt>
                <c:pt idx="23">
                  <c:v>40178</c:v>
                </c:pt>
                <c:pt idx="24">
                  <c:v>40209</c:v>
                </c:pt>
                <c:pt idx="25">
                  <c:v>40237</c:v>
                </c:pt>
                <c:pt idx="26">
                  <c:v>40268</c:v>
                </c:pt>
                <c:pt idx="27">
                  <c:v>40298</c:v>
                </c:pt>
                <c:pt idx="28">
                  <c:v>40329</c:v>
                </c:pt>
                <c:pt idx="29">
                  <c:v>40359</c:v>
                </c:pt>
                <c:pt idx="30">
                  <c:v>40390</c:v>
                </c:pt>
                <c:pt idx="31">
                  <c:v>40421</c:v>
                </c:pt>
                <c:pt idx="32">
                  <c:v>40451</c:v>
                </c:pt>
                <c:pt idx="33">
                  <c:v>40482</c:v>
                </c:pt>
                <c:pt idx="34">
                  <c:v>40512</c:v>
                </c:pt>
                <c:pt idx="35">
                  <c:v>40543</c:v>
                </c:pt>
                <c:pt idx="36">
                  <c:v>40574</c:v>
                </c:pt>
                <c:pt idx="37">
                  <c:v>40602</c:v>
                </c:pt>
                <c:pt idx="38">
                  <c:v>40633</c:v>
                </c:pt>
                <c:pt idx="39">
                  <c:v>40663</c:v>
                </c:pt>
                <c:pt idx="40">
                  <c:v>40694</c:v>
                </c:pt>
                <c:pt idx="41">
                  <c:v>40724</c:v>
                </c:pt>
                <c:pt idx="42">
                  <c:v>40755</c:v>
                </c:pt>
                <c:pt idx="43">
                  <c:v>40786</c:v>
                </c:pt>
                <c:pt idx="44">
                  <c:v>40816</c:v>
                </c:pt>
                <c:pt idx="45">
                  <c:v>40847</c:v>
                </c:pt>
                <c:pt idx="46">
                  <c:v>40877</c:v>
                </c:pt>
                <c:pt idx="47">
                  <c:v>40908</c:v>
                </c:pt>
                <c:pt idx="48">
                  <c:v>40939</c:v>
                </c:pt>
                <c:pt idx="49">
                  <c:v>40968</c:v>
                </c:pt>
                <c:pt idx="50">
                  <c:v>40999</c:v>
                </c:pt>
                <c:pt idx="51">
                  <c:v>41029</c:v>
                </c:pt>
                <c:pt idx="52">
                  <c:v>41060</c:v>
                </c:pt>
                <c:pt idx="53">
                  <c:v>41090</c:v>
                </c:pt>
                <c:pt idx="54">
                  <c:v>41121</c:v>
                </c:pt>
                <c:pt idx="55">
                  <c:v>41152</c:v>
                </c:pt>
                <c:pt idx="56">
                  <c:v>41182</c:v>
                </c:pt>
                <c:pt idx="57">
                  <c:v>41213</c:v>
                </c:pt>
                <c:pt idx="58">
                  <c:v>41243</c:v>
                </c:pt>
                <c:pt idx="59">
                  <c:v>41274</c:v>
                </c:pt>
                <c:pt idx="60">
                  <c:v>41305</c:v>
                </c:pt>
                <c:pt idx="61">
                  <c:v>41333</c:v>
                </c:pt>
                <c:pt idx="62">
                  <c:v>41364</c:v>
                </c:pt>
                <c:pt idx="63">
                  <c:v>41394</c:v>
                </c:pt>
                <c:pt idx="64">
                  <c:v>41425</c:v>
                </c:pt>
                <c:pt idx="65">
                  <c:v>41455</c:v>
                </c:pt>
                <c:pt idx="66">
                  <c:v>41486</c:v>
                </c:pt>
                <c:pt idx="67">
                  <c:v>41517</c:v>
                </c:pt>
                <c:pt idx="68">
                  <c:v>41547</c:v>
                </c:pt>
                <c:pt idx="69">
                  <c:v>41578</c:v>
                </c:pt>
                <c:pt idx="70">
                  <c:v>41608</c:v>
                </c:pt>
                <c:pt idx="71">
                  <c:v>41639</c:v>
                </c:pt>
                <c:pt idx="72">
                  <c:v>41670</c:v>
                </c:pt>
              </c:numCache>
            </c:numRef>
          </c:cat>
          <c:val>
            <c:numRef>
              <c:f>Analysis!$W$33:$W$215</c:f>
              <c:numCache>
                <c:formatCode>0%</c:formatCode>
                <c:ptCount val="183"/>
                <c:pt idx="0">
                  <c:v>-4.9287955950760187E-2</c:v>
                </c:pt>
                <c:pt idx="1">
                  <c:v>1.8222423004987665E-2</c:v>
                </c:pt>
                <c:pt idx="2">
                  <c:v>9.6827635155654068E-3</c:v>
                </c:pt>
                <c:pt idx="3">
                  <c:v>2.9518980439814158E-2</c:v>
                </c:pt>
                <c:pt idx="4">
                  <c:v>2.7300013800830358E-2</c:v>
                </c:pt>
                <c:pt idx="5">
                  <c:v>-5.829830533330016E-2</c:v>
                </c:pt>
                <c:pt idx="6">
                  <c:v>2.5350012815056777E-2</c:v>
                </c:pt>
                <c:pt idx="7">
                  <c:v>2.9586221853116657E-2</c:v>
                </c:pt>
                <c:pt idx="8">
                  <c:v>-6.4148308290621014E-2</c:v>
                </c:pt>
                <c:pt idx="9">
                  <c:v>-0.12574144287574551</c:v>
                </c:pt>
                <c:pt idx="10">
                  <c:v>-8.6270733267155841E-2</c:v>
                </c:pt>
                <c:pt idx="11">
                  <c:v>4.1151744941153146E-2</c:v>
                </c:pt>
                <c:pt idx="12">
                  <c:v>9.4137978623543006E-4</c:v>
                </c:pt>
                <c:pt idx="13">
                  <c:v>-8.4858663587802585E-2</c:v>
                </c:pt>
                <c:pt idx="14">
                  <c:v>3.9000019715471845E-2</c:v>
                </c:pt>
                <c:pt idx="15">
                  <c:v>8.4858663587802585E-2</c:v>
                </c:pt>
                <c:pt idx="16">
                  <c:v>3.5705190463647618E-2</c:v>
                </c:pt>
                <c:pt idx="17">
                  <c:v>3.0258635986142313E-3</c:v>
                </c:pt>
                <c:pt idx="18">
                  <c:v>7.2082795060320448E-2</c:v>
                </c:pt>
                <c:pt idx="19">
                  <c:v>1.4524145273348221E-2</c:v>
                </c:pt>
                <c:pt idx="20">
                  <c:v>4.0008640915009996E-2</c:v>
                </c:pt>
                <c:pt idx="21">
                  <c:v>-6.5896585036486766E-3</c:v>
                </c:pt>
                <c:pt idx="22">
                  <c:v>2.3063804762770479E-2</c:v>
                </c:pt>
                <c:pt idx="23">
                  <c:v>1.8087940178382667E-2</c:v>
                </c:pt>
                <c:pt idx="24">
                  <c:v>4.1689676247573804E-3</c:v>
                </c:pt>
                <c:pt idx="25">
                  <c:v>4.5455195392515524E-2</c:v>
                </c:pt>
                <c:pt idx="26">
                  <c:v>4.2496573207203792E-2</c:v>
                </c:pt>
                <c:pt idx="27">
                  <c:v>2.8846566306788723E-2</c:v>
                </c:pt>
                <c:pt idx="28">
                  <c:v>-2.6425875427897316E-2</c:v>
                </c:pt>
                <c:pt idx="29">
                  <c:v>-2.4005184549005909E-2</c:v>
                </c:pt>
                <c:pt idx="30">
                  <c:v>3.3553465237966318E-2</c:v>
                </c:pt>
                <c:pt idx="31">
                  <c:v>-1.5129317993070934E-2</c:v>
                </c:pt>
                <c:pt idx="32">
                  <c:v>5.2246578136071697E-2</c:v>
                </c:pt>
                <c:pt idx="33">
                  <c:v>3.4158637957689253E-2</c:v>
                </c:pt>
                <c:pt idx="34">
                  <c:v>2.3668977482493192E-2</c:v>
                </c:pt>
                <c:pt idx="35">
                  <c:v>4.0143123741614994E-2</c:v>
                </c:pt>
                <c:pt idx="36">
                  <c:v>5.7155201307157455E-3</c:v>
                </c:pt>
                <c:pt idx="37">
                  <c:v>2.5148288575149058E-2</c:v>
                </c:pt>
                <c:pt idx="38">
                  <c:v>4.1958641900783578E-2</c:v>
                </c:pt>
                <c:pt idx="39">
                  <c:v>3.0863808705864804E-2</c:v>
                </c:pt>
                <c:pt idx="40">
                  <c:v>4.1017262114548814E-3</c:v>
                </c:pt>
                <c:pt idx="41">
                  <c:v>-8.8086251426324758E-3</c:v>
                </c:pt>
                <c:pt idx="42">
                  <c:v>-1.3582765487112569E-2</c:v>
                </c:pt>
                <c:pt idx="43">
                  <c:v>-5.2851750855794632E-2</c:v>
                </c:pt>
                <c:pt idx="44">
                  <c:v>-4.585864387233074E-2</c:v>
                </c:pt>
                <c:pt idx="45">
                  <c:v>8.0555213136440207E-2</c:v>
                </c:pt>
                <c:pt idx="46">
                  <c:v>7.9344867696995447E-3</c:v>
                </c:pt>
                <c:pt idx="47">
                  <c:v>8.9431079692374738E-3</c:v>
                </c:pt>
                <c:pt idx="48">
                  <c:v>2.1450010843509615E-2</c:v>
                </c:pt>
                <c:pt idx="49">
                  <c:v>2.192070073662733E-2</c:v>
                </c:pt>
                <c:pt idx="50">
                  <c:v>2.6627599667804924E-2</c:v>
                </c:pt>
                <c:pt idx="51">
                  <c:v>3.1603464252192293E-3</c:v>
                </c:pt>
                <c:pt idx="52">
                  <c:v>-4.9422438777365185E-2</c:v>
                </c:pt>
                <c:pt idx="53">
                  <c:v>1.6743111912331798E-2</c:v>
                </c:pt>
                <c:pt idx="54">
                  <c:v>3.3620706651271703E-4</c:v>
                </c:pt>
                <c:pt idx="55">
                  <c:v>1.990345833755125E-2</c:v>
                </c:pt>
                <c:pt idx="56">
                  <c:v>2.8981049133393721E-2</c:v>
                </c:pt>
                <c:pt idx="57">
                  <c:v>4.9086231710853134E-3</c:v>
                </c:pt>
                <c:pt idx="58">
                  <c:v>1.9567251271038533E-2</c:v>
                </c:pt>
                <c:pt idx="59">
                  <c:v>1.8558630071500382E-2</c:v>
                </c:pt>
                <c:pt idx="60">
                  <c:v>3.8663812648959128E-2</c:v>
                </c:pt>
                <c:pt idx="61">
                  <c:v>1.553276647288615E-2</c:v>
                </c:pt>
                <c:pt idx="62">
                  <c:v>3.7386225796210981E-2</c:v>
                </c:pt>
                <c:pt idx="63">
                  <c:v>-2.5551737054964052E-3</c:v>
                </c:pt>
                <c:pt idx="64">
                  <c:v>2.6224151187989708E-2</c:v>
                </c:pt>
                <c:pt idx="65">
                  <c:v>-4.3034504513623784E-3</c:v>
                </c:pt>
                <c:pt idx="66">
                  <c:v>3.8394846995749132E-2</c:v>
                </c:pt>
                <c:pt idx="67">
                  <c:v>-8.0689695963043206E-4</c:v>
                </c:pt>
                <c:pt idx="68">
                  <c:v>3.6579328836580549E-2</c:v>
                </c:pt>
                <c:pt idx="69">
                  <c:v>2.299656334946798E-2</c:v>
                </c:pt>
                <c:pt idx="70">
                  <c:v>2.3803460309098412E-2</c:v>
                </c:pt>
                <c:pt idx="71">
                  <c:v>1.990345833755125E-2</c:v>
                </c:pt>
                <c:pt idx="72">
                  <c:v>-3.3620706651268373E-3</c:v>
                </c:pt>
              </c:numCache>
            </c:numRef>
          </c:val>
          <c:smooth val="0"/>
        </c:ser>
        <c:dLbls>
          <c:showLegendKey val="0"/>
          <c:showVal val="0"/>
          <c:showCatName val="0"/>
          <c:showSerName val="0"/>
          <c:showPercent val="0"/>
          <c:showBubbleSize val="0"/>
        </c:dLbls>
        <c:marker val="1"/>
        <c:smooth val="0"/>
        <c:axId val="243510272"/>
        <c:axId val="243524352"/>
      </c:lineChart>
      <c:dateAx>
        <c:axId val="243510272"/>
        <c:scaling>
          <c:orientation val="minMax"/>
        </c:scaling>
        <c:delete val="0"/>
        <c:axPos val="b"/>
        <c:numFmt formatCode="mm/yyyy" sourceLinked="0"/>
        <c:majorTickMark val="out"/>
        <c:minorTickMark val="none"/>
        <c:tickLblPos val="low"/>
        <c:crossAx val="243524352"/>
        <c:crosses val="autoZero"/>
        <c:auto val="1"/>
        <c:lblOffset val="100"/>
        <c:baseTimeUnit val="months"/>
        <c:majorUnit val="6"/>
        <c:majorTimeUnit val="months"/>
      </c:dateAx>
      <c:valAx>
        <c:axId val="243524352"/>
        <c:scaling>
          <c:orientation val="minMax"/>
        </c:scaling>
        <c:delete val="0"/>
        <c:axPos val="l"/>
        <c:numFmt formatCode="#,##0.0" sourceLinked="0"/>
        <c:majorTickMark val="out"/>
        <c:minorTickMark val="none"/>
        <c:tickLblPos val="nextTo"/>
        <c:crossAx val="243510272"/>
        <c:crosses val="autoZero"/>
        <c:crossBetween val="between"/>
        <c:majorUnit val="0.1"/>
      </c:valAx>
      <c:valAx>
        <c:axId val="243525888"/>
        <c:scaling>
          <c:orientation val="minMax"/>
          <c:max val="0.30000000000000004"/>
          <c:min val="-0.1"/>
        </c:scaling>
        <c:delete val="0"/>
        <c:axPos val="r"/>
        <c:numFmt formatCode="0%" sourceLinked="1"/>
        <c:majorTickMark val="out"/>
        <c:minorTickMark val="none"/>
        <c:tickLblPos val="nextTo"/>
        <c:crossAx val="243527680"/>
        <c:crosses val="max"/>
        <c:crossBetween val="between"/>
      </c:valAx>
      <c:dateAx>
        <c:axId val="243527680"/>
        <c:scaling>
          <c:orientation val="minMax"/>
        </c:scaling>
        <c:delete val="1"/>
        <c:axPos val="b"/>
        <c:numFmt formatCode="m/d/yyyy" sourceLinked="1"/>
        <c:majorTickMark val="out"/>
        <c:minorTickMark val="none"/>
        <c:tickLblPos val="nextTo"/>
        <c:crossAx val="243525888"/>
        <c:crosses val="autoZero"/>
        <c:auto val="1"/>
        <c:lblOffset val="100"/>
        <c:baseTimeUnit val="months"/>
      </c:dateAx>
    </c:plotArea>
    <c:legend>
      <c:legendPos val="r"/>
      <c:layout>
        <c:manualLayout>
          <c:xMode val="edge"/>
          <c:yMode val="edge"/>
          <c:x val="9.8445023201412504E-2"/>
          <c:y val="0.93342791314877793"/>
          <c:w val="0.80627538783843056"/>
          <c:h val="6.6105816471486625E-2"/>
        </c:manualLayout>
      </c:layout>
      <c:overlay val="0"/>
      <c:txPr>
        <a:bodyPr/>
        <a:lstStyle/>
        <a:p>
          <a:pPr>
            <a:defRPr sz="800"/>
          </a:pPr>
          <a:endParaRPr lang="en-US"/>
        </a:p>
      </c:txPr>
    </c:legend>
    <c:plotVisOnly val="1"/>
    <c:dispBlanksAs val="gap"/>
    <c:showDLblsOverMax val="0"/>
  </c:chart>
  <c:txPr>
    <a:bodyPr/>
    <a:lstStyle/>
    <a:p>
      <a:pPr>
        <a:defRPr sz="900"/>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12-Month Rolling Growth of $1</a:t>
            </a:r>
          </a:p>
        </c:rich>
      </c:tx>
      <c:overlay val="1"/>
    </c:title>
    <c:autoTitleDeleted val="0"/>
    <c:plotArea>
      <c:layout>
        <c:manualLayout>
          <c:layoutTarget val="inner"/>
          <c:xMode val="edge"/>
          <c:yMode val="edge"/>
          <c:x val="7.0956585438245109E-2"/>
          <c:y val="0.11321082252621689"/>
          <c:w val="0.82556946763605721"/>
          <c:h val="0.68057912818553978"/>
        </c:manualLayout>
      </c:layout>
      <c:barChart>
        <c:barDir val="col"/>
        <c:grouping val="clustered"/>
        <c:varyColors val="0"/>
        <c:ser>
          <c:idx val="1"/>
          <c:order val="3"/>
          <c:tx>
            <c:strRef>
              <c:f>Analysis!$AG$32</c:f>
              <c:strCache>
                <c:ptCount val="1"/>
                <c:pt idx="0">
                  <c:v>Gross - Factor</c:v>
                </c:pt>
              </c:strCache>
            </c:strRef>
          </c:tx>
          <c:spPr>
            <a:solidFill>
              <a:schemeClr val="tx1"/>
            </a:solidFill>
          </c:spPr>
          <c:invertIfNegative val="0"/>
          <c:cat>
            <c:numRef>
              <c:f>Analysis!$X$45:$X$215</c:f>
              <c:numCache>
                <c:formatCode>m/d/yyyy</c:formatCode>
                <c:ptCount val="171"/>
                <c:pt idx="0">
                  <c:v>39844</c:v>
                </c:pt>
                <c:pt idx="1">
                  <c:v>39872</c:v>
                </c:pt>
                <c:pt idx="2">
                  <c:v>39903</c:v>
                </c:pt>
                <c:pt idx="3">
                  <c:v>39933</c:v>
                </c:pt>
                <c:pt idx="4">
                  <c:v>39964</c:v>
                </c:pt>
                <c:pt idx="5">
                  <c:v>39994</c:v>
                </c:pt>
                <c:pt idx="6">
                  <c:v>40025</c:v>
                </c:pt>
                <c:pt idx="7">
                  <c:v>40056</c:v>
                </c:pt>
                <c:pt idx="8">
                  <c:v>40086</c:v>
                </c:pt>
                <c:pt idx="9">
                  <c:v>40117</c:v>
                </c:pt>
                <c:pt idx="10">
                  <c:v>40147</c:v>
                </c:pt>
                <c:pt idx="11">
                  <c:v>40178</c:v>
                </c:pt>
                <c:pt idx="12">
                  <c:v>40209</c:v>
                </c:pt>
                <c:pt idx="13">
                  <c:v>40237</c:v>
                </c:pt>
                <c:pt idx="14">
                  <c:v>40268</c:v>
                </c:pt>
                <c:pt idx="15">
                  <c:v>40298</c:v>
                </c:pt>
                <c:pt idx="16">
                  <c:v>40329</c:v>
                </c:pt>
                <c:pt idx="17">
                  <c:v>40359</c:v>
                </c:pt>
                <c:pt idx="18">
                  <c:v>40390</c:v>
                </c:pt>
                <c:pt idx="19">
                  <c:v>40421</c:v>
                </c:pt>
                <c:pt idx="20">
                  <c:v>40451</c:v>
                </c:pt>
                <c:pt idx="21">
                  <c:v>40482</c:v>
                </c:pt>
                <c:pt idx="22">
                  <c:v>40512</c:v>
                </c:pt>
                <c:pt idx="23">
                  <c:v>40543</c:v>
                </c:pt>
                <c:pt idx="24">
                  <c:v>40574</c:v>
                </c:pt>
                <c:pt idx="25">
                  <c:v>40602</c:v>
                </c:pt>
                <c:pt idx="26">
                  <c:v>40633</c:v>
                </c:pt>
                <c:pt idx="27">
                  <c:v>40663</c:v>
                </c:pt>
                <c:pt idx="28">
                  <c:v>40694</c:v>
                </c:pt>
                <c:pt idx="29">
                  <c:v>40724</c:v>
                </c:pt>
                <c:pt idx="30">
                  <c:v>40755</c:v>
                </c:pt>
                <c:pt idx="31">
                  <c:v>40786</c:v>
                </c:pt>
                <c:pt idx="32">
                  <c:v>40816</c:v>
                </c:pt>
                <c:pt idx="33">
                  <c:v>40847</c:v>
                </c:pt>
                <c:pt idx="34">
                  <c:v>40877</c:v>
                </c:pt>
                <c:pt idx="35">
                  <c:v>40908</c:v>
                </c:pt>
                <c:pt idx="36">
                  <c:v>40939</c:v>
                </c:pt>
                <c:pt idx="37">
                  <c:v>40968</c:v>
                </c:pt>
                <c:pt idx="38">
                  <c:v>40999</c:v>
                </c:pt>
                <c:pt idx="39">
                  <c:v>41029</c:v>
                </c:pt>
                <c:pt idx="40">
                  <c:v>41060</c:v>
                </c:pt>
                <c:pt idx="41">
                  <c:v>41090</c:v>
                </c:pt>
                <c:pt idx="42">
                  <c:v>41121</c:v>
                </c:pt>
                <c:pt idx="43">
                  <c:v>41152</c:v>
                </c:pt>
                <c:pt idx="44">
                  <c:v>41182</c:v>
                </c:pt>
                <c:pt idx="45">
                  <c:v>41213</c:v>
                </c:pt>
                <c:pt idx="46">
                  <c:v>41243</c:v>
                </c:pt>
                <c:pt idx="47">
                  <c:v>41274</c:v>
                </c:pt>
                <c:pt idx="48">
                  <c:v>41305</c:v>
                </c:pt>
                <c:pt idx="49">
                  <c:v>41333</c:v>
                </c:pt>
                <c:pt idx="50">
                  <c:v>41364</c:v>
                </c:pt>
                <c:pt idx="51">
                  <c:v>41394</c:v>
                </c:pt>
                <c:pt idx="52">
                  <c:v>41425</c:v>
                </c:pt>
                <c:pt idx="53">
                  <c:v>41455</c:v>
                </c:pt>
                <c:pt idx="54">
                  <c:v>41486</c:v>
                </c:pt>
                <c:pt idx="55">
                  <c:v>41517</c:v>
                </c:pt>
                <c:pt idx="56">
                  <c:v>41547</c:v>
                </c:pt>
                <c:pt idx="57">
                  <c:v>41578</c:v>
                </c:pt>
                <c:pt idx="58">
                  <c:v>41608</c:v>
                </c:pt>
                <c:pt idx="59">
                  <c:v>41639</c:v>
                </c:pt>
                <c:pt idx="60">
                  <c:v>41670</c:v>
                </c:pt>
              </c:numCache>
            </c:numRef>
          </c:cat>
          <c:val>
            <c:numRef>
              <c:f>Analysis!$AG$45:$AG$215</c:f>
              <c:numCache>
                <c:formatCode>0%</c:formatCode>
                <c:ptCount val="171"/>
                <c:pt idx="0">
                  <c:v>2.0382120213764569E-2</c:v>
                </c:pt>
                <c:pt idx="1">
                  <c:v>4.3901635878025591E-3</c:v>
                </c:pt>
                <c:pt idx="2">
                  <c:v>-1.2704019715471922E-2</c:v>
                </c:pt>
                <c:pt idx="3">
                  <c:v>-3.6267163587802506E-2</c:v>
                </c:pt>
                <c:pt idx="4">
                  <c:v>4.3358095363523613E-3</c:v>
                </c:pt>
                <c:pt idx="5">
                  <c:v>4.7831364013858381E-3</c:v>
                </c:pt>
                <c:pt idx="6">
                  <c:v>-4.8402950603204375E-3</c:v>
                </c:pt>
                <c:pt idx="7">
                  <c:v>5.3385472665179977E-4</c:v>
                </c:pt>
                <c:pt idx="8">
                  <c:v>1.8995859084990067E-2</c:v>
                </c:pt>
                <c:pt idx="9">
                  <c:v>-8.6353414963512669E-3</c:v>
                </c:pt>
                <c:pt idx="10">
                  <c:v>-4.2988047627705375E-3</c:v>
                </c:pt>
                <c:pt idx="11">
                  <c:v>-1.5477940178382641E-2</c:v>
                </c:pt>
                <c:pt idx="12">
                  <c:v>2.8790323752426912E-3</c:v>
                </c:pt>
                <c:pt idx="13">
                  <c:v>5.9633046074844265E-3</c:v>
                </c:pt>
                <c:pt idx="14">
                  <c:v>8.2534267927961702E-3</c:v>
                </c:pt>
                <c:pt idx="15">
                  <c:v>-5.940566306788693E-3</c:v>
                </c:pt>
                <c:pt idx="16">
                  <c:v>3.5188754278972605E-3</c:v>
                </c:pt>
                <c:pt idx="17">
                  <c:v>-9.1218154509940322E-3</c:v>
                </c:pt>
                <c:pt idx="18">
                  <c:v>1.4449034762033658E-2</c:v>
                </c:pt>
                <c:pt idx="19">
                  <c:v>-4.3918200692912371E-4</c:v>
                </c:pt>
                <c:pt idx="20">
                  <c:v>1.023192186392835E-2</c:v>
                </c:pt>
                <c:pt idx="21">
                  <c:v>5.978862042310705E-3</c:v>
                </c:pt>
                <c:pt idx="22">
                  <c:v>-7.0914774824931519E-3</c:v>
                </c:pt>
                <c:pt idx="23">
                  <c:v>1.2232376258385046E-2</c:v>
                </c:pt>
                <c:pt idx="24">
                  <c:v>1.3958979869284238E-2</c:v>
                </c:pt>
                <c:pt idx="25">
                  <c:v>6.6372114248509709E-3</c:v>
                </c:pt>
                <c:pt idx="26">
                  <c:v>-2.2611419007836225E-3</c:v>
                </c:pt>
                <c:pt idx="27">
                  <c:v>3.5896912941352568E-3</c:v>
                </c:pt>
                <c:pt idx="28">
                  <c:v>2.3686773788545189E-2</c:v>
                </c:pt>
                <c:pt idx="29">
                  <c:v>-1.590874857367492E-3</c:v>
                </c:pt>
                <c:pt idx="30">
                  <c:v>-2.02123451288737E-3</c:v>
                </c:pt>
                <c:pt idx="31">
                  <c:v>-1.520524914420536E-2</c:v>
                </c:pt>
                <c:pt idx="32">
                  <c:v>-5.766356127669299E-3</c:v>
                </c:pt>
                <c:pt idx="33">
                  <c:v>1.1019786863559894E-2</c:v>
                </c:pt>
                <c:pt idx="34">
                  <c:v>-8.1094867696994578E-3</c:v>
                </c:pt>
                <c:pt idx="35">
                  <c:v>-4.1931079692375424E-3</c:v>
                </c:pt>
                <c:pt idx="36">
                  <c:v>4.2499891564904205E-3</c:v>
                </c:pt>
                <c:pt idx="37">
                  <c:v>3.8542992633725827E-3</c:v>
                </c:pt>
                <c:pt idx="38">
                  <c:v>4.4740033219507411E-4</c:v>
                </c:pt>
                <c:pt idx="39">
                  <c:v>6.4396535747807543E-3</c:v>
                </c:pt>
                <c:pt idx="40">
                  <c:v>-3.7025612226348897E-3</c:v>
                </c:pt>
                <c:pt idx="41">
                  <c:v>5.5688808766827386E-4</c:v>
                </c:pt>
                <c:pt idx="42">
                  <c:v>6.6379293348722314E-4</c:v>
                </c:pt>
                <c:pt idx="43">
                  <c:v>-1.0345833755128278E-4</c:v>
                </c:pt>
                <c:pt idx="44">
                  <c:v>-6.0604913339376565E-4</c:v>
                </c:pt>
                <c:pt idx="45">
                  <c:v>-8.3362316858531359E-4</c:v>
                </c:pt>
                <c:pt idx="46">
                  <c:v>-1.8172512710386071E-3</c:v>
                </c:pt>
                <c:pt idx="47">
                  <c:v>-1.6086300715003055E-3</c:v>
                </c:pt>
                <c:pt idx="48">
                  <c:v>-9.1381264895908781E-4</c:v>
                </c:pt>
                <c:pt idx="49">
                  <c:v>5.0922335271138819E-3</c:v>
                </c:pt>
                <c:pt idx="50">
                  <c:v>-3.4862257962110232E-3</c:v>
                </c:pt>
                <c:pt idx="51">
                  <c:v>1.5305173705496439E-2</c:v>
                </c:pt>
                <c:pt idx="52">
                  <c:v>-5.7491511879897012E-3</c:v>
                </c:pt>
                <c:pt idx="53">
                  <c:v>-7.721549548637607E-3</c:v>
                </c:pt>
                <c:pt idx="54">
                  <c:v>8.9551530042509195E-3</c:v>
                </c:pt>
                <c:pt idx="55">
                  <c:v>3.7318969596304092E-3</c:v>
                </c:pt>
                <c:pt idx="56">
                  <c:v>3.2706711634194613E-3</c:v>
                </c:pt>
                <c:pt idx="57">
                  <c:v>2.6284366505320705E-3</c:v>
                </c:pt>
                <c:pt idx="58">
                  <c:v>2.2215396909016569E-3</c:v>
                </c:pt>
                <c:pt idx="59">
                  <c:v>1.4465416624488067E-3</c:v>
                </c:pt>
                <c:pt idx="60">
                  <c:v>-7.6292933487317593E-4</c:v>
                </c:pt>
              </c:numCache>
            </c:numRef>
          </c:val>
        </c:ser>
        <c:dLbls>
          <c:showLegendKey val="0"/>
          <c:showVal val="0"/>
          <c:showCatName val="0"/>
          <c:showSerName val="0"/>
          <c:showPercent val="0"/>
          <c:showBubbleSize val="0"/>
        </c:dLbls>
        <c:gapWidth val="150"/>
        <c:axId val="245485952"/>
        <c:axId val="245471872"/>
      </c:barChart>
      <c:lineChart>
        <c:grouping val="standard"/>
        <c:varyColors val="0"/>
        <c:ser>
          <c:idx val="2"/>
          <c:order val="0"/>
          <c:tx>
            <c:strRef>
              <c:f>Analysis!$AD$32</c:f>
              <c:strCache>
                <c:ptCount val="1"/>
                <c:pt idx="0">
                  <c:v>Rolling Net</c:v>
                </c:pt>
              </c:strCache>
            </c:strRef>
          </c:tx>
          <c:spPr>
            <a:ln>
              <a:solidFill>
                <a:srgbClr val="0070C0"/>
              </a:solidFill>
              <a:prstDash val="sysDash"/>
            </a:ln>
          </c:spPr>
          <c:marker>
            <c:symbol val="none"/>
          </c:marker>
          <c:cat>
            <c:numRef>
              <c:f>Analysis!$X$45:$X$215</c:f>
              <c:numCache>
                <c:formatCode>m/d/yyyy</c:formatCode>
                <c:ptCount val="171"/>
                <c:pt idx="0">
                  <c:v>39844</c:v>
                </c:pt>
                <c:pt idx="1">
                  <c:v>39872</c:v>
                </c:pt>
                <c:pt idx="2">
                  <c:v>39903</c:v>
                </c:pt>
                <c:pt idx="3">
                  <c:v>39933</c:v>
                </c:pt>
                <c:pt idx="4">
                  <c:v>39964</c:v>
                </c:pt>
                <c:pt idx="5">
                  <c:v>39994</c:v>
                </c:pt>
                <c:pt idx="6">
                  <c:v>40025</c:v>
                </c:pt>
                <c:pt idx="7">
                  <c:v>40056</c:v>
                </c:pt>
                <c:pt idx="8">
                  <c:v>40086</c:v>
                </c:pt>
                <c:pt idx="9">
                  <c:v>40117</c:v>
                </c:pt>
                <c:pt idx="10">
                  <c:v>40147</c:v>
                </c:pt>
                <c:pt idx="11">
                  <c:v>40178</c:v>
                </c:pt>
                <c:pt idx="12">
                  <c:v>40209</c:v>
                </c:pt>
                <c:pt idx="13">
                  <c:v>40237</c:v>
                </c:pt>
                <c:pt idx="14">
                  <c:v>40268</c:v>
                </c:pt>
                <c:pt idx="15">
                  <c:v>40298</c:v>
                </c:pt>
                <c:pt idx="16">
                  <c:v>40329</c:v>
                </c:pt>
                <c:pt idx="17">
                  <c:v>40359</c:v>
                </c:pt>
                <c:pt idx="18">
                  <c:v>40390</c:v>
                </c:pt>
                <c:pt idx="19">
                  <c:v>40421</c:v>
                </c:pt>
                <c:pt idx="20">
                  <c:v>40451</c:v>
                </c:pt>
                <c:pt idx="21">
                  <c:v>40482</c:v>
                </c:pt>
                <c:pt idx="22">
                  <c:v>40512</c:v>
                </c:pt>
                <c:pt idx="23">
                  <c:v>40543</c:v>
                </c:pt>
                <c:pt idx="24">
                  <c:v>40574</c:v>
                </c:pt>
                <c:pt idx="25">
                  <c:v>40602</c:v>
                </c:pt>
                <c:pt idx="26">
                  <c:v>40633</c:v>
                </c:pt>
                <c:pt idx="27">
                  <c:v>40663</c:v>
                </c:pt>
                <c:pt idx="28">
                  <c:v>40694</c:v>
                </c:pt>
                <c:pt idx="29">
                  <c:v>40724</c:v>
                </c:pt>
                <c:pt idx="30">
                  <c:v>40755</c:v>
                </c:pt>
                <c:pt idx="31">
                  <c:v>40786</c:v>
                </c:pt>
                <c:pt idx="32">
                  <c:v>40816</c:v>
                </c:pt>
                <c:pt idx="33">
                  <c:v>40847</c:v>
                </c:pt>
                <c:pt idx="34">
                  <c:v>40877</c:v>
                </c:pt>
                <c:pt idx="35">
                  <c:v>40908</c:v>
                </c:pt>
                <c:pt idx="36">
                  <c:v>40939</c:v>
                </c:pt>
                <c:pt idx="37">
                  <c:v>40968</c:v>
                </c:pt>
                <c:pt idx="38">
                  <c:v>40999</c:v>
                </c:pt>
                <c:pt idx="39">
                  <c:v>41029</c:v>
                </c:pt>
                <c:pt idx="40">
                  <c:v>41060</c:v>
                </c:pt>
                <c:pt idx="41">
                  <c:v>41090</c:v>
                </c:pt>
                <c:pt idx="42">
                  <c:v>41121</c:v>
                </c:pt>
                <c:pt idx="43">
                  <c:v>41152</c:v>
                </c:pt>
                <c:pt idx="44">
                  <c:v>41182</c:v>
                </c:pt>
                <c:pt idx="45">
                  <c:v>41213</c:v>
                </c:pt>
                <c:pt idx="46">
                  <c:v>41243</c:v>
                </c:pt>
                <c:pt idx="47">
                  <c:v>41274</c:v>
                </c:pt>
                <c:pt idx="48">
                  <c:v>41305</c:v>
                </c:pt>
                <c:pt idx="49">
                  <c:v>41333</c:v>
                </c:pt>
                <c:pt idx="50">
                  <c:v>41364</c:v>
                </c:pt>
                <c:pt idx="51">
                  <c:v>41394</c:v>
                </c:pt>
                <c:pt idx="52">
                  <c:v>41425</c:v>
                </c:pt>
                <c:pt idx="53">
                  <c:v>41455</c:v>
                </c:pt>
                <c:pt idx="54">
                  <c:v>41486</c:v>
                </c:pt>
                <c:pt idx="55">
                  <c:v>41517</c:v>
                </c:pt>
                <c:pt idx="56">
                  <c:v>41547</c:v>
                </c:pt>
                <c:pt idx="57">
                  <c:v>41578</c:v>
                </c:pt>
                <c:pt idx="58">
                  <c:v>41608</c:v>
                </c:pt>
                <c:pt idx="59">
                  <c:v>41639</c:v>
                </c:pt>
                <c:pt idx="60">
                  <c:v>41670</c:v>
                </c:pt>
              </c:numCache>
            </c:numRef>
          </c:cat>
          <c:val>
            <c:numRef>
              <c:f>Analysis!$AD$45:$AD$215</c:f>
              <c:numCache>
                <c:formatCode>0%</c:formatCode>
                <c:ptCount val="171"/>
                <c:pt idx="0">
                  <c:v>0.82637133859436451</c:v>
                </c:pt>
                <c:pt idx="1">
                  <c:v>0.75361046633847828</c:v>
                </c:pt>
                <c:pt idx="2">
                  <c:v>0.76615999651437772</c:v>
                </c:pt>
                <c:pt idx="3">
                  <c:v>0.77432272085105947</c:v>
                </c:pt>
                <c:pt idx="4">
                  <c:v>0.78907171060645309</c:v>
                </c:pt>
                <c:pt idx="5">
                  <c:v>0.85248200032650523</c:v>
                </c:pt>
                <c:pt idx="6">
                  <c:v>0.89258132568242932</c:v>
                </c:pt>
                <c:pt idx="7">
                  <c:v>0.87125357030785033</c:v>
                </c:pt>
                <c:pt idx="8">
                  <c:v>0.99405604805226555</c:v>
                </c:pt>
                <c:pt idx="9">
                  <c:v>1.1180397954938697</c:v>
                </c:pt>
                <c:pt idx="10">
                  <c:v>1.2296718347499993</c:v>
                </c:pt>
                <c:pt idx="11">
                  <c:v>1.2224537477702169</c:v>
                </c:pt>
                <c:pt idx="12">
                  <c:v>1.2053669594251981</c:v>
                </c:pt>
                <c:pt idx="13">
                  <c:v>1.3782509032354007</c:v>
                </c:pt>
                <c:pt idx="14">
                  <c:v>1.4110910853931</c:v>
                </c:pt>
                <c:pt idx="15">
                  <c:v>1.3765260712061034</c:v>
                </c:pt>
                <c:pt idx="16">
                  <c:v>1.2932124680594181</c:v>
                </c:pt>
                <c:pt idx="17">
                  <c:v>1.2406837194647138</c:v>
                </c:pt>
                <c:pt idx="18">
                  <c:v>1.218316961429402</c:v>
                </c:pt>
                <c:pt idx="19">
                  <c:v>1.1815576979989206</c:v>
                </c:pt>
                <c:pt idx="20">
                  <c:v>1.1854337263282133</c:v>
                </c:pt>
                <c:pt idx="21">
                  <c:v>1.2520769439909747</c:v>
                </c:pt>
                <c:pt idx="22">
                  <c:v>1.2493884748003563</c:v>
                </c:pt>
                <c:pt idx="23">
                  <c:v>1.311403058878589</c:v>
                </c:pt>
                <c:pt idx="24">
                  <c:v>1.3278456025536975</c:v>
                </c:pt>
                <c:pt idx="25">
                  <c:v>1.3030509154572305</c:v>
                </c:pt>
                <c:pt idx="26">
                  <c:v>1.2893445435865754</c:v>
                </c:pt>
                <c:pt idx="27">
                  <c:v>1.3038998459477558</c:v>
                </c:pt>
                <c:pt idx="28">
                  <c:v>1.3715513946132816</c:v>
                </c:pt>
                <c:pt idx="29">
                  <c:v>1.4037913416601775</c:v>
                </c:pt>
                <c:pt idx="30">
                  <c:v>1.3185909208851239</c:v>
                </c:pt>
                <c:pt idx="31">
                  <c:v>1.2482855115693117</c:v>
                </c:pt>
                <c:pt idx="32">
                  <c:v>1.1142275086362179</c:v>
                </c:pt>
                <c:pt idx="33">
                  <c:v>1.169328951931432</c:v>
                </c:pt>
                <c:pt idx="34">
                  <c:v>1.1500592127652285</c:v>
                </c:pt>
                <c:pt idx="35">
                  <c:v>1.0980130134404149</c:v>
                </c:pt>
                <c:pt idx="36">
                  <c:v>1.1045014344144466</c:v>
                </c:pt>
                <c:pt idx="37">
                  <c:v>1.0980673394678244</c:v>
                </c:pt>
                <c:pt idx="38">
                  <c:v>1.0847361974842833</c:v>
                </c:pt>
                <c:pt idx="39">
                  <c:v>1.0586746189946021</c:v>
                </c:pt>
                <c:pt idx="40">
                  <c:v>0.97532958372322109</c:v>
                </c:pt>
                <c:pt idx="41">
                  <c:v>1.0026296323836061</c:v>
                </c:pt>
                <c:pt idx="42">
                  <c:v>1.0195411826297442</c:v>
                </c:pt>
                <c:pt idx="43">
                  <c:v>1.1156563202318313</c:v>
                </c:pt>
                <c:pt idx="44">
                  <c:v>1.2097673054629334</c:v>
                </c:pt>
                <c:pt idx="45">
                  <c:v>1.1127930808563034</c:v>
                </c:pt>
                <c:pt idx="46">
                  <c:v>1.1327433881344262</c:v>
                </c:pt>
                <c:pt idx="47">
                  <c:v>1.1464975253180441</c:v>
                </c:pt>
                <c:pt idx="48">
                  <c:v>1.1599666636431705</c:v>
                </c:pt>
                <c:pt idx="49">
                  <c:v>1.1541429417570235</c:v>
                </c:pt>
                <c:pt idx="50">
                  <c:v>1.1618123189470939</c:v>
                </c:pt>
                <c:pt idx="51">
                  <c:v>1.1654372286189276</c:v>
                </c:pt>
                <c:pt idx="52">
                  <c:v>1.2560259335972543</c:v>
                </c:pt>
                <c:pt idx="53">
                  <c:v>1.2198193470419221</c:v>
                </c:pt>
                <c:pt idx="54">
                  <c:v>1.2763014916327244</c:v>
                </c:pt>
                <c:pt idx="55">
                  <c:v>1.2551820685386841</c:v>
                </c:pt>
                <c:pt idx="56">
                  <c:v>1.2691878682095059</c:v>
                </c:pt>
                <c:pt idx="57">
                  <c:v>1.2964278637842126</c:v>
                </c:pt>
                <c:pt idx="58">
                  <c:v>1.3069687044354672</c:v>
                </c:pt>
                <c:pt idx="59">
                  <c:v>1.3126235176509804</c:v>
                </c:pt>
                <c:pt idx="60">
                  <c:v>1.2596568977505855</c:v>
                </c:pt>
              </c:numCache>
            </c:numRef>
          </c:val>
          <c:smooth val="0"/>
        </c:ser>
        <c:ser>
          <c:idx val="3"/>
          <c:order val="1"/>
          <c:tx>
            <c:strRef>
              <c:f>Analysis!$AE$32</c:f>
              <c:strCache>
                <c:ptCount val="1"/>
                <c:pt idx="0">
                  <c:v>Rolling Gross</c:v>
                </c:pt>
              </c:strCache>
            </c:strRef>
          </c:tx>
          <c:spPr>
            <a:ln>
              <a:solidFill>
                <a:srgbClr val="0070C0"/>
              </a:solidFill>
            </a:ln>
          </c:spPr>
          <c:marker>
            <c:symbol val="none"/>
          </c:marker>
          <c:cat>
            <c:numRef>
              <c:f>Analysis!$X$45:$X$215</c:f>
              <c:numCache>
                <c:formatCode>m/d/yyyy</c:formatCode>
                <c:ptCount val="171"/>
                <c:pt idx="0">
                  <c:v>39844</c:v>
                </c:pt>
                <c:pt idx="1">
                  <c:v>39872</c:v>
                </c:pt>
                <c:pt idx="2">
                  <c:v>39903</c:v>
                </c:pt>
                <c:pt idx="3">
                  <c:v>39933</c:v>
                </c:pt>
                <c:pt idx="4">
                  <c:v>39964</c:v>
                </c:pt>
                <c:pt idx="5">
                  <c:v>39994</c:v>
                </c:pt>
                <c:pt idx="6">
                  <c:v>40025</c:v>
                </c:pt>
                <c:pt idx="7">
                  <c:v>40056</c:v>
                </c:pt>
                <c:pt idx="8">
                  <c:v>40086</c:v>
                </c:pt>
                <c:pt idx="9">
                  <c:v>40117</c:v>
                </c:pt>
                <c:pt idx="10">
                  <c:v>40147</c:v>
                </c:pt>
                <c:pt idx="11">
                  <c:v>40178</c:v>
                </c:pt>
                <c:pt idx="12">
                  <c:v>40209</c:v>
                </c:pt>
                <c:pt idx="13">
                  <c:v>40237</c:v>
                </c:pt>
                <c:pt idx="14">
                  <c:v>40268</c:v>
                </c:pt>
                <c:pt idx="15">
                  <c:v>40298</c:v>
                </c:pt>
                <c:pt idx="16">
                  <c:v>40329</c:v>
                </c:pt>
                <c:pt idx="17">
                  <c:v>40359</c:v>
                </c:pt>
                <c:pt idx="18">
                  <c:v>40390</c:v>
                </c:pt>
                <c:pt idx="19">
                  <c:v>40421</c:v>
                </c:pt>
                <c:pt idx="20">
                  <c:v>40451</c:v>
                </c:pt>
                <c:pt idx="21">
                  <c:v>40482</c:v>
                </c:pt>
                <c:pt idx="22">
                  <c:v>40512</c:v>
                </c:pt>
                <c:pt idx="23">
                  <c:v>40543</c:v>
                </c:pt>
                <c:pt idx="24">
                  <c:v>40574</c:v>
                </c:pt>
                <c:pt idx="25">
                  <c:v>40602</c:v>
                </c:pt>
                <c:pt idx="26">
                  <c:v>40633</c:v>
                </c:pt>
                <c:pt idx="27">
                  <c:v>40663</c:v>
                </c:pt>
                <c:pt idx="28">
                  <c:v>40694</c:v>
                </c:pt>
                <c:pt idx="29">
                  <c:v>40724</c:v>
                </c:pt>
                <c:pt idx="30">
                  <c:v>40755</c:v>
                </c:pt>
                <c:pt idx="31">
                  <c:v>40786</c:v>
                </c:pt>
                <c:pt idx="32">
                  <c:v>40816</c:v>
                </c:pt>
                <c:pt idx="33">
                  <c:v>40847</c:v>
                </c:pt>
                <c:pt idx="34">
                  <c:v>40877</c:v>
                </c:pt>
                <c:pt idx="35">
                  <c:v>40908</c:v>
                </c:pt>
                <c:pt idx="36">
                  <c:v>40939</c:v>
                </c:pt>
                <c:pt idx="37">
                  <c:v>40968</c:v>
                </c:pt>
                <c:pt idx="38">
                  <c:v>40999</c:v>
                </c:pt>
                <c:pt idx="39">
                  <c:v>41029</c:v>
                </c:pt>
                <c:pt idx="40">
                  <c:v>41060</c:v>
                </c:pt>
                <c:pt idx="41">
                  <c:v>41090</c:v>
                </c:pt>
                <c:pt idx="42">
                  <c:v>41121</c:v>
                </c:pt>
                <c:pt idx="43">
                  <c:v>41152</c:v>
                </c:pt>
                <c:pt idx="44">
                  <c:v>41182</c:v>
                </c:pt>
                <c:pt idx="45">
                  <c:v>41213</c:v>
                </c:pt>
                <c:pt idx="46">
                  <c:v>41243</c:v>
                </c:pt>
                <c:pt idx="47">
                  <c:v>41274</c:v>
                </c:pt>
                <c:pt idx="48">
                  <c:v>41305</c:v>
                </c:pt>
                <c:pt idx="49">
                  <c:v>41333</c:v>
                </c:pt>
                <c:pt idx="50">
                  <c:v>41364</c:v>
                </c:pt>
                <c:pt idx="51">
                  <c:v>41394</c:v>
                </c:pt>
                <c:pt idx="52">
                  <c:v>41425</c:v>
                </c:pt>
                <c:pt idx="53">
                  <c:v>41455</c:v>
                </c:pt>
                <c:pt idx="54">
                  <c:v>41486</c:v>
                </c:pt>
                <c:pt idx="55">
                  <c:v>41517</c:v>
                </c:pt>
                <c:pt idx="56">
                  <c:v>41547</c:v>
                </c:pt>
                <c:pt idx="57">
                  <c:v>41578</c:v>
                </c:pt>
                <c:pt idx="58">
                  <c:v>41608</c:v>
                </c:pt>
                <c:pt idx="59">
                  <c:v>41639</c:v>
                </c:pt>
                <c:pt idx="60">
                  <c:v>41670</c:v>
                </c:pt>
              </c:numCache>
            </c:numRef>
          </c:cat>
          <c:val>
            <c:numRef>
              <c:f>Analysis!$AE$45:$AE$215</c:f>
              <c:numCache>
                <c:formatCode>0%</c:formatCode>
                <c:ptCount val="171"/>
                <c:pt idx="0">
                  <c:v>0.82637133859436451</c:v>
                </c:pt>
                <c:pt idx="1">
                  <c:v>0.75361046633847828</c:v>
                </c:pt>
                <c:pt idx="2">
                  <c:v>0.76615999651437761</c:v>
                </c:pt>
                <c:pt idx="3">
                  <c:v>0.77432272085105947</c:v>
                </c:pt>
                <c:pt idx="4">
                  <c:v>0.78907171060645309</c:v>
                </c:pt>
                <c:pt idx="5">
                  <c:v>0.85248200032650545</c:v>
                </c:pt>
                <c:pt idx="6">
                  <c:v>0.89258132568242954</c:v>
                </c:pt>
                <c:pt idx="7">
                  <c:v>0.87125357030785044</c:v>
                </c:pt>
                <c:pt idx="8">
                  <c:v>0.99405604805226588</c:v>
                </c:pt>
                <c:pt idx="9">
                  <c:v>1.1180397954938701</c:v>
                </c:pt>
                <c:pt idx="10">
                  <c:v>1.22967183475</c:v>
                </c:pt>
                <c:pt idx="11">
                  <c:v>1.2224537477702175</c:v>
                </c:pt>
                <c:pt idx="12">
                  <c:v>1.2053669594251988</c:v>
                </c:pt>
                <c:pt idx="13">
                  <c:v>1.3782509032354013</c:v>
                </c:pt>
                <c:pt idx="14">
                  <c:v>1.4110910853931009</c:v>
                </c:pt>
                <c:pt idx="15">
                  <c:v>1.376526071206104</c:v>
                </c:pt>
                <c:pt idx="16">
                  <c:v>1.2932124680594186</c:v>
                </c:pt>
                <c:pt idx="17">
                  <c:v>1.2406837194647142</c:v>
                </c:pt>
                <c:pt idx="18">
                  <c:v>1.2183169614294023</c:v>
                </c:pt>
                <c:pt idx="19">
                  <c:v>1.1815576979989211</c:v>
                </c:pt>
                <c:pt idx="20">
                  <c:v>1.1854337263282135</c:v>
                </c:pt>
                <c:pt idx="21">
                  <c:v>1.2520769439909747</c:v>
                </c:pt>
                <c:pt idx="22">
                  <c:v>1.2493884748003565</c:v>
                </c:pt>
                <c:pt idx="23">
                  <c:v>1.3114030588785899</c:v>
                </c:pt>
                <c:pt idx="24">
                  <c:v>1.3278456025536982</c:v>
                </c:pt>
                <c:pt idx="25">
                  <c:v>1.3030509154572312</c:v>
                </c:pt>
                <c:pt idx="26">
                  <c:v>1.289344543586576</c:v>
                </c:pt>
                <c:pt idx="27">
                  <c:v>1.3038998459477567</c:v>
                </c:pt>
                <c:pt idx="28">
                  <c:v>1.3715513946132825</c:v>
                </c:pt>
                <c:pt idx="29">
                  <c:v>1.4037913416601784</c:v>
                </c:pt>
                <c:pt idx="30">
                  <c:v>1.3185909208851248</c:v>
                </c:pt>
                <c:pt idx="31">
                  <c:v>1.2482855115693128</c:v>
                </c:pt>
                <c:pt idx="32">
                  <c:v>1.114227508636219</c:v>
                </c:pt>
                <c:pt idx="33">
                  <c:v>1.1693289519314329</c:v>
                </c:pt>
                <c:pt idx="34">
                  <c:v>1.1500592127652294</c:v>
                </c:pt>
                <c:pt idx="35">
                  <c:v>1.0980130134404154</c:v>
                </c:pt>
                <c:pt idx="36">
                  <c:v>1.104501434414447</c:v>
                </c:pt>
                <c:pt idx="37">
                  <c:v>1.0980673394678246</c:v>
                </c:pt>
                <c:pt idx="38">
                  <c:v>1.0847361974842837</c:v>
                </c:pt>
                <c:pt idx="39">
                  <c:v>1.0586746189946021</c:v>
                </c:pt>
                <c:pt idx="40">
                  <c:v>0.97532958372322109</c:v>
                </c:pt>
                <c:pt idx="41">
                  <c:v>1.0026296323836061</c:v>
                </c:pt>
                <c:pt idx="42">
                  <c:v>1.0195411826297442</c:v>
                </c:pt>
                <c:pt idx="43">
                  <c:v>1.115656320231831</c:v>
                </c:pt>
                <c:pt idx="44">
                  <c:v>1.2097673054629332</c:v>
                </c:pt>
                <c:pt idx="45">
                  <c:v>1.1127930808563031</c:v>
                </c:pt>
                <c:pt idx="46">
                  <c:v>1.1327433881344258</c:v>
                </c:pt>
                <c:pt idx="47">
                  <c:v>1.1464975253180436</c:v>
                </c:pt>
                <c:pt idx="48">
                  <c:v>1.1599666636431702</c:v>
                </c:pt>
                <c:pt idx="49">
                  <c:v>1.1541429417570237</c:v>
                </c:pt>
                <c:pt idx="50">
                  <c:v>1.1618123189470944</c:v>
                </c:pt>
                <c:pt idx="51">
                  <c:v>1.1654372286189281</c:v>
                </c:pt>
                <c:pt idx="52">
                  <c:v>1.2560259335972548</c:v>
                </c:pt>
                <c:pt idx="53">
                  <c:v>1.2198193470419225</c:v>
                </c:pt>
                <c:pt idx="54">
                  <c:v>1.2763014916327251</c:v>
                </c:pt>
                <c:pt idx="55">
                  <c:v>1.2551820685386847</c:v>
                </c:pt>
                <c:pt idx="56">
                  <c:v>1.2691878682095066</c:v>
                </c:pt>
                <c:pt idx="57">
                  <c:v>1.2964278637842133</c:v>
                </c:pt>
                <c:pt idx="58">
                  <c:v>1.3069687044354681</c:v>
                </c:pt>
                <c:pt idx="59">
                  <c:v>1.3126235176509811</c:v>
                </c:pt>
                <c:pt idx="60">
                  <c:v>1.2596568977505862</c:v>
                </c:pt>
              </c:numCache>
            </c:numRef>
          </c:val>
          <c:smooth val="0"/>
        </c:ser>
        <c:ser>
          <c:idx val="0"/>
          <c:order val="2"/>
          <c:tx>
            <c:strRef>
              <c:f>Analysis!$AF$32</c:f>
              <c:strCache>
                <c:ptCount val="1"/>
                <c:pt idx="0">
                  <c:v>Rolling Factor Portfolio</c:v>
                </c:pt>
              </c:strCache>
            </c:strRef>
          </c:tx>
          <c:spPr>
            <a:ln>
              <a:solidFill>
                <a:srgbClr val="FF0000"/>
              </a:solidFill>
            </a:ln>
          </c:spPr>
          <c:marker>
            <c:symbol val="none"/>
          </c:marker>
          <c:cat>
            <c:numRef>
              <c:f>Analysis!$X$45:$X$215</c:f>
              <c:numCache>
                <c:formatCode>m/d/yyyy</c:formatCode>
                <c:ptCount val="171"/>
                <c:pt idx="0">
                  <c:v>39844</c:v>
                </c:pt>
                <c:pt idx="1">
                  <c:v>39872</c:v>
                </c:pt>
                <c:pt idx="2">
                  <c:v>39903</c:v>
                </c:pt>
                <c:pt idx="3">
                  <c:v>39933</c:v>
                </c:pt>
                <c:pt idx="4">
                  <c:v>39964</c:v>
                </c:pt>
                <c:pt idx="5">
                  <c:v>39994</c:v>
                </c:pt>
                <c:pt idx="6">
                  <c:v>40025</c:v>
                </c:pt>
                <c:pt idx="7">
                  <c:v>40056</c:v>
                </c:pt>
                <c:pt idx="8">
                  <c:v>40086</c:v>
                </c:pt>
                <c:pt idx="9">
                  <c:v>40117</c:v>
                </c:pt>
                <c:pt idx="10">
                  <c:v>40147</c:v>
                </c:pt>
                <c:pt idx="11">
                  <c:v>40178</c:v>
                </c:pt>
                <c:pt idx="12">
                  <c:v>40209</c:v>
                </c:pt>
                <c:pt idx="13">
                  <c:v>40237</c:v>
                </c:pt>
                <c:pt idx="14">
                  <c:v>40268</c:v>
                </c:pt>
                <c:pt idx="15">
                  <c:v>40298</c:v>
                </c:pt>
                <c:pt idx="16">
                  <c:v>40329</c:v>
                </c:pt>
                <c:pt idx="17">
                  <c:v>40359</c:v>
                </c:pt>
                <c:pt idx="18">
                  <c:v>40390</c:v>
                </c:pt>
                <c:pt idx="19">
                  <c:v>40421</c:v>
                </c:pt>
                <c:pt idx="20">
                  <c:v>40451</c:v>
                </c:pt>
                <c:pt idx="21">
                  <c:v>40482</c:v>
                </c:pt>
                <c:pt idx="22">
                  <c:v>40512</c:v>
                </c:pt>
                <c:pt idx="23">
                  <c:v>40543</c:v>
                </c:pt>
                <c:pt idx="24">
                  <c:v>40574</c:v>
                </c:pt>
                <c:pt idx="25">
                  <c:v>40602</c:v>
                </c:pt>
                <c:pt idx="26">
                  <c:v>40633</c:v>
                </c:pt>
                <c:pt idx="27">
                  <c:v>40663</c:v>
                </c:pt>
                <c:pt idx="28">
                  <c:v>40694</c:v>
                </c:pt>
                <c:pt idx="29">
                  <c:v>40724</c:v>
                </c:pt>
                <c:pt idx="30">
                  <c:v>40755</c:v>
                </c:pt>
                <c:pt idx="31">
                  <c:v>40786</c:v>
                </c:pt>
                <c:pt idx="32">
                  <c:v>40816</c:v>
                </c:pt>
                <c:pt idx="33">
                  <c:v>40847</c:v>
                </c:pt>
                <c:pt idx="34">
                  <c:v>40877</c:v>
                </c:pt>
                <c:pt idx="35">
                  <c:v>40908</c:v>
                </c:pt>
                <c:pt idx="36">
                  <c:v>40939</c:v>
                </c:pt>
                <c:pt idx="37">
                  <c:v>40968</c:v>
                </c:pt>
                <c:pt idx="38">
                  <c:v>40999</c:v>
                </c:pt>
                <c:pt idx="39">
                  <c:v>41029</c:v>
                </c:pt>
                <c:pt idx="40">
                  <c:v>41060</c:v>
                </c:pt>
                <c:pt idx="41">
                  <c:v>41090</c:v>
                </c:pt>
                <c:pt idx="42">
                  <c:v>41121</c:v>
                </c:pt>
                <c:pt idx="43">
                  <c:v>41152</c:v>
                </c:pt>
                <c:pt idx="44">
                  <c:v>41182</c:v>
                </c:pt>
                <c:pt idx="45">
                  <c:v>41213</c:v>
                </c:pt>
                <c:pt idx="46">
                  <c:v>41243</c:v>
                </c:pt>
                <c:pt idx="47">
                  <c:v>41274</c:v>
                </c:pt>
                <c:pt idx="48">
                  <c:v>41305</c:v>
                </c:pt>
                <c:pt idx="49">
                  <c:v>41333</c:v>
                </c:pt>
                <c:pt idx="50">
                  <c:v>41364</c:v>
                </c:pt>
                <c:pt idx="51">
                  <c:v>41394</c:v>
                </c:pt>
                <c:pt idx="52">
                  <c:v>41425</c:v>
                </c:pt>
                <c:pt idx="53">
                  <c:v>41455</c:v>
                </c:pt>
                <c:pt idx="54">
                  <c:v>41486</c:v>
                </c:pt>
                <c:pt idx="55">
                  <c:v>41517</c:v>
                </c:pt>
                <c:pt idx="56">
                  <c:v>41547</c:v>
                </c:pt>
                <c:pt idx="57">
                  <c:v>41578</c:v>
                </c:pt>
                <c:pt idx="58">
                  <c:v>41608</c:v>
                </c:pt>
                <c:pt idx="59">
                  <c:v>41639</c:v>
                </c:pt>
                <c:pt idx="60">
                  <c:v>41670</c:v>
                </c:pt>
              </c:numCache>
            </c:numRef>
          </c:cat>
          <c:val>
            <c:numRef>
              <c:f>Analysis!$AF$45:$AF$215</c:f>
              <c:numCache>
                <c:formatCode>0%</c:formatCode>
                <c:ptCount val="171"/>
                <c:pt idx="0">
                  <c:v>0.84215997746421201</c:v>
                </c:pt>
                <c:pt idx="1">
                  <c:v>0.75690280417807088</c:v>
                </c:pt>
                <c:pt idx="2">
                  <c:v>0.77888031457079343</c:v>
                </c:pt>
                <c:pt idx="3">
                  <c:v>0.82074742983285442</c:v>
                </c:pt>
                <c:pt idx="4">
                  <c:v>0.82746263186792002</c:v>
                </c:pt>
                <c:pt idx="5">
                  <c:v>0.88134748575413357</c:v>
                </c:pt>
                <c:pt idx="6">
                  <c:v>0.92151700798496583</c:v>
                </c:pt>
                <c:pt idx="7">
                  <c:v>0.90803590319818406</c:v>
                </c:pt>
                <c:pt idx="8">
                  <c:v>1.0090970545367586</c:v>
                </c:pt>
                <c:pt idx="9">
                  <c:v>1.1466258366949564</c:v>
                </c:pt>
                <c:pt idx="10">
                  <c:v>1.2838281905130435</c:v>
                </c:pt>
                <c:pt idx="11">
                  <c:v>1.2553885678751278</c:v>
                </c:pt>
                <c:pt idx="12">
                  <c:v>1.2594366339818148</c:v>
                </c:pt>
                <c:pt idx="13">
                  <c:v>1.4387772903210767</c:v>
                </c:pt>
                <c:pt idx="14">
                  <c:v>1.4436192168493114</c:v>
                </c:pt>
                <c:pt idx="15">
                  <c:v>1.3690840329355956</c:v>
                </c:pt>
                <c:pt idx="16">
                  <c:v>1.2869538562747023</c:v>
                </c:pt>
                <c:pt idx="17">
                  <c:v>1.2522710899421203</c:v>
                </c:pt>
                <c:pt idx="18">
                  <c:v>1.2072660156384476</c:v>
                </c:pt>
                <c:pt idx="19">
                  <c:v>1.1719789122074247</c:v>
                </c:pt>
                <c:pt idx="20">
                  <c:v>1.1857697633482227</c:v>
                </c:pt>
                <c:pt idx="21">
                  <c:v>1.2344083730279081</c:v>
                </c:pt>
                <c:pt idx="22">
                  <c:v>1.2351385623561553</c:v>
                </c:pt>
                <c:pt idx="23">
                  <c:v>1.2618957869963165</c:v>
                </c:pt>
                <c:pt idx="24">
                  <c:v>1.2638392727587313</c:v>
                </c:pt>
                <c:pt idx="25">
                  <c:v>1.2392904767346187</c:v>
                </c:pt>
                <c:pt idx="26">
                  <c:v>1.2386509991935724</c:v>
                </c:pt>
                <c:pt idx="27">
                  <c:v>1.2410796016645904</c:v>
                </c:pt>
                <c:pt idx="28">
                  <c:v>1.2799951631263276</c:v>
                </c:pt>
                <c:pt idx="29">
                  <c:v>1.2999251076592107</c:v>
                </c:pt>
                <c:pt idx="30">
                  <c:v>1.2406407340290182</c:v>
                </c:pt>
                <c:pt idx="31">
                  <c:v>1.1931218184483423</c:v>
                </c:pt>
                <c:pt idx="32">
                  <c:v>1.0818822256436917</c:v>
                </c:pt>
                <c:pt idx="33">
                  <c:v>1.1304198756465587</c:v>
                </c:pt>
                <c:pt idx="34">
                  <c:v>1.1130445507845506</c:v>
                </c:pt>
                <c:pt idx="35">
                  <c:v>1.0796577920326238</c:v>
                </c:pt>
                <c:pt idx="36">
                  <c:v>1.0965491148388233</c:v>
                </c:pt>
                <c:pt idx="37">
                  <c:v>1.0930967278750652</c:v>
                </c:pt>
                <c:pt idx="38">
                  <c:v>1.0770132563956099</c:v>
                </c:pt>
                <c:pt idx="39">
                  <c:v>1.0480695725914726</c:v>
                </c:pt>
                <c:pt idx="40">
                  <c:v>0.99220167867318798</c:v>
                </c:pt>
                <c:pt idx="41">
                  <c:v>1.017779460161248</c:v>
                </c:pt>
                <c:pt idx="42">
                  <c:v>1.0321409736019815</c:v>
                </c:pt>
                <c:pt idx="43">
                  <c:v>1.1114249003993828</c:v>
                </c:pt>
                <c:pt idx="44">
                  <c:v>1.1986013945431688</c:v>
                </c:pt>
                <c:pt idx="45">
                  <c:v>1.1146907279500857</c:v>
                </c:pt>
                <c:pt idx="46">
                  <c:v>1.127555586629172</c:v>
                </c:pt>
                <c:pt idx="47">
                  <c:v>1.1383015202493392</c:v>
                </c:pt>
                <c:pt idx="48">
                  <c:v>1.1574845410104169</c:v>
                </c:pt>
                <c:pt idx="49">
                  <c:v>1.1502492093903203</c:v>
                </c:pt>
                <c:pt idx="50">
                  <c:v>1.1623033380756675</c:v>
                </c:pt>
                <c:pt idx="51">
                  <c:v>1.1556810985200048</c:v>
                </c:pt>
                <c:pt idx="52">
                  <c:v>1.2476497476410819</c:v>
                </c:pt>
                <c:pt idx="53">
                  <c:v>1.2218234224718985</c:v>
                </c:pt>
                <c:pt idx="54">
                  <c:v>1.2683087314754875</c:v>
                </c:pt>
                <c:pt idx="55">
                  <c:v>1.2425542110445138</c:v>
                </c:pt>
                <c:pt idx="56">
                  <c:v>1.2517295738462295</c:v>
                </c:pt>
                <c:pt idx="57">
                  <c:v>1.2742601891969032</c:v>
                </c:pt>
                <c:pt idx="58">
                  <c:v>1.2795546241874214</c:v>
                </c:pt>
                <c:pt idx="59">
                  <c:v>1.2812440519491228</c:v>
                </c:pt>
                <c:pt idx="60">
                  <c:v>1.2294030112116432</c:v>
                </c:pt>
              </c:numCache>
            </c:numRef>
          </c:val>
          <c:smooth val="0"/>
        </c:ser>
        <c:dLbls>
          <c:showLegendKey val="0"/>
          <c:showVal val="0"/>
          <c:showCatName val="0"/>
          <c:showSerName val="0"/>
          <c:showPercent val="0"/>
          <c:showBubbleSize val="0"/>
        </c:dLbls>
        <c:marker val="1"/>
        <c:smooth val="0"/>
        <c:axId val="245460352"/>
        <c:axId val="245470336"/>
      </c:lineChart>
      <c:dateAx>
        <c:axId val="245460352"/>
        <c:scaling>
          <c:orientation val="minMax"/>
        </c:scaling>
        <c:delete val="0"/>
        <c:axPos val="b"/>
        <c:numFmt formatCode="mm/yyyy" sourceLinked="0"/>
        <c:majorTickMark val="out"/>
        <c:minorTickMark val="none"/>
        <c:tickLblPos val="low"/>
        <c:crossAx val="245470336"/>
        <c:crosses val="autoZero"/>
        <c:auto val="1"/>
        <c:lblOffset val="100"/>
        <c:baseTimeUnit val="months"/>
        <c:majorUnit val="6"/>
        <c:majorTimeUnit val="months"/>
      </c:dateAx>
      <c:valAx>
        <c:axId val="245470336"/>
        <c:scaling>
          <c:orientation val="minMax"/>
          <c:max val="1.5"/>
          <c:min val="0"/>
        </c:scaling>
        <c:delete val="0"/>
        <c:axPos val="l"/>
        <c:numFmt formatCode="#,##0.0" sourceLinked="0"/>
        <c:majorTickMark val="out"/>
        <c:minorTickMark val="none"/>
        <c:tickLblPos val="nextTo"/>
        <c:crossAx val="245460352"/>
        <c:crosses val="autoZero"/>
        <c:crossBetween val="between"/>
        <c:majorUnit val="0.1"/>
      </c:valAx>
      <c:valAx>
        <c:axId val="245471872"/>
        <c:scaling>
          <c:orientation val="minMax"/>
          <c:max val="0.2"/>
        </c:scaling>
        <c:delete val="0"/>
        <c:axPos val="r"/>
        <c:numFmt formatCode="0%" sourceLinked="1"/>
        <c:majorTickMark val="out"/>
        <c:minorTickMark val="none"/>
        <c:tickLblPos val="nextTo"/>
        <c:crossAx val="245485952"/>
        <c:crosses val="max"/>
        <c:crossBetween val="between"/>
      </c:valAx>
      <c:dateAx>
        <c:axId val="245485952"/>
        <c:scaling>
          <c:orientation val="minMax"/>
        </c:scaling>
        <c:delete val="1"/>
        <c:axPos val="b"/>
        <c:numFmt formatCode="m/d/yyyy" sourceLinked="1"/>
        <c:majorTickMark val="out"/>
        <c:minorTickMark val="none"/>
        <c:tickLblPos val="nextTo"/>
        <c:crossAx val="245471872"/>
        <c:crosses val="autoZero"/>
        <c:auto val="1"/>
        <c:lblOffset val="100"/>
        <c:baseTimeUnit val="months"/>
      </c:dateAx>
    </c:plotArea>
    <c:legend>
      <c:legendPos val="r"/>
      <c:layout>
        <c:manualLayout>
          <c:xMode val="edge"/>
          <c:yMode val="edge"/>
          <c:x val="9.8445023201412504E-2"/>
          <c:y val="0.93342791314877793"/>
          <c:w val="0.82059581006873994"/>
          <c:h val="6.6571946297669049E-2"/>
        </c:manualLayout>
      </c:layout>
      <c:overlay val="0"/>
      <c:txPr>
        <a:bodyPr/>
        <a:lstStyle/>
        <a:p>
          <a:pPr>
            <a:defRPr sz="800"/>
          </a:pPr>
          <a:endParaRPr lang="en-US"/>
        </a:p>
      </c:txPr>
    </c:legend>
    <c:plotVisOnly val="1"/>
    <c:dispBlanksAs val="gap"/>
    <c:showDLblsOverMax val="0"/>
  </c:chart>
  <c:txPr>
    <a:bodyPr/>
    <a:lstStyle/>
    <a:p>
      <a:pPr>
        <a:defRPr sz="9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Fund Return (Y) VS.</a:t>
            </a:r>
            <a:r>
              <a:rPr lang="en-US" sz="1200" baseline="0"/>
              <a:t> Factor Return (X)</a:t>
            </a:r>
            <a:endParaRPr lang="en-US" sz="1200"/>
          </a:p>
        </c:rich>
      </c:tx>
      <c:overlay val="1"/>
    </c:title>
    <c:autoTitleDeleted val="0"/>
    <c:plotArea>
      <c:layout>
        <c:manualLayout>
          <c:layoutTarget val="inner"/>
          <c:xMode val="edge"/>
          <c:yMode val="edge"/>
          <c:x val="0.14144616773230806"/>
          <c:y val="0.11295518257050431"/>
          <c:w val="0.82398381452318459"/>
          <c:h val="0.80478150343566601"/>
        </c:manualLayout>
      </c:layout>
      <c:scatterChart>
        <c:scatterStyle val="lineMarker"/>
        <c:varyColors val="0"/>
        <c:ser>
          <c:idx val="0"/>
          <c:order val="0"/>
          <c:tx>
            <c:strRef>
              <c:f>Analysis!$Z$32</c:f>
              <c:strCache>
                <c:ptCount val="1"/>
                <c:pt idx="0">
                  <c:v>Gross</c:v>
                </c:pt>
              </c:strCache>
            </c:strRef>
          </c:tx>
          <c:spPr>
            <a:ln w="28575">
              <a:noFill/>
            </a:ln>
          </c:spPr>
          <c:marker>
            <c:symbol val="circle"/>
            <c:size val="7"/>
            <c:spPr>
              <a:noFill/>
              <a:ln w="12700">
                <a:solidFill>
                  <a:srgbClr val="0070C0"/>
                </a:solidFill>
              </a:ln>
            </c:spPr>
          </c:marker>
          <c:xVal>
            <c:numRef>
              <c:f>Analysis!$W$33:$W$300</c:f>
              <c:numCache>
                <c:formatCode>0%</c:formatCode>
                <c:ptCount val="268"/>
                <c:pt idx="0">
                  <c:v>-4.9287955950760187E-2</c:v>
                </c:pt>
                <c:pt idx="1">
                  <c:v>1.8222423004987665E-2</c:v>
                </c:pt>
                <c:pt idx="2">
                  <c:v>9.6827635155654068E-3</c:v>
                </c:pt>
                <c:pt idx="3">
                  <c:v>2.9518980439814158E-2</c:v>
                </c:pt>
                <c:pt idx="4">
                  <c:v>2.7300013800830358E-2</c:v>
                </c:pt>
                <c:pt idx="5">
                  <c:v>-5.829830533330016E-2</c:v>
                </c:pt>
                <c:pt idx="6">
                  <c:v>2.5350012815056777E-2</c:v>
                </c:pt>
                <c:pt idx="7">
                  <c:v>2.9586221853116657E-2</c:v>
                </c:pt>
                <c:pt idx="8">
                  <c:v>-6.4148308290621014E-2</c:v>
                </c:pt>
                <c:pt idx="9">
                  <c:v>-0.12574144287574551</c:v>
                </c:pt>
                <c:pt idx="10">
                  <c:v>-8.6270733267155841E-2</c:v>
                </c:pt>
                <c:pt idx="11">
                  <c:v>4.1151744941153146E-2</c:v>
                </c:pt>
                <c:pt idx="12">
                  <c:v>9.4137978623543006E-4</c:v>
                </c:pt>
                <c:pt idx="13">
                  <c:v>-8.4858663587802585E-2</c:v>
                </c:pt>
                <c:pt idx="14">
                  <c:v>3.9000019715471845E-2</c:v>
                </c:pt>
                <c:pt idx="15">
                  <c:v>8.4858663587802585E-2</c:v>
                </c:pt>
                <c:pt idx="16">
                  <c:v>3.5705190463647618E-2</c:v>
                </c:pt>
                <c:pt idx="17">
                  <c:v>3.0258635986142313E-3</c:v>
                </c:pt>
                <c:pt idx="18">
                  <c:v>7.2082795060320448E-2</c:v>
                </c:pt>
                <c:pt idx="19">
                  <c:v>1.4524145273348221E-2</c:v>
                </c:pt>
                <c:pt idx="20">
                  <c:v>4.0008640915009996E-2</c:v>
                </c:pt>
                <c:pt idx="21">
                  <c:v>-6.5896585036486766E-3</c:v>
                </c:pt>
                <c:pt idx="22">
                  <c:v>2.3063804762770479E-2</c:v>
                </c:pt>
                <c:pt idx="23">
                  <c:v>1.8087940178382667E-2</c:v>
                </c:pt>
                <c:pt idx="24">
                  <c:v>4.1689676247573804E-3</c:v>
                </c:pt>
                <c:pt idx="25">
                  <c:v>4.5455195392515524E-2</c:v>
                </c:pt>
                <c:pt idx="26">
                  <c:v>4.2496573207203792E-2</c:v>
                </c:pt>
                <c:pt idx="27">
                  <c:v>2.8846566306788723E-2</c:v>
                </c:pt>
                <c:pt idx="28">
                  <c:v>-2.6425875427897316E-2</c:v>
                </c:pt>
                <c:pt idx="29">
                  <c:v>-2.4005184549005909E-2</c:v>
                </c:pt>
                <c:pt idx="30">
                  <c:v>3.3553465237966318E-2</c:v>
                </c:pt>
                <c:pt idx="31">
                  <c:v>-1.5129317993070934E-2</c:v>
                </c:pt>
                <c:pt idx="32">
                  <c:v>5.2246578136071697E-2</c:v>
                </c:pt>
                <c:pt idx="33">
                  <c:v>3.4158637957689253E-2</c:v>
                </c:pt>
                <c:pt idx="34">
                  <c:v>2.3668977482493192E-2</c:v>
                </c:pt>
                <c:pt idx="35">
                  <c:v>4.0143123741614994E-2</c:v>
                </c:pt>
                <c:pt idx="36">
                  <c:v>5.7155201307157455E-3</c:v>
                </c:pt>
                <c:pt idx="37">
                  <c:v>2.5148288575149058E-2</c:v>
                </c:pt>
                <c:pt idx="38">
                  <c:v>4.1958641900783578E-2</c:v>
                </c:pt>
                <c:pt idx="39">
                  <c:v>3.0863808705864804E-2</c:v>
                </c:pt>
                <c:pt idx="40">
                  <c:v>4.1017262114548814E-3</c:v>
                </c:pt>
                <c:pt idx="41">
                  <c:v>-8.8086251426324758E-3</c:v>
                </c:pt>
                <c:pt idx="42">
                  <c:v>-1.3582765487112569E-2</c:v>
                </c:pt>
                <c:pt idx="43">
                  <c:v>-5.2851750855794632E-2</c:v>
                </c:pt>
                <c:pt idx="44">
                  <c:v>-4.585864387233074E-2</c:v>
                </c:pt>
                <c:pt idx="45">
                  <c:v>8.0555213136440207E-2</c:v>
                </c:pt>
                <c:pt idx="46">
                  <c:v>7.9344867696995447E-3</c:v>
                </c:pt>
                <c:pt idx="47">
                  <c:v>8.9431079692374738E-3</c:v>
                </c:pt>
                <c:pt idx="48">
                  <c:v>2.1450010843509615E-2</c:v>
                </c:pt>
                <c:pt idx="49">
                  <c:v>2.192070073662733E-2</c:v>
                </c:pt>
                <c:pt idx="50">
                  <c:v>2.6627599667804924E-2</c:v>
                </c:pt>
                <c:pt idx="51">
                  <c:v>3.1603464252192293E-3</c:v>
                </c:pt>
                <c:pt idx="52">
                  <c:v>-4.9422438777365185E-2</c:v>
                </c:pt>
                <c:pt idx="53">
                  <c:v>1.6743111912331798E-2</c:v>
                </c:pt>
                <c:pt idx="54">
                  <c:v>3.3620706651271703E-4</c:v>
                </c:pt>
                <c:pt idx="55">
                  <c:v>1.990345833755125E-2</c:v>
                </c:pt>
                <c:pt idx="56">
                  <c:v>2.8981049133393721E-2</c:v>
                </c:pt>
                <c:pt idx="57">
                  <c:v>4.9086231710853134E-3</c:v>
                </c:pt>
                <c:pt idx="58">
                  <c:v>1.9567251271038533E-2</c:v>
                </c:pt>
                <c:pt idx="59">
                  <c:v>1.8558630071500382E-2</c:v>
                </c:pt>
                <c:pt idx="60">
                  <c:v>3.8663812648959128E-2</c:v>
                </c:pt>
                <c:pt idx="61">
                  <c:v>1.553276647288615E-2</c:v>
                </c:pt>
                <c:pt idx="62">
                  <c:v>3.7386225796210981E-2</c:v>
                </c:pt>
                <c:pt idx="63">
                  <c:v>-2.5551737054964052E-3</c:v>
                </c:pt>
                <c:pt idx="64">
                  <c:v>2.6224151187989708E-2</c:v>
                </c:pt>
                <c:pt idx="65">
                  <c:v>-4.3034504513623784E-3</c:v>
                </c:pt>
                <c:pt idx="66">
                  <c:v>3.8394846995749132E-2</c:v>
                </c:pt>
                <c:pt idx="67">
                  <c:v>-8.0689695963043206E-4</c:v>
                </c:pt>
                <c:pt idx="68">
                  <c:v>3.6579328836580549E-2</c:v>
                </c:pt>
                <c:pt idx="69">
                  <c:v>2.299656334946798E-2</c:v>
                </c:pt>
                <c:pt idx="70">
                  <c:v>2.3803460309098412E-2</c:v>
                </c:pt>
                <c:pt idx="71">
                  <c:v>1.990345833755125E-2</c:v>
                </c:pt>
                <c:pt idx="72">
                  <c:v>-3.3620706651268373E-3</c:v>
                </c:pt>
              </c:numCache>
            </c:numRef>
          </c:xVal>
          <c:yVal>
            <c:numRef>
              <c:f>Analysis!$Z$33:$Z$300</c:f>
              <c:numCache>
                <c:formatCode>0.0%</c:formatCode>
                <c:ptCount val="268"/>
                <c:pt idx="0">
                  <c:v>-5.5817499999999992E-2</c:v>
                </c:pt>
                <c:pt idx="1">
                  <c:v>8.311999999999993E-3</c:v>
                </c:pt>
                <c:pt idx="2">
                  <c:v>9.4855000000000494E-3</c:v>
                </c:pt>
                <c:pt idx="3">
                  <c:v>3.7537499999999953E-2</c:v>
                </c:pt>
                <c:pt idx="4">
                  <c:v>2.0600999999999994E-2</c:v>
                </c:pt>
                <c:pt idx="5">
                  <c:v>-6.7155000000000034E-2</c:v>
                </c:pt>
                <c:pt idx="6">
                  <c:v>1.9296499999999946E-2</c:v>
                </c:pt>
                <c:pt idx="7">
                  <c:v>3.9906000000000059E-2</c:v>
                </c:pt>
                <c:pt idx="8">
                  <c:v>-7.1821499999999996E-2</c:v>
                </c:pt>
                <c:pt idx="9">
                  <c:v>-0.12443050000000001</c:v>
                </c:pt>
                <c:pt idx="10">
                  <c:v>-7.372050000000005E-2</c:v>
                </c:pt>
                <c:pt idx="11">
                  <c:v>8.5300000000000306E-3</c:v>
                </c:pt>
                <c:pt idx="12">
                  <c:v>2.1323499999999999E-2</c:v>
                </c:pt>
                <c:pt idx="13">
                  <c:v>-8.0468500000000026E-2</c:v>
                </c:pt>
                <c:pt idx="14">
                  <c:v>2.6295999999999924E-2</c:v>
                </c:pt>
                <c:pt idx="15">
                  <c:v>4.8591500000000079E-2</c:v>
                </c:pt>
                <c:pt idx="16">
                  <c:v>4.0040999999999979E-2</c:v>
                </c:pt>
                <c:pt idx="17">
                  <c:v>7.8090000000000694E-3</c:v>
                </c:pt>
                <c:pt idx="18">
                  <c:v>6.7242500000000011E-2</c:v>
                </c:pt>
                <c:pt idx="19">
                  <c:v>1.5058000000000021E-2</c:v>
                </c:pt>
                <c:pt idx="20">
                  <c:v>5.9004500000000064E-2</c:v>
                </c:pt>
                <c:pt idx="21">
                  <c:v>-1.5224999999999943E-2</c:v>
                </c:pt>
                <c:pt idx="22">
                  <c:v>1.8764999999999941E-2</c:v>
                </c:pt>
                <c:pt idx="23">
                  <c:v>2.6100000000000255E-3</c:v>
                </c:pt>
                <c:pt idx="24">
                  <c:v>7.0480000000000716E-3</c:v>
                </c:pt>
                <c:pt idx="25">
                  <c:v>5.141849999999995E-2</c:v>
                </c:pt>
                <c:pt idx="26">
                  <c:v>5.0749999999999962E-2</c:v>
                </c:pt>
                <c:pt idx="27">
                  <c:v>2.2906000000000031E-2</c:v>
                </c:pt>
                <c:pt idx="28">
                  <c:v>-2.2907000000000056E-2</c:v>
                </c:pt>
                <c:pt idx="29">
                  <c:v>-3.3126999999999941E-2</c:v>
                </c:pt>
                <c:pt idx="30">
                  <c:v>4.8002499999999976E-2</c:v>
                </c:pt>
                <c:pt idx="31">
                  <c:v>-1.5568500000000058E-2</c:v>
                </c:pt>
                <c:pt idx="32">
                  <c:v>6.2478500000000048E-2</c:v>
                </c:pt>
                <c:pt idx="33">
                  <c:v>4.0137499999999958E-2</c:v>
                </c:pt>
                <c:pt idx="34">
                  <c:v>1.657750000000004E-2</c:v>
                </c:pt>
                <c:pt idx="35">
                  <c:v>5.237550000000004E-2</c:v>
                </c:pt>
                <c:pt idx="36">
                  <c:v>1.9674499999999984E-2</c:v>
                </c:pt>
                <c:pt idx="37">
                  <c:v>3.1785500000000029E-2</c:v>
                </c:pt>
                <c:pt idx="38">
                  <c:v>3.9697499999999955E-2</c:v>
                </c:pt>
                <c:pt idx="39">
                  <c:v>3.445350000000006E-2</c:v>
                </c:pt>
                <c:pt idx="40">
                  <c:v>2.778850000000007E-2</c:v>
                </c:pt>
                <c:pt idx="41">
                  <c:v>-1.0399499999999968E-2</c:v>
                </c:pt>
                <c:pt idx="42">
                  <c:v>-1.5603999999999939E-2</c:v>
                </c:pt>
                <c:pt idx="43">
                  <c:v>-6.8056999999999993E-2</c:v>
                </c:pt>
                <c:pt idx="44">
                  <c:v>-5.1625000000000039E-2</c:v>
                </c:pt>
                <c:pt idx="45">
                  <c:v>9.1575000000000101E-2</c:v>
                </c:pt>
                <c:pt idx="46">
                  <c:v>-1.7499999999991223E-4</c:v>
                </c:pt>
                <c:pt idx="47">
                  <c:v>4.7499999999999314E-3</c:v>
                </c:pt>
                <c:pt idx="48">
                  <c:v>2.5700000000000035E-2</c:v>
                </c:pt>
                <c:pt idx="49">
                  <c:v>2.5774999999999913E-2</c:v>
                </c:pt>
                <c:pt idx="50">
                  <c:v>2.7074999999999998E-2</c:v>
                </c:pt>
                <c:pt idx="51">
                  <c:v>9.5999999999999835E-3</c:v>
                </c:pt>
                <c:pt idx="52">
                  <c:v>-5.3125000000000075E-2</c:v>
                </c:pt>
                <c:pt idx="53">
                  <c:v>1.7300000000000072E-2</c:v>
                </c:pt>
                <c:pt idx="54">
                  <c:v>9.9999999999994017E-4</c:v>
                </c:pt>
                <c:pt idx="55">
                  <c:v>1.9799999999999967E-2</c:v>
                </c:pt>
                <c:pt idx="56">
                  <c:v>2.8374999999999956E-2</c:v>
                </c:pt>
                <c:pt idx="57">
                  <c:v>4.0750000024999998E-3</c:v>
                </c:pt>
                <c:pt idx="58">
                  <c:v>1.7749999999999926E-2</c:v>
                </c:pt>
                <c:pt idx="59">
                  <c:v>1.6950000000000076E-2</c:v>
                </c:pt>
                <c:pt idx="60">
                  <c:v>3.775000000000004E-2</c:v>
                </c:pt>
                <c:pt idx="61">
                  <c:v>2.0625000000000032E-2</c:v>
                </c:pt>
                <c:pt idx="62">
                  <c:v>3.3899999999999958E-2</c:v>
                </c:pt>
                <c:pt idx="63">
                  <c:v>1.2750000000000034E-2</c:v>
                </c:pt>
                <c:pt idx="64">
                  <c:v>2.0475000000000007E-2</c:v>
                </c:pt>
                <c:pt idx="65">
                  <c:v>-1.2024999999999985E-2</c:v>
                </c:pt>
                <c:pt idx="66">
                  <c:v>4.7350000000000052E-2</c:v>
                </c:pt>
                <c:pt idx="67">
                  <c:v>2.9249999999999771E-3</c:v>
                </c:pt>
                <c:pt idx="68">
                  <c:v>3.985000000000001E-2</c:v>
                </c:pt>
                <c:pt idx="69">
                  <c:v>2.5625000000000051E-2</c:v>
                </c:pt>
                <c:pt idx="70">
                  <c:v>2.6025000000000069E-2</c:v>
                </c:pt>
                <c:pt idx="71">
                  <c:v>2.1350000000000056E-2</c:v>
                </c:pt>
                <c:pt idx="72">
                  <c:v>-4.1250000000000132E-3</c:v>
                </c:pt>
              </c:numCache>
            </c:numRef>
          </c:yVal>
          <c:smooth val="0"/>
        </c:ser>
        <c:ser>
          <c:idx val="1"/>
          <c:order val="1"/>
          <c:tx>
            <c:strRef>
              <c:f>Analysis!$AB$21</c:f>
              <c:strCache>
                <c:ptCount val="1"/>
                <c:pt idx="0">
                  <c:v>Zero Alpha Line</c:v>
                </c:pt>
              </c:strCache>
            </c:strRef>
          </c:tx>
          <c:spPr>
            <a:ln w="19050">
              <a:solidFill>
                <a:srgbClr val="FF0000"/>
              </a:solidFill>
            </a:ln>
          </c:spPr>
          <c:marker>
            <c:symbol val="square"/>
            <c:size val="2"/>
            <c:spPr>
              <a:noFill/>
              <a:ln>
                <a:noFill/>
              </a:ln>
            </c:spPr>
          </c:marker>
          <c:xVal>
            <c:numRef>
              <c:f>Analysis!$AB$23:$AB$24</c:f>
              <c:numCache>
                <c:formatCode>0%</c:formatCode>
                <c:ptCount val="2"/>
                <c:pt idx="0">
                  <c:v>-1</c:v>
                </c:pt>
                <c:pt idx="1">
                  <c:v>1</c:v>
                </c:pt>
              </c:numCache>
            </c:numRef>
          </c:xVal>
          <c:yVal>
            <c:numRef>
              <c:f>Analysis!$AC$23:$AC$24</c:f>
              <c:numCache>
                <c:formatCode>0.0000</c:formatCode>
                <c:ptCount val="2"/>
                <c:pt idx="0">
                  <c:v>-1</c:v>
                </c:pt>
                <c:pt idx="1">
                  <c:v>1</c:v>
                </c:pt>
              </c:numCache>
            </c:numRef>
          </c:yVal>
          <c:smooth val="0"/>
        </c:ser>
        <c:dLbls>
          <c:showLegendKey val="0"/>
          <c:showVal val="0"/>
          <c:showCatName val="0"/>
          <c:showSerName val="0"/>
          <c:showPercent val="0"/>
          <c:showBubbleSize val="0"/>
        </c:dLbls>
        <c:axId val="247186176"/>
        <c:axId val="247188096"/>
      </c:scatterChart>
      <c:valAx>
        <c:axId val="247186176"/>
        <c:scaling>
          <c:orientation val="minMax"/>
          <c:max val="0.14000000000000001"/>
          <c:min val="-0.14000000000000001"/>
        </c:scaling>
        <c:delete val="0"/>
        <c:axPos val="b"/>
        <c:numFmt formatCode="0.0%" sourceLinked="0"/>
        <c:majorTickMark val="none"/>
        <c:minorTickMark val="in"/>
        <c:tickLblPos val="low"/>
        <c:crossAx val="247188096"/>
        <c:crosses val="autoZero"/>
        <c:crossBetween val="midCat"/>
        <c:majorUnit val="0.1"/>
      </c:valAx>
      <c:valAx>
        <c:axId val="247188096"/>
        <c:scaling>
          <c:orientation val="minMax"/>
          <c:max val="0.14000000000000001"/>
          <c:min val="-0.14000000000000001"/>
        </c:scaling>
        <c:delete val="0"/>
        <c:axPos val="l"/>
        <c:numFmt formatCode="0.0%" sourceLinked="1"/>
        <c:majorTickMark val="none"/>
        <c:minorTickMark val="in"/>
        <c:tickLblPos val="low"/>
        <c:crossAx val="247186176"/>
        <c:crosses val="autoZero"/>
        <c:crossBetween val="midCat"/>
        <c:majorUnit val="0.1"/>
      </c:valAx>
    </c:plotArea>
    <c:legend>
      <c:legendPos val="r"/>
      <c:layout>
        <c:manualLayout>
          <c:xMode val="edge"/>
          <c:yMode val="edge"/>
          <c:x val="0.14945911592945224"/>
          <c:y val="0.12632662989650559"/>
          <c:w val="0.28521231373569311"/>
          <c:h val="0.10715800524934384"/>
        </c:manualLayout>
      </c:layout>
      <c:overlay val="1"/>
      <c:spPr>
        <a:ln>
          <a:solidFill>
            <a:schemeClr val="tx1"/>
          </a:solidFill>
        </a:ln>
      </c:sp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0</xdr:col>
      <xdr:colOff>130968</xdr:colOff>
      <xdr:row>9</xdr:row>
      <xdr:rowOff>17476</xdr:rowOff>
    </xdr:from>
    <xdr:to>
      <xdr:col>4</xdr:col>
      <xdr:colOff>392847</xdr:colOff>
      <xdr:row>24</xdr:row>
      <xdr:rowOff>187045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476494</xdr:colOff>
      <xdr:row>8</xdr:row>
      <xdr:rowOff>186085</xdr:rowOff>
    </xdr:from>
    <xdr:to>
      <xdr:col>8</xdr:col>
      <xdr:colOff>396028</xdr:colOff>
      <xdr:row>24</xdr:row>
      <xdr:rowOff>161030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485773</xdr:colOff>
      <xdr:row>9</xdr:row>
      <xdr:rowOff>9524</xdr:rowOff>
    </xdr:from>
    <xdr:to>
      <xdr:col>16</xdr:col>
      <xdr:colOff>443276</xdr:colOff>
      <xdr:row>24</xdr:row>
      <xdr:rowOff>173672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819150</xdr:colOff>
          <xdr:row>28</xdr:row>
          <xdr:rowOff>0</xdr:rowOff>
        </xdr:from>
        <xdr:to>
          <xdr:col>7</xdr:col>
          <xdr:colOff>666750</xdr:colOff>
          <xdr:row>29</xdr:row>
          <xdr:rowOff>123825</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xdr:twoCellAnchor>
    <xdr:from>
      <xdr:col>39</xdr:col>
      <xdr:colOff>274571</xdr:colOff>
      <xdr:row>1</xdr:row>
      <xdr:rowOff>7824</xdr:rowOff>
    </xdr:from>
    <xdr:to>
      <xdr:col>44</xdr:col>
      <xdr:colOff>294669</xdr:colOff>
      <xdr:row>16</xdr:row>
      <xdr:rowOff>160066</xdr:rowOff>
    </xdr:to>
    <xdr:graphicFrame macro="">
      <xdr:nvGraphicFramePr>
        <xdr:cNvPr id="6"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180975</xdr:colOff>
          <xdr:row>27</xdr:row>
          <xdr:rowOff>180975</xdr:rowOff>
        </xdr:from>
        <xdr:to>
          <xdr:col>9</xdr:col>
          <xdr:colOff>428625</xdr:colOff>
          <xdr:row>29</xdr:row>
          <xdr:rowOff>95250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twoCellAnchor>
    <xdr:from>
      <xdr:col>26</xdr:col>
      <xdr:colOff>273844</xdr:colOff>
      <xdr:row>11</xdr:row>
      <xdr:rowOff>83343</xdr:rowOff>
    </xdr:from>
    <xdr:to>
      <xdr:col>33</xdr:col>
      <xdr:colOff>267066</xdr:colOff>
      <xdr:row>27</xdr:row>
      <xdr:rowOff>68897</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34</xdr:col>
      <xdr:colOff>41130</xdr:colOff>
      <xdr:row>1</xdr:row>
      <xdr:rowOff>27060</xdr:rowOff>
    </xdr:from>
    <xdr:to>
      <xdr:col>39</xdr:col>
      <xdr:colOff>177227</xdr:colOff>
      <xdr:row>29</xdr:row>
      <xdr:rowOff>132051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595314</xdr:colOff>
      <xdr:row>3</xdr:row>
      <xdr:rowOff>142875</xdr:rowOff>
    </xdr:from>
    <xdr:to>
      <xdr:col>24</xdr:col>
      <xdr:colOff>214312</xdr:colOff>
      <xdr:row>25</xdr:row>
      <xdr:rowOff>178593</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iscellaneous/Fraud%20Check%20V6%20(Simulation%20Delted).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Miscellaneous/Connie%20Everson/Global%20Macro%20Factors%20v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Activist%20Replication/Jana/Returns%20Jana.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Activist%20Replication/PershingSquare/Returns%20Pershing%20Square.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Activist%20Replication/Relational/Returns%20Relational.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Activist%20Replication/Childrens/Returns%20Children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Activist%20Replication/Trian/Returns%20Trian.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Activist%20Replication/ValueAct/Returns%20ValueAct.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Activist%20Replication/Blue%20Harbour/Returns%20BlueHarbou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1. Dist. Continuity"/>
      <sheetName val="2. Serial Correlation"/>
      <sheetName val="3. Data Quality"/>
      <sheetName val="Formated Data"/>
      <sheetName val="LD Dist."/>
      <sheetName val="LD MC"/>
      <sheetName val="Raw Data"/>
    </sheetNames>
    <sheetDataSet>
      <sheetData sheetId="0"/>
      <sheetData sheetId="1"/>
      <sheetData sheetId="2"/>
      <sheetData sheetId="3"/>
      <sheetData sheetId="4">
        <row r="1">
          <cell r="A1" t="str">
            <v>Date</v>
          </cell>
          <cell r="B1" t="str">
            <v>Year</v>
          </cell>
          <cell r="C1" t="str">
            <v>Month</v>
          </cell>
          <cell r="D1" t="str">
            <v>Anchorage</v>
          </cell>
          <cell r="E1" t="str">
            <v>Claren</v>
          </cell>
          <cell r="F1" t="str">
            <v>King</v>
          </cell>
          <cell r="G1" t="str">
            <v>Brigade</v>
          </cell>
          <cell r="H1" t="str">
            <v>Samlyn</v>
          </cell>
          <cell r="I1" t="str">
            <v>Ascend</v>
          </cell>
          <cell r="J1" t="str">
            <v>Glenview</v>
          </cell>
          <cell r="K1" t="str">
            <v>Indus</v>
          </cell>
          <cell r="L1" t="str">
            <v>American</v>
          </cell>
          <cell r="M1" t="str">
            <v>Highfields</v>
          </cell>
          <cell r="N1" t="str">
            <v>Davidson</v>
          </cell>
          <cell r="O1" t="str">
            <v>Elliott</v>
          </cell>
          <cell r="P1" t="str">
            <v>Taconic</v>
          </cell>
          <cell r="Q1" t="str">
            <v>York</v>
          </cell>
          <cell r="R1" t="str">
            <v>Pershing</v>
          </cell>
          <cell r="S1" t="str">
            <v>Brevan</v>
          </cell>
          <cell r="T1" t="str">
            <v>BlueCrest</v>
          </cell>
          <cell r="U1" t="str">
            <v>CCP</v>
          </cell>
          <cell r="V1" t="str">
            <v>Winton</v>
          </cell>
          <cell r="W1" t="str">
            <v>Capula</v>
          </cell>
          <cell r="X1" t="str">
            <v>Arrowgrass</v>
          </cell>
          <cell r="Y1" t="str">
            <v>OZ</v>
          </cell>
          <cell r="Z1" t="str">
            <v>ARC</v>
          </cell>
        </row>
        <row r="2">
          <cell r="A2">
            <v>41639</v>
          </cell>
          <cell r="B2">
            <v>2013</v>
          </cell>
          <cell r="C2">
            <v>12</v>
          </cell>
          <cell r="D2" t="str">
            <v>-</v>
          </cell>
          <cell r="E2" t="str">
            <v>-</v>
          </cell>
          <cell r="F2" t="str">
            <v>-</v>
          </cell>
          <cell r="G2" t="str">
            <v>-</v>
          </cell>
          <cell r="H2" t="str">
            <v>-</v>
          </cell>
          <cell r="I2" t="str">
            <v>-</v>
          </cell>
          <cell r="J2" t="str">
            <v>-</v>
          </cell>
          <cell r="K2" t="str">
            <v>-</v>
          </cell>
          <cell r="L2" t="str">
            <v>-</v>
          </cell>
          <cell r="M2" t="str">
            <v>-</v>
          </cell>
          <cell r="N2" t="str">
            <v>-</v>
          </cell>
          <cell r="O2" t="str">
            <v>-</v>
          </cell>
          <cell r="P2" t="str">
            <v>-</v>
          </cell>
          <cell r="Q2" t="str">
            <v>-</v>
          </cell>
          <cell r="R2" t="str">
            <v>-</v>
          </cell>
          <cell r="S2" t="str">
            <v>-</v>
          </cell>
          <cell r="T2" t="str">
            <v>-</v>
          </cell>
          <cell r="U2" t="str">
            <v>-</v>
          </cell>
          <cell r="V2" t="str">
            <v>-</v>
          </cell>
          <cell r="W2" t="str">
            <v>-</v>
          </cell>
          <cell r="X2" t="str">
            <v>-</v>
          </cell>
          <cell r="Y2" t="str">
            <v>-</v>
          </cell>
          <cell r="Z2">
            <v>-3.5000000000000003E-2</v>
          </cell>
        </row>
        <row r="3">
          <cell r="A3">
            <v>41608</v>
          </cell>
          <cell r="B3">
            <v>2013</v>
          </cell>
          <cell r="C3">
            <v>11</v>
          </cell>
          <cell r="D3">
            <v>2.35E-2</v>
          </cell>
          <cell r="E3">
            <v>1.0200000000000001E-2</v>
          </cell>
          <cell r="F3">
            <v>0.01</v>
          </cell>
          <cell r="G3">
            <v>9.5999999999999992E-3</v>
          </cell>
          <cell r="H3">
            <v>3.7400000000000003E-2</v>
          </cell>
          <cell r="I3">
            <v>1.6500000000000001E-2</v>
          </cell>
          <cell r="J3">
            <v>1.1299999999999999E-2</v>
          </cell>
          <cell r="K3">
            <v>1.9E-2</v>
          </cell>
          <cell r="L3">
            <v>6.7999999999999996E-3</v>
          </cell>
          <cell r="M3">
            <v>3.5799999999999998E-2</v>
          </cell>
          <cell r="N3">
            <v>3.2000000000000002E-3</v>
          </cell>
          <cell r="O3">
            <v>1.2999999999999999E-2</v>
          </cell>
          <cell r="P3">
            <v>9.1000000000000004E-3</v>
          </cell>
          <cell r="Q3">
            <v>0.03</v>
          </cell>
          <cell r="R3">
            <v>1.41E-2</v>
          </cell>
          <cell r="S3">
            <v>1.66E-2</v>
          </cell>
          <cell r="T3">
            <v>4.0000000000000002E-4</v>
          </cell>
          <cell r="U3">
            <v>1.9199999999999998E-2</v>
          </cell>
          <cell r="V3">
            <v>2.1999999999999999E-2</v>
          </cell>
          <cell r="W3">
            <v>2.3999999999999998E-3</v>
          </cell>
          <cell r="X3">
            <v>2E-3</v>
          </cell>
          <cell r="Y3">
            <v>1.0999999999999999E-2</v>
          </cell>
          <cell r="Z3">
            <v>-6.0000000000000001E-3</v>
          </cell>
          <cell r="AA3">
            <v>0</v>
          </cell>
          <cell r="AB3">
            <v>0</v>
          </cell>
          <cell r="AC3">
            <v>0</v>
          </cell>
          <cell r="AD3">
            <v>0</v>
          </cell>
          <cell r="AE3">
            <v>0</v>
          </cell>
          <cell r="AF3">
            <v>0</v>
          </cell>
          <cell r="AG3">
            <v>0</v>
          </cell>
        </row>
        <row r="4">
          <cell r="A4">
            <v>41578</v>
          </cell>
          <cell r="B4">
            <v>2013</v>
          </cell>
          <cell r="C4">
            <v>10</v>
          </cell>
          <cell r="D4">
            <v>2.2499999999999999E-2</v>
          </cell>
          <cell r="E4">
            <v>2.9999999999999997E-4</v>
          </cell>
          <cell r="F4">
            <v>9.4999999999999998E-3</v>
          </cell>
          <cell r="G4">
            <v>6.6E-3</v>
          </cell>
          <cell r="H4">
            <v>1.67E-2</v>
          </cell>
          <cell r="I4">
            <v>1.8100000000000002E-2</v>
          </cell>
          <cell r="J4">
            <v>3.4700000000000002E-2</v>
          </cell>
          <cell r="K4">
            <v>8.0000000000000002E-3</v>
          </cell>
          <cell r="L4">
            <v>-2.0999999999999999E-3</v>
          </cell>
          <cell r="M4">
            <v>3.0300000000000001E-2</v>
          </cell>
          <cell r="N4">
            <v>1.0800000000000001E-2</v>
          </cell>
          <cell r="O4">
            <v>4.0000000000000001E-3</v>
          </cell>
          <cell r="P4">
            <v>1.4E-2</v>
          </cell>
          <cell r="Q4">
            <v>2.6700000000000002E-2</v>
          </cell>
          <cell r="R4">
            <v>7.9000000000000001E-2</v>
          </cell>
          <cell r="S4">
            <v>-6.8999999999999999E-3</v>
          </cell>
          <cell r="T4">
            <v>7.1000000000000004E-3</v>
          </cell>
          <cell r="U4">
            <v>1.9400000000000001E-2</v>
          </cell>
          <cell r="V4">
            <v>3.2000000000000001E-2</v>
          </cell>
          <cell r="W4">
            <v>1.8E-3</v>
          </cell>
          <cell r="X4">
            <v>5.8999999999999999E-3</v>
          </cell>
          <cell r="Y4">
            <v>1.11E-2</v>
          </cell>
          <cell r="Z4">
            <v>1E-3</v>
          </cell>
          <cell r="AA4">
            <v>0</v>
          </cell>
          <cell r="AB4">
            <v>0</v>
          </cell>
          <cell r="AC4">
            <v>0</v>
          </cell>
        </row>
        <row r="5">
          <cell r="A5">
            <v>41547</v>
          </cell>
          <cell r="B5">
            <v>2013</v>
          </cell>
          <cell r="C5">
            <v>9</v>
          </cell>
          <cell r="D5">
            <v>2.0899999999999998E-2</v>
          </cell>
          <cell r="E5">
            <v>-3.2000000000000002E-3</v>
          </cell>
          <cell r="F5">
            <v>5.5999999999999999E-3</v>
          </cell>
          <cell r="G5">
            <v>1.04E-2</v>
          </cell>
          <cell r="H5">
            <v>1.8700000000000001E-2</v>
          </cell>
          <cell r="I5">
            <v>1.5100000000000001E-2</v>
          </cell>
          <cell r="J5">
            <v>1.72E-2</v>
          </cell>
          <cell r="K5">
            <v>1.4E-2</v>
          </cell>
          <cell r="L5">
            <v>2.81E-2</v>
          </cell>
          <cell r="M5">
            <v>3.3700000000000001E-2</v>
          </cell>
          <cell r="N5">
            <v>7.1000000000000004E-3</v>
          </cell>
          <cell r="O5">
            <v>2.1000000000000001E-2</v>
          </cell>
          <cell r="P5">
            <v>1.2200000000000001E-2</v>
          </cell>
          <cell r="Q5">
            <v>2.1000000000000001E-2</v>
          </cell>
          <cell r="R5">
            <v>2.3999999999999998E-3</v>
          </cell>
          <cell r="S5">
            <v>4.0000000000000002E-4</v>
          </cell>
          <cell r="T5">
            <v>3.5000000000000001E-3</v>
          </cell>
          <cell r="U5">
            <v>1.29E-2</v>
          </cell>
          <cell r="V5">
            <v>3.4700000000000002E-2</v>
          </cell>
          <cell r="W5">
            <v>1.1299999999999999E-2</v>
          </cell>
          <cell r="X5">
            <v>6.8999999999999999E-3</v>
          </cell>
          <cell r="Y5">
            <v>1.89E-2</v>
          </cell>
          <cell r="Z5">
            <v>-4.1000000000000002E-2</v>
          </cell>
          <cell r="AA5">
            <v>0</v>
          </cell>
          <cell r="AB5">
            <v>0</v>
          </cell>
          <cell r="AC5">
            <v>0</v>
          </cell>
        </row>
        <row r="6">
          <cell r="A6">
            <v>41517</v>
          </cell>
          <cell r="B6">
            <v>2013</v>
          </cell>
          <cell r="C6">
            <v>8</v>
          </cell>
          <cell r="D6">
            <v>3.0000000000000001E-3</v>
          </cell>
          <cell r="E6">
            <v>-2E-3</v>
          </cell>
          <cell r="F6">
            <v>2.5000000000000001E-3</v>
          </cell>
          <cell r="G6">
            <v>-6.6E-3</v>
          </cell>
          <cell r="H6">
            <v>-1.49E-2</v>
          </cell>
          <cell r="I6">
            <v>5.0000000000000001E-4</v>
          </cell>
          <cell r="J6">
            <v>-7.4999999999999997E-3</v>
          </cell>
          <cell r="K6">
            <v>-1.0999999999999999E-2</v>
          </cell>
          <cell r="L6">
            <v>1.3899999999999999E-2</v>
          </cell>
          <cell r="M6">
            <v>4.1000000000000003E-3</v>
          </cell>
          <cell r="N6">
            <v>5.4000000000000003E-3</v>
          </cell>
          <cell r="O6">
            <v>8.9999999999999993E-3</v>
          </cell>
          <cell r="P6">
            <v>-1.1000000000000001E-3</v>
          </cell>
          <cell r="Q6">
            <v>-8.8999999999999999E-3</v>
          </cell>
          <cell r="R6">
            <v>-3.5499999999999997E-2</v>
          </cell>
          <cell r="S6">
            <v>-1.9099999999999999E-2</v>
          </cell>
          <cell r="T6">
            <v>3.3999999999999998E-3</v>
          </cell>
          <cell r="U6">
            <v>-2.6200000000000001E-2</v>
          </cell>
          <cell r="V6">
            <v>-3.7999999999999999E-2</v>
          </cell>
          <cell r="W6">
            <v>1.2200000000000001E-2</v>
          </cell>
          <cell r="X6">
            <v>1.1000000000000001E-3</v>
          </cell>
          <cell r="Y6">
            <v>1.1999999999999999E-3</v>
          </cell>
          <cell r="Z6">
            <v>-2.1000000000000001E-2</v>
          </cell>
          <cell r="AA6">
            <v>0</v>
          </cell>
          <cell r="AB6">
            <v>0</v>
          </cell>
          <cell r="AC6">
            <v>0</v>
          </cell>
        </row>
        <row r="7">
          <cell r="A7">
            <v>41486</v>
          </cell>
          <cell r="B7">
            <v>2013</v>
          </cell>
          <cell r="C7">
            <v>7</v>
          </cell>
          <cell r="D7">
            <v>1.7000000000000001E-2</v>
          </cell>
          <cell r="E7">
            <v>-1.55E-2</v>
          </cell>
          <cell r="F7">
            <v>6.1000000000000004E-3</v>
          </cell>
          <cell r="G7">
            <v>1.4500000000000001E-2</v>
          </cell>
          <cell r="H7">
            <v>1.2E-2</v>
          </cell>
          <cell r="I7">
            <v>1.03E-2</v>
          </cell>
          <cell r="J7">
            <v>2.3400000000000001E-2</v>
          </cell>
          <cell r="K7">
            <v>-2E-3</v>
          </cell>
          <cell r="L7">
            <v>1.1299999999999999E-2</v>
          </cell>
          <cell r="M7">
            <v>3.5900000000000001E-2</v>
          </cell>
          <cell r="N7">
            <v>8.0999999999999996E-3</v>
          </cell>
          <cell r="O7">
            <v>0.01</v>
          </cell>
          <cell r="P7">
            <v>1.4800000000000001E-2</v>
          </cell>
          <cell r="Q7">
            <v>2.6700000000000002E-2</v>
          </cell>
          <cell r="R7">
            <v>-2.1700000000000001E-2</v>
          </cell>
          <cell r="S7">
            <v>-1.0200000000000001E-2</v>
          </cell>
          <cell r="T7">
            <v>1E-4</v>
          </cell>
          <cell r="U7">
            <v>1.83E-2</v>
          </cell>
          <cell r="V7">
            <v>-6.1000000000000004E-3</v>
          </cell>
          <cell r="W7">
            <v>1.17E-2</v>
          </cell>
          <cell r="X7">
            <v>2.0999999999999999E-3</v>
          </cell>
          <cell r="Y7">
            <v>1.06E-2</v>
          </cell>
          <cell r="Z7">
            <v>0</v>
          </cell>
          <cell r="AA7">
            <v>0</v>
          </cell>
          <cell r="AB7">
            <v>0</v>
          </cell>
          <cell r="AC7">
            <v>0</v>
          </cell>
        </row>
        <row r="8">
          <cell r="A8">
            <v>41455</v>
          </cell>
          <cell r="B8">
            <v>2013</v>
          </cell>
          <cell r="C8">
            <v>6</v>
          </cell>
          <cell r="D8">
            <v>-4.7000000000000002E-3</v>
          </cell>
          <cell r="E8">
            <v>-1.89E-2</v>
          </cell>
          <cell r="F8">
            <v>-1.04E-2</v>
          </cell>
          <cell r="G8">
            <v>-1.72E-2</v>
          </cell>
          <cell r="H8">
            <v>5.0000000000000001E-4</v>
          </cell>
          <cell r="I8">
            <v>-4.0000000000000002E-4</v>
          </cell>
          <cell r="J8">
            <v>7.0000000000000001E-3</v>
          </cell>
          <cell r="K8">
            <v>-2.5999999999999999E-2</v>
          </cell>
          <cell r="L8">
            <v>-1.06E-2</v>
          </cell>
          <cell r="M8">
            <v>-2.1999999999999999E-2</v>
          </cell>
          <cell r="N8">
            <v>-6.1999999999999998E-3</v>
          </cell>
          <cell r="O8">
            <v>3.0000000000000001E-3</v>
          </cell>
          <cell r="P8">
            <v>-1.01E-2</v>
          </cell>
          <cell r="Q8">
            <v>-1.7999999999999999E-2</v>
          </cell>
          <cell r="R8">
            <v>-1.1299999999999999E-2</v>
          </cell>
          <cell r="S8">
            <v>-2.9100000000000001E-2</v>
          </cell>
          <cell r="T8">
            <v>-2.3300000000000001E-2</v>
          </cell>
          <cell r="U8">
            <v>-6.1699999999999998E-2</v>
          </cell>
          <cell r="V8">
            <v>-1.77E-2</v>
          </cell>
          <cell r="W8">
            <v>-7.0000000000000001E-3</v>
          </cell>
          <cell r="X8">
            <v>-8.3999999999999995E-3</v>
          </cell>
          <cell r="Y8">
            <v>-6.7999999999999996E-3</v>
          </cell>
          <cell r="Z8">
            <v>-2E-3</v>
          </cell>
          <cell r="AA8">
            <v>0</v>
          </cell>
          <cell r="AB8">
            <v>0</v>
          </cell>
          <cell r="AC8">
            <v>0</v>
          </cell>
        </row>
        <row r="9">
          <cell r="A9">
            <v>41425</v>
          </cell>
          <cell r="B9">
            <v>2013</v>
          </cell>
          <cell r="C9">
            <v>5</v>
          </cell>
          <cell r="D9">
            <v>4.1700000000000001E-2</v>
          </cell>
          <cell r="E9">
            <v>2.5399999999999999E-2</v>
          </cell>
          <cell r="F9">
            <v>1.9800000000000002E-2</v>
          </cell>
          <cell r="G9">
            <v>3.5999999999999999E-3</v>
          </cell>
          <cell r="H9">
            <v>7.7999999999999996E-3</v>
          </cell>
          <cell r="I9">
            <v>4.4999999999999997E-3</v>
          </cell>
          <cell r="J9">
            <v>7.9899999999999999E-2</v>
          </cell>
          <cell r="K9">
            <v>1.4E-2</v>
          </cell>
          <cell r="L9">
            <v>2.4E-2</v>
          </cell>
          <cell r="M9">
            <v>3.5999999999999997E-2</v>
          </cell>
          <cell r="N9">
            <v>1.37E-2</v>
          </cell>
          <cell r="O9">
            <v>1.0999999999999999E-2</v>
          </cell>
          <cell r="P9">
            <v>2.1100000000000001E-2</v>
          </cell>
          <cell r="Q9">
            <v>1.52E-2</v>
          </cell>
          <cell r="R9">
            <v>4.4999999999999997E-3</v>
          </cell>
          <cell r="S9">
            <v>-8.0000000000000004E-4</v>
          </cell>
          <cell r="T9">
            <v>-5.4999999999999997E-3</v>
          </cell>
          <cell r="U9">
            <v>-5.5300000000000002E-2</v>
          </cell>
          <cell r="V9">
            <v>-2.4E-2</v>
          </cell>
          <cell r="W9">
            <v>1.2800000000000001E-2</v>
          </cell>
          <cell r="X9">
            <v>2.0799999999999999E-2</v>
          </cell>
          <cell r="Y9">
            <v>1.2999999999999999E-2</v>
          </cell>
          <cell r="Z9">
            <v>4.0000000000000001E-3</v>
          </cell>
          <cell r="AA9">
            <v>0</v>
          </cell>
          <cell r="AB9">
            <v>0</v>
          </cell>
          <cell r="AC9">
            <v>0</v>
          </cell>
        </row>
        <row r="10">
          <cell r="A10">
            <v>41394</v>
          </cell>
          <cell r="B10">
            <v>2013</v>
          </cell>
          <cell r="C10">
            <v>4</v>
          </cell>
          <cell r="D10">
            <v>2.2700000000000001E-2</v>
          </cell>
          <cell r="E10">
            <v>1.3899999999999999E-2</v>
          </cell>
          <cell r="F10">
            <v>1.66E-2</v>
          </cell>
          <cell r="G10">
            <v>9.9000000000000008E-3</v>
          </cell>
          <cell r="H10">
            <v>6.9999999999999999E-4</v>
          </cell>
          <cell r="I10">
            <v>-2.3E-3</v>
          </cell>
          <cell r="J10">
            <v>8.0999999999999996E-3</v>
          </cell>
          <cell r="K10">
            <v>-2E-3</v>
          </cell>
          <cell r="L10">
            <v>-1.84E-2</v>
          </cell>
          <cell r="M10">
            <v>-1.1000000000000001E-3</v>
          </cell>
          <cell r="N10">
            <v>1.5900000000000001E-2</v>
          </cell>
          <cell r="O10">
            <v>5.0000000000000001E-3</v>
          </cell>
          <cell r="P10">
            <v>1.4999999999999999E-2</v>
          </cell>
          <cell r="Q10">
            <v>1.77E-2</v>
          </cell>
          <cell r="R10">
            <v>8.3999999999999995E-3</v>
          </cell>
          <cell r="S10">
            <v>3.2800000000000003E-2</v>
          </cell>
          <cell r="T10">
            <v>2.5999999999999999E-3</v>
          </cell>
          <cell r="U10">
            <v>2.6200000000000001E-2</v>
          </cell>
          <cell r="V10">
            <v>3.4099999999999998E-2</v>
          </cell>
          <cell r="W10">
            <v>-5.9999999999999995E-4</v>
          </cell>
          <cell r="X10">
            <v>6.3E-3</v>
          </cell>
          <cell r="Y10">
            <v>1.84E-2</v>
          </cell>
          <cell r="Z10">
            <v>8.0000000000000002E-3</v>
          </cell>
          <cell r="AA10">
            <v>0</v>
          </cell>
          <cell r="AB10">
            <v>0</v>
          </cell>
          <cell r="AC10">
            <v>0</v>
          </cell>
        </row>
        <row r="11">
          <cell r="A11">
            <v>41364</v>
          </cell>
          <cell r="B11">
            <v>2013</v>
          </cell>
          <cell r="C11">
            <v>3</v>
          </cell>
          <cell r="D11">
            <v>8.3000000000000001E-3</v>
          </cell>
          <cell r="E11">
            <v>2.2100000000000002E-2</v>
          </cell>
          <cell r="F11">
            <v>9.7000000000000003E-3</v>
          </cell>
          <cell r="G11">
            <v>1.49E-2</v>
          </cell>
          <cell r="H11">
            <v>2.12E-2</v>
          </cell>
          <cell r="I11">
            <v>1.1900000000000001E-2</v>
          </cell>
          <cell r="J11">
            <v>6.6900000000000001E-2</v>
          </cell>
          <cell r="K11">
            <v>-4.0000000000000001E-3</v>
          </cell>
          <cell r="L11">
            <v>1.8200000000000001E-2</v>
          </cell>
          <cell r="M11">
            <v>4.2000000000000003E-2</v>
          </cell>
          <cell r="N11">
            <v>1.09E-2</v>
          </cell>
          <cell r="O11">
            <v>1.2999999999999999E-2</v>
          </cell>
          <cell r="P11">
            <v>2.3800000000000002E-2</v>
          </cell>
          <cell r="Q11">
            <v>1.5800000000000002E-2</v>
          </cell>
          <cell r="R11">
            <v>2.47E-2</v>
          </cell>
          <cell r="S11">
            <v>2.3E-3</v>
          </cell>
          <cell r="T11">
            <v>5.0000000000000001E-4</v>
          </cell>
          <cell r="U11">
            <v>2.46E-2</v>
          </cell>
          <cell r="V11">
            <v>2.6599999999999999E-2</v>
          </cell>
          <cell r="W11">
            <v>9.1999999999999998E-3</v>
          </cell>
          <cell r="X11">
            <v>8.0999999999999996E-3</v>
          </cell>
          <cell r="Y11">
            <v>1.2200000000000001E-2</v>
          </cell>
          <cell r="Z11">
            <v>1.6E-2</v>
          </cell>
          <cell r="AA11">
            <v>0</v>
          </cell>
          <cell r="AB11">
            <v>0</v>
          </cell>
          <cell r="AC11">
            <v>0</v>
          </cell>
        </row>
        <row r="12">
          <cell r="A12">
            <v>41333</v>
          </cell>
          <cell r="B12">
            <v>2013</v>
          </cell>
          <cell r="C12">
            <v>2</v>
          </cell>
          <cell r="D12">
            <v>6.6E-3</v>
          </cell>
          <cell r="E12">
            <v>-4.0000000000000002E-4</v>
          </cell>
          <cell r="F12">
            <v>8.6E-3</v>
          </cell>
          <cell r="G12">
            <v>-3.2000000000000002E-3</v>
          </cell>
          <cell r="H12">
            <v>1.3899999999999999E-2</v>
          </cell>
          <cell r="I12">
            <v>4.1999999999999997E-3</v>
          </cell>
          <cell r="J12">
            <v>1.5900000000000001E-2</v>
          </cell>
          <cell r="K12">
            <v>3.0000000000000001E-3</v>
          </cell>
          <cell r="L12">
            <v>2.2800000000000001E-2</v>
          </cell>
          <cell r="M12">
            <v>9.7999999999999997E-3</v>
          </cell>
          <cell r="N12">
            <v>7.1999999999999998E-3</v>
          </cell>
          <cell r="O12">
            <v>6.0000000000000001E-3</v>
          </cell>
          <cell r="P12">
            <v>1.52E-2</v>
          </cell>
          <cell r="Q12">
            <v>2.9999999999999997E-4</v>
          </cell>
          <cell r="R12">
            <v>-1.4E-3</v>
          </cell>
          <cell r="S12">
            <v>2.1700000000000001E-2</v>
          </cell>
          <cell r="T12">
            <v>9.5999999999999992E-3</v>
          </cell>
          <cell r="U12">
            <v>-9.7000000000000003E-3</v>
          </cell>
          <cell r="V12">
            <v>1.6999999999999999E-3</v>
          </cell>
          <cell r="W12">
            <v>1.21E-2</v>
          </cell>
          <cell r="X12">
            <v>1.14E-2</v>
          </cell>
          <cell r="Y12">
            <v>4.7000000000000002E-3</v>
          </cell>
          <cell r="Z12">
            <v>1.4E-2</v>
          </cell>
          <cell r="AA12">
            <v>0</v>
          </cell>
          <cell r="AB12">
            <v>0</v>
          </cell>
          <cell r="AC12">
            <v>0</v>
          </cell>
        </row>
        <row r="13">
          <cell r="A13">
            <v>41305</v>
          </cell>
          <cell r="B13">
            <v>2013</v>
          </cell>
          <cell r="C13">
            <v>1</v>
          </cell>
          <cell r="D13">
            <v>2.4199999999999999E-2</v>
          </cell>
          <cell r="E13">
            <v>2.2200000000000001E-2</v>
          </cell>
          <cell r="F13">
            <v>2.07E-2</v>
          </cell>
          <cell r="G13">
            <v>1.01E-2</v>
          </cell>
          <cell r="H13">
            <v>3.8600000000000002E-2</v>
          </cell>
          <cell r="I13">
            <v>2.0199999999999999E-2</v>
          </cell>
          <cell r="J13">
            <v>9.2600000000000002E-2</v>
          </cell>
          <cell r="K13">
            <v>3.5999999999999997E-2</v>
          </cell>
          <cell r="L13">
            <v>2.3300000000000001E-2</v>
          </cell>
          <cell r="M13">
            <v>3.4500000000000003E-2</v>
          </cell>
          <cell r="N13">
            <v>1.4200000000000001E-2</v>
          </cell>
          <cell r="O13">
            <v>1.2E-2</v>
          </cell>
          <cell r="P13">
            <v>2.0400000000000001E-2</v>
          </cell>
          <cell r="Q13">
            <v>1.9300000000000001E-2</v>
          </cell>
          <cell r="R13">
            <v>3.7100000000000001E-2</v>
          </cell>
          <cell r="S13">
            <v>9.5999999999999992E-3</v>
          </cell>
          <cell r="T13">
            <v>-7.9000000000000008E-3</v>
          </cell>
          <cell r="U13">
            <v>1.9199999999999998E-2</v>
          </cell>
          <cell r="V13">
            <v>2.5100000000000001E-2</v>
          </cell>
          <cell r="W13">
            <v>4.7000000000000002E-3</v>
          </cell>
          <cell r="X13">
            <v>1.34E-2</v>
          </cell>
          <cell r="Y13">
            <v>2.4500000000000001E-2</v>
          </cell>
          <cell r="Z13">
            <v>2.4E-2</v>
          </cell>
          <cell r="AA13">
            <v>0</v>
          </cell>
          <cell r="AB13">
            <v>0</v>
          </cell>
          <cell r="AC13">
            <v>0</v>
          </cell>
        </row>
        <row r="14">
          <cell r="A14">
            <v>41274</v>
          </cell>
          <cell r="B14">
            <v>2012</v>
          </cell>
          <cell r="C14">
            <v>12</v>
          </cell>
          <cell r="D14">
            <v>1.14E-2</v>
          </cell>
          <cell r="E14">
            <v>0.01</v>
          </cell>
          <cell r="F14">
            <v>1.04E-2</v>
          </cell>
          <cell r="G14">
            <v>1.3100000000000001E-2</v>
          </cell>
          <cell r="H14">
            <v>-2.2000000000000001E-3</v>
          </cell>
          <cell r="I14">
            <v>8.0000000000000004E-4</v>
          </cell>
          <cell r="J14">
            <v>5.1700000000000003E-2</v>
          </cell>
          <cell r="K14">
            <v>2.4E-2</v>
          </cell>
          <cell r="L14">
            <v>3.3E-3</v>
          </cell>
          <cell r="M14">
            <v>2.2800000000000001E-2</v>
          </cell>
          <cell r="N14">
            <v>8.2000000000000007E-3</v>
          </cell>
          <cell r="O14">
            <v>1.2999999999999999E-2</v>
          </cell>
          <cell r="P14">
            <v>1.67E-2</v>
          </cell>
          <cell r="Q14">
            <v>2.81E-2</v>
          </cell>
          <cell r="R14">
            <v>5.9200000000000003E-2</v>
          </cell>
          <cell r="S14">
            <v>1.5800000000000002E-2</v>
          </cell>
          <cell r="T14">
            <v>4.7000000000000002E-3</v>
          </cell>
          <cell r="U14">
            <v>-2E-3</v>
          </cell>
          <cell r="V14">
            <v>1.3599999999999999E-2</v>
          </cell>
          <cell r="W14">
            <v>4.0000000000000002E-4</v>
          </cell>
          <cell r="X14">
            <v>2.06E-2</v>
          </cell>
          <cell r="Y14">
            <v>1.2999999999999999E-2</v>
          </cell>
          <cell r="Z14">
            <v>1.9E-2</v>
          </cell>
          <cell r="AA14">
            <v>0</v>
          </cell>
          <cell r="AB14">
            <v>0</v>
          </cell>
          <cell r="AC14">
            <v>0</v>
          </cell>
        </row>
        <row r="15">
          <cell r="A15">
            <v>41243</v>
          </cell>
          <cell r="B15">
            <v>2012</v>
          </cell>
          <cell r="C15">
            <v>11</v>
          </cell>
          <cell r="D15">
            <v>8.9999999999999993E-3</v>
          </cell>
          <cell r="E15">
            <v>5.7999999999999996E-3</v>
          </cell>
          <cell r="F15">
            <v>6.1999999999999998E-3</v>
          </cell>
          <cell r="G15">
            <v>2.5000000000000001E-3</v>
          </cell>
          <cell r="H15">
            <v>1.44E-2</v>
          </cell>
          <cell r="I15">
            <v>-3.5999999999999999E-3</v>
          </cell>
          <cell r="J15">
            <v>4.19E-2</v>
          </cell>
          <cell r="K15">
            <v>6.0000000000000001E-3</v>
          </cell>
          <cell r="L15">
            <v>-3.2000000000000002E-3</v>
          </cell>
          <cell r="M15">
            <v>-8.9999999999999998E-4</v>
          </cell>
          <cell r="N15">
            <v>5.4000000000000003E-3</v>
          </cell>
          <cell r="O15">
            <v>1.0999999999999999E-2</v>
          </cell>
          <cell r="P15">
            <v>1E-3</v>
          </cell>
          <cell r="Q15">
            <v>1.1599999999999999E-2</v>
          </cell>
          <cell r="R15">
            <v>-9.4999999999999998E-3</v>
          </cell>
          <cell r="S15">
            <v>8.6E-3</v>
          </cell>
          <cell r="T15">
            <v>4.5999999999999999E-3</v>
          </cell>
          <cell r="U15">
            <v>1.6E-2</v>
          </cell>
          <cell r="V15">
            <v>0.01</v>
          </cell>
          <cell r="W15">
            <v>5.1000000000000004E-3</v>
          </cell>
          <cell r="X15">
            <v>-1.8E-3</v>
          </cell>
          <cell r="Y15">
            <v>6.1000000000000004E-3</v>
          </cell>
          <cell r="Z15">
            <v>-3.0000000000000001E-3</v>
          </cell>
          <cell r="AA15">
            <v>0</v>
          </cell>
          <cell r="AB15">
            <v>0</v>
          </cell>
          <cell r="AC15">
            <v>0</v>
          </cell>
        </row>
        <row r="16">
          <cell r="A16">
            <v>41213</v>
          </cell>
          <cell r="B16">
            <v>2012</v>
          </cell>
          <cell r="C16">
            <v>10</v>
          </cell>
          <cell r="D16">
            <v>1.44E-2</v>
          </cell>
          <cell r="E16">
            <v>1.6400000000000001E-2</v>
          </cell>
          <cell r="F16">
            <v>9.1000000000000004E-3</v>
          </cell>
          <cell r="G16">
            <v>1.1000000000000001E-3</v>
          </cell>
          <cell r="H16">
            <v>1.7000000000000001E-2</v>
          </cell>
          <cell r="I16">
            <v>-5.3E-3</v>
          </cell>
          <cell r="J16">
            <v>1.34E-2</v>
          </cell>
          <cell r="K16">
            <v>5.0000000000000001E-3</v>
          </cell>
          <cell r="L16">
            <v>-1.14E-2</v>
          </cell>
          <cell r="M16">
            <v>2.6100000000000002E-2</v>
          </cell>
          <cell r="N16">
            <v>5.7000000000000002E-3</v>
          </cell>
          <cell r="O16">
            <v>8.9999999999999993E-3</v>
          </cell>
          <cell r="P16">
            <v>9.1000000000000004E-3</v>
          </cell>
          <cell r="Q16">
            <v>1.32E-2</v>
          </cell>
          <cell r="R16">
            <v>1.54E-2</v>
          </cell>
          <cell r="S16">
            <v>-3.5999999999999999E-3</v>
          </cell>
          <cell r="T16">
            <v>-5.0000000000000001E-4</v>
          </cell>
          <cell r="U16">
            <v>-3.6200000000000003E-2</v>
          </cell>
          <cell r="V16">
            <v>-2.5399999999999999E-2</v>
          </cell>
          <cell r="W16">
            <v>-2.3999999999999998E-3</v>
          </cell>
          <cell r="X16">
            <v>-3.3999999999999998E-3</v>
          </cell>
          <cell r="Y16">
            <v>9.1000000000000004E-3</v>
          </cell>
          <cell r="Z16">
            <v>8.0000000000000002E-3</v>
          </cell>
          <cell r="AA16">
            <v>0</v>
          </cell>
          <cell r="AB16">
            <v>0</v>
          </cell>
          <cell r="AC16">
            <v>0</v>
          </cell>
        </row>
        <row r="17">
          <cell r="A17">
            <v>41182</v>
          </cell>
          <cell r="B17">
            <v>2012</v>
          </cell>
          <cell r="C17">
            <v>9</v>
          </cell>
          <cell r="D17">
            <v>1.1900000000000001E-2</v>
          </cell>
          <cell r="E17">
            <v>-7.4000000000000003E-3</v>
          </cell>
          <cell r="F17">
            <v>1.3100000000000001E-2</v>
          </cell>
          <cell r="G17">
            <v>1.8E-3</v>
          </cell>
          <cell r="H17">
            <v>1.5900000000000001E-2</v>
          </cell>
          <cell r="I17">
            <v>1.5E-3</v>
          </cell>
          <cell r="J17">
            <v>2.4299999999999999E-2</v>
          </cell>
          <cell r="K17">
            <v>1.0999999999999999E-2</v>
          </cell>
          <cell r="L17">
            <v>-1.47E-2</v>
          </cell>
          <cell r="M17">
            <v>1.2800000000000001E-2</v>
          </cell>
          <cell r="N17">
            <v>1.17E-2</v>
          </cell>
          <cell r="O17">
            <v>1.9E-2</v>
          </cell>
          <cell r="P17">
            <v>1.29E-2</v>
          </cell>
          <cell r="Q17">
            <v>1.2800000000000001E-2</v>
          </cell>
          <cell r="R17">
            <v>-5.7000000000000002E-3</v>
          </cell>
          <cell r="S17">
            <v>1.8800000000000001E-2</v>
          </cell>
          <cell r="T17">
            <v>6.1999999999999998E-3</v>
          </cell>
          <cell r="U17">
            <v>-2.8E-3</v>
          </cell>
          <cell r="V17">
            <v>-2.18E-2</v>
          </cell>
          <cell r="W17">
            <v>0</v>
          </cell>
          <cell r="X17">
            <v>5.4999999999999997E-3</v>
          </cell>
          <cell r="Y17">
            <v>1.4500000000000001E-2</v>
          </cell>
          <cell r="Z17">
            <v>-7.1999999999999995E-2</v>
          </cell>
          <cell r="AA17">
            <v>0</v>
          </cell>
          <cell r="AB17">
            <v>0</v>
          </cell>
          <cell r="AC17">
            <v>0</v>
          </cell>
        </row>
        <row r="18">
          <cell r="A18">
            <v>41152</v>
          </cell>
          <cell r="B18">
            <v>2012</v>
          </cell>
          <cell r="C18">
            <v>8</v>
          </cell>
          <cell r="D18">
            <v>1.52E-2</v>
          </cell>
          <cell r="E18">
            <v>-7.1999999999999998E-3</v>
          </cell>
          <cell r="F18">
            <v>8.0000000000000002E-3</v>
          </cell>
          <cell r="G18">
            <v>8.9999999999999993E-3</v>
          </cell>
          <cell r="H18">
            <v>1.7899999999999999E-2</v>
          </cell>
          <cell r="I18">
            <v>5.7999999999999996E-3</v>
          </cell>
          <cell r="J18">
            <v>9.3700000000000006E-2</v>
          </cell>
          <cell r="K18">
            <v>1.2E-2</v>
          </cell>
          <cell r="L18">
            <v>2.6499999999999999E-2</v>
          </cell>
          <cell r="M18">
            <v>1.9099999999999999E-2</v>
          </cell>
          <cell r="N18">
            <v>9.5999999999999992E-3</v>
          </cell>
          <cell r="O18">
            <v>2.5000000000000001E-2</v>
          </cell>
          <cell r="P18">
            <v>1.5699999999999999E-2</v>
          </cell>
          <cell r="Q18">
            <v>2.4899999999999999E-2</v>
          </cell>
          <cell r="R18">
            <v>3.0200000000000001E-2</v>
          </cell>
          <cell r="S18">
            <v>1.0200000000000001E-2</v>
          </cell>
          <cell r="T18">
            <v>4.0000000000000001E-3</v>
          </cell>
          <cell r="U18">
            <v>-1.5100000000000001E-2</v>
          </cell>
          <cell r="V18">
            <v>-1.29E-2</v>
          </cell>
          <cell r="W18">
            <v>4.3E-3</v>
          </cell>
          <cell r="X18">
            <v>1E-3</v>
          </cell>
          <cell r="Y18">
            <v>1.2999999999999999E-2</v>
          </cell>
          <cell r="Z18">
            <v>0.01</v>
          </cell>
          <cell r="AA18">
            <v>0</v>
          </cell>
          <cell r="AB18">
            <v>0</v>
          </cell>
          <cell r="AC18">
            <v>0</v>
          </cell>
        </row>
        <row r="19">
          <cell r="A19">
            <v>41121</v>
          </cell>
          <cell r="B19">
            <v>2012</v>
          </cell>
          <cell r="C19">
            <v>7</v>
          </cell>
          <cell r="D19">
            <v>1.8800000000000001E-2</v>
          </cell>
          <cell r="E19">
            <v>-2.9999999999999997E-4</v>
          </cell>
          <cell r="F19">
            <v>8.8000000000000005E-3</v>
          </cell>
          <cell r="G19">
            <v>3.5999999999999999E-3</v>
          </cell>
          <cell r="H19">
            <v>8.0000000000000002E-3</v>
          </cell>
          <cell r="I19">
            <v>-3.2000000000000002E-3</v>
          </cell>
          <cell r="J19">
            <v>-2.4899999999999999E-2</v>
          </cell>
          <cell r="K19">
            <v>1.7999999999999999E-2</v>
          </cell>
          <cell r="L19">
            <v>2.6599999999999999E-2</v>
          </cell>
          <cell r="M19">
            <v>9.7000000000000003E-3</v>
          </cell>
          <cell r="N19">
            <v>6.1000000000000004E-3</v>
          </cell>
          <cell r="O19">
            <v>2E-3</v>
          </cell>
          <cell r="P19">
            <v>5.0000000000000001E-3</v>
          </cell>
          <cell r="Q19">
            <v>5.0000000000000001E-3</v>
          </cell>
          <cell r="R19">
            <v>1.46E-2</v>
          </cell>
          <cell r="S19">
            <v>2.3699999999999999E-2</v>
          </cell>
          <cell r="T19">
            <v>1.4500000000000001E-2</v>
          </cell>
          <cell r="U19">
            <v>5.8999999999999997E-2</v>
          </cell>
          <cell r="V19">
            <v>4.41E-2</v>
          </cell>
          <cell r="W19">
            <v>4.4000000000000003E-3</v>
          </cell>
          <cell r="X19">
            <v>1.46E-2</v>
          </cell>
          <cell r="Y19">
            <v>8.3000000000000001E-3</v>
          </cell>
          <cell r="Z19">
            <v>0</v>
          </cell>
          <cell r="AA19">
            <v>0</v>
          </cell>
          <cell r="AB19">
            <v>0</v>
          </cell>
          <cell r="AC19">
            <v>0</v>
          </cell>
        </row>
        <row r="20">
          <cell r="A20">
            <v>41090</v>
          </cell>
          <cell r="B20">
            <v>2012</v>
          </cell>
          <cell r="C20">
            <v>6</v>
          </cell>
          <cell r="D20">
            <v>6.9999999999999999E-4</v>
          </cell>
          <cell r="E20">
            <v>-3.8999999999999998E-3</v>
          </cell>
          <cell r="F20">
            <v>2.8E-3</v>
          </cell>
          <cell r="G20">
            <v>1.1999999999999999E-3</v>
          </cell>
          <cell r="H20">
            <v>-4.0000000000000001E-3</v>
          </cell>
          <cell r="I20">
            <v>5.0000000000000001E-3</v>
          </cell>
          <cell r="J20">
            <v>2.7199999999999998E-2</v>
          </cell>
          <cell r="K20">
            <v>-2.9000000000000001E-2</v>
          </cell>
          <cell r="L20">
            <v>-1.14E-2</v>
          </cell>
          <cell r="M20">
            <v>1.9300000000000001E-2</v>
          </cell>
          <cell r="N20">
            <v>2.7000000000000001E-3</v>
          </cell>
          <cell r="O20">
            <v>5.0000000000000001E-3</v>
          </cell>
          <cell r="P20">
            <v>1.11E-2</v>
          </cell>
          <cell r="Q20">
            <v>-9.1999999999999998E-3</v>
          </cell>
          <cell r="R20">
            <v>-3.0000000000000001E-3</v>
          </cell>
          <cell r="S20">
            <v>-2.2200000000000001E-2</v>
          </cell>
          <cell r="T20">
            <v>-4.0000000000000001E-3</v>
          </cell>
          <cell r="U20">
            <v>-2.5100000000000001E-2</v>
          </cell>
          <cell r="V20">
            <v>-3.1699999999999999E-2</v>
          </cell>
          <cell r="W20">
            <v>-5.7000000000000002E-3</v>
          </cell>
          <cell r="X20">
            <v>2.5000000000000001E-3</v>
          </cell>
          <cell r="Y20">
            <v>2.3E-3</v>
          </cell>
          <cell r="Z20">
            <v>0</v>
          </cell>
          <cell r="AA20">
            <v>0</v>
          </cell>
          <cell r="AB20">
            <v>0</v>
          </cell>
          <cell r="AC20">
            <v>0</v>
          </cell>
        </row>
        <row r="21">
          <cell r="A21">
            <v>41060</v>
          </cell>
          <cell r="B21">
            <v>2012</v>
          </cell>
          <cell r="C21">
            <v>5</v>
          </cell>
          <cell r="D21">
            <v>-4.7999999999999996E-3</v>
          </cell>
          <cell r="E21">
            <v>1.8200000000000001E-2</v>
          </cell>
          <cell r="F21">
            <v>-5.7000000000000002E-3</v>
          </cell>
          <cell r="G21">
            <v>-2.3E-3</v>
          </cell>
          <cell r="H21">
            <v>-2.5700000000000001E-2</v>
          </cell>
          <cell r="I21">
            <v>2.5000000000000001E-3</v>
          </cell>
          <cell r="J21">
            <v>-2.9700000000000001E-2</v>
          </cell>
          <cell r="K21">
            <v>-3.1E-2</v>
          </cell>
          <cell r="L21">
            <v>-7.0000000000000001E-3</v>
          </cell>
          <cell r="M21">
            <v>-4.2099999999999999E-2</v>
          </cell>
          <cell r="N21">
            <v>-3.8E-3</v>
          </cell>
          <cell r="O21">
            <v>-1.2999999999999999E-2</v>
          </cell>
          <cell r="P21">
            <v>-1.7999999999999999E-2</v>
          </cell>
          <cell r="Q21">
            <v>-3.2000000000000001E-2</v>
          </cell>
          <cell r="R21">
            <v>-6.9800000000000001E-2</v>
          </cell>
          <cell r="S21">
            <v>-1.7600000000000001E-2</v>
          </cell>
          <cell r="T21">
            <v>2.5999999999999999E-3</v>
          </cell>
          <cell r="U21">
            <v>1.4999999999999999E-2</v>
          </cell>
          <cell r="V21">
            <v>-2.2000000000000001E-3</v>
          </cell>
          <cell r="W21">
            <v>8.0000000000000002E-3</v>
          </cell>
          <cell r="X21">
            <v>8.5000000000000006E-3</v>
          </cell>
          <cell r="Y21">
            <v>-3.3999999999999998E-3</v>
          </cell>
          <cell r="Z21">
            <v>-6.0000000000000001E-3</v>
          </cell>
          <cell r="AA21">
            <v>0</v>
          </cell>
          <cell r="AB21">
            <v>0</v>
          </cell>
          <cell r="AC21">
            <v>0</v>
          </cell>
        </row>
        <row r="22">
          <cell r="A22">
            <v>41029</v>
          </cell>
          <cell r="B22">
            <v>2012</v>
          </cell>
          <cell r="C22">
            <v>4</v>
          </cell>
          <cell r="D22">
            <v>8.8000000000000005E-3</v>
          </cell>
          <cell r="E22">
            <v>7.4000000000000003E-3</v>
          </cell>
          <cell r="F22">
            <v>5.4000000000000003E-3</v>
          </cell>
          <cell r="G22">
            <v>1.03E-2</v>
          </cell>
          <cell r="H22">
            <v>-3.5000000000000001E-3</v>
          </cell>
          <cell r="I22">
            <v>1.0699999999999999E-2</v>
          </cell>
          <cell r="J22">
            <v>-2.06E-2</v>
          </cell>
          <cell r="K22">
            <v>-4.0000000000000001E-3</v>
          </cell>
          <cell r="L22">
            <v>9.1000000000000004E-3</v>
          </cell>
          <cell r="M22">
            <v>-2.92E-2</v>
          </cell>
          <cell r="N22">
            <v>4.5999999999999999E-3</v>
          </cell>
          <cell r="O22">
            <v>2E-3</v>
          </cell>
          <cell r="P22">
            <v>0</v>
          </cell>
          <cell r="Q22">
            <v>-7.9000000000000008E-3</v>
          </cell>
          <cell r="R22">
            <v>8.8000000000000005E-3</v>
          </cell>
          <cell r="S22">
            <v>-4.3E-3</v>
          </cell>
          <cell r="T22">
            <v>6.4000000000000003E-3</v>
          </cell>
          <cell r="U22">
            <v>2E-3</v>
          </cell>
          <cell r="V22">
            <v>1.1999999999999999E-3</v>
          </cell>
          <cell r="W22">
            <v>1.8E-3</v>
          </cell>
          <cell r="X22">
            <v>-7.1000000000000004E-3</v>
          </cell>
          <cell r="Y22">
            <v>3.8E-3</v>
          </cell>
          <cell r="Z22">
            <v>-1.2999999999999999E-2</v>
          </cell>
        </row>
        <row r="23">
          <cell r="A23">
            <v>40999</v>
          </cell>
          <cell r="B23">
            <v>2012</v>
          </cell>
          <cell r="C23">
            <v>3</v>
          </cell>
          <cell r="D23">
            <v>1.35E-2</v>
          </cell>
          <cell r="E23">
            <v>-2.8999999999999998E-3</v>
          </cell>
          <cell r="F23">
            <v>1.29E-2</v>
          </cell>
          <cell r="G23">
            <v>5.5999999999999999E-3</v>
          </cell>
          <cell r="H23">
            <v>6.6E-3</v>
          </cell>
          <cell r="I23">
            <v>6.9999999999999999E-4</v>
          </cell>
          <cell r="J23">
            <v>1.2E-2</v>
          </cell>
          <cell r="K23">
            <v>-7.0000000000000001E-3</v>
          </cell>
          <cell r="L23">
            <v>3.4299999999999997E-2</v>
          </cell>
          <cell r="M23">
            <v>5.4999999999999997E-3</v>
          </cell>
          <cell r="N23">
            <v>6.7999999999999996E-3</v>
          </cell>
          <cell r="O23">
            <v>1.7999999999999999E-2</v>
          </cell>
          <cell r="P23">
            <v>8.5000000000000006E-3</v>
          </cell>
          <cell r="Q23">
            <v>1.8499999999999999E-2</v>
          </cell>
          <cell r="R23">
            <v>1.66E-2</v>
          </cell>
          <cell r="S23">
            <v>-3.7000000000000002E-3</v>
          </cell>
          <cell r="T23">
            <v>2.8E-3</v>
          </cell>
          <cell r="U23">
            <v>-4.0899999999999999E-2</v>
          </cell>
          <cell r="V23">
            <v>-6.7999999999999996E-3</v>
          </cell>
          <cell r="W23">
            <v>6.9999999999999999E-4</v>
          </cell>
          <cell r="X23">
            <v>-2.5000000000000001E-3</v>
          </cell>
          <cell r="Y23">
            <v>1.4200000000000001E-2</v>
          </cell>
          <cell r="Z23">
            <v>8.0000000000000002E-3</v>
          </cell>
          <cell r="AA23">
            <v>0</v>
          </cell>
          <cell r="AB23">
            <v>0</v>
          </cell>
          <cell r="AC23">
            <v>0</v>
          </cell>
        </row>
        <row r="24">
          <cell r="A24">
            <v>40968</v>
          </cell>
          <cell r="B24">
            <v>2012</v>
          </cell>
          <cell r="C24">
            <v>2</v>
          </cell>
          <cell r="D24">
            <v>1.78E-2</v>
          </cell>
          <cell r="E24">
            <v>-8.0000000000000002E-3</v>
          </cell>
          <cell r="F24">
            <v>8.0000000000000002E-3</v>
          </cell>
          <cell r="G24">
            <v>4.4000000000000003E-3</v>
          </cell>
          <cell r="H24">
            <v>1.15E-2</v>
          </cell>
          <cell r="I24">
            <v>6.4999999999999997E-3</v>
          </cell>
          <cell r="J24">
            <v>3.1E-2</v>
          </cell>
          <cell r="K24">
            <v>4.5999999999999999E-2</v>
          </cell>
          <cell r="L24">
            <v>8.0000000000000002E-3</v>
          </cell>
          <cell r="M24">
            <v>2.0199999999999999E-2</v>
          </cell>
          <cell r="N24">
            <v>9.5999999999999992E-3</v>
          </cell>
          <cell r="O24">
            <v>1.4999999999999999E-2</v>
          </cell>
          <cell r="P24">
            <v>1.44E-2</v>
          </cell>
          <cell r="Q24">
            <v>2.58E-2</v>
          </cell>
          <cell r="R24">
            <v>1.3899999999999999E-2</v>
          </cell>
          <cell r="S24">
            <v>2.3E-3</v>
          </cell>
          <cell r="T24">
            <v>6.1000000000000004E-3</v>
          </cell>
          <cell r="U24">
            <v>1.7000000000000001E-2</v>
          </cell>
          <cell r="V24">
            <v>-8.3000000000000001E-3</v>
          </cell>
          <cell r="W24">
            <v>-4.4000000000000003E-3</v>
          </cell>
          <cell r="X24">
            <v>4.1000000000000003E-3</v>
          </cell>
          <cell r="Y24">
            <v>1.6899999999999998E-2</v>
          </cell>
          <cell r="Z24">
            <v>1.2E-2</v>
          </cell>
          <cell r="AA24">
            <v>0</v>
          </cell>
          <cell r="AB24">
            <v>0</v>
          </cell>
          <cell r="AC24">
            <v>0</v>
          </cell>
        </row>
        <row r="25">
          <cell r="A25">
            <v>40939</v>
          </cell>
          <cell r="B25">
            <v>2012</v>
          </cell>
          <cell r="C25">
            <v>1</v>
          </cell>
          <cell r="D25">
            <v>3.3300000000000003E-2</v>
          </cell>
          <cell r="E25">
            <v>-1.2699999999999999E-2</v>
          </cell>
          <cell r="F25">
            <v>1.1599999999999999E-2</v>
          </cell>
          <cell r="G25">
            <v>1.6899999999999998E-2</v>
          </cell>
          <cell r="H25">
            <v>4.5900000000000003E-2</v>
          </cell>
          <cell r="I25">
            <v>3.3999999999999998E-3</v>
          </cell>
          <cell r="J25">
            <v>2.69E-2</v>
          </cell>
          <cell r="K25">
            <v>3.1E-2</v>
          </cell>
          <cell r="L25">
            <v>3.8999999999999998E-3</v>
          </cell>
          <cell r="M25">
            <v>4.1000000000000002E-2</v>
          </cell>
          <cell r="N25">
            <v>1.11E-2</v>
          </cell>
          <cell r="O25">
            <v>1.9E-2</v>
          </cell>
          <cell r="P25">
            <v>4.7199999999999999E-2</v>
          </cell>
          <cell r="Q25">
            <v>3.8199999999999998E-2</v>
          </cell>
          <cell r="R25">
            <v>6.08E-2</v>
          </cell>
          <cell r="S25">
            <v>8.5000000000000006E-3</v>
          </cell>
          <cell r="T25">
            <v>9.4999999999999998E-3</v>
          </cell>
          <cell r="U25">
            <v>3.0000000000000001E-3</v>
          </cell>
          <cell r="V25">
            <v>6.3E-3</v>
          </cell>
          <cell r="W25">
            <v>-8.0000000000000002E-3</v>
          </cell>
          <cell r="X25">
            <v>1.2999999999999999E-2</v>
          </cell>
          <cell r="Y25">
            <v>1.6400000000000001E-2</v>
          </cell>
          <cell r="Z25">
            <v>0.02</v>
          </cell>
          <cell r="AA25">
            <v>0</v>
          </cell>
          <cell r="AB25">
            <v>0</v>
          </cell>
          <cell r="AC25">
            <v>0</v>
          </cell>
        </row>
        <row r="26">
          <cell r="A26">
            <v>40908</v>
          </cell>
          <cell r="B26">
            <v>2011</v>
          </cell>
          <cell r="C26">
            <v>12</v>
          </cell>
          <cell r="D26">
            <v>-1.34E-2</v>
          </cell>
          <cell r="E26">
            <v>-1.7000000000000001E-2</v>
          </cell>
          <cell r="F26">
            <v>4.4000000000000003E-3</v>
          </cell>
          <cell r="G26">
            <v>-6.0000000000000001E-3</v>
          </cell>
          <cell r="H26">
            <v>-2.0999999999999999E-3</v>
          </cell>
          <cell r="I26">
            <v>-5.0000000000000001E-4</v>
          </cell>
          <cell r="J26">
            <v>-1.9E-2</v>
          </cell>
          <cell r="K26">
            <v>-1.4E-2</v>
          </cell>
          <cell r="L26">
            <v>-2.5399999999999999E-2</v>
          </cell>
          <cell r="M26">
            <v>-1.21E-2</v>
          </cell>
          <cell r="N26">
            <v>2.2000000000000001E-3</v>
          </cell>
          <cell r="O26">
            <v>-5.0000000000000001E-3</v>
          </cell>
          <cell r="P26">
            <v>-1.0500000000000001E-2</v>
          </cell>
          <cell r="Q26">
            <v>-2.8E-3</v>
          </cell>
          <cell r="R26">
            <v>3.1399999999999997E-2</v>
          </cell>
          <cell r="S26">
            <v>-4.3E-3</v>
          </cell>
          <cell r="T26">
            <v>5.4000000000000003E-3</v>
          </cell>
          <cell r="U26">
            <v>3.3000000000000002E-2</v>
          </cell>
          <cell r="V26">
            <v>1.6500000000000001E-2</v>
          </cell>
          <cell r="W26">
            <v>-1.9E-3</v>
          </cell>
          <cell r="X26">
            <v>-5.7000000000000002E-3</v>
          </cell>
          <cell r="Y26">
            <v>1E-3</v>
          </cell>
          <cell r="Z26">
            <v>0.04</v>
          </cell>
          <cell r="AA26">
            <v>0</v>
          </cell>
          <cell r="AB26">
            <v>0</v>
          </cell>
          <cell r="AC26">
            <v>0</v>
          </cell>
        </row>
        <row r="27">
          <cell r="A27">
            <v>40877</v>
          </cell>
          <cell r="B27">
            <v>2011</v>
          </cell>
          <cell r="C27">
            <v>11</v>
          </cell>
          <cell r="D27">
            <v>-9.5999999999999992E-3</v>
          </cell>
          <cell r="E27">
            <v>1.35E-2</v>
          </cell>
          <cell r="F27">
            <v>-4.4000000000000003E-3</v>
          </cell>
          <cell r="G27">
            <v>-1E-4</v>
          </cell>
          <cell r="H27">
            <v>-5.0000000000000001E-3</v>
          </cell>
          <cell r="I27">
            <v>-5.4999999999999997E-3</v>
          </cell>
          <cell r="J27">
            <v>-1.9E-2</v>
          </cell>
          <cell r="K27">
            <v>-2.5000000000000001E-2</v>
          </cell>
          <cell r="L27">
            <v>2.8400000000000002E-2</v>
          </cell>
          <cell r="M27">
            <v>5.7000000000000002E-3</v>
          </cell>
          <cell r="N27">
            <v>-1E-4</v>
          </cell>
          <cell r="O27">
            <v>2E-3</v>
          </cell>
          <cell r="P27">
            <v>-2.8999999999999998E-3</v>
          </cell>
          <cell r="Q27">
            <v>-9.1000000000000004E-3</v>
          </cell>
          <cell r="R27">
            <v>-7.0000000000000001E-3</v>
          </cell>
          <cell r="S27">
            <v>1.5900000000000001E-2</v>
          </cell>
          <cell r="T27">
            <v>9.2999999999999992E-3</v>
          </cell>
          <cell r="U27">
            <v>-1.43E-2</v>
          </cell>
          <cell r="V27">
            <v>9.7000000000000003E-3</v>
          </cell>
          <cell r="W27">
            <v>1.35E-2</v>
          </cell>
          <cell r="X27">
            <v>-2.5000000000000001E-3</v>
          </cell>
          <cell r="Y27">
            <v>-5.7000000000000002E-3</v>
          </cell>
          <cell r="Z27">
            <v>5.0000000000000001E-3</v>
          </cell>
          <cell r="AA27">
            <v>0</v>
          </cell>
          <cell r="AB27">
            <v>0</v>
          </cell>
          <cell r="AC27">
            <v>0</v>
          </cell>
        </row>
        <row r="28">
          <cell r="A28">
            <v>40847</v>
          </cell>
          <cell r="B28">
            <v>2011</v>
          </cell>
          <cell r="C28">
            <v>10</v>
          </cell>
          <cell r="D28">
            <v>6.6E-3</v>
          </cell>
          <cell r="E28">
            <v>-5.1000000000000004E-3</v>
          </cell>
          <cell r="F28">
            <v>2.8E-3</v>
          </cell>
          <cell r="G28">
            <v>1.1999999999999999E-3</v>
          </cell>
          <cell r="H28">
            <v>4.6399999999999997E-2</v>
          </cell>
          <cell r="I28">
            <v>-3.0000000000000001E-3</v>
          </cell>
          <cell r="J28">
            <v>6.4399999999999999E-2</v>
          </cell>
          <cell r="K28">
            <v>8.9999999999999993E-3</v>
          </cell>
          <cell r="L28">
            <v>-2.07E-2</v>
          </cell>
          <cell r="M28">
            <v>6.54E-2</v>
          </cell>
          <cell r="N28">
            <v>1.1599999999999999E-2</v>
          </cell>
          <cell r="O28">
            <v>-7.0000000000000001E-3</v>
          </cell>
          <cell r="P28">
            <v>2.8500000000000001E-2</v>
          </cell>
          <cell r="Q28">
            <v>3.39E-2</v>
          </cell>
          <cell r="R28">
            <v>0.14349999999999999</v>
          </cell>
          <cell r="S28">
            <v>-7.6E-3</v>
          </cell>
          <cell r="T28">
            <v>4.1000000000000003E-3</v>
          </cell>
          <cell r="U28">
            <v>-2.92E-2</v>
          </cell>
          <cell r="V28">
            <v>-2.5899999999999999E-2</v>
          </cell>
          <cell r="W28">
            <v>-1.6000000000000001E-3</v>
          </cell>
          <cell r="X28">
            <v>1.9099999999999999E-2</v>
          </cell>
          <cell r="Y28">
            <v>6.3E-3</v>
          </cell>
          <cell r="Z28">
            <v>8.0000000000000002E-3</v>
          </cell>
          <cell r="AA28">
            <v>0</v>
          </cell>
          <cell r="AB28">
            <v>0</v>
          </cell>
          <cell r="AC28">
            <v>0</v>
          </cell>
        </row>
        <row r="29">
          <cell r="A29">
            <v>40816</v>
          </cell>
          <cell r="B29">
            <v>2011</v>
          </cell>
          <cell r="C29">
            <v>9</v>
          </cell>
          <cell r="D29">
            <v>-2.3E-2</v>
          </cell>
          <cell r="E29">
            <v>9.7999999999999997E-3</v>
          </cell>
          <cell r="F29">
            <v>-7.7000000000000002E-3</v>
          </cell>
          <cell r="G29">
            <v>-1.23E-2</v>
          </cell>
          <cell r="H29">
            <v>-6.2100000000000002E-2</v>
          </cell>
          <cell r="I29">
            <v>-3.3E-3</v>
          </cell>
          <cell r="J29">
            <v>-5.5899999999999998E-2</v>
          </cell>
          <cell r="K29">
            <v>-5.1999999999999998E-2</v>
          </cell>
          <cell r="L29">
            <v>2.4899999999999999E-2</v>
          </cell>
          <cell r="M29">
            <v>-5.96E-2</v>
          </cell>
          <cell r="N29">
            <v>-1.2699999999999999E-2</v>
          </cell>
          <cell r="O29">
            <v>-7.0000000000000001E-3</v>
          </cell>
          <cell r="P29">
            <v>-3.4700000000000002E-2</v>
          </cell>
          <cell r="Q29">
            <v>-4.65E-2</v>
          </cell>
          <cell r="R29">
            <v>-5.8400000000000001E-2</v>
          </cell>
          <cell r="S29">
            <v>3.8E-3</v>
          </cell>
          <cell r="T29">
            <v>1.1900000000000001E-2</v>
          </cell>
          <cell r="U29">
            <v>1E-3</v>
          </cell>
          <cell r="V29">
            <v>1.6000000000000001E-3</v>
          </cell>
          <cell r="W29">
            <v>2.3400000000000001E-2</v>
          </cell>
          <cell r="X29">
            <v>-1.2200000000000001E-2</v>
          </cell>
          <cell r="Y29">
            <v>-1.9099999999999999E-2</v>
          </cell>
          <cell r="Z29">
            <v>0.06</v>
          </cell>
          <cell r="AA29">
            <v>0</v>
          </cell>
          <cell r="AB29">
            <v>0</v>
          </cell>
          <cell r="AC29">
            <v>0</v>
          </cell>
        </row>
        <row r="30">
          <cell r="A30">
            <v>40786</v>
          </cell>
          <cell r="B30">
            <v>2011</v>
          </cell>
          <cell r="C30">
            <v>8</v>
          </cell>
          <cell r="D30">
            <v>-3.44E-2</v>
          </cell>
          <cell r="E30">
            <v>1.1000000000000001E-3</v>
          </cell>
          <cell r="F30">
            <v>-1.89E-2</v>
          </cell>
          <cell r="G30">
            <v>-4.7999999999999996E-3</v>
          </cell>
          <cell r="H30">
            <v>-4.3099999999999999E-2</v>
          </cell>
          <cell r="I30">
            <v>-4.2700000000000002E-2</v>
          </cell>
          <cell r="J30">
            <v>-5.3100000000000001E-2</v>
          </cell>
          <cell r="K30">
            <v>7.0000000000000001E-3</v>
          </cell>
          <cell r="L30">
            <v>-2.2800000000000001E-2</v>
          </cell>
          <cell r="M30">
            <v>-4.3099999999999999E-2</v>
          </cell>
          <cell r="N30">
            <v>-2.64E-2</v>
          </cell>
          <cell r="O30">
            <v>8.0000000000000002E-3</v>
          </cell>
          <cell r="P30">
            <v>-2.1700000000000001E-2</v>
          </cell>
          <cell r="Q30">
            <v>-5.5199999999999999E-2</v>
          </cell>
          <cell r="R30">
            <v>-7.3700000000000002E-2</v>
          </cell>
          <cell r="S30">
            <v>5.8200000000000002E-2</v>
          </cell>
          <cell r="T30">
            <v>4.3E-3</v>
          </cell>
          <cell r="U30">
            <v>-1.67E-2</v>
          </cell>
          <cell r="V30">
            <v>1.43E-2</v>
          </cell>
          <cell r="W30">
            <v>6.8999999999999999E-3</v>
          </cell>
          <cell r="X30">
            <v>-2.3900000000000001E-2</v>
          </cell>
          <cell r="Y30">
            <v>-1.83E-2</v>
          </cell>
          <cell r="Z30">
            <v>-2.1999999999999999E-2</v>
          </cell>
          <cell r="AA30">
            <v>0</v>
          </cell>
          <cell r="AB30">
            <v>0</v>
          </cell>
          <cell r="AC30">
            <v>0</v>
          </cell>
        </row>
        <row r="31">
          <cell r="A31">
            <v>40755</v>
          </cell>
          <cell r="B31">
            <v>2011</v>
          </cell>
          <cell r="C31">
            <v>7</v>
          </cell>
          <cell r="D31">
            <v>-5.1000000000000004E-3</v>
          </cell>
          <cell r="E31">
            <v>1.4800000000000001E-2</v>
          </cell>
          <cell r="F31">
            <v>-1.6999999999999999E-3</v>
          </cell>
          <cell r="G31">
            <v>1.0500000000000001E-2</v>
          </cell>
          <cell r="H31">
            <v>-1.5E-3</v>
          </cell>
          <cell r="I31">
            <v>1.8E-3</v>
          </cell>
          <cell r="J31">
            <v>-5.6500000000000002E-2</v>
          </cell>
          <cell r="K31">
            <v>0.02</v>
          </cell>
          <cell r="L31">
            <v>3.5900000000000001E-2</v>
          </cell>
          <cell r="M31">
            <v>-1.8100000000000002E-2</v>
          </cell>
          <cell r="N31">
            <v>-1.2999999999999999E-3</v>
          </cell>
          <cell r="O31">
            <v>0.01</v>
          </cell>
          <cell r="P31">
            <v>-2.1299999999999999E-2</v>
          </cell>
          <cell r="Q31">
            <v>-1.5699999999999999E-2</v>
          </cell>
          <cell r="R31">
            <v>-3.9399999999999998E-2</v>
          </cell>
          <cell r="S31">
            <v>2.07E-2</v>
          </cell>
          <cell r="T31">
            <v>-1.6999999999999999E-3</v>
          </cell>
          <cell r="U31">
            <v>3.7999999999999999E-2</v>
          </cell>
          <cell r="V31">
            <v>4.5900000000000003E-2</v>
          </cell>
          <cell r="W31">
            <v>4.0000000000000001E-3</v>
          </cell>
          <cell r="X31">
            <v>7.4999999999999997E-3</v>
          </cell>
          <cell r="Y31">
            <v>5.9999999999999995E-4</v>
          </cell>
          <cell r="Z31">
            <v>8.0000000000000002E-3</v>
          </cell>
          <cell r="AA31">
            <v>0</v>
          </cell>
          <cell r="AB31">
            <v>0</v>
          </cell>
          <cell r="AC31">
            <v>0</v>
          </cell>
        </row>
        <row r="32">
          <cell r="A32">
            <v>40724</v>
          </cell>
          <cell r="B32">
            <v>2011</v>
          </cell>
          <cell r="C32">
            <v>6</v>
          </cell>
          <cell r="D32">
            <v>-2.6100000000000002E-2</v>
          </cell>
          <cell r="E32">
            <v>6.8999999999999999E-3</v>
          </cell>
          <cell r="F32">
            <v>-1.6999999999999999E-3</v>
          </cell>
          <cell r="G32">
            <v>-5.8999999999999999E-3</v>
          </cell>
          <cell r="H32">
            <v>-1.34E-2</v>
          </cell>
          <cell r="I32">
            <v>-2E-3</v>
          </cell>
          <cell r="J32">
            <v>-4.7000000000000002E-3</v>
          </cell>
          <cell r="K32">
            <v>-2.4E-2</v>
          </cell>
          <cell r="L32">
            <v>-3.5999999999999999E-3</v>
          </cell>
          <cell r="M32">
            <v>-1.2800000000000001E-2</v>
          </cell>
          <cell r="N32">
            <v>-3.2000000000000002E-3</v>
          </cell>
          <cell r="O32">
            <v>-1E-3</v>
          </cell>
          <cell r="P32">
            <v>-1.29E-2</v>
          </cell>
          <cell r="Q32">
            <v>-2.3599999999999999E-2</v>
          </cell>
          <cell r="R32">
            <v>-1.7500000000000002E-2</v>
          </cell>
          <cell r="S32">
            <v>-5.4000000000000003E-3</v>
          </cell>
          <cell r="T32">
            <v>5.4999999999999997E-3</v>
          </cell>
          <cell r="U32">
            <v>-2.64E-2</v>
          </cell>
          <cell r="V32">
            <v>-2.5100000000000001E-2</v>
          </cell>
          <cell r="W32">
            <v>5.1000000000000004E-3</v>
          </cell>
          <cell r="X32">
            <v>-6.8999999999999999E-3</v>
          </cell>
          <cell r="Y32">
            <v>-5.8999999999999999E-3</v>
          </cell>
          <cell r="Z32">
            <v>1.6E-2</v>
          </cell>
          <cell r="AA32">
            <v>0</v>
          </cell>
          <cell r="AB32">
            <v>0</v>
          </cell>
          <cell r="AC32">
            <v>0</v>
          </cell>
        </row>
        <row r="33">
          <cell r="A33">
            <v>40694</v>
          </cell>
          <cell r="B33">
            <v>2011</v>
          </cell>
          <cell r="C33">
            <v>5</v>
          </cell>
          <cell r="D33">
            <v>5.9999999999999995E-4</v>
          </cell>
          <cell r="E33">
            <v>9.5999999999999992E-3</v>
          </cell>
          <cell r="F33">
            <v>5.0000000000000001E-4</v>
          </cell>
          <cell r="G33">
            <v>1.6999999999999999E-3</v>
          </cell>
          <cell r="H33">
            <v>-7.4000000000000003E-3</v>
          </cell>
          <cell r="I33">
            <v>0</v>
          </cell>
          <cell r="J33">
            <v>7.1999999999999998E-3</v>
          </cell>
          <cell r="K33">
            <v>-8.9999999999999993E-3</v>
          </cell>
          <cell r="L33">
            <v>-1.04E-2</v>
          </cell>
          <cell r="M33">
            <v>1.5E-3</v>
          </cell>
          <cell r="N33">
            <v>1.2999999999999999E-3</v>
          </cell>
          <cell r="O33">
            <v>3.0000000000000001E-3</v>
          </cell>
          <cell r="P33">
            <v>-8.5000000000000006E-3</v>
          </cell>
          <cell r="Q33">
            <v>-1.6000000000000001E-3</v>
          </cell>
          <cell r="R33">
            <v>-9.2999999999999992E-3</v>
          </cell>
          <cell r="S33">
            <v>5.1999999999999998E-3</v>
          </cell>
          <cell r="T33">
            <v>3.5000000000000001E-3</v>
          </cell>
          <cell r="U33">
            <v>-6.7999999999999996E-3</v>
          </cell>
          <cell r="V33">
            <v>-2.1600000000000001E-2</v>
          </cell>
          <cell r="W33">
            <v>3.0999999999999999E-3</v>
          </cell>
          <cell r="X33">
            <v>-4.7999999999999996E-3</v>
          </cell>
          <cell r="Y33">
            <v>-5.0000000000000001E-4</v>
          </cell>
          <cell r="Z33">
            <v>4.0000000000000001E-3</v>
          </cell>
          <cell r="AA33">
            <v>0</v>
          </cell>
          <cell r="AB33">
            <v>0</v>
          </cell>
          <cell r="AC33">
            <v>0</v>
          </cell>
        </row>
        <row r="34">
          <cell r="A34">
            <v>40663</v>
          </cell>
          <cell r="B34">
            <v>2011</v>
          </cell>
          <cell r="C34">
            <v>4</v>
          </cell>
          <cell r="D34">
            <v>1.12E-2</v>
          </cell>
          <cell r="E34">
            <v>5.1000000000000004E-3</v>
          </cell>
          <cell r="F34">
            <v>7.4000000000000003E-3</v>
          </cell>
          <cell r="G34">
            <v>6.0000000000000001E-3</v>
          </cell>
          <cell r="H34">
            <v>1.0800000000000001E-2</v>
          </cell>
          <cell r="I34">
            <v>1.46E-2</v>
          </cell>
          <cell r="J34">
            <v>1.11E-2</v>
          </cell>
          <cell r="K34">
            <v>1.2E-2</v>
          </cell>
          <cell r="L34">
            <v>1.14E-2</v>
          </cell>
          <cell r="M34">
            <v>3.5099999999999999E-2</v>
          </cell>
          <cell r="N34">
            <v>6.1999999999999998E-3</v>
          </cell>
          <cell r="O34">
            <v>0.01</v>
          </cell>
          <cell r="P34">
            <v>-2.9999999999999997E-4</v>
          </cell>
          <cell r="Q34">
            <v>1.67E-2</v>
          </cell>
          <cell r="R34">
            <v>2.06E-2</v>
          </cell>
          <cell r="S34">
            <v>4.8999999999999998E-3</v>
          </cell>
          <cell r="T34">
            <v>-8.9999999999999998E-4</v>
          </cell>
          <cell r="U34">
            <v>5.1999999999999998E-2</v>
          </cell>
          <cell r="V34">
            <v>0.03</v>
          </cell>
          <cell r="W34">
            <v>-8.0000000000000004E-4</v>
          </cell>
          <cell r="X34">
            <v>9.7999999999999997E-3</v>
          </cell>
          <cell r="Y34">
            <v>7.6E-3</v>
          </cell>
          <cell r="Z34">
            <v>4.1000000000000002E-2</v>
          </cell>
          <cell r="AA34">
            <v>0</v>
          </cell>
          <cell r="AB34">
            <v>0</v>
          </cell>
          <cell r="AC34">
            <v>0</v>
          </cell>
        </row>
        <row r="35">
          <cell r="A35">
            <v>40633</v>
          </cell>
          <cell r="B35">
            <v>2011</v>
          </cell>
          <cell r="C35">
            <v>3</v>
          </cell>
          <cell r="D35">
            <v>-1.6999999999999999E-3</v>
          </cell>
          <cell r="E35">
            <v>1.1000000000000001E-3</v>
          </cell>
          <cell r="F35">
            <v>-1.5E-3</v>
          </cell>
          <cell r="G35">
            <v>2.8E-3</v>
          </cell>
          <cell r="H35">
            <v>1.2999999999999999E-3</v>
          </cell>
          <cell r="I35">
            <v>-5.8999999999999999E-3</v>
          </cell>
          <cell r="J35">
            <v>-2E-3</v>
          </cell>
          <cell r="K35">
            <v>5.0000000000000001E-3</v>
          </cell>
          <cell r="L35">
            <v>0.02</v>
          </cell>
          <cell r="M35">
            <v>5.7000000000000002E-3</v>
          </cell>
          <cell r="N35">
            <v>5.4999999999999997E-3</v>
          </cell>
          <cell r="O35">
            <v>3.0000000000000001E-3</v>
          </cell>
          <cell r="P35">
            <v>1E-4</v>
          </cell>
          <cell r="Q35">
            <v>5.1999999999999998E-3</v>
          </cell>
          <cell r="R35">
            <v>9.1999999999999998E-3</v>
          </cell>
          <cell r="S35">
            <v>7.0000000000000001E-3</v>
          </cell>
          <cell r="T35">
            <v>-2.3999999999999998E-3</v>
          </cell>
          <cell r="U35">
            <v>-7.1000000000000004E-3</v>
          </cell>
          <cell r="V35">
            <v>2.5000000000000001E-3</v>
          </cell>
          <cell r="W35">
            <v>1.5E-3</v>
          </cell>
          <cell r="X35">
            <v>2E-3</v>
          </cell>
          <cell r="Y35">
            <v>5.7999999999999996E-3</v>
          </cell>
          <cell r="Z35">
            <v>-6.0000000000000001E-3</v>
          </cell>
          <cell r="AA35">
            <v>0</v>
          </cell>
          <cell r="AB35">
            <v>0</v>
          </cell>
          <cell r="AC35">
            <v>0</v>
          </cell>
        </row>
        <row r="36">
          <cell r="A36">
            <v>40602</v>
          </cell>
          <cell r="B36">
            <v>2011</v>
          </cell>
          <cell r="C36">
            <v>2</v>
          </cell>
          <cell r="D36">
            <v>1.38E-2</v>
          </cell>
          <cell r="E36">
            <v>8.2000000000000007E-3</v>
          </cell>
          <cell r="F36">
            <v>1.1900000000000001E-2</v>
          </cell>
          <cell r="G36">
            <v>1.18E-2</v>
          </cell>
          <cell r="H36">
            <v>5.1000000000000004E-3</v>
          </cell>
          <cell r="I36">
            <v>7.3000000000000001E-3</v>
          </cell>
          <cell r="J36">
            <v>-7.4999999999999997E-3</v>
          </cell>
          <cell r="K36">
            <v>-2E-3</v>
          </cell>
          <cell r="L36">
            <v>-1E-4</v>
          </cell>
          <cell r="M36">
            <v>1.17E-2</v>
          </cell>
          <cell r="N36">
            <v>1.6500000000000001E-2</v>
          </cell>
          <cell r="O36">
            <v>1.2E-2</v>
          </cell>
          <cell r="P36">
            <v>1.3599999999999999E-2</v>
          </cell>
          <cell r="Q36">
            <v>1.38E-2</v>
          </cell>
          <cell r="R36">
            <v>3.1300000000000001E-2</v>
          </cell>
          <cell r="S36">
            <v>4.7999999999999996E-3</v>
          </cell>
          <cell r="T36">
            <v>3.2000000000000002E-3</v>
          </cell>
          <cell r="U36">
            <v>1.9E-2</v>
          </cell>
          <cell r="V36">
            <v>1.5100000000000001E-2</v>
          </cell>
          <cell r="W36">
            <v>6.8999999999999999E-3</v>
          </cell>
          <cell r="X36">
            <v>9.1000000000000004E-3</v>
          </cell>
          <cell r="Y36">
            <v>1.3299999999999999E-2</v>
          </cell>
          <cell r="Z36">
            <v>1.7000000000000001E-2</v>
          </cell>
          <cell r="AA36">
            <v>0</v>
          </cell>
          <cell r="AB36">
            <v>0</v>
          </cell>
          <cell r="AC36">
            <v>0</v>
          </cell>
        </row>
        <row r="37">
          <cell r="A37">
            <v>40574</v>
          </cell>
          <cell r="B37">
            <v>2011</v>
          </cell>
          <cell r="C37">
            <v>1</v>
          </cell>
          <cell r="D37">
            <v>1.5100000000000001E-2</v>
          </cell>
          <cell r="E37">
            <v>1.9199999999999998E-2</v>
          </cell>
          <cell r="F37">
            <v>1.14E-2</v>
          </cell>
          <cell r="G37">
            <v>2.0799999999999999E-2</v>
          </cell>
          <cell r="H37">
            <v>2.3699999999999999E-2</v>
          </cell>
          <cell r="I37">
            <v>9.7000000000000003E-3</v>
          </cell>
          <cell r="J37">
            <v>1.41E-2</v>
          </cell>
          <cell r="K37">
            <v>1E-3</v>
          </cell>
          <cell r="L37">
            <v>-1.47E-2</v>
          </cell>
          <cell r="M37">
            <v>3.32E-2</v>
          </cell>
          <cell r="N37">
            <v>1.29E-2</v>
          </cell>
          <cell r="O37">
            <v>1.0999999999999999E-2</v>
          </cell>
          <cell r="P37">
            <v>1.6400000000000001E-2</v>
          </cell>
          <cell r="Q37">
            <v>1.5800000000000002E-2</v>
          </cell>
          <cell r="R37">
            <v>-2.53E-2</v>
          </cell>
          <cell r="S37">
            <v>6.1999999999999998E-3</v>
          </cell>
          <cell r="T37">
            <v>1.7399999999999999E-2</v>
          </cell>
          <cell r="U37">
            <v>-1.72E-2</v>
          </cell>
          <cell r="V37">
            <v>8.0000000000000004E-4</v>
          </cell>
          <cell r="W37">
            <v>4.0000000000000002E-4</v>
          </cell>
          <cell r="X37">
            <v>1.0500000000000001E-2</v>
          </cell>
          <cell r="Y37">
            <v>1.7299999999999999E-2</v>
          </cell>
          <cell r="Z37">
            <v>3.5000000000000003E-2</v>
          </cell>
          <cell r="AA37">
            <v>0</v>
          </cell>
          <cell r="AB37">
            <v>0</v>
          </cell>
          <cell r="AC37">
            <v>0</v>
          </cell>
        </row>
        <row r="38">
          <cell r="A38">
            <v>40543</v>
          </cell>
          <cell r="B38">
            <v>2010</v>
          </cell>
          <cell r="C38">
            <v>12</v>
          </cell>
          <cell r="D38">
            <v>1.7100000000000001E-2</v>
          </cell>
          <cell r="E38">
            <v>2E-3</v>
          </cell>
          <cell r="F38">
            <v>6.7999999999999996E-3</v>
          </cell>
          <cell r="G38">
            <v>3.5999999999999999E-3</v>
          </cell>
          <cell r="H38">
            <v>3.4299999999999997E-2</v>
          </cell>
          <cell r="I38">
            <v>1.21E-2</v>
          </cell>
          <cell r="J38">
            <v>3.49E-2</v>
          </cell>
          <cell r="K38">
            <v>1.4E-2</v>
          </cell>
          <cell r="L38">
            <v>1.5299999999999999E-2</v>
          </cell>
          <cell r="M38">
            <v>3.3000000000000002E-2</v>
          </cell>
          <cell r="N38">
            <v>1.2699999999999999E-2</v>
          </cell>
          <cell r="O38">
            <v>6.0000000000000001E-3</v>
          </cell>
          <cell r="P38">
            <v>1.41E-2</v>
          </cell>
          <cell r="Q38">
            <v>2.8500000000000001E-2</v>
          </cell>
          <cell r="R38">
            <v>2.0899999999999998E-2</v>
          </cell>
          <cell r="S38">
            <v>-4.4999999999999997E-3</v>
          </cell>
          <cell r="T38">
            <v>1.34E-2</v>
          </cell>
          <cell r="U38">
            <v>3.4000000000000002E-2</v>
          </cell>
          <cell r="V38">
            <v>3.7499999999999999E-2</v>
          </cell>
          <cell r="W38">
            <v>1.1000000000000001E-3</v>
          </cell>
          <cell r="X38">
            <v>-5.0000000000000001E-4</v>
          </cell>
          <cell r="Y38">
            <v>1.17E-2</v>
          </cell>
          <cell r="Z38">
            <v>5.0000000000000001E-3</v>
          </cell>
          <cell r="AA38">
            <v>0</v>
          </cell>
          <cell r="AB38">
            <v>0</v>
          </cell>
          <cell r="AC38">
            <v>0</v>
          </cell>
        </row>
        <row r="39">
          <cell r="A39">
            <v>40512</v>
          </cell>
          <cell r="B39">
            <v>2010</v>
          </cell>
          <cell r="C39">
            <v>11</v>
          </cell>
          <cell r="D39">
            <v>3.3999999999999998E-3</v>
          </cell>
          <cell r="E39">
            <v>1.29E-2</v>
          </cell>
          <cell r="F39">
            <v>4.0000000000000001E-3</v>
          </cell>
          <cell r="G39">
            <v>4.7000000000000002E-3</v>
          </cell>
          <cell r="H39">
            <v>5.1999999999999998E-3</v>
          </cell>
          <cell r="I39">
            <v>5.9999999999999995E-4</v>
          </cell>
          <cell r="J39">
            <v>5.4999999999999997E-3</v>
          </cell>
          <cell r="K39">
            <v>-4.0000000000000001E-3</v>
          </cell>
          <cell r="L39">
            <v>2.0899999999999998E-2</v>
          </cell>
          <cell r="M39">
            <v>9.7000000000000003E-3</v>
          </cell>
          <cell r="N39">
            <v>-2.5000000000000001E-3</v>
          </cell>
          <cell r="O39">
            <v>1E-3</v>
          </cell>
          <cell r="P39">
            <v>1E-3</v>
          </cell>
          <cell r="Q39">
            <v>-7.4000000000000003E-3</v>
          </cell>
          <cell r="R39">
            <v>0.1225</v>
          </cell>
          <cell r="S39">
            <v>-2.8E-3</v>
          </cell>
          <cell r="T39">
            <v>7.4000000000000003E-3</v>
          </cell>
          <cell r="U39">
            <v>-2.8199999999999999E-2</v>
          </cell>
          <cell r="V39">
            <v>-2.01E-2</v>
          </cell>
          <cell r="W39">
            <v>9.1000000000000004E-3</v>
          </cell>
          <cell r="X39">
            <v>-5.9999999999999995E-4</v>
          </cell>
          <cell r="Y39">
            <v>6.1999999999999998E-3</v>
          </cell>
          <cell r="Z39">
            <v>0</v>
          </cell>
          <cell r="AA39">
            <v>0</v>
          </cell>
          <cell r="AB39">
            <v>0</v>
          </cell>
          <cell r="AC39">
            <v>0</v>
          </cell>
        </row>
        <row r="40">
          <cell r="A40">
            <v>40482</v>
          </cell>
          <cell r="B40">
            <v>2010</v>
          </cell>
          <cell r="C40">
            <v>10</v>
          </cell>
          <cell r="D40">
            <v>1.4E-3</v>
          </cell>
          <cell r="E40">
            <v>2.8999999999999998E-3</v>
          </cell>
          <cell r="F40">
            <v>6.4000000000000003E-3</v>
          </cell>
          <cell r="G40">
            <v>8.5000000000000006E-3</v>
          </cell>
          <cell r="H40">
            <v>2.0500000000000001E-2</v>
          </cell>
          <cell r="I40">
            <v>5.7999999999999996E-3</v>
          </cell>
          <cell r="J40">
            <v>1.6500000000000001E-2</v>
          </cell>
          <cell r="K40">
            <v>1.7999999999999999E-2</v>
          </cell>
          <cell r="L40">
            <v>2.2499999999999999E-2</v>
          </cell>
          <cell r="M40">
            <v>6.0000000000000001E-3</v>
          </cell>
          <cell r="N40">
            <v>9.4999999999999998E-3</v>
          </cell>
          <cell r="O40">
            <v>5.0000000000000001E-3</v>
          </cell>
          <cell r="P40">
            <v>1E-4</v>
          </cell>
          <cell r="Q40">
            <v>1.95E-2</v>
          </cell>
          <cell r="R40">
            <v>5.21E-2</v>
          </cell>
          <cell r="S40">
            <v>-3.0999999999999999E-3</v>
          </cell>
          <cell r="T40">
            <v>-6.6E-3</v>
          </cell>
          <cell r="U40">
            <v>2.8000000000000001E-2</v>
          </cell>
          <cell r="V40">
            <v>2.5100000000000001E-2</v>
          </cell>
          <cell r="W40">
            <v>-2E-3</v>
          </cell>
          <cell r="X40">
            <v>8.0000000000000002E-3</v>
          </cell>
          <cell r="Y40">
            <v>2.1700000000000001E-2</v>
          </cell>
          <cell r="Z40">
            <v>1.4E-2</v>
          </cell>
          <cell r="AA40">
            <v>0</v>
          </cell>
          <cell r="AB40">
            <v>0</v>
          </cell>
          <cell r="AC40">
            <v>0</v>
          </cell>
        </row>
        <row r="41">
          <cell r="A41">
            <v>40451</v>
          </cell>
          <cell r="B41">
            <v>2010</v>
          </cell>
          <cell r="C41">
            <v>9</v>
          </cell>
          <cell r="D41">
            <v>1.6E-2</v>
          </cell>
          <cell r="E41">
            <v>-6.9999999999999999E-4</v>
          </cell>
          <cell r="F41">
            <v>1.2E-2</v>
          </cell>
          <cell r="G41">
            <v>6.4999999999999997E-3</v>
          </cell>
          <cell r="H41">
            <v>3.6700000000000003E-2</v>
          </cell>
          <cell r="I41">
            <v>1.14E-2</v>
          </cell>
          <cell r="J41">
            <v>7.6899999999999996E-2</v>
          </cell>
          <cell r="K41">
            <v>4.7E-2</v>
          </cell>
          <cell r="L41">
            <v>1.6999999999999999E-3</v>
          </cell>
          <cell r="M41">
            <v>3.4200000000000001E-2</v>
          </cell>
          <cell r="N41">
            <v>1.44E-2</v>
          </cell>
          <cell r="O41">
            <v>5.0000000000000001E-3</v>
          </cell>
          <cell r="P41">
            <v>1.37E-2</v>
          </cell>
          <cell r="Q41">
            <v>2.63E-2</v>
          </cell>
          <cell r="R41">
            <v>4.07E-2</v>
          </cell>
          <cell r="S41">
            <v>1.3899999999999999E-2</v>
          </cell>
          <cell r="T41">
            <v>9.2999999999999992E-3</v>
          </cell>
          <cell r="U41">
            <v>3.7999999999999999E-2</v>
          </cell>
          <cell r="V41">
            <v>9.4000000000000004E-3</v>
          </cell>
          <cell r="W41">
            <v>3.3E-3</v>
          </cell>
          <cell r="X41">
            <v>2.9999999999999997E-4</v>
          </cell>
          <cell r="Y41">
            <v>1.3599999999999999E-2</v>
          </cell>
          <cell r="Z41">
            <v>1.6E-2</v>
          </cell>
          <cell r="AA41">
            <v>0</v>
          </cell>
          <cell r="AB41">
            <v>0</v>
          </cell>
          <cell r="AC41">
            <v>0</v>
          </cell>
        </row>
        <row r="42">
          <cell r="A42">
            <v>40421</v>
          </cell>
          <cell r="B42">
            <v>2010</v>
          </cell>
          <cell r="C42">
            <v>8</v>
          </cell>
          <cell r="D42">
            <v>1.4E-3</v>
          </cell>
          <cell r="E42">
            <v>7.0000000000000001E-3</v>
          </cell>
          <cell r="F42">
            <v>2.3999999999999998E-3</v>
          </cell>
          <cell r="G42">
            <v>8.8999999999999999E-3</v>
          </cell>
          <cell r="H42">
            <v>-0.02</v>
          </cell>
          <cell r="I42">
            <v>4.0000000000000002E-4</v>
          </cell>
          <cell r="J42">
            <v>-3.7199999999999997E-2</v>
          </cell>
          <cell r="K42">
            <v>1.4999999999999999E-2</v>
          </cell>
          <cell r="L42">
            <v>5.6899999999999999E-2</v>
          </cell>
          <cell r="M42">
            <v>-3.3E-3</v>
          </cell>
          <cell r="N42">
            <v>5.1999999999999998E-3</v>
          </cell>
          <cell r="O42">
            <v>8.0000000000000002E-3</v>
          </cell>
          <cell r="P42">
            <v>6.3E-3</v>
          </cell>
          <cell r="Q42">
            <v>-7.6E-3</v>
          </cell>
          <cell r="R42">
            <v>-5.4000000000000003E-3</v>
          </cell>
          <cell r="S42">
            <v>1.18E-2</v>
          </cell>
          <cell r="T42">
            <v>-1.5E-3</v>
          </cell>
          <cell r="U42">
            <v>3.9E-2</v>
          </cell>
          <cell r="V42">
            <v>4.7800000000000002E-2</v>
          </cell>
          <cell r="W42">
            <v>1.5800000000000002E-2</v>
          </cell>
          <cell r="X42">
            <v>5.4000000000000003E-3</v>
          </cell>
          <cell r="Y42">
            <v>1.8E-3</v>
          </cell>
          <cell r="Z42">
            <v>6.0000000000000001E-3</v>
          </cell>
        </row>
        <row r="43">
          <cell r="A43">
            <v>40390</v>
          </cell>
          <cell r="B43">
            <v>2010</v>
          </cell>
          <cell r="C43">
            <v>7</v>
          </cell>
          <cell r="D43">
            <v>8.0000000000000004E-4</v>
          </cell>
          <cell r="E43">
            <v>-1.2800000000000001E-2</v>
          </cell>
          <cell r="F43">
            <v>8.6E-3</v>
          </cell>
          <cell r="G43">
            <v>-6.9999999999999999E-4</v>
          </cell>
          <cell r="H43">
            <v>2.1100000000000001E-2</v>
          </cell>
          <cell r="I43">
            <v>1.0800000000000001E-2</v>
          </cell>
          <cell r="J43">
            <v>2.8999999999999998E-3</v>
          </cell>
          <cell r="K43">
            <v>1.4E-2</v>
          </cell>
          <cell r="L43">
            <v>-1.5599999999999999E-2</v>
          </cell>
          <cell r="M43">
            <v>4.6600000000000003E-2</v>
          </cell>
          <cell r="N43">
            <v>1.0800000000000001E-2</v>
          </cell>
          <cell r="O43">
            <v>-4.0000000000000001E-3</v>
          </cell>
          <cell r="P43">
            <v>7.9000000000000008E-3</v>
          </cell>
          <cell r="Q43">
            <v>2.41E-2</v>
          </cell>
          <cell r="R43">
            <v>8.6E-3</v>
          </cell>
          <cell r="S43">
            <v>-1.9199999999999998E-2</v>
          </cell>
          <cell r="T43">
            <v>9.1999999999999998E-3</v>
          </cell>
          <cell r="U43">
            <v>1.4999999999999999E-2</v>
          </cell>
          <cell r="V43">
            <v>-2.7799999999999998E-2</v>
          </cell>
          <cell r="W43">
            <v>-8.9999999999999998E-4</v>
          </cell>
          <cell r="X43">
            <v>6.7000000000000002E-3</v>
          </cell>
          <cell r="Y43">
            <v>1.44E-2</v>
          </cell>
          <cell r="Z43">
            <v>-2.4E-2</v>
          </cell>
        </row>
        <row r="44">
          <cell r="A44">
            <v>40359</v>
          </cell>
          <cell r="B44">
            <v>2010</v>
          </cell>
          <cell r="C44">
            <v>6</v>
          </cell>
          <cell r="D44">
            <v>-7.0000000000000001E-3</v>
          </cell>
          <cell r="E44">
            <v>-0.01</v>
          </cell>
          <cell r="F44">
            <v>-7.1999999999999998E-3</v>
          </cell>
          <cell r="G44">
            <v>1.6000000000000001E-3</v>
          </cell>
          <cell r="H44">
            <v>-3.5700000000000003E-2</v>
          </cell>
          <cell r="I44">
            <v>-1.32E-2</v>
          </cell>
          <cell r="J44">
            <v>-3.1600000000000003E-2</v>
          </cell>
          <cell r="K44">
            <v>1E-3</v>
          </cell>
          <cell r="L44">
            <v>1.2800000000000001E-2</v>
          </cell>
          <cell r="M44">
            <v>-2.3300000000000001E-2</v>
          </cell>
          <cell r="N44">
            <v>-1.8E-3</v>
          </cell>
          <cell r="O44">
            <v>7.0000000000000001E-3</v>
          </cell>
          <cell r="P44">
            <v>-1.15E-2</v>
          </cell>
          <cell r="Q44">
            <v>-1.2999999999999999E-2</v>
          </cell>
          <cell r="R44">
            <v>-2.76E-2</v>
          </cell>
          <cell r="S44">
            <v>1.2999999999999999E-2</v>
          </cell>
          <cell r="T44">
            <v>1.7399999999999999E-2</v>
          </cell>
          <cell r="U44">
            <v>1.6E-2</v>
          </cell>
          <cell r="V44">
            <v>1.47E-2</v>
          </cell>
          <cell r="W44">
            <v>2.1100000000000001E-2</v>
          </cell>
          <cell r="X44">
            <v>-1.1999999999999999E-3</v>
          </cell>
          <cell r="Y44">
            <v>-4.5999999999999999E-3</v>
          </cell>
          <cell r="Z44">
            <v>-2E-3</v>
          </cell>
          <cell r="AA44">
            <v>0</v>
          </cell>
          <cell r="AB44">
            <v>0</v>
          </cell>
          <cell r="AC44">
            <v>0</v>
          </cell>
        </row>
        <row r="45">
          <cell r="A45">
            <v>40329</v>
          </cell>
          <cell r="B45">
            <v>2010</v>
          </cell>
          <cell r="C45">
            <v>5</v>
          </cell>
          <cell r="D45">
            <v>-2.64E-2</v>
          </cell>
          <cell r="E45">
            <v>-5.0000000000000001E-3</v>
          </cell>
          <cell r="F45">
            <v>-2.1100000000000001E-2</v>
          </cell>
          <cell r="G45">
            <v>-1.32E-2</v>
          </cell>
          <cell r="H45">
            <v>-3.6400000000000002E-2</v>
          </cell>
          <cell r="I45">
            <v>-2.9899999999999999E-2</v>
          </cell>
          <cell r="J45">
            <v>-2.9899999999999999E-2</v>
          </cell>
          <cell r="K45">
            <v>-2.9000000000000001E-2</v>
          </cell>
          <cell r="L45">
            <v>-1E-3</v>
          </cell>
          <cell r="M45">
            <v>-1.17E-2</v>
          </cell>
          <cell r="N45">
            <v>-2.0400000000000001E-2</v>
          </cell>
          <cell r="O45">
            <v>-7.0000000000000001E-3</v>
          </cell>
          <cell r="P45">
            <v>-2.3199999999999998E-2</v>
          </cell>
          <cell r="Q45">
            <v>-5.0099999999999999E-2</v>
          </cell>
          <cell r="R45">
            <v>-2.07E-2</v>
          </cell>
          <cell r="S45">
            <v>3.3E-3</v>
          </cell>
          <cell r="T45">
            <v>-1.2999999999999999E-3</v>
          </cell>
          <cell r="U45">
            <v>-2.1700000000000001E-2</v>
          </cell>
          <cell r="V45">
            <v>-1.01E-2</v>
          </cell>
          <cell r="W45">
            <v>1.3599999999999999E-2</v>
          </cell>
          <cell r="X45">
            <v>-3.6499999999999998E-2</v>
          </cell>
          <cell r="Y45">
            <v>-1.77E-2</v>
          </cell>
          <cell r="Z45">
            <v>3.2000000000000001E-2</v>
          </cell>
          <cell r="AA45">
            <v>0</v>
          </cell>
          <cell r="AB45">
            <v>0</v>
          </cell>
          <cell r="AC45">
            <v>0</v>
          </cell>
        </row>
        <row r="46">
          <cell r="A46">
            <v>40298</v>
          </cell>
          <cell r="B46">
            <v>2010</v>
          </cell>
          <cell r="C46">
            <v>4</v>
          </cell>
          <cell r="D46">
            <v>1.4200000000000001E-2</v>
          </cell>
          <cell r="E46">
            <v>2.87E-2</v>
          </cell>
          <cell r="F46">
            <v>1.04E-2</v>
          </cell>
          <cell r="G46">
            <v>2.0799999999999999E-2</v>
          </cell>
          <cell r="H46">
            <v>-2.5000000000000001E-3</v>
          </cell>
          <cell r="I46">
            <v>6.4000000000000003E-3</v>
          </cell>
          <cell r="J46">
            <v>2.1499999999999998E-2</v>
          </cell>
          <cell r="K46">
            <v>0.01</v>
          </cell>
          <cell r="L46">
            <v>-2.1600000000000001E-2</v>
          </cell>
          <cell r="M46">
            <v>-5.7999999999999996E-3</v>
          </cell>
          <cell r="N46">
            <v>1.2699999999999999E-2</v>
          </cell>
          <cell r="O46">
            <v>3.0000000000000001E-3</v>
          </cell>
          <cell r="P46">
            <v>8.3999999999999995E-3</v>
          </cell>
          <cell r="Q46">
            <v>6.7999999999999996E-3</v>
          </cell>
          <cell r="R46">
            <v>1.06E-2</v>
          </cell>
          <cell r="S46">
            <v>1.46E-2</v>
          </cell>
          <cell r="T46">
            <v>2.1100000000000001E-2</v>
          </cell>
          <cell r="U46">
            <v>2.5000000000000001E-2</v>
          </cell>
          <cell r="V46">
            <v>1.7500000000000002E-2</v>
          </cell>
          <cell r="W46">
            <v>9.5999999999999992E-3</v>
          </cell>
          <cell r="X46">
            <v>4.7999999999999996E-3</v>
          </cell>
          <cell r="Y46">
            <v>9.4000000000000004E-3</v>
          </cell>
          <cell r="Z46">
            <v>1.4E-2</v>
          </cell>
          <cell r="AA46">
            <v>0</v>
          </cell>
          <cell r="AB46">
            <v>0</v>
          </cell>
          <cell r="AC46">
            <v>0</v>
          </cell>
        </row>
        <row r="47">
          <cell r="A47">
            <v>40268</v>
          </cell>
          <cell r="B47">
            <v>2010</v>
          </cell>
          <cell r="C47">
            <v>3</v>
          </cell>
          <cell r="D47">
            <v>1.37E-2</v>
          </cell>
          <cell r="E47">
            <v>-4.5999999999999999E-3</v>
          </cell>
          <cell r="F47">
            <v>1.7000000000000001E-2</v>
          </cell>
          <cell r="G47">
            <v>1.6799999999999999E-2</v>
          </cell>
          <cell r="H47">
            <v>1.5100000000000001E-2</v>
          </cell>
          <cell r="I47">
            <v>2.01E-2</v>
          </cell>
          <cell r="J47">
            <v>4.5600000000000002E-2</v>
          </cell>
          <cell r="K47">
            <v>2.9000000000000001E-2</v>
          </cell>
          <cell r="L47">
            <v>-2.35E-2</v>
          </cell>
          <cell r="M47">
            <v>2.5399999999999999E-2</v>
          </cell>
          <cell r="N47">
            <v>2.6599999999999999E-2</v>
          </cell>
          <cell r="O47">
            <v>1.2E-2</v>
          </cell>
          <cell r="P47">
            <v>1.9099999999999999E-2</v>
          </cell>
          <cell r="Q47">
            <v>3.4700000000000002E-2</v>
          </cell>
          <cell r="R47">
            <v>5.04E-2</v>
          </cell>
          <cell r="S47">
            <v>5.0000000000000001E-4</v>
          </cell>
          <cell r="T47">
            <v>9.1999999999999998E-3</v>
          </cell>
          <cell r="U47">
            <v>3.4000000000000002E-2</v>
          </cell>
          <cell r="V47">
            <v>4.9099999999999998E-2</v>
          </cell>
          <cell r="W47">
            <v>2.2000000000000001E-3</v>
          </cell>
          <cell r="X47">
            <v>2.18E-2</v>
          </cell>
          <cell r="Y47">
            <v>1.4500000000000001E-2</v>
          </cell>
          <cell r="Z47">
            <v>2.5000000000000001E-2</v>
          </cell>
          <cell r="AA47">
            <v>0</v>
          </cell>
          <cell r="AB47">
            <v>0</v>
          </cell>
          <cell r="AC47">
            <v>0</v>
          </cell>
        </row>
        <row r="48">
          <cell r="A48">
            <v>40237</v>
          </cell>
          <cell r="B48">
            <v>2010</v>
          </cell>
          <cell r="C48">
            <v>2</v>
          </cell>
          <cell r="D48">
            <v>7.4999999999999997E-3</v>
          </cell>
          <cell r="E48">
            <v>-4.7000000000000002E-3</v>
          </cell>
          <cell r="F48">
            <v>4.4000000000000003E-3</v>
          </cell>
          <cell r="G48">
            <v>3.2000000000000002E-3</v>
          </cell>
          <cell r="H48">
            <v>1.41E-2</v>
          </cell>
          <cell r="I48">
            <v>1.5900000000000001E-2</v>
          </cell>
          <cell r="J48">
            <v>0.03</v>
          </cell>
          <cell r="K48">
            <v>-8.0000000000000002E-3</v>
          </cell>
          <cell r="L48">
            <v>1.38E-2</v>
          </cell>
          <cell r="M48">
            <v>2.8400000000000002E-2</v>
          </cell>
          <cell r="N48">
            <v>7.4000000000000003E-3</v>
          </cell>
          <cell r="O48">
            <v>5.0000000000000001E-3</v>
          </cell>
          <cell r="P48">
            <v>4.0000000000000001E-3</v>
          </cell>
          <cell r="Q48">
            <v>1.23E-2</v>
          </cell>
          <cell r="R48">
            <v>8.14E-2</v>
          </cell>
          <cell r="S48">
            <v>-1.5100000000000001E-2</v>
          </cell>
          <cell r="T48">
            <v>1.11E-2</v>
          </cell>
          <cell r="U48">
            <v>3.4000000000000002E-2</v>
          </cell>
          <cell r="V48">
            <v>2.3300000000000001E-2</v>
          </cell>
          <cell r="W48">
            <v>8.8999999999999999E-3</v>
          </cell>
          <cell r="X48">
            <v>8.2000000000000007E-3</v>
          </cell>
          <cell r="Y48">
            <v>1.2999999999999999E-3</v>
          </cell>
          <cell r="Z48">
            <v>-2.4E-2</v>
          </cell>
          <cell r="AA48">
            <v>0</v>
          </cell>
          <cell r="AB48">
            <v>0</v>
          </cell>
          <cell r="AC48">
            <v>0</v>
          </cell>
        </row>
        <row r="49">
          <cell r="A49">
            <v>40209</v>
          </cell>
          <cell r="B49">
            <v>2010</v>
          </cell>
          <cell r="C49">
            <v>1</v>
          </cell>
          <cell r="D49">
            <v>2.7300000000000001E-2</v>
          </cell>
          <cell r="E49">
            <v>3.0800000000000001E-2</v>
          </cell>
          <cell r="F49">
            <v>1.26E-2</v>
          </cell>
          <cell r="G49">
            <v>1.38E-2</v>
          </cell>
          <cell r="H49">
            <v>-2.8899999999999999E-2</v>
          </cell>
          <cell r="I49">
            <v>-1.03E-2</v>
          </cell>
          <cell r="J49">
            <v>1.49E-2</v>
          </cell>
          <cell r="K49">
            <v>-3.3000000000000002E-2</v>
          </cell>
          <cell r="L49">
            <v>-0.01</v>
          </cell>
          <cell r="M49">
            <v>-2.7900000000000001E-2</v>
          </cell>
          <cell r="N49">
            <v>1.6E-2</v>
          </cell>
          <cell r="O49">
            <v>3.1E-2</v>
          </cell>
          <cell r="P49">
            <v>9.9000000000000008E-3</v>
          </cell>
          <cell r="Q49">
            <v>-2.5999999999999999E-3</v>
          </cell>
          <cell r="R49">
            <v>-5.7599999999999998E-2</v>
          </cell>
          <cell r="S49">
            <v>-2.5999999999999999E-3</v>
          </cell>
          <cell r="T49">
            <v>3.3000000000000002E-2</v>
          </cell>
          <cell r="U49">
            <v>-1.7600000000000001E-2</v>
          </cell>
          <cell r="V49">
            <v>-2.64E-2</v>
          </cell>
          <cell r="W49">
            <v>1.03E-2</v>
          </cell>
          <cell r="X49">
            <v>2.63E-2</v>
          </cell>
          <cell r="Y49">
            <v>1.1299999999999999E-2</v>
          </cell>
          <cell r="Z49">
            <v>1E-3</v>
          </cell>
          <cell r="AA49">
            <v>0</v>
          </cell>
          <cell r="AB49">
            <v>0</v>
          </cell>
          <cell r="AC49">
            <v>0</v>
          </cell>
        </row>
        <row r="50">
          <cell r="A50">
            <v>40178</v>
          </cell>
          <cell r="B50">
            <v>2009</v>
          </cell>
          <cell r="C50">
            <v>12</v>
          </cell>
          <cell r="D50">
            <v>2.0400000000000001E-2</v>
          </cell>
          <cell r="E50">
            <v>3.5000000000000001E-3</v>
          </cell>
          <cell r="F50">
            <v>1.52E-2</v>
          </cell>
          <cell r="G50">
            <v>4.4000000000000003E-3</v>
          </cell>
          <cell r="H50">
            <v>2.3699999999999999E-2</v>
          </cell>
          <cell r="I50">
            <v>1.46E-2</v>
          </cell>
          <cell r="J50">
            <v>3.7699999999999997E-2</v>
          </cell>
          <cell r="K50">
            <v>0.01</v>
          </cell>
          <cell r="L50">
            <v>4.0000000000000001E-3</v>
          </cell>
          <cell r="M50">
            <v>-1.7100000000000001E-2</v>
          </cell>
          <cell r="N50">
            <v>1.49E-2</v>
          </cell>
          <cell r="O50">
            <v>5.0000000000000001E-3</v>
          </cell>
          <cell r="P50">
            <v>9.9000000000000008E-3</v>
          </cell>
          <cell r="Q50">
            <v>5.96E-2</v>
          </cell>
          <cell r="R50">
            <v>7.22E-2</v>
          </cell>
          <cell r="S50">
            <v>3.7000000000000002E-3</v>
          </cell>
          <cell r="T50">
            <v>4.0000000000000001E-3</v>
          </cell>
          <cell r="U50">
            <v>-3.1699999999999999E-2</v>
          </cell>
          <cell r="V50">
            <v>-2.4500000000000001E-2</v>
          </cell>
          <cell r="W50">
            <v>3.5999999999999999E-3</v>
          </cell>
          <cell r="X50">
            <v>0.02</v>
          </cell>
          <cell r="Y50">
            <v>1.3899999999999999E-2</v>
          </cell>
          <cell r="Z50">
            <v>-0.01</v>
          </cell>
          <cell r="AA50">
            <v>0</v>
          </cell>
          <cell r="AB50">
            <v>0</v>
          </cell>
          <cell r="AC50">
            <v>0</v>
          </cell>
        </row>
        <row r="51">
          <cell r="A51">
            <v>40147</v>
          </cell>
          <cell r="B51">
            <v>2009</v>
          </cell>
          <cell r="C51">
            <v>11</v>
          </cell>
          <cell r="D51">
            <v>1.7100000000000001E-2</v>
          </cell>
          <cell r="E51">
            <v>9.7000000000000003E-3</v>
          </cell>
          <cell r="F51">
            <v>1.6400000000000001E-2</v>
          </cell>
          <cell r="G51">
            <v>1.2500000000000001E-2</v>
          </cell>
          <cell r="H51">
            <v>2.53E-2</v>
          </cell>
          <cell r="I51">
            <v>2.8999999999999998E-3</v>
          </cell>
          <cell r="J51">
            <v>5.3199999999999997E-2</v>
          </cell>
          <cell r="K51">
            <v>1.4E-2</v>
          </cell>
          <cell r="L51">
            <v>9.7999999999999997E-3</v>
          </cell>
          <cell r="M51">
            <v>3.3099999999999997E-2</v>
          </cell>
          <cell r="N51">
            <v>7.6E-3</v>
          </cell>
          <cell r="O51">
            <v>1.9E-2</v>
          </cell>
          <cell r="P51">
            <v>1.4800000000000001E-2</v>
          </cell>
          <cell r="Q51">
            <v>3.1800000000000002E-2</v>
          </cell>
          <cell r="R51">
            <v>5.4300000000000001E-2</v>
          </cell>
          <cell r="S51">
            <v>3.7000000000000002E-3</v>
          </cell>
          <cell r="T51">
            <v>2.3699999999999999E-2</v>
          </cell>
          <cell r="U51">
            <v>0.04</v>
          </cell>
          <cell r="V51">
            <v>5.1200000000000002E-2</v>
          </cell>
          <cell r="W51">
            <v>5.0000000000000001E-3</v>
          </cell>
          <cell r="X51">
            <v>6.3E-3</v>
          </cell>
          <cell r="Y51">
            <v>3.3E-3</v>
          </cell>
          <cell r="Z51">
            <v>-4.0000000000000001E-3</v>
          </cell>
        </row>
        <row r="52">
          <cell r="A52">
            <v>40117</v>
          </cell>
          <cell r="B52">
            <v>2009</v>
          </cell>
          <cell r="C52">
            <v>10</v>
          </cell>
          <cell r="D52">
            <v>0.01</v>
          </cell>
          <cell r="E52">
            <v>1.4E-3</v>
          </cell>
          <cell r="F52">
            <v>8.3000000000000001E-3</v>
          </cell>
          <cell r="G52">
            <v>1.55E-2</v>
          </cell>
          <cell r="H52">
            <v>-3.7000000000000002E-3</v>
          </cell>
          <cell r="I52">
            <v>-7.0000000000000001E-3</v>
          </cell>
          <cell r="J52">
            <v>-3.0099999999999998E-2</v>
          </cell>
          <cell r="K52">
            <v>-5.0000000000000001E-3</v>
          </cell>
          <cell r="L52">
            <v>2.5899999999999999E-2</v>
          </cell>
          <cell r="M52">
            <v>-4.5999999999999999E-3</v>
          </cell>
          <cell r="N52">
            <v>9.1999999999999998E-3</v>
          </cell>
          <cell r="O52">
            <v>3.3000000000000002E-2</v>
          </cell>
          <cell r="P52">
            <v>8.5000000000000006E-3</v>
          </cell>
          <cell r="Q52">
            <v>-4.3E-3</v>
          </cell>
          <cell r="R52">
            <v>4.7999999999999996E-3</v>
          </cell>
          <cell r="S52">
            <v>1.03E-2</v>
          </cell>
          <cell r="T52">
            <v>2.1100000000000001E-2</v>
          </cell>
          <cell r="U52">
            <v>-1.18E-2</v>
          </cell>
          <cell r="V52">
            <v>-1.5900000000000001E-2</v>
          </cell>
          <cell r="W52">
            <v>8.8000000000000005E-3</v>
          </cell>
          <cell r="X52">
            <v>1.3100000000000001E-2</v>
          </cell>
          <cell r="Y52">
            <v>8.9999999999999993E-3</v>
          </cell>
          <cell r="Z52">
            <v>5.0000000000000001E-3</v>
          </cell>
        </row>
        <row r="53">
          <cell r="A53">
            <v>40086</v>
          </cell>
          <cell r="B53">
            <v>2009</v>
          </cell>
          <cell r="C53">
            <v>9</v>
          </cell>
          <cell r="D53">
            <v>3.8800000000000001E-2</v>
          </cell>
          <cell r="E53">
            <v>1.2E-2</v>
          </cell>
          <cell r="F53">
            <v>2.3199999999999998E-2</v>
          </cell>
          <cell r="G53">
            <v>3.1399999999999997E-2</v>
          </cell>
          <cell r="H53">
            <v>3.3E-3</v>
          </cell>
          <cell r="I53">
            <v>1.8499999999999999E-2</v>
          </cell>
          <cell r="J53">
            <v>2.8400000000000002E-2</v>
          </cell>
          <cell r="K53">
            <v>4.8000000000000001E-2</v>
          </cell>
          <cell r="L53">
            <v>-8.9999999999999993E-3</v>
          </cell>
          <cell r="M53">
            <v>2.4799999999999999E-2</v>
          </cell>
          <cell r="N53">
            <v>1.9300000000000001E-2</v>
          </cell>
          <cell r="O53">
            <v>2.1000000000000001E-2</v>
          </cell>
          <cell r="P53">
            <v>2.01E-2</v>
          </cell>
          <cell r="Q53">
            <v>4.1000000000000002E-2</v>
          </cell>
          <cell r="R53">
            <v>4.8099999999999997E-2</v>
          </cell>
          <cell r="S53">
            <v>1.4800000000000001E-2</v>
          </cell>
          <cell r="T53">
            <v>3.4000000000000002E-2</v>
          </cell>
          <cell r="U53">
            <v>3.9E-2</v>
          </cell>
          <cell r="V53">
            <v>2.8500000000000001E-2</v>
          </cell>
          <cell r="W53">
            <v>2.8999999999999998E-3</v>
          </cell>
          <cell r="X53">
            <v>2.1600000000000001E-2</v>
          </cell>
          <cell r="Y53">
            <v>2.4299999999999999E-2</v>
          </cell>
          <cell r="Z53">
            <v>1.7999999999999999E-2</v>
          </cell>
        </row>
        <row r="54">
          <cell r="A54">
            <v>40056</v>
          </cell>
          <cell r="B54">
            <v>2009</v>
          </cell>
          <cell r="C54">
            <v>8</v>
          </cell>
          <cell r="D54">
            <v>3.78E-2</v>
          </cell>
          <cell r="E54">
            <v>2.24E-2</v>
          </cell>
          <cell r="F54">
            <v>1.6E-2</v>
          </cell>
          <cell r="G54">
            <v>2.63E-2</v>
          </cell>
          <cell r="H54">
            <v>-2.8999999999999998E-3</v>
          </cell>
          <cell r="I54">
            <v>1.5100000000000001E-2</v>
          </cell>
          <cell r="J54">
            <v>7.5899999999999995E-2</v>
          </cell>
          <cell r="K54">
            <v>3.5999999999999997E-2</v>
          </cell>
          <cell r="L54">
            <v>1.7899999999999999E-2</v>
          </cell>
          <cell r="M54">
            <v>5.2699999999999997E-2</v>
          </cell>
          <cell r="N54">
            <v>1.6E-2</v>
          </cell>
          <cell r="O54">
            <v>2.5999999999999999E-2</v>
          </cell>
          <cell r="P54">
            <v>2.2499999999999999E-2</v>
          </cell>
          <cell r="Q54">
            <v>4.1500000000000002E-2</v>
          </cell>
          <cell r="R54">
            <v>1.9300000000000001E-2</v>
          </cell>
          <cell r="S54">
            <v>6.7999999999999996E-3</v>
          </cell>
          <cell r="T54">
            <v>3.1800000000000002E-2</v>
          </cell>
          <cell r="U54">
            <v>2.5000000000000001E-2</v>
          </cell>
          <cell r="V54">
            <v>3.2000000000000002E-3</v>
          </cell>
          <cell r="W54">
            <v>1.61E-2</v>
          </cell>
          <cell r="X54">
            <v>2.1499999999999998E-2</v>
          </cell>
          <cell r="Y54">
            <v>1.54E-2</v>
          </cell>
          <cell r="Z54">
            <v>-1.2E-2</v>
          </cell>
        </row>
        <row r="55">
          <cell r="A55">
            <v>40025</v>
          </cell>
          <cell r="B55">
            <v>2009</v>
          </cell>
          <cell r="C55">
            <v>7</v>
          </cell>
          <cell r="D55">
            <v>4.0500000000000001E-2</v>
          </cell>
          <cell r="E55">
            <v>1.21E-2</v>
          </cell>
          <cell r="F55">
            <v>2.35E-2</v>
          </cell>
          <cell r="G55">
            <v>2.0199999999999999E-2</v>
          </cell>
          <cell r="H55">
            <v>3.4799999999999998E-2</v>
          </cell>
          <cell r="I55">
            <v>1.6E-2</v>
          </cell>
          <cell r="J55">
            <v>6.8699999999999997E-2</v>
          </cell>
          <cell r="K55">
            <v>5.0999999999999997E-2</v>
          </cell>
          <cell r="L55">
            <v>5.4999999999999997E-3</v>
          </cell>
          <cell r="M55">
            <v>3.2000000000000001E-2</v>
          </cell>
          <cell r="N55">
            <v>2.1999999999999999E-2</v>
          </cell>
          <cell r="O55">
            <v>1.7999999999999999E-2</v>
          </cell>
          <cell r="P55">
            <v>1.9599999999999999E-2</v>
          </cell>
          <cell r="Q55">
            <v>3.9300000000000002E-2</v>
          </cell>
          <cell r="R55">
            <v>4.8099999999999997E-2</v>
          </cell>
          <cell r="S55">
            <v>1.3299999999999999E-2</v>
          </cell>
          <cell r="T55">
            <v>4.3200000000000002E-2</v>
          </cell>
          <cell r="U55">
            <v>1.7999999999999999E-2</v>
          </cell>
          <cell r="V55">
            <v>-1.52E-2</v>
          </cell>
          <cell r="W55">
            <v>1.2500000000000001E-2</v>
          </cell>
          <cell r="X55">
            <v>3.0300000000000001E-2</v>
          </cell>
          <cell r="Y55">
            <v>3.3500000000000002E-2</v>
          </cell>
          <cell r="Z55">
            <v>0.01</v>
          </cell>
        </row>
        <row r="56">
          <cell r="A56">
            <v>39994</v>
          </cell>
          <cell r="B56">
            <v>2009</v>
          </cell>
          <cell r="C56">
            <v>6</v>
          </cell>
          <cell r="D56">
            <v>4.5600000000000002E-2</v>
          </cell>
          <cell r="E56">
            <v>3.5999999999999997E-2</v>
          </cell>
          <cell r="F56">
            <v>6.7999999999999996E-3</v>
          </cell>
          <cell r="G56">
            <v>3.1399999999999997E-2</v>
          </cell>
          <cell r="H56">
            <v>2.47E-2</v>
          </cell>
          <cell r="I56">
            <v>1.01E-2</v>
          </cell>
          <cell r="J56">
            <v>5.8900000000000001E-2</v>
          </cell>
          <cell r="K56">
            <v>2E-3</v>
          </cell>
          <cell r="L56">
            <v>7.9000000000000008E-3</v>
          </cell>
          <cell r="M56">
            <v>4.1099999999999998E-2</v>
          </cell>
          <cell r="N56">
            <v>3.3599999999999998E-2</v>
          </cell>
          <cell r="O56">
            <v>3.6999999999999998E-2</v>
          </cell>
          <cell r="P56">
            <v>2.2599999999999999E-2</v>
          </cell>
          <cell r="Q56">
            <v>2.5899999999999999E-2</v>
          </cell>
          <cell r="R56">
            <v>1.24E-2</v>
          </cell>
          <cell r="S56">
            <v>-8.5000000000000006E-3</v>
          </cell>
          <cell r="T56">
            <v>1.8499999999999999E-2</v>
          </cell>
          <cell r="U56">
            <v>-9.4999999999999998E-3</v>
          </cell>
          <cell r="V56">
            <v>-1.26E-2</v>
          </cell>
          <cell r="W56">
            <v>9.5999999999999992E-3</v>
          </cell>
          <cell r="X56">
            <v>3.56E-2</v>
          </cell>
          <cell r="Y56">
            <v>2.35E-2</v>
          </cell>
          <cell r="Z56">
            <v>1.4E-2</v>
          </cell>
        </row>
        <row r="57">
          <cell r="A57">
            <v>39964</v>
          </cell>
          <cell r="B57">
            <v>2009</v>
          </cell>
          <cell r="C57">
            <v>5</v>
          </cell>
          <cell r="D57">
            <v>6.9500000000000006E-2</v>
          </cell>
          <cell r="E57">
            <v>2.2700000000000001E-2</v>
          </cell>
          <cell r="F57">
            <v>3.09E-2</v>
          </cell>
          <cell r="G57">
            <v>6.3600000000000004E-2</v>
          </cell>
          <cell r="H57">
            <v>4.3499999999999997E-2</v>
          </cell>
          <cell r="I57">
            <v>2.64E-2</v>
          </cell>
          <cell r="J57">
            <v>9.4200000000000006E-2</v>
          </cell>
          <cell r="K57">
            <v>0.04</v>
          </cell>
          <cell r="L57">
            <v>4.99E-2</v>
          </cell>
          <cell r="M57">
            <v>7.2400000000000006E-2</v>
          </cell>
          <cell r="N57">
            <v>3.56E-2</v>
          </cell>
          <cell r="O57">
            <v>4.2999999999999997E-2</v>
          </cell>
          <cell r="P57">
            <v>1.6799999999999999E-2</v>
          </cell>
          <cell r="Q57">
            <v>4.8399999999999999E-2</v>
          </cell>
          <cell r="R57">
            <v>-2.5999999999999999E-3</v>
          </cell>
          <cell r="S57">
            <v>3.0099999999999998E-2</v>
          </cell>
          <cell r="T57">
            <v>1.14E-2</v>
          </cell>
          <cell r="U57">
            <v>2.8000000000000001E-2</v>
          </cell>
          <cell r="V57">
            <v>-2.0299999999999999E-2</v>
          </cell>
          <cell r="W57">
            <v>8.6999999999999994E-3</v>
          </cell>
          <cell r="X57">
            <v>3.2599999999999997E-2</v>
          </cell>
          <cell r="Y57">
            <v>3.78E-2</v>
          </cell>
          <cell r="Z57">
            <v>1.7999999999999999E-2</v>
          </cell>
        </row>
        <row r="58">
          <cell r="A58">
            <v>39933</v>
          </cell>
          <cell r="B58">
            <v>2009</v>
          </cell>
          <cell r="C58">
            <v>4</v>
          </cell>
          <cell r="D58">
            <v>1.9300000000000001E-2</v>
          </cell>
          <cell r="E58">
            <v>3.5400000000000001E-2</v>
          </cell>
          <cell r="F58">
            <v>1.32E-2</v>
          </cell>
          <cell r="G58">
            <v>7.2999999999999995E-2</v>
          </cell>
          <cell r="H58">
            <v>-6.4999999999999997E-3</v>
          </cell>
          <cell r="I58">
            <v>5.0000000000000001E-3</v>
          </cell>
          <cell r="J58">
            <v>0.14929999999999999</v>
          </cell>
          <cell r="K58">
            <v>1.9E-2</v>
          </cell>
          <cell r="L58">
            <v>8.3000000000000001E-3</v>
          </cell>
          <cell r="M58">
            <v>9.6600000000000005E-2</v>
          </cell>
          <cell r="N58">
            <v>1.6500000000000001E-2</v>
          </cell>
          <cell r="O58">
            <v>3.4000000000000002E-2</v>
          </cell>
          <cell r="P58">
            <v>1.03E-2</v>
          </cell>
          <cell r="Q58">
            <v>5.3999999999999999E-2</v>
          </cell>
          <cell r="R58">
            <v>6.1199999999999997E-2</v>
          </cell>
          <cell r="S58">
            <v>-8.9999999999999998E-4</v>
          </cell>
          <cell r="T58">
            <v>5.3800000000000001E-2</v>
          </cell>
          <cell r="U58">
            <v>-1.78E-2</v>
          </cell>
          <cell r="V58">
            <v>-3.0099999999999998E-2</v>
          </cell>
          <cell r="W58">
            <v>7.1999999999999998E-3</v>
          </cell>
          <cell r="X58">
            <v>1.1900000000000001E-2</v>
          </cell>
          <cell r="Y58">
            <v>1.9300000000000001E-2</v>
          </cell>
          <cell r="Z58">
            <v>4.0000000000000001E-3</v>
          </cell>
        </row>
        <row r="59">
          <cell r="A59">
            <v>39903</v>
          </cell>
          <cell r="B59">
            <v>2009</v>
          </cell>
          <cell r="C59">
            <v>3</v>
          </cell>
          <cell r="D59">
            <v>-4.7999999999999996E-3</v>
          </cell>
          <cell r="E59">
            <v>1.6899999999999998E-2</v>
          </cell>
          <cell r="F59">
            <v>4.1999999999999997E-3</v>
          </cell>
          <cell r="G59">
            <v>7.4999999999999997E-3</v>
          </cell>
          <cell r="H59">
            <v>1.12E-2</v>
          </cell>
          <cell r="I59">
            <v>-6.9999999999999999E-4</v>
          </cell>
          <cell r="J59">
            <v>3.3000000000000002E-2</v>
          </cell>
          <cell r="K59">
            <v>0.01</v>
          </cell>
          <cell r="L59">
            <v>-3.3399999999999999E-2</v>
          </cell>
          <cell r="M59">
            <v>2.98E-2</v>
          </cell>
          <cell r="N59">
            <v>4.8999999999999998E-3</v>
          </cell>
          <cell r="O59">
            <v>1.9E-2</v>
          </cell>
          <cell r="P59">
            <v>2.0999999999999999E-3</v>
          </cell>
          <cell r="Q59">
            <v>8.6999999999999994E-3</v>
          </cell>
          <cell r="R59">
            <v>7.7299999999999994E-2</v>
          </cell>
          <cell r="S59">
            <v>1.0999999999999999E-2</v>
          </cell>
          <cell r="T59">
            <v>6.4000000000000001E-2</v>
          </cell>
          <cell r="U59">
            <v>1.0999999999999999E-2</v>
          </cell>
          <cell r="V59">
            <v>-1.6400000000000001E-2</v>
          </cell>
          <cell r="W59">
            <v>6.4000000000000003E-3</v>
          </cell>
          <cell r="X59">
            <v>6.3E-3</v>
          </cell>
          <cell r="Y59">
            <v>1.2699999999999999E-2</v>
          </cell>
          <cell r="Z59">
            <v>5.0999999999999997E-2</v>
          </cell>
        </row>
        <row r="60">
          <cell r="A60">
            <v>39872</v>
          </cell>
          <cell r="B60">
            <v>2009</v>
          </cell>
          <cell r="C60">
            <v>2</v>
          </cell>
          <cell r="D60">
            <v>-3.7000000000000002E-3</v>
          </cell>
          <cell r="E60">
            <v>4.0500000000000001E-2</v>
          </cell>
          <cell r="F60">
            <v>7.6E-3</v>
          </cell>
          <cell r="G60">
            <v>1.95E-2</v>
          </cell>
          <cell r="H60">
            <v>2.3800000000000002E-2</v>
          </cell>
          <cell r="I60">
            <v>7.4000000000000003E-3</v>
          </cell>
          <cell r="J60">
            <v>-5.4000000000000003E-3</v>
          </cell>
          <cell r="K60">
            <v>1.2E-2</v>
          </cell>
          <cell r="L60">
            <v>5.4399999999999997E-2</v>
          </cell>
          <cell r="M60">
            <v>-5.21E-2</v>
          </cell>
          <cell r="N60">
            <v>-2.8E-3</v>
          </cell>
          <cell r="O60">
            <v>-8.9999999999999993E-3</v>
          </cell>
          <cell r="P60">
            <v>2.0999999999999999E-3</v>
          </cell>
          <cell r="Q60">
            <v>-6.9999999999999999E-4</v>
          </cell>
          <cell r="R60">
            <v>-2.2599999999999999E-2</v>
          </cell>
          <cell r="S60">
            <v>2.76E-2</v>
          </cell>
          <cell r="T60">
            <v>1.7100000000000001E-2</v>
          </cell>
          <cell r="U60">
            <v>1.0999999999999999E-2</v>
          </cell>
          <cell r="V60">
            <v>-2.0999999999999999E-3</v>
          </cell>
          <cell r="W60">
            <v>2.4E-2</v>
          </cell>
          <cell r="X60">
            <v>4.4000000000000003E-3</v>
          </cell>
          <cell r="Y60">
            <v>7.1999999999999998E-3</v>
          </cell>
          <cell r="Z60">
            <v>3.9E-2</v>
          </cell>
        </row>
        <row r="61">
          <cell r="A61">
            <v>39844</v>
          </cell>
          <cell r="B61">
            <v>2009</v>
          </cell>
          <cell r="C61">
            <v>1</v>
          </cell>
          <cell r="D61">
            <v>1.9099999999999999E-2</v>
          </cell>
          <cell r="E61">
            <v>1.15E-2</v>
          </cell>
          <cell r="F61">
            <v>2.01E-2</v>
          </cell>
          <cell r="G61">
            <v>3.56E-2</v>
          </cell>
          <cell r="H61">
            <v>3.7900000000000003E-2</v>
          </cell>
          <cell r="I61">
            <v>2.0500000000000001E-2</v>
          </cell>
          <cell r="J61">
            <v>6.5000000000000002E-2</v>
          </cell>
          <cell r="K61">
            <v>-6.0000000000000001E-3</v>
          </cell>
          <cell r="L61">
            <v>4.9500000000000002E-2</v>
          </cell>
          <cell r="M61">
            <v>1.04E-2</v>
          </cell>
          <cell r="N61">
            <v>1.41E-2</v>
          </cell>
          <cell r="O61">
            <v>2.7E-2</v>
          </cell>
          <cell r="P61">
            <v>3.4200000000000001E-2</v>
          </cell>
          <cell r="Q61">
            <v>-2.0000000000000001E-4</v>
          </cell>
          <cell r="R61">
            <v>-2.0299999999999999E-2</v>
          </cell>
          <cell r="S61">
            <v>4.8300000000000003E-2</v>
          </cell>
          <cell r="T61">
            <v>5.9700000000000003E-2</v>
          </cell>
          <cell r="U61">
            <v>-4.7100000000000003E-2</v>
          </cell>
          <cell r="V61">
            <v>9.9000000000000008E-3</v>
          </cell>
          <cell r="W61">
            <v>1.14E-2</v>
          </cell>
          <cell r="X61">
            <v>6.0000000000000001E-3</v>
          </cell>
          <cell r="Y61">
            <v>3.5400000000000001E-2</v>
          </cell>
          <cell r="Z61">
            <v>0.15</v>
          </cell>
        </row>
        <row r="62">
          <cell r="A62">
            <v>39813</v>
          </cell>
          <cell r="B62">
            <v>2008</v>
          </cell>
          <cell r="C62">
            <v>12</v>
          </cell>
          <cell r="D62">
            <v>-1.18E-2</v>
          </cell>
          <cell r="E62">
            <v>-4.7000000000000002E-3</v>
          </cell>
          <cell r="F62">
            <v>5.1000000000000004E-3</v>
          </cell>
          <cell r="G62">
            <v>-3.2899999999999999E-2</v>
          </cell>
          <cell r="H62">
            <v>3.6400000000000002E-2</v>
          </cell>
          <cell r="I62">
            <v>2.5000000000000001E-3</v>
          </cell>
          <cell r="J62">
            <v>-8.6E-3</v>
          </cell>
          <cell r="K62">
            <v>-2.8000000000000001E-2</v>
          </cell>
          <cell r="L62">
            <v>-1.1599999999999999E-2</v>
          </cell>
          <cell r="M62">
            <v>-2.3E-3</v>
          </cell>
          <cell r="N62">
            <v>4.0000000000000001E-3</v>
          </cell>
          <cell r="O62">
            <v>2E-3</v>
          </cell>
          <cell r="P62">
            <v>-4.7000000000000002E-3</v>
          </cell>
          <cell r="Q62">
            <v>-2.92E-2</v>
          </cell>
          <cell r="R62">
            <v>-2.5000000000000001E-3</v>
          </cell>
          <cell r="S62">
            <v>-6.4999999999999997E-3</v>
          </cell>
          <cell r="T62">
            <v>-1.5299999999999999E-2</v>
          </cell>
          <cell r="U62">
            <v>6.6000000000000003E-2</v>
          </cell>
          <cell r="V62">
            <v>2.1000000000000001E-2</v>
          </cell>
          <cell r="W62">
            <v>1.5100000000000001E-2</v>
          </cell>
          <cell r="X62">
            <v>5.4000000000000003E-3</v>
          </cell>
          <cell r="Y62">
            <v>-1.84E-2</v>
          </cell>
          <cell r="Z62">
            <v>0.06</v>
          </cell>
        </row>
        <row r="63">
          <cell r="A63">
            <v>39782</v>
          </cell>
          <cell r="B63">
            <v>2008</v>
          </cell>
          <cell r="C63">
            <v>11</v>
          </cell>
          <cell r="D63">
            <v>-1.23E-2</v>
          </cell>
          <cell r="E63">
            <v>1.3299999999999999E-2</v>
          </cell>
          <cell r="F63">
            <v>7.4000000000000003E-3</v>
          </cell>
          <cell r="G63">
            <v>-1.4500000000000001E-2</v>
          </cell>
          <cell r="H63">
            <v>-1.34E-2</v>
          </cell>
          <cell r="I63">
            <v>2.3999999999999998E-3</v>
          </cell>
          <cell r="J63">
            <v>-0.1002</v>
          </cell>
          <cell r="K63">
            <v>-3.5000000000000003E-2</v>
          </cell>
          <cell r="L63">
            <v>2.9100000000000001E-2</v>
          </cell>
          <cell r="M63">
            <v>-4.8500000000000001E-2</v>
          </cell>
          <cell r="N63">
            <v>-1.9099999999999999E-2</v>
          </cell>
          <cell r="O63">
            <v>-4.8000000000000001E-2</v>
          </cell>
          <cell r="P63">
            <v>-2.1399999999999999E-2</v>
          </cell>
          <cell r="Q63">
            <v>-0.04</v>
          </cell>
          <cell r="R63">
            <v>-5.4699999999999999E-2</v>
          </cell>
          <cell r="S63">
            <v>3.56E-2</v>
          </cell>
          <cell r="T63">
            <v>1.6799999999999999E-2</v>
          </cell>
          <cell r="U63">
            <v>5.5E-2</v>
          </cell>
          <cell r="V63">
            <v>4.9700000000000001E-2</v>
          </cell>
          <cell r="W63">
            <v>3.2099999999999997E-2</v>
          </cell>
          <cell r="X63">
            <v>8.2000000000000007E-3</v>
          </cell>
          <cell r="Y63">
            <v>-1.9800000000000002E-2</v>
          </cell>
          <cell r="Z63">
            <v>-4.8000000000000001E-2</v>
          </cell>
        </row>
        <row r="64">
          <cell r="A64">
            <v>39752</v>
          </cell>
          <cell r="B64">
            <v>2008</v>
          </cell>
          <cell r="C64">
            <v>10</v>
          </cell>
          <cell r="D64">
            <v>-3.6900000000000002E-2</v>
          </cell>
          <cell r="E64">
            <v>1.67E-2</v>
          </cell>
          <cell r="F64">
            <v>1.5900000000000001E-2</v>
          </cell>
          <cell r="G64">
            <v>-7.9600000000000004E-2</v>
          </cell>
          <cell r="H64">
            <v>3.6499999999999998E-2</v>
          </cell>
          <cell r="I64">
            <v>-8.9999999999999993E-3</v>
          </cell>
          <cell r="J64">
            <v>-0.27879999999999999</v>
          </cell>
          <cell r="K64">
            <v>-7.5999999999999998E-2</v>
          </cell>
          <cell r="L64">
            <v>0.11</v>
          </cell>
          <cell r="M64">
            <v>-0.124</v>
          </cell>
          <cell r="N64">
            <v>-2.5999999999999999E-2</v>
          </cell>
          <cell r="O64">
            <v>-4.8000000000000001E-2</v>
          </cell>
          <cell r="P64">
            <v>-1.9099999999999999E-2</v>
          </cell>
          <cell r="Q64">
            <v>-5.62E-2</v>
          </cell>
          <cell r="R64">
            <v>-9.4100000000000003E-2</v>
          </cell>
          <cell r="S64">
            <v>2.6200000000000001E-2</v>
          </cell>
          <cell r="T64">
            <v>-5.4000000000000003E-3</v>
          </cell>
          <cell r="U64">
            <v>4.2999999999999997E-2</v>
          </cell>
          <cell r="V64">
            <v>3.73E-2</v>
          </cell>
          <cell r="W64">
            <v>-1.5800000000000002E-2</v>
          </cell>
          <cell r="X64">
            <v>-2.5000000000000001E-3</v>
          </cell>
          <cell r="Y64">
            <v>-6.6400000000000001E-2</v>
          </cell>
          <cell r="Z64">
            <v>-7.1999999999999995E-2</v>
          </cell>
        </row>
        <row r="65">
          <cell r="A65">
            <v>39721</v>
          </cell>
          <cell r="B65">
            <v>2008</v>
          </cell>
          <cell r="C65">
            <v>9</v>
          </cell>
          <cell r="D65">
            <v>-6.3E-2</v>
          </cell>
          <cell r="E65">
            <v>-7.7000000000000002E-3</v>
          </cell>
          <cell r="F65">
            <v>-2.7E-2</v>
          </cell>
          <cell r="G65">
            <v>-6.7900000000000002E-2</v>
          </cell>
          <cell r="H65">
            <v>-8.7499999999999994E-2</v>
          </cell>
          <cell r="I65">
            <v>-4.2099999999999999E-2</v>
          </cell>
          <cell r="J65">
            <v>-0.1439</v>
          </cell>
          <cell r="K65">
            <v>-4.1000000000000002E-2</v>
          </cell>
          <cell r="L65">
            <v>-8.1500000000000003E-2</v>
          </cell>
          <cell r="M65">
            <v>-7.1900000000000006E-2</v>
          </cell>
          <cell r="N65">
            <v>-5.7599999999999998E-2</v>
          </cell>
          <cell r="O65">
            <v>-1.2999999999999999E-2</v>
          </cell>
          <cell r="P65">
            <v>-7.7499999999999999E-2</v>
          </cell>
          <cell r="Q65">
            <v>-9.2899999999999996E-2</v>
          </cell>
          <cell r="R65">
            <v>1.1999999999999999E-3</v>
          </cell>
          <cell r="S65">
            <v>-2.9899999999999999E-2</v>
          </cell>
          <cell r="T65">
            <v>-1.04E-2</v>
          </cell>
          <cell r="U65">
            <v>1.2999999999999999E-2</v>
          </cell>
          <cell r="V65">
            <v>-4.1000000000000003E-3</v>
          </cell>
          <cell r="W65">
            <v>-8.6999999999999994E-3</v>
          </cell>
          <cell r="X65">
            <v>1.1000000000000001E-3</v>
          </cell>
          <cell r="Y65">
            <v>-5.79E-2</v>
          </cell>
          <cell r="Z65">
            <v>-9.4E-2</v>
          </cell>
        </row>
        <row r="66">
          <cell r="A66">
            <v>39691</v>
          </cell>
          <cell r="B66">
            <v>2008</v>
          </cell>
          <cell r="C66">
            <v>8</v>
          </cell>
          <cell r="D66">
            <v>1E-3</v>
          </cell>
          <cell r="E66">
            <v>6.7000000000000002E-3</v>
          </cell>
          <cell r="F66">
            <v>2E-3</v>
          </cell>
          <cell r="G66">
            <v>-2.8999999999999998E-3</v>
          </cell>
          <cell r="H66">
            <v>1.7100000000000001E-2</v>
          </cell>
          <cell r="I66">
            <v>1.9E-3</v>
          </cell>
          <cell r="J66">
            <v>3.5999999999999997E-2</v>
          </cell>
          <cell r="K66">
            <v>-1.7999999999999999E-2</v>
          </cell>
          <cell r="L66">
            <v>1.2200000000000001E-2</v>
          </cell>
          <cell r="M66">
            <v>2.7900000000000001E-2</v>
          </cell>
          <cell r="N66">
            <v>4.7000000000000002E-3</v>
          </cell>
          <cell r="O66">
            <v>6.0000000000000001E-3</v>
          </cell>
          <cell r="P66">
            <v>-2.2200000000000001E-2</v>
          </cell>
          <cell r="Q66">
            <v>-1.46E-2</v>
          </cell>
          <cell r="R66">
            <v>6.7199999999999996E-2</v>
          </cell>
          <cell r="S66">
            <v>7.4000000000000003E-3</v>
          </cell>
          <cell r="T66">
            <v>1.7899999999999999E-2</v>
          </cell>
          <cell r="U66">
            <v>-3.2099999999999997E-2</v>
          </cell>
          <cell r="V66">
            <v>-0.03</v>
          </cell>
          <cell r="W66">
            <v>1.0999999999999999E-2</v>
          </cell>
          <cell r="X66">
            <v>4.7999999999999996E-3</v>
          </cell>
          <cell r="Y66">
            <v>-5.4000000000000003E-3</v>
          </cell>
          <cell r="Z66">
            <v>-2.7E-2</v>
          </cell>
        </row>
        <row r="67">
          <cell r="A67">
            <v>39660</v>
          </cell>
          <cell r="B67">
            <v>2008</v>
          </cell>
          <cell r="C67">
            <v>7</v>
          </cell>
          <cell r="D67">
            <v>-3.2399999999999998E-2</v>
          </cell>
          <cell r="E67">
            <v>1.18E-2</v>
          </cell>
          <cell r="F67">
            <v>-9.5999999999999992E-3</v>
          </cell>
          <cell r="G67">
            <v>-1.1299999999999999E-2</v>
          </cell>
          <cell r="H67">
            <v>1.4E-2</v>
          </cell>
          <cell r="I67">
            <v>4.3E-3</v>
          </cell>
          <cell r="J67">
            <v>-2.9899999999999999E-2</v>
          </cell>
          <cell r="K67">
            <v>-2.1999999999999999E-2</v>
          </cell>
          <cell r="L67">
            <v>-4.1000000000000002E-2</v>
          </cell>
          <cell r="M67">
            <v>-4.4999999999999997E-3</v>
          </cell>
          <cell r="N67">
            <v>-5.8999999999999999E-3</v>
          </cell>
          <cell r="O67">
            <v>-5.0000000000000001E-3</v>
          </cell>
          <cell r="P67">
            <v>-4.0099999999999997E-2</v>
          </cell>
          <cell r="Q67">
            <v>-4.2700000000000002E-2</v>
          </cell>
          <cell r="R67">
            <v>-5.9799999999999999E-2</v>
          </cell>
          <cell r="S67">
            <v>1.09E-2</v>
          </cell>
          <cell r="T67">
            <v>1.2699999999999999E-2</v>
          </cell>
          <cell r="U67">
            <v>-2.7699999999999999E-2</v>
          </cell>
          <cell r="V67">
            <v>-4.6300000000000001E-2</v>
          </cell>
          <cell r="W67">
            <v>1.4E-2</v>
          </cell>
          <cell r="X67">
            <v>1.8E-3</v>
          </cell>
          <cell r="Y67">
            <v>-6.0000000000000001E-3</v>
          </cell>
          <cell r="Z67">
            <v>-3.2000000000000001E-2</v>
          </cell>
        </row>
        <row r="68">
          <cell r="A68">
            <v>39629</v>
          </cell>
          <cell r="B68">
            <v>2008</v>
          </cell>
          <cell r="C68">
            <v>6</v>
          </cell>
          <cell r="D68">
            <v>0</v>
          </cell>
          <cell r="E68">
            <v>1.32E-2</v>
          </cell>
          <cell r="F68">
            <v>1.32E-2</v>
          </cell>
          <cell r="G68">
            <v>8.8000000000000005E-3</v>
          </cell>
          <cell r="H68">
            <v>-1.2200000000000001E-2</v>
          </cell>
          <cell r="I68">
            <v>1.2999999999999999E-3</v>
          </cell>
          <cell r="J68">
            <v>-0.10199999999999999</v>
          </cell>
          <cell r="K68">
            <v>-3.3000000000000002E-2</v>
          </cell>
          <cell r="L68">
            <v>1.3599999999999999E-2</v>
          </cell>
          <cell r="M68">
            <v>-8.6800000000000002E-2</v>
          </cell>
          <cell r="N68">
            <v>-2.8999999999999998E-3</v>
          </cell>
          <cell r="O68">
            <v>-2E-3</v>
          </cell>
          <cell r="P68">
            <v>-3.5999999999999999E-3</v>
          </cell>
          <cell r="Q68">
            <v>-1.6500000000000001E-2</v>
          </cell>
          <cell r="R68">
            <v>-3.4500000000000003E-2</v>
          </cell>
          <cell r="S68">
            <v>2.63E-2</v>
          </cell>
          <cell r="T68">
            <v>1.17E-2</v>
          </cell>
          <cell r="U68">
            <v>4.7E-2</v>
          </cell>
          <cell r="V68">
            <v>5.0599999999999999E-2</v>
          </cell>
          <cell r="W68">
            <v>2.52E-2</v>
          </cell>
          <cell r="X68">
            <v>9.4000000000000004E-3</v>
          </cell>
          <cell r="Y68">
            <v>-3.3999999999999998E-3</v>
          </cell>
          <cell r="Z68">
            <v>3.9E-2</v>
          </cell>
        </row>
        <row r="69">
          <cell r="A69">
            <v>39599</v>
          </cell>
          <cell r="B69">
            <v>2008</v>
          </cell>
          <cell r="C69">
            <v>5</v>
          </cell>
          <cell r="D69">
            <v>1.5299999999999999E-2</v>
          </cell>
          <cell r="E69">
            <v>3.3E-3</v>
          </cell>
          <cell r="F69">
            <v>9.7000000000000003E-3</v>
          </cell>
          <cell r="G69">
            <v>7.0000000000000001E-3</v>
          </cell>
          <cell r="H69">
            <v>2.35E-2</v>
          </cell>
          <cell r="I69">
            <v>1.3100000000000001E-2</v>
          </cell>
          <cell r="J69">
            <v>4.2200000000000001E-2</v>
          </cell>
          <cell r="K69">
            <v>2.4E-2</v>
          </cell>
          <cell r="L69">
            <v>5.5800000000000002E-2</v>
          </cell>
          <cell r="M69">
            <v>4.8300000000000003E-2</v>
          </cell>
          <cell r="N69">
            <v>8.9999999999999993E-3</v>
          </cell>
          <cell r="O69">
            <v>1.0999999999999999E-2</v>
          </cell>
          <cell r="P69">
            <v>1.2500000000000001E-2</v>
          </cell>
          <cell r="Q69">
            <v>3.0499999999999999E-2</v>
          </cell>
          <cell r="R69">
            <v>2E-3</v>
          </cell>
          <cell r="S69">
            <v>7.3000000000000001E-3</v>
          </cell>
          <cell r="T69">
            <v>3.7000000000000002E-3</v>
          </cell>
          <cell r="U69">
            <v>2.4E-2</v>
          </cell>
          <cell r="V69">
            <v>1.9900000000000001E-2</v>
          </cell>
          <cell r="W69">
            <v>1.4800000000000001E-2</v>
          </cell>
          <cell r="X69">
            <v>4.3E-3</v>
          </cell>
          <cell r="Y69">
            <v>1.1599999999999999E-2</v>
          </cell>
          <cell r="Z69">
            <v>3.2000000000000001E-2</v>
          </cell>
        </row>
        <row r="70">
          <cell r="A70">
            <v>39568</v>
          </cell>
          <cell r="B70">
            <v>2008</v>
          </cell>
          <cell r="C70">
            <v>4</v>
          </cell>
          <cell r="D70">
            <v>1.2999999999999999E-2</v>
          </cell>
          <cell r="E70">
            <v>-5.1000000000000004E-3</v>
          </cell>
          <cell r="F70">
            <v>-2.07E-2</v>
          </cell>
          <cell r="G70">
            <v>7.7999999999999996E-3</v>
          </cell>
          <cell r="H70">
            <v>2.9499999999999998E-2</v>
          </cell>
          <cell r="I70">
            <v>1.14E-2</v>
          </cell>
          <cell r="J70">
            <v>1.12E-2</v>
          </cell>
          <cell r="K70">
            <v>0</v>
          </cell>
          <cell r="L70">
            <v>7.8100000000000003E-2</v>
          </cell>
          <cell r="M70">
            <v>3.7000000000000002E-3</v>
          </cell>
          <cell r="N70">
            <v>2.06E-2</v>
          </cell>
          <cell r="O70">
            <v>8.0000000000000002E-3</v>
          </cell>
          <cell r="P70">
            <v>1.17E-2</v>
          </cell>
          <cell r="Q70">
            <v>2.5600000000000001E-2</v>
          </cell>
          <cell r="R70">
            <v>2.6800000000000001E-2</v>
          </cell>
          <cell r="S70">
            <v>-2.3199999999999998E-2</v>
          </cell>
          <cell r="T70">
            <v>6.0000000000000001E-3</v>
          </cell>
          <cell r="U70">
            <v>-3.73E-2</v>
          </cell>
          <cell r="V70">
            <v>-9.9000000000000008E-3</v>
          </cell>
          <cell r="W70">
            <v>1.15E-2</v>
          </cell>
          <cell r="X70">
            <v>1.35E-2</v>
          </cell>
          <cell r="Y70">
            <v>1.1299999999999999E-2</v>
          </cell>
          <cell r="Z70">
            <v>4.5999999999999999E-2</v>
          </cell>
        </row>
        <row r="71">
          <cell r="A71">
            <v>39538</v>
          </cell>
          <cell r="B71">
            <v>2008</v>
          </cell>
          <cell r="C71">
            <v>3</v>
          </cell>
          <cell r="D71">
            <v>-2.8000000000000001E-2</v>
          </cell>
          <cell r="E71">
            <v>1.15E-2</v>
          </cell>
          <cell r="F71">
            <v>-7.4999999999999997E-3</v>
          </cell>
          <cell r="G71">
            <v>-7.0000000000000001E-3</v>
          </cell>
          <cell r="H71">
            <v>1.3899999999999999E-2</v>
          </cell>
          <cell r="I71">
            <v>-8.2000000000000007E-3</v>
          </cell>
          <cell r="J71">
            <v>-3.0599999999999999E-2</v>
          </cell>
          <cell r="K71">
            <v>-0.05</v>
          </cell>
          <cell r="L71">
            <v>-6.6500000000000004E-2</v>
          </cell>
          <cell r="M71">
            <v>-2.6800000000000001E-2</v>
          </cell>
          <cell r="N71">
            <v>-1.29E-2</v>
          </cell>
          <cell r="O71">
            <v>1.0999999999999999E-2</v>
          </cell>
          <cell r="P71">
            <v>-1.2500000000000001E-2</v>
          </cell>
          <cell r="Q71">
            <v>-9.4999999999999998E-3</v>
          </cell>
          <cell r="R71">
            <v>2.7099999999999999E-2</v>
          </cell>
          <cell r="S71">
            <v>-2.64E-2</v>
          </cell>
          <cell r="T71">
            <v>-2.8999999999999998E-3</v>
          </cell>
          <cell r="U71">
            <v>2.5000000000000001E-2</v>
          </cell>
          <cell r="V71">
            <v>-6.6E-3</v>
          </cell>
          <cell r="W71">
            <v>-7.4099999999999999E-2</v>
          </cell>
          <cell r="X71">
            <v>1.77E-2</v>
          </cell>
          <cell r="Y71">
            <v>-7.0000000000000001E-3</v>
          </cell>
          <cell r="Z71">
            <v>-0.03</v>
          </cell>
        </row>
        <row r="72">
          <cell r="A72">
            <v>39507</v>
          </cell>
          <cell r="B72">
            <v>2008</v>
          </cell>
          <cell r="C72">
            <v>2</v>
          </cell>
          <cell r="D72">
            <v>3.4099999999999998E-2</v>
          </cell>
          <cell r="E72">
            <v>1.24E-2</v>
          </cell>
          <cell r="F72">
            <v>2.3199999999999998E-2</v>
          </cell>
          <cell r="G72">
            <v>8.8000000000000005E-3</v>
          </cell>
          <cell r="H72">
            <v>2.6499999999999999E-2</v>
          </cell>
          <cell r="I72">
            <v>2.1700000000000001E-2</v>
          </cell>
          <cell r="J72">
            <v>-8.0000000000000002E-3</v>
          </cell>
          <cell r="K72">
            <v>-1.7999999999999999E-2</v>
          </cell>
          <cell r="L72">
            <v>3.8300000000000001E-2</v>
          </cell>
          <cell r="M72">
            <v>5.4999999999999997E-3</v>
          </cell>
          <cell r="N72">
            <v>-4.8999999999999998E-3</v>
          </cell>
          <cell r="O72">
            <v>2.9000000000000001E-2</v>
          </cell>
          <cell r="P72">
            <v>1.6E-2</v>
          </cell>
          <cell r="Q72">
            <v>2.6499999999999999E-2</v>
          </cell>
          <cell r="R72">
            <v>-6.1899999999999997E-2</v>
          </cell>
          <cell r="S72">
            <v>6.3200000000000006E-2</v>
          </cell>
          <cell r="T72">
            <v>7.3000000000000001E-3</v>
          </cell>
          <cell r="U72">
            <v>6.3E-2</v>
          </cell>
          <cell r="V72">
            <v>7.9500000000000001E-2</v>
          </cell>
          <cell r="W72">
            <v>4.8399999999999999E-2</v>
          </cell>
          <cell r="X72">
            <v>2.7699999999999999E-2</v>
          </cell>
          <cell r="Y72">
            <v>1.06E-2</v>
          </cell>
          <cell r="Z72">
            <v>3.5000000000000003E-2</v>
          </cell>
        </row>
        <row r="73">
          <cell r="A73">
            <v>39478</v>
          </cell>
          <cell r="B73">
            <v>2008</v>
          </cell>
          <cell r="C73">
            <v>1</v>
          </cell>
          <cell r="D73">
            <v>-2.47E-2</v>
          </cell>
          <cell r="E73">
            <v>1.09E-2</v>
          </cell>
          <cell r="F73">
            <v>1.49E-2</v>
          </cell>
          <cell r="G73">
            <v>2.3E-3</v>
          </cell>
          <cell r="H73">
            <v>-1.32E-2</v>
          </cell>
          <cell r="I73">
            <v>-3.3799999999999997E-2</v>
          </cell>
          <cell r="J73">
            <v>-1.4200000000000001E-2</v>
          </cell>
          <cell r="K73">
            <v>-3.6999999999999998E-2</v>
          </cell>
          <cell r="L73">
            <v>-8.7099999999999997E-2</v>
          </cell>
          <cell r="M73">
            <v>2.7000000000000001E-3</v>
          </cell>
          <cell r="N73">
            <v>-1.37E-2</v>
          </cell>
          <cell r="O73">
            <v>2.1000000000000001E-2</v>
          </cell>
          <cell r="P73">
            <v>-3.8E-3</v>
          </cell>
          <cell r="Q73">
            <v>-4.3200000000000002E-2</v>
          </cell>
          <cell r="R73">
            <v>5.9799999999999999E-2</v>
          </cell>
          <cell r="S73">
            <v>9.2700000000000005E-2</v>
          </cell>
          <cell r="T73">
            <v>1.95E-2</v>
          </cell>
          <cell r="U73">
            <v>3.4000000000000002E-2</v>
          </cell>
          <cell r="V73">
            <v>3.85E-2</v>
          </cell>
          <cell r="W73">
            <v>2.2499999999999999E-2</v>
          </cell>
          <cell r="X73" t="str">
            <v>-</v>
          </cell>
          <cell r="Y73">
            <v>-1.2200000000000001E-2</v>
          </cell>
          <cell r="Z73">
            <v>4.2999999999999997E-2</v>
          </cell>
        </row>
        <row r="74">
          <cell r="A74">
            <v>39447</v>
          </cell>
          <cell r="B74">
            <v>2007</v>
          </cell>
          <cell r="C74">
            <v>12</v>
          </cell>
          <cell r="D74">
            <v>-1.1000000000000001E-3</v>
          </cell>
          <cell r="E74">
            <v>4.1000000000000003E-3</v>
          </cell>
          <cell r="F74">
            <v>5.4000000000000003E-3</v>
          </cell>
          <cell r="G74">
            <v>2.0000000000000001E-4</v>
          </cell>
          <cell r="H74">
            <v>3.5200000000000002E-2</v>
          </cell>
          <cell r="I74">
            <v>3.0999999999999999E-3</v>
          </cell>
          <cell r="J74">
            <v>-8.6999999999999994E-3</v>
          </cell>
          <cell r="K74">
            <v>3.2000000000000001E-2</v>
          </cell>
          <cell r="L74">
            <v>9.9000000000000008E-3</v>
          </cell>
          <cell r="M74">
            <v>-4.1000000000000003E-3</v>
          </cell>
          <cell r="N74">
            <v>5.0000000000000001E-4</v>
          </cell>
          <cell r="O74">
            <v>5.0000000000000001E-3</v>
          </cell>
          <cell r="P74">
            <v>-8.0000000000000004E-4</v>
          </cell>
          <cell r="Q74">
            <v>-4.4999999999999997E-3</v>
          </cell>
          <cell r="R74">
            <v>4.1000000000000003E-3</v>
          </cell>
          <cell r="S74">
            <v>7.3000000000000001E-3</v>
          </cell>
          <cell r="T74">
            <v>2.4500000000000001E-2</v>
          </cell>
          <cell r="U74">
            <v>7.0000000000000001E-3</v>
          </cell>
          <cell r="V74">
            <v>2.3999999999999998E-3</v>
          </cell>
          <cell r="W74">
            <v>4.5600000000000002E-2</v>
          </cell>
          <cell r="X74" t="e">
            <v>#N/A</v>
          </cell>
          <cell r="Y74">
            <v>7.0000000000000001E-3</v>
          </cell>
          <cell r="Z74">
            <v>3.2000000000000001E-2</v>
          </cell>
        </row>
        <row r="75">
          <cell r="A75">
            <v>39416</v>
          </cell>
          <cell r="B75">
            <v>2007</v>
          </cell>
          <cell r="C75">
            <v>11</v>
          </cell>
          <cell r="D75">
            <v>-5.4999999999999997E-3</v>
          </cell>
          <cell r="E75">
            <v>1.43E-2</v>
          </cell>
          <cell r="F75">
            <v>2.58E-2</v>
          </cell>
          <cell r="G75">
            <v>3.3E-3</v>
          </cell>
          <cell r="H75">
            <v>8.6E-3</v>
          </cell>
          <cell r="I75">
            <v>-8.2000000000000007E-3</v>
          </cell>
          <cell r="J75">
            <v>2.2700000000000001E-2</v>
          </cell>
          <cell r="K75">
            <v>-3.0000000000000001E-3</v>
          </cell>
          <cell r="L75">
            <v>1.78E-2</v>
          </cell>
          <cell r="M75">
            <v>2.0999999999999999E-3</v>
          </cell>
          <cell r="N75">
            <v>-1.32E-2</v>
          </cell>
          <cell r="O75">
            <v>4.2000000000000003E-2</v>
          </cell>
          <cell r="P75">
            <v>-9.7000000000000003E-3</v>
          </cell>
          <cell r="Q75">
            <v>-1.9099999999999999E-2</v>
          </cell>
          <cell r="R75">
            <v>-3.6799999999999999E-2</v>
          </cell>
          <cell r="S75">
            <v>2.8199999999999999E-2</v>
          </cell>
          <cell r="T75">
            <v>2.1000000000000001E-2</v>
          </cell>
          <cell r="U75">
            <v>2E-3</v>
          </cell>
          <cell r="V75">
            <v>2.4199999999999999E-2</v>
          </cell>
          <cell r="W75">
            <v>1.0699999999999999E-2</v>
          </cell>
          <cell r="X75" t="e">
            <v>#N/A</v>
          </cell>
          <cell r="Y75">
            <v>-4.4000000000000003E-3</v>
          </cell>
          <cell r="Z75">
            <v>1E-3</v>
          </cell>
        </row>
        <row r="76">
          <cell r="A76">
            <v>39386</v>
          </cell>
          <cell r="B76">
            <v>2007</v>
          </cell>
          <cell r="C76">
            <v>10</v>
          </cell>
          <cell r="D76">
            <v>2.0199999999999999E-2</v>
          </cell>
          <cell r="E76">
            <v>1.04E-2</v>
          </cell>
          <cell r="F76">
            <v>2.1600000000000001E-2</v>
          </cell>
          <cell r="G76">
            <v>9.7000000000000003E-3</v>
          </cell>
          <cell r="H76">
            <v>4.4400000000000002E-2</v>
          </cell>
          <cell r="I76">
            <v>2.5000000000000001E-2</v>
          </cell>
          <cell r="J76">
            <v>3.2000000000000002E-3</v>
          </cell>
          <cell r="K76">
            <v>7.2999999999999995E-2</v>
          </cell>
          <cell r="L76">
            <v>6.2E-2</v>
          </cell>
          <cell r="M76">
            <v>1.21E-2</v>
          </cell>
          <cell r="N76">
            <v>1.7899999999999999E-2</v>
          </cell>
          <cell r="O76">
            <v>2.1999999999999999E-2</v>
          </cell>
          <cell r="P76">
            <v>2.12E-2</v>
          </cell>
          <cell r="Q76">
            <v>3.1E-2</v>
          </cell>
          <cell r="R76">
            <v>0.1288</v>
          </cell>
          <cell r="S76">
            <v>1.4E-3</v>
          </cell>
          <cell r="T76">
            <v>1.12E-2</v>
          </cell>
          <cell r="U76">
            <v>4.2999999999999997E-2</v>
          </cell>
          <cell r="V76">
            <v>2.52E-2</v>
          </cell>
          <cell r="W76">
            <v>6.7000000000000002E-3</v>
          </cell>
          <cell r="X76" t="e">
            <v>#N/A</v>
          </cell>
          <cell r="Y76">
            <v>1.83E-2</v>
          </cell>
          <cell r="Z76">
            <v>-5.7000000000000002E-2</v>
          </cell>
        </row>
        <row r="77">
          <cell r="A77">
            <v>39355</v>
          </cell>
          <cell r="B77">
            <v>2007</v>
          </cell>
          <cell r="C77">
            <v>9</v>
          </cell>
          <cell r="D77">
            <v>2.9399999999999999E-2</v>
          </cell>
          <cell r="E77">
            <v>5.4000000000000003E-3</v>
          </cell>
          <cell r="F77">
            <v>1.89E-2</v>
          </cell>
          <cell r="G77">
            <v>1.0200000000000001E-2</v>
          </cell>
          <cell r="H77">
            <v>3.1699999999999999E-2</v>
          </cell>
          <cell r="I77">
            <v>1.84E-2</v>
          </cell>
          <cell r="J77">
            <v>4.5999999999999999E-3</v>
          </cell>
          <cell r="K77">
            <v>0.05</v>
          </cell>
          <cell r="L77">
            <v>2.3300000000000001E-2</v>
          </cell>
          <cell r="M77">
            <v>1E-3</v>
          </cell>
          <cell r="N77">
            <v>9.2999999999999992E-3</v>
          </cell>
          <cell r="O77">
            <v>7.0000000000000001E-3</v>
          </cell>
          <cell r="P77">
            <v>7.9000000000000008E-3</v>
          </cell>
          <cell r="Q77">
            <v>2.7900000000000001E-2</v>
          </cell>
          <cell r="R77">
            <v>-3.6400000000000002E-2</v>
          </cell>
          <cell r="S77">
            <v>5.6300000000000003E-2</v>
          </cell>
          <cell r="T77">
            <v>1.83E-2</v>
          </cell>
          <cell r="U77">
            <v>6.2E-2</v>
          </cell>
          <cell r="V77">
            <v>6.9900000000000004E-2</v>
          </cell>
          <cell r="W77">
            <v>1.8800000000000001E-2</v>
          </cell>
          <cell r="X77" t="e">
            <v>#N/A</v>
          </cell>
          <cell r="Y77">
            <v>1.01E-2</v>
          </cell>
          <cell r="Z77">
            <v>-2.9000000000000001E-2</v>
          </cell>
        </row>
        <row r="78">
          <cell r="A78">
            <v>39325</v>
          </cell>
          <cell r="B78">
            <v>2007</v>
          </cell>
          <cell r="C78">
            <v>8</v>
          </cell>
          <cell r="D78">
            <v>-4.5100000000000001E-2</v>
          </cell>
          <cell r="E78">
            <v>-1.8100000000000002E-2</v>
          </cell>
          <cell r="F78">
            <v>-3.49E-2</v>
          </cell>
          <cell r="G78">
            <v>-6.6E-3</v>
          </cell>
          <cell r="H78">
            <v>5.3400000000000003E-2</v>
          </cell>
          <cell r="I78">
            <v>1.01E-2</v>
          </cell>
          <cell r="J78">
            <v>6.7999999999999996E-3</v>
          </cell>
          <cell r="K78">
            <v>-2.8000000000000001E-2</v>
          </cell>
          <cell r="L78">
            <v>2E-3</v>
          </cell>
          <cell r="M78">
            <v>4.7999999999999996E-3</v>
          </cell>
          <cell r="N78">
            <v>-1.38E-2</v>
          </cell>
          <cell r="O78">
            <v>1.0999999999999999E-2</v>
          </cell>
          <cell r="P78">
            <v>-1.9300000000000001E-2</v>
          </cell>
          <cell r="Q78">
            <v>-1.6400000000000001E-2</v>
          </cell>
          <cell r="R78">
            <v>2.35E-2</v>
          </cell>
          <cell r="S78">
            <v>2.9700000000000001E-2</v>
          </cell>
          <cell r="T78">
            <v>-8.3000000000000001E-3</v>
          </cell>
          <cell r="U78">
            <v>-5.5599999999999997E-2</v>
          </cell>
          <cell r="V78">
            <v>-8.8000000000000005E-3</v>
          </cell>
          <cell r="W78">
            <v>3.7199999999999997E-2</v>
          </cell>
          <cell r="X78" t="e">
            <v>#N/A</v>
          </cell>
          <cell r="Y78">
            <v>-1.0800000000000001E-2</v>
          </cell>
          <cell r="Z78">
            <v>-4.7E-2</v>
          </cell>
        </row>
        <row r="79">
          <cell r="A79">
            <v>39294</v>
          </cell>
          <cell r="B79">
            <v>2007</v>
          </cell>
          <cell r="C79">
            <v>7</v>
          </cell>
          <cell r="D79">
            <v>1.26E-2</v>
          </cell>
          <cell r="E79">
            <v>3.04E-2</v>
          </cell>
          <cell r="F79">
            <v>2.0299999999999999E-2</v>
          </cell>
          <cell r="G79">
            <v>7.7999999999999996E-3</v>
          </cell>
          <cell r="H79">
            <v>2.5999999999999999E-3</v>
          </cell>
          <cell r="I79">
            <v>-6.1000000000000004E-3</v>
          </cell>
          <cell r="J79">
            <v>-3.3099999999999997E-2</v>
          </cell>
          <cell r="K79">
            <v>0.03</v>
          </cell>
          <cell r="L79">
            <v>-1.18E-2</v>
          </cell>
          <cell r="M79">
            <v>-9.7000000000000003E-3</v>
          </cell>
          <cell r="N79">
            <v>-6.0000000000000001E-3</v>
          </cell>
          <cell r="O79">
            <v>5.0999999999999997E-2</v>
          </cell>
          <cell r="P79">
            <v>-9.7000000000000003E-3</v>
          </cell>
          <cell r="Q79">
            <v>3.44E-2</v>
          </cell>
          <cell r="R79">
            <v>1.8700000000000001E-2</v>
          </cell>
          <cell r="S79">
            <v>2.4400000000000002E-2</v>
          </cell>
          <cell r="T79">
            <v>8.0000000000000004E-4</v>
          </cell>
          <cell r="U79">
            <v>-1.32E-2</v>
          </cell>
          <cell r="V79">
            <v>-1.18E-2</v>
          </cell>
          <cell r="W79">
            <v>-1.1599999999999999E-2</v>
          </cell>
          <cell r="X79" t="e">
            <v>#N/A</v>
          </cell>
          <cell r="Y79">
            <v>-7.7999999999999996E-3</v>
          </cell>
          <cell r="Z79">
            <v>1.7000000000000001E-2</v>
          </cell>
        </row>
        <row r="80">
          <cell r="A80">
            <v>39263</v>
          </cell>
          <cell r="B80">
            <v>2007</v>
          </cell>
          <cell r="C80">
            <v>6</v>
          </cell>
          <cell r="D80">
            <v>4.7399999999999998E-2</v>
          </cell>
          <cell r="E80">
            <v>4.7999999999999996E-3</v>
          </cell>
          <cell r="F80">
            <v>4.0000000000000002E-4</v>
          </cell>
          <cell r="G80">
            <v>8.3999999999999995E-3</v>
          </cell>
          <cell r="H80">
            <v>7.9000000000000008E-3</v>
          </cell>
          <cell r="I80">
            <v>2.0299999999999999E-2</v>
          </cell>
          <cell r="J80">
            <v>-9.5999999999999992E-3</v>
          </cell>
          <cell r="K80">
            <v>2.4E-2</v>
          </cell>
          <cell r="L80">
            <v>6.9999999999999999E-4</v>
          </cell>
          <cell r="M80">
            <v>-1.38E-2</v>
          </cell>
          <cell r="N80">
            <v>2.5999999999999999E-3</v>
          </cell>
          <cell r="O80">
            <v>4.5999999999999999E-2</v>
          </cell>
          <cell r="P80">
            <v>6.7000000000000002E-3</v>
          </cell>
          <cell r="Q80">
            <v>-8.6999999999999994E-3</v>
          </cell>
          <cell r="R80">
            <v>-1.9E-3</v>
          </cell>
          <cell r="S80">
            <v>2.18E-2</v>
          </cell>
          <cell r="T80">
            <v>-2.2000000000000001E-3</v>
          </cell>
          <cell r="U80">
            <v>3.4000000000000002E-2</v>
          </cell>
          <cell r="V80">
            <v>1.9099999999999999E-2</v>
          </cell>
          <cell r="W80">
            <v>2.9999999999999997E-4</v>
          </cell>
          <cell r="X80" t="e">
            <v>#N/A</v>
          </cell>
          <cell r="Y80">
            <v>8.9999999999999998E-4</v>
          </cell>
          <cell r="Z80">
            <v>0</v>
          </cell>
        </row>
        <row r="81">
          <cell r="A81">
            <v>39233</v>
          </cell>
          <cell r="B81">
            <v>2007</v>
          </cell>
          <cell r="C81">
            <v>5</v>
          </cell>
          <cell r="D81">
            <v>1.34E-2</v>
          </cell>
          <cell r="E81">
            <v>6.0000000000000001E-3</v>
          </cell>
          <cell r="F81">
            <v>2.6800000000000001E-2</v>
          </cell>
          <cell r="G81">
            <v>1.35E-2</v>
          </cell>
          <cell r="H81">
            <v>2.35E-2</v>
          </cell>
          <cell r="I81">
            <v>2.3199999999999998E-2</v>
          </cell>
          <cell r="J81">
            <v>7.22E-2</v>
          </cell>
          <cell r="K81">
            <v>3.5000000000000003E-2</v>
          </cell>
          <cell r="L81">
            <v>5.5999999999999999E-3</v>
          </cell>
          <cell r="M81">
            <v>3.5099999999999999E-2</v>
          </cell>
          <cell r="N81">
            <v>1.7600000000000001E-2</v>
          </cell>
          <cell r="O81">
            <v>1.4E-2</v>
          </cell>
          <cell r="P81">
            <v>3.0499999999999999E-2</v>
          </cell>
          <cell r="Q81">
            <v>3.4299999999999997E-2</v>
          </cell>
          <cell r="R81">
            <v>5.1900000000000002E-2</v>
          </cell>
          <cell r="S81">
            <v>1.5E-3</v>
          </cell>
          <cell r="T81">
            <v>2.7000000000000001E-3</v>
          </cell>
          <cell r="U81">
            <v>1.6E-2</v>
          </cell>
          <cell r="V81">
            <v>5.0500000000000003E-2</v>
          </cell>
          <cell r="W81">
            <v>1.7600000000000001E-2</v>
          </cell>
          <cell r="X81" t="e">
            <v>#N/A</v>
          </cell>
          <cell r="Y81">
            <v>2.64E-2</v>
          </cell>
          <cell r="Z81">
            <v>0.03</v>
          </cell>
        </row>
        <row r="82">
          <cell r="A82">
            <v>39202</v>
          </cell>
          <cell r="B82">
            <v>2007</v>
          </cell>
          <cell r="C82">
            <v>4</v>
          </cell>
          <cell r="D82">
            <v>2.41E-2</v>
          </cell>
          <cell r="E82">
            <v>1.15E-2</v>
          </cell>
          <cell r="F82">
            <v>2.1899999999999999E-2</v>
          </cell>
          <cell r="G82">
            <v>7.7999999999999996E-3</v>
          </cell>
          <cell r="H82">
            <v>0.03</v>
          </cell>
          <cell r="I82">
            <v>2.7400000000000001E-2</v>
          </cell>
          <cell r="J82">
            <v>3.1E-2</v>
          </cell>
          <cell r="K82">
            <v>2.3E-2</v>
          </cell>
          <cell r="L82">
            <v>3.3300000000000003E-2</v>
          </cell>
          <cell r="M82">
            <v>3.7699999999999997E-2</v>
          </cell>
          <cell r="N82">
            <v>1.5800000000000002E-2</v>
          </cell>
          <cell r="O82">
            <v>2E-3</v>
          </cell>
          <cell r="P82">
            <v>3.9199999999999999E-2</v>
          </cell>
          <cell r="Q82">
            <v>5.4800000000000001E-2</v>
          </cell>
          <cell r="R82">
            <v>1.8E-3</v>
          </cell>
          <cell r="S82">
            <v>8.3999999999999995E-3</v>
          </cell>
          <cell r="T82">
            <v>2.2100000000000002E-2</v>
          </cell>
          <cell r="U82">
            <v>4.7E-2</v>
          </cell>
          <cell r="V82">
            <v>6.4600000000000005E-2</v>
          </cell>
          <cell r="W82">
            <v>2.0500000000000001E-2</v>
          </cell>
          <cell r="X82" t="e">
            <v>#N/A</v>
          </cell>
          <cell r="Y82">
            <v>1.6799999999999999E-2</v>
          </cell>
          <cell r="Z82">
            <v>-6.0000000000000001E-3</v>
          </cell>
        </row>
        <row r="83">
          <cell r="A83">
            <v>39172</v>
          </cell>
          <cell r="B83">
            <v>2007</v>
          </cell>
          <cell r="C83">
            <v>3</v>
          </cell>
          <cell r="D83">
            <v>6.7000000000000002E-3</v>
          </cell>
          <cell r="E83">
            <v>8.9999999999999993E-3</v>
          </cell>
          <cell r="F83">
            <v>1.3299999999999999E-2</v>
          </cell>
          <cell r="G83">
            <v>1.9199999999999998E-2</v>
          </cell>
          <cell r="H83">
            <v>1.9099999999999999E-2</v>
          </cell>
          <cell r="I83">
            <v>1.7600000000000001E-2</v>
          </cell>
          <cell r="J83">
            <v>4.0399999999999998E-2</v>
          </cell>
          <cell r="K83">
            <v>1.0999999999999999E-2</v>
          </cell>
          <cell r="L83">
            <v>1.7600000000000001E-2</v>
          </cell>
          <cell r="M83">
            <v>9.2999999999999992E-3</v>
          </cell>
          <cell r="N83">
            <v>4.1999999999999997E-3</v>
          </cell>
          <cell r="O83">
            <v>2.1000000000000001E-2</v>
          </cell>
          <cell r="P83">
            <v>4.3499999999999997E-2</v>
          </cell>
          <cell r="Q83">
            <v>2.0899999999999998E-2</v>
          </cell>
          <cell r="R83">
            <v>2.0799999999999999E-2</v>
          </cell>
          <cell r="S83">
            <v>1.06E-2</v>
          </cell>
          <cell r="T83">
            <v>7.7000000000000002E-3</v>
          </cell>
          <cell r="U83">
            <v>2E-3</v>
          </cell>
          <cell r="V83">
            <v>-3.95E-2</v>
          </cell>
          <cell r="W83">
            <v>1.47E-2</v>
          </cell>
          <cell r="X83" t="e">
            <v>#N/A</v>
          </cell>
          <cell r="Y83">
            <v>1.15E-2</v>
          </cell>
          <cell r="Z83">
            <v>8.0000000000000002E-3</v>
          </cell>
        </row>
        <row r="84">
          <cell r="A84">
            <v>39141</v>
          </cell>
          <cell r="B84">
            <v>2007</v>
          </cell>
          <cell r="C84">
            <v>2</v>
          </cell>
          <cell r="D84">
            <v>3.44E-2</v>
          </cell>
          <cell r="E84">
            <v>9.4000000000000004E-3</v>
          </cell>
          <cell r="F84">
            <v>2.1399999999999999E-2</v>
          </cell>
          <cell r="G84">
            <v>1.2699999999999999E-2</v>
          </cell>
          <cell r="H84" t="str">
            <v>-</v>
          </cell>
          <cell r="I84">
            <v>4.8999999999999998E-3</v>
          </cell>
          <cell r="J84">
            <v>3.27E-2</v>
          </cell>
          <cell r="K84">
            <v>8.0000000000000002E-3</v>
          </cell>
          <cell r="L84">
            <v>3.2000000000000002E-3</v>
          </cell>
          <cell r="M84">
            <v>-3.5999999999999999E-3</v>
          </cell>
          <cell r="N84">
            <v>6.4999999999999997E-3</v>
          </cell>
          <cell r="O84">
            <v>4.1000000000000002E-2</v>
          </cell>
          <cell r="P84">
            <v>2.9999999999999997E-4</v>
          </cell>
          <cell r="Q84">
            <v>4.0000000000000001E-3</v>
          </cell>
          <cell r="R84">
            <v>3.0300000000000001E-2</v>
          </cell>
          <cell r="S84">
            <v>6.8999999999999999E-3</v>
          </cell>
          <cell r="T84">
            <v>0</v>
          </cell>
          <cell r="U84">
            <v>-3.1099999999999999E-2</v>
          </cell>
          <cell r="V84">
            <v>-5.9299999999999999E-2</v>
          </cell>
          <cell r="W84">
            <v>1.18E-2</v>
          </cell>
          <cell r="X84" t="e">
            <v>#N/A</v>
          </cell>
          <cell r="Y84">
            <v>1.35E-2</v>
          </cell>
          <cell r="Z84">
            <v>-3.0000000000000001E-3</v>
          </cell>
        </row>
        <row r="85">
          <cell r="A85">
            <v>39113</v>
          </cell>
          <cell r="B85">
            <v>2007</v>
          </cell>
          <cell r="C85">
            <v>1</v>
          </cell>
          <cell r="D85">
            <v>2.1499999999999998E-2</v>
          </cell>
          <cell r="E85">
            <v>1.6299999999999999E-2</v>
          </cell>
          <cell r="F85">
            <v>2.1700000000000001E-2</v>
          </cell>
          <cell r="G85">
            <v>1.11E-2</v>
          </cell>
          <cell r="H85" t="str">
            <v>-</v>
          </cell>
          <cell r="I85">
            <v>8.8000000000000005E-3</v>
          </cell>
          <cell r="J85">
            <v>6.0900000000000003E-2</v>
          </cell>
          <cell r="K85">
            <v>4.1000000000000002E-2</v>
          </cell>
          <cell r="L85">
            <v>1.5699999999999999E-2</v>
          </cell>
          <cell r="M85">
            <v>1.7899999999999999E-2</v>
          </cell>
          <cell r="N85">
            <v>2.29E-2</v>
          </cell>
          <cell r="O85">
            <v>2.1000000000000001E-2</v>
          </cell>
          <cell r="P85">
            <v>3.1099999999999999E-2</v>
          </cell>
          <cell r="Q85">
            <v>3.5499999999999997E-2</v>
          </cell>
          <cell r="R85">
            <v>5.7000000000000002E-3</v>
          </cell>
          <cell r="S85">
            <v>1.8599999999999998E-2</v>
          </cell>
          <cell r="T85">
            <v>5.7999999999999996E-3</v>
          </cell>
          <cell r="U85">
            <v>2.1000000000000001E-2</v>
          </cell>
          <cell r="V85">
            <v>3.8600000000000002E-2</v>
          </cell>
          <cell r="W85">
            <v>-4.1999999999999997E-3</v>
          </cell>
          <cell r="X85" t="e">
            <v>#N/A</v>
          </cell>
          <cell r="Y85">
            <v>2.0199999999999999E-2</v>
          </cell>
          <cell r="Z85">
            <v>8.0000000000000002E-3</v>
          </cell>
        </row>
      </sheetData>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ta"/>
      <sheetName val="Factors"/>
      <sheetName val="Returns"/>
      <sheetName val="Bloomberg"/>
      <sheetName val="Output"/>
      <sheetName val="Factor Description"/>
    </sheetNames>
    <sheetDataSet>
      <sheetData sheetId="0"/>
      <sheetData sheetId="1"/>
      <sheetData sheetId="2">
        <row r="1">
          <cell r="A1" t="str">
            <v>Date</v>
          </cell>
          <cell r="B1" t="str">
            <v>Return</v>
          </cell>
          <cell r="C1" t="str">
            <v>ExcessReturnUSA</v>
          </cell>
          <cell r="D1" t="str">
            <v>ExcessReturnGlobal</v>
          </cell>
          <cell r="H1" t="str">
            <v>Portfolio (Before Fees)</v>
          </cell>
          <cell r="I1" t="str">
            <v>USA Benchmark</v>
          </cell>
          <cell r="J1" t="str">
            <v>Global Benchmark</v>
          </cell>
        </row>
        <row r="2">
          <cell r="A2">
            <v>37680</v>
          </cell>
          <cell r="B2">
            <v>1.3999999999999999E-2</v>
          </cell>
          <cell r="C2">
            <v>-1.37E-2</v>
          </cell>
          <cell r="D2">
            <v>2.1999999999999988E-3</v>
          </cell>
          <cell r="F2">
            <v>2003</v>
          </cell>
          <cell r="G2">
            <v>2</v>
          </cell>
          <cell r="H2">
            <v>1.4</v>
          </cell>
          <cell r="I2">
            <v>2.77</v>
          </cell>
          <cell r="J2">
            <v>1.18</v>
          </cell>
        </row>
        <row r="3">
          <cell r="A3">
            <v>37711</v>
          </cell>
          <cell r="B3">
            <v>-4.8999999999999998E-3</v>
          </cell>
          <cell r="C3">
            <v>-6.0999999999999995E-3</v>
          </cell>
          <cell r="D3">
            <v>-4.9999999999999958E-4</v>
          </cell>
          <cell r="G3">
            <v>3</v>
          </cell>
          <cell r="H3">
            <v>-0.49</v>
          </cell>
          <cell r="I3">
            <v>0.12</v>
          </cell>
          <cell r="J3">
            <v>-0.44</v>
          </cell>
        </row>
        <row r="4">
          <cell r="A4">
            <v>37741</v>
          </cell>
          <cell r="B4">
            <v>6.0100000000000001E-2</v>
          </cell>
          <cell r="C4">
            <v>7.0000000000000062E-3</v>
          </cell>
          <cell r="D4">
            <v>5.1000000000000004E-3</v>
          </cell>
          <cell r="G4">
            <v>4</v>
          </cell>
          <cell r="H4">
            <v>6.01</v>
          </cell>
          <cell r="I4">
            <v>5.31</v>
          </cell>
          <cell r="J4">
            <v>5.5</v>
          </cell>
        </row>
        <row r="5">
          <cell r="A5">
            <v>37772</v>
          </cell>
          <cell r="B5">
            <v>5.8200000000000002E-2</v>
          </cell>
          <cell r="C5">
            <v>4.0000000000000036E-3</v>
          </cell>
          <cell r="D5">
            <v>1.7800000000000003E-2</v>
          </cell>
          <cell r="G5">
            <v>5</v>
          </cell>
          <cell r="H5">
            <v>5.82</v>
          </cell>
          <cell r="I5">
            <v>5.42</v>
          </cell>
          <cell r="J5">
            <v>4.04</v>
          </cell>
        </row>
        <row r="6">
          <cell r="A6">
            <v>37802</v>
          </cell>
          <cell r="B6">
            <v>0.02</v>
          </cell>
          <cell r="C6">
            <v>1.84E-2</v>
          </cell>
          <cell r="D6">
            <v>9.7000000000000003E-3</v>
          </cell>
          <cell r="G6">
            <v>6</v>
          </cell>
          <cell r="H6">
            <v>2</v>
          </cell>
          <cell r="I6">
            <v>0.16</v>
          </cell>
          <cell r="J6">
            <v>1.03</v>
          </cell>
        </row>
        <row r="7">
          <cell r="A7">
            <v>37833</v>
          </cell>
          <cell r="B7">
            <v>6.6E-3</v>
          </cell>
          <cell r="C7">
            <v>3.0399999999999996E-2</v>
          </cell>
          <cell r="D7">
            <v>7.4999999999999997E-3</v>
          </cell>
          <cell r="G7">
            <v>7</v>
          </cell>
          <cell r="H7">
            <v>0.66</v>
          </cell>
          <cell r="I7">
            <v>-2.38</v>
          </cell>
          <cell r="J7">
            <v>-0.09</v>
          </cell>
        </row>
        <row r="8">
          <cell r="A8">
            <v>37864</v>
          </cell>
          <cell r="B8">
            <v>3.1600000000000003E-2</v>
          </cell>
          <cell r="C8">
            <v>1.4300000000000004E-2</v>
          </cell>
          <cell r="D8">
            <v>1.6300000000000002E-2</v>
          </cell>
          <cell r="G8">
            <v>8</v>
          </cell>
          <cell r="H8">
            <v>3.16</v>
          </cell>
          <cell r="I8">
            <v>1.73</v>
          </cell>
          <cell r="J8">
            <v>1.53</v>
          </cell>
        </row>
        <row r="9">
          <cell r="A9">
            <v>37894</v>
          </cell>
          <cell r="B9">
            <v>2.6200000000000001E-2</v>
          </cell>
          <cell r="C9">
            <v>1.2300000000000002E-2</v>
          </cell>
          <cell r="D9">
            <v>1.2300000000000002E-2</v>
          </cell>
          <cell r="G9">
            <v>9</v>
          </cell>
          <cell r="H9">
            <v>2.62</v>
          </cell>
          <cell r="I9">
            <v>1.39</v>
          </cell>
          <cell r="J9">
            <v>1.39</v>
          </cell>
        </row>
        <row r="10">
          <cell r="A10">
            <v>37925</v>
          </cell>
          <cell r="B10">
            <v>4.4800000000000006E-2</v>
          </cell>
          <cell r="C10">
            <v>2.1300000000000006E-2</v>
          </cell>
          <cell r="D10">
            <v>1.3000000000000005E-2</v>
          </cell>
          <cell r="G10">
            <v>10</v>
          </cell>
          <cell r="H10">
            <v>4.4800000000000004</v>
          </cell>
          <cell r="I10">
            <v>2.35</v>
          </cell>
          <cell r="J10">
            <v>3.18</v>
          </cell>
        </row>
        <row r="11">
          <cell r="A11">
            <v>37955</v>
          </cell>
          <cell r="B11">
            <v>1.2800000000000001E-2</v>
          </cell>
          <cell r="C11">
            <v>6.4000000000000003E-3</v>
          </cell>
          <cell r="D11">
            <v>3.6000000000000008E-3</v>
          </cell>
          <cell r="G11">
            <v>11</v>
          </cell>
          <cell r="H11">
            <v>1.28</v>
          </cell>
          <cell r="I11">
            <v>0.64</v>
          </cell>
          <cell r="J11">
            <v>0.92</v>
          </cell>
        </row>
        <row r="12">
          <cell r="A12">
            <v>37986</v>
          </cell>
          <cell r="B12">
            <v>3.9100000000000003E-2</v>
          </cell>
          <cell r="C12">
            <v>2.8999999999999998E-3</v>
          </cell>
          <cell r="D12">
            <v>-8.9999999999999802E-4</v>
          </cell>
          <cell r="G12">
            <v>12</v>
          </cell>
          <cell r="H12">
            <v>3.91</v>
          </cell>
          <cell r="I12">
            <v>3.62</v>
          </cell>
          <cell r="J12">
            <v>4</v>
          </cell>
        </row>
        <row r="13">
          <cell r="A13">
            <v>38017</v>
          </cell>
          <cell r="B13">
            <v>2.35E-2</v>
          </cell>
          <cell r="C13">
            <v>5.6000000000000008E-3</v>
          </cell>
          <cell r="D13">
            <v>9.5000000000000015E-3</v>
          </cell>
          <cell r="F13">
            <v>2004</v>
          </cell>
          <cell r="G13">
            <v>1</v>
          </cell>
          <cell r="H13">
            <v>2.35</v>
          </cell>
          <cell r="I13">
            <v>1.79</v>
          </cell>
          <cell r="J13">
            <v>1.4</v>
          </cell>
        </row>
        <row r="14">
          <cell r="A14">
            <v>38046</v>
          </cell>
          <cell r="B14">
            <v>1.6799999999999999E-2</v>
          </cell>
          <cell r="C14">
            <v>6.9999999999999923E-4</v>
          </cell>
          <cell r="D14">
            <v>1.6999999999999984E-3</v>
          </cell>
          <cell r="G14">
            <v>2</v>
          </cell>
          <cell r="H14">
            <v>1.68</v>
          </cell>
          <cell r="I14">
            <v>1.61</v>
          </cell>
          <cell r="J14">
            <v>1.51</v>
          </cell>
        </row>
        <row r="15">
          <cell r="A15">
            <v>38077</v>
          </cell>
          <cell r="B15">
            <v>7.1999999999999998E-3</v>
          </cell>
          <cell r="C15">
            <v>1.0200000000000001E-2</v>
          </cell>
          <cell r="D15">
            <v>7.7000000000000002E-3</v>
          </cell>
          <cell r="G15">
            <v>3</v>
          </cell>
          <cell r="H15">
            <v>0.72</v>
          </cell>
          <cell r="I15">
            <v>-0.3</v>
          </cell>
          <cell r="J15">
            <v>-0.05</v>
          </cell>
        </row>
        <row r="16">
          <cell r="A16">
            <v>38107</v>
          </cell>
          <cell r="B16">
            <v>-3.6200000000000003E-2</v>
          </cell>
          <cell r="C16">
            <v>-4.7999999999999987E-3</v>
          </cell>
          <cell r="D16">
            <v>-1.0000000000000002E-2</v>
          </cell>
          <cell r="G16">
            <v>4</v>
          </cell>
          <cell r="H16">
            <v>-3.62</v>
          </cell>
          <cell r="I16">
            <v>-3.14</v>
          </cell>
          <cell r="J16">
            <v>-2.62</v>
          </cell>
        </row>
        <row r="17">
          <cell r="A17">
            <v>38138</v>
          </cell>
          <cell r="B17">
            <v>-2.7000000000000001E-3</v>
          </cell>
          <cell r="C17">
            <v>-8.6E-3</v>
          </cell>
          <cell r="D17">
            <v>-4.2000000000000006E-3</v>
          </cell>
          <cell r="G17">
            <v>5</v>
          </cell>
          <cell r="H17">
            <v>-0.27</v>
          </cell>
          <cell r="I17">
            <v>0.59</v>
          </cell>
          <cell r="J17">
            <v>0.15</v>
          </cell>
        </row>
        <row r="18">
          <cell r="A18">
            <v>38168</v>
          </cell>
          <cell r="B18">
            <v>8.5000000000000006E-3</v>
          </cell>
          <cell r="C18">
            <v>-6.6E-3</v>
          </cell>
          <cell r="D18">
            <v>-4.1999999999999989E-3</v>
          </cell>
          <cell r="G18">
            <v>6</v>
          </cell>
          <cell r="H18">
            <v>0.85</v>
          </cell>
          <cell r="I18">
            <v>1.51</v>
          </cell>
          <cell r="J18">
            <v>1.27</v>
          </cell>
        </row>
        <row r="19">
          <cell r="A19">
            <v>38199</v>
          </cell>
          <cell r="B19">
            <v>-1.9699999999999999E-2</v>
          </cell>
          <cell r="C19">
            <v>-5.899999999999999E-3</v>
          </cell>
          <cell r="D19">
            <v>-4.1999999999999989E-3</v>
          </cell>
          <cell r="G19">
            <v>7</v>
          </cell>
          <cell r="H19">
            <v>-1.97</v>
          </cell>
          <cell r="I19">
            <v>-1.38</v>
          </cell>
          <cell r="J19">
            <v>-1.55</v>
          </cell>
        </row>
        <row r="20">
          <cell r="A20">
            <v>38230</v>
          </cell>
          <cell r="B20">
            <v>1.0700000000000001E-2</v>
          </cell>
          <cell r="C20">
            <v>-5.3999999999999986E-3</v>
          </cell>
          <cell r="D20">
            <v>-2.9999999999999992E-4</v>
          </cell>
          <cell r="G20">
            <v>8</v>
          </cell>
          <cell r="H20">
            <v>1.07</v>
          </cell>
          <cell r="I20">
            <v>1.61</v>
          </cell>
          <cell r="J20">
            <v>1.1000000000000001</v>
          </cell>
        </row>
        <row r="21">
          <cell r="A21">
            <v>38260</v>
          </cell>
          <cell r="B21">
            <v>2.3900000000000001E-2</v>
          </cell>
          <cell r="C21">
            <v>1.3800000000000002E-2</v>
          </cell>
          <cell r="D21">
            <v>1.14E-2</v>
          </cell>
          <cell r="G21">
            <v>9</v>
          </cell>
          <cell r="H21">
            <v>2.39</v>
          </cell>
          <cell r="I21">
            <v>1.01</v>
          </cell>
          <cell r="J21">
            <v>1.25</v>
          </cell>
        </row>
        <row r="22">
          <cell r="A22">
            <v>38291</v>
          </cell>
          <cell r="B22">
            <v>2.3599999999999999E-2</v>
          </cell>
          <cell r="C22">
            <v>8.4999999999999989E-3</v>
          </cell>
          <cell r="D22">
            <v>5.9999999999999984E-3</v>
          </cell>
          <cell r="G22">
            <v>10</v>
          </cell>
          <cell r="H22">
            <v>2.36</v>
          </cell>
          <cell r="I22">
            <v>1.51</v>
          </cell>
          <cell r="J22">
            <v>1.76</v>
          </cell>
        </row>
        <row r="23">
          <cell r="A23">
            <v>38321</v>
          </cell>
          <cell r="B23">
            <v>4.7899999999999998E-2</v>
          </cell>
          <cell r="C23">
            <v>3.2599999999999997E-2</v>
          </cell>
          <cell r="D23">
            <v>1.9099999999999999E-2</v>
          </cell>
          <cell r="G23">
            <v>11</v>
          </cell>
          <cell r="H23">
            <v>4.79</v>
          </cell>
          <cell r="I23">
            <v>1.53</v>
          </cell>
          <cell r="J23">
            <v>2.88</v>
          </cell>
        </row>
        <row r="24">
          <cell r="A24">
            <v>38352</v>
          </cell>
          <cell r="B24">
            <v>3.0800000000000001E-2</v>
          </cell>
          <cell r="C24">
            <v>1.6000000000000007E-3</v>
          </cell>
          <cell r="D24">
            <v>4.5999999999999999E-3</v>
          </cell>
          <cell r="G24">
            <v>12</v>
          </cell>
          <cell r="H24">
            <v>3.08</v>
          </cell>
          <cell r="I24">
            <v>2.92</v>
          </cell>
          <cell r="J24">
            <v>2.62</v>
          </cell>
        </row>
        <row r="25">
          <cell r="A25">
            <v>38383</v>
          </cell>
          <cell r="B25">
            <v>-7.1999999999999998E-3</v>
          </cell>
          <cell r="C25">
            <v>-2.8999999999999998E-3</v>
          </cell>
          <cell r="D25">
            <v>3.1000000000000003E-3</v>
          </cell>
          <cell r="F25">
            <v>2005</v>
          </cell>
          <cell r="G25">
            <v>1</v>
          </cell>
          <cell r="H25">
            <v>-0.72</v>
          </cell>
          <cell r="I25">
            <v>-0.43</v>
          </cell>
          <cell r="J25">
            <v>-1.03</v>
          </cell>
        </row>
        <row r="26">
          <cell r="A26">
            <v>38411</v>
          </cell>
          <cell r="B26">
            <v>3.1099999999999999E-2</v>
          </cell>
          <cell r="C26">
            <v>2.3299999999999998E-2</v>
          </cell>
          <cell r="D26">
            <v>1.38E-2</v>
          </cell>
          <cell r="G26">
            <v>2</v>
          </cell>
          <cell r="H26">
            <v>3.11</v>
          </cell>
          <cell r="I26">
            <v>0.78</v>
          </cell>
          <cell r="J26">
            <v>1.73</v>
          </cell>
        </row>
        <row r="27">
          <cell r="A27">
            <v>38442</v>
          </cell>
          <cell r="B27">
            <v>-1.77E-2</v>
          </cell>
          <cell r="C27">
            <v>-4.1999999999999989E-3</v>
          </cell>
          <cell r="D27">
            <v>-8.000000000000021E-4</v>
          </cell>
          <cell r="G27">
            <v>3</v>
          </cell>
          <cell r="H27">
            <v>-1.77</v>
          </cell>
          <cell r="I27">
            <v>-1.35</v>
          </cell>
          <cell r="J27">
            <v>-1.69</v>
          </cell>
        </row>
        <row r="28">
          <cell r="A28">
            <v>38472</v>
          </cell>
          <cell r="B28">
            <v>-3.8E-3</v>
          </cell>
          <cell r="C28">
            <v>-5.1999999999999998E-3</v>
          </cell>
          <cell r="D28">
            <v>4.7000000000000011E-3</v>
          </cell>
          <cell r="G28">
            <v>4</v>
          </cell>
          <cell r="H28">
            <v>-0.38</v>
          </cell>
          <cell r="I28">
            <v>0.14000000000000001</v>
          </cell>
          <cell r="J28">
            <v>-0.85</v>
          </cell>
        </row>
        <row r="29">
          <cell r="A29">
            <v>38503</v>
          </cell>
          <cell r="B29">
            <v>6.5000000000000006E-3</v>
          </cell>
          <cell r="C29">
            <v>-2.2699999999999998E-2</v>
          </cell>
          <cell r="D29">
            <v>-8.4999999999999989E-3</v>
          </cell>
          <cell r="G29">
            <v>5</v>
          </cell>
          <cell r="H29">
            <v>0.65</v>
          </cell>
          <cell r="I29">
            <v>2.92</v>
          </cell>
          <cell r="J29">
            <v>1.5</v>
          </cell>
        </row>
        <row r="30">
          <cell r="A30">
            <v>38533</v>
          </cell>
          <cell r="B30">
            <v>1.7299999999999999E-2</v>
          </cell>
          <cell r="C30">
            <v>9.8999999999999991E-3</v>
          </cell>
          <cell r="D30">
            <v>9.1999999999999981E-3</v>
          </cell>
          <cell r="G30">
            <v>6</v>
          </cell>
          <cell r="H30">
            <v>1.73</v>
          </cell>
          <cell r="I30">
            <v>0.74</v>
          </cell>
          <cell r="J30">
            <v>0.81</v>
          </cell>
        </row>
        <row r="31">
          <cell r="A31">
            <v>38564</v>
          </cell>
          <cell r="B31">
            <v>2.86E-2</v>
          </cell>
          <cell r="C31">
            <v>1.8200000000000001E-2</v>
          </cell>
          <cell r="D31">
            <v>1.04E-2</v>
          </cell>
          <cell r="G31">
            <v>7</v>
          </cell>
          <cell r="H31">
            <v>2.86</v>
          </cell>
          <cell r="I31">
            <v>1.04</v>
          </cell>
          <cell r="J31">
            <v>1.82</v>
          </cell>
        </row>
        <row r="32">
          <cell r="A32">
            <v>38595</v>
          </cell>
          <cell r="B32">
            <v>1.8700000000000001E-2</v>
          </cell>
          <cell r="C32">
            <v>1.2700000000000001E-2</v>
          </cell>
          <cell r="D32">
            <v>1.0200000000000001E-2</v>
          </cell>
          <cell r="G32">
            <v>8</v>
          </cell>
          <cell r="H32">
            <v>1.87</v>
          </cell>
          <cell r="I32">
            <v>0.6</v>
          </cell>
          <cell r="J32">
            <v>0.85</v>
          </cell>
        </row>
        <row r="33">
          <cell r="A33">
            <v>38625</v>
          </cell>
          <cell r="B33">
            <v>2.4399999999999998E-2</v>
          </cell>
          <cell r="C33">
            <v>3.0799999999999998E-2</v>
          </cell>
          <cell r="D33">
            <v>1.1999999999999999E-2</v>
          </cell>
          <cell r="G33">
            <v>9</v>
          </cell>
          <cell r="H33">
            <v>2.44</v>
          </cell>
          <cell r="I33">
            <v>-0.64</v>
          </cell>
          <cell r="J33">
            <v>1.24</v>
          </cell>
        </row>
        <row r="34">
          <cell r="A34">
            <v>38656</v>
          </cell>
          <cell r="B34">
            <v>-2.3199999999999998E-2</v>
          </cell>
          <cell r="C34">
            <v>-6.3E-3</v>
          </cell>
          <cell r="D34">
            <v>-3.8199999999999998E-2</v>
          </cell>
          <cell r="G34">
            <v>10</v>
          </cell>
          <cell r="H34">
            <v>-2.3199999999999998</v>
          </cell>
          <cell r="I34">
            <v>-1.69</v>
          </cell>
          <cell r="J34">
            <v>1.5</v>
          </cell>
        </row>
        <row r="35">
          <cell r="A35">
            <v>38686</v>
          </cell>
          <cell r="B35">
            <v>2.1700000000000001E-2</v>
          </cell>
          <cell r="C35">
            <v>-3.0999999999999986E-3</v>
          </cell>
          <cell r="D35">
            <v>-5.9999999999999984E-4</v>
          </cell>
          <cell r="G35">
            <v>11</v>
          </cell>
          <cell r="H35">
            <v>2.17</v>
          </cell>
          <cell r="I35">
            <v>2.48</v>
          </cell>
          <cell r="J35">
            <v>2.23</v>
          </cell>
        </row>
        <row r="36">
          <cell r="A36">
            <v>38717</v>
          </cell>
          <cell r="B36">
            <v>3.6499999999999998E-2</v>
          </cell>
          <cell r="C36">
            <v>2.8699999999999996E-2</v>
          </cell>
          <cell r="D36">
            <v>1.8099999999999998E-2</v>
          </cell>
          <cell r="G36">
            <v>12</v>
          </cell>
          <cell r="H36">
            <v>3.65</v>
          </cell>
          <cell r="I36">
            <v>0.78</v>
          </cell>
          <cell r="J36">
            <v>1.84</v>
          </cell>
        </row>
        <row r="37">
          <cell r="A37">
            <v>38748</v>
          </cell>
          <cell r="B37">
            <v>2.0499999999999997E-2</v>
          </cell>
          <cell r="C37">
            <v>8.1999999999999972E-3</v>
          </cell>
          <cell r="D37">
            <v>-8.5000000000000006E-3</v>
          </cell>
          <cell r="F37">
            <v>2006</v>
          </cell>
          <cell r="G37">
            <v>1</v>
          </cell>
          <cell r="H37">
            <v>2.0499999999999998</v>
          </cell>
          <cell r="I37">
            <v>1.23</v>
          </cell>
          <cell r="J37">
            <v>2.9</v>
          </cell>
        </row>
        <row r="38">
          <cell r="A38">
            <v>38776</v>
          </cell>
          <cell r="B38">
            <v>-5.0000000000000001E-3</v>
          </cell>
          <cell r="C38">
            <v>-9.7000000000000003E-3</v>
          </cell>
          <cell r="D38">
            <v>-5.1999999999999998E-3</v>
          </cell>
          <cell r="G38">
            <v>2</v>
          </cell>
          <cell r="H38">
            <v>-0.5</v>
          </cell>
          <cell r="I38">
            <v>0.47</v>
          </cell>
          <cell r="J38">
            <v>0.02</v>
          </cell>
        </row>
        <row r="39">
          <cell r="A39">
            <v>38807</v>
          </cell>
          <cell r="B39">
            <v>3.5499999999999997E-2</v>
          </cell>
          <cell r="C39">
            <v>4.1699999999999994E-2</v>
          </cell>
          <cell r="D39">
            <v>3.0199999999999998E-2</v>
          </cell>
          <cell r="G39">
            <v>3</v>
          </cell>
          <cell r="H39">
            <v>3.55</v>
          </cell>
          <cell r="I39">
            <v>-0.62</v>
          </cell>
          <cell r="J39">
            <v>0.53</v>
          </cell>
        </row>
        <row r="40">
          <cell r="A40">
            <v>38837</v>
          </cell>
          <cell r="B40">
            <v>2.0899999999999998E-2</v>
          </cell>
          <cell r="C40">
            <v>2.0799999999999999E-2</v>
          </cell>
          <cell r="D40">
            <v>2.9999999999999992E-3</v>
          </cell>
          <cell r="G40">
            <v>4</v>
          </cell>
          <cell r="H40">
            <v>2.09</v>
          </cell>
          <cell r="I40">
            <v>0.01</v>
          </cell>
          <cell r="J40">
            <v>1.79</v>
          </cell>
        </row>
        <row r="41">
          <cell r="A41">
            <v>38868</v>
          </cell>
          <cell r="B41">
            <v>-2.0400000000000001E-2</v>
          </cell>
          <cell r="C41">
            <v>-2.8999999999999998E-3</v>
          </cell>
          <cell r="D41">
            <v>4.9999999999999975E-3</v>
          </cell>
          <cell r="G41">
            <v>5</v>
          </cell>
          <cell r="H41">
            <v>-2.04</v>
          </cell>
          <cell r="I41">
            <v>-1.75</v>
          </cell>
          <cell r="J41">
            <v>-2.54</v>
          </cell>
        </row>
        <row r="42">
          <cell r="A42">
            <v>38898</v>
          </cell>
          <cell r="B42">
            <v>2.5999999999999999E-3</v>
          </cell>
          <cell r="C42">
            <v>-1E-3</v>
          </cell>
          <cell r="D42">
            <v>2.6999999999999997E-3</v>
          </cell>
          <cell r="G42">
            <v>6</v>
          </cell>
          <cell r="H42">
            <v>0.26</v>
          </cell>
          <cell r="I42">
            <v>0.36</v>
          </cell>
          <cell r="J42">
            <v>-0.01</v>
          </cell>
        </row>
        <row r="43">
          <cell r="A43">
            <v>38929</v>
          </cell>
          <cell r="B43">
            <v>1.1399999999999999E-2</v>
          </cell>
          <cell r="C43">
            <v>4.9999999999999871E-4</v>
          </cell>
          <cell r="D43">
            <v>1.0999999999999985E-3</v>
          </cell>
          <cell r="G43">
            <v>7</v>
          </cell>
          <cell r="H43">
            <v>1.1399999999999999</v>
          </cell>
          <cell r="I43">
            <v>1.0900000000000001</v>
          </cell>
          <cell r="J43">
            <v>1.03</v>
          </cell>
        </row>
        <row r="44">
          <cell r="A44">
            <v>38960</v>
          </cell>
          <cell r="B44">
            <v>2.29E-2</v>
          </cell>
          <cell r="C44">
            <v>-2.1999999999999971E-3</v>
          </cell>
          <cell r="D44">
            <v>6.9999999999999923E-4</v>
          </cell>
          <cell r="G44">
            <v>8</v>
          </cell>
          <cell r="H44">
            <v>2.29</v>
          </cell>
          <cell r="I44">
            <v>2.5099999999999998</v>
          </cell>
          <cell r="J44">
            <v>2.2200000000000002</v>
          </cell>
        </row>
        <row r="45">
          <cell r="A45">
            <v>38990</v>
          </cell>
          <cell r="B45">
            <v>9.300000000000001E-3</v>
          </cell>
          <cell r="C45">
            <v>-1.24E-2</v>
          </cell>
          <cell r="D45">
            <v>-1.4999999999999996E-3</v>
          </cell>
          <cell r="G45">
            <v>9</v>
          </cell>
          <cell r="H45">
            <v>0.93</v>
          </cell>
          <cell r="I45">
            <v>2.17</v>
          </cell>
          <cell r="J45">
            <v>1.08</v>
          </cell>
        </row>
        <row r="46">
          <cell r="A46">
            <v>39021</v>
          </cell>
          <cell r="B46">
            <v>3.1E-2</v>
          </cell>
          <cell r="C46">
            <v>8.4000000000000012E-3</v>
          </cell>
          <cell r="D46">
            <v>5.6000000000000008E-3</v>
          </cell>
          <cell r="G46">
            <v>10</v>
          </cell>
          <cell r="H46">
            <v>3.1</v>
          </cell>
          <cell r="I46">
            <v>2.2599999999999998</v>
          </cell>
          <cell r="J46">
            <v>2.54</v>
          </cell>
        </row>
        <row r="47">
          <cell r="A47">
            <v>39051</v>
          </cell>
          <cell r="B47">
            <v>3.4700000000000002E-2</v>
          </cell>
          <cell r="C47">
            <v>1.5800000000000002E-2</v>
          </cell>
          <cell r="D47">
            <v>1.2800000000000002E-2</v>
          </cell>
          <cell r="G47">
            <v>11</v>
          </cell>
          <cell r="H47">
            <v>3.47</v>
          </cell>
          <cell r="I47">
            <v>1.89</v>
          </cell>
          <cell r="J47">
            <v>2.19</v>
          </cell>
        </row>
        <row r="48">
          <cell r="A48">
            <v>39082</v>
          </cell>
          <cell r="B48">
            <v>1.49E-2</v>
          </cell>
          <cell r="C48">
            <v>1.67E-2</v>
          </cell>
          <cell r="D48">
            <v>2.8000000000000004E-3</v>
          </cell>
          <cell r="G48">
            <v>12</v>
          </cell>
          <cell r="H48">
            <v>1.49</v>
          </cell>
          <cell r="I48">
            <v>-0.18</v>
          </cell>
          <cell r="J48">
            <v>1.21</v>
          </cell>
        </row>
        <row r="49">
          <cell r="A49">
            <v>39113</v>
          </cell>
          <cell r="B49">
            <v>4.6999999999999993E-3</v>
          </cell>
          <cell r="C49">
            <v>-8.0000000000000123E-4</v>
          </cell>
          <cell r="D49">
            <v>-3.6000000000000008E-3</v>
          </cell>
          <cell r="F49">
            <v>2007</v>
          </cell>
          <cell r="G49">
            <v>1</v>
          </cell>
          <cell r="H49">
            <v>0.47</v>
          </cell>
          <cell r="I49">
            <v>0.55000000000000004</v>
          </cell>
          <cell r="J49">
            <v>0.83</v>
          </cell>
        </row>
        <row r="50">
          <cell r="A50">
            <v>39141</v>
          </cell>
          <cell r="B50">
            <v>1.9E-3</v>
          </cell>
          <cell r="C50">
            <v>1.9E-3</v>
          </cell>
          <cell r="D50">
            <v>-9.0000000000000041E-4</v>
          </cell>
          <cell r="G50">
            <v>2</v>
          </cell>
          <cell r="H50">
            <v>0.19</v>
          </cell>
          <cell r="I50">
            <v>0</v>
          </cell>
          <cell r="J50">
            <v>0.28000000000000003</v>
          </cell>
        </row>
        <row r="51">
          <cell r="A51">
            <v>39172</v>
          </cell>
          <cell r="B51">
            <v>1.0700000000000001E-2</v>
          </cell>
          <cell r="C51">
            <v>8.6000000000000017E-3</v>
          </cell>
          <cell r="D51">
            <v>-1.7999999999999995E-3</v>
          </cell>
          <cell r="G51">
            <v>3</v>
          </cell>
          <cell r="H51">
            <v>1.07</v>
          </cell>
          <cell r="I51">
            <v>0.21</v>
          </cell>
          <cell r="J51">
            <v>1.25</v>
          </cell>
        </row>
        <row r="52">
          <cell r="A52">
            <v>39202</v>
          </cell>
          <cell r="B52">
            <v>2.3300000000000001E-2</v>
          </cell>
          <cell r="C52">
            <v>-6.6999999999999976E-3</v>
          </cell>
          <cell r="D52">
            <v>-6.3E-3</v>
          </cell>
          <cell r="G52">
            <v>4</v>
          </cell>
          <cell r="H52">
            <v>2.33</v>
          </cell>
          <cell r="I52">
            <v>3</v>
          </cell>
          <cell r="J52">
            <v>2.96</v>
          </cell>
        </row>
        <row r="53">
          <cell r="A53">
            <v>39233</v>
          </cell>
          <cell r="B53">
            <v>9.1999999999999998E-3</v>
          </cell>
          <cell r="C53">
            <v>-3.9000000000000007E-3</v>
          </cell>
          <cell r="D53">
            <v>-5.1000000000000004E-3</v>
          </cell>
          <cell r="G53">
            <v>5</v>
          </cell>
          <cell r="H53">
            <v>0.92</v>
          </cell>
          <cell r="I53">
            <v>1.31</v>
          </cell>
          <cell r="J53">
            <v>1.43</v>
          </cell>
        </row>
        <row r="54">
          <cell r="A54">
            <v>39263</v>
          </cell>
          <cell r="B54">
            <v>-1.21E-2</v>
          </cell>
          <cell r="C54">
            <v>1.4000000000000019E-3</v>
          </cell>
          <cell r="D54">
            <v>-8.7999999999999988E-3</v>
          </cell>
          <cell r="G54">
            <v>6</v>
          </cell>
          <cell r="H54">
            <v>-1.21</v>
          </cell>
          <cell r="I54">
            <v>-1.35</v>
          </cell>
          <cell r="J54">
            <v>-0.33</v>
          </cell>
        </row>
        <row r="55">
          <cell r="A55">
            <v>39294</v>
          </cell>
          <cell r="B55">
            <v>-5.4000000000000003E-3</v>
          </cell>
          <cell r="C55">
            <v>3.6000000000000008E-3</v>
          </cell>
          <cell r="D55">
            <v>-2.2000000000000001E-3</v>
          </cell>
          <cell r="G55">
            <v>7</v>
          </cell>
          <cell r="H55">
            <v>-0.54</v>
          </cell>
          <cell r="I55">
            <v>-0.9</v>
          </cell>
          <cell r="J55">
            <v>-0.32</v>
          </cell>
        </row>
        <row r="56">
          <cell r="A56">
            <v>39325</v>
          </cell>
          <cell r="B56">
            <v>1.9599999999999999E-2</v>
          </cell>
          <cell r="C56">
            <v>2.700000000000001E-3</v>
          </cell>
          <cell r="D56">
            <v>1.35E-2</v>
          </cell>
          <cell r="G56">
            <v>8</v>
          </cell>
          <cell r="H56">
            <v>1.96</v>
          </cell>
          <cell r="I56">
            <v>1.69</v>
          </cell>
          <cell r="J56">
            <v>0.61</v>
          </cell>
        </row>
        <row r="57">
          <cell r="A57">
            <v>39355</v>
          </cell>
          <cell r="B57">
            <v>2.41E-2</v>
          </cell>
          <cell r="C57">
            <v>3.0000000000000165E-4</v>
          </cell>
          <cell r="D57">
            <v>-9.6999999999999968E-3</v>
          </cell>
          <cell r="G57">
            <v>9</v>
          </cell>
          <cell r="H57">
            <v>2.41</v>
          </cell>
          <cell r="I57">
            <v>2.38</v>
          </cell>
          <cell r="J57">
            <v>3.38</v>
          </cell>
        </row>
        <row r="58">
          <cell r="A58">
            <v>39386</v>
          </cell>
          <cell r="B58">
            <v>2.0899999999999998E-2</v>
          </cell>
          <cell r="C58">
            <v>5.7999999999999979E-3</v>
          </cell>
          <cell r="D58">
            <v>-7.700000000000002E-3</v>
          </cell>
          <cell r="G58">
            <v>10</v>
          </cell>
          <cell r="H58">
            <v>2.09</v>
          </cell>
          <cell r="I58">
            <v>1.51</v>
          </cell>
          <cell r="J58">
            <v>2.86</v>
          </cell>
        </row>
        <row r="59">
          <cell r="A59">
            <v>39416</v>
          </cell>
          <cell r="B59">
            <v>-2.5999999999999999E-3</v>
          </cell>
          <cell r="C59">
            <v>4.4999999999999997E-3</v>
          </cell>
          <cell r="D59">
            <v>1.06E-2</v>
          </cell>
          <cell r="G59">
            <v>11</v>
          </cell>
          <cell r="H59">
            <v>-0.26</v>
          </cell>
          <cell r="I59">
            <v>-0.71</v>
          </cell>
          <cell r="J59">
            <v>-1.32</v>
          </cell>
        </row>
        <row r="60">
          <cell r="A60">
            <v>39447</v>
          </cell>
          <cell r="B60">
            <v>-7.4000000000000003E-3</v>
          </cell>
          <cell r="C60">
            <v>-1.7999999999999995E-3</v>
          </cell>
          <cell r="D60">
            <v>-1.4200000000000001E-2</v>
          </cell>
          <cell r="G60">
            <v>12</v>
          </cell>
          <cell r="H60">
            <v>-0.74</v>
          </cell>
          <cell r="I60">
            <v>-0.56000000000000005</v>
          </cell>
          <cell r="J60">
            <v>0.68</v>
          </cell>
        </row>
        <row r="61">
          <cell r="A61">
            <v>39478</v>
          </cell>
          <cell r="B61">
            <v>-3.0299999999999997E-2</v>
          </cell>
          <cell r="C61">
            <v>-4.6999999999999958E-3</v>
          </cell>
          <cell r="D61">
            <v>7.1000000000000056E-3</v>
          </cell>
          <cell r="F61">
            <v>2008</v>
          </cell>
          <cell r="G61">
            <v>1</v>
          </cell>
          <cell r="H61">
            <v>-3.03</v>
          </cell>
          <cell r="I61">
            <v>-2.56</v>
          </cell>
          <cell r="J61">
            <v>-3.74</v>
          </cell>
        </row>
        <row r="62">
          <cell r="A62">
            <v>39507</v>
          </cell>
          <cell r="B62">
            <v>-6.8999999999999999E-3</v>
          </cell>
          <cell r="C62">
            <v>1.1200000000000002E-2</v>
          </cell>
          <cell r="D62">
            <v>-1.0499999999999999E-2</v>
          </cell>
          <cell r="G62">
            <v>2</v>
          </cell>
          <cell r="H62">
            <v>-0.69</v>
          </cell>
          <cell r="I62">
            <v>-1.81</v>
          </cell>
          <cell r="J62">
            <v>0.36</v>
          </cell>
        </row>
        <row r="63">
          <cell r="A63">
            <v>39538</v>
          </cell>
          <cell r="B63">
            <v>-4.0000000000000002E-4</v>
          </cell>
          <cell r="C63">
            <v>-1.8000000000000002E-3</v>
          </cell>
          <cell r="D63">
            <v>6.5999999999999991E-3</v>
          </cell>
          <cell r="G63">
            <v>3</v>
          </cell>
          <cell r="H63">
            <v>-0.04</v>
          </cell>
          <cell r="I63">
            <v>0.14000000000000001</v>
          </cell>
          <cell r="J63">
            <v>-0.7</v>
          </cell>
        </row>
        <row r="64">
          <cell r="A64">
            <v>39568</v>
          </cell>
          <cell r="B64">
            <v>2.5600000000000001E-2</v>
          </cell>
          <cell r="C64">
            <v>3.8000000000000013E-3</v>
          </cell>
          <cell r="D64">
            <v>-3.9000000000000007E-3</v>
          </cell>
          <cell r="G64">
            <v>4</v>
          </cell>
          <cell r="H64">
            <v>2.56</v>
          </cell>
          <cell r="I64">
            <v>2.1800000000000002</v>
          </cell>
          <cell r="J64">
            <v>2.95</v>
          </cell>
        </row>
        <row r="65">
          <cell r="A65">
            <v>39599</v>
          </cell>
          <cell r="B65">
            <v>4.6999999999999993E-3</v>
          </cell>
          <cell r="C65">
            <v>5.4999999999999997E-3</v>
          </cell>
          <cell r="D65">
            <v>9.9999999999999915E-4</v>
          </cell>
          <cell r="G65">
            <v>5</v>
          </cell>
          <cell r="H65">
            <v>0.47</v>
          </cell>
          <cell r="I65">
            <v>-0.08</v>
          </cell>
          <cell r="J65">
            <v>0.37</v>
          </cell>
        </row>
        <row r="66">
          <cell r="A66">
            <v>39629</v>
          </cell>
          <cell r="B66">
            <v>-4.5400000000000003E-2</v>
          </cell>
          <cell r="C66">
            <v>-2.0000000000000018E-3</v>
          </cell>
          <cell r="D66">
            <v>4.9000000000000016E-3</v>
          </cell>
          <cell r="G66">
            <v>6</v>
          </cell>
          <cell r="H66">
            <v>-4.54</v>
          </cell>
          <cell r="I66">
            <v>-4.34</v>
          </cell>
          <cell r="J66">
            <v>-5.03</v>
          </cell>
        </row>
        <row r="67">
          <cell r="A67">
            <v>39660</v>
          </cell>
          <cell r="B67">
            <v>-1.67E-2</v>
          </cell>
          <cell r="C67">
            <v>-1.06E-2</v>
          </cell>
          <cell r="D67">
            <v>-9.9999999999999742E-4</v>
          </cell>
          <cell r="G67">
            <v>7</v>
          </cell>
          <cell r="H67">
            <v>-1.67</v>
          </cell>
          <cell r="I67">
            <v>-0.61</v>
          </cell>
          <cell r="J67">
            <v>-1.57</v>
          </cell>
        </row>
        <row r="68">
          <cell r="A68">
            <v>39691</v>
          </cell>
          <cell r="B68">
            <v>8.8000000000000005E-3</v>
          </cell>
          <cell r="C68">
            <v>-7.1999999999999998E-3</v>
          </cell>
          <cell r="D68">
            <v>1.7800000000000003E-2</v>
          </cell>
          <cell r="G68">
            <v>8</v>
          </cell>
          <cell r="H68">
            <v>0.88</v>
          </cell>
          <cell r="I68">
            <v>1.6</v>
          </cell>
          <cell r="J68">
            <v>-0.9</v>
          </cell>
        </row>
        <row r="69">
          <cell r="A69">
            <v>39721</v>
          </cell>
          <cell r="B69">
            <v>-5.8700000000000002E-2</v>
          </cell>
          <cell r="C69">
            <v>-6.399999999999996E-3</v>
          </cell>
          <cell r="D69">
            <v>1.1599999999999999E-2</v>
          </cell>
          <cell r="G69">
            <v>9</v>
          </cell>
          <cell r="H69">
            <v>-5.87</v>
          </cell>
          <cell r="I69">
            <v>-5.23</v>
          </cell>
          <cell r="J69">
            <v>-7.03</v>
          </cell>
        </row>
        <row r="70">
          <cell r="A70">
            <v>39752</v>
          </cell>
          <cell r="B70">
            <v>-0.12189999999999999</v>
          </cell>
          <cell r="C70">
            <v>-6.5999999999999948E-3</v>
          </cell>
          <cell r="D70">
            <v>1.8900000000000014E-2</v>
          </cell>
          <cell r="G70">
            <v>10</v>
          </cell>
          <cell r="H70">
            <v>-12.19</v>
          </cell>
          <cell r="I70">
            <v>-11.53</v>
          </cell>
          <cell r="J70">
            <v>-14.08</v>
          </cell>
        </row>
        <row r="71">
          <cell r="A71">
            <v>39782</v>
          </cell>
          <cell r="B71">
            <v>-1.6500000000000001E-2</v>
          </cell>
          <cell r="C71">
            <v>-2.2499999999999999E-2</v>
          </cell>
          <cell r="D71">
            <v>-7.9999999999999863E-4</v>
          </cell>
          <cell r="G71">
            <v>11</v>
          </cell>
          <cell r="H71">
            <v>-1.65</v>
          </cell>
          <cell r="I71">
            <v>0.6</v>
          </cell>
          <cell r="J71">
            <v>-1.57</v>
          </cell>
        </row>
        <row r="72">
          <cell r="A72">
            <v>39813</v>
          </cell>
          <cell r="B72">
            <v>3.2599999999999997E-2</v>
          </cell>
          <cell r="C72">
            <v>-9.3000000000000096E-3</v>
          </cell>
          <cell r="D72">
            <v>-2.8900000000000009E-2</v>
          </cell>
          <cell r="G72">
            <v>12</v>
          </cell>
          <cell r="H72">
            <v>3.26</v>
          </cell>
          <cell r="I72">
            <v>4.1900000000000004</v>
          </cell>
          <cell r="J72">
            <v>6.15</v>
          </cell>
        </row>
        <row r="73">
          <cell r="A73">
            <v>39844</v>
          </cell>
          <cell r="B73">
            <v>-6.7699999999999996E-2</v>
          </cell>
          <cell r="C73">
            <v>1.6600000000000004E-2</v>
          </cell>
          <cell r="D73">
            <v>9.8000000000000032E-3</v>
          </cell>
          <cell r="F73">
            <v>2009</v>
          </cell>
          <cell r="G73">
            <v>1</v>
          </cell>
          <cell r="H73">
            <v>-6.77</v>
          </cell>
          <cell r="I73">
            <v>-8.43</v>
          </cell>
          <cell r="J73">
            <v>-7.75</v>
          </cell>
        </row>
        <row r="74">
          <cell r="A74">
            <v>39872</v>
          </cell>
          <cell r="B74">
            <v>-7.6999999999999999E-2</v>
          </cell>
          <cell r="C74">
            <v>-8.5000000000000075E-3</v>
          </cell>
          <cell r="D74">
            <v>-1.3999999999999999E-2</v>
          </cell>
          <cell r="G74">
            <v>2</v>
          </cell>
          <cell r="H74">
            <v>-7.7</v>
          </cell>
          <cell r="I74">
            <v>-6.85</v>
          </cell>
          <cell r="J74">
            <v>-6.3</v>
          </cell>
        </row>
        <row r="75">
          <cell r="A75">
            <v>39903</v>
          </cell>
          <cell r="B75">
            <v>6.9599999999999995E-2</v>
          </cell>
          <cell r="C75">
            <v>-4.6000000000000069E-3</v>
          </cell>
          <cell r="D75">
            <v>9.999999999999995E-3</v>
          </cell>
          <cell r="G75">
            <v>3</v>
          </cell>
          <cell r="H75">
            <v>6.96</v>
          </cell>
          <cell r="I75">
            <v>7.42</v>
          </cell>
          <cell r="J75">
            <v>5.96</v>
          </cell>
        </row>
        <row r="76">
          <cell r="A76">
            <v>39933</v>
          </cell>
          <cell r="B76">
            <v>6.8699999999999997E-2</v>
          </cell>
          <cell r="C76">
            <v>3.1299999999999994E-2</v>
          </cell>
          <cell r="D76">
            <v>-5.5000000000000049E-3</v>
          </cell>
          <cell r="G76">
            <v>4</v>
          </cell>
          <cell r="H76">
            <v>6.87</v>
          </cell>
          <cell r="I76">
            <v>3.74</v>
          </cell>
          <cell r="J76">
            <v>7.42</v>
          </cell>
        </row>
        <row r="77">
          <cell r="A77">
            <v>39964</v>
          </cell>
          <cell r="B77">
            <v>4.6900000000000004E-2</v>
          </cell>
          <cell r="C77">
            <v>2.3900000000000005E-2</v>
          </cell>
          <cell r="D77">
            <v>-1.7799999999999989E-2</v>
          </cell>
          <cell r="G77">
            <v>5</v>
          </cell>
          <cell r="H77">
            <v>4.6900000000000004</v>
          </cell>
          <cell r="I77">
            <v>2.2999999999999998</v>
          </cell>
          <cell r="J77">
            <v>6.47</v>
          </cell>
        </row>
        <row r="78">
          <cell r="A78">
            <v>39994</v>
          </cell>
          <cell r="B78">
            <v>0.01</v>
          </cell>
          <cell r="C78">
            <v>5.9000000000000007E-3</v>
          </cell>
          <cell r="D78">
            <v>1.5300000000000001E-2</v>
          </cell>
          <cell r="G78">
            <v>6</v>
          </cell>
          <cell r="H78">
            <v>1</v>
          </cell>
          <cell r="I78">
            <v>0.41</v>
          </cell>
          <cell r="J78">
            <v>-0.53</v>
          </cell>
        </row>
        <row r="79">
          <cell r="A79">
            <v>40025</v>
          </cell>
          <cell r="B79">
            <v>6.2300000000000001E-2</v>
          </cell>
          <cell r="C79">
            <v>1.3600000000000001E-2</v>
          </cell>
          <cell r="D79">
            <v>-8.2999999999999949E-3</v>
          </cell>
          <cell r="G79">
            <v>7</v>
          </cell>
          <cell r="H79">
            <v>6.23</v>
          </cell>
          <cell r="I79">
            <v>4.87</v>
          </cell>
          <cell r="J79">
            <v>7.06</v>
          </cell>
        </row>
        <row r="80">
          <cell r="A80">
            <v>40056</v>
          </cell>
          <cell r="B80">
            <v>3.0099999999999998E-2</v>
          </cell>
          <cell r="C80">
            <v>1.799999999999996E-3</v>
          </cell>
          <cell r="D80">
            <v>8.4999999999999971E-3</v>
          </cell>
          <cell r="G80">
            <v>8</v>
          </cell>
          <cell r="H80">
            <v>3.01</v>
          </cell>
          <cell r="I80">
            <v>2.83</v>
          </cell>
          <cell r="J80">
            <v>2.16</v>
          </cell>
        </row>
        <row r="81">
          <cell r="A81">
            <v>40086</v>
          </cell>
          <cell r="B81">
            <v>3.49E-2</v>
          </cell>
          <cell r="C81">
            <v>4.6999999999999993E-3</v>
          </cell>
          <cell r="D81">
            <v>-2.5000000000000022E-3</v>
          </cell>
          <cell r="G81">
            <v>9</v>
          </cell>
          <cell r="H81">
            <v>3.49</v>
          </cell>
          <cell r="I81">
            <v>3.02</v>
          </cell>
          <cell r="J81">
            <v>3.74</v>
          </cell>
        </row>
        <row r="82">
          <cell r="A82">
            <v>40117</v>
          </cell>
          <cell r="B82">
            <v>-1.3300000000000001E-2</v>
          </cell>
          <cell r="C82">
            <v>3.7000000000000002E-3</v>
          </cell>
          <cell r="D82">
            <v>1.2999999999999991E-3</v>
          </cell>
          <cell r="G82">
            <v>10</v>
          </cell>
          <cell r="H82">
            <v>-1.33</v>
          </cell>
          <cell r="I82">
            <v>-1.7</v>
          </cell>
          <cell r="J82">
            <v>-1.46</v>
          </cell>
        </row>
        <row r="83">
          <cell r="A83">
            <v>40147</v>
          </cell>
          <cell r="B83">
            <v>4.2000000000000003E-2</v>
          </cell>
          <cell r="C83">
            <v>-1.4999999999999944E-3</v>
          </cell>
          <cell r="D83">
            <v>2.0000000000000018E-3</v>
          </cell>
          <cell r="G83">
            <v>11</v>
          </cell>
          <cell r="H83">
            <v>4.2</v>
          </cell>
          <cell r="I83">
            <v>4.3499999999999996</v>
          </cell>
          <cell r="J83">
            <v>4</v>
          </cell>
        </row>
        <row r="84">
          <cell r="A84">
            <v>40178</v>
          </cell>
          <cell r="B84">
            <v>6.6E-3</v>
          </cell>
          <cell r="C84">
            <v>1.7500000000000002E-2</v>
          </cell>
          <cell r="D84">
            <v>7.4000000000000003E-3</v>
          </cell>
          <cell r="G84">
            <v>12</v>
          </cell>
          <cell r="H84">
            <v>0.66</v>
          </cell>
          <cell r="I84">
            <v>-1.0900000000000001</v>
          </cell>
          <cell r="J84">
            <v>-0.08</v>
          </cell>
        </row>
        <row r="85">
          <cell r="A85">
            <v>40209</v>
          </cell>
          <cell r="B85">
            <v>-1.6200000000000003E-2</v>
          </cell>
          <cell r="C85">
            <v>-5.2000000000000015E-3</v>
          </cell>
          <cell r="D85">
            <v>6.2000000000000006E-3</v>
          </cell>
          <cell r="F85">
            <v>2010</v>
          </cell>
          <cell r="G85">
            <v>1</v>
          </cell>
          <cell r="H85">
            <v>-1.62</v>
          </cell>
          <cell r="I85">
            <v>-1.1000000000000001</v>
          </cell>
          <cell r="J85">
            <v>-2.2400000000000002</v>
          </cell>
        </row>
        <row r="86">
          <cell r="A86">
            <v>40237</v>
          </cell>
          <cell r="B86">
            <v>2.0299999999999999E-2</v>
          </cell>
          <cell r="C86">
            <v>2.5999999999999981E-3</v>
          </cell>
          <cell r="D86">
            <v>6.0999999999999995E-3</v>
          </cell>
          <cell r="G86">
            <v>2</v>
          </cell>
          <cell r="H86">
            <v>2.0299999999999998</v>
          </cell>
          <cell r="I86">
            <v>1.77</v>
          </cell>
          <cell r="J86">
            <v>1.42</v>
          </cell>
        </row>
        <row r="87">
          <cell r="A87">
            <v>40268</v>
          </cell>
          <cell r="B87">
            <v>4.0099999999999997E-2</v>
          </cell>
          <cell r="C87">
            <v>1.0099999999999998E-2</v>
          </cell>
          <cell r="D87">
            <v>1.1999999999999927E-3</v>
          </cell>
          <cell r="G87">
            <v>3</v>
          </cell>
          <cell r="H87">
            <v>4.01</v>
          </cell>
          <cell r="I87">
            <v>3</v>
          </cell>
          <cell r="J87">
            <v>3.89</v>
          </cell>
        </row>
        <row r="88">
          <cell r="A88">
            <v>40298</v>
          </cell>
          <cell r="B88">
            <v>1.8799999999999997E-2</v>
          </cell>
          <cell r="C88">
            <v>-1.7000000000000001E-3</v>
          </cell>
          <cell r="D88">
            <v>1.5699999999999999E-2</v>
          </cell>
          <cell r="G88">
            <v>4</v>
          </cell>
          <cell r="H88">
            <v>1.88</v>
          </cell>
          <cell r="I88">
            <v>2.0499999999999998</v>
          </cell>
          <cell r="J88">
            <v>0.31</v>
          </cell>
        </row>
        <row r="89">
          <cell r="A89">
            <v>40329</v>
          </cell>
          <cell r="B89">
            <v>-4.7800000000000002E-2</v>
          </cell>
          <cell r="C89">
            <v>-1.6E-2</v>
          </cell>
          <cell r="D89">
            <v>6.3E-3</v>
          </cell>
          <cell r="G89">
            <v>5</v>
          </cell>
          <cell r="H89">
            <v>-4.78</v>
          </cell>
          <cell r="I89">
            <v>-3.18</v>
          </cell>
          <cell r="J89">
            <v>-5.41</v>
          </cell>
        </row>
        <row r="90">
          <cell r="A90">
            <v>40359</v>
          </cell>
          <cell r="B90">
            <v>-2.0299999999999999E-2</v>
          </cell>
          <cell r="C90">
            <v>-8.199999999999999E-3</v>
          </cell>
          <cell r="D90">
            <v>-1.3799999999999998E-2</v>
          </cell>
          <cell r="G90">
            <v>6</v>
          </cell>
          <cell r="H90">
            <v>-2.0299999999999998</v>
          </cell>
          <cell r="I90">
            <v>-1.21</v>
          </cell>
          <cell r="J90">
            <v>-0.65</v>
          </cell>
        </row>
        <row r="91">
          <cell r="A91">
            <v>40390</v>
          </cell>
          <cell r="B91">
            <v>5.4900000000000004E-2</v>
          </cell>
          <cell r="C91">
            <v>1.3600000000000008E-2</v>
          </cell>
          <cell r="D91">
            <v>-6.9999999999999993E-3</v>
          </cell>
          <cell r="G91">
            <v>7</v>
          </cell>
          <cell r="H91">
            <v>5.49</v>
          </cell>
          <cell r="I91">
            <v>4.13</v>
          </cell>
          <cell r="J91">
            <v>6.19</v>
          </cell>
        </row>
        <row r="92">
          <cell r="A92">
            <v>40421</v>
          </cell>
          <cell r="B92">
            <v>-6.0999999999999995E-3</v>
          </cell>
          <cell r="C92">
            <v>-7.1999999999999998E-3</v>
          </cell>
          <cell r="D92">
            <v>8.6E-3</v>
          </cell>
          <cell r="G92">
            <v>8</v>
          </cell>
          <cell r="H92">
            <v>-0.61</v>
          </cell>
          <cell r="I92">
            <v>0.11</v>
          </cell>
          <cell r="J92">
            <v>-1.47</v>
          </cell>
        </row>
        <row r="93">
          <cell r="A93">
            <v>40451</v>
          </cell>
          <cell r="B93">
            <v>5.5099999999999996E-2</v>
          </cell>
          <cell r="C93">
            <v>8.8999999999999982E-3</v>
          </cell>
          <cell r="D93">
            <v>-7.5000000000000067E-3</v>
          </cell>
          <cell r="G93">
            <v>9</v>
          </cell>
          <cell r="H93">
            <v>5.51</v>
          </cell>
          <cell r="I93">
            <v>4.62</v>
          </cell>
          <cell r="J93">
            <v>6.26</v>
          </cell>
        </row>
        <row r="94">
          <cell r="A94">
            <v>40482</v>
          </cell>
          <cell r="B94">
            <v>1.7399999999999999E-2</v>
          </cell>
          <cell r="C94">
            <v>7.6999999999999985E-3</v>
          </cell>
          <cell r="D94">
            <v>-7.3000000000000044E-3</v>
          </cell>
          <cell r="G94">
            <v>10</v>
          </cell>
          <cell r="H94">
            <v>1.74</v>
          </cell>
          <cell r="I94">
            <v>0.97</v>
          </cell>
          <cell r="J94">
            <v>2.4700000000000002</v>
          </cell>
        </row>
        <row r="95">
          <cell r="A95">
            <v>40512</v>
          </cell>
          <cell r="B95">
            <v>-4.7999999999999996E-3</v>
          </cell>
          <cell r="C95">
            <v>1.6000000000000007E-3</v>
          </cell>
          <cell r="D95">
            <v>1.55E-2</v>
          </cell>
          <cell r="G95">
            <v>11</v>
          </cell>
          <cell r="H95">
            <v>-0.48</v>
          </cell>
          <cell r="I95">
            <v>-0.64</v>
          </cell>
          <cell r="J95">
            <v>-2.0299999999999998</v>
          </cell>
        </row>
        <row r="96">
          <cell r="A96">
            <v>40543</v>
          </cell>
          <cell r="B96">
            <v>4.3400000000000001E-2</v>
          </cell>
          <cell r="C96">
            <v>1.84E-2</v>
          </cell>
          <cell r="D96">
            <v>8.100000000000003E-3</v>
          </cell>
          <cell r="G96">
            <v>12</v>
          </cell>
          <cell r="H96">
            <v>4.34</v>
          </cell>
          <cell r="I96">
            <v>2.5</v>
          </cell>
          <cell r="J96">
            <v>3.53</v>
          </cell>
        </row>
        <row r="97">
          <cell r="A97">
            <v>40574</v>
          </cell>
          <cell r="B97">
            <v>1.1599999999999999E-2</v>
          </cell>
          <cell r="C97">
            <v>7.2999999999999992E-3</v>
          </cell>
          <cell r="D97">
            <v>6.9999999999999923E-4</v>
          </cell>
          <cell r="F97">
            <v>2011</v>
          </cell>
          <cell r="G97">
            <v>1</v>
          </cell>
          <cell r="H97">
            <v>1.1599999999999999</v>
          </cell>
          <cell r="I97">
            <v>0.43</v>
          </cell>
          <cell r="J97">
            <v>1.0900000000000001</v>
          </cell>
        </row>
        <row r="98">
          <cell r="A98">
            <v>40602</v>
          </cell>
          <cell r="B98">
            <v>3.4300000000000004E-2</v>
          </cell>
          <cell r="C98">
            <v>8.2000000000000059E-3</v>
          </cell>
          <cell r="D98">
            <v>1.6300000000000002E-2</v>
          </cell>
          <cell r="G98">
            <v>2</v>
          </cell>
          <cell r="H98">
            <v>3.43</v>
          </cell>
          <cell r="I98">
            <v>2.61</v>
          </cell>
          <cell r="J98">
            <v>1.8</v>
          </cell>
        </row>
        <row r="99">
          <cell r="A99">
            <v>40633</v>
          </cell>
          <cell r="B99">
            <v>-1.1000000000000001E-3</v>
          </cell>
          <cell r="C99">
            <v>-1.4E-3</v>
          </cell>
          <cell r="D99">
            <v>3.0000000000000014E-4</v>
          </cell>
          <cell r="G99">
            <v>3</v>
          </cell>
          <cell r="H99">
            <v>-0.11</v>
          </cell>
          <cell r="I99">
            <v>0.03</v>
          </cell>
          <cell r="J99">
            <v>-0.14000000000000001</v>
          </cell>
        </row>
        <row r="100">
          <cell r="A100">
            <v>40663</v>
          </cell>
          <cell r="B100">
            <v>2.7099999999999999E-2</v>
          </cell>
          <cell r="C100">
            <v>1.4999999999999979E-3</v>
          </cell>
          <cell r="D100">
            <v>-7.6000000000000026E-3</v>
          </cell>
          <cell r="G100">
            <v>4</v>
          </cell>
          <cell r="H100">
            <v>2.71</v>
          </cell>
          <cell r="I100">
            <v>2.56</v>
          </cell>
          <cell r="J100">
            <v>3.47</v>
          </cell>
        </row>
        <row r="101">
          <cell r="A101">
            <v>40694</v>
          </cell>
          <cell r="B101">
            <v>6.4000000000000003E-3</v>
          </cell>
          <cell r="C101">
            <v>0</v>
          </cell>
          <cell r="D101">
            <v>1.2900000000000002E-2</v>
          </cell>
          <cell r="G101">
            <v>5</v>
          </cell>
          <cell r="H101">
            <v>0.64</v>
          </cell>
          <cell r="I101">
            <v>0.64</v>
          </cell>
          <cell r="J101">
            <v>-0.65</v>
          </cell>
        </row>
        <row r="102">
          <cell r="A102">
            <v>40724</v>
          </cell>
          <cell r="B102">
            <v>-1.4999999999999999E-2</v>
          </cell>
          <cell r="C102">
            <v>3.1000000000000021E-3</v>
          </cell>
          <cell r="D102">
            <v>-4.7999999999999987E-3</v>
          </cell>
          <cell r="G102">
            <v>6</v>
          </cell>
          <cell r="H102">
            <v>-1.5</v>
          </cell>
          <cell r="I102">
            <v>-1.81</v>
          </cell>
          <cell r="J102">
            <v>-1.02</v>
          </cell>
        </row>
        <row r="103">
          <cell r="A103">
            <v>40755</v>
          </cell>
          <cell r="B103">
            <v>2.5999999999999999E-3</v>
          </cell>
          <cell r="C103">
            <v>-1.8000000000000004E-3</v>
          </cell>
          <cell r="D103">
            <v>5.1999999999999998E-3</v>
          </cell>
          <cell r="G103">
            <v>7</v>
          </cell>
          <cell r="H103">
            <v>0.26</v>
          </cell>
          <cell r="I103">
            <v>0.44</v>
          </cell>
          <cell r="J103">
            <v>-0.26</v>
          </cell>
        </row>
        <row r="104">
          <cell r="A104">
            <v>40786</v>
          </cell>
          <cell r="B104">
            <v>5.0000000000000001E-4</v>
          </cell>
          <cell r="C104">
            <v>-1.5E-3</v>
          </cell>
          <cell r="D104">
            <v>3.4099999999999998E-2</v>
          </cell>
          <cell r="G104">
            <v>8</v>
          </cell>
          <cell r="H104">
            <v>0.05</v>
          </cell>
          <cell r="I104">
            <v>0.2</v>
          </cell>
          <cell r="J104">
            <v>-3.36</v>
          </cell>
        </row>
        <row r="105">
          <cell r="A105">
            <v>40816</v>
          </cell>
          <cell r="B105">
            <v>-9.1999999999999998E-3</v>
          </cell>
          <cell r="C105">
            <v>-7.6E-3</v>
          </cell>
          <cell r="D105">
            <v>5.4199999999999998E-2</v>
          </cell>
          <cell r="G105">
            <v>9</v>
          </cell>
          <cell r="H105">
            <v>-0.92</v>
          </cell>
          <cell r="I105">
            <v>-0.16</v>
          </cell>
          <cell r="J105">
            <v>-6.34</v>
          </cell>
        </row>
        <row r="106">
          <cell r="A106">
            <v>40847</v>
          </cell>
          <cell r="B106">
            <v>5.5399999999999998E-2</v>
          </cell>
          <cell r="C106">
            <v>3.599999999999999E-3</v>
          </cell>
          <cell r="D106">
            <v>-1.3500000000000005E-2</v>
          </cell>
          <cell r="G106">
            <v>10</v>
          </cell>
          <cell r="H106">
            <v>5.54</v>
          </cell>
          <cell r="I106">
            <v>5.18</v>
          </cell>
          <cell r="J106">
            <v>6.89</v>
          </cell>
        </row>
        <row r="107">
          <cell r="A107">
            <v>40877</v>
          </cell>
          <cell r="B107">
            <v>-2.0000000000000001E-4</v>
          </cell>
          <cell r="C107">
            <v>-7.6999999999999994E-3</v>
          </cell>
          <cell r="D107">
            <v>8.6999999999999994E-3</v>
          </cell>
          <cell r="G107">
            <v>11</v>
          </cell>
          <cell r="H107">
            <v>-0.02</v>
          </cell>
          <cell r="I107">
            <v>0.75</v>
          </cell>
          <cell r="J107">
            <v>-0.89</v>
          </cell>
        </row>
        <row r="108">
          <cell r="A108">
            <v>40908</v>
          </cell>
          <cell r="B108">
            <v>2.29E-2</v>
          </cell>
          <cell r="C108">
            <v>4.2999999999999983E-3</v>
          </cell>
          <cell r="D108">
            <v>2.1499999999999998E-2</v>
          </cell>
          <cell r="G108">
            <v>12</v>
          </cell>
          <cell r="H108">
            <v>2.29</v>
          </cell>
          <cell r="I108">
            <v>1.86</v>
          </cell>
          <cell r="J108">
            <v>0.14000000000000001</v>
          </cell>
        </row>
        <row r="109">
          <cell r="A109">
            <v>40939</v>
          </cell>
          <cell r="B109">
            <v>2.1099999999999997E-2</v>
          </cell>
          <cell r="C109">
            <v>-8.0000000000000036E-3</v>
          </cell>
          <cell r="D109">
            <v>-1.8100000000000002E-2</v>
          </cell>
          <cell r="F109">
            <v>2012</v>
          </cell>
          <cell r="G109">
            <v>1</v>
          </cell>
          <cell r="H109">
            <v>2.11</v>
          </cell>
          <cell r="I109">
            <v>2.91</v>
          </cell>
          <cell r="J109">
            <v>3.92</v>
          </cell>
        </row>
        <row r="110">
          <cell r="A110">
            <v>40968</v>
          </cell>
          <cell r="B110">
            <v>3.1899999999999998E-2</v>
          </cell>
          <cell r="C110">
            <v>1.4299999999999997E-2</v>
          </cell>
          <cell r="D110">
            <v>3.2999999999999974E-3</v>
          </cell>
          <cell r="G110">
            <v>2</v>
          </cell>
          <cell r="H110">
            <v>3.19</v>
          </cell>
          <cell r="I110">
            <v>1.76</v>
          </cell>
          <cell r="J110">
            <v>2.86</v>
          </cell>
        </row>
        <row r="111">
          <cell r="A111">
            <v>40999</v>
          </cell>
          <cell r="B111">
            <v>2.8999999999999998E-3</v>
          </cell>
          <cell r="C111">
            <v>-1.7000000000000001E-3</v>
          </cell>
          <cell r="D111">
            <v>-7.000000000000001E-4</v>
          </cell>
          <cell r="G111">
            <v>3</v>
          </cell>
          <cell r="H111">
            <v>0.28999999999999998</v>
          </cell>
          <cell r="I111">
            <v>0.46</v>
          </cell>
          <cell r="J111">
            <v>0.36</v>
          </cell>
        </row>
        <row r="112">
          <cell r="A112">
            <v>41029</v>
          </cell>
          <cell r="B112">
            <v>1.1200000000000002E-2</v>
          </cell>
          <cell r="C112">
            <v>-2.3E-3</v>
          </cell>
          <cell r="D112">
            <v>1.1600000000000001E-2</v>
          </cell>
          <cell r="G112">
            <v>4</v>
          </cell>
          <cell r="H112">
            <v>1.1200000000000001</v>
          </cell>
          <cell r="I112">
            <v>1.35</v>
          </cell>
          <cell r="J112">
            <v>-0.04</v>
          </cell>
        </row>
        <row r="113">
          <cell r="A113">
            <v>41060</v>
          </cell>
          <cell r="B113">
            <v>-2.07E-2</v>
          </cell>
          <cell r="C113">
            <v>-1.4499999999999999E-2</v>
          </cell>
          <cell r="D113">
            <v>2.7699999999999999E-2</v>
          </cell>
          <cell r="G113">
            <v>5</v>
          </cell>
          <cell r="H113">
            <v>-2.0699999999999998</v>
          </cell>
          <cell r="I113">
            <v>-0.62</v>
          </cell>
          <cell r="J113">
            <v>-4.84</v>
          </cell>
        </row>
        <row r="114">
          <cell r="A114">
            <v>41090</v>
          </cell>
          <cell r="B114">
            <v>1.9799999999999998E-2</v>
          </cell>
          <cell r="C114">
            <v>1.1999999999999962E-3</v>
          </cell>
          <cell r="D114">
            <v>-1.1300000000000001E-2</v>
          </cell>
          <cell r="G114">
            <v>6</v>
          </cell>
          <cell r="H114">
            <v>1.98</v>
          </cell>
          <cell r="I114">
            <v>1.86</v>
          </cell>
          <cell r="J114">
            <v>3.11</v>
          </cell>
        </row>
        <row r="115">
          <cell r="A115">
            <v>41121</v>
          </cell>
          <cell r="B115">
            <v>2.3599999999999999E-2</v>
          </cell>
          <cell r="C115">
            <v>1.9999999999999983E-3</v>
          </cell>
          <cell r="D115">
            <v>1.21E-2</v>
          </cell>
          <cell r="G115">
            <v>7</v>
          </cell>
          <cell r="H115">
            <v>2.36</v>
          </cell>
          <cell r="I115">
            <v>2.16</v>
          </cell>
          <cell r="J115">
            <v>1.1499999999999999</v>
          </cell>
        </row>
        <row r="116">
          <cell r="A116">
            <v>41152</v>
          </cell>
          <cell r="B116">
            <v>7.0999999999999995E-3</v>
          </cell>
          <cell r="C116">
            <v>-1.9000000000000015E-3</v>
          </cell>
          <cell r="D116">
            <v>-8.3000000000000018E-3</v>
          </cell>
          <cell r="G116">
            <v>8</v>
          </cell>
          <cell r="H116">
            <v>0.71</v>
          </cell>
          <cell r="I116">
            <v>0.9</v>
          </cell>
          <cell r="J116">
            <v>1.54</v>
          </cell>
        </row>
        <row r="117">
          <cell r="A117">
            <v>41182</v>
          </cell>
          <cell r="B117">
            <v>2.2099999999999998E-2</v>
          </cell>
          <cell r="C117">
            <v>1.4699999999999998E-2</v>
          </cell>
          <cell r="D117">
            <v>1.3999999999999985E-3</v>
          </cell>
          <cell r="G117">
            <v>9</v>
          </cell>
          <cell r="H117">
            <v>2.21</v>
          </cell>
          <cell r="I117">
            <v>0.74</v>
          </cell>
          <cell r="J117">
            <v>2.0699999999999998</v>
          </cell>
        </row>
        <row r="118">
          <cell r="A118">
            <v>41213</v>
          </cell>
          <cell r="B118">
            <v>-6.0000000000000001E-3</v>
          </cell>
          <cell r="C118">
            <v>6.8999999999999999E-3</v>
          </cell>
          <cell r="D118">
            <v>-3.5000000000000001E-3</v>
          </cell>
          <cell r="G118">
            <v>10</v>
          </cell>
          <cell r="H118">
            <v>-0.6</v>
          </cell>
          <cell r="I118">
            <v>-1.29</v>
          </cell>
          <cell r="J118">
            <v>-0.25</v>
          </cell>
        </row>
        <row r="119">
          <cell r="A119">
            <v>41243</v>
          </cell>
          <cell r="B119">
            <v>8.9999999999999998E-4</v>
          </cell>
          <cell r="C119">
            <v>-7.9000000000000008E-3</v>
          </cell>
          <cell r="D119">
            <v>-1.0799999999999999E-2</v>
          </cell>
          <cell r="G119">
            <v>11</v>
          </cell>
          <cell r="H119">
            <v>0.09</v>
          </cell>
          <cell r="I119">
            <v>0.88</v>
          </cell>
          <cell r="J119">
            <v>1.17</v>
          </cell>
        </row>
        <row r="120">
          <cell r="A120">
            <v>41274</v>
          </cell>
          <cell r="B120">
            <v>3.4000000000000002E-3</v>
          </cell>
          <cell r="C120">
            <v>6.0000000000000001E-3</v>
          </cell>
          <cell r="D120">
            <v>-1.3299999999999999E-2</v>
          </cell>
          <cell r="G120">
            <v>12</v>
          </cell>
          <cell r="H120">
            <v>0.34</v>
          </cell>
          <cell r="I120">
            <v>-0.26</v>
          </cell>
          <cell r="J120">
            <v>1.67</v>
          </cell>
        </row>
        <row r="121">
          <cell r="A121">
            <v>41305</v>
          </cell>
          <cell r="B121">
            <v>4.4000000000000004E-2</v>
          </cell>
          <cell r="C121">
            <v>2.6500000000000003E-2</v>
          </cell>
          <cell r="D121">
            <v>2.4600000000000004E-2</v>
          </cell>
          <cell r="F121">
            <v>2013</v>
          </cell>
          <cell r="G121">
            <v>1</v>
          </cell>
          <cell r="H121">
            <v>4.4000000000000004</v>
          </cell>
          <cell r="I121">
            <v>1.75</v>
          </cell>
          <cell r="J121">
            <v>1.94</v>
          </cell>
        </row>
        <row r="122">
          <cell r="A122">
            <v>41333</v>
          </cell>
          <cell r="B122">
            <v>1.5900000000000001E-2</v>
          </cell>
          <cell r="C122">
            <v>2.5000000000000005E-3</v>
          </cell>
          <cell r="D122">
            <v>1.37E-2</v>
          </cell>
          <cell r="G122">
            <v>2</v>
          </cell>
          <cell r="H122">
            <v>1.59</v>
          </cell>
          <cell r="I122">
            <v>1.34</v>
          </cell>
          <cell r="J122">
            <v>0.22</v>
          </cell>
        </row>
        <row r="123">
          <cell r="A123">
            <v>41364</v>
          </cell>
          <cell r="B123">
            <v>3.1200000000000002E-2</v>
          </cell>
          <cell r="C123">
            <v>8.5000000000000006E-3</v>
          </cell>
          <cell r="D123">
            <v>1.5800000000000002E-2</v>
          </cell>
          <cell r="G123">
            <v>3</v>
          </cell>
          <cell r="H123">
            <v>3.12</v>
          </cell>
          <cell r="I123">
            <v>2.27</v>
          </cell>
          <cell r="J123">
            <v>1.54</v>
          </cell>
        </row>
        <row r="124">
          <cell r="A124">
            <v>41394</v>
          </cell>
          <cell r="B124">
            <v>1.32E-2</v>
          </cell>
          <cell r="C124">
            <v>-1.3899999999999999E-2</v>
          </cell>
          <cell r="D124">
            <v>-8.6999999999999994E-3</v>
          </cell>
          <cell r="G124">
            <v>4</v>
          </cell>
          <cell r="H124">
            <v>1.32</v>
          </cell>
          <cell r="I124">
            <v>2.71</v>
          </cell>
          <cell r="J124">
            <v>2.19</v>
          </cell>
        </row>
        <row r="125">
          <cell r="A125">
            <v>41425</v>
          </cell>
          <cell r="B125">
            <v>-1.5E-3</v>
          </cell>
          <cell r="C125">
            <v>9.8999999999999991E-3</v>
          </cell>
          <cell r="D125">
            <v>1.29E-2</v>
          </cell>
          <cell r="G125">
            <v>5</v>
          </cell>
          <cell r="H125">
            <v>-0.15</v>
          </cell>
          <cell r="I125">
            <v>-1.1399999999999999</v>
          </cell>
          <cell r="J125">
            <v>-1.44</v>
          </cell>
        </row>
        <row r="126">
          <cell r="A126">
            <v>41455</v>
          </cell>
          <cell r="B126">
            <v>-1.43E-2</v>
          </cell>
          <cell r="C126">
            <v>6.8999999999999999E-3</v>
          </cell>
          <cell r="D126">
            <v>1.26E-2</v>
          </cell>
          <cell r="G126">
            <v>6</v>
          </cell>
          <cell r="H126">
            <v>-1.43</v>
          </cell>
          <cell r="I126">
            <v>-2.12</v>
          </cell>
          <cell r="J126">
            <v>-2.69</v>
          </cell>
        </row>
        <row r="127">
          <cell r="H127">
            <v>0</v>
          </cell>
        </row>
        <row r="128">
          <cell r="H128">
            <v>0</v>
          </cell>
        </row>
        <row r="129">
          <cell r="H129">
            <v>0</v>
          </cell>
          <cell r="I129">
            <v>0</v>
          </cell>
        </row>
        <row r="155">
          <cell r="F155">
            <v>0</v>
          </cell>
          <cell r="G155">
            <v>0</v>
          </cell>
          <cell r="J155">
            <v>0</v>
          </cell>
        </row>
        <row r="157">
          <cell r="A157">
            <v>0</v>
          </cell>
          <cell r="F157">
            <v>0</v>
          </cell>
          <cell r="G157">
            <v>0</v>
          </cell>
          <cell r="J157">
            <v>0</v>
          </cell>
        </row>
        <row r="158">
          <cell r="H158">
            <v>0</v>
          </cell>
          <cell r="I158">
            <v>0</v>
          </cell>
        </row>
        <row r="168">
          <cell r="A168">
            <v>0</v>
          </cell>
          <cell r="F168">
            <v>0</v>
          </cell>
          <cell r="G168">
            <v>0</v>
          </cell>
          <cell r="J168">
            <v>0</v>
          </cell>
        </row>
        <row r="169">
          <cell r="H169">
            <v>0</v>
          </cell>
          <cell r="I169">
            <v>0</v>
          </cell>
        </row>
      </sheetData>
      <sheetData sheetId="3"/>
      <sheetData sheetId="4"/>
      <sheetData sheetId="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 Difference"/>
      <sheetName val="Ch. Returns"/>
      <sheetName val="Simple"/>
      <sheetName val="Simple Equal Beta"/>
      <sheetName val="Ch. All"/>
      <sheetName val="Monthly"/>
      <sheetName val="No-Lag"/>
      <sheetName val="Lagged"/>
      <sheetName val="SP500"/>
      <sheetName val="Real Returns"/>
      <sheetName val="Net -&gt; Gross ($)"/>
      <sheetName val="Gross -&gt; Net ($)"/>
      <sheetName val="DGS10"/>
      <sheetName val="Beta"/>
      <sheetName val="Beta Chart"/>
      <sheetName val="Beta2"/>
    </sheetNames>
    <sheetDataSet>
      <sheetData sheetId="0" refreshError="1"/>
      <sheetData sheetId="1" refreshError="1"/>
      <sheetData sheetId="2" refreshError="1"/>
      <sheetData sheetId="3" refreshError="1"/>
      <sheetData sheetId="4" refreshError="1"/>
      <sheetData sheetId="5"/>
      <sheetData sheetId="6"/>
      <sheetData sheetId="7">
        <row r="1">
          <cell r="A1">
            <v>0</v>
          </cell>
          <cell r="B1" t="str">
            <v>[Net] [Period] Portfolio</v>
          </cell>
          <cell r="C1" t="str">
            <v>Net Turnover</v>
          </cell>
          <cell r="D1" t="str">
            <v>Transaction Cost</v>
          </cell>
          <cell r="E1">
            <v>5.0000000000000001E-3</v>
          </cell>
          <cell r="F1" t="str">
            <v>Return Net of Cost</v>
          </cell>
        </row>
        <row r="2">
          <cell r="A2" t="str">
            <v>Mean</v>
          </cell>
          <cell r="B2">
            <v>1.47E-2</v>
          </cell>
          <cell r="C2">
            <v>0</v>
          </cell>
          <cell r="D2">
            <v>0</v>
          </cell>
        </row>
        <row r="3">
          <cell r="A3" t="str">
            <v>Std Dev</v>
          </cell>
          <cell r="B3">
            <v>5.8500000000000003E-2</v>
          </cell>
          <cell r="C3">
            <v>0</v>
          </cell>
          <cell r="D3">
            <v>0</v>
          </cell>
        </row>
        <row r="4">
          <cell r="A4" t="str">
            <v>Min</v>
          </cell>
          <cell r="B4">
            <v>-0.24149999999999999</v>
          </cell>
          <cell r="C4">
            <v>0</v>
          </cell>
          <cell r="D4">
            <v>0</v>
          </cell>
        </row>
        <row r="5">
          <cell r="A5" t="str">
            <v>Max</v>
          </cell>
          <cell r="B5">
            <v>0.18140000000000001</v>
          </cell>
          <cell r="C5">
            <v>0</v>
          </cell>
          <cell r="D5">
            <v>0</v>
          </cell>
        </row>
        <row r="6">
          <cell r="A6">
            <v>37681</v>
          </cell>
          <cell r="B6">
            <v>2.63E-2</v>
          </cell>
          <cell r="C6">
            <v>0</v>
          </cell>
          <cell r="D6">
            <v>0</v>
          </cell>
          <cell r="F6">
            <v>2.63E-2</v>
          </cell>
        </row>
        <row r="7">
          <cell r="A7">
            <v>37712</v>
          </cell>
          <cell r="B7">
            <v>7.9000000000000001E-2</v>
          </cell>
          <cell r="C7">
            <v>0</v>
          </cell>
          <cell r="D7">
            <v>0</v>
          </cell>
          <cell r="F7">
            <v>7.9000000000000001E-2</v>
          </cell>
        </row>
        <row r="8">
          <cell r="A8">
            <v>37742</v>
          </cell>
          <cell r="B8">
            <v>0.12570000000000001</v>
          </cell>
          <cell r="C8">
            <v>0.28331839376807066</v>
          </cell>
          <cell r="D8">
            <v>1.4165919688403532E-3</v>
          </cell>
          <cell r="F8">
            <v>0.12428340803115966</v>
          </cell>
        </row>
        <row r="9">
          <cell r="A9">
            <v>37773</v>
          </cell>
          <cell r="B9">
            <v>2.3800000000000002E-2</v>
          </cell>
          <cell r="C9">
            <v>0</v>
          </cell>
          <cell r="D9">
            <v>0</v>
          </cell>
          <cell r="F9">
            <v>2.3800000000000002E-2</v>
          </cell>
        </row>
        <row r="10">
          <cell r="A10">
            <v>37803</v>
          </cell>
          <cell r="B10">
            <v>1.2800000000000001E-2</v>
          </cell>
          <cell r="C10">
            <v>0</v>
          </cell>
          <cell r="D10">
            <v>0</v>
          </cell>
          <cell r="F10">
            <v>1.2800000000000001E-2</v>
          </cell>
        </row>
        <row r="11">
          <cell r="A11">
            <v>37834</v>
          </cell>
          <cell r="B11">
            <v>2.2200000000000001E-2</v>
          </cell>
          <cell r="C11">
            <v>0.35836615161601126</v>
          </cell>
          <cell r="D11">
            <v>1.7918307580800563E-3</v>
          </cell>
          <cell r="F11">
            <v>2.0408169241919946E-2</v>
          </cell>
        </row>
        <row r="12">
          <cell r="A12">
            <v>37865</v>
          </cell>
          <cell r="B12">
            <v>1.5100000000000001E-2</v>
          </cell>
          <cell r="C12">
            <v>0</v>
          </cell>
          <cell r="D12">
            <v>0</v>
          </cell>
          <cell r="F12">
            <v>1.5100000000000001E-2</v>
          </cell>
        </row>
        <row r="13">
          <cell r="A13">
            <v>37895</v>
          </cell>
          <cell r="B13">
            <v>0.12790000000000001</v>
          </cell>
          <cell r="C13">
            <v>0</v>
          </cell>
          <cell r="D13">
            <v>0</v>
          </cell>
          <cell r="F13">
            <v>0.12790000000000001</v>
          </cell>
        </row>
        <row r="14">
          <cell r="A14">
            <v>37926</v>
          </cell>
          <cell r="B14">
            <v>5.8500000000000003E-2</v>
          </cell>
          <cell r="C14">
            <v>0.50360384520053514</v>
          </cell>
          <cell r="D14">
            <v>2.5180192260026756E-3</v>
          </cell>
          <cell r="F14">
            <v>5.5981980773997325E-2</v>
          </cell>
        </row>
        <row r="15">
          <cell r="A15">
            <v>37956</v>
          </cell>
          <cell r="B15">
            <v>6.0100000000000001E-2</v>
          </cell>
          <cell r="C15">
            <v>0</v>
          </cell>
          <cell r="D15">
            <v>0</v>
          </cell>
          <cell r="F15">
            <v>6.0100000000000001E-2</v>
          </cell>
        </row>
        <row r="16">
          <cell r="A16">
            <v>37987</v>
          </cell>
          <cell r="B16">
            <v>3.4299999999999997E-2</v>
          </cell>
          <cell r="C16">
            <v>0</v>
          </cell>
          <cell r="D16">
            <v>0</v>
          </cell>
          <cell r="F16">
            <v>3.4299999999999997E-2</v>
          </cell>
        </row>
        <row r="17">
          <cell r="A17">
            <v>38018</v>
          </cell>
          <cell r="B17">
            <v>3.3599999999999998E-2</v>
          </cell>
          <cell r="C17">
            <v>0.30724707040712995</v>
          </cell>
          <cell r="D17">
            <v>1.5362353520356497E-3</v>
          </cell>
          <cell r="F17">
            <v>3.206376464796435E-2</v>
          </cell>
        </row>
        <row r="18">
          <cell r="A18">
            <v>38047</v>
          </cell>
          <cell r="B18">
            <v>1.89E-2</v>
          </cell>
          <cell r="C18">
            <v>0</v>
          </cell>
          <cell r="D18">
            <v>0</v>
          </cell>
          <cell r="F18">
            <v>1.89E-2</v>
          </cell>
        </row>
        <row r="19">
          <cell r="A19">
            <v>38078</v>
          </cell>
          <cell r="B19">
            <v>-4.3400000000000001E-2</v>
          </cell>
          <cell r="C19">
            <v>0</v>
          </cell>
          <cell r="D19">
            <v>0</v>
          </cell>
          <cell r="F19">
            <v>-4.3400000000000001E-2</v>
          </cell>
        </row>
        <row r="20">
          <cell r="A20">
            <v>38108</v>
          </cell>
          <cell r="B20">
            <v>1.7999999999999999E-2</v>
          </cell>
          <cell r="C20">
            <v>0.39925798559988579</v>
          </cell>
          <cell r="D20">
            <v>1.9962899279994291E-3</v>
          </cell>
          <cell r="F20">
            <v>1.600371007200057E-2</v>
          </cell>
        </row>
        <row r="21">
          <cell r="A21">
            <v>38139</v>
          </cell>
          <cell r="B21">
            <v>7.2999999999999995E-2</v>
          </cell>
          <cell r="C21">
            <v>0</v>
          </cell>
          <cell r="D21">
            <v>0</v>
          </cell>
          <cell r="F21">
            <v>7.2999999999999995E-2</v>
          </cell>
        </row>
        <row r="22">
          <cell r="A22">
            <v>38169</v>
          </cell>
          <cell r="B22">
            <v>-4.6399999999999997E-2</v>
          </cell>
          <cell r="C22">
            <v>0</v>
          </cell>
          <cell r="D22">
            <v>0</v>
          </cell>
          <cell r="F22">
            <v>-4.6399999999999997E-2</v>
          </cell>
        </row>
        <row r="23">
          <cell r="A23">
            <v>38200</v>
          </cell>
          <cell r="B23">
            <v>-3.2000000000000002E-3</v>
          </cell>
          <cell r="C23">
            <v>0.40639199810358306</v>
          </cell>
          <cell r="D23">
            <v>2.0319599905179154E-3</v>
          </cell>
          <cell r="F23">
            <v>-5.2319599905179155E-3</v>
          </cell>
        </row>
        <row r="24">
          <cell r="A24">
            <v>38231</v>
          </cell>
          <cell r="B24">
            <v>3.2599999999999997E-2</v>
          </cell>
          <cell r="C24">
            <v>0</v>
          </cell>
          <cell r="D24">
            <v>0</v>
          </cell>
          <cell r="F24">
            <v>3.2599999999999997E-2</v>
          </cell>
        </row>
        <row r="25">
          <cell r="A25">
            <v>38261</v>
          </cell>
          <cell r="B25">
            <v>5.0000000000000001E-4</v>
          </cell>
          <cell r="C25">
            <v>0</v>
          </cell>
          <cell r="D25">
            <v>0</v>
          </cell>
          <cell r="F25">
            <v>5.0000000000000001E-4</v>
          </cell>
        </row>
        <row r="26">
          <cell r="A26">
            <v>38292</v>
          </cell>
          <cell r="B26">
            <v>9.4100000000000003E-2</v>
          </cell>
          <cell r="C26">
            <v>0.36658146983254541</v>
          </cell>
          <cell r="D26">
            <v>1.8329073491627271E-3</v>
          </cell>
          <cell r="F26">
            <v>9.2267092650837282E-2</v>
          </cell>
        </row>
        <row r="27">
          <cell r="A27">
            <v>38322</v>
          </cell>
          <cell r="B27">
            <v>4.48E-2</v>
          </cell>
          <cell r="C27">
            <v>0</v>
          </cell>
          <cell r="D27">
            <v>0</v>
          </cell>
          <cell r="F27">
            <v>4.48E-2</v>
          </cell>
        </row>
        <row r="28">
          <cell r="A28">
            <v>38353</v>
          </cell>
          <cell r="B28">
            <v>-1.7399999999999999E-2</v>
          </cell>
          <cell r="C28">
            <v>0</v>
          </cell>
          <cell r="D28">
            <v>0</v>
          </cell>
          <cell r="F28">
            <v>-1.7399999999999999E-2</v>
          </cell>
        </row>
        <row r="29">
          <cell r="A29">
            <v>38384</v>
          </cell>
          <cell r="B29">
            <v>5.0700000000000002E-2</v>
          </cell>
          <cell r="C29">
            <v>0.30913143979716817</v>
          </cell>
          <cell r="D29">
            <v>1.5456571989858408E-3</v>
          </cell>
          <cell r="F29">
            <v>4.9154342801014161E-2</v>
          </cell>
        </row>
        <row r="30">
          <cell r="A30">
            <v>38412</v>
          </cell>
          <cell r="B30">
            <v>-8.2000000000000007E-3</v>
          </cell>
          <cell r="C30">
            <v>0</v>
          </cell>
          <cell r="D30">
            <v>0</v>
          </cell>
          <cell r="F30">
            <v>-8.2000000000000007E-3</v>
          </cell>
        </row>
        <row r="31">
          <cell r="A31">
            <v>38443</v>
          </cell>
          <cell r="B31">
            <v>-3.8100000000000002E-2</v>
          </cell>
          <cell r="C31">
            <v>0</v>
          </cell>
          <cell r="D31">
            <v>0</v>
          </cell>
          <cell r="F31">
            <v>-3.8100000000000002E-2</v>
          </cell>
        </row>
        <row r="32">
          <cell r="A32">
            <v>38473</v>
          </cell>
          <cell r="B32">
            <v>5.0799999999999998E-2</v>
          </cell>
          <cell r="C32">
            <v>0.40425741655244973</v>
          </cell>
          <cell r="D32">
            <v>2.0212870827622485E-3</v>
          </cell>
          <cell r="F32">
            <v>4.8778712917237746E-2</v>
          </cell>
        </row>
        <row r="33">
          <cell r="A33">
            <v>38504</v>
          </cell>
          <cell r="B33">
            <v>3.6400000000000002E-2</v>
          </cell>
          <cell r="C33">
            <v>0</v>
          </cell>
          <cell r="D33">
            <v>0</v>
          </cell>
          <cell r="F33">
            <v>3.6400000000000002E-2</v>
          </cell>
        </row>
        <row r="34">
          <cell r="A34">
            <v>38534</v>
          </cell>
          <cell r="B34">
            <v>4.6300000000000001E-2</v>
          </cell>
          <cell r="C34">
            <v>0</v>
          </cell>
          <cell r="D34">
            <v>0</v>
          </cell>
          <cell r="F34">
            <v>4.6300000000000001E-2</v>
          </cell>
        </row>
        <row r="35">
          <cell r="A35">
            <v>38565</v>
          </cell>
          <cell r="B35">
            <v>2.64E-2</v>
          </cell>
          <cell r="C35">
            <v>0.32160638823527077</v>
          </cell>
          <cell r="D35">
            <v>1.6080319411763539E-3</v>
          </cell>
          <cell r="F35">
            <v>2.4791968058823645E-2</v>
          </cell>
        </row>
        <row r="36">
          <cell r="A36">
            <v>38596</v>
          </cell>
          <cell r="B36">
            <v>3.44E-2</v>
          </cell>
          <cell r="C36">
            <v>0</v>
          </cell>
          <cell r="D36">
            <v>0</v>
          </cell>
          <cell r="F36">
            <v>3.44E-2</v>
          </cell>
        </row>
        <row r="37">
          <cell r="A37">
            <v>38626</v>
          </cell>
          <cell r="B37">
            <v>-5.7000000000000002E-2</v>
          </cell>
          <cell r="C37">
            <v>0</v>
          </cell>
          <cell r="D37">
            <v>0</v>
          </cell>
          <cell r="F37">
            <v>-5.7000000000000002E-2</v>
          </cell>
        </row>
        <row r="38">
          <cell r="A38">
            <v>38657</v>
          </cell>
          <cell r="B38">
            <v>2.1899999999999999E-2</v>
          </cell>
          <cell r="C38">
            <v>0.47238232583257711</v>
          </cell>
          <cell r="D38">
            <v>2.3619116291628858E-3</v>
          </cell>
          <cell r="F38">
            <v>1.9538088370837113E-2</v>
          </cell>
        </row>
        <row r="39">
          <cell r="A39">
            <v>38687</v>
          </cell>
          <cell r="B39">
            <v>1.6400000000000001E-2</v>
          </cell>
          <cell r="C39">
            <v>0</v>
          </cell>
          <cell r="D39">
            <v>0</v>
          </cell>
          <cell r="F39">
            <v>1.6400000000000001E-2</v>
          </cell>
        </row>
        <row r="40">
          <cell r="A40">
            <v>38718</v>
          </cell>
          <cell r="B40">
            <v>7.0499999999999993E-2</v>
          </cell>
          <cell r="C40">
            <v>0</v>
          </cell>
          <cell r="D40">
            <v>0</v>
          </cell>
          <cell r="F40">
            <v>7.0499999999999993E-2</v>
          </cell>
        </row>
        <row r="41">
          <cell r="A41">
            <v>38749</v>
          </cell>
          <cell r="B41">
            <v>-2.8299999999999999E-2</v>
          </cell>
          <cell r="C41">
            <v>0.33652742463359586</v>
          </cell>
          <cell r="D41">
            <v>1.6826371231679794E-3</v>
          </cell>
          <cell r="F41">
            <v>-2.9982637123167979E-2</v>
          </cell>
        </row>
        <row r="42">
          <cell r="A42">
            <v>38777</v>
          </cell>
          <cell r="B42">
            <v>3.32E-2</v>
          </cell>
          <cell r="C42">
            <v>0</v>
          </cell>
          <cell r="D42">
            <v>0</v>
          </cell>
          <cell r="F42">
            <v>3.32E-2</v>
          </cell>
        </row>
        <row r="43">
          <cell r="A43">
            <v>38808</v>
          </cell>
          <cell r="B43">
            <v>1.44E-2</v>
          </cell>
          <cell r="C43">
            <v>0</v>
          </cell>
          <cell r="D43">
            <v>0</v>
          </cell>
          <cell r="F43">
            <v>1.44E-2</v>
          </cell>
        </row>
        <row r="44">
          <cell r="A44">
            <v>38838</v>
          </cell>
          <cell r="B44">
            <v>-2.12E-2</v>
          </cell>
          <cell r="C44">
            <v>0.39447648152592552</v>
          </cell>
          <cell r="D44">
            <v>1.9723824076296275E-3</v>
          </cell>
          <cell r="F44">
            <v>-2.3172382407629626E-2</v>
          </cell>
        </row>
        <row r="45">
          <cell r="A45">
            <v>38869</v>
          </cell>
          <cell r="B45">
            <v>1.9599999999999999E-2</v>
          </cell>
          <cell r="C45">
            <v>0</v>
          </cell>
          <cell r="D45">
            <v>0</v>
          </cell>
          <cell r="F45">
            <v>1.9599999999999999E-2</v>
          </cell>
        </row>
        <row r="46">
          <cell r="A46">
            <v>38899</v>
          </cell>
          <cell r="B46">
            <v>-8.0999999999999996E-3</v>
          </cell>
          <cell r="C46">
            <v>0</v>
          </cell>
          <cell r="D46">
            <v>0</v>
          </cell>
          <cell r="F46">
            <v>-8.0999999999999996E-3</v>
          </cell>
        </row>
        <row r="47">
          <cell r="A47">
            <v>38930</v>
          </cell>
          <cell r="B47">
            <v>1.41E-2</v>
          </cell>
          <cell r="C47">
            <v>0.41115812260721762</v>
          </cell>
          <cell r="D47">
            <v>2.0557906130360881E-3</v>
          </cell>
          <cell r="F47">
            <v>1.2044209386963912E-2</v>
          </cell>
        </row>
        <row r="48">
          <cell r="A48">
            <v>38961</v>
          </cell>
          <cell r="B48">
            <v>-9.2999999999999992E-3</v>
          </cell>
          <cell r="C48">
            <v>0</v>
          </cell>
          <cell r="D48">
            <v>0</v>
          </cell>
          <cell r="F48">
            <v>-9.2999999999999992E-3</v>
          </cell>
        </row>
        <row r="49">
          <cell r="A49">
            <v>38991</v>
          </cell>
          <cell r="B49">
            <v>5.21E-2</v>
          </cell>
          <cell r="C49">
            <v>0</v>
          </cell>
          <cell r="D49">
            <v>0</v>
          </cell>
          <cell r="F49">
            <v>5.21E-2</v>
          </cell>
        </row>
        <row r="50">
          <cell r="A50">
            <v>39022</v>
          </cell>
          <cell r="B50">
            <v>3.27E-2</v>
          </cell>
          <cell r="C50">
            <v>0.30873730130531762</v>
          </cell>
          <cell r="D50">
            <v>1.5436865065265881E-3</v>
          </cell>
          <cell r="F50">
            <v>3.1156313493473413E-2</v>
          </cell>
        </row>
        <row r="51">
          <cell r="A51">
            <v>39052</v>
          </cell>
          <cell r="B51">
            <v>6.1000000000000004E-3</v>
          </cell>
          <cell r="C51">
            <v>0</v>
          </cell>
          <cell r="D51">
            <v>0</v>
          </cell>
          <cell r="F51">
            <v>6.1000000000000004E-3</v>
          </cell>
        </row>
        <row r="52">
          <cell r="A52">
            <v>39083</v>
          </cell>
          <cell r="B52">
            <v>2.8299999999999999E-2</v>
          </cell>
          <cell r="C52">
            <v>0</v>
          </cell>
          <cell r="D52">
            <v>0</v>
          </cell>
          <cell r="F52">
            <v>2.8299999999999999E-2</v>
          </cell>
        </row>
        <row r="53">
          <cell r="A53">
            <v>39114</v>
          </cell>
          <cell r="B53">
            <v>4.3E-3</v>
          </cell>
          <cell r="C53">
            <v>0.3986757256757858</v>
          </cell>
          <cell r="D53">
            <v>1.9933786283789288E-3</v>
          </cell>
          <cell r="F53">
            <v>2.3066213716210712E-3</v>
          </cell>
        </row>
        <row r="54">
          <cell r="A54">
            <v>39142</v>
          </cell>
          <cell r="B54">
            <v>2.24E-2</v>
          </cell>
          <cell r="C54">
            <v>0</v>
          </cell>
          <cell r="D54">
            <v>0</v>
          </cell>
          <cell r="F54">
            <v>2.24E-2</v>
          </cell>
        </row>
        <row r="55">
          <cell r="A55">
            <v>39173</v>
          </cell>
          <cell r="B55">
            <v>3.15E-2</v>
          </cell>
          <cell r="C55">
            <v>0</v>
          </cell>
          <cell r="D55">
            <v>0</v>
          </cell>
          <cell r="F55">
            <v>3.15E-2</v>
          </cell>
        </row>
        <row r="56">
          <cell r="A56">
            <v>39203</v>
          </cell>
          <cell r="B56">
            <v>6.3899999999999998E-2</v>
          </cell>
          <cell r="C56">
            <v>0.4229929654254494</v>
          </cell>
          <cell r="D56">
            <v>2.1149648271272469E-3</v>
          </cell>
          <cell r="F56">
            <v>6.1785035172872753E-2</v>
          </cell>
        </row>
        <row r="57">
          <cell r="A57">
            <v>39234</v>
          </cell>
          <cell r="B57">
            <v>-2.3699999999999999E-2</v>
          </cell>
          <cell r="C57">
            <v>0</v>
          </cell>
          <cell r="D57">
            <v>0</v>
          </cell>
          <cell r="F57">
            <v>-2.3699999999999999E-2</v>
          </cell>
        </row>
        <row r="58">
          <cell r="A58">
            <v>39264</v>
          </cell>
          <cell r="B58">
            <v>-4.1200000000000001E-2</v>
          </cell>
          <cell r="C58">
            <v>0</v>
          </cell>
          <cell r="D58">
            <v>0</v>
          </cell>
          <cell r="F58">
            <v>-4.1200000000000001E-2</v>
          </cell>
        </row>
        <row r="59">
          <cell r="A59">
            <v>39295</v>
          </cell>
          <cell r="B59">
            <v>-7.9000000000000008E-3</v>
          </cell>
          <cell r="C59">
            <v>0.38578748432961379</v>
          </cell>
          <cell r="D59">
            <v>1.928937421648069E-3</v>
          </cell>
          <cell r="F59">
            <v>-9.82893742164807E-3</v>
          </cell>
        </row>
        <row r="60">
          <cell r="A60">
            <v>39326</v>
          </cell>
          <cell r="B60">
            <v>5.0799999999999998E-2</v>
          </cell>
          <cell r="C60">
            <v>0</v>
          </cell>
          <cell r="D60">
            <v>0</v>
          </cell>
          <cell r="F60">
            <v>5.0799999999999998E-2</v>
          </cell>
        </row>
        <row r="61">
          <cell r="A61">
            <v>39356</v>
          </cell>
          <cell r="B61">
            <v>3.2000000000000001E-2</v>
          </cell>
          <cell r="C61">
            <v>0</v>
          </cell>
          <cell r="D61">
            <v>0</v>
          </cell>
          <cell r="F61">
            <v>3.2000000000000001E-2</v>
          </cell>
        </row>
        <row r="62">
          <cell r="A62">
            <v>39387</v>
          </cell>
          <cell r="B62">
            <v>-7.5399999999999995E-2</v>
          </cell>
          <cell r="C62">
            <v>0.38954438530187319</v>
          </cell>
          <cell r="D62">
            <v>1.9477219265093659E-3</v>
          </cell>
          <cell r="F62">
            <v>-7.7347721926509364E-2</v>
          </cell>
        </row>
        <row r="63">
          <cell r="A63">
            <v>39417</v>
          </cell>
          <cell r="B63">
            <v>-8.0999999999999996E-3</v>
          </cell>
          <cell r="C63">
            <v>0</v>
          </cell>
          <cell r="D63">
            <v>0</v>
          </cell>
          <cell r="F63">
            <v>-8.0999999999999996E-3</v>
          </cell>
        </row>
        <row r="64">
          <cell r="A64">
            <v>39448</v>
          </cell>
          <cell r="B64">
            <v>-5.4800000000000001E-2</v>
          </cell>
          <cell r="C64">
            <v>0</v>
          </cell>
          <cell r="D64">
            <v>0</v>
          </cell>
          <cell r="F64">
            <v>-5.4800000000000001E-2</v>
          </cell>
        </row>
        <row r="65">
          <cell r="A65">
            <v>39479</v>
          </cell>
          <cell r="B65">
            <v>4.7000000000000002E-3</v>
          </cell>
          <cell r="C65">
            <v>0.42813793702477443</v>
          </cell>
          <cell r="D65">
            <v>2.140689685123872E-3</v>
          </cell>
          <cell r="F65">
            <v>2.5593103148761282E-3</v>
          </cell>
        </row>
        <row r="66">
          <cell r="A66">
            <v>39508</v>
          </cell>
          <cell r="B66">
            <v>-1.32E-2</v>
          </cell>
          <cell r="C66">
            <v>0</v>
          </cell>
          <cell r="D66">
            <v>0</v>
          </cell>
          <cell r="F66">
            <v>-1.32E-2</v>
          </cell>
        </row>
        <row r="67">
          <cell r="A67">
            <v>39539</v>
          </cell>
          <cell r="B67">
            <v>7.9299999999999995E-2</v>
          </cell>
          <cell r="C67">
            <v>0</v>
          </cell>
          <cell r="D67">
            <v>0</v>
          </cell>
          <cell r="F67">
            <v>7.9299999999999995E-2</v>
          </cell>
        </row>
        <row r="68">
          <cell r="A68">
            <v>39569</v>
          </cell>
          <cell r="B68">
            <v>7.9699999999999993E-2</v>
          </cell>
          <cell r="C68">
            <v>0.49838362390577229</v>
          </cell>
          <cell r="D68">
            <v>2.4919181195288613E-3</v>
          </cell>
          <cell r="F68">
            <v>7.7208081880471138E-2</v>
          </cell>
        </row>
        <row r="69">
          <cell r="A69">
            <v>39600</v>
          </cell>
          <cell r="B69">
            <v>-3.6700000000000003E-2</v>
          </cell>
          <cell r="C69">
            <v>0</v>
          </cell>
          <cell r="D69">
            <v>0</v>
          </cell>
          <cell r="F69">
            <v>-3.6700000000000003E-2</v>
          </cell>
        </row>
        <row r="70">
          <cell r="A70">
            <v>39630</v>
          </cell>
          <cell r="B70">
            <v>-9.5600000000000004E-2</v>
          </cell>
          <cell r="C70">
            <v>0</v>
          </cell>
          <cell r="D70">
            <v>0</v>
          </cell>
          <cell r="F70">
            <v>-9.5600000000000004E-2</v>
          </cell>
        </row>
        <row r="71">
          <cell r="A71">
            <v>39661</v>
          </cell>
          <cell r="B71">
            <v>9.5999999999999992E-3</v>
          </cell>
          <cell r="C71">
            <v>0.47213271664189937</v>
          </cell>
          <cell r="D71">
            <v>2.360663583209497E-3</v>
          </cell>
          <cell r="F71">
            <v>7.2393364167905021E-3</v>
          </cell>
        </row>
        <row r="72">
          <cell r="A72">
            <v>39692</v>
          </cell>
          <cell r="B72">
            <v>-0.18060000000000001</v>
          </cell>
          <cell r="C72">
            <v>0</v>
          </cell>
          <cell r="D72">
            <v>0</v>
          </cell>
          <cell r="F72">
            <v>-0.18060000000000001</v>
          </cell>
        </row>
        <row r="73">
          <cell r="A73">
            <v>39722</v>
          </cell>
          <cell r="B73">
            <v>-0.24149999999999999</v>
          </cell>
          <cell r="C73">
            <v>0</v>
          </cell>
          <cell r="D73">
            <v>0</v>
          </cell>
          <cell r="F73">
            <v>-0.24149999999999999</v>
          </cell>
        </row>
        <row r="74">
          <cell r="A74">
            <v>39753</v>
          </cell>
          <cell r="B74">
            <v>-0.1472</v>
          </cell>
          <cell r="C74">
            <v>0.59908599078480052</v>
          </cell>
          <cell r="D74">
            <v>2.9954299539240027E-3</v>
          </cell>
          <cell r="F74">
            <v>-0.15019542995392399</v>
          </cell>
        </row>
        <row r="75">
          <cell r="A75">
            <v>39783</v>
          </cell>
          <cell r="B75">
            <v>6.0600000000000001E-2</v>
          </cell>
          <cell r="C75">
            <v>0</v>
          </cell>
          <cell r="D75">
            <v>0</v>
          </cell>
          <cell r="F75">
            <v>6.0600000000000001E-2</v>
          </cell>
        </row>
        <row r="76">
          <cell r="A76">
            <v>39814</v>
          </cell>
          <cell r="B76">
            <v>-3.09E-2</v>
          </cell>
          <cell r="C76">
            <v>0</v>
          </cell>
          <cell r="D76">
            <v>0</v>
          </cell>
          <cell r="F76">
            <v>-3.09E-2</v>
          </cell>
        </row>
        <row r="77">
          <cell r="A77">
            <v>39845</v>
          </cell>
          <cell r="B77">
            <v>-5.6800000000000003E-2</v>
          </cell>
          <cell r="C77">
            <v>0.46010230080035419</v>
          </cell>
          <cell r="D77">
            <v>2.3005115040017712E-3</v>
          </cell>
          <cell r="F77">
            <v>-5.9100511504001772E-2</v>
          </cell>
        </row>
        <row r="78">
          <cell r="A78">
            <v>39873</v>
          </cell>
          <cell r="B78">
            <v>9.5299999999999996E-2</v>
          </cell>
          <cell r="C78">
            <v>0</v>
          </cell>
          <cell r="D78">
            <v>0</v>
          </cell>
          <cell r="F78">
            <v>9.5299999999999996E-2</v>
          </cell>
        </row>
        <row r="79">
          <cell r="A79">
            <v>39904</v>
          </cell>
          <cell r="B79">
            <v>0.159</v>
          </cell>
          <cell r="C79">
            <v>0</v>
          </cell>
          <cell r="D79">
            <v>0</v>
          </cell>
          <cell r="F79">
            <v>0.159</v>
          </cell>
        </row>
        <row r="80">
          <cell r="A80">
            <v>39934</v>
          </cell>
          <cell r="B80">
            <v>2.0799999999999999E-2</v>
          </cell>
          <cell r="C80">
            <v>0.46076894785664685</v>
          </cell>
          <cell r="D80">
            <v>2.3038447392832342E-3</v>
          </cell>
          <cell r="F80">
            <v>1.8496155260716764E-2</v>
          </cell>
        </row>
        <row r="81">
          <cell r="A81">
            <v>39965</v>
          </cell>
          <cell r="B81">
            <v>1.67E-2</v>
          </cell>
          <cell r="C81">
            <v>0</v>
          </cell>
          <cell r="D81">
            <v>0</v>
          </cell>
          <cell r="F81">
            <v>1.67E-2</v>
          </cell>
        </row>
        <row r="82">
          <cell r="A82">
            <v>39995</v>
          </cell>
          <cell r="B82">
            <v>0.1002</v>
          </cell>
          <cell r="C82">
            <v>0</v>
          </cell>
          <cell r="D82">
            <v>0</v>
          </cell>
          <cell r="F82">
            <v>0.1002</v>
          </cell>
        </row>
        <row r="83">
          <cell r="A83">
            <v>40026</v>
          </cell>
          <cell r="B83">
            <v>5.5399999999999998E-2</v>
          </cell>
          <cell r="C83">
            <v>0.62286701755977547</v>
          </cell>
          <cell r="D83">
            <v>3.1143350877988773E-3</v>
          </cell>
          <cell r="F83">
            <v>5.2285664912201123E-2</v>
          </cell>
        </row>
        <row r="84">
          <cell r="A84">
            <v>40057</v>
          </cell>
          <cell r="B84">
            <v>2.69E-2</v>
          </cell>
          <cell r="C84">
            <v>0</v>
          </cell>
          <cell r="D84">
            <v>0</v>
          </cell>
          <cell r="F84">
            <v>2.69E-2</v>
          </cell>
        </row>
        <row r="85">
          <cell r="A85">
            <v>40087</v>
          </cell>
          <cell r="B85">
            <v>-3.3799999999999997E-2</v>
          </cell>
          <cell r="C85">
            <v>0</v>
          </cell>
          <cell r="D85">
            <v>0</v>
          </cell>
          <cell r="F85">
            <v>-3.3799999999999997E-2</v>
          </cell>
        </row>
        <row r="86">
          <cell r="A86">
            <v>40118</v>
          </cell>
          <cell r="B86">
            <v>4.36E-2</v>
          </cell>
          <cell r="C86">
            <v>0.51390533402706651</v>
          </cell>
          <cell r="D86">
            <v>2.5695266701353326E-3</v>
          </cell>
          <cell r="F86">
            <v>4.1030473329864668E-2</v>
          </cell>
        </row>
        <row r="87">
          <cell r="A87">
            <v>40148</v>
          </cell>
          <cell r="B87">
            <v>4.2599999999999999E-2</v>
          </cell>
          <cell r="C87">
            <v>0</v>
          </cell>
          <cell r="D87">
            <v>0</v>
          </cell>
          <cell r="F87">
            <v>4.2599999999999999E-2</v>
          </cell>
        </row>
        <row r="88">
          <cell r="A88">
            <v>40179</v>
          </cell>
          <cell r="B88">
            <v>-2.0299999999999999E-2</v>
          </cell>
          <cell r="C88">
            <v>0</v>
          </cell>
          <cell r="D88">
            <v>0</v>
          </cell>
          <cell r="F88">
            <v>-2.0299999999999999E-2</v>
          </cell>
        </row>
        <row r="89">
          <cell r="A89">
            <v>40210</v>
          </cell>
          <cell r="B89">
            <v>6.8900000000000003E-2</v>
          </cell>
          <cell r="C89">
            <v>0.5431019686852504</v>
          </cell>
          <cell r="D89">
            <v>2.7155098434262521E-3</v>
          </cell>
          <cell r="F89">
            <v>6.6184490156573753E-2</v>
          </cell>
        </row>
        <row r="90">
          <cell r="A90">
            <v>40238</v>
          </cell>
          <cell r="B90">
            <v>6.7400000000000002E-2</v>
          </cell>
          <cell r="C90">
            <v>0</v>
          </cell>
          <cell r="D90">
            <v>0</v>
          </cell>
          <cell r="F90">
            <v>6.7400000000000002E-2</v>
          </cell>
        </row>
        <row r="91">
          <cell r="A91">
            <v>40269</v>
          </cell>
          <cell r="B91">
            <v>3.7199999999999997E-2</v>
          </cell>
          <cell r="C91">
            <v>0</v>
          </cell>
          <cell r="D91">
            <v>0</v>
          </cell>
          <cell r="F91">
            <v>3.7199999999999997E-2</v>
          </cell>
        </row>
        <row r="92">
          <cell r="A92">
            <v>40299</v>
          </cell>
          <cell r="B92">
            <v>-9.35E-2</v>
          </cell>
          <cell r="C92">
            <v>0.38771372376508928</v>
          </cell>
          <cell r="D92">
            <v>1.9385686188254465E-3</v>
          </cell>
          <cell r="F92">
            <v>-9.5438568618825451E-2</v>
          </cell>
        </row>
        <row r="93">
          <cell r="A93">
            <v>40330</v>
          </cell>
          <cell r="B93">
            <v>-5.79E-2</v>
          </cell>
          <cell r="C93">
            <v>0</v>
          </cell>
          <cell r="D93">
            <v>0</v>
          </cell>
          <cell r="F93">
            <v>-5.79E-2</v>
          </cell>
        </row>
        <row r="94">
          <cell r="A94">
            <v>40360</v>
          </cell>
          <cell r="B94">
            <v>7.7600000000000002E-2</v>
          </cell>
          <cell r="C94">
            <v>0</v>
          </cell>
          <cell r="D94">
            <v>0</v>
          </cell>
          <cell r="F94">
            <v>7.7600000000000002E-2</v>
          </cell>
        </row>
        <row r="95">
          <cell r="A95">
            <v>40391</v>
          </cell>
          <cell r="B95">
            <v>-4.3499999999999997E-2</v>
          </cell>
          <cell r="C95">
            <v>0.48423324954435742</v>
          </cell>
          <cell r="D95">
            <v>2.4211662477217873E-3</v>
          </cell>
          <cell r="F95">
            <v>-4.5921166247721787E-2</v>
          </cell>
        </row>
        <row r="96">
          <cell r="A96">
            <v>40422</v>
          </cell>
          <cell r="B96">
            <v>0.1037</v>
          </cell>
          <cell r="C96">
            <v>0</v>
          </cell>
          <cell r="D96">
            <v>0</v>
          </cell>
          <cell r="F96">
            <v>0.1037</v>
          </cell>
        </row>
        <row r="97">
          <cell r="A97">
            <v>40452</v>
          </cell>
          <cell r="B97">
            <v>3.6600000000000001E-2</v>
          </cell>
          <cell r="C97">
            <v>0</v>
          </cell>
          <cell r="D97">
            <v>0</v>
          </cell>
          <cell r="F97">
            <v>3.6600000000000001E-2</v>
          </cell>
        </row>
        <row r="98">
          <cell r="A98">
            <v>40483</v>
          </cell>
          <cell r="B98">
            <v>8.9999999999999993E-3</v>
          </cell>
          <cell r="C98">
            <v>0.42114500741422878</v>
          </cell>
          <cell r="D98">
            <v>2.105725037071144E-3</v>
          </cell>
          <cell r="F98">
            <v>6.8942749629288553E-3</v>
          </cell>
        </row>
        <row r="99">
          <cell r="A99">
            <v>40513</v>
          </cell>
          <cell r="B99">
            <v>6.4299999999999996E-2</v>
          </cell>
          <cell r="C99">
            <v>0</v>
          </cell>
          <cell r="D99">
            <v>0</v>
          </cell>
          <cell r="F99">
            <v>6.4299999999999996E-2</v>
          </cell>
        </row>
        <row r="100">
          <cell r="A100">
            <v>40544</v>
          </cell>
          <cell r="B100">
            <v>3.1300000000000001E-2</v>
          </cell>
          <cell r="C100">
            <v>0</v>
          </cell>
          <cell r="D100">
            <v>0</v>
          </cell>
          <cell r="F100">
            <v>3.1300000000000001E-2</v>
          </cell>
        </row>
        <row r="101">
          <cell r="A101">
            <v>40575</v>
          </cell>
          <cell r="B101">
            <v>1.41E-2</v>
          </cell>
          <cell r="C101">
            <v>0.58935698369367329</v>
          </cell>
          <cell r="D101">
            <v>2.9467849184683665E-3</v>
          </cell>
          <cell r="F101">
            <v>1.1153215081531633E-2</v>
          </cell>
        </row>
        <row r="102">
          <cell r="A102">
            <v>40603</v>
          </cell>
          <cell r="B102">
            <v>2.5000000000000001E-3</v>
          </cell>
          <cell r="C102">
            <v>0</v>
          </cell>
          <cell r="D102">
            <v>0</v>
          </cell>
          <cell r="F102">
            <v>2.5000000000000001E-3</v>
          </cell>
        </row>
        <row r="103">
          <cell r="A103">
            <v>40634</v>
          </cell>
          <cell r="B103">
            <v>4.8899999999999999E-2</v>
          </cell>
          <cell r="C103">
            <v>0</v>
          </cell>
          <cell r="D103">
            <v>0</v>
          </cell>
          <cell r="F103">
            <v>4.8899999999999999E-2</v>
          </cell>
        </row>
        <row r="104">
          <cell r="A104">
            <v>40664</v>
          </cell>
          <cell r="B104">
            <v>-2.06E-2</v>
          </cell>
          <cell r="C104">
            <v>0.45269066744670283</v>
          </cell>
          <cell r="D104">
            <v>2.263453337233514E-3</v>
          </cell>
          <cell r="F104">
            <v>-2.2863453337233514E-2</v>
          </cell>
        </row>
        <row r="105">
          <cell r="A105">
            <v>40695</v>
          </cell>
          <cell r="B105">
            <v>-2.0799999999999999E-2</v>
          </cell>
          <cell r="C105">
            <v>0</v>
          </cell>
          <cell r="D105">
            <v>0</v>
          </cell>
          <cell r="F105">
            <v>-2.0799999999999999E-2</v>
          </cell>
        </row>
        <row r="106">
          <cell r="A106">
            <v>40725</v>
          </cell>
          <cell r="B106">
            <v>1.5E-3</v>
          </cell>
          <cell r="C106">
            <v>0</v>
          </cell>
          <cell r="D106">
            <v>0</v>
          </cell>
          <cell r="F106">
            <v>1.5E-3</v>
          </cell>
        </row>
        <row r="107">
          <cell r="A107">
            <v>40756</v>
          </cell>
          <cell r="B107">
            <v>-8.2900000000000001E-2</v>
          </cell>
          <cell r="C107">
            <v>0.35068180996095361</v>
          </cell>
          <cell r="D107">
            <v>1.753409049804768E-3</v>
          </cell>
          <cell r="F107">
            <v>-8.465340904980477E-2</v>
          </cell>
        </row>
        <row r="108">
          <cell r="A108">
            <v>40787</v>
          </cell>
          <cell r="B108">
            <v>-9.4899999999999998E-2</v>
          </cell>
          <cell r="C108">
            <v>0</v>
          </cell>
          <cell r="D108">
            <v>0</v>
          </cell>
          <cell r="F108">
            <v>-9.4899999999999998E-2</v>
          </cell>
        </row>
        <row r="109">
          <cell r="A109">
            <v>40817</v>
          </cell>
          <cell r="B109">
            <v>0.18140000000000001</v>
          </cell>
          <cell r="C109">
            <v>0</v>
          </cell>
          <cell r="D109">
            <v>0</v>
          </cell>
          <cell r="F109">
            <v>0.18140000000000001</v>
          </cell>
        </row>
        <row r="110">
          <cell r="A110">
            <v>40848</v>
          </cell>
          <cell r="B110">
            <v>1.5900000000000001E-2</v>
          </cell>
          <cell r="C110">
            <v>0.32982533243356549</v>
          </cell>
          <cell r="D110">
            <v>1.6491266621678274E-3</v>
          </cell>
          <cell r="F110">
            <v>1.4250873337832173E-2</v>
          </cell>
        </row>
        <row r="111">
          <cell r="A111">
            <v>40878</v>
          </cell>
          <cell r="B111">
            <v>2.9600000000000001E-2</v>
          </cell>
          <cell r="C111">
            <v>0</v>
          </cell>
          <cell r="D111">
            <v>0</v>
          </cell>
          <cell r="F111">
            <v>2.9600000000000001E-2</v>
          </cell>
        </row>
        <row r="112">
          <cell r="A112">
            <v>40909</v>
          </cell>
          <cell r="B112">
            <v>3.9199999999999999E-2</v>
          </cell>
          <cell r="C112">
            <v>0</v>
          </cell>
          <cell r="D112">
            <v>0</v>
          </cell>
          <cell r="F112">
            <v>3.9199999999999999E-2</v>
          </cell>
        </row>
        <row r="113">
          <cell r="A113">
            <v>40940</v>
          </cell>
          <cell r="B113">
            <v>5.4199999999999998E-2</v>
          </cell>
          <cell r="C113">
            <v>0.55051936688070557</v>
          </cell>
          <cell r="D113">
            <v>2.752596834403528E-3</v>
          </cell>
          <cell r="F113">
            <v>5.144740316559647E-2</v>
          </cell>
        </row>
        <row r="114">
          <cell r="A114">
            <v>40969</v>
          </cell>
          <cell r="B114">
            <v>3.1800000000000002E-2</v>
          </cell>
          <cell r="C114">
            <v>0</v>
          </cell>
          <cell r="D114">
            <v>0</v>
          </cell>
          <cell r="F114">
            <v>3.1800000000000002E-2</v>
          </cell>
        </row>
        <row r="115">
          <cell r="A115">
            <v>41000</v>
          </cell>
          <cell r="B115">
            <v>-1.0200000000000001E-2</v>
          </cell>
          <cell r="C115">
            <v>0</v>
          </cell>
          <cell r="D115">
            <v>0</v>
          </cell>
          <cell r="F115">
            <v>-1.0200000000000001E-2</v>
          </cell>
        </row>
        <row r="116">
          <cell r="A116">
            <v>41030</v>
          </cell>
          <cell r="B116">
            <v>-7.5399999999999995E-2</v>
          </cell>
          <cell r="C116">
            <v>0.4854646542697284</v>
          </cell>
          <cell r="D116">
            <v>2.4273232713486422E-3</v>
          </cell>
          <cell r="F116">
            <v>-7.7827323271348642E-2</v>
          </cell>
        </row>
        <row r="117">
          <cell r="A117">
            <v>41061</v>
          </cell>
          <cell r="B117">
            <v>6.4500000000000002E-2</v>
          </cell>
          <cell r="C117">
            <v>0</v>
          </cell>
          <cell r="D117">
            <v>0</v>
          </cell>
          <cell r="F117">
            <v>6.4500000000000002E-2</v>
          </cell>
        </row>
        <row r="118">
          <cell r="A118">
            <v>41091</v>
          </cell>
          <cell r="B118">
            <v>2.18E-2</v>
          </cell>
          <cell r="C118">
            <v>0</v>
          </cell>
          <cell r="D118">
            <v>0</v>
          </cell>
          <cell r="F118">
            <v>2.18E-2</v>
          </cell>
        </row>
        <row r="119">
          <cell r="A119">
            <v>41122</v>
          </cell>
          <cell r="B119">
            <v>4.7399999999999998E-2</v>
          </cell>
          <cell r="C119">
            <v>0.51082811867142963</v>
          </cell>
          <cell r="D119">
            <v>2.554140593357148E-3</v>
          </cell>
          <cell r="F119">
            <v>4.4845859406642846E-2</v>
          </cell>
        </row>
        <row r="120">
          <cell r="A120">
            <v>41153</v>
          </cell>
          <cell r="B120">
            <v>3.8899999999999997E-2</v>
          </cell>
          <cell r="C120">
            <v>0</v>
          </cell>
          <cell r="D120">
            <v>0</v>
          </cell>
          <cell r="F120">
            <v>3.8899999999999997E-2</v>
          </cell>
        </row>
        <row r="121">
          <cell r="A121">
            <v>41183</v>
          </cell>
          <cell r="B121">
            <v>2.8500000000000001E-2</v>
          </cell>
          <cell r="C121">
            <v>0</v>
          </cell>
          <cell r="D121">
            <v>0</v>
          </cell>
          <cell r="F121">
            <v>2.8500000000000001E-2</v>
          </cell>
        </row>
        <row r="122">
          <cell r="A122">
            <v>41214</v>
          </cell>
          <cell r="B122">
            <v>5.0000000000000001E-3</v>
          </cell>
          <cell r="C122">
            <v>0.27303660276129538</v>
          </cell>
          <cell r="D122">
            <v>1.3651830138064769E-3</v>
          </cell>
          <cell r="F122">
            <v>3.6348169861935235E-3</v>
          </cell>
        </row>
        <row r="123">
          <cell r="A123">
            <v>41244</v>
          </cell>
          <cell r="B123">
            <v>2.0500000000000001E-2</v>
          </cell>
          <cell r="C123">
            <v>0</v>
          </cell>
          <cell r="D123">
            <v>0</v>
          </cell>
          <cell r="F123">
            <v>2.0500000000000001E-2</v>
          </cell>
        </row>
        <row r="124">
          <cell r="A124">
            <v>41275</v>
          </cell>
          <cell r="B124">
            <v>9.11E-2</v>
          </cell>
          <cell r="C124">
            <v>0</v>
          </cell>
          <cell r="D124">
            <v>0</v>
          </cell>
          <cell r="F124">
            <v>9.11E-2</v>
          </cell>
        </row>
        <row r="125">
          <cell r="A125">
            <v>41306</v>
          </cell>
          <cell r="B125">
            <v>-2.5100000000000001E-2</v>
          </cell>
          <cell r="C125">
            <v>0.44280044201475677</v>
          </cell>
          <cell r="D125">
            <v>2.214002210073784E-3</v>
          </cell>
          <cell r="F125">
            <v>-2.7314002210073785E-2</v>
          </cell>
        </row>
        <row r="126">
          <cell r="A126">
            <v>41334</v>
          </cell>
          <cell r="B126">
            <v>1.52E-2</v>
          </cell>
          <cell r="C126">
            <v>0</v>
          </cell>
          <cell r="D126">
            <v>0</v>
          </cell>
          <cell r="F126">
            <v>1.52E-2</v>
          </cell>
        </row>
        <row r="127">
          <cell r="A127">
            <v>41365</v>
          </cell>
          <cell r="B127">
            <v>-7.9000000000000008E-3</v>
          </cell>
          <cell r="C127">
            <v>0</v>
          </cell>
          <cell r="D127">
            <v>0</v>
          </cell>
          <cell r="F127">
            <v>-7.9000000000000008E-3</v>
          </cell>
        </row>
        <row r="128">
          <cell r="A128">
            <v>41395</v>
          </cell>
          <cell r="B128">
            <v>2.4400000000000002E-2</v>
          </cell>
          <cell r="C128">
            <v>0.44280044201475677</v>
          </cell>
          <cell r="D128">
            <v>2.214002210073784E-3</v>
          </cell>
          <cell r="F128">
            <v>2.2185997789926217E-2</v>
          </cell>
        </row>
        <row r="129">
          <cell r="A129">
            <v>41426</v>
          </cell>
          <cell r="B129">
            <v>-2.1600000000000001E-2</v>
          </cell>
          <cell r="C129">
            <v>0</v>
          </cell>
          <cell r="D129">
            <v>0</v>
          </cell>
          <cell r="F129">
            <v>-2.1600000000000001E-2</v>
          </cell>
        </row>
        <row r="130">
          <cell r="A130">
            <v>41456</v>
          </cell>
          <cell r="B130">
            <v>3.4099999999999998E-2</v>
          </cell>
          <cell r="C130">
            <v>0</v>
          </cell>
          <cell r="D130">
            <v>0</v>
          </cell>
          <cell r="F130">
            <v>3.4099999999999998E-2</v>
          </cell>
        </row>
        <row r="131">
          <cell r="A131">
            <v>41487</v>
          </cell>
          <cell r="B131">
            <v>-9.2999999999999992E-3</v>
          </cell>
          <cell r="C131">
            <v>0.44280044201475677</v>
          </cell>
          <cell r="D131">
            <v>2.214002210073784E-3</v>
          </cell>
          <cell r="F131">
            <v>-1.1514002210073784E-2</v>
          </cell>
        </row>
        <row r="132">
          <cell r="A132">
            <v>41518</v>
          </cell>
          <cell r="B132">
            <v>4.7100000000000003E-2</v>
          </cell>
          <cell r="C132">
            <v>0</v>
          </cell>
          <cell r="D132">
            <v>0</v>
          </cell>
          <cell r="F132">
            <v>4.7100000000000003E-2</v>
          </cell>
        </row>
        <row r="133">
          <cell r="A133">
            <v>41548</v>
          </cell>
          <cell r="B133">
            <v>2.5600000000000001E-2</v>
          </cell>
          <cell r="C133">
            <v>0</v>
          </cell>
          <cell r="D133">
            <v>0</v>
          </cell>
          <cell r="F133">
            <v>2.5600000000000001E-2</v>
          </cell>
        </row>
        <row r="134">
          <cell r="A134">
            <v>41579</v>
          </cell>
          <cell r="B134">
            <v>2.52E-2</v>
          </cell>
          <cell r="C134">
            <v>0.44280044201475677</v>
          </cell>
          <cell r="D134">
            <v>2.214002210073784E-3</v>
          </cell>
          <cell r="F134">
            <v>2.2985997789926216E-2</v>
          </cell>
        </row>
        <row r="135">
          <cell r="A135">
            <v>41609</v>
          </cell>
          <cell r="B135">
            <v>3.15E-2</v>
          </cell>
          <cell r="C135">
            <v>0</v>
          </cell>
          <cell r="D135">
            <v>0</v>
          </cell>
          <cell r="F135">
            <v>3.15E-2</v>
          </cell>
        </row>
        <row r="136">
          <cell r="A136">
            <v>41640</v>
          </cell>
          <cell r="B136">
            <v>-3.9E-2</v>
          </cell>
          <cell r="C136">
            <v>0</v>
          </cell>
          <cell r="D136">
            <v>0</v>
          </cell>
          <cell r="F136">
            <v>-3.9E-2</v>
          </cell>
        </row>
        <row r="137">
          <cell r="A137">
            <v>41671</v>
          </cell>
          <cell r="B137">
            <v>4.0599999999999997E-2</v>
          </cell>
          <cell r="C137">
            <v>0.44280044201475677</v>
          </cell>
          <cell r="D137">
            <v>2.214002210073784E-3</v>
          </cell>
          <cell r="F137">
            <v>3.8385997789926213E-2</v>
          </cell>
        </row>
      </sheetData>
      <sheetData sheetId="8"/>
      <sheetData sheetId="9"/>
      <sheetData sheetId="10"/>
      <sheetData sheetId="11"/>
      <sheetData sheetId="12"/>
      <sheetData sheetId="13"/>
      <sheetData sheetId="14" refreshError="1"/>
      <sheetData sheetId="1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rt1"/>
      <sheetName val="Simple"/>
      <sheetName val="Simple Equal Beta"/>
      <sheetName val="Monthly"/>
      <sheetName val="Beta"/>
      <sheetName val="Annually"/>
      <sheetName val="No-Lag"/>
      <sheetName val="Lagged"/>
      <sheetName val="SP500"/>
      <sheetName val="Real Returns"/>
      <sheetName val="Net -&gt; Gross ($)"/>
      <sheetName val="Gross -&gt; Net ($)"/>
      <sheetName val="Bara's data changed"/>
      <sheetName val="Updated Returns"/>
      <sheetName val="DGS10"/>
      <sheetName val="Beta Chart"/>
      <sheetName val="Beta2"/>
    </sheetNames>
    <sheetDataSet>
      <sheetData sheetId="0" refreshError="1"/>
      <sheetData sheetId="1" refreshError="1"/>
      <sheetData sheetId="2" refreshError="1"/>
      <sheetData sheetId="3"/>
      <sheetData sheetId="4"/>
      <sheetData sheetId="5"/>
      <sheetData sheetId="6"/>
      <sheetData sheetId="7">
        <row r="1">
          <cell r="A1">
            <v>0</v>
          </cell>
          <cell r="B1" t="str">
            <v>[Net] [Period] Portfolio</v>
          </cell>
          <cell r="C1" t="str">
            <v>Net Turnover</v>
          </cell>
          <cell r="D1" t="str">
            <v>Transaction Cost</v>
          </cell>
          <cell r="E1">
            <v>5.0000000000000001E-3</v>
          </cell>
          <cell r="F1" t="str">
            <v>Return Net of Cost</v>
          </cell>
        </row>
        <row r="2">
          <cell r="A2" t="str">
            <v>Mean</v>
          </cell>
          <cell r="B2">
            <v>7.6E-3</v>
          </cell>
          <cell r="C2">
            <v>0</v>
          </cell>
          <cell r="D2">
            <v>0</v>
          </cell>
        </row>
        <row r="3">
          <cell r="A3" t="str">
            <v>Std Dev</v>
          </cell>
          <cell r="B3">
            <v>6.4399999999999999E-2</v>
          </cell>
          <cell r="C3">
            <v>0</v>
          </cell>
          <cell r="D3">
            <v>0</v>
          </cell>
        </row>
        <row r="4">
          <cell r="A4" t="str">
            <v>Min</v>
          </cell>
          <cell r="B4">
            <v>-0.2487</v>
          </cell>
          <cell r="C4">
            <v>0</v>
          </cell>
          <cell r="D4">
            <v>0</v>
          </cell>
        </row>
        <row r="5">
          <cell r="A5" t="str">
            <v>Max</v>
          </cell>
          <cell r="B5">
            <v>0.17119999999999999</v>
          </cell>
          <cell r="C5">
            <v>0</v>
          </cell>
          <cell r="D5">
            <v>0</v>
          </cell>
        </row>
        <row r="6">
          <cell r="A6">
            <v>38777</v>
          </cell>
          <cell r="B6">
            <v>6.8699999999999997E-2</v>
          </cell>
          <cell r="C6">
            <v>0</v>
          </cell>
          <cell r="D6">
            <v>0</v>
          </cell>
          <cell r="F6">
            <v>6.8699999999999997E-2</v>
          </cell>
        </row>
        <row r="7">
          <cell r="A7">
            <v>38808</v>
          </cell>
          <cell r="B7">
            <v>5.6500000000000002E-2</v>
          </cell>
          <cell r="C7">
            <v>0</v>
          </cell>
          <cell r="D7">
            <v>0</v>
          </cell>
          <cell r="F7">
            <v>5.6500000000000002E-2</v>
          </cell>
        </row>
        <row r="8">
          <cell r="A8">
            <v>38838</v>
          </cell>
          <cell r="B8">
            <v>2.6800000000000001E-2</v>
          </cell>
          <cell r="C8">
            <v>0.47199999999999998</v>
          </cell>
          <cell r="D8">
            <v>2.3600000000000001E-3</v>
          </cell>
          <cell r="F8">
            <v>2.444E-2</v>
          </cell>
        </row>
        <row r="9">
          <cell r="A9">
            <v>38869</v>
          </cell>
          <cell r="B9">
            <v>3.7000000000000002E-3</v>
          </cell>
          <cell r="C9">
            <v>0</v>
          </cell>
          <cell r="D9">
            <v>0</v>
          </cell>
          <cell r="F9">
            <v>3.7000000000000002E-3</v>
          </cell>
        </row>
        <row r="10">
          <cell r="A10">
            <v>38899</v>
          </cell>
          <cell r="B10">
            <v>-3.8899999999999997E-2</v>
          </cell>
          <cell r="C10">
            <v>0</v>
          </cell>
          <cell r="D10">
            <v>0</v>
          </cell>
          <cell r="F10">
            <v>-3.8899999999999997E-2</v>
          </cell>
        </row>
        <row r="11">
          <cell r="A11">
            <v>38930</v>
          </cell>
          <cell r="B11">
            <v>3.9699999999999999E-2</v>
          </cell>
          <cell r="C11">
            <v>0.63200000000000001</v>
          </cell>
          <cell r="D11">
            <v>3.16E-3</v>
          </cell>
          <cell r="F11">
            <v>3.6539999999999996E-2</v>
          </cell>
        </row>
        <row r="12">
          <cell r="A12">
            <v>38961</v>
          </cell>
          <cell r="B12">
            <v>3.2599999999999997E-2</v>
          </cell>
          <cell r="C12">
            <v>0</v>
          </cell>
          <cell r="D12">
            <v>0</v>
          </cell>
          <cell r="F12">
            <v>3.2599999999999997E-2</v>
          </cell>
        </row>
        <row r="13">
          <cell r="A13">
            <v>38991</v>
          </cell>
          <cell r="B13">
            <v>0.06</v>
          </cell>
          <cell r="C13">
            <v>0</v>
          </cell>
          <cell r="D13">
            <v>0</v>
          </cell>
          <cell r="F13">
            <v>0.06</v>
          </cell>
        </row>
        <row r="14">
          <cell r="A14">
            <v>39022</v>
          </cell>
          <cell r="B14">
            <v>-3.7499999999999999E-2</v>
          </cell>
          <cell r="C14">
            <v>0.50700000000000001</v>
          </cell>
          <cell r="D14">
            <v>2.5349999999999999E-3</v>
          </cell>
          <cell r="F14">
            <v>-4.0035000000000001E-2</v>
          </cell>
        </row>
        <row r="15">
          <cell r="A15">
            <v>39052</v>
          </cell>
          <cell r="B15">
            <v>-2.8999999999999998E-3</v>
          </cell>
          <cell r="C15">
            <v>0</v>
          </cell>
          <cell r="D15">
            <v>0</v>
          </cell>
          <cell r="F15">
            <v>-2.8999999999999998E-3</v>
          </cell>
        </row>
        <row r="16">
          <cell r="A16">
            <v>39083</v>
          </cell>
          <cell r="B16">
            <v>1.1299999999999999E-2</v>
          </cell>
          <cell r="C16">
            <v>0</v>
          </cell>
          <cell r="D16">
            <v>0</v>
          </cell>
          <cell r="F16">
            <v>1.1299999999999999E-2</v>
          </cell>
        </row>
        <row r="17">
          <cell r="A17">
            <v>39114</v>
          </cell>
          <cell r="B17">
            <v>-1.72E-2</v>
          </cell>
          <cell r="C17">
            <v>0.76400000000000001</v>
          </cell>
          <cell r="D17">
            <v>3.82E-3</v>
          </cell>
          <cell r="F17">
            <v>-2.102E-2</v>
          </cell>
        </row>
        <row r="18">
          <cell r="A18">
            <v>39142</v>
          </cell>
          <cell r="B18">
            <v>2.69E-2</v>
          </cell>
          <cell r="C18">
            <v>0</v>
          </cell>
          <cell r="D18">
            <v>0</v>
          </cell>
          <cell r="F18">
            <v>2.69E-2</v>
          </cell>
        </row>
        <row r="19">
          <cell r="A19">
            <v>39173</v>
          </cell>
          <cell r="B19">
            <v>2.8000000000000001E-2</v>
          </cell>
          <cell r="C19">
            <v>0</v>
          </cell>
          <cell r="D19">
            <v>0</v>
          </cell>
          <cell r="F19">
            <v>2.8000000000000001E-2</v>
          </cell>
        </row>
        <row r="20">
          <cell r="A20">
            <v>39203</v>
          </cell>
          <cell r="B20">
            <v>5.2200000000000003E-2</v>
          </cell>
          <cell r="C20">
            <v>5.0999999999999997E-2</v>
          </cell>
          <cell r="D20">
            <v>2.5499999999999996E-4</v>
          </cell>
          <cell r="F20">
            <v>5.1945000000000005E-2</v>
          </cell>
        </row>
        <row r="21">
          <cell r="A21">
            <v>39234</v>
          </cell>
          <cell r="B21">
            <v>-2.5100000000000001E-2</v>
          </cell>
          <cell r="C21">
            <v>0</v>
          </cell>
          <cell r="D21">
            <v>0</v>
          </cell>
          <cell r="F21">
            <v>-2.5100000000000001E-2</v>
          </cell>
        </row>
        <row r="22">
          <cell r="A22">
            <v>39264</v>
          </cell>
          <cell r="B22">
            <v>-6.1699999999999998E-2</v>
          </cell>
          <cell r="C22">
            <v>0</v>
          </cell>
          <cell r="D22">
            <v>0</v>
          </cell>
          <cell r="F22">
            <v>-6.1699999999999998E-2</v>
          </cell>
        </row>
        <row r="23">
          <cell r="A23">
            <v>39295</v>
          </cell>
          <cell r="B23">
            <v>2.0899999999999998E-2</v>
          </cell>
          <cell r="C23">
            <v>0.161</v>
          </cell>
          <cell r="D23">
            <v>8.0500000000000005E-4</v>
          </cell>
          <cell r="F23">
            <v>2.0094999999999998E-2</v>
          </cell>
        </row>
        <row r="24">
          <cell r="A24">
            <v>39326</v>
          </cell>
          <cell r="B24">
            <v>2.7799999999999998E-2</v>
          </cell>
          <cell r="C24">
            <v>0</v>
          </cell>
          <cell r="D24">
            <v>0</v>
          </cell>
          <cell r="F24">
            <v>2.7799999999999998E-2</v>
          </cell>
        </row>
        <row r="25">
          <cell r="A25">
            <v>39356</v>
          </cell>
          <cell r="B25">
            <v>7.22E-2</v>
          </cell>
          <cell r="C25">
            <v>0</v>
          </cell>
          <cell r="D25">
            <v>0</v>
          </cell>
          <cell r="F25">
            <v>7.22E-2</v>
          </cell>
        </row>
        <row r="26">
          <cell r="A26">
            <v>39387</v>
          </cell>
          <cell r="B26">
            <v>-6.4000000000000003E-3</v>
          </cell>
          <cell r="C26">
            <v>0.28599999999999998</v>
          </cell>
          <cell r="D26">
            <v>1.4299999999999998E-3</v>
          </cell>
          <cell r="F26">
            <v>-7.8300000000000002E-3</v>
          </cell>
        </row>
        <row r="27">
          <cell r="A27">
            <v>39417</v>
          </cell>
          <cell r="B27">
            <v>-3.7600000000000001E-2</v>
          </cell>
          <cell r="C27">
            <v>0</v>
          </cell>
          <cell r="D27">
            <v>0</v>
          </cell>
          <cell r="F27">
            <v>-3.7600000000000001E-2</v>
          </cell>
        </row>
        <row r="28">
          <cell r="A28">
            <v>39448</v>
          </cell>
          <cell r="B28">
            <v>-1.7999999999999999E-2</v>
          </cell>
          <cell r="C28">
            <v>0</v>
          </cell>
          <cell r="D28">
            <v>0</v>
          </cell>
          <cell r="F28">
            <v>-1.7999999999999999E-2</v>
          </cell>
        </row>
        <row r="29">
          <cell r="A29">
            <v>39479</v>
          </cell>
          <cell r="B29">
            <v>-5.7799999999999997E-2</v>
          </cell>
          <cell r="C29">
            <v>0.53800000000000003</v>
          </cell>
          <cell r="D29">
            <v>2.6900000000000001E-3</v>
          </cell>
          <cell r="F29">
            <v>-6.0489999999999995E-2</v>
          </cell>
        </row>
        <row r="30">
          <cell r="A30">
            <v>39508</v>
          </cell>
          <cell r="B30">
            <v>5.3E-3</v>
          </cell>
          <cell r="C30">
            <v>0</v>
          </cell>
          <cell r="D30">
            <v>0</v>
          </cell>
          <cell r="F30">
            <v>5.3E-3</v>
          </cell>
        </row>
        <row r="31">
          <cell r="A31">
            <v>39539</v>
          </cell>
          <cell r="B31">
            <v>9.4000000000000004E-3</v>
          </cell>
          <cell r="C31">
            <v>0</v>
          </cell>
          <cell r="D31">
            <v>0</v>
          </cell>
          <cell r="F31">
            <v>9.4000000000000004E-3</v>
          </cell>
        </row>
        <row r="32">
          <cell r="A32">
            <v>39569</v>
          </cell>
          <cell r="B32">
            <v>-7.3800000000000004E-2</v>
          </cell>
          <cell r="C32">
            <v>0.30199999999999999</v>
          </cell>
          <cell r="D32">
            <v>1.5100000000000001E-3</v>
          </cell>
          <cell r="F32">
            <v>-7.5310000000000002E-2</v>
          </cell>
        </row>
        <row r="33">
          <cell r="A33">
            <v>39600</v>
          </cell>
          <cell r="B33">
            <v>-0.1255</v>
          </cell>
          <cell r="C33">
            <v>0</v>
          </cell>
          <cell r="D33">
            <v>0</v>
          </cell>
          <cell r="F33">
            <v>-0.1255</v>
          </cell>
        </row>
        <row r="34">
          <cell r="A34">
            <v>39630</v>
          </cell>
          <cell r="B34">
            <v>-1.46E-2</v>
          </cell>
          <cell r="C34">
            <v>0</v>
          </cell>
          <cell r="D34">
            <v>0</v>
          </cell>
          <cell r="F34">
            <v>-1.46E-2</v>
          </cell>
        </row>
        <row r="35">
          <cell r="A35">
            <v>39661</v>
          </cell>
          <cell r="B35">
            <v>0.1517</v>
          </cell>
          <cell r="C35">
            <v>0.23200000000000001</v>
          </cell>
          <cell r="D35">
            <v>1.16E-3</v>
          </cell>
          <cell r="F35">
            <v>0.15054000000000001</v>
          </cell>
        </row>
        <row r="36">
          <cell r="A36">
            <v>39692</v>
          </cell>
          <cell r="B36">
            <v>-3.2300000000000002E-2</v>
          </cell>
          <cell r="C36">
            <v>0</v>
          </cell>
          <cell r="D36">
            <v>0</v>
          </cell>
          <cell r="F36">
            <v>-3.2300000000000002E-2</v>
          </cell>
        </row>
        <row r="37">
          <cell r="A37">
            <v>39722</v>
          </cell>
          <cell r="B37">
            <v>-0.21629999999999999</v>
          </cell>
          <cell r="C37">
            <v>0</v>
          </cell>
          <cell r="D37">
            <v>0</v>
          </cell>
          <cell r="F37">
            <v>-0.21629999999999999</v>
          </cell>
        </row>
        <row r="38">
          <cell r="A38">
            <v>39753</v>
          </cell>
          <cell r="B38">
            <v>-0.2487</v>
          </cell>
          <cell r="C38">
            <v>0.59199999999999997</v>
          </cell>
          <cell r="D38">
            <v>2.96E-3</v>
          </cell>
          <cell r="F38">
            <v>-0.25165999999999999</v>
          </cell>
        </row>
        <row r="39">
          <cell r="A39">
            <v>39783</v>
          </cell>
          <cell r="B39">
            <v>1.0699999999999999E-2</v>
          </cell>
          <cell r="C39">
            <v>0</v>
          </cell>
          <cell r="D39">
            <v>0</v>
          </cell>
          <cell r="F39">
            <v>1.0699999999999999E-2</v>
          </cell>
        </row>
        <row r="40">
          <cell r="A40">
            <v>39814</v>
          </cell>
          <cell r="B40">
            <v>-1.17E-2</v>
          </cell>
          <cell r="C40">
            <v>0</v>
          </cell>
          <cell r="D40">
            <v>0</v>
          </cell>
          <cell r="F40">
            <v>-1.17E-2</v>
          </cell>
        </row>
        <row r="41">
          <cell r="A41">
            <v>39845</v>
          </cell>
          <cell r="B41">
            <v>-6.6600000000000006E-2</v>
          </cell>
          <cell r="C41">
            <v>0.20799999999999999</v>
          </cell>
          <cell r="D41">
            <v>1.0399999999999999E-3</v>
          </cell>
          <cell r="F41">
            <v>-6.7640000000000006E-2</v>
          </cell>
        </row>
        <row r="42">
          <cell r="A42">
            <v>39873</v>
          </cell>
          <cell r="B42">
            <v>0.1237</v>
          </cell>
          <cell r="C42">
            <v>0</v>
          </cell>
          <cell r="D42">
            <v>0</v>
          </cell>
          <cell r="F42">
            <v>0.1237</v>
          </cell>
        </row>
        <row r="43">
          <cell r="A43">
            <v>39904</v>
          </cell>
          <cell r="B43">
            <v>0.1565</v>
          </cell>
          <cell r="C43">
            <v>0</v>
          </cell>
          <cell r="D43">
            <v>0</v>
          </cell>
          <cell r="F43">
            <v>0.1565</v>
          </cell>
        </row>
        <row r="44">
          <cell r="A44">
            <v>39934</v>
          </cell>
          <cell r="B44">
            <v>-2.5899999999999999E-2</v>
          </cell>
          <cell r="C44">
            <v>0.20799999999999999</v>
          </cell>
          <cell r="D44">
            <v>1.0399999999999999E-3</v>
          </cell>
          <cell r="F44">
            <v>-2.6939999999999999E-2</v>
          </cell>
        </row>
        <row r="45">
          <cell r="A45">
            <v>39965</v>
          </cell>
          <cell r="B45">
            <v>2.98E-2</v>
          </cell>
          <cell r="C45">
            <v>0</v>
          </cell>
          <cell r="D45">
            <v>0</v>
          </cell>
          <cell r="F45">
            <v>2.98E-2</v>
          </cell>
        </row>
        <row r="46">
          <cell r="A46">
            <v>39995</v>
          </cell>
          <cell r="B46">
            <v>0.11650000000000001</v>
          </cell>
          <cell r="C46">
            <v>0</v>
          </cell>
          <cell r="D46">
            <v>0</v>
          </cell>
          <cell r="F46">
            <v>0.11650000000000001</v>
          </cell>
        </row>
        <row r="47">
          <cell r="A47">
            <v>40026</v>
          </cell>
          <cell r="B47">
            <v>7.7399999999999997E-2</v>
          </cell>
          <cell r="C47">
            <v>0.21</v>
          </cell>
          <cell r="D47">
            <v>1.0499999999999999E-3</v>
          </cell>
          <cell r="F47">
            <v>7.6350000000000001E-2</v>
          </cell>
        </row>
        <row r="48">
          <cell r="A48">
            <v>40057</v>
          </cell>
          <cell r="B48">
            <v>2.7300000000000001E-2</v>
          </cell>
          <cell r="C48">
            <v>0</v>
          </cell>
          <cell r="D48">
            <v>0</v>
          </cell>
          <cell r="F48">
            <v>2.7300000000000001E-2</v>
          </cell>
        </row>
        <row r="49">
          <cell r="A49">
            <v>40087</v>
          </cell>
          <cell r="B49">
            <v>1.9E-3</v>
          </cell>
          <cell r="C49">
            <v>0</v>
          </cell>
          <cell r="D49">
            <v>0</v>
          </cell>
          <cell r="F49">
            <v>1.9E-3</v>
          </cell>
        </row>
        <row r="50">
          <cell r="A50">
            <v>40118</v>
          </cell>
          <cell r="B50">
            <v>5.1000000000000004E-3</v>
          </cell>
          <cell r="C50">
            <v>0.182</v>
          </cell>
          <cell r="D50">
            <v>9.1E-4</v>
          </cell>
          <cell r="F50">
            <v>4.1900000000000001E-3</v>
          </cell>
        </row>
        <row r="51">
          <cell r="A51">
            <v>40148</v>
          </cell>
          <cell r="B51">
            <v>2.07E-2</v>
          </cell>
          <cell r="C51">
            <v>0</v>
          </cell>
          <cell r="D51">
            <v>0</v>
          </cell>
          <cell r="F51">
            <v>2.07E-2</v>
          </cell>
        </row>
        <row r="52">
          <cell r="A52">
            <v>40179</v>
          </cell>
          <cell r="B52">
            <v>-1.5100000000000001E-2</v>
          </cell>
          <cell r="C52">
            <v>0</v>
          </cell>
          <cell r="D52">
            <v>0</v>
          </cell>
          <cell r="F52">
            <v>-1.5100000000000001E-2</v>
          </cell>
        </row>
        <row r="53">
          <cell r="A53">
            <v>40210</v>
          </cell>
          <cell r="B53">
            <v>3.5200000000000002E-2</v>
          </cell>
          <cell r="C53">
            <v>0.58799999999999997</v>
          </cell>
          <cell r="D53">
            <v>2.9399999999999999E-3</v>
          </cell>
          <cell r="F53">
            <v>3.2260000000000004E-2</v>
          </cell>
        </row>
        <row r="54">
          <cell r="A54">
            <v>40238</v>
          </cell>
          <cell r="B54">
            <v>1.44E-2</v>
          </cell>
          <cell r="C54">
            <v>0</v>
          </cell>
          <cell r="D54">
            <v>0</v>
          </cell>
          <cell r="F54">
            <v>1.44E-2</v>
          </cell>
        </row>
        <row r="55">
          <cell r="A55">
            <v>40269</v>
          </cell>
          <cell r="B55">
            <v>8.1699999999999995E-2</v>
          </cell>
          <cell r="C55">
            <v>0</v>
          </cell>
          <cell r="D55">
            <v>0</v>
          </cell>
          <cell r="F55">
            <v>8.1699999999999995E-2</v>
          </cell>
        </row>
        <row r="56">
          <cell r="A56">
            <v>40299</v>
          </cell>
          <cell r="B56">
            <v>-3.8399999999999997E-2</v>
          </cell>
          <cell r="C56">
            <v>0.57399999999999995</v>
          </cell>
          <cell r="D56">
            <v>2.8699999999999997E-3</v>
          </cell>
          <cell r="F56">
            <v>-4.1269999999999994E-2</v>
          </cell>
        </row>
        <row r="57">
          <cell r="A57">
            <v>40330</v>
          </cell>
          <cell r="B57">
            <v>-5.5399999999999998E-2</v>
          </cell>
          <cell r="C57">
            <v>0</v>
          </cell>
          <cell r="D57">
            <v>0</v>
          </cell>
          <cell r="F57">
            <v>-5.5399999999999998E-2</v>
          </cell>
        </row>
        <row r="58">
          <cell r="A58">
            <v>40360</v>
          </cell>
          <cell r="B58">
            <v>4.5900000000000003E-2</v>
          </cell>
          <cell r="C58">
            <v>0</v>
          </cell>
          <cell r="D58">
            <v>0</v>
          </cell>
          <cell r="F58">
            <v>4.5900000000000003E-2</v>
          </cell>
        </row>
        <row r="59">
          <cell r="A59">
            <v>40391</v>
          </cell>
          <cell r="B59">
            <v>1.9099999999999999E-2</v>
          </cell>
          <cell r="C59">
            <v>0.23699999999999999</v>
          </cell>
          <cell r="D59">
            <v>1.1850000000000001E-3</v>
          </cell>
          <cell r="F59">
            <v>1.7915E-2</v>
          </cell>
        </row>
        <row r="60">
          <cell r="A60">
            <v>40422</v>
          </cell>
          <cell r="B60">
            <v>5.9700000000000003E-2</v>
          </cell>
          <cell r="C60">
            <v>0</v>
          </cell>
          <cell r="D60">
            <v>0</v>
          </cell>
          <cell r="F60">
            <v>5.9700000000000003E-2</v>
          </cell>
        </row>
        <row r="61">
          <cell r="A61">
            <v>40452</v>
          </cell>
          <cell r="B61">
            <v>3.2099999999999997E-2</v>
          </cell>
          <cell r="C61">
            <v>0</v>
          </cell>
          <cell r="D61">
            <v>0</v>
          </cell>
          <cell r="F61">
            <v>3.2099999999999997E-2</v>
          </cell>
        </row>
        <row r="62">
          <cell r="A62">
            <v>40483</v>
          </cell>
          <cell r="B62">
            <v>3.5999999999999999E-3</v>
          </cell>
          <cell r="C62">
            <v>0.22500000000000001</v>
          </cell>
          <cell r="D62">
            <v>1.1250000000000001E-3</v>
          </cell>
          <cell r="F62">
            <v>2.4749999999999998E-3</v>
          </cell>
        </row>
        <row r="63">
          <cell r="A63">
            <v>40513</v>
          </cell>
          <cell r="B63">
            <v>4.1399999999999999E-2</v>
          </cell>
          <cell r="C63">
            <v>0</v>
          </cell>
          <cell r="D63">
            <v>0</v>
          </cell>
          <cell r="F63">
            <v>4.1399999999999999E-2</v>
          </cell>
        </row>
        <row r="64">
          <cell r="A64">
            <v>40544</v>
          </cell>
          <cell r="B64">
            <v>-1.89E-2</v>
          </cell>
          <cell r="C64">
            <v>0</v>
          </cell>
          <cell r="D64">
            <v>0</v>
          </cell>
          <cell r="F64">
            <v>-1.89E-2</v>
          </cell>
        </row>
        <row r="65">
          <cell r="A65">
            <v>40575</v>
          </cell>
          <cell r="B65">
            <v>1.7100000000000001E-2</v>
          </cell>
          <cell r="C65">
            <v>0.34200000000000003</v>
          </cell>
          <cell r="D65">
            <v>1.7100000000000001E-3</v>
          </cell>
          <cell r="F65">
            <v>1.5390000000000001E-2</v>
          </cell>
        </row>
        <row r="66">
          <cell r="A66">
            <v>40603</v>
          </cell>
          <cell r="B66">
            <v>-5.4000000000000003E-3</v>
          </cell>
          <cell r="C66">
            <v>0</v>
          </cell>
          <cell r="D66">
            <v>0</v>
          </cell>
          <cell r="F66">
            <v>-5.4000000000000003E-3</v>
          </cell>
        </row>
        <row r="67">
          <cell r="A67">
            <v>40634</v>
          </cell>
          <cell r="B67">
            <v>5.1900000000000002E-2</v>
          </cell>
          <cell r="C67">
            <v>0</v>
          </cell>
          <cell r="D67">
            <v>0</v>
          </cell>
          <cell r="F67">
            <v>5.1900000000000002E-2</v>
          </cell>
        </row>
        <row r="68">
          <cell r="A68">
            <v>40664</v>
          </cell>
          <cell r="B68">
            <v>-2.24E-2</v>
          </cell>
          <cell r="C68">
            <v>0.123</v>
          </cell>
          <cell r="D68">
            <v>6.1499999999999999E-4</v>
          </cell>
          <cell r="F68">
            <v>-2.3015000000000001E-2</v>
          </cell>
        </row>
        <row r="69">
          <cell r="A69">
            <v>40695</v>
          </cell>
          <cell r="B69">
            <v>-1.14E-2</v>
          </cell>
          <cell r="C69">
            <v>0</v>
          </cell>
          <cell r="D69">
            <v>0</v>
          </cell>
          <cell r="F69">
            <v>-1.14E-2</v>
          </cell>
        </row>
        <row r="70">
          <cell r="A70">
            <v>40725</v>
          </cell>
          <cell r="B70">
            <v>-4.7199999999999999E-2</v>
          </cell>
          <cell r="C70">
            <v>0</v>
          </cell>
          <cell r="D70">
            <v>0</v>
          </cell>
          <cell r="F70">
            <v>-4.7199999999999999E-2</v>
          </cell>
        </row>
        <row r="71">
          <cell r="A71">
            <v>40756</v>
          </cell>
          <cell r="B71">
            <v>-0.1079</v>
          </cell>
          <cell r="C71">
            <v>0.14199999999999999</v>
          </cell>
          <cell r="D71">
            <v>7.0999999999999991E-4</v>
          </cell>
          <cell r="F71">
            <v>-0.10861</v>
          </cell>
        </row>
        <row r="72">
          <cell r="A72">
            <v>40787</v>
          </cell>
          <cell r="B72">
            <v>-7.3599999999999999E-2</v>
          </cell>
          <cell r="C72">
            <v>0</v>
          </cell>
          <cell r="D72">
            <v>0</v>
          </cell>
          <cell r="F72">
            <v>-7.3599999999999999E-2</v>
          </cell>
        </row>
        <row r="73">
          <cell r="A73">
            <v>40817</v>
          </cell>
          <cell r="B73">
            <v>0.17119999999999999</v>
          </cell>
          <cell r="C73">
            <v>0</v>
          </cell>
          <cell r="D73">
            <v>0</v>
          </cell>
          <cell r="F73">
            <v>0.17119999999999999</v>
          </cell>
        </row>
        <row r="74">
          <cell r="A74">
            <v>40848</v>
          </cell>
          <cell r="B74">
            <v>-9.9000000000000008E-3</v>
          </cell>
          <cell r="C74">
            <v>0.107</v>
          </cell>
          <cell r="D74">
            <v>5.3499999999999999E-4</v>
          </cell>
          <cell r="F74">
            <v>-1.0435000000000002E-2</v>
          </cell>
        </row>
        <row r="75">
          <cell r="A75">
            <v>40878</v>
          </cell>
          <cell r="B75">
            <v>3.0599999999999999E-2</v>
          </cell>
          <cell r="C75">
            <v>0</v>
          </cell>
          <cell r="D75">
            <v>0</v>
          </cell>
          <cell r="F75">
            <v>3.0599999999999999E-2</v>
          </cell>
        </row>
        <row r="76">
          <cell r="A76">
            <v>40909</v>
          </cell>
          <cell r="B76">
            <v>8.14E-2</v>
          </cell>
          <cell r="C76">
            <v>0</v>
          </cell>
          <cell r="D76">
            <v>0</v>
          </cell>
          <cell r="F76">
            <v>8.14E-2</v>
          </cell>
        </row>
        <row r="77">
          <cell r="A77">
            <v>40940</v>
          </cell>
          <cell r="B77">
            <v>1.7899999999999999E-2</v>
          </cell>
          <cell r="C77">
            <v>0.219</v>
          </cell>
          <cell r="D77">
            <v>1.0950000000000001E-3</v>
          </cell>
          <cell r="F77">
            <v>1.6805E-2</v>
          </cell>
        </row>
        <row r="78">
          <cell r="A78">
            <v>40969</v>
          </cell>
          <cell r="B78">
            <v>3.0800000000000001E-2</v>
          </cell>
          <cell r="C78">
            <v>0</v>
          </cell>
          <cell r="D78">
            <v>0</v>
          </cell>
          <cell r="F78">
            <v>3.0800000000000001E-2</v>
          </cell>
        </row>
        <row r="79">
          <cell r="A79">
            <v>41000</v>
          </cell>
          <cell r="B79">
            <v>1.34E-2</v>
          </cell>
          <cell r="C79">
            <v>0</v>
          </cell>
          <cell r="D79">
            <v>0</v>
          </cell>
          <cell r="F79">
            <v>1.34E-2</v>
          </cell>
        </row>
        <row r="80">
          <cell r="A80">
            <v>41030</v>
          </cell>
          <cell r="B80">
            <v>-7.85E-2</v>
          </cell>
          <cell r="C80">
            <v>0.08</v>
          </cell>
          <cell r="D80">
            <v>4.0000000000000002E-4</v>
          </cell>
          <cell r="F80">
            <v>-7.8899999999999998E-2</v>
          </cell>
        </row>
        <row r="81">
          <cell r="A81">
            <v>41061</v>
          </cell>
          <cell r="B81">
            <v>8.8999999999999999E-3</v>
          </cell>
          <cell r="C81">
            <v>0</v>
          </cell>
          <cell r="D81">
            <v>0</v>
          </cell>
          <cell r="F81">
            <v>8.8999999999999999E-3</v>
          </cell>
        </row>
        <row r="82">
          <cell r="A82">
            <v>41091</v>
          </cell>
          <cell r="B82">
            <v>2.1499999999999998E-2</v>
          </cell>
          <cell r="C82">
            <v>0</v>
          </cell>
          <cell r="D82">
            <v>0</v>
          </cell>
          <cell r="F82">
            <v>2.1499999999999998E-2</v>
          </cell>
        </row>
        <row r="83">
          <cell r="A83">
            <v>41122</v>
          </cell>
          <cell r="B83">
            <v>5.2499999999999998E-2</v>
          </cell>
          <cell r="C83">
            <v>0.23300000000000001</v>
          </cell>
          <cell r="D83">
            <v>1.165E-3</v>
          </cell>
          <cell r="F83">
            <v>5.1334999999999999E-2</v>
          </cell>
        </row>
        <row r="84">
          <cell r="A84">
            <v>41153</v>
          </cell>
          <cell r="B84">
            <v>-1.26E-2</v>
          </cell>
          <cell r="C84">
            <v>0</v>
          </cell>
          <cell r="D84">
            <v>0</v>
          </cell>
          <cell r="F84">
            <v>-1.26E-2</v>
          </cell>
        </row>
        <row r="85">
          <cell r="A85">
            <v>41183</v>
          </cell>
          <cell r="B85">
            <v>2.7099999999999999E-2</v>
          </cell>
          <cell r="C85">
            <v>0</v>
          </cell>
          <cell r="D85">
            <v>0</v>
          </cell>
          <cell r="F85">
            <v>2.7099999999999999E-2</v>
          </cell>
        </row>
        <row r="86">
          <cell r="A86">
            <v>41214</v>
          </cell>
          <cell r="B86">
            <v>-2.2800000000000001E-2</v>
          </cell>
          <cell r="C86">
            <v>0.105</v>
          </cell>
          <cell r="D86">
            <v>5.2499999999999997E-4</v>
          </cell>
          <cell r="F86">
            <v>-2.3325000000000002E-2</v>
          </cell>
        </row>
        <row r="87">
          <cell r="A87">
            <v>41244</v>
          </cell>
          <cell r="B87">
            <v>4.0599999999999997E-2</v>
          </cell>
          <cell r="C87">
            <v>0</v>
          </cell>
          <cell r="D87">
            <v>0</v>
          </cell>
          <cell r="F87">
            <v>4.0599999999999997E-2</v>
          </cell>
        </row>
        <row r="88">
          <cell r="A88">
            <v>41275</v>
          </cell>
          <cell r="B88">
            <v>6.9900000000000004E-2</v>
          </cell>
          <cell r="C88">
            <v>0</v>
          </cell>
          <cell r="D88">
            <v>0</v>
          </cell>
          <cell r="F88">
            <v>6.9900000000000004E-2</v>
          </cell>
        </row>
        <row r="89">
          <cell r="A89">
            <v>41306</v>
          </cell>
          <cell r="B89">
            <v>7.4000000000000003E-3</v>
          </cell>
          <cell r="C89">
            <v>0.30814814814814812</v>
          </cell>
          <cell r="D89">
            <v>1.5407407407407405E-3</v>
          </cell>
          <cell r="F89">
            <v>5.8592592592592602E-3</v>
          </cell>
        </row>
        <row r="90">
          <cell r="A90">
            <v>41334</v>
          </cell>
          <cell r="B90">
            <v>3.3000000000000002E-2</v>
          </cell>
          <cell r="C90">
            <v>0</v>
          </cell>
          <cell r="D90">
            <v>0</v>
          </cell>
          <cell r="F90">
            <v>3.3000000000000002E-2</v>
          </cell>
        </row>
        <row r="91">
          <cell r="A91">
            <v>41365</v>
          </cell>
          <cell r="B91">
            <v>1.6199999999999999E-2</v>
          </cell>
          <cell r="C91">
            <v>0</v>
          </cell>
          <cell r="D91">
            <v>0</v>
          </cell>
          <cell r="F91">
            <v>1.6199999999999999E-2</v>
          </cell>
        </row>
        <row r="92">
          <cell r="A92">
            <v>41395</v>
          </cell>
          <cell r="B92">
            <v>1.09E-2</v>
          </cell>
          <cell r="C92">
            <v>0.30814814814814812</v>
          </cell>
          <cell r="D92">
            <v>1.5407407407407405E-3</v>
          </cell>
          <cell r="F92">
            <v>9.3592592592592599E-3</v>
          </cell>
        </row>
        <row r="93">
          <cell r="A93">
            <v>41426</v>
          </cell>
          <cell r="B93">
            <v>-2.5999999999999999E-2</v>
          </cell>
          <cell r="C93">
            <v>0</v>
          </cell>
          <cell r="D93">
            <v>0</v>
          </cell>
          <cell r="F93">
            <v>-2.5999999999999999E-2</v>
          </cell>
        </row>
        <row r="94">
          <cell r="A94">
            <v>41456</v>
          </cell>
          <cell r="B94">
            <v>1.7000000000000001E-2</v>
          </cell>
          <cell r="C94">
            <v>0</v>
          </cell>
          <cell r="D94">
            <v>0</v>
          </cell>
          <cell r="F94">
            <v>1.7000000000000001E-2</v>
          </cell>
        </row>
        <row r="95">
          <cell r="A95">
            <v>41487</v>
          </cell>
          <cell r="B95">
            <v>-4.3999999999999997E-2</v>
          </cell>
          <cell r="C95">
            <v>0.30814814814814812</v>
          </cell>
          <cell r="D95">
            <v>1.5407407407407405E-3</v>
          </cell>
          <cell r="F95">
            <v>-4.5540740740740736E-2</v>
          </cell>
        </row>
        <row r="96">
          <cell r="A96">
            <v>41518</v>
          </cell>
          <cell r="B96">
            <v>4.7000000000000002E-3</v>
          </cell>
          <cell r="C96">
            <v>0</v>
          </cell>
          <cell r="D96">
            <v>0</v>
          </cell>
          <cell r="F96">
            <v>4.7000000000000002E-3</v>
          </cell>
        </row>
        <row r="97">
          <cell r="A97">
            <v>41548</v>
          </cell>
          <cell r="B97">
            <v>8.5699999999999998E-2</v>
          </cell>
          <cell r="C97">
            <v>0</v>
          </cell>
          <cell r="D97">
            <v>0</v>
          </cell>
          <cell r="F97">
            <v>8.5699999999999998E-2</v>
          </cell>
        </row>
        <row r="98">
          <cell r="A98">
            <v>41579</v>
          </cell>
          <cell r="B98">
            <v>3.8699999999999998E-2</v>
          </cell>
          <cell r="C98">
            <v>0.30814814814814812</v>
          </cell>
          <cell r="D98">
            <v>1.5407407407407405E-3</v>
          </cell>
          <cell r="F98">
            <v>3.715925925925926E-2</v>
          </cell>
        </row>
        <row r="99">
          <cell r="A99">
            <v>41609</v>
          </cell>
          <cell r="B99">
            <v>2.0999999999999999E-3</v>
          </cell>
          <cell r="C99">
            <v>0</v>
          </cell>
          <cell r="D99">
            <v>0</v>
          </cell>
          <cell r="F99">
            <v>2.0999999999999999E-3</v>
          </cell>
        </row>
        <row r="100">
          <cell r="A100">
            <v>41640</v>
          </cell>
          <cell r="B100">
            <v>1.2800000000000001E-2</v>
          </cell>
          <cell r="C100">
            <v>0</v>
          </cell>
          <cell r="D100">
            <v>0</v>
          </cell>
          <cell r="F100">
            <v>1.2800000000000001E-2</v>
          </cell>
        </row>
        <row r="101">
          <cell r="A101">
            <v>41671</v>
          </cell>
          <cell r="B101">
            <v>6.1899999999999997E-2</v>
          </cell>
          <cell r="C101">
            <v>0.30814814814814812</v>
          </cell>
          <cell r="D101">
            <v>1.5407407407407405E-3</v>
          </cell>
          <cell r="F101">
            <v>6.0359259259259258E-2</v>
          </cell>
        </row>
      </sheetData>
      <sheetData sheetId="8"/>
      <sheetData sheetId="9"/>
      <sheetData sheetId="10"/>
      <sheetData sheetId="11"/>
      <sheetData sheetId="12"/>
      <sheetData sheetId="13"/>
      <sheetData sheetId="14"/>
      <sheetData sheetId="15" refreshError="1"/>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 Difference"/>
      <sheetName val="Simple"/>
      <sheetName val="Simple Equal Beta"/>
      <sheetName val="Ch. Returns"/>
      <sheetName val="Ch. All"/>
      <sheetName val="Monthly"/>
      <sheetName val="No-Lag"/>
      <sheetName val="Lagged"/>
      <sheetName val="SP500"/>
      <sheetName val="Real Returns"/>
      <sheetName val="Net -&gt; Gross ($)"/>
      <sheetName val="Gross -&gt; Net ($)"/>
      <sheetName val="Annually"/>
      <sheetName val="DGS10"/>
      <sheetName val="Beta"/>
      <sheetName val="Beta Chart"/>
      <sheetName val="Beta2"/>
    </sheetNames>
    <sheetDataSet>
      <sheetData sheetId="0"/>
      <sheetData sheetId="1"/>
      <sheetData sheetId="2"/>
      <sheetData sheetId="3"/>
      <sheetData sheetId="4"/>
      <sheetData sheetId="5"/>
      <sheetData sheetId="6"/>
      <sheetData sheetId="7">
        <row r="1">
          <cell r="A1">
            <v>0</v>
          </cell>
          <cell r="B1" t="str">
            <v>[Net] [Period] Portfolio</v>
          </cell>
          <cell r="C1" t="str">
            <v>Net Turnover</v>
          </cell>
          <cell r="D1" t="str">
            <v>Transaction Cost</v>
          </cell>
          <cell r="E1">
            <v>5.0000000000000001E-3</v>
          </cell>
          <cell r="F1" t="str">
            <v>Return Net of Cost</v>
          </cell>
        </row>
        <row r="2">
          <cell r="A2" t="str">
            <v>Mean</v>
          </cell>
          <cell r="B2">
            <v>1.01E-2</v>
          </cell>
          <cell r="C2">
            <v>0</v>
          </cell>
          <cell r="D2">
            <v>0</v>
          </cell>
        </row>
        <row r="3">
          <cell r="A3" t="str">
            <v>Std Dev</v>
          </cell>
          <cell r="B3">
            <v>5.4600000000000003E-2</v>
          </cell>
          <cell r="C3">
            <v>0</v>
          </cell>
          <cell r="D3">
            <v>0</v>
          </cell>
        </row>
        <row r="4">
          <cell r="A4" t="str">
            <v>Min</v>
          </cell>
          <cell r="B4">
            <v>-0.2147</v>
          </cell>
          <cell r="C4">
            <v>0</v>
          </cell>
          <cell r="D4">
            <v>0</v>
          </cell>
        </row>
        <row r="5">
          <cell r="A5" t="str">
            <v>Max</v>
          </cell>
          <cell r="B5">
            <v>0.14829999999999999</v>
          </cell>
          <cell r="C5">
            <v>0</v>
          </cell>
          <cell r="D5">
            <v>0</v>
          </cell>
        </row>
        <row r="6">
          <cell r="A6">
            <v>37681</v>
          </cell>
          <cell r="B6">
            <v>-3.7100000000000001E-2</v>
          </cell>
          <cell r="C6">
            <v>0</v>
          </cell>
          <cell r="D6">
            <v>0</v>
          </cell>
          <cell r="F6">
            <v>-3.7100000000000001E-2</v>
          </cell>
        </row>
        <row r="7">
          <cell r="A7">
            <v>37712</v>
          </cell>
          <cell r="B7">
            <v>7.9000000000000001E-2</v>
          </cell>
          <cell r="C7">
            <v>0</v>
          </cell>
          <cell r="D7">
            <v>0</v>
          </cell>
          <cell r="F7">
            <v>7.9000000000000001E-2</v>
          </cell>
        </row>
        <row r="8">
          <cell r="A8">
            <v>37742</v>
          </cell>
          <cell r="B8">
            <v>0.1242</v>
          </cell>
          <cell r="C8">
            <v>0.155</v>
          </cell>
          <cell r="D8">
            <v>7.7499999999999997E-4</v>
          </cell>
          <cell r="F8">
            <v>0.12342500000000001</v>
          </cell>
        </row>
        <row r="9">
          <cell r="A9">
            <v>37773</v>
          </cell>
          <cell r="B9">
            <v>-6.0999999999999999E-2</v>
          </cell>
          <cell r="C9">
            <v>0</v>
          </cell>
          <cell r="D9">
            <v>0</v>
          </cell>
          <cell r="F9">
            <v>-6.0999999999999999E-2</v>
          </cell>
        </row>
        <row r="10">
          <cell r="A10">
            <v>37803</v>
          </cell>
          <cell r="B10">
            <v>4.2900000000000001E-2</v>
          </cell>
          <cell r="C10">
            <v>0</v>
          </cell>
          <cell r="D10">
            <v>0</v>
          </cell>
          <cell r="F10">
            <v>4.2900000000000001E-2</v>
          </cell>
        </row>
        <row r="11">
          <cell r="A11">
            <v>37834</v>
          </cell>
          <cell r="B11">
            <v>9.2799999999999994E-2</v>
          </cell>
          <cell r="C11">
            <v>4.8000000000000001E-2</v>
          </cell>
          <cell r="D11">
            <v>2.4000000000000001E-4</v>
          </cell>
          <cell r="F11">
            <v>9.255999999999999E-2</v>
          </cell>
        </row>
        <row r="12">
          <cell r="A12">
            <v>37865</v>
          </cell>
          <cell r="B12">
            <v>1.6899999999999998E-2</v>
          </cell>
          <cell r="C12">
            <v>0</v>
          </cell>
          <cell r="D12">
            <v>0</v>
          </cell>
          <cell r="F12">
            <v>1.6899999999999998E-2</v>
          </cell>
        </row>
        <row r="13">
          <cell r="A13">
            <v>37895</v>
          </cell>
          <cell r="B13">
            <v>0.1045</v>
          </cell>
          <cell r="C13">
            <v>0</v>
          </cell>
          <cell r="D13">
            <v>0</v>
          </cell>
          <cell r="F13">
            <v>0.1045</v>
          </cell>
        </row>
        <row r="14">
          <cell r="A14">
            <v>37926</v>
          </cell>
          <cell r="B14">
            <v>6.8900000000000003E-2</v>
          </cell>
          <cell r="C14">
            <v>0.191</v>
          </cell>
          <cell r="D14">
            <v>9.5500000000000001E-4</v>
          </cell>
          <cell r="F14">
            <v>6.7945000000000005E-2</v>
          </cell>
        </row>
        <row r="15">
          <cell r="A15">
            <v>37956</v>
          </cell>
          <cell r="B15">
            <v>-4.7000000000000002E-3</v>
          </cell>
          <cell r="C15">
            <v>0</v>
          </cell>
          <cell r="D15">
            <v>0</v>
          </cell>
          <cell r="F15">
            <v>-4.7000000000000002E-3</v>
          </cell>
        </row>
        <row r="16">
          <cell r="A16">
            <v>37987</v>
          </cell>
          <cell r="B16">
            <v>-3.8999999999999998E-3</v>
          </cell>
          <cell r="C16">
            <v>0</v>
          </cell>
          <cell r="D16">
            <v>0</v>
          </cell>
          <cell r="F16">
            <v>-3.8999999999999998E-3</v>
          </cell>
        </row>
        <row r="17">
          <cell r="A17">
            <v>38018</v>
          </cell>
          <cell r="B17">
            <v>5.3900000000000003E-2</v>
          </cell>
          <cell r="C17">
            <v>8.6999999999999994E-2</v>
          </cell>
          <cell r="D17">
            <v>4.35E-4</v>
          </cell>
          <cell r="F17">
            <v>5.3465000000000006E-2</v>
          </cell>
        </row>
        <row r="18">
          <cell r="A18">
            <v>38047</v>
          </cell>
          <cell r="B18">
            <v>4.3099999999999999E-2</v>
          </cell>
          <cell r="C18">
            <v>0</v>
          </cell>
          <cell r="D18">
            <v>0</v>
          </cell>
          <cell r="F18">
            <v>4.3099999999999999E-2</v>
          </cell>
        </row>
        <row r="19">
          <cell r="A19">
            <v>38078</v>
          </cell>
          <cell r="B19">
            <v>-2.7099999999999999E-2</v>
          </cell>
          <cell r="C19">
            <v>0</v>
          </cell>
          <cell r="D19">
            <v>0</v>
          </cell>
          <cell r="F19">
            <v>-2.7099999999999999E-2</v>
          </cell>
        </row>
        <row r="20">
          <cell r="A20">
            <v>38108</v>
          </cell>
          <cell r="B20">
            <v>2.46E-2</v>
          </cell>
          <cell r="C20">
            <v>0.223</v>
          </cell>
          <cell r="D20">
            <v>1.1150000000000001E-3</v>
          </cell>
          <cell r="F20">
            <v>2.3484999999999999E-2</v>
          </cell>
        </row>
        <row r="21">
          <cell r="A21">
            <v>38139</v>
          </cell>
          <cell r="B21">
            <v>3.15E-2</v>
          </cell>
          <cell r="C21">
            <v>0</v>
          </cell>
          <cell r="D21">
            <v>0</v>
          </cell>
          <cell r="F21">
            <v>3.15E-2</v>
          </cell>
        </row>
        <row r="22">
          <cell r="A22">
            <v>38169</v>
          </cell>
          <cell r="B22">
            <v>-5.2499999999999998E-2</v>
          </cell>
          <cell r="C22">
            <v>0</v>
          </cell>
          <cell r="D22">
            <v>0</v>
          </cell>
          <cell r="F22">
            <v>-5.2499999999999998E-2</v>
          </cell>
        </row>
        <row r="23">
          <cell r="A23">
            <v>38200</v>
          </cell>
          <cell r="B23">
            <v>-3.8800000000000001E-2</v>
          </cell>
          <cell r="C23">
            <v>0.154</v>
          </cell>
          <cell r="D23">
            <v>7.6999999999999996E-4</v>
          </cell>
          <cell r="F23">
            <v>-3.9570000000000001E-2</v>
          </cell>
        </row>
        <row r="24">
          <cell r="A24">
            <v>38231</v>
          </cell>
          <cell r="B24">
            <v>5.1000000000000004E-3</v>
          </cell>
          <cell r="C24">
            <v>0</v>
          </cell>
          <cell r="D24">
            <v>0</v>
          </cell>
          <cell r="F24">
            <v>5.1000000000000004E-3</v>
          </cell>
        </row>
        <row r="25">
          <cell r="A25">
            <v>38261</v>
          </cell>
          <cell r="B25">
            <v>2.4299999999999999E-2</v>
          </cell>
          <cell r="C25">
            <v>0</v>
          </cell>
          <cell r="D25">
            <v>0</v>
          </cell>
          <cell r="F25">
            <v>2.4299999999999999E-2</v>
          </cell>
        </row>
        <row r="26">
          <cell r="A26">
            <v>38292</v>
          </cell>
          <cell r="B26">
            <v>4.5100000000000001E-2</v>
          </cell>
          <cell r="C26">
            <v>0.16600000000000001</v>
          </cell>
          <cell r="D26">
            <v>8.3000000000000001E-4</v>
          </cell>
          <cell r="F26">
            <v>4.4270000000000004E-2</v>
          </cell>
        </row>
        <row r="27">
          <cell r="A27">
            <v>38322</v>
          </cell>
          <cell r="B27">
            <v>8.4099999999999994E-2</v>
          </cell>
          <cell r="C27">
            <v>0</v>
          </cell>
          <cell r="D27">
            <v>0</v>
          </cell>
          <cell r="F27">
            <v>8.4099999999999994E-2</v>
          </cell>
        </row>
        <row r="28">
          <cell r="A28">
            <v>38353</v>
          </cell>
          <cell r="B28">
            <v>-3.1800000000000002E-2</v>
          </cell>
          <cell r="C28">
            <v>0</v>
          </cell>
          <cell r="D28">
            <v>0</v>
          </cell>
          <cell r="F28">
            <v>-3.1800000000000002E-2</v>
          </cell>
        </row>
        <row r="29">
          <cell r="A29">
            <v>38384</v>
          </cell>
          <cell r="B29">
            <v>3.6600000000000001E-2</v>
          </cell>
          <cell r="C29">
            <v>0.14299999999999999</v>
          </cell>
          <cell r="D29">
            <v>7.1499999999999992E-4</v>
          </cell>
          <cell r="F29">
            <v>3.5885E-2</v>
          </cell>
        </row>
        <row r="30">
          <cell r="A30">
            <v>38412</v>
          </cell>
          <cell r="B30">
            <v>-5.3E-3</v>
          </cell>
          <cell r="C30">
            <v>0</v>
          </cell>
          <cell r="D30">
            <v>0</v>
          </cell>
          <cell r="F30">
            <v>-5.3E-3</v>
          </cell>
        </row>
        <row r="31">
          <cell r="A31">
            <v>38443</v>
          </cell>
          <cell r="B31">
            <v>-2.12E-2</v>
          </cell>
          <cell r="C31">
            <v>0</v>
          </cell>
          <cell r="D31">
            <v>0</v>
          </cell>
          <cell r="F31">
            <v>-2.12E-2</v>
          </cell>
        </row>
        <row r="32">
          <cell r="A32">
            <v>38473</v>
          </cell>
          <cell r="B32">
            <v>4.7899999999999998E-2</v>
          </cell>
          <cell r="C32">
            <v>0.11600000000000001</v>
          </cell>
          <cell r="D32">
            <v>5.8E-4</v>
          </cell>
          <cell r="F32">
            <v>4.7320000000000001E-2</v>
          </cell>
        </row>
        <row r="33">
          <cell r="A33">
            <v>38504</v>
          </cell>
          <cell r="B33">
            <v>2.18E-2</v>
          </cell>
          <cell r="C33">
            <v>0</v>
          </cell>
          <cell r="D33">
            <v>0</v>
          </cell>
          <cell r="F33">
            <v>2.18E-2</v>
          </cell>
        </row>
        <row r="34">
          <cell r="A34">
            <v>38534</v>
          </cell>
          <cell r="B34">
            <v>5.6099999999999997E-2</v>
          </cell>
          <cell r="C34">
            <v>0</v>
          </cell>
          <cell r="D34">
            <v>0</v>
          </cell>
          <cell r="F34">
            <v>5.6099999999999997E-2</v>
          </cell>
        </row>
        <row r="35">
          <cell r="A35">
            <v>38565</v>
          </cell>
          <cell r="B35">
            <v>-7.6E-3</v>
          </cell>
          <cell r="C35">
            <v>9.9000000000000005E-2</v>
          </cell>
          <cell r="D35">
            <v>4.95E-4</v>
          </cell>
          <cell r="F35">
            <v>-8.0949999999999998E-3</v>
          </cell>
        </row>
        <row r="36">
          <cell r="A36">
            <v>38596</v>
          </cell>
          <cell r="B36">
            <v>2.07E-2</v>
          </cell>
          <cell r="C36">
            <v>0</v>
          </cell>
          <cell r="D36">
            <v>0</v>
          </cell>
          <cell r="F36">
            <v>2.07E-2</v>
          </cell>
        </row>
        <row r="37">
          <cell r="A37">
            <v>38626</v>
          </cell>
          <cell r="B37">
            <v>-1.8599999999999998E-2</v>
          </cell>
          <cell r="C37">
            <v>0</v>
          </cell>
          <cell r="D37">
            <v>0</v>
          </cell>
          <cell r="F37">
            <v>-1.8599999999999998E-2</v>
          </cell>
        </row>
        <row r="38">
          <cell r="A38">
            <v>38657</v>
          </cell>
          <cell r="B38">
            <v>5.2200000000000003E-2</v>
          </cell>
          <cell r="C38">
            <v>9.2999999999999999E-2</v>
          </cell>
          <cell r="D38">
            <v>4.6500000000000003E-4</v>
          </cell>
          <cell r="F38">
            <v>5.1735000000000003E-2</v>
          </cell>
        </row>
        <row r="39">
          <cell r="A39">
            <v>38687</v>
          </cell>
          <cell r="B39">
            <v>-1.77E-2</v>
          </cell>
          <cell r="C39">
            <v>0</v>
          </cell>
          <cell r="D39">
            <v>0</v>
          </cell>
          <cell r="F39">
            <v>-1.77E-2</v>
          </cell>
        </row>
        <row r="40">
          <cell r="A40">
            <v>38718</v>
          </cell>
          <cell r="B40">
            <v>6.8999999999999999E-3</v>
          </cell>
          <cell r="C40">
            <v>0</v>
          </cell>
          <cell r="D40">
            <v>0</v>
          </cell>
          <cell r="F40">
            <v>6.8999999999999999E-3</v>
          </cell>
        </row>
        <row r="41">
          <cell r="A41">
            <v>38749</v>
          </cell>
          <cell r="B41">
            <v>6.8999999999999999E-3</v>
          </cell>
          <cell r="C41">
            <v>5.8999999999999997E-2</v>
          </cell>
          <cell r="D41">
            <v>2.9500000000000001E-4</v>
          </cell>
          <cell r="F41">
            <v>6.6049999999999998E-3</v>
          </cell>
        </row>
        <row r="42">
          <cell r="A42">
            <v>38777</v>
          </cell>
          <cell r="B42">
            <v>9.4000000000000004E-3</v>
          </cell>
          <cell r="C42">
            <v>0</v>
          </cell>
          <cell r="D42">
            <v>0</v>
          </cell>
          <cell r="F42">
            <v>9.4000000000000004E-3</v>
          </cell>
        </row>
        <row r="43">
          <cell r="A43">
            <v>38808</v>
          </cell>
          <cell r="B43">
            <v>1.41E-2</v>
          </cell>
          <cell r="C43">
            <v>0</v>
          </cell>
          <cell r="D43">
            <v>0</v>
          </cell>
          <cell r="F43">
            <v>1.41E-2</v>
          </cell>
        </row>
        <row r="44">
          <cell r="A44">
            <v>38838</v>
          </cell>
          <cell r="B44">
            <v>-4.1599999999999998E-2</v>
          </cell>
          <cell r="C44">
            <v>1.2E-2</v>
          </cell>
          <cell r="D44">
            <v>6.0000000000000002E-5</v>
          </cell>
          <cell r="F44">
            <v>-4.1659999999999996E-2</v>
          </cell>
        </row>
        <row r="45">
          <cell r="A45">
            <v>38869</v>
          </cell>
          <cell r="B45">
            <v>-1.89E-2</v>
          </cell>
          <cell r="C45">
            <v>0</v>
          </cell>
          <cell r="D45">
            <v>0</v>
          </cell>
          <cell r="F45">
            <v>-1.89E-2</v>
          </cell>
        </row>
        <row r="46">
          <cell r="A46">
            <v>38899</v>
          </cell>
          <cell r="B46">
            <v>1.6299999999999999E-2</v>
          </cell>
          <cell r="C46">
            <v>0</v>
          </cell>
          <cell r="D46">
            <v>0</v>
          </cell>
          <cell r="F46">
            <v>1.6299999999999999E-2</v>
          </cell>
        </row>
        <row r="47">
          <cell r="A47">
            <v>38930</v>
          </cell>
          <cell r="B47">
            <v>1.49E-2</v>
          </cell>
          <cell r="C47">
            <v>5.6000000000000001E-2</v>
          </cell>
          <cell r="D47">
            <v>2.8000000000000003E-4</v>
          </cell>
          <cell r="F47">
            <v>1.4619999999999999E-2</v>
          </cell>
        </row>
        <row r="48">
          <cell r="A48">
            <v>38961</v>
          </cell>
          <cell r="B48">
            <v>2.3E-2</v>
          </cell>
          <cell r="C48">
            <v>0</v>
          </cell>
          <cell r="D48">
            <v>0</v>
          </cell>
          <cell r="F48">
            <v>2.3E-2</v>
          </cell>
        </row>
        <row r="49">
          <cell r="A49">
            <v>38991</v>
          </cell>
          <cell r="B49">
            <v>3.4599999999999999E-2</v>
          </cell>
          <cell r="C49">
            <v>0</v>
          </cell>
          <cell r="D49">
            <v>0</v>
          </cell>
          <cell r="F49">
            <v>3.4599999999999999E-2</v>
          </cell>
        </row>
        <row r="50">
          <cell r="A50">
            <v>39022</v>
          </cell>
          <cell r="B50">
            <v>8.0999999999999996E-3</v>
          </cell>
          <cell r="C50">
            <v>0.16800000000000001</v>
          </cell>
          <cell r="D50">
            <v>8.4000000000000003E-4</v>
          </cell>
          <cell r="F50">
            <v>7.2599999999999991E-3</v>
          </cell>
        </row>
        <row r="51">
          <cell r="A51">
            <v>39052</v>
          </cell>
          <cell r="B51">
            <v>2.5999999999999999E-2</v>
          </cell>
          <cell r="C51">
            <v>0</v>
          </cell>
          <cell r="D51">
            <v>0</v>
          </cell>
          <cell r="F51">
            <v>2.5999999999999999E-2</v>
          </cell>
        </row>
        <row r="52">
          <cell r="A52">
            <v>39083</v>
          </cell>
          <cell r="B52">
            <v>2.8799999999999999E-2</v>
          </cell>
          <cell r="C52">
            <v>0</v>
          </cell>
          <cell r="D52">
            <v>0</v>
          </cell>
          <cell r="F52">
            <v>2.8799999999999999E-2</v>
          </cell>
        </row>
        <row r="53">
          <cell r="A53">
            <v>39114</v>
          </cell>
          <cell r="B53">
            <v>2.07E-2</v>
          </cell>
          <cell r="C53">
            <v>0.14399999999999999</v>
          </cell>
          <cell r="D53">
            <v>7.1999999999999994E-4</v>
          </cell>
          <cell r="F53">
            <v>1.9980000000000001E-2</v>
          </cell>
        </row>
        <row r="54">
          <cell r="A54">
            <v>39142</v>
          </cell>
          <cell r="B54">
            <v>-1.8E-3</v>
          </cell>
          <cell r="C54">
            <v>0</v>
          </cell>
          <cell r="D54">
            <v>0</v>
          </cell>
          <cell r="F54">
            <v>-1.8E-3</v>
          </cell>
        </row>
        <row r="55">
          <cell r="A55">
            <v>39173</v>
          </cell>
          <cell r="B55">
            <v>4.3700000000000003E-2</v>
          </cell>
          <cell r="C55">
            <v>0</v>
          </cell>
          <cell r="D55">
            <v>0</v>
          </cell>
          <cell r="F55">
            <v>4.3700000000000003E-2</v>
          </cell>
        </row>
        <row r="56">
          <cell r="A56">
            <v>39203</v>
          </cell>
          <cell r="B56">
            <v>3.0499999999999999E-2</v>
          </cell>
          <cell r="C56">
            <v>0.11600000000000001</v>
          </cell>
          <cell r="D56">
            <v>5.8E-4</v>
          </cell>
          <cell r="F56">
            <v>2.9919999999999999E-2</v>
          </cell>
        </row>
        <row r="57">
          <cell r="A57">
            <v>39234</v>
          </cell>
          <cell r="B57">
            <v>-1.6E-2</v>
          </cell>
          <cell r="C57">
            <v>0</v>
          </cell>
          <cell r="D57">
            <v>0</v>
          </cell>
          <cell r="F57">
            <v>-1.6E-2</v>
          </cell>
        </row>
        <row r="58">
          <cell r="A58">
            <v>39264</v>
          </cell>
          <cell r="B58">
            <v>-7.0499999999999993E-2</v>
          </cell>
          <cell r="C58">
            <v>0</v>
          </cell>
          <cell r="D58">
            <v>0</v>
          </cell>
          <cell r="F58">
            <v>-7.0499999999999993E-2</v>
          </cell>
        </row>
        <row r="59">
          <cell r="A59">
            <v>39295</v>
          </cell>
          <cell r="B59">
            <v>1.41E-2</v>
          </cell>
          <cell r="C59">
            <v>8.5000000000000006E-2</v>
          </cell>
          <cell r="D59">
            <v>4.2500000000000003E-4</v>
          </cell>
          <cell r="F59">
            <v>1.3675E-2</v>
          </cell>
        </row>
        <row r="60">
          <cell r="A60">
            <v>39326</v>
          </cell>
          <cell r="B60">
            <v>-6.9999999999999999E-4</v>
          </cell>
          <cell r="C60">
            <v>0</v>
          </cell>
          <cell r="D60">
            <v>0</v>
          </cell>
          <cell r="F60">
            <v>-6.9999999999999999E-4</v>
          </cell>
        </row>
        <row r="61">
          <cell r="A61">
            <v>39356</v>
          </cell>
          <cell r="B61">
            <v>-2.4400000000000002E-2</v>
          </cell>
          <cell r="C61">
            <v>0</v>
          </cell>
          <cell r="D61">
            <v>0</v>
          </cell>
          <cell r="F61">
            <v>-2.4400000000000002E-2</v>
          </cell>
        </row>
        <row r="62">
          <cell r="A62">
            <v>39387</v>
          </cell>
          <cell r="B62">
            <v>-4.1300000000000003E-2</v>
          </cell>
          <cell r="C62">
            <v>9.2999999999999999E-2</v>
          </cell>
          <cell r="D62">
            <v>4.6500000000000003E-4</v>
          </cell>
          <cell r="F62">
            <v>-4.1765000000000004E-2</v>
          </cell>
        </row>
        <row r="63">
          <cell r="A63">
            <v>39417</v>
          </cell>
          <cell r="B63">
            <v>-4.4600000000000001E-2</v>
          </cell>
          <cell r="C63">
            <v>0</v>
          </cell>
          <cell r="D63">
            <v>0</v>
          </cell>
          <cell r="F63">
            <v>-4.4600000000000001E-2</v>
          </cell>
        </row>
        <row r="64">
          <cell r="A64">
            <v>39448</v>
          </cell>
          <cell r="B64">
            <v>-2.3699999999999999E-2</v>
          </cell>
          <cell r="C64">
            <v>0</v>
          </cell>
          <cell r="D64">
            <v>0</v>
          </cell>
          <cell r="F64">
            <v>-2.3699999999999999E-2</v>
          </cell>
        </row>
        <row r="65">
          <cell r="A65">
            <v>39479</v>
          </cell>
          <cell r="B65">
            <v>-9.5299999999999996E-2</v>
          </cell>
          <cell r="C65">
            <v>7.9000000000000001E-2</v>
          </cell>
          <cell r="D65">
            <v>3.9500000000000001E-4</v>
          </cell>
          <cell r="F65">
            <v>-9.5695000000000002E-2</v>
          </cell>
        </row>
        <row r="66">
          <cell r="A66">
            <v>39508</v>
          </cell>
          <cell r="B66">
            <v>7.4999999999999997E-3</v>
          </cell>
          <cell r="C66">
            <v>0</v>
          </cell>
          <cell r="D66">
            <v>0</v>
          </cell>
          <cell r="F66">
            <v>7.4999999999999997E-3</v>
          </cell>
        </row>
        <row r="67">
          <cell r="A67">
            <v>39539</v>
          </cell>
          <cell r="B67">
            <v>5.4300000000000001E-2</v>
          </cell>
          <cell r="C67">
            <v>0</v>
          </cell>
          <cell r="D67">
            <v>0</v>
          </cell>
          <cell r="F67">
            <v>5.4300000000000001E-2</v>
          </cell>
        </row>
        <row r="68">
          <cell r="A68">
            <v>39569</v>
          </cell>
          <cell r="B68">
            <v>9.4999999999999998E-3</v>
          </cell>
          <cell r="C68">
            <v>0.1</v>
          </cell>
          <cell r="D68">
            <v>5.0000000000000001E-4</v>
          </cell>
          <cell r="F68">
            <v>8.9999999999999993E-3</v>
          </cell>
        </row>
        <row r="69">
          <cell r="A69">
            <v>39600</v>
          </cell>
          <cell r="B69">
            <v>-8.0500000000000002E-2</v>
          </cell>
          <cell r="C69">
            <v>0</v>
          </cell>
          <cell r="D69">
            <v>0</v>
          </cell>
          <cell r="F69">
            <v>-8.0500000000000002E-2</v>
          </cell>
        </row>
        <row r="70">
          <cell r="A70">
            <v>39630</v>
          </cell>
          <cell r="B70">
            <v>6.2E-2</v>
          </cell>
          <cell r="C70">
            <v>0</v>
          </cell>
          <cell r="D70">
            <v>0</v>
          </cell>
          <cell r="F70">
            <v>6.2E-2</v>
          </cell>
        </row>
        <row r="71">
          <cell r="A71">
            <v>39661</v>
          </cell>
          <cell r="B71">
            <v>4.2000000000000003E-2</v>
          </cell>
          <cell r="C71">
            <v>0.20399999999999999</v>
          </cell>
          <cell r="D71">
            <v>1.0199999999999999E-3</v>
          </cell>
          <cell r="F71">
            <v>4.0980000000000003E-2</v>
          </cell>
        </row>
        <row r="72">
          <cell r="A72">
            <v>39692</v>
          </cell>
          <cell r="B72">
            <v>-0.1336</v>
          </cell>
          <cell r="C72">
            <v>0</v>
          </cell>
          <cell r="D72">
            <v>0</v>
          </cell>
          <cell r="F72">
            <v>-0.1336</v>
          </cell>
        </row>
        <row r="73">
          <cell r="A73">
            <v>39722</v>
          </cell>
          <cell r="B73">
            <v>-0.2147</v>
          </cell>
          <cell r="C73">
            <v>0</v>
          </cell>
          <cell r="D73">
            <v>0</v>
          </cell>
          <cell r="F73">
            <v>-0.2147</v>
          </cell>
        </row>
        <row r="74">
          <cell r="A74">
            <v>39753</v>
          </cell>
          <cell r="B74">
            <v>-8.4000000000000005E-2</v>
          </cell>
          <cell r="C74">
            <v>9.6000000000000002E-2</v>
          </cell>
          <cell r="D74">
            <v>4.8000000000000001E-4</v>
          </cell>
          <cell r="F74">
            <v>-8.448E-2</v>
          </cell>
        </row>
        <row r="75">
          <cell r="A75">
            <v>39783</v>
          </cell>
          <cell r="B75">
            <v>2.92E-2</v>
          </cell>
          <cell r="C75">
            <v>0</v>
          </cell>
          <cell r="D75">
            <v>0</v>
          </cell>
          <cell r="F75">
            <v>2.92E-2</v>
          </cell>
        </row>
        <row r="76">
          <cell r="A76">
            <v>39814</v>
          </cell>
          <cell r="B76">
            <v>-6.3100000000000003E-2</v>
          </cell>
          <cell r="C76">
            <v>0</v>
          </cell>
          <cell r="D76">
            <v>0</v>
          </cell>
          <cell r="F76">
            <v>-6.3100000000000003E-2</v>
          </cell>
        </row>
        <row r="77">
          <cell r="A77">
            <v>39845</v>
          </cell>
          <cell r="B77">
            <v>-5.96E-2</v>
          </cell>
          <cell r="C77">
            <v>0.22900000000000001</v>
          </cell>
          <cell r="D77">
            <v>1.145E-3</v>
          </cell>
          <cell r="F77">
            <v>-6.0745E-2</v>
          </cell>
        </row>
        <row r="78">
          <cell r="A78">
            <v>39873</v>
          </cell>
          <cell r="B78">
            <v>9.2999999999999999E-2</v>
          </cell>
          <cell r="C78">
            <v>0</v>
          </cell>
          <cell r="D78">
            <v>0</v>
          </cell>
          <cell r="F78">
            <v>9.2999999999999999E-2</v>
          </cell>
        </row>
        <row r="79">
          <cell r="A79">
            <v>39904</v>
          </cell>
          <cell r="B79">
            <v>0.11890000000000001</v>
          </cell>
          <cell r="C79">
            <v>0</v>
          </cell>
          <cell r="D79">
            <v>0</v>
          </cell>
          <cell r="F79">
            <v>0.11890000000000001</v>
          </cell>
        </row>
        <row r="80">
          <cell r="A80">
            <v>39934</v>
          </cell>
          <cell r="B80">
            <v>1.8599999999999998E-2</v>
          </cell>
          <cell r="C80">
            <v>0.20899999999999999</v>
          </cell>
          <cell r="D80">
            <v>1.0449999999999999E-3</v>
          </cell>
          <cell r="F80">
            <v>1.7554999999999998E-2</v>
          </cell>
        </row>
        <row r="81">
          <cell r="A81">
            <v>39965</v>
          </cell>
          <cell r="B81">
            <v>-9.4999999999999998E-3</v>
          </cell>
          <cell r="C81">
            <v>0</v>
          </cell>
          <cell r="D81">
            <v>0</v>
          </cell>
          <cell r="F81">
            <v>-9.4999999999999998E-3</v>
          </cell>
        </row>
        <row r="82">
          <cell r="A82">
            <v>39995</v>
          </cell>
          <cell r="B82">
            <v>8.0500000000000002E-2</v>
          </cell>
          <cell r="C82">
            <v>0</v>
          </cell>
          <cell r="D82">
            <v>0</v>
          </cell>
          <cell r="F82">
            <v>8.0500000000000002E-2</v>
          </cell>
        </row>
        <row r="83">
          <cell r="A83">
            <v>40026</v>
          </cell>
          <cell r="B83">
            <v>6.13E-2</v>
          </cell>
          <cell r="C83">
            <v>0.19800000000000001</v>
          </cell>
          <cell r="D83">
            <v>9.8999999999999999E-4</v>
          </cell>
          <cell r="F83">
            <v>6.0310000000000002E-2</v>
          </cell>
        </row>
        <row r="84">
          <cell r="A84">
            <v>40057</v>
          </cell>
          <cell r="B84">
            <v>2.69E-2</v>
          </cell>
          <cell r="C84">
            <v>0</v>
          </cell>
          <cell r="D84">
            <v>0</v>
          </cell>
          <cell r="F84">
            <v>2.69E-2</v>
          </cell>
        </row>
        <row r="85">
          <cell r="A85">
            <v>40087</v>
          </cell>
          <cell r="B85">
            <v>-5.6800000000000003E-2</v>
          </cell>
          <cell r="C85">
            <v>0</v>
          </cell>
          <cell r="D85">
            <v>0</v>
          </cell>
          <cell r="F85">
            <v>-5.6800000000000003E-2</v>
          </cell>
        </row>
        <row r="86">
          <cell r="A86">
            <v>40118</v>
          </cell>
          <cell r="B86">
            <v>5.6800000000000003E-2</v>
          </cell>
          <cell r="C86">
            <v>0.14599999999999999</v>
          </cell>
          <cell r="D86">
            <v>7.2999999999999996E-4</v>
          </cell>
          <cell r="F86">
            <v>5.6070000000000002E-2</v>
          </cell>
        </row>
        <row r="87">
          <cell r="A87">
            <v>40148</v>
          </cell>
          <cell r="B87">
            <v>4.1000000000000002E-2</v>
          </cell>
          <cell r="C87">
            <v>0</v>
          </cell>
          <cell r="D87">
            <v>0</v>
          </cell>
          <cell r="F87">
            <v>4.1000000000000002E-2</v>
          </cell>
        </row>
        <row r="88">
          <cell r="A88">
            <v>40179</v>
          </cell>
          <cell r="B88">
            <v>-3.1600000000000003E-2</v>
          </cell>
          <cell r="C88">
            <v>0</v>
          </cell>
          <cell r="D88">
            <v>0</v>
          </cell>
          <cell r="F88">
            <v>-3.1600000000000003E-2</v>
          </cell>
        </row>
        <row r="89">
          <cell r="A89">
            <v>40210</v>
          </cell>
          <cell r="B89">
            <v>6.1499999999999999E-2</v>
          </cell>
          <cell r="C89">
            <v>0.10199999999999999</v>
          </cell>
          <cell r="D89">
            <v>5.0999999999999993E-4</v>
          </cell>
          <cell r="F89">
            <v>6.0990000000000003E-2</v>
          </cell>
        </row>
        <row r="90">
          <cell r="A90">
            <v>40238</v>
          </cell>
          <cell r="B90">
            <v>6.2100000000000002E-2</v>
          </cell>
          <cell r="C90">
            <v>0</v>
          </cell>
          <cell r="D90">
            <v>0</v>
          </cell>
          <cell r="F90">
            <v>6.2100000000000002E-2</v>
          </cell>
        </row>
        <row r="91">
          <cell r="A91">
            <v>40269</v>
          </cell>
          <cell r="B91">
            <v>9.2999999999999992E-3</v>
          </cell>
          <cell r="C91">
            <v>0</v>
          </cell>
          <cell r="D91">
            <v>0</v>
          </cell>
          <cell r="F91">
            <v>9.2999999999999992E-3</v>
          </cell>
        </row>
        <row r="92">
          <cell r="A92">
            <v>40299</v>
          </cell>
          <cell r="B92">
            <v>-6.8900000000000003E-2</v>
          </cell>
          <cell r="C92">
            <v>5.7000000000000002E-2</v>
          </cell>
          <cell r="D92">
            <v>2.8500000000000004E-4</v>
          </cell>
          <cell r="F92">
            <v>-6.9184999999999997E-2</v>
          </cell>
        </row>
        <row r="93">
          <cell r="A93">
            <v>40330</v>
          </cell>
          <cell r="B93">
            <v>-7.1099999999999997E-2</v>
          </cell>
          <cell r="C93">
            <v>0</v>
          </cell>
          <cell r="D93">
            <v>0</v>
          </cell>
          <cell r="F93">
            <v>-7.1099999999999997E-2</v>
          </cell>
        </row>
        <row r="94">
          <cell r="A94">
            <v>40360</v>
          </cell>
          <cell r="B94">
            <v>0.108</v>
          </cell>
          <cell r="C94">
            <v>0</v>
          </cell>
          <cell r="D94">
            <v>0</v>
          </cell>
          <cell r="F94">
            <v>0.108</v>
          </cell>
        </row>
        <row r="95">
          <cell r="A95">
            <v>40391</v>
          </cell>
          <cell r="B95">
            <v>-3.9E-2</v>
          </cell>
          <cell r="C95">
            <v>0.17199999999999999</v>
          </cell>
          <cell r="D95">
            <v>8.5999999999999998E-4</v>
          </cell>
          <cell r="F95">
            <v>-3.986E-2</v>
          </cell>
        </row>
        <row r="96">
          <cell r="A96">
            <v>40422</v>
          </cell>
          <cell r="B96">
            <v>9.3899999999999997E-2</v>
          </cell>
          <cell r="C96">
            <v>0</v>
          </cell>
          <cell r="D96">
            <v>0</v>
          </cell>
          <cell r="F96">
            <v>9.3899999999999997E-2</v>
          </cell>
        </row>
        <row r="97">
          <cell r="A97">
            <v>40452</v>
          </cell>
          <cell r="B97">
            <v>3.32E-2</v>
          </cell>
          <cell r="C97">
            <v>0</v>
          </cell>
          <cell r="D97">
            <v>0</v>
          </cell>
          <cell r="F97">
            <v>3.32E-2</v>
          </cell>
        </row>
        <row r="98">
          <cell r="A98">
            <v>40483</v>
          </cell>
          <cell r="B98">
            <v>1E-3</v>
          </cell>
          <cell r="C98">
            <v>9.2999999999999999E-2</v>
          </cell>
          <cell r="D98">
            <v>4.6500000000000003E-4</v>
          </cell>
          <cell r="F98">
            <v>5.3499999999999999E-4</v>
          </cell>
        </row>
        <row r="99">
          <cell r="A99">
            <v>40513</v>
          </cell>
          <cell r="B99">
            <v>8.7400000000000005E-2</v>
          </cell>
          <cell r="C99">
            <v>0</v>
          </cell>
          <cell r="D99">
            <v>0</v>
          </cell>
          <cell r="F99">
            <v>8.7400000000000005E-2</v>
          </cell>
        </row>
        <row r="100">
          <cell r="A100">
            <v>40544</v>
          </cell>
          <cell r="B100">
            <v>1.67E-2</v>
          </cell>
          <cell r="C100">
            <v>0</v>
          </cell>
          <cell r="D100">
            <v>0</v>
          </cell>
          <cell r="F100">
            <v>1.67E-2</v>
          </cell>
        </row>
        <row r="101">
          <cell r="A101">
            <v>40575</v>
          </cell>
          <cell r="B101">
            <v>3.9699999999999999E-2</v>
          </cell>
          <cell r="C101">
            <v>0.183</v>
          </cell>
          <cell r="D101">
            <v>9.1500000000000001E-4</v>
          </cell>
          <cell r="F101">
            <v>3.8785E-2</v>
          </cell>
        </row>
        <row r="102">
          <cell r="A102">
            <v>40603</v>
          </cell>
          <cell r="B102">
            <v>1.66E-2</v>
          </cell>
          <cell r="C102">
            <v>0</v>
          </cell>
          <cell r="D102">
            <v>0</v>
          </cell>
          <cell r="F102">
            <v>1.66E-2</v>
          </cell>
        </row>
        <row r="103">
          <cell r="A103">
            <v>40634</v>
          </cell>
          <cell r="B103">
            <v>6.4500000000000002E-2</v>
          </cell>
          <cell r="C103">
            <v>0</v>
          </cell>
          <cell r="D103">
            <v>0</v>
          </cell>
          <cell r="F103">
            <v>6.4500000000000002E-2</v>
          </cell>
        </row>
        <row r="104">
          <cell r="A104">
            <v>40664</v>
          </cell>
          <cell r="B104">
            <v>-1.2200000000000001E-2</v>
          </cell>
          <cell r="C104">
            <v>0</v>
          </cell>
          <cell r="D104">
            <v>0</v>
          </cell>
          <cell r="F104">
            <v>-1.2200000000000001E-2</v>
          </cell>
        </row>
        <row r="105">
          <cell r="A105">
            <v>40695</v>
          </cell>
          <cell r="B105">
            <v>-3.1099999999999999E-2</v>
          </cell>
          <cell r="C105">
            <v>0</v>
          </cell>
          <cell r="D105">
            <v>0</v>
          </cell>
          <cell r="F105">
            <v>-3.1099999999999999E-2</v>
          </cell>
        </row>
        <row r="106">
          <cell r="A106">
            <v>40725</v>
          </cell>
          <cell r="B106">
            <v>-4.1300000000000003E-2</v>
          </cell>
          <cell r="C106">
            <v>0</v>
          </cell>
          <cell r="D106">
            <v>0</v>
          </cell>
          <cell r="F106">
            <v>-4.1300000000000003E-2</v>
          </cell>
        </row>
        <row r="107">
          <cell r="A107">
            <v>40756</v>
          </cell>
          <cell r="B107">
            <v>-4.9099999999999998E-2</v>
          </cell>
          <cell r="C107">
            <v>0.33</v>
          </cell>
          <cell r="D107">
            <v>1.6500000000000002E-3</v>
          </cell>
          <cell r="F107">
            <v>-5.0749999999999997E-2</v>
          </cell>
        </row>
        <row r="108">
          <cell r="A108">
            <v>40787</v>
          </cell>
          <cell r="B108">
            <v>-0.1046</v>
          </cell>
          <cell r="C108">
            <v>0</v>
          </cell>
          <cell r="D108">
            <v>0</v>
          </cell>
          <cell r="F108">
            <v>-0.1046</v>
          </cell>
        </row>
        <row r="109">
          <cell r="A109">
            <v>40817</v>
          </cell>
          <cell r="B109">
            <v>0.14829999999999999</v>
          </cell>
          <cell r="C109">
            <v>0</v>
          </cell>
          <cell r="D109">
            <v>0</v>
          </cell>
          <cell r="F109">
            <v>0.14829999999999999</v>
          </cell>
        </row>
        <row r="110">
          <cell r="A110">
            <v>40848</v>
          </cell>
          <cell r="B110">
            <v>1.41E-2</v>
          </cell>
          <cell r="C110">
            <v>0.28799999999999998</v>
          </cell>
          <cell r="D110">
            <v>1.4399999999999999E-3</v>
          </cell>
          <cell r="F110">
            <v>1.2659999999999999E-2</v>
          </cell>
        </row>
        <row r="111">
          <cell r="A111">
            <v>40878</v>
          </cell>
          <cell r="B111">
            <v>-7.4000000000000003E-3</v>
          </cell>
          <cell r="C111">
            <v>0</v>
          </cell>
          <cell r="D111">
            <v>0</v>
          </cell>
          <cell r="F111">
            <v>-7.4000000000000003E-3</v>
          </cell>
        </row>
        <row r="112">
          <cell r="A112">
            <v>40909</v>
          </cell>
          <cell r="B112">
            <v>9.3299999999999994E-2</v>
          </cell>
          <cell r="C112">
            <v>0</v>
          </cell>
          <cell r="D112">
            <v>0</v>
          </cell>
          <cell r="F112">
            <v>9.3299999999999994E-2</v>
          </cell>
        </row>
        <row r="113">
          <cell r="A113">
            <v>40940</v>
          </cell>
          <cell r="B113">
            <v>4.6800000000000001E-2</v>
          </cell>
          <cell r="C113">
            <v>0.376</v>
          </cell>
          <cell r="D113">
            <v>1.8799999999999999E-3</v>
          </cell>
          <cell r="F113">
            <v>4.4920000000000002E-2</v>
          </cell>
        </row>
        <row r="114">
          <cell r="A114">
            <v>40969</v>
          </cell>
          <cell r="B114">
            <v>-3.5999999999999999E-3</v>
          </cell>
          <cell r="C114">
            <v>0</v>
          </cell>
          <cell r="D114">
            <v>0</v>
          </cell>
          <cell r="F114">
            <v>-3.5999999999999999E-3</v>
          </cell>
        </row>
        <row r="115">
          <cell r="A115">
            <v>41000</v>
          </cell>
          <cell r="B115">
            <v>-1.4800000000000001E-2</v>
          </cell>
          <cell r="C115">
            <v>0</v>
          </cell>
          <cell r="D115">
            <v>0</v>
          </cell>
          <cell r="F115">
            <v>-1.4800000000000001E-2</v>
          </cell>
        </row>
        <row r="116">
          <cell r="A116">
            <v>41030</v>
          </cell>
          <cell r="B116">
            <v>-8.8300000000000003E-2</v>
          </cell>
          <cell r="C116">
            <v>7.0000000000000001E-3</v>
          </cell>
          <cell r="D116">
            <v>3.5000000000000004E-5</v>
          </cell>
          <cell r="F116">
            <v>-8.8334999999999997E-2</v>
          </cell>
        </row>
        <row r="117">
          <cell r="A117">
            <v>41061</v>
          </cell>
          <cell r="B117">
            <v>2.1399999999999999E-2</v>
          </cell>
          <cell r="C117">
            <v>0</v>
          </cell>
          <cell r="D117">
            <v>0</v>
          </cell>
          <cell r="F117">
            <v>2.1399999999999999E-2</v>
          </cell>
        </row>
        <row r="118">
          <cell r="A118">
            <v>41091</v>
          </cell>
          <cell r="B118">
            <v>-1.6999999999999999E-3</v>
          </cell>
          <cell r="C118">
            <v>0</v>
          </cell>
          <cell r="D118">
            <v>0</v>
          </cell>
          <cell r="F118">
            <v>-1.6999999999999999E-3</v>
          </cell>
        </row>
        <row r="119">
          <cell r="A119">
            <v>41122</v>
          </cell>
          <cell r="B119">
            <v>3.2899999999999999E-2</v>
          </cell>
          <cell r="C119">
            <v>0.35499999999999998</v>
          </cell>
          <cell r="D119">
            <v>1.7749999999999999E-3</v>
          </cell>
          <cell r="F119">
            <v>3.1125E-2</v>
          </cell>
        </row>
        <row r="120">
          <cell r="A120">
            <v>41153</v>
          </cell>
          <cell r="B120">
            <v>1.43E-2</v>
          </cell>
          <cell r="C120">
            <v>0</v>
          </cell>
          <cell r="D120">
            <v>0</v>
          </cell>
          <cell r="F120">
            <v>1.43E-2</v>
          </cell>
        </row>
        <row r="121">
          <cell r="A121">
            <v>41183</v>
          </cell>
          <cell r="B121">
            <v>-3.5799999999999998E-2</v>
          </cell>
          <cell r="C121">
            <v>0</v>
          </cell>
          <cell r="D121">
            <v>0</v>
          </cell>
          <cell r="F121">
            <v>-3.5799999999999998E-2</v>
          </cell>
        </row>
        <row r="122">
          <cell r="A122">
            <v>41214</v>
          </cell>
          <cell r="B122">
            <v>4.8999999999999998E-3</v>
          </cell>
          <cell r="C122">
            <v>0.126</v>
          </cell>
          <cell r="D122">
            <v>6.3000000000000003E-4</v>
          </cell>
          <cell r="F122">
            <v>4.2699999999999995E-3</v>
          </cell>
        </row>
        <row r="123">
          <cell r="A123">
            <v>41244</v>
          </cell>
          <cell r="B123">
            <v>2.41E-2</v>
          </cell>
          <cell r="C123">
            <v>0</v>
          </cell>
          <cell r="D123">
            <v>0</v>
          </cell>
          <cell r="F123">
            <v>2.41E-2</v>
          </cell>
        </row>
        <row r="124">
          <cell r="A124">
            <v>41275</v>
          </cell>
          <cell r="B124">
            <v>7.0999999999999994E-2</v>
          </cell>
          <cell r="C124">
            <v>0</v>
          </cell>
          <cell r="D124">
            <v>0</v>
          </cell>
          <cell r="F124">
            <v>7.0999999999999994E-2</v>
          </cell>
        </row>
        <row r="125">
          <cell r="A125">
            <v>41306</v>
          </cell>
          <cell r="B125">
            <v>2.2100000000000002E-2</v>
          </cell>
          <cell r="C125">
            <v>0.15</v>
          </cell>
          <cell r="D125">
            <v>7.5000000000000002E-4</v>
          </cell>
          <cell r="F125">
            <v>2.1350000000000001E-2</v>
          </cell>
        </row>
        <row r="126">
          <cell r="A126">
            <v>41334</v>
          </cell>
          <cell r="B126">
            <v>5.9700000000000003E-2</v>
          </cell>
          <cell r="C126">
            <v>0</v>
          </cell>
          <cell r="D126">
            <v>0</v>
          </cell>
          <cell r="F126">
            <v>5.9700000000000003E-2</v>
          </cell>
        </row>
        <row r="127">
          <cell r="A127">
            <v>41365</v>
          </cell>
          <cell r="B127">
            <v>-6.4000000000000003E-3</v>
          </cell>
          <cell r="C127">
            <v>0</v>
          </cell>
          <cell r="D127">
            <v>0</v>
          </cell>
          <cell r="F127">
            <v>-6.4000000000000003E-3</v>
          </cell>
        </row>
        <row r="128">
          <cell r="A128">
            <v>41395</v>
          </cell>
          <cell r="B128">
            <v>4.7500000000000001E-2</v>
          </cell>
          <cell r="C128">
            <v>0.15</v>
          </cell>
          <cell r="D128">
            <v>7.5000000000000002E-4</v>
          </cell>
          <cell r="F128">
            <v>4.675E-2</v>
          </cell>
        </row>
        <row r="129">
          <cell r="A129">
            <v>41426</v>
          </cell>
          <cell r="B129">
            <v>-6.4999999999999997E-3</v>
          </cell>
          <cell r="C129">
            <v>0</v>
          </cell>
          <cell r="D129">
            <v>0</v>
          </cell>
          <cell r="F129">
            <v>-6.4999999999999997E-3</v>
          </cell>
        </row>
        <row r="130">
          <cell r="A130">
            <v>41456</v>
          </cell>
          <cell r="B130">
            <v>5.9700000000000003E-2</v>
          </cell>
          <cell r="C130">
            <v>0</v>
          </cell>
          <cell r="D130">
            <v>0</v>
          </cell>
          <cell r="F130">
            <v>5.9700000000000003E-2</v>
          </cell>
        </row>
        <row r="131">
          <cell r="A131">
            <v>41487</v>
          </cell>
          <cell r="B131">
            <v>-3.8899999999999997E-2</v>
          </cell>
          <cell r="C131">
            <v>0.15</v>
          </cell>
          <cell r="D131">
            <v>7.5000000000000002E-4</v>
          </cell>
          <cell r="F131">
            <v>-3.9649999999999998E-2</v>
          </cell>
        </row>
        <row r="133">
          <cell r="A133" t="str">
            <v>CRSP</v>
          </cell>
          <cell r="B133">
            <v>0</v>
          </cell>
        </row>
        <row r="134">
          <cell r="A134">
            <v>36312</v>
          </cell>
          <cell r="B134">
            <v>1.6359334493351658E-2</v>
          </cell>
          <cell r="C134">
            <v>0</v>
          </cell>
          <cell r="D134">
            <v>0</v>
          </cell>
          <cell r="F134">
            <v>1.6359334493351658E-2</v>
          </cell>
        </row>
        <row r="135">
          <cell r="A135">
            <v>36342</v>
          </cell>
          <cell r="B135">
            <v>-7.4631664609587589E-2</v>
          </cell>
          <cell r="C135">
            <v>0</v>
          </cell>
          <cell r="D135">
            <v>0</v>
          </cell>
          <cell r="F135">
            <v>-7.4631664609587589E-2</v>
          </cell>
        </row>
        <row r="136">
          <cell r="A136">
            <v>36373</v>
          </cell>
          <cell r="B136">
            <v>3.8585549906684266E-2</v>
          </cell>
          <cell r="C136">
            <v>0.15</v>
          </cell>
          <cell r="D136">
            <v>7.5000000000000002E-4</v>
          </cell>
          <cell r="F136">
            <v>3.7835549906684265E-2</v>
          </cell>
        </row>
        <row r="137">
          <cell r="A137">
            <v>36404</v>
          </cell>
          <cell r="B137">
            <v>-2.8456139193286666E-2</v>
          </cell>
          <cell r="C137">
            <v>0</v>
          </cell>
          <cell r="D137">
            <v>0</v>
          </cell>
          <cell r="F137">
            <v>-2.8456139193286666E-2</v>
          </cell>
        </row>
        <row r="138">
          <cell r="A138">
            <v>36434</v>
          </cell>
          <cell r="B138">
            <v>-8.4114733827396811E-3</v>
          </cell>
          <cell r="C138">
            <v>0</v>
          </cell>
          <cell r="D138">
            <v>0</v>
          </cell>
          <cell r="F138">
            <v>-8.4114733827396811E-3</v>
          </cell>
        </row>
        <row r="139">
          <cell r="A139">
            <v>36465</v>
          </cell>
          <cell r="B139">
            <v>-3.6464021671894407E-2</v>
          </cell>
          <cell r="C139">
            <v>0.15</v>
          </cell>
          <cell r="D139">
            <v>7.5000000000000002E-4</v>
          </cell>
          <cell r="F139">
            <v>-3.7214021671894408E-2</v>
          </cell>
        </row>
        <row r="140">
          <cell r="A140">
            <v>36495</v>
          </cell>
          <cell r="B140">
            <v>0.18755179787943696</v>
          </cell>
          <cell r="C140">
            <v>0</v>
          </cell>
          <cell r="D140">
            <v>0</v>
          </cell>
          <cell r="F140">
            <v>0.18755179787943696</v>
          </cell>
        </row>
        <row r="141">
          <cell r="A141">
            <v>36526</v>
          </cell>
          <cell r="B141">
            <v>5.7371309993452795E-2</v>
          </cell>
          <cell r="C141">
            <v>0</v>
          </cell>
          <cell r="D141">
            <v>0</v>
          </cell>
          <cell r="F141">
            <v>5.7371309993452795E-2</v>
          </cell>
        </row>
        <row r="142">
          <cell r="A142">
            <v>36557</v>
          </cell>
          <cell r="B142">
            <v>1.1501502995667759E-2</v>
          </cell>
          <cell r="C142">
            <v>0.15</v>
          </cell>
          <cell r="D142">
            <v>7.5000000000000002E-4</v>
          </cell>
          <cell r="F142">
            <v>1.0751502995667758E-2</v>
          </cell>
        </row>
        <row r="143">
          <cell r="A143">
            <v>36586</v>
          </cell>
          <cell r="B143">
            <v>1.9330217450013818E-2</v>
          </cell>
          <cell r="C143">
            <v>0</v>
          </cell>
          <cell r="D143">
            <v>0</v>
          </cell>
          <cell r="F143">
            <v>1.9330217450013818E-2</v>
          </cell>
        </row>
        <row r="144">
          <cell r="A144">
            <v>36617</v>
          </cell>
          <cell r="B144">
            <v>-9.1370051544435726E-3</v>
          </cell>
          <cell r="C144">
            <v>0</v>
          </cell>
          <cell r="D144">
            <v>0</v>
          </cell>
          <cell r="F144">
            <v>-9.1370051544435726E-3</v>
          </cell>
        </row>
        <row r="145">
          <cell r="A145">
            <v>36647</v>
          </cell>
          <cell r="B145">
            <v>1.2987293673981225E-2</v>
          </cell>
          <cell r="C145">
            <v>0.15</v>
          </cell>
          <cell r="D145">
            <v>7.5000000000000002E-4</v>
          </cell>
          <cell r="F145">
            <v>1.2237293673981225E-2</v>
          </cell>
        </row>
        <row r="146">
          <cell r="A146">
            <v>36678</v>
          </cell>
          <cell r="B146">
            <v>7.8830784850726116E-2</v>
          </cell>
          <cell r="C146">
            <v>0</v>
          </cell>
          <cell r="D146">
            <v>0</v>
          </cell>
          <cell r="F146">
            <v>7.8830784850726116E-2</v>
          </cell>
        </row>
        <row r="147">
          <cell r="A147">
            <v>36708</v>
          </cell>
          <cell r="B147">
            <v>-6.1088669070669288E-2</v>
          </cell>
          <cell r="C147">
            <v>0</v>
          </cell>
          <cell r="D147">
            <v>0</v>
          </cell>
          <cell r="F147">
            <v>-6.1088669070669288E-2</v>
          </cell>
        </row>
        <row r="148">
          <cell r="A148">
            <v>36739</v>
          </cell>
          <cell r="B148">
            <v>0.11591241743998339</v>
          </cell>
          <cell r="C148">
            <v>0.15</v>
          </cell>
          <cell r="D148">
            <v>7.5000000000000002E-4</v>
          </cell>
          <cell r="F148">
            <v>0.11516241743998339</v>
          </cell>
        </row>
        <row r="149">
          <cell r="A149">
            <v>36770</v>
          </cell>
          <cell r="B149">
            <v>2.3727352585827768E-2</v>
          </cell>
          <cell r="C149">
            <v>0</v>
          </cell>
          <cell r="D149">
            <v>0</v>
          </cell>
          <cell r="F149">
            <v>2.3727352585827768E-2</v>
          </cell>
        </row>
        <row r="150">
          <cell r="A150">
            <v>36800</v>
          </cell>
          <cell r="B150">
            <v>7.8474147362162655E-2</v>
          </cell>
          <cell r="C150">
            <v>0</v>
          </cell>
          <cell r="D150">
            <v>0</v>
          </cell>
          <cell r="F150">
            <v>7.8474147362162655E-2</v>
          </cell>
        </row>
        <row r="151">
          <cell r="A151">
            <v>36831</v>
          </cell>
          <cell r="B151">
            <v>-8.4512958638131574E-2</v>
          </cell>
          <cell r="C151">
            <v>0.15</v>
          </cell>
          <cell r="D151">
            <v>7.5000000000000002E-4</v>
          </cell>
          <cell r="F151">
            <v>-8.5262958638131575E-2</v>
          </cell>
        </row>
        <row r="152">
          <cell r="A152">
            <v>36861</v>
          </cell>
          <cell r="B152">
            <v>0.18192097074029479</v>
          </cell>
          <cell r="C152">
            <v>0</v>
          </cell>
          <cell r="D152">
            <v>0</v>
          </cell>
          <cell r="F152">
            <v>0.18192097074029479</v>
          </cell>
        </row>
        <row r="153">
          <cell r="A153">
            <v>36892</v>
          </cell>
          <cell r="B153">
            <v>-3.7220325638382887E-2</v>
          </cell>
          <cell r="C153">
            <v>0</v>
          </cell>
          <cell r="D153">
            <v>0</v>
          </cell>
          <cell r="F153">
            <v>-3.7220325638382887E-2</v>
          </cell>
        </row>
        <row r="154">
          <cell r="A154">
            <v>36923</v>
          </cell>
          <cell r="B154">
            <v>-6.4980583060842728E-2</v>
          </cell>
          <cell r="C154">
            <v>0.15</v>
          </cell>
          <cell r="D154">
            <v>7.5000000000000002E-4</v>
          </cell>
          <cell r="F154">
            <v>-6.5730583060842729E-2</v>
          </cell>
        </row>
        <row r="155">
          <cell r="A155">
            <v>36951</v>
          </cell>
          <cell r="B155">
            <v>-1.3196535806728775E-2</v>
          </cell>
          <cell r="C155">
            <v>0</v>
          </cell>
          <cell r="D155">
            <v>0</v>
          </cell>
          <cell r="F155">
            <v>-1.3196535806728775E-2</v>
          </cell>
        </row>
        <row r="156">
          <cell r="A156">
            <v>36982</v>
          </cell>
          <cell r="B156">
            <v>2.5137344787345028E-2</v>
          </cell>
          <cell r="C156">
            <v>0</v>
          </cell>
          <cell r="D156">
            <v>0</v>
          </cell>
          <cell r="F156">
            <v>2.5137344787345028E-2</v>
          </cell>
        </row>
        <row r="157">
          <cell r="A157">
            <v>37012</v>
          </cell>
          <cell r="B157">
            <v>3.3193603249211015E-2</v>
          </cell>
          <cell r="C157">
            <v>0.15</v>
          </cell>
          <cell r="D157">
            <v>7.5000000000000002E-4</v>
          </cell>
          <cell r="F157">
            <v>3.2443603249211014E-2</v>
          </cell>
        </row>
        <row r="158">
          <cell r="A158">
            <v>37043</v>
          </cell>
          <cell r="B158">
            <v>8.2804759361162522E-2</v>
          </cell>
          <cell r="C158">
            <v>0</v>
          </cell>
          <cell r="D158">
            <v>0</v>
          </cell>
          <cell r="F158">
            <v>8.2804759361162522E-2</v>
          </cell>
        </row>
        <row r="159">
          <cell r="A159">
            <v>37073</v>
          </cell>
          <cell r="B159">
            <v>-9.3406336872897303E-2</v>
          </cell>
          <cell r="C159">
            <v>0</v>
          </cell>
          <cell r="D159">
            <v>0</v>
          </cell>
          <cell r="F159">
            <v>-9.3406336872897303E-2</v>
          </cell>
        </row>
        <row r="160">
          <cell r="A160">
            <v>37104</v>
          </cell>
          <cell r="B160">
            <v>7.4850854996144967E-2</v>
          </cell>
          <cell r="C160">
            <v>0.15</v>
          </cell>
          <cell r="D160">
            <v>7.5000000000000002E-4</v>
          </cell>
          <cell r="F160">
            <v>7.4100854996144966E-2</v>
          </cell>
        </row>
        <row r="161">
          <cell r="A161">
            <v>37135</v>
          </cell>
          <cell r="B161">
            <v>-7.2259602379232568E-2</v>
          </cell>
          <cell r="C161">
            <v>0</v>
          </cell>
          <cell r="D161">
            <v>0</v>
          </cell>
          <cell r="F161">
            <v>-7.2259602379232568E-2</v>
          </cell>
        </row>
        <row r="162">
          <cell r="A162">
            <v>37165</v>
          </cell>
          <cell r="B162">
            <v>-1.6884526685828169E-2</v>
          </cell>
          <cell r="C162">
            <v>0</v>
          </cell>
          <cell r="D162">
            <v>0</v>
          </cell>
          <cell r="F162">
            <v>-1.6884526685828169E-2</v>
          </cell>
        </row>
        <row r="163">
          <cell r="A163">
            <v>37196</v>
          </cell>
          <cell r="B163">
            <v>4.0879532240480819E-2</v>
          </cell>
          <cell r="C163">
            <v>0.15</v>
          </cell>
          <cell r="D163">
            <v>7.5000000000000002E-4</v>
          </cell>
          <cell r="F163">
            <v>4.0129532240480818E-2</v>
          </cell>
        </row>
        <row r="164">
          <cell r="A164">
            <v>37226</v>
          </cell>
          <cell r="B164">
            <v>-1.4004957048496102E-3</v>
          </cell>
          <cell r="C164">
            <v>0</v>
          </cell>
          <cell r="D164">
            <v>0</v>
          </cell>
          <cell r="F164">
            <v>-1.4004957048496102E-3</v>
          </cell>
        </row>
        <row r="165">
          <cell r="A165">
            <v>37257</v>
          </cell>
          <cell r="B165">
            <v>1.7454868644624843E-3</v>
          </cell>
          <cell r="C165">
            <v>0</v>
          </cell>
          <cell r="D165">
            <v>0</v>
          </cell>
          <cell r="F165">
            <v>1.7454868644624843E-3</v>
          </cell>
        </row>
        <row r="166">
          <cell r="A166">
            <v>37288</v>
          </cell>
          <cell r="B166">
            <v>-1.5397761154599076E-2</v>
          </cell>
          <cell r="C166">
            <v>0.15</v>
          </cell>
          <cell r="D166">
            <v>7.5000000000000002E-4</v>
          </cell>
          <cell r="F166">
            <v>-1.6147761154599077E-2</v>
          </cell>
        </row>
        <row r="167">
          <cell r="A167">
            <v>37316</v>
          </cell>
          <cell r="B167">
            <v>6.8028410114148119E-2</v>
          </cell>
          <cell r="C167">
            <v>0</v>
          </cell>
          <cell r="D167">
            <v>0</v>
          </cell>
          <cell r="F167">
            <v>6.8028410114148119E-2</v>
          </cell>
        </row>
        <row r="168">
          <cell r="A168">
            <v>37347</v>
          </cell>
          <cell r="B168">
            <v>2.2124290126344703E-2</v>
          </cell>
          <cell r="C168">
            <v>0</v>
          </cell>
          <cell r="D168">
            <v>0</v>
          </cell>
          <cell r="F168">
            <v>2.2124290126344703E-2</v>
          </cell>
        </row>
        <row r="169">
          <cell r="A169">
            <v>37377</v>
          </cell>
          <cell r="B169">
            <v>2.3786307164184704E-2</v>
          </cell>
          <cell r="C169">
            <v>0.15</v>
          </cell>
          <cell r="D169">
            <v>7.5000000000000002E-4</v>
          </cell>
          <cell r="F169">
            <v>2.3036307164184703E-2</v>
          </cell>
        </row>
        <row r="170">
          <cell r="A170">
            <v>37408</v>
          </cell>
          <cell r="B170">
            <v>5.8475973604068913E-3</v>
          </cell>
          <cell r="C170">
            <v>0</v>
          </cell>
          <cell r="D170">
            <v>0</v>
          </cell>
          <cell r="F170">
            <v>5.8475973604068913E-3</v>
          </cell>
        </row>
        <row r="171">
          <cell r="A171">
            <v>37438</v>
          </cell>
          <cell r="B171">
            <v>-8.1373186248349563E-2</v>
          </cell>
          <cell r="C171">
            <v>0</v>
          </cell>
          <cell r="D171">
            <v>0</v>
          </cell>
          <cell r="F171">
            <v>-8.1373186248349563E-2</v>
          </cell>
        </row>
        <row r="172">
          <cell r="A172">
            <v>37469</v>
          </cell>
          <cell r="B172">
            <v>1.2046179372866133E-2</v>
          </cell>
          <cell r="C172">
            <v>0.15</v>
          </cell>
          <cell r="D172">
            <v>7.5000000000000002E-4</v>
          </cell>
          <cell r="F172">
            <v>1.1296179372866132E-2</v>
          </cell>
        </row>
        <row r="173">
          <cell r="A173">
            <v>37500</v>
          </cell>
          <cell r="B173">
            <v>-6.414514764825309E-2</v>
          </cell>
          <cell r="C173">
            <v>0</v>
          </cell>
          <cell r="D173">
            <v>0</v>
          </cell>
          <cell r="F173">
            <v>-6.414514764825309E-2</v>
          </cell>
        </row>
        <row r="174">
          <cell r="A174">
            <v>37530</v>
          </cell>
          <cell r="B174">
            <v>2.0440460494800423E-2</v>
          </cell>
          <cell r="C174">
            <v>0</v>
          </cell>
          <cell r="D174">
            <v>0</v>
          </cell>
          <cell r="F174">
            <v>2.0440460494800423E-2</v>
          </cell>
        </row>
        <row r="175">
          <cell r="A175">
            <v>37561</v>
          </cell>
          <cell r="B175">
            <v>3.5666331797372317E-2</v>
          </cell>
          <cell r="C175">
            <v>0.15</v>
          </cell>
          <cell r="D175">
            <v>7.5000000000000002E-4</v>
          </cell>
          <cell r="F175">
            <v>3.4916331797372316E-2</v>
          </cell>
        </row>
        <row r="176">
          <cell r="A176">
            <v>37591</v>
          </cell>
          <cell r="B176">
            <v>-3.1859598307192864E-2</v>
          </cell>
          <cell r="C176">
            <v>0</v>
          </cell>
          <cell r="D176">
            <v>0</v>
          </cell>
          <cell r="F176">
            <v>-3.1859598307192864E-2</v>
          </cell>
        </row>
        <row r="177">
          <cell r="A177">
            <v>37622</v>
          </cell>
          <cell r="B177">
            <v>-1.5179551669842035E-2</v>
          </cell>
          <cell r="C177">
            <v>0</v>
          </cell>
          <cell r="D177">
            <v>0</v>
          </cell>
          <cell r="F177">
            <v>-1.5179551669842035E-2</v>
          </cell>
        </row>
        <row r="178">
          <cell r="A178">
            <v>37653</v>
          </cell>
          <cell r="B178">
            <v>-3.8921157226791105E-2</v>
          </cell>
          <cell r="C178">
            <v>0.15</v>
          </cell>
          <cell r="D178">
            <v>7.5000000000000002E-4</v>
          </cell>
          <cell r="F178">
            <v>-3.9671157226791105E-2</v>
          </cell>
        </row>
      </sheetData>
      <sheetData sheetId="8">
        <row r="1">
          <cell r="A1">
            <v>0</v>
          </cell>
          <cell r="B1" t="str">
            <v>[Net] [Period] Portfolio</v>
          </cell>
        </row>
        <row r="2">
          <cell r="A2" t="str">
            <v>Mean</v>
          </cell>
          <cell r="B2">
            <v>7.7000000000000002E-3</v>
          </cell>
        </row>
        <row r="3">
          <cell r="A3" t="str">
            <v>Std Dev</v>
          </cell>
          <cell r="B3">
            <v>4.19E-2</v>
          </cell>
        </row>
        <row r="4">
          <cell r="A4" t="str">
            <v>Min</v>
          </cell>
          <cell r="B4">
            <v>-0.16789999999999999</v>
          </cell>
        </row>
        <row r="5">
          <cell r="A5" t="str">
            <v>Max</v>
          </cell>
          <cell r="B5">
            <v>0.1091</v>
          </cell>
        </row>
        <row r="6">
          <cell r="A6">
            <v>37653</v>
          </cell>
          <cell r="B6">
            <v>-1.4999999999999999E-2</v>
          </cell>
        </row>
        <row r="7">
          <cell r="A7">
            <v>37681</v>
          </cell>
          <cell r="B7">
            <v>0.01</v>
          </cell>
        </row>
        <row r="8">
          <cell r="A8">
            <v>37712</v>
          </cell>
          <cell r="B8">
            <v>8.2400000000000001E-2</v>
          </cell>
        </row>
        <row r="9">
          <cell r="A9">
            <v>37742</v>
          </cell>
          <cell r="B9">
            <v>5.2600000000000001E-2</v>
          </cell>
        </row>
        <row r="10">
          <cell r="A10">
            <v>37773</v>
          </cell>
          <cell r="B10">
            <v>1.2800000000000001E-2</v>
          </cell>
        </row>
        <row r="11">
          <cell r="A11">
            <v>37803</v>
          </cell>
          <cell r="B11">
            <v>1.77E-2</v>
          </cell>
        </row>
        <row r="12">
          <cell r="A12">
            <v>37834</v>
          </cell>
          <cell r="B12">
            <v>1.9400000000000001E-2</v>
          </cell>
        </row>
        <row r="13">
          <cell r="A13">
            <v>37865</v>
          </cell>
          <cell r="B13">
            <v>-1.06E-2</v>
          </cell>
        </row>
        <row r="14">
          <cell r="A14">
            <v>37895</v>
          </cell>
          <cell r="B14">
            <v>5.6500000000000002E-2</v>
          </cell>
        </row>
        <row r="15">
          <cell r="A15">
            <v>37926</v>
          </cell>
          <cell r="B15">
            <v>8.6E-3</v>
          </cell>
        </row>
        <row r="16">
          <cell r="A16">
            <v>37956</v>
          </cell>
          <cell r="B16">
            <v>5.2400000000000002E-2</v>
          </cell>
        </row>
        <row r="17">
          <cell r="A17">
            <v>37987</v>
          </cell>
          <cell r="B17">
            <v>1.84E-2</v>
          </cell>
        </row>
        <row r="18">
          <cell r="A18">
            <v>38018</v>
          </cell>
          <cell r="B18">
            <v>1.3899999999999999E-2</v>
          </cell>
        </row>
        <row r="19">
          <cell r="A19">
            <v>38047</v>
          </cell>
          <cell r="B19">
            <v>-1.5100000000000001E-2</v>
          </cell>
        </row>
        <row r="20">
          <cell r="A20">
            <v>38078</v>
          </cell>
          <cell r="B20">
            <v>-1.5599999999999999E-2</v>
          </cell>
        </row>
        <row r="21">
          <cell r="A21">
            <v>38108</v>
          </cell>
          <cell r="B21">
            <v>1.37E-2</v>
          </cell>
        </row>
        <row r="22">
          <cell r="A22">
            <v>38139</v>
          </cell>
          <cell r="B22">
            <v>1.9400000000000001E-2</v>
          </cell>
        </row>
        <row r="23">
          <cell r="A23">
            <v>38169</v>
          </cell>
          <cell r="B23">
            <v>-3.3000000000000002E-2</v>
          </cell>
        </row>
        <row r="24">
          <cell r="A24">
            <v>38200</v>
          </cell>
          <cell r="B24">
            <v>4.0000000000000001E-3</v>
          </cell>
        </row>
        <row r="25">
          <cell r="A25">
            <v>38231</v>
          </cell>
          <cell r="B25">
            <v>1.0800000000000001E-2</v>
          </cell>
        </row>
        <row r="26">
          <cell r="A26">
            <v>38261</v>
          </cell>
          <cell r="B26">
            <v>1.52E-2</v>
          </cell>
        </row>
        <row r="27">
          <cell r="A27">
            <v>38292</v>
          </cell>
          <cell r="B27">
            <v>4.0399999999999998E-2</v>
          </cell>
        </row>
        <row r="28">
          <cell r="A28">
            <v>38322</v>
          </cell>
          <cell r="B28">
            <v>3.4099999999999998E-2</v>
          </cell>
        </row>
        <row r="29">
          <cell r="A29">
            <v>38353</v>
          </cell>
          <cell r="B29">
            <v>-2.4400000000000002E-2</v>
          </cell>
        </row>
        <row r="30">
          <cell r="A30">
            <v>38384</v>
          </cell>
          <cell r="B30">
            <v>2.1100000000000001E-2</v>
          </cell>
        </row>
        <row r="31">
          <cell r="A31">
            <v>38412</v>
          </cell>
          <cell r="B31">
            <v>-1.7600000000000001E-2</v>
          </cell>
        </row>
        <row r="32">
          <cell r="A32">
            <v>38443</v>
          </cell>
          <cell r="B32">
            <v>-1.9E-2</v>
          </cell>
        </row>
        <row r="33">
          <cell r="A33">
            <v>38473</v>
          </cell>
          <cell r="B33">
            <v>3.1800000000000002E-2</v>
          </cell>
        </row>
        <row r="34">
          <cell r="A34">
            <v>38504</v>
          </cell>
          <cell r="B34">
            <v>1.4E-3</v>
          </cell>
        </row>
        <row r="35">
          <cell r="A35">
            <v>38534</v>
          </cell>
          <cell r="B35">
            <v>3.7100000000000001E-2</v>
          </cell>
        </row>
        <row r="36">
          <cell r="A36">
            <v>38565</v>
          </cell>
          <cell r="B36">
            <v>-8.9999999999999993E-3</v>
          </cell>
        </row>
        <row r="37">
          <cell r="A37">
            <v>38596</v>
          </cell>
          <cell r="B37">
            <v>8.2000000000000007E-3</v>
          </cell>
        </row>
        <row r="38">
          <cell r="A38">
            <v>38626</v>
          </cell>
          <cell r="B38">
            <v>-1.67E-2</v>
          </cell>
        </row>
        <row r="39">
          <cell r="A39">
            <v>38657</v>
          </cell>
          <cell r="B39">
            <v>3.7699999999999997E-2</v>
          </cell>
        </row>
        <row r="40">
          <cell r="A40">
            <v>38687</v>
          </cell>
          <cell r="B40">
            <v>2.9999999999999997E-4</v>
          </cell>
        </row>
        <row r="41">
          <cell r="A41">
            <v>38718</v>
          </cell>
          <cell r="B41">
            <v>2.7199999999999998E-2</v>
          </cell>
        </row>
        <row r="42">
          <cell r="A42">
            <v>38749</v>
          </cell>
          <cell r="B42">
            <v>2.7000000000000001E-3</v>
          </cell>
        </row>
        <row r="43">
          <cell r="A43">
            <v>38777</v>
          </cell>
          <cell r="B43">
            <v>1.2500000000000001E-2</v>
          </cell>
        </row>
        <row r="44">
          <cell r="A44">
            <v>38808</v>
          </cell>
          <cell r="B44">
            <v>1.34E-2</v>
          </cell>
        </row>
        <row r="45">
          <cell r="A45">
            <v>38838</v>
          </cell>
          <cell r="B45">
            <v>-2.8799999999999999E-2</v>
          </cell>
        </row>
        <row r="46">
          <cell r="A46">
            <v>38869</v>
          </cell>
          <cell r="B46">
            <v>1.4E-3</v>
          </cell>
        </row>
        <row r="47">
          <cell r="A47">
            <v>38899</v>
          </cell>
          <cell r="B47">
            <v>6.1000000000000004E-3</v>
          </cell>
        </row>
        <row r="48">
          <cell r="A48">
            <v>38930</v>
          </cell>
          <cell r="B48">
            <v>2.3900000000000001E-2</v>
          </cell>
        </row>
        <row r="49">
          <cell r="A49">
            <v>38961</v>
          </cell>
          <cell r="B49">
            <v>2.5899999999999999E-2</v>
          </cell>
        </row>
        <row r="50">
          <cell r="A50">
            <v>38991</v>
          </cell>
          <cell r="B50">
            <v>3.2599999999999997E-2</v>
          </cell>
        </row>
        <row r="51">
          <cell r="A51">
            <v>39022</v>
          </cell>
          <cell r="B51">
            <v>1.89E-2</v>
          </cell>
        </row>
        <row r="52">
          <cell r="A52">
            <v>39052</v>
          </cell>
          <cell r="B52">
            <v>1.3899999999999999E-2</v>
          </cell>
        </row>
        <row r="53">
          <cell r="A53">
            <v>39083</v>
          </cell>
          <cell r="B53">
            <v>1.46E-2</v>
          </cell>
        </row>
        <row r="54">
          <cell r="A54">
            <v>39114</v>
          </cell>
          <cell r="B54">
            <v>-1.95E-2</v>
          </cell>
        </row>
        <row r="55">
          <cell r="A55">
            <v>39142</v>
          </cell>
          <cell r="B55">
            <v>1.11E-2</v>
          </cell>
        </row>
        <row r="56">
          <cell r="A56">
            <v>39173</v>
          </cell>
          <cell r="B56">
            <v>4.3999999999999997E-2</v>
          </cell>
        </row>
        <row r="57">
          <cell r="A57">
            <v>39203</v>
          </cell>
          <cell r="B57">
            <v>3.4799999999999998E-2</v>
          </cell>
        </row>
        <row r="58">
          <cell r="A58">
            <v>39234</v>
          </cell>
          <cell r="B58">
            <v>-1.66E-2</v>
          </cell>
        </row>
        <row r="59">
          <cell r="A59">
            <v>39264</v>
          </cell>
          <cell r="B59">
            <v>-3.15E-2</v>
          </cell>
        </row>
        <row r="60">
          <cell r="A60">
            <v>39295</v>
          </cell>
          <cell r="B60">
            <v>1.49E-2</v>
          </cell>
        </row>
        <row r="61">
          <cell r="A61">
            <v>39326</v>
          </cell>
          <cell r="B61">
            <v>3.73E-2</v>
          </cell>
        </row>
        <row r="62">
          <cell r="A62">
            <v>39356</v>
          </cell>
          <cell r="B62">
            <v>1.5800000000000002E-2</v>
          </cell>
        </row>
        <row r="63">
          <cell r="A63">
            <v>39387</v>
          </cell>
          <cell r="B63">
            <v>-4.19E-2</v>
          </cell>
        </row>
        <row r="64">
          <cell r="A64">
            <v>39417</v>
          </cell>
          <cell r="B64">
            <v>-7.0000000000000001E-3</v>
          </cell>
        </row>
        <row r="65">
          <cell r="A65">
            <v>39448</v>
          </cell>
          <cell r="B65">
            <v>-5.9900000000000002E-2</v>
          </cell>
        </row>
        <row r="66">
          <cell r="A66">
            <v>39479</v>
          </cell>
          <cell r="B66">
            <v>-3.2399999999999998E-2</v>
          </cell>
        </row>
        <row r="67">
          <cell r="A67">
            <v>39508</v>
          </cell>
          <cell r="B67">
            <v>-4.1999999999999997E-3</v>
          </cell>
        </row>
        <row r="68">
          <cell r="A68">
            <v>39539</v>
          </cell>
          <cell r="B68">
            <v>4.87E-2</v>
          </cell>
        </row>
        <row r="69">
          <cell r="A69">
            <v>39569</v>
          </cell>
          <cell r="B69">
            <v>1.2999999999999999E-2</v>
          </cell>
        </row>
        <row r="70">
          <cell r="A70">
            <v>39600</v>
          </cell>
          <cell r="B70">
            <v>-8.4199999999999997E-2</v>
          </cell>
        </row>
        <row r="71">
          <cell r="A71">
            <v>39630</v>
          </cell>
          <cell r="B71">
            <v>-8.0999999999999996E-3</v>
          </cell>
        </row>
        <row r="72">
          <cell r="A72">
            <v>39661</v>
          </cell>
          <cell r="B72">
            <v>1.44E-2</v>
          </cell>
        </row>
        <row r="73">
          <cell r="A73">
            <v>39692</v>
          </cell>
          <cell r="B73">
            <v>-8.8400000000000006E-2</v>
          </cell>
        </row>
        <row r="74">
          <cell r="A74">
            <v>39722</v>
          </cell>
          <cell r="B74">
            <v>-0.16789999999999999</v>
          </cell>
        </row>
        <row r="75">
          <cell r="A75">
            <v>39753</v>
          </cell>
          <cell r="B75">
            <v>-7.2599999999999998E-2</v>
          </cell>
        </row>
        <row r="76">
          <cell r="A76">
            <v>39783</v>
          </cell>
          <cell r="B76">
            <v>1.0500000000000001E-2</v>
          </cell>
        </row>
        <row r="77">
          <cell r="A77">
            <v>39814</v>
          </cell>
          <cell r="B77">
            <v>-8.4000000000000005E-2</v>
          </cell>
        </row>
        <row r="78">
          <cell r="A78">
            <v>39845</v>
          </cell>
          <cell r="B78">
            <v>-0.106</v>
          </cell>
        </row>
        <row r="79">
          <cell r="A79">
            <v>39873</v>
          </cell>
          <cell r="B79">
            <v>8.7599999999999997E-2</v>
          </cell>
        </row>
        <row r="80">
          <cell r="A80">
            <v>39904</v>
          </cell>
          <cell r="B80">
            <v>9.5299999999999996E-2</v>
          </cell>
        </row>
        <row r="81">
          <cell r="A81">
            <v>39934</v>
          </cell>
          <cell r="B81">
            <v>5.5899999999999998E-2</v>
          </cell>
        </row>
        <row r="82">
          <cell r="A82">
            <v>39965</v>
          </cell>
          <cell r="B82">
            <v>2.3999999999999998E-3</v>
          </cell>
        </row>
        <row r="83">
          <cell r="A83">
            <v>39995</v>
          </cell>
          <cell r="B83">
            <v>7.5600000000000001E-2</v>
          </cell>
        </row>
        <row r="84">
          <cell r="A84">
            <v>40026</v>
          </cell>
          <cell r="B84">
            <v>3.5200000000000002E-2</v>
          </cell>
        </row>
        <row r="85">
          <cell r="A85">
            <v>40057</v>
          </cell>
          <cell r="B85">
            <v>3.73E-2</v>
          </cell>
        </row>
        <row r="86">
          <cell r="A86">
            <v>40087</v>
          </cell>
          <cell r="B86">
            <v>-1.83E-2</v>
          </cell>
        </row>
        <row r="87">
          <cell r="A87">
            <v>40118</v>
          </cell>
          <cell r="B87">
            <v>5.91E-2</v>
          </cell>
        </row>
        <row r="88">
          <cell r="A88">
            <v>40148</v>
          </cell>
          <cell r="B88">
            <v>1.9599999999999999E-2</v>
          </cell>
        </row>
        <row r="89">
          <cell r="A89">
            <v>40179</v>
          </cell>
          <cell r="B89">
            <v>-3.5900000000000001E-2</v>
          </cell>
        </row>
        <row r="90">
          <cell r="A90">
            <v>40210</v>
          </cell>
          <cell r="B90">
            <v>3.0700000000000002E-2</v>
          </cell>
        </row>
        <row r="91">
          <cell r="A91">
            <v>40238</v>
          </cell>
          <cell r="B91">
            <v>6.0299999999999999E-2</v>
          </cell>
        </row>
        <row r="92">
          <cell r="A92">
            <v>40269</v>
          </cell>
          <cell r="B92">
            <v>1.5800000000000002E-2</v>
          </cell>
        </row>
        <row r="93">
          <cell r="A93">
            <v>40299</v>
          </cell>
          <cell r="B93">
            <v>-7.9799999999999996E-2</v>
          </cell>
        </row>
        <row r="94">
          <cell r="A94">
            <v>40330</v>
          </cell>
          <cell r="B94">
            <v>-5.21E-2</v>
          </cell>
        </row>
        <row r="95">
          <cell r="A95">
            <v>40360</v>
          </cell>
          <cell r="B95">
            <v>7.0099999999999996E-2</v>
          </cell>
        </row>
        <row r="96">
          <cell r="A96">
            <v>40391</v>
          </cell>
          <cell r="B96">
            <v>-4.4900000000000002E-2</v>
          </cell>
        </row>
        <row r="97">
          <cell r="A97">
            <v>40422</v>
          </cell>
          <cell r="B97">
            <v>8.9200000000000002E-2</v>
          </cell>
        </row>
        <row r="98">
          <cell r="A98">
            <v>40452</v>
          </cell>
          <cell r="B98">
            <v>3.8100000000000002E-2</v>
          </cell>
        </row>
        <row r="99">
          <cell r="A99">
            <v>40483</v>
          </cell>
          <cell r="B99">
            <v>2.0000000000000001E-4</v>
          </cell>
        </row>
        <row r="100">
          <cell r="A100">
            <v>40513</v>
          </cell>
          <cell r="B100">
            <v>6.6900000000000001E-2</v>
          </cell>
        </row>
        <row r="101">
          <cell r="A101">
            <v>40544</v>
          </cell>
          <cell r="B101">
            <v>2.3800000000000002E-2</v>
          </cell>
        </row>
        <row r="102">
          <cell r="A102">
            <v>40575</v>
          </cell>
          <cell r="B102">
            <v>3.4200000000000001E-2</v>
          </cell>
        </row>
        <row r="103">
          <cell r="A103">
            <v>40603</v>
          </cell>
          <cell r="B103">
            <v>4.0000000000000002E-4</v>
          </cell>
        </row>
        <row r="104">
          <cell r="A104">
            <v>40634</v>
          </cell>
          <cell r="B104">
            <v>2.9700000000000001E-2</v>
          </cell>
        </row>
        <row r="105">
          <cell r="A105">
            <v>40664</v>
          </cell>
          <cell r="B105">
            <v>-1.1299999999999999E-2</v>
          </cell>
        </row>
        <row r="106">
          <cell r="A106">
            <v>40695</v>
          </cell>
          <cell r="B106">
            <v>-1.66E-2</v>
          </cell>
        </row>
        <row r="107">
          <cell r="A107">
            <v>40725</v>
          </cell>
          <cell r="B107">
            <v>-2.0400000000000001E-2</v>
          </cell>
        </row>
        <row r="108">
          <cell r="A108">
            <v>40756</v>
          </cell>
          <cell r="B108">
            <v>-5.4399999999999997E-2</v>
          </cell>
        </row>
        <row r="109">
          <cell r="A109">
            <v>40787</v>
          </cell>
          <cell r="B109">
            <v>-6.9800000000000001E-2</v>
          </cell>
        </row>
        <row r="110">
          <cell r="A110">
            <v>40817</v>
          </cell>
          <cell r="B110">
            <v>0.1091</v>
          </cell>
        </row>
        <row r="111">
          <cell r="A111">
            <v>40848</v>
          </cell>
          <cell r="B111">
            <v>-2.0999999999999999E-3</v>
          </cell>
        </row>
        <row r="112">
          <cell r="A112">
            <v>40878</v>
          </cell>
          <cell r="B112">
            <v>1.03E-2</v>
          </cell>
        </row>
        <row r="113">
          <cell r="A113">
            <v>40909</v>
          </cell>
          <cell r="B113">
            <v>4.48E-2</v>
          </cell>
        </row>
        <row r="114">
          <cell r="A114">
            <v>40940</v>
          </cell>
          <cell r="B114">
            <v>4.3200000000000002E-2</v>
          </cell>
        </row>
        <row r="115">
          <cell r="A115">
            <v>40969</v>
          </cell>
          <cell r="B115">
            <v>3.2800000000000003E-2</v>
          </cell>
        </row>
        <row r="116">
          <cell r="A116">
            <v>41000</v>
          </cell>
          <cell r="B116">
            <v>-6.4000000000000003E-3</v>
          </cell>
        </row>
        <row r="117">
          <cell r="A117">
            <v>41030</v>
          </cell>
          <cell r="B117">
            <v>-0.06</v>
          </cell>
        </row>
        <row r="118">
          <cell r="A118">
            <v>41061</v>
          </cell>
          <cell r="B118">
            <v>4.1200000000000001E-2</v>
          </cell>
        </row>
        <row r="119">
          <cell r="A119">
            <v>41091</v>
          </cell>
          <cell r="B119">
            <v>1.38E-2</v>
          </cell>
        </row>
        <row r="120">
          <cell r="A120">
            <v>41122</v>
          </cell>
          <cell r="B120">
            <v>2.2499999999999999E-2</v>
          </cell>
        </row>
        <row r="121">
          <cell r="A121">
            <v>41153</v>
          </cell>
          <cell r="B121">
            <v>2.58E-2</v>
          </cell>
        </row>
        <row r="122">
          <cell r="A122">
            <v>41183</v>
          </cell>
          <cell r="B122">
            <v>-1.8599999999999998E-2</v>
          </cell>
        </row>
        <row r="123">
          <cell r="A123">
            <v>41214</v>
          </cell>
          <cell r="B123">
            <v>5.7999999999999996E-3</v>
          </cell>
        </row>
        <row r="124">
          <cell r="A124">
            <v>41244</v>
          </cell>
          <cell r="B124">
            <v>9.1000000000000004E-3</v>
          </cell>
        </row>
        <row r="125">
          <cell r="A125">
            <v>41275</v>
          </cell>
          <cell r="B125">
            <v>5.1799999999999999E-2</v>
          </cell>
        </row>
        <row r="126">
          <cell r="A126">
            <v>41306</v>
          </cell>
          <cell r="B126">
            <v>1.3599999999999999E-2</v>
          </cell>
        </row>
        <row r="127">
          <cell r="A127">
            <v>41334</v>
          </cell>
          <cell r="B127">
            <v>3.7600000000000001E-2</v>
          </cell>
        </row>
        <row r="128">
          <cell r="A128">
            <v>41365</v>
          </cell>
          <cell r="B128">
            <v>1.9199999999999998E-2</v>
          </cell>
        </row>
        <row r="129">
          <cell r="A129">
            <v>41395</v>
          </cell>
          <cell r="B129">
            <v>2.35E-2</v>
          </cell>
        </row>
        <row r="130">
          <cell r="A130">
            <v>41426</v>
          </cell>
          <cell r="B130">
            <v>-1.34E-2</v>
          </cell>
        </row>
        <row r="131">
          <cell r="A131">
            <v>41456</v>
          </cell>
          <cell r="B131">
            <v>5.0900000000000001E-2</v>
          </cell>
        </row>
        <row r="132">
          <cell r="A132">
            <v>41487</v>
          </cell>
          <cell r="B132">
            <v>-2.8899999999999999E-2</v>
          </cell>
        </row>
        <row r="136">
          <cell r="A136">
            <v>32874</v>
          </cell>
          <cell r="B136">
            <v>-6.7660999999999999E-2</v>
          </cell>
        </row>
        <row r="137">
          <cell r="A137">
            <v>32905</v>
          </cell>
          <cell r="B137">
            <v>1.3381000000000001E-2</v>
          </cell>
        </row>
        <row r="138">
          <cell r="A138">
            <v>32933</v>
          </cell>
          <cell r="B138">
            <v>2.6588000000000001E-2</v>
          </cell>
        </row>
        <row r="139">
          <cell r="A139">
            <v>32964</v>
          </cell>
          <cell r="B139">
            <v>-2.4504000000000001E-2</v>
          </cell>
        </row>
        <row r="140">
          <cell r="A140">
            <v>32994</v>
          </cell>
          <cell r="B140">
            <v>9.7419000000000006E-2</v>
          </cell>
        </row>
        <row r="141">
          <cell r="A141">
            <v>33025</v>
          </cell>
          <cell r="B141">
            <v>-6.7539999999999996E-3</v>
          </cell>
        </row>
        <row r="142">
          <cell r="A142">
            <v>33055</v>
          </cell>
          <cell r="B142">
            <v>-4.4539999999999996E-3</v>
          </cell>
        </row>
        <row r="143">
          <cell r="A143">
            <v>33086</v>
          </cell>
          <cell r="B143">
            <v>-9.0801000000000007E-2</v>
          </cell>
        </row>
        <row r="144">
          <cell r="A144">
            <v>33117</v>
          </cell>
          <cell r="B144">
            <v>-4.8959000000000003E-2</v>
          </cell>
        </row>
        <row r="145">
          <cell r="A145">
            <v>33147</v>
          </cell>
          <cell r="B145">
            <v>-3.5969999999999999E-3</v>
          </cell>
        </row>
        <row r="146">
          <cell r="A146">
            <v>33178</v>
          </cell>
          <cell r="B146">
            <v>6.4560999999999993E-2</v>
          </cell>
        </row>
        <row r="147">
          <cell r="A147">
            <v>33208</v>
          </cell>
          <cell r="B147">
            <v>2.7987000000000001E-2</v>
          </cell>
        </row>
        <row r="148">
          <cell r="A148">
            <v>33239</v>
          </cell>
          <cell r="B148">
            <v>4.5000999999999999E-2</v>
          </cell>
        </row>
        <row r="149">
          <cell r="A149">
            <v>33270</v>
          </cell>
          <cell r="B149">
            <v>7.1565000000000004E-2</v>
          </cell>
        </row>
        <row r="150">
          <cell r="A150">
            <v>33298</v>
          </cell>
          <cell r="B150">
            <v>2.4354000000000001E-2</v>
          </cell>
        </row>
        <row r="151">
          <cell r="A151">
            <v>33329</v>
          </cell>
          <cell r="B151">
            <v>2.2680000000000001E-3</v>
          </cell>
        </row>
        <row r="152">
          <cell r="A152">
            <v>33359</v>
          </cell>
          <cell r="B152">
            <v>4.2930000000000003E-2</v>
          </cell>
        </row>
        <row r="153">
          <cell r="A153">
            <v>33390</v>
          </cell>
          <cell r="B153">
            <v>-4.5357000000000001E-2</v>
          </cell>
        </row>
        <row r="154">
          <cell r="A154">
            <v>33420</v>
          </cell>
          <cell r="B154">
            <v>4.6525999999999998E-2</v>
          </cell>
        </row>
        <row r="155">
          <cell r="A155">
            <v>33451</v>
          </cell>
          <cell r="B155">
            <v>2.3885E-2</v>
          </cell>
        </row>
        <row r="156">
          <cell r="A156">
            <v>33482</v>
          </cell>
          <cell r="B156">
            <v>-1.6861000000000001E-2</v>
          </cell>
        </row>
        <row r="157">
          <cell r="A157">
            <v>33512</v>
          </cell>
          <cell r="B157">
            <v>1.3457999999999999E-2</v>
          </cell>
        </row>
        <row r="158">
          <cell r="A158">
            <v>33543</v>
          </cell>
          <cell r="B158">
            <v>-4.0214E-2</v>
          </cell>
        </row>
        <row r="159">
          <cell r="A159">
            <v>33573</v>
          </cell>
          <cell r="B159">
            <v>0.114089</v>
          </cell>
        </row>
        <row r="160">
          <cell r="A160">
            <v>33604</v>
          </cell>
          <cell r="B160">
            <v>-1.8348E-2</v>
          </cell>
        </row>
        <row r="161">
          <cell r="A161">
            <v>33635</v>
          </cell>
          <cell r="B161">
            <v>1.2865E-2</v>
          </cell>
        </row>
        <row r="162">
          <cell r="A162">
            <v>33664</v>
          </cell>
          <cell r="B162">
            <v>-1.9470000000000001E-2</v>
          </cell>
        </row>
        <row r="163">
          <cell r="A163">
            <v>33695</v>
          </cell>
          <cell r="B163">
            <v>2.8614000000000001E-2</v>
          </cell>
        </row>
        <row r="164">
          <cell r="A164">
            <v>33725</v>
          </cell>
          <cell r="B164">
            <v>4.8500000000000001E-3</v>
          </cell>
        </row>
        <row r="165">
          <cell r="A165">
            <v>33756</v>
          </cell>
          <cell r="B165">
            <v>-1.503E-2</v>
          </cell>
        </row>
        <row r="166">
          <cell r="A166">
            <v>33786</v>
          </cell>
          <cell r="B166">
            <v>4.0924000000000002E-2</v>
          </cell>
        </row>
        <row r="167">
          <cell r="A167">
            <v>33817</v>
          </cell>
          <cell r="B167">
            <v>-2.0615000000000001E-2</v>
          </cell>
        </row>
        <row r="168">
          <cell r="A168">
            <v>33848</v>
          </cell>
          <cell r="B168">
            <v>1.1339999999999999E-2</v>
          </cell>
        </row>
        <row r="169">
          <cell r="A169">
            <v>33878</v>
          </cell>
          <cell r="B169">
            <v>4.7959999999999999E-3</v>
          </cell>
        </row>
        <row r="170">
          <cell r="A170">
            <v>33909</v>
          </cell>
          <cell r="B170">
            <v>3.3793999999999998E-2</v>
          </cell>
        </row>
        <row r="171">
          <cell r="A171">
            <v>33939</v>
          </cell>
          <cell r="B171">
            <v>1.338E-2</v>
          </cell>
        </row>
        <row r="172">
          <cell r="A172">
            <v>33970</v>
          </cell>
          <cell r="B172">
            <v>7.2820000000000003E-3</v>
          </cell>
        </row>
        <row r="173">
          <cell r="A173">
            <v>34001</v>
          </cell>
          <cell r="B173">
            <v>1.3526E-2</v>
          </cell>
        </row>
        <row r="174">
          <cell r="A174">
            <v>34029</v>
          </cell>
          <cell r="B174">
            <v>2.1201999999999999E-2</v>
          </cell>
        </row>
        <row r="175">
          <cell r="A175">
            <v>34060</v>
          </cell>
          <cell r="B175">
            <v>-2.4518999999999999E-2</v>
          </cell>
        </row>
        <row r="176">
          <cell r="A176">
            <v>34090</v>
          </cell>
          <cell r="B176">
            <v>2.6259000000000001E-2</v>
          </cell>
        </row>
        <row r="177">
          <cell r="A177">
            <v>34121</v>
          </cell>
          <cell r="B177">
            <v>3.4659999999999999E-3</v>
          </cell>
        </row>
        <row r="178">
          <cell r="A178">
            <v>34151</v>
          </cell>
          <cell r="B178">
            <v>-4.5929999999999999E-3</v>
          </cell>
        </row>
        <row r="179">
          <cell r="A179">
            <v>34182</v>
          </cell>
          <cell r="B179">
            <v>3.7430999999999999E-2</v>
          </cell>
        </row>
        <row r="180">
          <cell r="A180">
            <v>34213</v>
          </cell>
          <cell r="B180">
            <v>-7.5820000000000002E-3</v>
          </cell>
        </row>
        <row r="181">
          <cell r="A181">
            <v>34243</v>
          </cell>
          <cell r="B181">
            <v>1.9883999999999999E-2</v>
          </cell>
        </row>
        <row r="182">
          <cell r="A182">
            <v>34274</v>
          </cell>
          <cell r="B182">
            <v>-8.6549999999999995E-3</v>
          </cell>
        </row>
        <row r="183">
          <cell r="A183">
            <v>34304</v>
          </cell>
          <cell r="B183">
            <v>1.2643E-2</v>
          </cell>
        </row>
        <row r="184">
          <cell r="A184">
            <v>34335</v>
          </cell>
          <cell r="B184">
            <v>3.3429E-2</v>
          </cell>
        </row>
        <row r="185">
          <cell r="A185">
            <v>34366</v>
          </cell>
          <cell r="B185">
            <v>-2.7161000000000001E-2</v>
          </cell>
        </row>
        <row r="186">
          <cell r="A186">
            <v>34394</v>
          </cell>
          <cell r="B186">
            <v>-4.3456000000000002E-2</v>
          </cell>
        </row>
        <row r="187">
          <cell r="A187">
            <v>34425</v>
          </cell>
          <cell r="B187">
            <v>1.2817E-2</v>
          </cell>
        </row>
        <row r="188">
          <cell r="A188">
            <v>34455</v>
          </cell>
          <cell r="B188">
            <v>1.6309000000000001E-2</v>
          </cell>
        </row>
        <row r="189">
          <cell r="A189">
            <v>34486</v>
          </cell>
          <cell r="B189">
            <v>-2.4761999999999999E-2</v>
          </cell>
        </row>
        <row r="190">
          <cell r="A190">
            <v>34516</v>
          </cell>
          <cell r="B190">
            <v>3.2714E-2</v>
          </cell>
        </row>
        <row r="191">
          <cell r="A191">
            <v>34547</v>
          </cell>
          <cell r="B191">
            <v>4.1341000000000003E-2</v>
          </cell>
        </row>
        <row r="192">
          <cell r="A192">
            <v>34578</v>
          </cell>
          <cell r="B192">
            <v>-2.3939999999999999E-2</v>
          </cell>
        </row>
        <row r="193">
          <cell r="A193">
            <v>34608</v>
          </cell>
          <cell r="B193">
            <v>2.2619E-2</v>
          </cell>
        </row>
        <row r="194">
          <cell r="A194">
            <v>34639</v>
          </cell>
          <cell r="B194">
            <v>-3.6248000000000002E-2</v>
          </cell>
        </row>
        <row r="195">
          <cell r="A195">
            <v>34669</v>
          </cell>
          <cell r="B195">
            <v>1.4955E-2</v>
          </cell>
        </row>
        <row r="196">
          <cell r="A196">
            <v>34700</v>
          </cell>
          <cell r="B196">
            <v>2.5999999999999999E-2</v>
          </cell>
        </row>
        <row r="197">
          <cell r="A197">
            <v>34731</v>
          </cell>
          <cell r="B197">
            <v>3.9227999999999999E-2</v>
          </cell>
        </row>
        <row r="198">
          <cell r="A198">
            <v>34759</v>
          </cell>
          <cell r="B198">
            <v>2.9333999999999999E-2</v>
          </cell>
        </row>
        <row r="199">
          <cell r="A199">
            <v>34790</v>
          </cell>
          <cell r="B199">
            <v>2.9395000000000001E-2</v>
          </cell>
        </row>
        <row r="200">
          <cell r="A200">
            <v>34820</v>
          </cell>
          <cell r="B200">
            <v>3.9808999999999997E-2</v>
          </cell>
        </row>
        <row r="201">
          <cell r="A201">
            <v>34851</v>
          </cell>
          <cell r="B201">
            <v>2.4154999999999999E-2</v>
          </cell>
        </row>
        <row r="202">
          <cell r="A202">
            <v>34881</v>
          </cell>
          <cell r="B202">
            <v>3.3404999999999997E-2</v>
          </cell>
        </row>
        <row r="203">
          <cell r="A203">
            <v>34912</v>
          </cell>
          <cell r="B203">
            <v>3.4949999999999998E-3</v>
          </cell>
        </row>
        <row r="204">
          <cell r="A204">
            <v>34943</v>
          </cell>
          <cell r="B204">
            <v>4.2102000000000001E-2</v>
          </cell>
        </row>
        <row r="205">
          <cell r="A205">
            <v>34973</v>
          </cell>
          <cell r="B205">
            <v>-3.4420000000000002E-3</v>
          </cell>
        </row>
        <row r="206">
          <cell r="A206">
            <v>35004</v>
          </cell>
          <cell r="B206">
            <v>4.4028999999999999E-2</v>
          </cell>
        </row>
        <row r="207">
          <cell r="A207">
            <v>35034</v>
          </cell>
          <cell r="B207">
            <v>1.7642999999999999E-2</v>
          </cell>
        </row>
        <row r="208">
          <cell r="A208">
            <v>35065</v>
          </cell>
          <cell r="B208">
            <v>3.4861000000000003E-2</v>
          </cell>
        </row>
        <row r="209">
          <cell r="A209">
            <v>35096</v>
          </cell>
          <cell r="B209">
            <v>1.0087E-2</v>
          </cell>
        </row>
        <row r="210">
          <cell r="A210">
            <v>35125</v>
          </cell>
          <cell r="B210">
            <v>9.5849999999999998E-3</v>
          </cell>
        </row>
        <row r="211">
          <cell r="A211">
            <v>35156</v>
          </cell>
          <cell r="B211">
            <v>1.5133000000000001E-2</v>
          </cell>
        </row>
        <row r="212">
          <cell r="A212">
            <v>35186</v>
          </cell>
          <cell r="B212">
            <v>2.5257000000000002E-2</v>
          </cell>
        </row>
        <row r="213">
          <cell r="A213">
            <v>35217</v>
          </cell>
          <cell r="B213">
            <v>4.1279999999999997E-3</v>
          </cell>
        </row>
        <row r="214">
          <cell r="A214">
            <v>35247</v>
          </cell>
          <cell r="B214">
            <v>-4.4441000000000001E-2</v>
          </cell>
        </row>
        <row r="215">
          <cell r="A215">
            <v>35278</v>
          </cell>
          <cell r="B215">
            <v>2.1928E-2</v>
          </cell>
        </row>
        <row r="216">
          <cell r="A216">
            <v>35309</v>
          </cell>
          <cell r="B216">
            <v>5.6035000000000001E-2</v>
          </cell>
        </row>
        <row r="217">
          <cell r="A217">
            <v>35339</v>
          </cell>
          <cell r="B217">
            <v>2.6797999999999999E-2</v>
          </cell>
        </row>
        <row r="218">
          <cell r="A218">
            <v>35370</v>
          </cell>
          <cell r="B218">
            <v>7.6454999999999995E-2</v>
          </cell>
        </row>
        <row r="219">
          <cell r="A219">
            <v>35400</v>
          </cell>
          <cell r="B219">
            <v>-1.9814999999999999E-2</v>
          </cell>
        </row>
        <row r="220">
          <cell r="A220">
            <v>35431</v>
          </cell>
          <cell r="B220">
            <v>6.2779000000000001E-2</v>
          </cell>
        </row>
        <row r="221">
          <cell r="A221">
            <v>35462</v>
          </cell>
          <cell r="B221">
            <v>7.7520000000000002E-3</v>
          </cell>
        </row>
        <row r="222">
          <cell r="A222">
            <v>35490</v>
          </cell>
          <cell r="B222">
            <v>-4.1653000000000003E-2</v>
          </cell>
        </row>
        <row r="223">
          <cell r="A223">
            <v>35521</v>
          </cell>
          <cell r="B223">
            <v>6.0274000000000001E-2</v>
          </cell>
        </row>
        <row r="224">
          <cell r="A224">
            <v>35551</v>
          </cell>
          <cell r="B224">
            <v>6.1400999999999997E-2</v>
          </cell>
        </row>
        <row r="225">
          <cell r="A225">
            <v>35582</v>
          </cell>
          <cell r="B225">
            <v>4.4103000000000003E-2</v>
          </cell>
        </row>
        <row r="226">
          <cell r="A226">
            <v>35612</v>
          </cell>
          <cell r="B226">
            <v>8.0388000000000001E-2</v>
          </cell>
        </row>
        <row r="227">
          <cell r="A227">
            <v>35643</v>
          </cell>
          <cell r="B227">
            <v>-5.4969999999999998E-2</v>
          </cell>
        </row>
        <row r="228">
          <cell r="A228">
            <v>35674</v>
          </cell>
          <cell r="B228">
            <v>5.3886000000000003E-2</v>
          </cell>
        </row>
        <row r="229">
          <cell r="A229">
            <v>35704</v>
          </cell>
          <cell r="B229">
            <v>-3.2605000000000002E-2</v>
          </cell>
        </row>
        <row r="230">
          <cell r="A230">
            <v>35735</v>
          </cell>
          <cell r="B230">
            <v>4.6321000000000001E-2</v>
          </cell>
        </row>
        <row r="231">
          <cell r="A231">
            <v>35765</v>
          </cell>
          <cell r="B231">
            <v>1.7146999999999999E-2</v>
          </cell>
        </row>
        <row r="232">
          <cell r="A232">
            <v>35796</v>
          </cell>
          <cell r="B232">
            <v>1.1993999999999999E-2</v>
          </cell>
        </row>
        <row r="233">
          <cell r="A233">
            <v>35827</v>
          </cell>
          <cell r="B233">
            <v>7.1956000000000006E-2</v>
          </cell>
        </row>
        <row r="234">
          <cell r="A234">
            <v>35855</v>
          </cell>
          <cell r="B234">
            <v>5.1336E-2</v>
          </cell>
        </row>
        <row r="235">
          <cell r="A235">
            <v>35886</v>
          </cell>
          <cell r="B235">
            <v>1.1275E-2</v>
          </cell>
        </row>
        <row r="236">
          <cell r="A236">
            <v>35916</v>
          </cell>
          <cell r="B236">
            <v>-1.7673999999999999E-2</v>
          </cell>
        </row>
        <row r="237">
          <cell r="A237">
            <v>35947</v>
          </cell>
          <cell r="B237">
            <v>4.0969999999999999E-2</v>
          </cell>
        </row>
        <row r="238">
          <cell r="A238">
            <v>35977</v>
          </cell>
          <cell r="B238">
            <v>-1.0109E-2</v>
          </cell>
        </row>
        <row r="239">
          <cell r="A239">
            <v>36008</v>
          </cell>
          <cell r="B239">
            <v>-0.143124</v>
          </cell>
        </row>
        <row r="240">
          <cell r="A240">
            <v>36039</v>
          </cell>
          <cell r="B240">
            <v>6.3175999999999996E-2</v>
          </cell>
        </row>
        <row r="241">
          <cell r="A241">
            <v>36069</v>
          </cell>
          <cell r="B241">
            <v>8.0111000000000002E-2</v>
          </cell>
        </row>
        <row r="242">
          <cell r="A242">
            <v>36100</v>
          </cell>
          <cell r="B242">
            <v>6.2164999999999998E-2</v>
          </cell>
        </row>
        <row r="243">
          <cell r="A243">
            <v>36130</v>
          </cell>
          <cell r="B243">
            <v>5.9672999999999997E-2</v>
          </cell>
        </row>
        <row r="244">
          <cell r="A244">
            <v>36161</v>
          </cell>
          <cell r="B244">
            <v>4.2799999999999998E-2</v>
          </cell>
        </row>
        <row r="245">
          <cell r="A245">
            <v>36192</v>
          </cell>
          <cell r="B245">
            <v>-3.1934999999999998E-2</v>
          </cell>
        </row>
        <row r="246">
          <cell r="A246">
            <v>36220</v>
          </cell>
          <cell r="B246">
            <v>3.8979E-2</v>
          </cell>
        </row>
        <row r="247">
          <cell r="A247">
            <v>36251</v>
          </cell>
          <cell r="B247">
            <v>3.7559000000000002E-2</v>
          </cell>
        </row>
        <row r="248">
          <cell r="A248">
            <v>36281</v>
          </cell>
          <cell r="B248">
            <v>-2.3161999999999999E-2</v>
          </cell>
        </row>
        <row r="249">
          <cell r="A249">
            <v>36312</v>
          </cell>
          <cell r="B249">
            <v>5.4431E-2</v>
          </cell>
        </row>
        <row r="250">
          <cell r="A250">
            <v>36342</v>
          </cell>
          <cell r="B250">
            <v>-3.022E-2</v>
          </cell>
        </row>
        <row r="251">
          <cell r="A251">
            <v>36373</v>
          </cell>
          <cell r="B251">
            <v>-4.9890000000000004E-3</v>
          </cell>
        </row>
        <row r="252">
          <cell r="A252">
            <v>36404</v>
          </cell>
          <cell r="B252">
            <v>-2.8079E-2</v>
          </cell>
        </row>
        <row r="253">
          <cell r="A253">
            <v>36434</v>
          </cell>
          <cell r="B253">
            <v>6.4238000000000003E-2</v>
          </cell>
        </row>
        <row r="254">
          <cell r="A254">
            <v>36465</v>
          </cell>
          <cell r="B254">
            <v>2.0822E-2</v>
          </cell>
        </row>
        <row r="255">
          <cell r="A255">
            <v>36495</v>
          </cell>
          <cell r="B255">
            <v>6.2578999999999996E-2</v>
          </cell>
        </row>
        <row r="256">
          <cell r="A256">
            <v>36526</v>
          </cell>
          <cell r="B256">
            <v>-4.9605999999999997E-2</v>
          </cell>
        </row>
        <row r="257">
          <cell r="A257">
            <v>36557</v>
          </cell>
          <cell r="B257">
            <v>-1.7469999999999999E-2</v>
          </cell>
        </row>
        <row r="258">
          <cell r="A258">
            <v>36586</v>
          </cell>
          <cell r="B258">
            <v>9.8491999999999996E-2</v>
          </cell>
        </row>
        <row r="259">
          <cell r="A259">
            <v>36617</v>
          </cell>
          <cell r="B259">
            <v>-3.1585000000000002E-2</v>
          </cell>
        </row>
        <row r="260">
          <cell r="A260">
            <v>36647</v>
          </cell>
          <cell r="B260">
            <v>-2.2412000000000001E-2</v>
          </cell>
        </row>
        <row r="261">
          <cell r="A261">
            <v>36678</v>
          </cell>
          <cell r="B261">
            <v>2.6218999999999999E-2</v>
          </cell>
        </row>
        <row r="262">
          <cell r="A262">
            <v>36708</v>
          </cell>
          <cell r="B262">
            <v>-1.1998E-2</v>
          </cell>
        </row>
        <row r="263">
          <cell r="A263">
            <v>36739</v>
          </cell>
          <cell r="B263">
            <v>6.3701999999999995E-2</v>
          </cell>
        </row>
        <row r="264">
          <cell r="A264">
            <v>36770</v>
          </cell>
          <cell r="B264">
            <v>-5.1943000000000003E-2</v>
          </cell>
        </row>
        <row r="265">
          <cell r="A265">
            <v>36800</v>
          </cell>
          <cell r="B265">
            <v>-4.2170000000000003E-3</v>
          </cell>
        </row>
        <row r="266">
          <cell r="A266">
            <v>36831</v>
          </cell>
          <cell r="B266">
            <v>-7.8314999999999996E-2</v>
          </cell>
        </row>
        <row r="267">
          <cell r="A267">
            <v>36861</v>
          </cell>
          <cell r="B267">
            <v>5.6639999999999998E-3</v>
          </cell>
        </row>
        <row r="268">
          <cell r="A268">
            <v>36892</v>
          </cell>
          <cell r="B268">
            <v>3.2252000000000003E-2</v>
          </cell>
        </row>
        <row r="269">
          <cell r="A269">
            <v>36923</v>
          </cell>
          <cell r="B269">
            <v>-9.1106999999999994E-2</v>
          </cell>
        </row>
        <row r="270">
          <cell r="A270">
            <v>36951</v>
          </cell>
          <cell r="B270">
            <v>-6.3499E-2</v>
          </cell>
        </row>
        <row r="271">
          <cell r="A271">
            <v>36982</v>
          </cell>
          <cell r="B271">
            <v>7.7766000000000002E-2</v>
          </cell>
        </row>
        <row r="272">
          <cell r="A272">
            <v>37012</v>
          </cell>
          <cell r="B272">
            <v>7.0330000000000002E-3</v>
          </cell>
        </row>
        <row r="273">
          <cell r="A273">
            <v>37043</v>
          </cell>
          <cell r="B273">
            <v>-2.4417000000000001E-2</v>
          </cell>
        </row>
        <row r="274">
          <cell r="A274">
            <v>37073</v>
          </cell>
          <cell r="B274">
            <v>-9.3299999999999998E-3</v>
          </cell>
        </row>
        <row r="275">
          <cell r="A275">
            <v>37104</v>
          </cell>
          <cell r="B275">
            <v>-6.3435000000000005E-2</v>
          </cell>
        </row>
        <row r="276">
          <cell r="A276">
            <v>37135</v>
          </cell>
          <cell r="B276">
            <v>-8.0425999999999997E-2</v>
          </cell>
        </row>
        <row r="277">
          <cell r="A277">
            <v>37165</v>
          </cell>
          <cell r="B277">
            <v>1.9557999999999999E-2</v>
          </cell>
        </row>
        <row r="278">
          <cell r="A278">
            <v>37196</v>
          </cell>
          <cell r="B278">
            <v>7.8787999999999997E-2</v>
          </cell>
        </row>
        <row r="279">
          <cell r="A279">
            <v>37226</v>
          </cell>
          <cell r="B279">
            <v>9.0500000000000008E-3</v>
          </cell>
        </row>
        <row r="280">
          <cell r="A280">
            <v>37257</v>
          </cell>
          <cell r="B280">
            <v>-1.4321E-2</v>
          </cell>
        </row>
        <row r="281">
          <cell r="A281">
            <v>37288</v>
          </cell>
          <cell r="B281">
            <v>-1.9480999999999998E-2</v>
          </cell>
        </row>
        <row r="282">
          <cell r="A282">
            <v>37316</v>
          </cell>
          <cell r="B282">
            <v>3.7573000000000002E-2</v>
          </cell>
        </row>
        <row r="283">
          <cell r="A283">
            <v>37347</v>
          </cell>
          <cell r="B283">
            <v>-6.1020999999999999E-2</v>
          </cell>
        </row>
        <row r="284">
          <cell r="A284">
            <v>37377</v>
          </cell>
          <cell r="B284">
            <v>-7.7999999999999996E-3</v>
          </cell>
        </row>
        <row r="285">
          <cell r="A285">
            <v>37408</v>
          </cell>
          <cell r="B285">
            <v>-7.1346000000000007E-2</v>
          </cell>
        </row>
        <row r="286">
          <cell r="A286">
            <v>37438</v>
          </cell>
          <cell r="B286">
            <v>-7.3974999999999999E-2</v>
          </cell>
        </row>
        <row r="287">
          <cell r="A287">
            <v>37469</v>
          </cell>
          <cell r="B287">
            <v>7.0429999999999998E-3</v>
          </cell>
        </row>
        <row r="288">
          <cell r="A288">
            <v>37500</v>
          </cell>
          <cell r="B288">
            <v>-0.109019</v>
          </cell>
        </row>
        <row r="289">
          <cell r="A289">
            <v>37530</v>
          </cell>
          <cell r="B289">
            <v>8.8598999999999997E-2</v>
          </cell>
        </row>
        <row r="290">
          <cell r="A290">
            <v>37561</v>
          </cell>
          <cell r="B290">
            <v>5.9024E-2</v>
          </cell>
        </row>
        <row r="291">
          <cell r="A291">
            <v>37591</v>
          </cell>
          <cell r="B291">
            <v>-5.8833999999999997E-2</v>
          </cell>
        </row>
        <row r="292">
          <cell r="A292">
            <v>37622</v>
          </cell>
          <cell r="B292">
            <v>-2.6578999999999998E-2</v>
          </cell>
        </row>
        <row r="293">
          <cell r="A293">
            <v>37653</v>
          </cell>
          <cell r="B293">
            <v>-1.5245999999999999E-2</v>
          </cell>
        </row>
        <row r="294">
          <cell r="A294">
            <v>37681</v>
          </cell>
          <cell r="B294">
            <v>1.0307999999999999E-2</v>
          </cell>
        </row>
        <row r="295">
          <cell r="A295">
            <v>37712</v>
          </cell>
          <cell r="B295">
            <v>8.2774E-2</v>
          </cell>
        </row>
        <row r="296">
          <cell r="A296">
            <v>37742</v>
          </cell>
          <cell r="B296">
            <v>5.3251E-2</v>
          </cell>
        </row>
        <row r="297">
          <cell r="A297">
            <v>37773</v>
          </cell>
          <cell r="B297">
            <v>1.2815999999999999E-2</v>
          </cell>
        </row>
        <row r="298">
          <cell r="A298">
            <v>37803</v>
          </cell>
          <cell r="B298">
            <v>1.7932E-2</v>
          </cell>
        </row>
        <row r="299">
          <cell r="A299">
            <v>37834</v>
          </cell>
          <cell r="B299">
            <v>1.9597E-2</v>
          </cell>
        </row>
        <row r="300">
          <cell r="A300">
            <v>37865</v>
          </cell>
          <cell r="B300">
            <v>-1.0737E-2</v>
          </cell>
        </row>
        <row r="301">
          <cell r="A301">
            <v>37895</v>
          </cell>
          <cell r="B301">
            <v>5.5559999999999998E-2</v>
          </cell>
        </row>
        <row r="302">
          <cell r="A302">
            <v>37926</v>
          </cell>
          <cell r="B302">
            <v>9.2599999999999991E-3</v>
          </cell>
        </row>
        <row r="303">
          <cell r="A303">
            <v>37956</v>
          </cell>
          <cell r="B303">
            <v>5.1841999999999999E-2</v>
          </cell>
        </row>
        <row r="304">
          <cell r="A304">
            <v>37987</v>
          </cell>
          <cell r="B304">
            <v>1.9078000000000001E-2</v>
          </cell>
        </row>
        <row r="305">
          <cell r="A305">
            <v>38018</v>
          </cell>
          <cell r="B305">
            <v>1.4402999999999999E-2</v>
          </cell>
        </row>
        <row r="306">
          <cell r="A306">
            <v>38047</v>
          </cell>
          <cell r="B306">
            <v>-1.5011E-2</v>
          </cell>
        </row>
        <row r="307">
          <cell r="A307">
            <v>38078</v>
          </cell>
          <cell r="B307">
            <v>-1.5584000000000001E-2</v>
          </cell>
        </row>
        <row r="308">
          <cell r="A308">
            <v>38108</v>
          </cell>
          <cell r="B308">
            <v>1.3710999999999999E-2</v>
          </cell>
        </row>
        <row r="309">
          <cell r="A309">
            <v>38139</v>
          </cell>
          <cell r="B309">
            <v>1.949E-2</v>
          </cell>
        </row>
        <row r="310">
          <cell r="A310">
            <v>38169</v>
          </cell>
          <cell r="B310">
            <v>-3.2932000000000003E-2</v>
          </cell>
        </row>
        <row r="311">
          <cell r="A311">
            <v>38200</v>
          </cell>
          <cell r="B311">
            <v>3.8070000000000001E-3</v>
          </cell>
        </row>
        <row r="312">
          <cell r="A312">
            <v>38231</v>
          </cell>
          <cell r="B312">
            <v>1.0817E-2</v>
          </cell>
        </row>
        <row r="313">
          <cell r="A313">
            <v>38261</v>
          </cell>
          <cell r="B313">
            <v>1.4973E-2</v>
          </cell>
        </row>
        <row r="314">
          <cell r="A314">
            <v>38292</v>
          </cell>
          <cell r="B314">
            <v>4.0563000000000002E-2</v>
          </cell>
        </row>
        <row r="315">
          <cell r="A315">
            <v>38322</v>
          </cell>
          <cell r="B315">
            <v>3.3734E-2</v>
          </cell>
        </row>
        <row r="316">
          <cell r="A316">
            <v>38353</v>
          </cell>
          <cell r="B316">
            <v>-2.3824000000000001E-2</v>
          </cell>
        </row>
        <row r="317">
          <cell r="A317">
            <v>38384</v>
          </cell>
          <cell r="B317">
            <v>2.1151E-2</v>
          </cell>
        </row>
        <row r="318">
          <cell r="A318">
            <v>38412</v>
          </cell>
          <cell r="B318">
            <v>-1.7239999999999998E-2</v>
          </cell>
        </row>
        <row r="319">
          <cell r="A319">
            <v>38443</v>
          </cell>
          <cell r="B319">
            <v>-1.8925999999999998E-2</v>
          </cell>
        </row>
        <row r="320">
          <cell r="A320">
            <v>38473</v>
          </cell>
          <cell r="B320">
            <v>3.1994000000000002E-2</v>
          </cell>
        </row>
        <row r="321">
          <cell r="A321">
            <v>38504</v>
          </cell>
          <cell r="B321">
            <v>1.717E-3</v>
          </cell>
        </row>
        <row r="322">
          <cell r="A322">
            <v>38534</v>
          </cell>
          <cell r="B322">
            <v>3.7373999999999998E-2</v>
          </cell>
        </row>
        <row r="323">
          <cell r="A323">
            <v>38565</v>
          </cell>
          <cell r="B323">
            <v>-9.1590000000000005E-3</v>
          </cell>
        </row>
        <row r="324">
          <cell r="A324">
            <v>38596</v>
          </cell>
          <cell r="B324">
            <v>8.0009999999999994E-3</v>
          </cell>
        </row>
        <row r="325">
          <cell r="A325">
            <v>38626</v>
          </cell>
          <cell r="B325">
            <v>-1.5552E-2</v>
          </cell>
        </row>
        <row r="326">
          <cell r="A326">
            <v>38657</v>
          </cell>
          <cell r="B326">
            <v>3.8365000000000003E-2</v>
          </cell>
        </row>
        <row r="327">
          <cell r="A327">
            <v>38687</v>
          </cell>
          <cell r="B327">
            <v>-6.0000000000000002E-5</v>
          </cell>
        </row>
        <row r="328">
          <cell r="A328">
            <v>38718</v>
          </cell>
          <cell r="B328">
            <v>2.6426000000000002E-2</v>
          </cell>
        </row>
        <row r="329">
          <cell r="A329">
            <v>38749</v>
          </cell>
          <cell r="B329">
            <v>2.4260000000000002E-3</v>
          </cell>
        </row>
        <row r="330">
          <cell r="A330">
            <v>38777</v>
          </cell>
          <cell r="B330">
            <v>1.2909E-2</v>
          </cell>
        </row>
        <row r="331">
          <cell r="A331">
            <v>38808</v>
          </cell>
          <cell r="B331">
            <v>1.2057E-2</v>
          </cell>
        </row>
        <row r="332">
          <cell r="A332">
            <v>38838</v>
          </cell>
          <cell r="B332">
            <v>-2.8317999999999999E-2</v>
          </cell>
        </row>
        <row r="333">
          <cell r="A333">
            <v>38869</v>
          </cell>
          <cell r="B333">
            <v>1.5579999999999999E-3</v>
          </cell>
        </row>
        <row r="334">
          <cell r="A334">
            <v>38899</v>
          </cell>
          <cell r="B334">
            <v>5.5500000000000002E-3</v>
          </cell>
        </row>
        <row r="335">
          <cell r="A335">
            <v>38930</v>
          </cell>
          <cell r="B335">
            <v>2.4170000000000001E-2</v>
          </cell>
        </row>
        <row r="336">
          <cell r="A336">
            <v>38961</v>
          </cell>
          <cell r="B336">
            <v>2.6487E-2</v>
          </cell>
        </row>
        <row r="337">
          <cell r="A337">
            <v>38991</v>
          </cell>
          <cell r="B337">
            <v>3.2514000000000001E-2</v>
          </cell>
        </row>
        <row r="338">
          <cell r="A338">
            <v>39022</v>
          </cell>
          <cell r="B338">
            <v>1.8384999999999999E-2</v>
          </cell>
        </row>
        <row r="339">
          <cell r="A339">
            <v>39052</v>
          </cell>
          <cell r="B339">
            <v>1.3759E-2</v>
          </cell>
        </row>
        <row r="340">
          <cell r="A340">
            <v>39083</v>
          </cell>
          <cell r="B340">
            <v>1.5350000000000001E-2</v>
          </cell>
        </row>
        <row r="341">
          <cell r="A341">
            <v>39114</v>
          </cell>
          <cell r="B341">
            <v>-1.9269000000000001E-2</v>
          </cell>
        </row>
        <row r="342">
          <cell r="A342">
            <v>39142</v>
          </cell>
          <cell r="B342">
            <v>1.0895999999999999E-2</v>
          </cell>
        </row>
        <row r="343">
          <cell r="A343">
            <v>39173</v>
          </cell>
          <cell r="B343">
            <v>4.3991000000000002E-2</v>
          </cell>
        </row>
        <row r="344">
          <cell r="A344">
            <v>39203</v>
          </cell>
          <cell r="B344">
            <v>3.4458999999999997E-2</v>
          </cell>
        </row>
        <row r="345">
          <cell r="A345">
            <v>39234</v>
          </cell>
          <cell r="B345">
            <v>-1.6624E-2</v>
          </cell>
        </row>
        <row r="346">
          <cell r="A346">
            <v>39264</v>
          </cell>
          <cell r="B346">
            <v>-3.1192000000000001E-2</v>
          </cell>
        </row>
        <row r="347">
          <cell r="A347">
            <v>39295</v>
          </cell>
          <cell r="B347">
            <v>1.5117999999999999E-2</v>
          </cell>
        </row>
        <row r="348">
          <cell r="A348">
            <v>39326</v>
          </cell>
          <cell r="B348">
            <v>3.7484999999999997E-2</v>
          </cell>
        </row>
        <row r="349">
          <cell r="A349">
            <v>39356</v>
          </cell>
          <cell r="B349">
            <v>1.7361999999999999E-2</v>
          </cell>
        </row>
        <row r="350">
          <cell r="A350">
            <v>39387</v>
          </cell>
          <cell r="B350">
            <v>-4.1216999999999997E-2</v>
          </cell>
        </row>
        <row r="351">
          <cell r="A351">
            <v>39417</v>
          </cell>
          <cell r="B351">
            <v>-6.0980000000000001E-3</v>
          </cell>
        </row>
        <row r="352">
          <cell r="A352">
            <v>39448</v>
          </cell>
          <cell r="B352">
            <v>-6.1183000000000001E-2</v>
          </cell>
        </row>
        <row r="353">
          <cell r="A353">
            <v>39479</v>
          </cell>
          <cell r="B353">
            <v>-3.1408999999999999E-2</v>
          </cell>
        </row>
        <row r="354">
          <cell r="A354">
            <v>39508</v>
          </cell>
          <cell r="B354">
            <v>-3.3999999999999998E-3</v>
          </cell>
        </row>
        <row r="355">
          <cell r="A355">
            <v>39539</v>
          </cell>
          <cell r="B355">
            <v>4.8628999999999999E-2</v>
          </cell>
        </row>
        <row r="356">
          <cell r="A356">
            <v>39569</v>
          </cell>
          <cell r="B356">
            <v>1.2985999999999999E-2</v>
          </cell>
        </row>
        <row r="357">
          <cell r="A357">
            <v>39600</v>
          </cell>
          <cell r="B357">
            <v>-8.2819000000000004E-2</v>
          </cell>
        </row>
        <row r="358">
          <cell r="A358">
            <v>39630</v>
          </cell>
          <cell r="B358">
            <v>-7.3090000000000004E-3</v>
          </cell>
        </row>
        <row r="359">
          <cell r="A359">
            <v>39661</v>
          </cell>
          <cell r="B359">
            <v>1.4955E-2</v>
          </cell>
        </row>
        <row r="360">
          <cell r="A360">
            <v>39692</v>
          </cell>
          <cell r="B360">
            <v>-8.5467000000000001E-2</v>
          </cell>
        </row>
        <row r="361">
          <cell r="A361">
            <v>39722</v>
          </cell>
          <cell r="B361">
            <v>-0.16697899999999999</v>
          </cell>
        </row>
        <row r="362">
          <cell r="A362">
            <v>39753</v>
          </cell>
          <cell r="B362">
            <v>-7.3511999999999994E-2</v>
          </cell>
        </row>
        <row r="363">
          <cell r="A363">
            <v>39783</v>
          </cell>
          <cell r="B363">
            <v>1.1995E-2</v>
          </cell>
        </row>
        <row r="364">
          <cell r="A364">
            <v>39814</v>
          </cell>
          <cell r="B364">
            <v>-8.2614999999999994E-2</v>
          </cell>
        </row>
        <row r="365">
          <cell r="A365">
            <v>39845</v>
          </cell>
          <cell r="B365">
            <v>-0.103584</v>
          </cell>
        </row>
        <row r="366">
          <cell r="A366">
            <v>39873</v>
          </cell>
          <cell r="B366">
            <v>8.7634000000000004E-2</v>
          </cell>
        </row>
        <row r="367">
          <cell r="A367">
            <v>39904</v>
          </cell>
          <cell r="B367">
            <v>9.4229999999999994E-2</v>
          </cell>
        </row>
        <row r="368">
          <cell r="A368">
            <v>39934</v>
          </cell>
          <cell r="B368">
            <v>5.4640000000000001E-2</v>
          </cell>
        </row>
        <row r="369">
          <cell r="A369">
            <v>39965</v>
          </cell>
          <cell r="B369">
            <v>2.4750000000000002E-3</v>
          </cell>
        </row>
        <row r="370">
          <cell r="A370">
            <v>39995</v>
          </cell>
          <cell r="B370">
            <v>7.4482000000000007E-2</v>
          </cell>
        </row>
        <row r="371">
          <cell r="A371">
            <v>40026</v>
          </cell>
          <cell r="B371">
            <v>3.4756000000000002E-2</v>
          </cell>
        </row>
        <row r="372">
          <cell r="A372">
            <v>40057</v>
          </cell>
          <cell r="B372">
            <v>3.6563999999999999E-2</v>
          </cell>
        </row>
        <row r="373">
          <cell r="A373">
            <v>40087</v>
          </cell>
          <cell r="B373">
            <v>-1.8259000000000001E-2</v>
          </cell>
        </row>
        <row r="374">
          <cell r="A374">
            <v>40118</v>
          </cell>
          <cell r="B374">
            <v>6.0256999999999998E-2</v>
          </cell>
        </row>
        <row r="375">
          <cell r="A375">
            <v>40148</v>
          </cell>
          <cell r="B375">
            <v>1.8983E-2</v>
          </cell>
        </row>
        <row r="376">
          <cell r="A376">
            <v>40179</v>
          </cell>
          <cell r="B376">
            <v>-3.5750999999999998E-2</v>
          </cell>
        </row>
        <row r="377">
          <cell r="A377">
            <v>40210</v>
          </cell>
          <cell r="B377">
            <v>3.0426000000000002E-2</v>
          </cell>
        </row>
        <row r="378">
          <cell r="A378">
            <v>40238</v>
          </cell>
          <cell r="B378">
            <v>6.1013999999999999E-2</v>
          </cell>
        </row>
        <row r="379">
          <cell r="A379">
            <v>40269</v>
          </cell>
          <cell r="B379">
            <v>1.5924000000000001E-2</v>
          </cell>
        </row>
        <row r="380">
          <cell r="A380">
            <v>40299</v>
          </cell>
          <cell r="B380">
            <v>-8.0111000000000002E-2</v>
          </cell>
        </row>
        <row r="381">
          <cell r="A381">
            <v>40330</v>
          </cell>
          <cell r="B381">
            <v>-5.3525000000000003E-2</v>
          </cell>
        </row>
        <row r="382">
          <cell r="A382">
            <v>40360</v>
          </cell>
          <cell r="B382">
            <v>7.0451E-2</v>
          </cell>
        </row>
        <row r="383">
          <cell r="A383">
            <v>40391</v>
          </cell>
          <cell r="B383">
            <v>-4.5434000000000002E-2</v>
          </cell>
        </row>
        <row r="384">
          <cell r="A384">
            <v>40422</v>
          </cell>
          <cell r="B384">
            <v>9.0383000000000005E-2</v>
          </cell>
        </row>
        <row r="385">
          <cell r="A385">
            <v>40452</v>
          </cell>
          <cell r="B385">
            <v>3.8727999999999999E-2</v>
          </cell>
        </row>
        <row r="386">
          <cell r="A386">
            <v>40483</v>
          </cell>
          <cell r="B386">
            <v>-5.5000000000000002E-5</v>
          </cell>
        </row>
        <row r="387">
          <cell r="A387">
            <v>40513</v>
          </cell>
          <cell r="B387">
            <v>6.7054000000000002E-2</v>
          </cell>
        </row>
        <row r="388">
          <cell r="A388">
            <v>40544</v>
          </cell>
          <cell r="B388">
            <v>2.3347E-2</v>
          </cell>
        </row>
        <row r="389">
          <cell r="A389">
            <v>40575</v>
          </cell>
          <cell r="B389">
            <v>3.2508000000000002E-2</v>
          </cell>
        </row>
        <row r="390">
          <cell r="A390">
            <v>40603</v>
          </cell>
          <cell r="B390">
            <v>6.3599999999999996E-4</v>
          </cell>
        </row>
        <row r="391">
          <cell r="A391">
            <v>40634</v>
          </cell>
          <cell r="B391">
            <v>2.9440999999999998E-2</v>
          </cell>
        </row>
        <row r="392">
          <cell r="A392">
            <v>40664</v>
          </cell>
          <cell r="B392">
            <v>-1.1313E-2</v>
          </cell>
        </row>
        <row r="393">
          <cell r="A393">
            <v>40695</v>
          </cell>
          <cell r="B393">
            <v>-1.6545000000000001E-2</v>
          </cell>
        </row>
        <row r="394">
          <cell r="A394">
            <v>40725</v>
          </cell>
          <cell r="B394">
            <v>-1.9827999999999998E-2</v>
          </cell>
        </row>
        <row r="395">
          <cell r="A395">
            <v>40756</v>
          </cell>
          <cell r="B395">
            <v>-5.4322000000000002E-2</v>
          </cell>
        </row>
        <row r="396">
          <cell r="A396">
            <v>40787</v>
          </cell>
          <cell r="B396">
            <v>-7.0237999999999995E-2</v>
          </cell>
        </row>
        <row r="397">
          <cell r="A397">
            <v>40817</v>
          </cell>
          <cell r="B397">
            <v>0.10902299999999999</v>
          </cell>
        </row>
        <row r="398">
          <cell r="A398">
            <v>40848</v>
          </cell>
          <cell r="B398">
            <v>-2.7269999999999998E-3</v>
          </cell>
        </row>
        <row r="399">
          <cell r="A399">
            <v>40878</v>
          </cell>
          <cell r="B399">
            <v>9.4269999999999996E-3</v>
          </cell>
        </row>
        <row r="400">
          <cell r="A400">
            <v>40909</v>
          </cell>
          <cell r="B400">
            <v>4.5206000000000003E-2</v>
          </cell>
        </row>
        <row r="401">
          <cell r="A401">
            <v>40940</v>
          </cell>
          <cell r="B401">
            <v>4.3339999999999997E-2</v>
          </cell>
        </row>
        <row r="402">
          <cell r="A402">
            <v>40969</v>
          </cell>
          <cell r="B402">
            <v>3.2865999999999999E-2</v>
          </cell>
        </row>
        <row r="403">
          <cell r="A403">
            <v>41000</v>
          </cell>
          <cell r="B403">
            <v>-6.0340000000000003E-3</v>
          </cell>
        </row>
        <row r="404">
          <cell r="A404">
            <v>41030</v>
          </cell>
          <cell r="B404">
            <v>-5.9790000000000003E-2</v>
          </cell>
        </row>
        <row r="405">
          <cell r="A405">
            <v>41061</v>
          </cell>
          <cell r="B405">
            <v>4.1465000000000002E-2</v>
          </cell>
        </row>
        <row r="406">
          <cell r="A406">
            <v>41091</v>
          </cell>
          <cell r="B406">
            <v>1.4363000000000001E-2</v>
          </cell>
        </row>
        <row r="407">
          <cell r="A407">
            <v>41122</v>
          </cell>
          <cell r="B407">
            <v>2.2744E-2</v>
          </cell>
        </row>
        <row r="408">
          <cell r="A408">
            <v>41153</v>
          </cell>
          <cell r="B408">
            <v>2.5079000000000001E-2</v>
          </cell>
        </row>
        <row r="409">
          <cell r="A409">
            <v>41183</v>
          </cell>
          <cell r="B409">
            <v>-1.7849E-2</v>
          </cell>
        </row>
        <row r="410">
          <cell r="A410">
            <v>41214</v>
          </cell>
          <cell r="B410">
            <v>5.1900000000000002E-3</v>
          </cell>
        </row>
        <row r="411">
          <cell r="A411">
            <v>41244</v>
          </cell>
          <cell r="B411">
            <v>8.1919999999999996E-3</v>
          </cell>
        </row>
      </sheetData>
      <sheetData sheetId="9"/>
      <sheetData sheetId="10"/>
      <sheetData sheetId="11"/>
      <sheetData sheetId="12"/>
      <sheetData sheetId="13"/>
      <sheetData sheetId="14"/>
      <sheetData sheetId="15"/>
      <sheetData sheetId="16"/>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rt4"/>
      <sheetName val="Chart5"/>
      <sheetName val="Chart6"/>
      <sheetName val="Simple"/>
      <sheetName val="Simple Equal Beta"/>
      <sheetName val="Monthly"/>
      <sheetName val="No-Lag"/>
      <sheetName val="Lagged"/>
      <sheetName val="SP500"/>
      <sheetName val="Real Returns"/>
      <sheetName val="Net -&gt; Gross ($)"/>
      <sheetName val="Gross -&gt; Net ($)"/>
      <sheetName val="DSG10"/>
      <sheetName val="Beta"/>
      <sheetName val="Manual Return Calc"/>
      <sheetName val="Beta Chart"/>
      <sheetName val="Beta2"/>
    </sheetNames>
    <sheetDataSet>
      <sheetData sheetId="0" refreshError="1"/>
      <sheetData sheetId="1" refreshError="1"/>
      <sheetData sheetId="2" refreshError="1"/>
      <sheetData sheetId="3" refreshError="1"/>
      <sheetData sheetId="4" refreshError="1"/>
      <sheetData sheetId="5"/>
      <sheetData sheetId="6"/>
      <sheetData sheetId="7">
        <row r="1">
          <cell r="A1">
            <v>0</v>
          </cell>
          <cell r="B1" t="str">
            <v>[Net] [Period] Portfolio</v>
          </cell>
          <cell r="C1" t="str">
            <v>Net Turnover</v>
          </cell>
          <cell r="D1" t="str">
            <v>Transaction Cost</v>
          </cell>
          <cell r="E1">
            <v>5.0000000000000001E-3</v>
          </cell>
          <cell r="F1" t="str">
            <v>Return Net of Cost</v>
          </cell>
        </row>
        <row r="2">
          <cell r="A2" t="str">
            <v>Mean</v>
          </cell>
          <cell r="B2">
            <v>1.2E-2</v>
          </cell>
          <cell r="C2">
            <v>0</v>
          </cell>
        </row>
        <row r="3">
          <cell r="A3" t="str">
            <v>Std Dev</v>
          </cell>
          <cell r="B3">
            <v>6.4500000000000002E-2</v>
          </cell>
          <cell r="C3">
            <v>0</v>
          </cell>
        </row>
        <row r="4">
          <cell r="A4" t="str">
            <v>Min</v>
          </cell>
          <cell r="B4">
            <v>-0.17610000000000001</v>
          </cell>
          <cell r="C4">
            <v>0</v>
          </cell>
        </row>
        <row r="5">
          <cell r="A5" t="str">
            <v>Max</v>
          </cell>
          <cell r="B5">
            <v>0.1794</v>
          </cell>
          <cell r="C5">
            <v>0</v>
          </cell>
        </row>
        <row r="6">
          <cell r="A6">
            <v>38869</v>
          </cell>
          <cell r="B6">
            <v>-2.4531609614371064E-3</v>
          </cell>
          <cell r="C6">
            <v>0</v>
          </cell>
          <cell r="D6">
            <v>0</v>
          </cell>
          <cell r="F6">
            <v>-2.4531609614371064E-3</v>
          </cell>
        </row>
        <row r="7">
          <cell r="A7">
            <v>38899</v>
          </cell>
          <cell r="B7">
            <v>-8.7359367540846833E-3</v>
          </cell>
          <cell r="C7">
            <v>0</v>
          </cell>
          <cell r="D7">
            <v>0</v>
          </cell>
          <cell r="F7">
            <v>-8.7359367540846833E-3</v>
          </cell>
        </row>
        <row r="8">
          <cell r="A8">
            <v>38930</v>
          </cell>
          <cell r="B8">
            <v>3.6223334561821696E-2</v>
          </cell>
          <cell r="C8">
            <v>0.12931113129644961</v>
          </cell>
          <cell r="D8">
            <v>6.4655565648224806E-4</v>
          </cell>
          <cell r="F8">
            <v>3.5576778905339446E-2</v>
          </cell>
        </row>
        <row r="9">
          <cell r="A9">
            <v>38961</v>
          </cell>
          <cell r="B9">
            <v>4.541216138596238E-2</v>
          </cell>
          <cell r="C9">
            <v>0</v>
          </cell>
          <cell r="D9">
            <v>0</v>
          </cell>
          <cell r="F9">
            <v>4.541216138596238E-2</v>
          </cell>
        </row>
        <row r="10">
          <cell r="A10">
            <v>38991</v>
          </cell>
          <cell r="B10">
            <v>3.4752600059654526E-2</v>
          </cell>
          <cell r="C10">
            <v>0</v>
          </cell>
          <cell r="D10">
            <v>0</v>
          </cell>
          <cell r="F10">
            <v>3.4752600059654526E-2</v>
          </cell>
        </row>
        <row r="11">
          <cell r="A11">
            <v>39022</v>
          </cell>
          <cell r="B11">
            <v>4.420912327185289E-2</v>
          </cell>
          <cell r="C11">
            <v>8.77322879323746E-2</v>
          </cell>
          <cell r="D11">
            <v>4.3866143966187301E-4</v>
          </cell>
          <cell r="F11">
            <v>4.3770461832191014E-2</v>
          </cell>
        </row>
        <row r="12">
          <cell r="A12">
            <v>39052</v>
          </cell>
          <cell r="B12">
            <v>4.0701802822579625E-2</v>
          </cell>
          <cell r="C12">
            <v>0</v>
          </cell>
          <cell r="D12">
            <v>0</v>
          </cell>
          <cell r="F12">
            <v>4.0701802822579625E-2</v>
          </cell>
        </row>
        <row r="13">
          <cell r="A13">
            <v>39083</v>
          </cell>
          <cell r="B13">
            <v>4.8690025643374213E-2</v>
          </cell>
          <cell r="C13">
            <v>0</v>
          </cell>
          <cell r="D13">
            <v>0</v>
          </cell>
          <cell r="F13">
            <v>4.8690025643374213E-2</v>
          </cell>
        </row>
        <row r="14">
          <cell r="A14">
            <v>39114</v>
          </cell>
          <cell r="B14">
            <v>-3.0010720045452688E-2</v>
          </cell>
          <cell r="C14">
            <v>8.052590234508436E-2</v>
          </cell>
          <cell r="D14">
            <v>4.026295117254218E-4</v>
          </cell>
          <cell r="F14">
            <v>-3.0413349557178108E-2</v>
          </cell>
        </row>
        <row r="15">
          <cell r="A15">
            <v>39142</v>
          </cell>
          <cell r="B15">
            <v>-3.5351832140170347E-2</v>
          </cell>
          <cell r="C15">
            <v>0</v>
          </cell>
          <cell r="D15">
            <v>0</v>
          </cell>
          <cell r="F15">
            <v>-3.5351832140170347E-2</v>
          </cell>
        </row>
        <row r="16">
          <cell r="A16">
            <v>39173</v>
          </cell>
          <cell r="B16">
            <v>-8.3611045375715509E-3</v>
          </cell>
          <cell r="C16">
            <v>0</v>
          </cell>
          <cell r="D16">
            <v>0</v>
          </cell>
          <cell r="F16">
            <v>-8.3611045375715509E-3</v>
          </cell>
        </row>
        <row r="17">
          <cell r="A17">
            <v>39203</v>
          </cell>
          <cell r="B17">
            <v>0.20729445206700836</v>
          </cell>
          <cell r="C17">
            <v>9.100314956724604E-3</v>
          </cell>
          <cell r="D17">
            <v>4.5501574783623024E-5</v>
          </cell>
          <cell r="F17">
            <v>0.20724895049222475</v>
          </cell>
        </row>
        <row r="18">
          <cell r="A18">
            <v>39234</v>
          </cell>
          <cell r="B18">
            <v>-5.092592592592593E-2</v>
          </cell>
          <cell r="C18">
            <v>0</v>
          </cell>
          <cell r="D18">
            <v>0</v>
          </cell>
          <cell r="F18">
            <v>-5.092592592592593E-2</v>
          </cell>
        </row>
        <row r="19">
          <cell r="A19">
            <v>39264</v>
          </cell>
          <cell r="B19">
            <v>-0.1236</v>
          </cell>
          <cell r="C19">
            <v>0</v>
          </cell>
          <cell r="D19">
            <v>0</v>
          </cell>
          <cell r="F19">
            <v>-0.1236</v>
          </cell>
        </row>
        <row r="20">
          <cell r="A20">
            <v>39295</v>
          </cell>
          <cell r="B20">
            <v>-1.6000000000000001E-3</v>
          </cell>
          <cell r="C20">
            <v>0.84819909011488037</v>
          </cell>
          <cell r="D20">
            <v>4.2409954505744016E-3</v>
          </cell>
          <cell r="F20">
            <v>-5.8409954505744014E-3</v>
          </cell>
        </row>
        <row r="21">
          <cell r="A21">
            <v>39326</v>
          </cell>
          <cell r="B21">
            <v>1.52E-2</v>
          </cell>
          <cell r="C21">
            <v>0</v>
          </cell>
          <cell r="D21">
            <v>0</v>
          </cell>
          <cell r="F21">
            <v>1.52E-2</v>
          </cell>
        </row>
        <row r="22">
          <cell r="A22">
            <v>39356</v>
          </cell>
          <cell r="B22">
            <v>5.1499999999999997E-2</v>
          </cell>
          <cell r="C22">
            <v>0</v>
          </cell>
          <cell r="D22">
            <v>0</v>
          </cell>
          <cell r="F22">
            <v>5.1499999999999997E-2</v>
          </cell>
        </row>
        <row r="23">
          <cell r="A23">
            <v>39387</v>
          </cell>
          <cell r="B23">
            <v>-4.36E-2</v>
          </cell>
          <cell r="C23">
            <v>0.39023260886584454</v>
          </cell>
          <cell r="D23">
            <v>1.9511630443292227E-3</v>
          </cell>
          <cell r="F23">
            <v>-4.555116304432922E-2</v>
          </cell>
        </row>
        <row r="24">
          <cell r="A24">
            <v>39417</v>
          </cell>
          <cell r="B24">
            <v>1.43E-2</v>
          </cell>
          <cell r="C24">
            <v>0</v>
          </cell>
          <cell r="D24">
            <v>0</v>
          </cell>
          <cell r="F24">
            <v>1.43E-2</v>
          </cell>
        </row>
        <row r="25">
          <cell r="A25">
            <v>39448</v>
          </cell>
          <cell r="B25">
            <v>1.46E-2</v>
          </cell>
          <cell r="C25">
            <v>0</v>
          </cell>
          <cell r="D25">
            <v>0</v>
          </cell>
          <cell r="F25">
            <v>1.46E-2</v>
          </cell>
        </row>
        <row r="26">
          <cell r="A26">
            <v>39479</v>
          </cell>
          <cell r="B26">
            <v>2.5000000000000001E-3</v>
          </cell>
          <cell r="C26">
            <v>0.11789205024494273</v>
          </cell>
          <cell r="D26">
            <v>5.8946025122471365E-4</v>
          </cell>
          <cell r="F26">
            <v>1.9105397487752863E-3</v>
          </cell>
        </row>
        <row r="27">
          <cell r="A27">
            <v>39508</v>
          </cell>
          <cell r="B27">
            <v>3.5299999999999998E-2</v>
          </cell>
          <cell r="C27">
            <v>0</v>
          </cell>
          <cell r="D27">
            <v>0</v>
          </cell>
          <cell r="F27">
            <v>3.5299999999999998E-2</v>
          </cell>
        </row>
        <row r="28">
          <cell r="A28">
            <v>39539</v>
          </cell>
          <cell r="B28">
            <v>0.1414</v>
          </cell>
          <cell r="C28">
            <v>0</v>
          </cell>
          <cell r="D28">
            <v>0</v>
          </cell>
          <cell r="F28">
            <v>0.1414</v>
          </cell>
        </row>
        <row r="29">
          <cell r="A29">
            <v>39569</v>
          </cell>
          <cell r="B29">
            <v>0.1106</v>
          </cell>
          <cell r="C29">
            <v>0.25784007068983394</v>
          </cell>
          <cell r="D29">
            <v>1.2892003534491698E-3</v>
          </cell>
          <cell r="F29">
            <v>0.10931079964655084</v>
          </cell>
        </row>
        <row r="30">
          <cell r="A30">
            <v>39600</v>
          </cell>
          <cell r="B30">
            <v>-0.1108</v>
          </cell>
          <cell r="C30">
            <v>0</v>
          </cell>
          <cell r="D30">
            <v>0</v>
          </cell>
          <cell r="F30">
            <v>-0.1108</v>
          </cell>
        </row>
        <row r="31">
          <cell r="A31">
            <v>39630</v>
          </cell>
          <cell r="B31">
            <v>4.19E-2</v>
          </cell>
          <cell r="C31">
            <v>0</v>
          </cell>
          <cell r="D31">
            <v>0</v>
          </cell>
          <cell r="F31">
            <v>4.19E-2</v>
          </cell>
        </row>
        <row r="32">
          <cell r="A32">
            <v>39661</v>
          </cell>
          <cell r="B32">
            <v>5.1999999999999998E-3</v>
          </cell>
          <cell r="C32">
            <v>0.17323927936921968</v>
          </cell>
          <cell r="D32">
            <v>8.6619639684609837E-4</v>
          </cell>
          <cell r="F32">
            <v>4.3338036031539016E-3</v>
          </cell>
        </row>
        <row r="33">
          <cell r="A33">
            <v>39692</v>
          </cell>
          <cell r="B33">
            <v>-0.16159999999999999</v>
          </cell>
          <cell r="C33">
            <v>0</v>
          </cell>
          <cell r="D33">
            <v>0</v>
          </cell>
          <cell r="F33">
            <v>-0.16159999999999999</v>
          </cell>
        </row>
        <row r="34">
          <cell r="A34">
            <v>39722</v>
          </cell>
          <cell r="B34">
            <v>-0.1469</v>
          </cell>
          <cell r="C34">
            <v>0</v>
          </cell>
          <cell r="D34">
            <v>0</v>
          </cell>
          <cell r="F34">
            <v>-0.1469</v>
          </cell>
        </row>
        <row r="35">
          <cell r="A35">
            <v>39753</v>
          </cell>
          <cell r="B35">
            <v>-0.17610000000000001</v>
          </cell>
          <cell r="C35">
            <v>0.17792598558351924</v>
          </cell>
          <cell r="D35">
            <v>8.8962992791759624E-4</v>
          </cell>
          <cell r="F35">
            <v>-0.17698962992791761</v>
          </cell>
        </row>
        <row r="36">
          <cell r="A36">
            <v>39783</v>
          </cell>
          <cell r="B36">
            <v>-3.1300000000000001E-2</v>
          </cell>
          <cell r="C36">
            <v>0</v>
          </cell>
          <cell r="D36">
            <v>0</v>
          </cell>
          <cell r="F36">
            <v>-3.1300000000000001E-2</v>
          </cell>
        </row>
        <row r="37">
          <cell r="A37">
            <v>39814</v>
          </cell>
          <cell r="B37">
            <v>-8.5099999999999995E-2</v>
          </cell>
          <cell r="C37">
            <v>0</v>
          </cell>
          <cell r="D37">
            <v>0</v>
          </cell>
          <cell r="F37">
            <v>-8.5099999999999995E-2</v>
          </cell>
        </row>
        <row r="38">
          <cell r="A38">
            <v>39845</v>
          </cell>
          <cell r="B38">
            <v>-1.67E-2</v>
          </cell>
          <cell r="C38">
            <v>0.47596153881128211</v>
          </cell>
          <cell r="D38">
            <v>2.3798076940564107E-3</v>
          </cell>
          <cell r="F38">
            <v>-1.907980769405641E-2</v>
          </cell>
        </row>
        <row r="39">
          <cell r="A39">
            <v>39873</v>
          </cell>
          <cell r="B39">
            <v>1.37E-2</v>
          </cell>
          <cell r="C39">
            <v>0</v>
          </cell>
          <cell r="D39">
            <v>0</v>
          </cell>
          <cell r="F39">
            <v>1.37E-2</v>
          </cell>
        </row>
        <row r="40">
          <cell r="A40">
            <v>39904</v>
          </cell>
          <cell r="B40">
            <v>0.1666</v>
          </cell>
          <cell r="C40">
            <v>0</v>
          </cell>
          <cell r="D40">
            <v>0</v>
          </cell>
          <cell r="F40">
            <v>0.1666</v>
          </cell>
        </row>
        <row r="41">
          <cell r="A41">
            <v>39934</v>
          </cell>
          <cell r="B41">
            <v>4.9000000000000002E-2</v>
          </cell>
          <cell r="C41">
            <v>0.35306720182554729</v>
          </cell>
          <cell r="D41">
            <v>1.7653360091277365E-3</v>
          </cell>
          <cell r="F41">
            <v>4.7234663990872262E-2</v>
          </cell>
        </row>
        <row r="42">
          <cell r="A42">
            <v>39965</v>
          </cell>
          <cell r="B42">
            <v>2.7900000000000001E-2</v>
          </cell>
          <cell r="C42">
            <v>0</v>
          </cell>
          <cell r="D42">
            <v>0</v>
          </cell>
          <cell r="F42">
            <v>2.7900000000000001E-2</v>
          </cell>
        </row>
        <row r="43">
          <cell r="A43">
            <v>39995</v>
          </cell>
          <cell r="B43">
            <v>0.1235</v>
          </cell>
          <cell r="C43">
            <v>0</v>
          </cell>
          <cell r="D43">
            <v>0</v>
          </cell>
          <cell r="F43">
            <v>0.1235</v>
          </cell>
        </row>
        <row r="44">
          <cell r="A44">
            <v>40026</v>
          </cell>
          <cell r="B44">
            <v>7.1800000000000003E-2</v>
          </cell>
          <cell r="C44">
            <v>0.69381031652980552</v>
          </cell>
          <cell r="D44">
            <v>3.4690515826490275E-3</v>
          </cell>
          <cell r="F44">
            <v>6.8330948417350976E-2</v>
          </cell>
        </row>
        <row r="45">
          <cell r="A45">
            <v>40057</v>
          </cell>
          <cell r="B45">
            <v>2.3099999999999999E-2</v>
          </cell>
          <cell r="C45">
            <v>0</v>
          </cell>
          <cell r="D45">
            <v>0</v>
          </cell>
          <cell r="F45">
            <v>2.3099999999999999E-2</v>
          </cell>
        </row>
        <row r="46">
          <cell r="A46">
            <v>40087</v>
          </cell>
          <cell r="B46">
            <v>4.6800000000000001E-2</v>
          </cell>
          <cell r="C46">
            <v>0</v>
          </cell>
          <cell r="D46">
            <v>0</v>
          </cell>
          <cell r="F46">
            <v>4.6800000000000001E-2</v>
          </cell>
        </row>
        <row r="47">
          <cell r="A47">
            <v>40118</v>
          </cell>
          <cell r="B47">
            <v>7.0400000000000004E-2</v>
          </cell>
          <cell r="C47">
            <v>0.35884518248703845</v>
          </cell>
          <cell r="D47">
            <v>1.7942259124351923E-3</v>
          </cell>
          <cell r="F47">
            <v>6.8605774087564811E-2</v>
          </cell>
        </row>
        <row r="48">
          <cell r="A48">
            <v>40148</v>
          </cell>
          <cell r="B48">
            <v>3.1399999999999997E-2</v>
          </cell>
          <cell r="C48">
            <v>0</v>
          </cell>
          <cell r="D48">
            <v>0</v>
          </cell>
          <cell r="F48">
            <v>3.1399999999999997E-2</v>
          </cell>
        </row>
        <row r="49">
          <cell r="A49">
            <v>40179</v>
          </cell>
          <cell r="B49">
            <v>-5.04E-2</v>
          </cell>
          <cell r="C49">
            <v>0</v>
          </cell>
          <cell r="D49">
            <v>0</v>
          </cell>
          <cell r="F49">
            <v>-5.04E-2</v>
          </cell>
        </row>
        <row r="50">
          <cell r="A50">
            <v>40210</v>
          </cell>
          <cell r="B50">
            <v>1.9E-2</v>
          </cell>
          <cell r="C50">
            <v>0.20286904668317179</v>
          </cell>
          <cell r="D50">
            <v>1.014345233415859E-3</v>
          </cell>
          <cell r="F50">
            <v>1.798565476658414E-2</v>
          </cell>
        </row>
        <row r="51">
          <cell r="A51">
            <v>40238</v>
          </cell>
          <cell r="B51">
            <v>6.2199999999999998E-2</v>
          </cell>
          <cell r="C51">
            <v>0</v>
          </cell>
          <cell r="D51">
            <v>0</v>
          </cell>
          <cell r="F51">
            <v>6.2199999999999998E-2</v>
          </cell>
        </row>
        <row r="52">
          <cell r="A52">
            <v>40269</v>
          </cell>
          <cell r="B52">
            <v>-1.5E-3</v>
          </cell>
          <cell r="C52">
            <v>0</v>
          </cell>
          <cell r="D52">
            <v>0</v>
          </cell>
          <cell r="F52">
            <v>-1.5E-3</v>
          </cell>
        </row>
        <row r="53">
          <cell r="A53">
            <v>40299</v>
          </cell>
          <cell r="B53">
            <v>-0.1106</v>
          </cell>
          <cell r="C53">
            <v>0.15846056930133406</v>
          </cell>
          <cell r="D53">
            <v>7.9230284650667036E-4</v>
          </cell>
          <cell r="F53">
            <v>-0.11139230284650667</v>
          </cell>
        </row>
        <row r="54">
          <cell r="A54">
            <v>40330</v>
          </cell>
          <cell r="B54">
            <v>-2.5899999999999999E-2</v>
          </cell>
          <cell r="C54">
            <v>0</v>
          </cell>
          <cell r="D54">
            <v>0</v>
          </cell>
          <cell r="F54">
            <v>-2.5899999999999999E-2</v>
          </cell>
        </row>
        <row r="55">
          <cell r="A55">
            <v>40360</v>
          </cell>
          <cell r="B55">
            <v>6.0499999999999998E-2</v>
          </cell>
          <cell r="C55">
            <v>0</v>
          </cell>
          <cell r="D55">
            <v>0</v>
          </cell>
          <cell r="F55">
            <v>6.0499999999999998E-2</v>
          </cell>
        </row>
        <row r="56">
          <cell r="A56">
            <v>40391</v>
          </cell>
          <cell r="B56">
            <v>-3.5799999999999998E-2</v>
          </cell>
          <cell r="C56">
            <v>0.24675243570846286</v>
          </cell>
          <cell r="D56">
            <v>1.2337621785423144E-3</v>
          </cell>
          <cell r="F56">
            <v>-3.7033762178542311E-2</v>
          </cell>
        </row>
        <row r="57">
          <cell r="A57">
            <v>40422</v>
          </cell>
          <cell r="B57">
            <v>9.9400000000000002E-2</v>
          </cell>
          <cell r="C57">
            <v>0</v>
          </cell>
          <cell r="D57">
            <v>0</v>
          </cell>
          <cell r="F57">
            <v>9.9400000000000002E-2</v>
          </cell>
        </row>
        <row r="58">
          <cell r="A58">
            <v>40452</v>
          </cell>
          <cell r="B58">
            <v>5.4899999999999997E-2</v>
          </cell>
          <cell r="C58">
            <v>0</v>
          </cell>
          <cell r="D58">
            <v>0</v>
          </cell>
          <cell r="F58">
            <v>5.4899999999999997E-2</v>
          </cell>
        </row>
        <row r="59">
          <cell r="A59">
            <v>40483</v>
          </cell>
          <cell r="B59">
            <v>-5.1999999999999998E-3</v>
          </cell>
          <cell r="C59">
            <v>0.1611606420853286</v>
          </cell>
          <cell r="D59">
            <v>8.0580321042664303E-4</v>
          </cell>
          <cell r="F59">
            <v>-6.0058032104266428E-3</v>
          </cell>
        </row>
        <row r="60">
          <cell r="A60">
            <v>40513</v>
          </cell>
          <cell r="B60">
            <v>2.9100000000000001E-2</v>
          </cell>
          <cell r="C60">
            <v>0</v>
          </cell>
          <cell r="D60">
            <v>0</v>
          </cell>
          <cell r="F60">
            <v>2.9100000000000001E-2</v>
          </cell>
        </row>
        <row r="61">
          <cell r="A61">
            <v>40544</v>
          </cell>
          <cell r="B61">
            <v>3.3099999999999997E-2</v>
          </cell>
          <cell r="C61">
            <v>0</v>
          </cell>
          <cell r="D61">
            <v>0</v>
          </cell>
          <cell r="F61">
            <v>3.3099999999999997E-2</v>
          </cell>
        </row>
        <row r="62">
          <cell r="A62">
            <v>40575</v>
          </cell>
          <cell r="B62">
            <v>4.3299999999999998E-2</v>
          </cell>
          <cell r="C62">
            <v>0.34602769036818432</v>
          </cell>
          <cell r="D62">
            <v>1.7301384518409217E-3</v>
          </cell>
          <cell r="F62">
            <v>4.1569861548159073E-2</v>
          </cell>
        </row>
        <row r="63">
          <cell r="A63">
            <v>40603</v>
          </cell>
          <cell r="B63">
            <v>2.1299999999999999E-2</v>
          </cell>
          <cell r="C63">
            <v>0</v>
          </cell>
          <cell r="D63">
            <v>0</v>
          </cell>
          <cell r="F63">
            <v>2.1299999999999999E-2</v>
          </cell>
        </row>
        <row r="64">
          <cell r="A64">
            <v>40634</v>
          </cell>
          <cell r="B64">
            <v>4.7300000000000002E-2</v>
          </cell>
          <cell r="C64">
            <v>0</v>
          </cell>
          <cell r="D64">
            <v>0</v>
          </cell>
          <cell r="F64">
            <v>4.7300000000000002E-2</v>
          </cell>
        </row>
        <row r="65">
          <cell r="A65">
            <v>40664</v>
          </cell>
          <cell r="B65">
            <v>-7.1999999999999998E-3</v>
          </cell>
          <cell r="C65">
            <v>0.39124381103021899</v>
          </cell>
          <cell r="D65">
            <v>1.956219055151095E-3</v>
          </cell>
          <cell r="F65">
            <v>-9.1562190551510957E-3</v>
          </cell>
        </row>
        <row r="66">
          <cell r="A66">
            <v>40695</v>
          </cell>
          <cell r="B66">
            <v>-1.1000000000000001E-3</v>
          </cell>
          <cell r="C66">
            <v>0</v>
          </cell>
          <cell r="D66">
            <v>0</v>
          </cell>
          <cell r="F66">
            <v>-1.1000000000000001E-3</v>
          </cell>
        </row>
        <row r="67">
          <cell r="A67">
            <v>40725</v>
          </cell>
          <cell r="B67">
            <v>-4.3400000000000001E-2</v>
          </cell>
          <cell r="C67">
            <v>0</v>
          </cell>
          <cell r="D67">
            <v>0</v>
          </cell>
          <cell r="F67">
            <v>-4.3400000000000001E-2</v>
          </cell>
        </row>
        <row r="68">
          <cell r="A68">
            <v>40756</v>
          </cell>
          <cell r="B68">
            <v>-5.8500000000000003E-2</v>
          </cell>
          <cell r="C68">
            <v>0.32748252056411042</v>
          </cell>
          <cell r="D68">
            <v>1.6374126028205521E-3</v>
          </cell>
          <cell r="F68">
            <v>-6.0137412602820559E-2</v>
          </cell>
        </row>
        <row r="69">
          <cell r="A69">
            <v>40787</v>
          </cell>
          <cell r="B69">
            <v>-0.13550000000000001</v>
          </cell>
          <cell r="C69">
            <v>0</v>
          </cell>
          <cell r="D69">
            <v>0</v>
          </cell>
          <cell r="F69">
            <v>-0.13550000000000001</v>
          </cell>
        </row>
        <row r="70">
          <cell r="A70">
            <v>40817</v>
          </cell>
          <cell r="B70">
            <v>0.1794</v>
          </cell>
          <cell r="C70">
            <v>0</v>
          </cell>
          <cell r="D70">
            <v>0</v>
          </cell>
          <cell r="F70">
            <v>0.1794</v>
          </cell>
        </row>
        <row r="71">
          <cell r="A71">
            <v>40848</v>
          </cell>
          <cell r="B71">
            <v>1.9400000000000001E-2</v>
          </cell>
          <cell r="C71">
            <v>0.43870735210952372</v>
          </cell>
          <cell r="D71">
            <v>2.1935367605476186E-3</v>
          </cell>
          <cell r="F71">
            <v>1.7206463239452383E-2</v>
          </cell>
        </row>
        <row r="72">
          <cell r="A72">
            <v>40878</v>
          </cell>
          <cell r="B72">
            <v>2.3599999999999999E-2</v>
          </cell>
          <cell r="C72">
            <v>0</v>
          </cell>
          <cell r="D72">
            <v>0</v>
          </cell>
          <cell r="F72">
            <v>2.3599999999999999E-2</v>
          </cell>
        </row>
        <row r="73">
          <cell r="A73">
            <v>40909</v>
          </cell>
          <cell r="B73">
            <v>4.9599999999999998E-2</v>
          </cell>
          <cell r="C73">
            <v>0</v>
          </cell>
          <cell r="D73">
            <v>0</v>
          </cell>
          <cell r="F73">
            <v>4.9599999999999998E-2</v>
          </cell>
        </row>
        <row r="74">
          <cell r="A74">
            <v>40940</v>
          </cell>
          <cell r="B74">
            <v>4.2099999999999999E-2</v>
          </cell>
          <cell r="C74">
            <v>0.13030445280625369</v>
          </cell>
          <cell r="D74">
            <v>6.515222640312685E-4</v>
          </cell>
          <cell r="F74">
            <v>4.1448477735968728E-2</v>
          </cell>
        </row>
        <row r="75">
          <cell r="A75">
            <v>40969</v>
          </cell>
          <cell r="B75">
            <v>1.34E-2</v>
          </cell>
          <cell r="C75">
            <v>0</v>
          </cell>
          <cell r="D75">
            <v>0</v>
          </cell>
          <cell r="F75">
            <v>1.34E-2</v>
          </cell>
        </row>
        <row r="76">
          <cell r="A76">
            <v>41000</v>
          </cell>
          <cell r="B76">
            <v>-8.9999999999999993E-3</v>
          </cell>
          <cell r="C76">
            <v>0</v>
          </cell>
          <cell r="D76">
            <v>0</v>
          </cell>
          <cell r="F76">
            <v>-8.9999999999999993E-3</v>
          </cell>
        </row>
        <row r="77">
          <cell r="A77">
            <v>41030</v>
          </cell>
          <cell r="B77">
            <v>1.09E-2</v>
          </cell>
          <cell r="C77">
            <v>0.13638593586178607</v>
          </cell>
          <cell r="D77">
            <v>6.8192967930893035E-4</v>
          </cell>
          <cell r="F77">
            <v>1.021807032069107E-2</v>
          </cell>
        </row>
        <row r="78">
          <cell r="A78">
            <v>41061</v>
          </cell>
          <cell r="B78">
            <v>0.1176</v>
          </cell>
          <cell r="C78">
            <v>0</v>
          </cell>
          <cell r="D78">
            <v>0</v>
          </cell>
          <cell r="F78">
            <v>0.1176</v>
          </cell>
        </row>
        <row r="79">
          <cell r="A79">
            <v>41091</v>
          </cell>
          <cell r="B79">
            <v>2.53E-2</v>
          </cell>
          <cell r="C79">
            <v>0</v>
          </cell>
          <cell r="D79">
            <v>0</v>
          </cell>
          <cell r="F79">
            <v>2.53E-2</v>
          </cell>
        </row>
        <row r="80">
          <cell r="A80">
            <v>41122</v>
          </cell>
          <cell r="B80">
            <v>1.17E-2</v>
          </cell>
          <cell r="C80">
            <v>0.15466342973567992</v>
          </cell>
          <cell r="D80">
            <v>7.733171486783996E-4</v>
          </cell>
          <cell r="F80">
            <v>1.09266828513216E-2</v>
          </cell>
        </row>
        <row r="81">
          <cell r="A81">
            <v>41153</v>
          </cell>
          <cell r="B81">
            <v>5.2400000000000002E-2</v>
          </cell>
          <cell r="C81">
            <v>0</v>
          </cell>
          <cell r="D81">
            <v>0</v>
          </cell>
          <cell r="F81">
            <v>5.2400000000000002E-2</v>
          </cell>
        </row>
        <row r="82">
          <cell r="A82">
            <v>41183</v>
          </cell>
          <cell r="B82">
            <v>-3.2899999999999999E-2</v>
          </cell>
          <cell r="C82">
            <v>0</v>
          </cell>
          <cell r="D82">
            <v>0</v>
          </cell>
          <cell r="F82">
            <v>-3.2899999999999999E-2</v>
          </cell>
        </row>
        <row r="83">
          <cell r="A83">
            <v>41214</v>
          </cell>
          <cell r="B83">
            <v>2.5499999999999998E-2</v>
          </cell>
          <cell r="C83">
            <v>4.9932430859420715E-2</v>
          </cell>
          <cell r="D83">
            <v>2.4966215429710357E-4</v>
          </cell>
          <cell r="F83">
            <v>2.5250337845702894E-2</v>
          </cell>
        </row>
        <row r="84">
          <cell r="A84">
            <v>41244</v>
          </cell>
          <cell r="B84">
            <v>3.2899999999999999E-2</v>
          </cell>
          <cell r="C84">
            <v>0</v>
          </cell>
          <cell r="D84">
            <v>0</v>
          </cell>
          <cell r="F84">
            <v>3.2899999999999999E-2</v>
          </cell>
        </row>
        <row r="85">
          <cell r="A85">
            <v>41275</v>
          </cell>
          <cell r="B85">
            <v>8.48E-2</v>
          </cell>
          <cell r="C85">
            <v>0</v>
          </cell>
          <cell r="D85">
            <v>0</v>
          </cell>
          <cell r="F85">
            <v>8.48E-2</v>
          </cell>
        </row>
        <row r="86">
          <cell r="A86">
            <v>41306</v>
          </cell>
          <cell r="B86">
            <v>3.39E-2</v>
          </cell>
          <cell r="C86">
            <v>0.26529512608330857</v>
          </cell>
          <cell r="D86">
            <v>1.3264756304165429E-3</v>
          </cell>
          <cell r="F86">
            <v>3.2573524369583454E-2</v>
          </cell>
        </row>
        <row r="87">
          <cell r="A87">
            <v>41334</v>
          </cell>
          <cell r="B87">
            <v>6.1199999999999997E-2</v>
          </cell>
          <cell r="C87">
            <v>0</v>
          </cell>
          <cell r="D87">
            <v>0</v>
          </cell>
          <cell r="F87">
            <v>6.1199999999999997E-2</v>
          </cell>
        </row>
        <row r="88">
          <cell r="A88">
            <v>41365</v>
          </cell>
          <cell r="B88">
            <v>4.9000000000000002E-2</v>
          </cell>
          <cell r="C88">
            <v>0</v>
          </cell>
          <cell r="D88">
            <v>0</v>
          </cell>
          <cell r="F88">
            <v>4.9000000000000002E-2</v>
          </cell>
        </row>
        <row r="89">
          <cell r="A89">
            <v>41395</v>
          </cell>
          <cell r="B89">
            <v>3.3500000000000002E-2</v>
          </cell>
          <cell r="C89">
            <v>0.26529512608330857</v>
          </cell>
          <cell r="D89">
            <v>1.3264756304165429E-3</v>
          </cell>
          <cell r="F89">
            <v>3.2173524369583456E-2</v>
          </cell>
        </row>
        <row r="90">
          <cell r="A90">
            <v>41426</v>
          </cell>
          <cell r="B90">
            <v>-1.78E-2</v>
          </cell>
          <cell r="C90">
            <v>0</v>
          </cell>
          <cell r="D90">
            <v>0</v>
          </cell>
          <cell r="E90">
            <v>0</v>
          </cell>
          <cell r="F90">
            <v>-1.78E-2</v>
          </cell>
        </row>
        <row r="91">
          <cell r="A91">
            <v>41456</v>
          </cell>
          <cell r="B91">
            <v>5.67E-2</v>
          </cell>
          <cell r="C91">
            <v>0</v>
          </cell>
          <cell r="D91">
            <v>0</v>
          </cell>
          <cell r="E91">
            <v>0</v>
          </cell>
          <cell r="F91">
            <v>5.67E-2</v>
          </cell>
        </row>
        <row r="92">
          <cell r="A92">
            <v>41487</v>
          </cell>
          <cell r="B92">
            <v>-5.3E-3</v>
          </cell>
          <cell r="C92">
            <v>0.26529512608330857</v>
          </cell>
          <cell r="D92">
            <v>1.3264756304165429E-3</v>
          </cell>
          <cell r="E92">
            <v>0</v>
          </cell>
          <cell r="F92">
            <v>-6.6264756304165433E-3</v>
          </cell>
        </row>
        <row r="93">
          <cell r="A93">
            <v>41518</v>
          </cell>
          <cell r="B93">
            <v>7.6799999999999993E-2</v>
          </cell>
          <cell r="C93">
            <v>0</v>
          </cell>
          <cell r="D93">
            <v>0</v>
          </cell>
          <cell r="E93">
            <v>0</v>
          </cell>
          <cell r="F93">
            <v>7.6799999999999993E-2</v>
          </cell>
        </row>
        <row r="94">
          <cell r="A94">
            <v>41548</v>
          </cell>
          <cell r="B94">
            <v>2.5399999999999999E-2</v>
          </cell>
          <cell r="C94">
            <v>0</v>
          </cell>
          <cell r="D94">
            <v>0</v>
          </cell>
          <cell r="E94">
            <v>0</v>
          </cell>
          <cell r="F94">
            <v>2.5399999999999999E-2</v>
          </cell>
        </row>
        <row r="95">
          <cell r="A95">
            <v>41579</v>
          </cell>
          <cell r="B95">
            <v>2.0299999999999999E-2</v>
          </cell>
          <cell r="C95">
            <v>0.26529512608330857</v>
          </cell>
          <cell r="D95">
            <v>1.3264756304165429E-3</v>
          </cell>
          <cell r="E95">
            <v>0</v>
          </cell>
          <cell r="F95">
            <v>1.8973524369583456E-2</v>
          </cell>
        </row>
        <row r="96">
          <cell r="A96">
            <v>41609</v>
          </cell>
          <cell r="B96">
            <v>5.8500000000000003E-2</v>
          </cell>
          <cell r="C96">
            <v>0</v>
          </cell>
          <cell r="D96">
            <v>0</v>
          </cell>
          <cell r="E96">
            <v>0</v>
          </cell>
          <cell r="F96">
            <v>5.8500000000000003E-2</v>
          </cell>
        </row>
        <row r="97">
          <cell r="A97">
            <v>41640</v>
          </cell>
          <cell r="B97">
            <v>-6.6699999999999995E-2</v>
          </cell>
          <cell r="C97">
            <v>0</v>
          </cell>
          <cell r="D97">
            <v>0</v>
          </cell>
          <cell r="E97">
            <v>0</v>
          </cell>
          <cell r="F97">
            <v>-6.6699999999999995E-2</v>
          </cell>
        </row>
        <row r="98">
          <cell r="A98">
            <v>41671</v>
          </cell>
          <cell r="B98">
            <v>7.7200000000000005E-2</v>
          </cell>
          <cell r="C98">
            <v>0</v>
          </cell>
          <cell r="D98">
            <v>0</v>
          </cell>
          <cell r="E98">
            <v>0</v>
          </cell>
          <cell r="F98">
            <v>7.7200000000000005E-2</v>
          </cell>
        </row>
      </sheetData>
      <sheetData sheetId="8"/>
      <sheetData sheetId="9"/>
      <sheetData sheetId="10"/>
      <sheetData sheetId="11"/>
      <sheetData sheetId="12"/>
      <sheetData sheetId="13"/>
      <sheetData sheetId="14"/>
      <sheetData sheetId="15" refreshError="1"/>
      <sheetData sheetId="16"/>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 Difference"/>
      <sheetName val="Simple"/>
      <sheetName val="Simple Equal Beta"/>
      <sheetName val="Ch. Returns"/>
      <sheetName val="Ch. All"/>
      <sheetName val="Monthly"/>
      <sheetName val="No-Lag"/>
      <sheetName val="Lagged"/>
      <sheetName val="SP500"/>
      <sheetName val="Real Returns"/>
      <sheetName val="Net -&gt; Gross ($)"/>
      <sheetName val="Gross -&gt; Net ($)"/>
      <sheetName val="Annually"/>
      <sheetName val="DGS10"/>
      <sheetName val="Beta"/>
      <sheetName val="Beta Chart"/>
      <sheetName val="Beta2"/>
    </sheetNames>
    <sheetDataSet>
      <sheetData sheetId="0" refreshError="1"/>
      <sheetData sheetId="1" refreshError="1"/>
      <sheetData sheetId="2" refreshError="1"/>
      <sheetData sheetId="3" refreshError="1"/>
      <sheetData sheetId="4" refreshError="1"/>
      <sheetData sheetId="5"/>
      <sheetData sheetId="6"/>
      <sheetData sheetId="7">
        <row r="1">
          <cell r="A1">
            <v>0</v>
          </cell>
          <cell r="B1" t="str">
            <v>[Net] [Period] Portfolio</v>
          </cell>
          <cell r="C1" t="str">
            <v>Net Turnover</v>
          </cell>
          <cell r="D1" t="str">
            <v>Transaction Cost</v>
          </cell>
          <cell r="E1">
            <v>5.0000000000000001E-3</v>
          </cell>
          <cell r="F1" t="str">
            <v>Return Net of Cost</v>
          </cell>
        </row>
        <row r="2">
          <cell r="A2" t="str">
            <v>Mean</v>
          </cell>
          <cell r="B2">
            <v>7.7000000000000002E-3</v>
          </cell>
          <cell r="C2">
            <v>0</v>
          </cell>
          <cell r="D2">
            <v>0</v>
          </cell>
        </row>
        <row r="3">
          <cell r="A3" t="str">
            <v>Std Dev</v>
          </cell>
          <cell r="B3">
            <v>5.8500000000000003E-2</v>
          </cell>
          <cell r="C3">
            <v>0</v>
          </cell>
          <cell r="D3">
            <v>0</v>
          </cell>
        </row>
        <row r="4">
          <cell r="A4" t="str">
            <v>Min</v>
          </cell>
          <cell r="B4">
            <v>-0.14940000000000001</v>
          </cell>
          <cell r="C4">
            <v>0</v>
          </cell>
          <cell r="D4">
            <v>0</v>
          </cell>
        </row>
        <row r="5">
          <cell r="A5" t="str">
            <v>Max</v>
          </cell>
          <cell r="B5">
            <v>0.13780000000000001</v>
          </cell>
          <cell r="C5">
            <v>0</v>
          </cell>
          <cell r="D5">
            <v>0</v>
          </cell>
        </row>
        <row r="6">
          <cell r="A6">
            <v>39142</v>
          </cell>
          <cell r="B6">
            <v>2.1000000000000001E-2</v>
          </cell>
          <cell r="C6">
            <v>0</v>
          </cell>
          <cell r="D6">
            <v>0</v>
          </cell>
          <cell r="F6">
            <v>2.1000000000000001E-2</v>
          </cell>
        </row>
        <row r="7">
          <cell r="A7">
            <v>39173</v>
          </cell>
          <cell r="B7">
            <v>3.04E-2</v>
          </cell>
          <cell r="C7">
            <v>0</v>
          </cell>
          <cell r="D7">
            <v>0</v>
          </cell>
          <cell r="F7">
            <v>3.04E-2</v>
          </cell>
        </row>
        <row r="8">
          <cell r="A8">
            <v>39203</v>
          </cell>
          <cell r="B8">
            <v>1.3299999999999999E-2</v>
          </cell>
          <cell r="C8">
            <v>0.14699999999999999</v>
          </cell>
          <cell r="D8">
            <v>7.3499999999999998E-4</v>
          </cell>
          <cell r="F8">
            <v>1.2565E-2</v>
          </cell>
        </row>
        <row r="9">
          <cell r="A9">
            <v>39234</v>
          </cell>
          <cell r="B9">
            <v>-1.2500000000000001E-2</v>
          </cell>
          <cell r="C9">
            <v>0</v>
          </cell>
          <cell r="D9">
            <v>0</v>
          </cell>
          <cell r="F9">
            <v>-1.2500000000000001E-2</v>
          </cell>
        </row>
        <row r="10">
          <cell r="A10">
            <v>39264</v>
          </cell>
          <cell r="B10">
            <v>-6.59E-2</v>
          </cell>
          <cell r="C10">
            <v>0</v>
          </cell>
          <cell r="D10">
            <v>0</v>
          </cell>
          <cell r="F10">
            <v>-6.59E-2</v>
          </cell>
        </row>
        <row r="11">
          <cell r="A11">
            <v>39295</v>
          </cell>
          <cell r="B11">
            <v>-5.9999999999999995E-4</v>
          </cell>
          <cell r="C11">
            <v>0.22800000000000001</v>
          </cell>
          <cell r="D11">
            <v>1.1400000000000002E-3</v>
          </cell>
          <cell r="F11">
            <v>-1.7400000000000002E-3</v>
          </cell>
        </row>
        <row r="12">
          <cell r="A12">
            <v>39326</v>
          </cell>
          <cell r="B12">
            <v>2.9399999999999999E-2</v>
          </cell>
          <cell r="C12">
            <v>0</v>
          </cell>
          <cell r="D12">
            <v>0</v>
          </cell>
          <cell r="F12">
            <v>2.9399999999999999E-2</v>
          </cell>
        </row>
        <row r="13">
          <cell r="A13">
            <v>39356</v>
          </cell>
          <cell r="B13">
            <v>2.1000000000000001E-2</v>
          </cell>
          <cell r="C13">
            <v>0</v>
          </cell>
          <cell r="D13">
            <v>0</v>
          </cell>
          <cell r="F13">
            <v>2.1000000000000001E-2</v>
          </cell>
        </row>
        <row r="14">
          <cell r="A14">
            <v>39387</v>
          </cell>
          <cell r="B14">
            <v>-7.6600000000000001E-2</v>
          </cell>
          <cell r="C14">
            <v>4.1000000000000002E-2</v>
          </cell>
          <cell r="D14">
            <v>2.0500000000000002E-4</v>
          </cell>
          <cell r="F14">
            <v>-7.6804999999999998E-2</v>
          </cell>
        </row>
        <row r="15">
          <cell r="A15">
            <v>39417</v>
          </cell>
          <cell r="B15">
            <v>-1.0200000000000001E-2</v>
          </cell>
          <cell r="C15">
            <v>0</v>
          </cell>
          <cell r="D15">
            <v>0</v>
          </cell>
          <cell r="F15">
            <v>-1.0200000000000001E-2</v>
          </cell>
        </row>
        <row r="16">
          <cell r="A16">
            <v>39448</v>
          </cell>
          <cell r="B16">
            <v>-0.1018</v>
          </cell>
          <cell r="C16">
            <v>0</v>
          </cell>
          <cell r="D16">
            <v>0</v>
          </cell>
          <cell r="F16">
            <v>-0.1018</v>
          </cell>
        </row>
        <row r="17">
          <cell r="A17">
            <v>39479</v>
          </cell>
          <cell r="B17">
            <v>1.8200000000000001E-2</v>
          </cell>
          <cell r="C17">
            <v>6.5000000000000002E-2</v>
          </cell>
          <cell r="D17">
            <v>3.2500000000000004E-4</v>
          </cell>
          <cell r="F17">
            <v>1.7875000000000002E-2</v>
          </cell>
        </row>
        <row r="18">
          <cell r="A18">
            <v>39508</v>
          </cell>
          <cell r="B18">
            <v>5.6300000000000003E-2</v>
          </cell>
          <cell r="C18">
            <v>0</v>
          </cell>
          <cell r="D18">
            <v>0</v>
          </cell>
          <cell r="F18">
            <v>5.6300000000000003E-2</v>
          </cell>
        </row>
        <row r="19">
          <cell r="A19">
            <v>39539</v>
          </cell>
          <cell r="B19">
            <v>3.2899999999999999E-2</v>
          </cell>
          <cell r="C19">
            <v>0</v>
          </cell>
          <cell r="D19">
            <v>0</v>
          </cell>
          <cell r="F19">
            <v>3.2899999999999999E-2</v>
          </cell>
        </row>
        <row r="20">
          <cell r="A20">
            <v>39569</v>
          </cell>
          <cell r="B20">
            <v>7.4200000000000002E-2</v>
          </cell>
          <cell r="C20">
            <v>0.45</v>
          </cell>
          <cell r="D20">
            <v>2.2500000000000003E-3</v>
          </cell>
          <cell r="F20">
            <v>7.195E-2</v>
          </cell>
        </row>
        <row r="21">
          <cell r="A21">
            <v>39600</v>
          </cell>
          <cell r="B21">
            <v>-0.1181</v>
          </cell>
          <cell r="C21">
            <v>0</v>
          </cell>
          <cell r="D21">
            <v>0</v>
          </cell>
          <cell r="F21">
            <v>-0.1181</v>
          </cell>
        </row>
        <row r="22">
          <cell r="A22">
            <v>39630</v>
          </cell>
          <cell r="B22">
            <v>3.9800000000000002E-2</v>
          </cell>
          <cell r="C22">
            <v>0</v>
          </cell>
          <cell r="D22">
            <v>0</v>
          </cell>
          <cell r="F22">
            <v>3.9800000000000002E-2</v>
          </cell>
        </row>
        <row r="23">
          <cell r="A23">
            <v>39661</v>
          </cell>
          <cell r="B23">
            <v>3.2599999999999997E-2</v>
          </cell>
          <cell r="C23">
            <v>0.17100000000000001</v>
          </cell>
          <cell r="D23">
            <v>8.5500000000000007E-4</v>
          </cell>
          <cell r="F23">
            <v>3.1744999999999995E-2</v>
          </cell>
        </row>
        <row r="24">
          <cell r="A24">
            <v>39692</v>
          </cell>
          <cell r="B24">
            <v>-3.8100000000000002E-2</v>
          </cell>
          <cell r="C24">
            <v>0</v>
          </cell>
          <cell r="D24">
            <v>0</v>
          </cell>
          <cell r="F24">
            <v>-3.8100000000000002E-2</v>
          </cell>
        </row>
        <row r="25">
          <cell r="A25">
            <v>39722</v>
          </cell>
          <cell r="B25">
            <v>-0.14940000000000001</v>
          </cell>
          <cell r="C25">
            <v>0</v>
          </cell>
          <cell r="D25">
            <v>0</v>
          </cell>
          <cell r="F25">
            <v>-0.14940000000000001</v>
          </cell>
        </row>
        <row r="26">
          <cell r="A26">
            <v>39753</v>
          </cell>
          <cell r="B26">
            <v>-0.1111</v>
          </cell>
          <cell r="C26">
            <v>9.7000000000000003E-2</v>
          </cell>
          <cell r="D26">
            <v>4.8500000000000003E-4</v>
          </cell>
          <cell r="F26">
            <v>-0.111585</v>
          </cell>
        </row>
        <row r="27">
          <cell r="A27">
            <v>39783</v>
          </cell>
          <cell r="B27">
            <v>3.9300000000000002E-2</v>
          </cell>
          <cell r="C27">
            <v>0</v>
          </cell>
          <cell r="D27">
            <v>0</v>
          </cell>
          <cell r="F27">
            <v>3.9300000000000002E-2</v>
          </cell>
        </row>
        <row r="28">
          <cell r="A28">
            <v>39814</v>
          </cell>
          <cell r="B28">
            <v>-1.2999999999999999E-3</v>
          </cell>
          <cell r="C28">
            <v>0</v>
          </cell>
          <cell r="D28">
            <v>0</v>
          </cell>
          <cell r="F28">
            <v>-1.2999999999999999E-3</v>
          </cell>
        </row>
        <row r="29">
          <cell r="A29">
            <v>39845</v>
          </cell>
          <cell r="B29">
            <v>-0.14480000000000001</v>
          </cell>
          <cell r="C29">
            <v>0.13700000000000001</v>
          </cell>
          <cell r="D29">
            <v>6.8500000000000006E-4</v>
          </cell>
          <cell r="F29">
            <v>-0.145485</v>
          </cell>
        </row>
        <row r="30">
          <cell r="A30">
            <v>39873</v>
          </cell>
          <cell r="B30">
            <v>5.1400000000000001E-2</v>
          </cell>
          <cell r="C30">
            <v>0</v>
          </cell>
          <cell r="D30">
            <v>0</v>
          </cell>
          <cell r="F30">
            <v>5.1400000000000001E-2</v>
          </cell>
        </row>
        <row r="31">
          <cell r="A31">
            <v>39904</v>
          </cell>
          <cell r="B31">
            <v>8.6999999999999994E-2</v>
          </cell>
          <cell r="C31">
            <v>0</v>
          </cell>
          <cell r="D31">
            <v>0</v>
          </cell>
          <cell r="F31">
            <v>8.6999999999999994E-2</v>
          </cell>
        </row>
        <row r="32">
          <cell r="A32">
            <v>39934</v>
          </cell>
          <cell r="B32">
            <v>2.87E-2</v>
          </cell>
          <cell r="C32">
            <v>0.20100000000000001</v>
          </cell>
          <cell r="D32">
            <v>1.005E-3</v>
          </cell>
          <cell r="F32">
            <v>2.7695000000000001E-2</v>
          </cell>
        </row>
        <row r="33">
          <cell r="A33">
            <v>39965</v>
          </cell>
          <cell r="B33">
            <v>-3.61E-2</v>
          </cell>
          <cell r="C33">
            <v>0</v>
          </cell>
          <cell r="D33">
            <v>0</v>
          </cell>
          <cell r="F33">
            <v>-3.61E-2</v>
          </cell>
        </row>
        <row r="34">
          <cell r="A34">
            <v>39995</v>
          </cell>
          <cell r="B34">
            <v>0.13270000000000001</v>
          </cell>
          <cell r="C34">
            <v>0</v>
          </cell>
          <cell r="D34">
            <v>0</v>
          </cell>
          <cell r="F34">
            <v>0.13270000000000001</v>
          </cell>
        </row>
        <row r="35">
          <cell r="A35">
            <v>40026</v>
          </cell>
          <cell r="B35">
            <v>7.2599999999999998E-2</v>
          </cell>
          <cell r="C35">
            <v>0.109</v>
          </cell>
          <cell r="D35">
            <v>5.4500000000000002E-4</v>
          </cell>
          <cell r="F35">
            <v>7.2054999999999994E-2</v>
          </cell>
        </row>
        <row r="36">
          <cell r="A36">
            <v>40057</v>
          </cell>
          <cell r="B36">
            <v>1.14E-2</v>
          </cell>
          <cell r="C36">
            <v>0</v>
          </cell>
          <cell r="D36">
            <v>0</v>
          </cell>
          <cell r="F36">
            <v>1.14E-2</v>
          </cell>
        </row>
        <row r="37">
          <cell r="A37">
            <v>40087</v>
          </cell>
          <cell r="B37">
            <v>-3.4700000000000002E-2</v>
          </cell>
          <cell r="C37">
            <v>0</v>
          </cell>
          <cell r="D37">
            <v>0</v>
          </cell>
          <cell r="F37">
            <v>-3.4700000000000002E-2</v>
          </cell>
        </row>
        <row r="38">
          <cell r="A38">
            <v>40118</v>
          </cell>
          <cell r="B38">
            <v>2.5600000000000001E-2</v>
          </cell>
          <cell r="C38">
            <v>0.13700000000000001</v>
          </cell>
          <cell r="D38">
            <v>6.8500000000000006E-4</v>
          </cell>
          <cell r="F38">
            <v>2.4915E-2</v>
          </cell>
        </row>
        <row r="39">
          <cell r="A39">
            <v>40148</v>
          </cell>
          <cell r="B39">
            <v>5.2499999999999998E-2</v>
          </cell>
          <cell r="C39">
            <v>0</v>
          </cell>
          <cell r="D39">
            <v>0</v>
          </cell>
          <cell r="F39">
            <v>5.2499999999999998E-2</v>
          </cell>
        </row>
        <row r="40">
          <cell r="A40">
            <v>40179</v>
          </cell>
          <cell r="B40">
            <v>-3.2099999999999997E-2</v>
          </cell>
          <cell r="C40">
            <v>0</v>
          </cell>
          <cell r="D40">
            <v>0</v>
          </cell>
          <cell r="F40">
            <v>-3.2099999999999997E-2</v>
          </cell>
        </row>
        <row r="41">
          <cell r="A41">
            <v>40210</v>
          </cell>
          <cell r="B41">
            <v>7.22E-2</v>
          </cell>
          <cell r="C41">
            <v>0.218</v>
          </cell>
          <cell r="D41">
            <v>1.09E-3</v>
          </cell>
          <cell r="F41">
            <v>7.1110000000000007E-2</v>
          </cell>
        </row>
        <row r="42">
          <cell r="A42">
            <v>40238</v>
          </cell>
          <cell r="B42">
            <v>5.9400000000000001E-2</v>
          </cell>
          <cell r="C42">
            <v>0</v>
          </cell>
          <cell r="D42">
            <v>0</v>
          </cell>
          <cell r="F42">
            <v>5.9400000000000001E-2</v>
          </cell>
        </row>
        <row r="43">
          <cell r="A43">
            <v>40269</v>
          </cell>
          <cell r="B43">
            <v>3.7199999999999997E-2</v>
          </cell>
          <cell r="C43">
            <v>0</v>
          </cell>
          <cell r="D43">
            <v>0</v>
          </cell>
          <cell r="F43">
            <v>3.7199999999999997E-2</v>
          </cell>
        </row>
        <row r="44">
          <cell r="A44">
            <v>40299</v>
          </cell>
          <cell r="B44">
            <v>-5.9799999999999999E-2</v>
          </cell>
          <cell r="C44">
            <v>0.16700000000000001</v>
          </cell>
          <cell r="D44">
            <v>8.3500000000000002E-4</v>
          </cell>
          <cell r="F44">
            <v>-6.0635000000000001E-2</v>
          </cell>
        </row>
        <row r="45">
          <cell r="A45">
            <v>40330</v>
          </cell>
          <cell r="B45">
            <v>-8.0399999999999999E-2</v>
          </cell>
          <cell r="C45">
            <v>0</v>
          </cell>
          <cell r="D45">
            <v>0</v>
          </cell>
          <cell r="F45">
            <v>-8.0399999999999999E-2</v>
          </cell>
        </row>
        <row r="46">
          <cell r="A46">
            <v>40360</v>
          </cell>
          <cell r="B46">
            <v>5.9299999999999999E-2</v>
          </cell>
          <cell r="C46">
            <v>0</v>
          </cell>
          <cell r="D46">
            <v>0</v>
          </cell>
          <cell r="F46">
            <v>5.9299999999999999E-2</v>
          </cell>
        </row>
        <row r="47">
          <cell r="A47">
            <v>40391</v>
          </cell>
          <cell r="B47">
            <v>-6.6000000000000003E-2</v>
          </cell>
          <cell r="C47">
            <v>0.16700000000000001</v>
          </cell>
          <cell r="D47">
            <v>8.3500000000000002E-4</v>
          </cell>
          <cell r="F47">
            <v>-6.6835000000000006E-2</v>
          </cell>
        </row>
        <row r="48">
          <cell r="A48">
            <v>40422</v>
          </cell>
          <cell r="B48">
            <v>0.12479999999999999</v>
          </cell>
          <cell r="C48">
            <v>0</v>
          </cell>
          <cell r="D48">
            <v>0</v>
          </cell>
          <cell r="F48">
            <v>0.12479999999999999</v>
          </cell>
        </row>
        <row r="49">
          <cell r="A49">
            <v>40452</v>
          </cell>
          <cell r="B49">
            <v>5.0900000000000001E-2</v>
          </cell>
          <cell r="C49">
            <v>0</v>
          </cell>
          <cell r="D49">
            <v>0</v>
          </cell>
          <cell r="F49">
            <v>5.0900000000000001E-2</v>
          </cell>
        </row>
        <row r="50">
          <cell r="A50">
            <v>40483</v>
          </cell>
          <cell r="B50">
            <v>6.4399999999999999E-2</v>
          </cell>
          <cell r="C50">
            <v>6.4000000000000001E-2</v>
          </cell>
          <cell r="D50">
            <v>3.2000000000000003E-4</v>
          </cell>
          <cell r="F50">
            <v>6.4079999999999998E-2</v>
          </cell>
        </row>
        <row r="51">
          <cell r="A51">
            <v>40513</v>
          </cell>
          <cell r="B51">
            <v>3.2800000000000003E-2</v>
          </cell>
          <cell r="C51">
            <v>0</v>
          </cell>
          <cell r="D51">
            <v>0</v>
          </cell>
          <cell r="F51">
            <v>3.2800000000000003E-2</v>
          </cell>
        </row>
        <row r="52">
          <cell r="A52">
            <v>40544</v>
          </cell>
          <cell r="B52">
            <v>-4.1200000000000001E-2</v>
          </cell>
          <cell r="C52">
            <v>0</v>
          </cell>
          <cell r="D52">
            <v>0</v>
          </cell>
          <cell r="F52">
            <v>-4.1200000000000001E-2</v>
          </cell>
        </row>
        <row r="53">
          <cell r="A53">
            <v>40575</v>
          </cell>
          <cell r="B53">
            <v>4.9799999999999997E-2</v>
          </cell>
          <cell r="C53">
            <v>0.125</v>
          </cell>
          <cell r="D53">
            <v>6.2500000000000001E-4</v>
          </cell>
          <cell r="F53">
            <v>4.9174999999999996E-2</v>
          </cell>
        </row>
        <row r="54">
          <cell r="A54">
            <v>40603</v>
          </cell>
          <cell r="B54">
            <v>1.4200000000000001E-2</v>
          </cell>
          <cell r="C54">
            <v>0</v>
          </cell>
          <cell r="D54">
            <v>0</v>
          </cell>
          <cell r="F54">
            <v>1.4200000000000001E-2</v>
          </cell>
        </row>
        <row r="55">
          <cell r="A55">
            <v>40634</v>
          </cell>
          <cell r="B55">
            <v>4.4600000000000001E-2</v>
          </cell>
          <cell r="C55">
            <v>0</v>
          </cell>
          <cell r="D55">
            <v>0</v>
          </cell>
          <cell r="F55">
            <v>4.4600000000000001E-2</v>
          </cell>
        </row>
        <row r="56">
          <cell r="A56">
            <v>40664</v>
          </cell>
          <cell r="B56">
            <v>2.2800000000000001E-2</v>
          </cell>
          <cell r="C56">
            <v>0.151</v>
          </cell>
          <cell r="D56">
            <v>7.5500000000000003E-4</v>
          </cell>
          <cell r="F56">
            <v>2.2045000000000002E-2</v>
          </cell>
        </row>
        <row r="57">
          <cell r="A57">
            <v>40695</v>
          </cell>
          <cell r="B57">
            <v>-6.4000000000000003E-3</v>
          </cell>
          <cell r="C57">
            <v>0</v>
          </cell>
          <cell r="D57">
            <v>0</v>
          </cell>
          <cell r="F57">
            <v>-6.4000000000000003E-3</v>
          </cell>
        </row>
        <row r="58">
          <cell r="A58">
            <v>40725</v>
          </cell>
          <cell r="B58">
            <v>-1.34E-2</v>
          </cell>
          <cell r="C58">
            <v>0</v>
          </cell>
          <cell r="D58">
            <v>0</v>
          </cell>
          <cell r="F58">
            <v>-1.34E-2</v>
          </cell>
        </row>
        <row r="59">
          <cell r="A59">
            <v>40756</v>
          </cell>
          <cell r="B59">
            <v>-5.3600000000000002E-2</v>
          </cell>
          <cell r="C59">
            <v>0.35599999999999998</v>
          </cell>
          <cell r="D59">
            <v>1.7799999999999999E-3</v>
          </cell>
          <cell r="F59">
            <v>-5.5379999999999999E-2</v>
          </cell>
        </row>
        <row r="60">
          <cell r="A60">
            <v>40787</v>
          </cell>
          <cell r="B60">
            <v>-7.0499999999999993E-2</v>
          </cell>
          <cell r="C60">
            <v>0</v>
          </cell>
          <cell r="D60">
            <v>0</v>
          </cell>
          <cell r="F60">
            <v>-7.0499999999999993E-2</v>
          </cell>
        </row>
        <row r="61">
          <cell r="A61">
            <v>40817</v>
          </cell>
          <cell r="B61">
            <v>0.13780000000000001</v>
          </cell>
          <cell r="C61">
            <v>0</v>
          </cell>
          <cell r="D61">
            <v>0</v>
          </cell>
          <cell r="F61">
            <v>0.13780000000000001</v>
          </cell>
        </row>
        <row r="62">
          <cell r="A62">
            <v>40848</v>
          </cell>
          <cell r="B62">
            <v>-2.24E-2</v>
          </cell>
          <cell r="C62">
            <v>0.107</v>
          </cell>
          <cell r="D62">
            <v>5.3499999999999999E-4</v>
          </cell>
          <cell r="F62">
            <v>-2.2935000000000001E-2</v>
          </cell>
        </row>
        <row r="63">
          <cell r="A63">
            <v>40878</v>
          </cell>
          <cell r="B63">
            <v>1.03E-2</v>
          </cell>
          <cell r="C63">
            <v>0</v>
          </cell>
          <cell r="D63">
            <v>0</v>
          </cell>
          <cell r="F63">
            <v>1.03E-2</v>
          </cell>
        </row>
        <row r="64">
          <cell r="A64">
            <v>40909</v>
          </cell>
          <cell r="B64">
            <v>-1.9800000000000002E-2</v>
          </cell>
          <cell r="C64">
            <v>0</v>
          </cell>
          <cell r="D64">
            <v>0</v>
          </cell>
          <cell r="F64">
            <v>-1.9800000000000002E-2</v>
          </cell>
        </row>
        <row r="65">
          <cell r="A65">
            <v>40940</v>
          </cell>
          <cell r="B65">
            <v>3.7199999999999997E-2</v>
          </cell>
          <cell r="C65">
            <v>0.108</v>
          </cell>
          <cell r="D65">
            <v>5.4000000000000001E-4</v>
          </cell>
          <cell r="F65">
            <v>3.6659999999999998E-2</v>
          </cell>
        </row>
        <row r="66">
          <cell r="A66">
            <v>40969</v>
          </cell>
          <cell r="B66">
            <v>5.8200000000000002E-2</v>
          </cell>
          <cell r="C66">
            <v>0</v>
          </cell>
          <cell r="D66">
            <v>0</v>
          </cell>
          <cell r="F66">
            <v>5.8200000000000002E-2</v>
          </cell>
        </row>
        <row r="67">
          <cell r="A67">
            <v>41000</v>
          </cell>
          <cell r="B67">
            <v>1.3899999999999999E-2</v>
          </cell>
          <cell r="C67">
            <v>0</v>
          </cell>
          <cell r="D67">
            <v>0</v>
          </cell>
          <cell r="F67">
            <v>1.3899999999999999E-2</v>
          </cell>
        </row>
        <row r="68">
          <cell r="A68">
            <v>41030</v>
          </cell>
          <cell r="B68">
            <v>-6.3700000000000007E-2</v>
          </cell>
          <cell r="C68">
            <v>9.1999999999999998E-2</v>
          </cell>
          <cell r="D68">
            <v>4.6000000000000001E-4</v>
          </cell>
          <cell r="F68">
            <v>-6.4160000000000009E-2</v>
          </cell>
        </row>
        <row r="69">
          <cell r="A69">
            <v>41061</v>
          </cell>
          <cell r="B69">
            <v>2.1499999999999998E-2</v>
          </cell>
          <cell r="C69">
            <v>0</v>
          </cell>
          <cell r="D69">
            <v>0</v>
          </cell>
          <cell r="F69">
            <v>2.1499999999999998E-2</v>
          </cell>
        </row>
        <row r="70">
          <cell r="A70">
            <v>41091</v>
          </cell>
          <cell r="B70">
            <v>-1.7000000000000001E-2</v>
          </cell>
          <cell r="C70">
            <v>0</v>
          </cell>
          <cell r="D70">
            <v>0</v>
          </cell>
          <cell r="F70">
            <v>-1.7000000000000001E-2</v>
          </cell>
        </row>
        <row r="71">
          <cell r="A71">
            <v>41122</v>
          </cell>
          <cell r="B71">
            <v>1.2999999999999999E-2</v>
          </cell>
          <cell r="C71">
            <v>0.158</v>
          </cell>
          <cell r="D71">
            <v>7.9000000000000001E-4</v>
          </cell>
          <cell r="F71">
            <v>1.2209999999999999E-2</v>
          </cell>
        </row>
        <row r="72">
          <cell r="A72">
            <v>41153</v>
          </cell>
          <cell r="B72">
            <v>1.3299999999999999E-2</v>
          </cell>
          <cell r="C72">
            <v>0</v>
          </cell>
          <cell r="D72">
            <v>0</v>
          </cell>
          <cell r="F72">
            <v>1.3299999999999999E-2</v>
          </cell>
        </row>
        <row r="73">
          <cell r="A73">
            <v>41183</v>
          </cell>
          <cell r="B73">
            <v>1.32E-2</v>
          </cell>
          <cell r="C73">
            <v>0</v>
          </cell>
          <cell r="D73">
            <v>0</v>
          </cell>
          <cell r="F73">
            <v>1.32E-2</v>
          </cell>
        </row>
        <row r="74">
          <cell r="A74">
            <v>41214</v>
          </cell>
          <cell r="B74">
            <v>3.0300000000000001E-2</v>
          </cell>
          <cell r="C74">
            <v>3.9E-2</v>
          </cell>
          <cell r="D74">
            <v>1.95E-4</v>
          </cell>
          <cell r="F74">
            <v>3.0105E-2</v>
          </cell>
        </row>
        <row r="75">
          <cell r="A75">
            <v>41244</v>
          </cell>
          <cell r="B75">
            <v>-1.4999999999999999E-2</v>
          </cell>
          <cell r="C75">
            <v>0</v>
          </cell>
          <cell r="D75">
            <v>0</v>
          </cell>
          <cell r="F75">
            <v>-1.4999999999999999E-2</v>
          </cell>
        </row>
        <row r="76">
          <cell r="A76">
            <v>41275</v>
          </cell>
          <cell r="B76">
            <v>6.5600000000000006E-2</v>
          </cell>
          <cell r="C76">
            <v>0</v>
          </cell>
          <cell r="D76">
            <v>0</v>
          </cell>
          <cell r="F76">
            <v>6.5600000000000006E-2</v>
          </cell>
        </row>
        <row r="77">
          <cell r="A77">
            <v>41306</v>
          </cell>
          <cell r="B77">
            <v>3.2500000000000001E-2</v>
          </cell>
          <cell r="C77">
            <v>0.15369565217391304</v>
          </cell>
          <cell r="D77">
            <v>7.6847826086956516E-4</v>
          </cell>
          <cell r="F77">
            <v>3.1731521739130436E-2</v>
          </cell>
        </row>
        <row r="78">
          <cell r="A78">
            <v>41334</v>
          </cell>
          <cell r="B78">
            <v>3.8699999999999998E-2</v>
          </cell>
          <cell r="C78">
            <v>0</v>
          </cell>
          <cell r="D78">
            <v>0</v>
          </cell>
          <cell r="F78">
            <v>3.8699999999999998E-2</v>
          </cell>
        </row>
        <row r="79">
          <cell r="A79">
            <v>41365</v>
          </cell>
          <cell r="B79">
            <v>2.9999999999999997E-4</v>
          </cell>
          <cell r="C79">
            <v>0</v>
          </cell>
          <cell r="D79">
            <v>0</v>
          </cell>
          <cell r="F79">
            <v>2.9999999999999997E-4</v>
          </cell>
        </row>
        <row r="80">
          <cell r="A80">
            <v>41395</v>
          </cell>
          <cell r="B80">
            <v>5.4199999999999998E-2</v>
          </cell>
          <cell r="C80">
            <v>0.15369565217391304</v>
          </cell>
          <cell r="D80">
            <v>7.6847826086956516E-4</v>
          </cell>
          <cell r="F80">
            <v>5.3431521739130433E-2</v>
          </cell>
        </row>
        <row r="81">
          <cell r="A81">
            <v>41426</v>
          </cell>
          <cell r="B81">
            <v>-2.01E-2</v>
          </cell>
          <cell r="C81">
            <v>0</v>
          </cell>
          <cell r="D81">
            <v>0</v>
          </cell>
          <cell r="F81">
            <v>-2.01E-2</v>
          </cell>
        </row>
        <row r="82">
          <cell r="A82">
            <v>41456</v>
          </cell>
          <cell r="B82">
            <v>9.6100000000000005E-2</v>
          </cell>
          <cell r="C82">
            <v>0</v>
          </cell>
          <cell r="D82">
            <v>0</v>
          </cell>
          <cell r="F82">
            <v>9.6100000000000005E-2</v>
          </cell>
        </row>
        <row r="83">
          <cell r="A83">
            <v>41487</v>
          </cell>
          <cell r="B83">
            <v>-1.32E-2</v>
          </cell>
          <cell r="C83">
            <v>0.15369565217391304</v>
          </cell>
          <cell r="D83">
            <v>7.6847826086956516E-4</v>
          </cell>
          <cell r="F83">
            <v>-1.3968478260869565E-2</v>
          </cell>
        </row>
        <row r="84">
          <cell r="A84">
            <v>41518</v>
          </cell>
          <cell r="B84">
            <v>4.3999999999999997E-2</v>
          </cell>
          <cell r="C84">
            <v>0</v>
          </cell>
          <cell r="D84">
            <v>0</v>
          </cell>
          <cell r="F84">
            <v>4.3999999999999997E-2</v>
          </cell>
        </row>
        <row r="85">
          <cell r="A85">
            <v>41548</v>
          </cell>
          <cell r="B85">
            <v>5.1499999999999997E-2</v>
          </cell>
          <cell r="C85">
            <v>0</v>
          </cell>
          <cell r="D85">
            <v>0</v>
          </cell>
          <cell r="F85">
            <v>5.1499999999999997E-2</v>
          </cell>
        </row>
        <row r="86">
          <cell r="A86">
            <v>41579</v>
          </cell>
          <cell r="B86">
            <v>1.5800000000000002E-2</v>
          </cell>
          <cell r="C86">
            <v>0.15369565217391304</v>
          </cell>
          <cell r="D86">
            <v>7.6847826086956516E-4</v>
          </cell>
          <cell r="F86">
            <v>1.5031521739130436E-2</v>
          </cell>
        </row>
        <row r="87">
          <cell r="A87">
            <v>41609</v>
          </cell>
          <cell r="B87">
            <v>3.7900000000000003E-2</v>
          </cell>
          <cell r="C87">
            <v>0</v>
          </cell>
          <cell r="D87">
            <v>0</v>
          </cell>
          <cell r="F87">
            <v>3.7900000000000003E-2</v>
          </cell>
        </row>
        <row r="88">
          <cell r="A88">
            <v>41640</v>
          </cell>
          <cell r="B88">
            <v>-3.9800000000000002E-2</v>
          </cell>
          <cell r="C88">
            <v>0</v>
          </cell>
          <cell r="D88">
            <v>0</v>
          </cell>
          <cell r="F88">
            <v>-3.9800000000000002E-2</v>
          </cell>
        </row>
        <row r="89">
          <cell r="A89">
            <v>41671</v>
          </cell>
          <cell r="B89">
            <v>4.4900000000000002E-2</v>
          </cell>
          <cell r="C89">
            <v>0.15369565217391304</v>
          </cell>
          <cell r="D89">
            <v>7.6847826086956516E-4</v>
          </cell>
          <cell r="F89">
            <v>4.4131521739130437E-2</v>
          </cell>
        </row>
      </sheetData>
      <sheetData sheetId="8"/>
      <sheetData sheetId="9"/>
      <sheetData sheetId="10"/>
      <sheetData sheetId="11"/>
      <sheetData sheetId="12"/>
      <sheetData sheetId="13"/>
      <sheetData sheetId="14"/>
      <sheetData sheetId="15" refreshError="1"/>
      <sheetData sheetId="16"/>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fference"/>
      <sheetName val="Simple"/>
      <sheetName val="Simple Equal Beta"/>
      <sheetName val="Returns"/>
      <sheetName val="All"/>
      <sheetName val="Monthly"/>
      <sheetName val="No-Lag"/>
      <sheetName val="Lagged"/>
      <sheetName val="SP500"/>
      <sheetName val="Real Returns"/>
      <sheetName val="Net -&gt; Gross ($)"/>
      <sheetName val="Gross -&gt; Net ($)"/>
      <sheetName val="Multiple Lags"/>
      <sheetName val="DGS10"/>
      <sheetName val="Beta"/>
      <sheetName val="Beta Chart"/>
      <sheetName val="Beta2"/>
    </sheetNames>
    <sheetDataSet>
      <sheetData sheetId="0" refreshError="1"/>
      <sheetData sheetId="1" refreshError="1"/>
      <sheetData sheetId="2" refreshError="1"/>
      <sheetData sheetId="3" refreshError="1"/>
      <sheetData sheetId="4" refreshError="1"/>
      <sheetData sheetId="5"/>
      <sheetData sheetId="6"/>
      <sheetData sheetId="7">
        <row r="1">
          <cell r="A1">
            <v>0</v>
          </cell>
          <cell r="B1" t="str">
            <v>[Net] [Period] Portfolio</v>
          </cell>
          <cell r="C1" t="str">
            <v>Net Turnover</v>
          </cell>
          <cell r="D1" t="str">
            <v>Transaction Cost</v>
          </cell>
          <cell r="E1">
            <v>5.0000000000000001E-3</v>
          </cell>
          <cell r="F1" t="str">
            <v>Return Net of Cost</v>
          </cell>
        </row>
        <row r="2">
          <cell r="A2" t="str">
            <v>Mean</v>
          </cell>
          <cell r="B2">
            <v>1.49E-2</v>
          </cell>
          <cell r="C2">
            <v>0</v>
          </cell>
          <cell r="D2">
            <v>0</v>
          </cell>
        </row>
        <row r="3">
          <cell r="A3" t="str">
            <v>Std Dev</v>
          </cell>
          <cell r="B3">
            <v>5.7799999999999997E-2</v>
          </cell>
          <cell r="C3">
            <v>0</v>
          </cell>
          <cell r="D3">
            <v>0</v>
          </cell>
        </row>
        <row r="4">
          <cell r="A4" t="str">
            <v>Min</v>
          </cell>
          <cell r="B4">
            <v>-0.18959999999999999</v>
          </cell>
          <cell r="C4">
            <v>0</v>
          </cell>
          <cell r="D4">
            <v>0</v>
          </cell>
        </row>
        <row r="5">
          <cell r="A5" t="str">
            <v>Max</v>
          </cell>
          <cell r="B5">
            <v>0.1227</v>
          </cell>
          <cell r="C5">
            <v>0</v>
          </cell>
          <cell r="D5">
            <v>0</v>
          </cell>
        </row>
        <row r="6">
          <cell r="A6">
            <v>39052</v>
          </cell>
          <cell r="B6">
            <v>2.52E-2</v>
          </cell>
          <cell r="C6">
            <v>0</v>
          </cell>
          <cell r="D6">
            <v>0</v>
          </cell>
          <cell r="F6">
            <v>2.52E-2</v>
          </cell>
        </row>
        <row r="7">
          <cell r="A7">
            <v>39083</v>
          </cell>
          <cell r="B7">
            <v>-2.3E-3</v>
          </cell>
          <cell r="C7">
            <v>0</v>
          </cell>
          <cell r="D7">
            <v>0</v>
          </cell>
          <cell r="F7">
            <v>-2.3E-3</v>
          </cell>
        </row>
        <row r="8">
          <cell r="A8">
            <v>39114</v>
          </cell>
          <cell r="B8">
            <v>3.8E-3</v>
          </cell>
          <cell r="C8">
            <v>0.26500000000000001</v>
          </cell>
          <cell r="D8">
            <v>1.325E-3</v>
          </cell>
          <cell r="F8">
            <v>2.4749999999999998E-3</v>
          </cell>
        </row>
        <row r="9">
          <cell r="A9">
            <v>39142</v>
          </cell>
          <cell r="B9">
            <v>3.2500000000000001E-2</v>
          </cell>
          <cell r="C9">
            <v>0</v>
          </cell>
          <cell r="D9">
            <v>0</v>
          </cell>
          <cell r="F9">
            <v>3.2500000000000001E-2</v>
          </cell>
        </row>
        <row r="10">
          <cell r="A10">
            <v>39173</v>
          </cell>
          <cell r="B10">
            <v>2.7900000000000001E-2</v>
          </cell>
          <cell r="C10">
            <v>0</v>
          </cell>
          <cell r="D10">
            <v>0</v>
          </cell>
          <cell r="F10">
            <v>2.7900000000000001E-2</v>
          </cell>
        </row>
        <row r="11">
          <cell r="A11">
            <v>39203</v>
          </cell>
          <cell r="B11">
            <v>0.1227</v>
          </cell>
          <cell r="C11">
            <v>0.156</v>
          </cell>
          <cell r="D11">
            <v>7.7999999999999999E-4</v>
          </cell>
          <cell r="F11">
            <v>0.12192</v>
          </cell>
        </row>
        <row r="12">
          <cell r="A12">
            <v>39234</v>
          </cell>
          <cell r="B12">
            <v>-9.9000000000000008E-3</v>
          </cell>
          <cell r="C12">
            <v>0</v>
          </cell>
          <cell r="D12">
            <v>0</v>
          </cell>
          <cell r="F12">
            <v>-9.9000000000000008E-3</v>
          </cell>
        </row>
        <row r="13">
          <cell r="A13">
            <v>39264</v>
          </cell>
          <cell r="B13">
            <v>-3.4500000000000003E-2</v>
          </cell>
          <cell r="C13">
            <v>0</v>
          </cell>
          <cell r="D13">
            <v>0</v>
          </cell>
          <cell r="F13">
            <v>-3.4500000000000003E-2</v>
          </cell>
        </row>
        <row r="14">
          <cell r="A14">
            <v>39295</v>
          </cell>
          <cell r="B14">
            <v>1.47E-2</v>
          </cell>
          <cell r="C14">
            <v>0.193</v>
          </cell>
          <cell r="D14">
            <v>9.6500000000000004E-4</v>
          </cell>
          <cell r="F14">
            <v>1.3734999999999999E-2</v>
          </cell>
        </row>
        <row r="15">
          <cell r="A15">
            <v>39326</v>
          </cell>
          <cell r="B15">
            <v>1.7299999999999999E-2</v>
          </cell>
          <cell r="C15">
            <v>0</v>
          </cell>
          <cell r="D15">
            <v>0</v>
          </cell>
          <cell r="F15">
            <v>1.7299999999999999E-2</v>
          </cell>
        </row>
        <row r="16">
          <cell r="A16">
            <v>39356</v>
          </cell>
          <cell r="B16">
            <v>-1.44E-2</v>
          </cell>
          <cell r="C16">
            <v>0</v>
          </cell>
          <cell r="D16">
            <v>0</v>
          </cell>
          <cell r="F16">
            <v>-1.44E-2</v>
          </cell>
        </row>
        <row r="17">
          <cell r="A17">
            <v>39387</v>
          </cell>
          <cell r="B17">
            <v>-9.7299999999999998E-2</v>
          </cell>
          <cell r="C17">
            <v>0.20200000000000001</v>
          </cell>
          <cell r="D17">
            <v>1.01E-3</v>
          </cell>
          <cell r="F17">
            <v>-9.8309999999999995E-2</v>
          </cell>
        </row>
        <row r="18">
          <cell r="A18">
            <v>39417</v>
          </cell>
          <cell r="B18">
            <v>-1.26E-2</v>
          </cell>
          <cell r="C18">
            <v>0</v>
          </cell>
          <cell r="D18">
            <v>0</v>
          </cell>
          <cell r="F18">
            <v>-1.26E-2</v>
          </cell>
        </row>
        <row r="19">
          <cell r="A19">
            <v>39448</v>
          </cell>
          <cell r="B19">
            <v>-8.2799999999999999E-2</v>
          </cell>
          <cell r="C19">
            <v>0</v>
          </cell>
          <cell r="D19">
            <v>0</v>
          </cell>
          <cell r="F19">
            <v>-8.2799999999999999E-2</v>
          </cell>
        </row>
        <row r="20">
          <cell r="A20">
            <v>39479</v>
          </cell>
          <cell r="B20">
            <v>3.49E-2</v>
          </cell>
          <cell r="C20">
            <v>0.184</v>
          </cell>
          <cell r="D20">
            <v>9.2000000000000003E-4</v>
          </cell>
          <cell r="F20">
            <v>3.3980000000000003E-2</v>
          </cell>
        </row>
        <row r="21">
          <cell r="A21">
            <v>39508</v>
          </cell>
          <cell r="B21">
            <v>4.7000000000000002E-3</v>
          </cell>
          <cell r="C21">
            <v>0</v>
          </cell>
          <cell r="D21">
            <v>0</v>
          </cell>
          <cell r="F21">
            <v>4.7000000000000002E-3</v>
          </cell>
        </row>
        <row r="22">
          <cell r="A22">
            <v>39539</v>
          </cell>
          <cell r="B22">
            <v>4.19E-2</v>
          </cell>
          <cell r="C22">
            <v>0</v>
          </cell>
          <cell r="D22">
            <v>0</v>
          </cell>
          <cell r="F22">
            <v>4.19E-2</v>
          </cell>
        </row>
        <row r="23">
          <cell r="A23">
            <v>39569</v>
          </cell>
          <cell r="B23">
            <v>2.53E-2</v>
          </cell>
          <cell r="C23">
            <v>0.13400000000000001</v>
          </cell>
          <cell r="D23">
            <v>6.7000000000000002E-4</v>
          </cell>
          <cell r="F23">
            <v>2.4629999999999999E-2</v>
          </cell>
        </row>
        <row r="24">
          <cell r="A24">
            <v>39600</v>
          </cell>
          <cell r="B24">
            <v>-7.9500000000000001E-2</v>
          </cell>
          <cell r="C24">
            <v>0</v>
          </cell>
          <cell r="D24">
            <v>0</v>
          </cell>
          <cell r="F24">
            <v>-7.9500000000000001E-2</v>
          </cell>
        </row>
        <row r="25">
          <cell r="A25">
            <v>39630</v>
          </cell>
          <cell r="B25">
            <v>4.5900000000000003E-2</v>
          </cell>
          <cell r="C25">
            <v>0</v>
          </cell>
          <cell r="D25">
            <v>0</v>
          </cell>
          <cell r="F25">
            <v>4.5900000000000003E-2</v>
          </cell>
        </row>
        <row r="26">
          <cell r="A26">
            <v>39661</v>
          </cell>
          <cell r="B26">
            <v>6.6699999999999995E-2</v>
          </cell>
          <cell r="C26">
            <v>0.13700000000000001</v>
          </cell>
          <cell r="D26">
            <v>6.8500000000000006E-4</v>
          </cell>
          <cell r="F26">
            <v>6.601499999999999E-2</v>
          </cell>
        </row>
        <row r="27">
          <cell r="A27">
            <v>39692</v>
          </cell>
          <cell r="B27">
            <v>-0.1067</v>
          </cell>
          <cell r="C27">
            <v>0</v>
          </cell>
          <cell r="D27">
            <v>0</v>
          </cell>
          <cell r="F27">
            <v>-0.1067</v>
          </cell>
        </row>
        <row r="28">
          <cell r="A28">
            <v>39722</v>
          </cell>
          <cell r="B28">
            <v>-0.18959999999999999</v>
          </cell>
          <cell r="C28">
            <v>0</v>
          </cell>
          <cell r="D28">
            <v>0</v>
          </cell>
          <cell r="F28">
            <v>-0.18959999999999999</v>
          </cell>
        </row>
        <row r="29">
          <cell r="A29">
            <v>39753</v>
          </cell>
          <cell r="B29">
            <v>-0.11459999999999999</v>
          </cell>
          <cell r="C29">
            <v>0.13300000000000001</v>
          </cell>
          <cell r="D29">
            <v>6.6500000000000001E-4</v>
          </cell>
          <cell r="F29">
            <v>-0.11526499999999999</v>
          </cell>
        </row>
        <row r="30">
          <cell r="A30">
            <v>39783</v>
          </cell>
          <cell r="B30">
            <v>8.7300000000000003E-2</v>
          </cell>
          <cell r="C30">
            <v>0</v>
          </cell>
          <cell r="D30">
            <v>0</v>
          </cell>
          <cell r="F30">
            <v>8.7300000000000003E-2</v>
          </cell>
        </row>
        <row r="31">
          <cell r="A31">
            <v>39814</v>
          </cell>
          <cell r="B31">
            <v>5.7000000000000002E-3</v>
          </cell>
          <cell r="C31">
            <v>0</v>
          </cell>
          <cell r="D31">
            <v>0</v>
          </cell>
          <cell r="F31">
            <v>5.7000000000000002E-3</v>
          </cell>
        </row>
        <row r="32">
          <cell r="A32">
            <v>39845</v>
          </cell>
          <cell r="B32">
            <v>-0.14649999999999999</v>
          </cell>
          <cell r="C32">
            <v>0.21199999999999999</v>
          </cell>
          <cell r="D32">
            <v>1.06E-3</v>
          </cell>
          <cell r="F32">
            <v>-0.14756</v>
          </cell>
        </row>
        <row r="33">
          <cell r="A33">
            <v>39873</v>
          </cell>
          <cell r="B33">
            <v>4.4299999999999999E-2</v>
          </cell>
          <cell r="C33">
            <v>0</v>
          </cell>
          <cell r="D33">
            <v>0</v>
          </cell>
          <cell r="F33">
            <v>4.4299999999999999E-2</v>
          </cell>
        </row>
        <row r="34">
          <cell r="A34">
            <v>39904</v>
          </cell>
          <cell r="B34">
            <v>0.12139999999999999</v>
          </cell>
          <cell r="C34">
            <v>0</v>
          </cell>
          <cell r="D34">
            <v>0</v>
          </cell>
          <cell r="F34">
            <v>0.12139999999999999</v>
          </cell>
        </row>
        <row r="35">
          <cell r="A35">
            <v>39934</v>
          </cell>
          <cell r="B35">
            <v>7.4700000000000003E-2</v>
          </cell>
          <cell r="C35">
            <v>6.6000000000000003E-2</v>
          </cell>
          <cell r="D35">
            <v>3.3E-4</v>
          </cell>
          <cell r="F35">
            <v>7.4370000000000006E-2</v>
          </cell>
        </row>
        <row r="36">
          <cell r="A36">
            <v>39965</v>
          </cell>
          <cell r="B36">
            <v>2.18E-2</v>
          </cell>
          <cell r="C36">
            <v>0</v>
          </cell>
          <cell r="D36">
            <v>0</v>
          </cell>
          <cell r="F36">
            <v>2.18E-2</v>
          </cell>
        </row>
        <row r="37">
          <cell r="A37">
            <v>39995</v>
          </cell>
          <cell r="B37">
            <v>9.11E-2</v>
          </cell>
          <cell r="C37">
            <v>0</v>
          </cell>
          <cell r="D37">
            <v>0</v>
          </cell>
          <cell r="F37">
            <v>9.11E-2</v>
          </cell>
        </row>
        <row r="38">
          <cell r="A38">
            <v>40026</v>
          </cell>
          <cell r="B38">
            <v>-6.7000000000000002E-3</v>
          </cell>
          <cell r="C38">
            <v>0.24099999999999999</v>
          </cell>
          <cell r="D38">
            <v>1.2049999999999999E-3</v>
          </cell>
          <cell r="F38">
            <v>-7.9050000000000006E-3</v>
          </cell>
        </row>
        <row r="39">
          <cell r="A39">
            <v>40057</v>
          </cell>
          <cell r="B39">
            <v>8.3099999999999993E-2</v>
          </cell>
          <cell r="C39">
            <v>0</v>
          </cell>
          <cell r="D39">
            <v>0</v>
          </cell>
          <cell r="F39">
            <v>8.3099999999999993E-2</v>
          </cell>
        </row>
        <row r="40">
          <cell r="A40">
            <v>40087</v>
          </cell>
          <cell r="B40">
            <v>9.7999999999999997E-3</v>
          </cell>
          <cell r="C40">
            <v>0</v>
          </cell>
          <cell r="D40">
            <v>0</v>
          </cell>
          <cell r="F40">
            <v>9.7999999999999997E-3</v>
          </cell>
        </row>
        <row r="41">
          <cell r="A41">
            <v>40118</v>
          </cell>
          <cell r="B41">
            <v>4.9399999999999999E-2</v>
          </cell>
          <cell r="C41">
            <v>0.29799999999999999</v>
          </cell>
          <cell r="D41">
            <v>1.49E-3</v>
          </cell>
          <cell r="F41">
            <v>4.7910000000000001E-2</v>
          </cell>
        </row>
        <row r="42">
          <cell r="A42">
            <v>40148</v>
          </cell>
          <cell r="B42">
            <v>-1.6000000000000001E-3</v>
          </cell>
          <cell r="C42">
            <v>0</v>
          </cell>
          <cell r="D42">
            <v>0</v>
          </cell>
          <cell r="F42">
            <v>-1.6000000000000001E-3</v>
          </cell>
        </row>
        <row r="43">
          <cell r="A43">
            <v>40179</v>
          </cell>
          <cell r="B43">
            <v>2.98E-2</v>
          </cell>
          <cell r="C43">
            <v>0</v>
          </cell>
          <cell r="D43">
            <v>0</v>
          </cell>
          <cell r="F43">
            <v>2.98E-2</v>
          </cell>
        </row>
        <row r="44">
          <cell r="A44">
            <v>40210</v>
          </cell>
          <cell r="B44">
            <v>7.8700000000000006E-2</v>
          </cell>
          <cell r="C44">
            <v>0.14000000000000001</v>
          </cell>
          <cell r="D44">
            <v>7.000000000000001E-4</v>
          </cell>
          <cell r="F44">
            <v>7.8E-2</v>
          </cell>
        </row>
        <row r="45">
          <cell r="A45">
            <v>40238</v>
          </cell>
          <cell r="B45">
            <v>4.8399999999999999E-2</v>
          </cell>
          <cell r="C45">
            <v>0</v>
          </cell>
          <cell r="D45">
            <v>0</v>
          </cell>
          <cell r="F45">
            <v>4.8399999999999999E-2</v>
          </cell>
        </row>
        <row r="46">
          <cell r="A46">
            <v>40269</v>
          </cell>
          <cell r="B46">
            <v>5.7299999999999997E-2</v>
          </cell>
          <cell r="C46">
            <v>0</v>
          </cell>
          <cell r="D46">
            <v>0</v>
          </cell>
          <cell r="F46">
            <v>5.7299999999999997E-2</v>
          </cell>
        </row>
        <row r="47">
          <cell r="A47">
            <v>40299</v>
          </cell>
          <cell r="B47">
            <v>-1.8800000000000001E-2</v>
          </cell>
          <cell r="C47">
            <v>9.4E-2</v>
          </cell>
          <cell r="D47">
            <v>4.6999999999999999E-4</v>
          </cell>
          <cell r="F47">
            <v>-1.9270000000000002E-2</v>
          </cell>
        </row>
        <row r="48">
          <cell r="A48">
            <v>40330</v>
          </cell>
          <cell r="B48">
            <v>-2.0000000000000001E-4</v>
          </cell>
          <cell r="C48">
            <v>0</v>
          </cell>
          <cell r="D48">
            <v>0</v>
          </cell>
          <cell r="F48">
            <v>-2.0000000000000001E-4</v>
          </cell>
        </row>
        <row r="49">
          <cell r="A49">
            <v>40360</v>
          </cell>
          <cell r="B49">
            <v>6.08E-2</v>
          </cell>
          <cell r="C49">
            <v>0</v>
          </cell>
          <cell r="D49">
            <v>0</v>
          </cell>
          <cell r="F49">
            <v>6.08E-2</v>
          </cell>
        </row>
        <row r="50">
          <cell r="A50">
            <v>40391</v>
          </cell>
          <cell r="B50">
            <v>2.1100000000000001E-2</v>
          </cell>
          <cell r="C50">
            <v>0.123</v>
          </cell>
          <cell r="D50">
            <v>6.1499999999999999E-4</v>
          </cell>
          <cell r="F50">
            <v>2.0485E-2</v>
          </cell>
        </row>
        <row r="51">
          <cell r="A51">
            <v>40422</v>
          </cell>
          <cell r="B51">
            <v>2.9600000000000001E-2</v>
          </cell>
          <cell r="C51">
            <v>0</v>
          </cell>
          <cell r="D51">
            <v>0</v>
          </cell>
          <cell r="F51">
            <v>2.9600000000000001E-2</v>
          </cell>
        </row>
        <row r="52">
          <cell r="A52">
            <v>40452</v>
          </cell>
          <cell r="B52">
            <v>4.6100000000000002E-2</v>
          </cell>
          <cell r="C52">
            <v>0</v>
          </cell>
          <cell r="D52">
            <v>0</v>
          </cell>
          <cell r="F52">
            <v>4.6100000000000002E-2</v>
          </cell>
        </row>
        <row r="53">
          <cell r="A53">
            <v>40483</v>
          </cell>
          <cell r="B53">
            <v>2.52E-2</v>
          </cell>
          <cell r="C53">
            <v>7.9000000000000001E-2</v>
          </cell>
          <cell r="D53">
            <v>3.9500000000000001E-4</v>
          </cell>
          <cell r="F53">
            <v>2.4805000000000001E-2</v>
          </cell>
        </row>
        <row r="54">
          <cell r="A54">
            <v>40513</v>
          </cell>
          <cell r="B54">
            <v>8.6699999999999999E-2</v>
          </cell>
          <cell r="C54">
            <v>0</v>
          </cell>
          <cell r="D54">
            <v>0</v>
          </cell>
          <cell r="F54">
            <v>8.6699999999999999E-2</v>
          </cell>
        </row>
        <row r="55">
          <cell r="A55">
            <v>40544</v>
          </cell>
          <cell r="B55">
            <v>2.9399999999999999E-2</v>
          </cell>
          <cell r="C55">
            <v>0</v>
          </cell>
          <cell r="D55">
            <v>0</v>
          </cell>
          <cell r="F55">
            <v>2.9399999999999999E-2</v>
          </cell>
        </row>
        <row r="56">
          <cell r="A56">
            <v>40575</v>
          </cell>
          <cell r="B56">
            <v>3.1199999999999999E-2</v>
          </cell>
          <cell r="C56">
            <v>0.307</v>
          </cell>
          <cell r="D56">
            <v>1.5349999999999999E-3</v>
          </cell>
          <cell r="F56">
            <v>2.9664999999999997E-2</v>
          </cell>
        </row>
        <row r="57">
          <cell r="A57">
            <v>40603</v>
          </cell>
          <cell r="B57">
            <v>9.1899999999999996E-2</v>
          </cell>
          <cell r="C57">
            <v>0</v>
          </cell>
          <cell r="D57">
            <v>0</v>
          </cell>
          <cell r="F57">
            <v>9.1899999999999996E-2</v>
          </cell>
        </row>
        <row r="58">
          <cell r="A58">
            <v>40634</v>
          </cell>
          <cell r="B58">
            <v>5.1400000000000001E-2</v>
          </cell>
          <cell r="C58">
            <v>0</v>
          </cell>
          <cell r="D58">
            <v>0</v>
          </cell>
          <cell r="F58">
            <v>5.1400000000000001E-2</v>
          </cell>
        </row>
        <row r="59">
          <cell r="A59">
            <v>40664</v>
          </cell>
          <cell r="B59">
            <v>-2.5000000000000001E-3</v>
          </cell>
          <cell r="C59">
            <v>0.153</v>
          </cell>
          <cell r="D59">
            <v>7.6500000000000005E-4</v>
          </cell>
          <cell r="F59">
            <v>-3.2650000000000001E-3</v>
          </cell>
        </row>
        <row r="60">
          <cell r="A60">
            <v>40695</v>
          </cell>
          <cell r="B60">
            <v>-1.7600000000000001E-2</v>
          </cell>
          <cell r="C60">
            <v>0</v>
          </cell>
          <cell r="D60">
            <v>0</v>
          </cell>
          <cell r="F60">
            <v>-1.7600000000000001E-2</v>
          </cell>
        </row>
        <row r="61">
          <cell r="A61">
            <v>40725</v>
          </cell>
          <cell r="B61">
            <v>-1.95E-2</v>
          </cell>
          <cell r="C61">
            <v>0</v>
          </cell>
          <cell r="D61">
            <v>0</v>
          </cell>
          <cell r="F61">
            <v>-1.95E-2</v>
          </cell>
        </row>
        <row r="62">
          <cell r="A62">
            <v>40756</v>
          </cell>
          <cell r="B62">
            <v>-8.3699999999999997E-2</v>
          </cell>
          <cell r="C62">
            <v>0.248</v>
          </cell>
          <cell r="D62">
            <v>1.24E-3</v>
          </cell>
          <cell r="F62">
            <v>-8.4940000000000002E-2</v>
          </cell>
        </row>
        <row r="63">
          <cell r="A63">
            <v>40787</v>
          </cell>
          <cell r="B63">
            <v>-7.3499999999999996E-2</v>
          </cell>
          <cell r="C63">
            <v>0</v>
          </cell>
          <cell r="D63">
            <v>0</v>
          </cell>
          <cell r="F63">
            <v>-7.3499999999999996E-2</v>
          </cell>
        </row>
        <row r="64">
          <cell r="A64">
            <v>40817</v>
          </cell>
          <cell r="B64">
            <v>9.4799999999999995E-2</v>
          </cell>
          <cell r="C64">
            <v>0</v>
          </cell>
          <cell r="D64">
            <v>0</v>
          </cell>
          <cell r="F64">
            <v>9.4799999999999995E-2</v>
          </cell>
        </row>
        <row r="65">
          <cell r="A65">
            <v>40848</v>
          </cell>
          <cell r="B65">
            <v>2.1399999999999999E-2</v>
          </cell>
          <cell r="C65">
            <v>0.184</v>
          </cell>
          <cell r="D65">
            <v>9.2000000000000003E-4</v>
          </cell>
          <cell r="F65">
            <v>2.0479999999999998E-2</v>
          </cell>
        </row>
        <row r="66">
          <cell r="A66">
            <v>40878</v>
          </cell>
          <cell r="B66">
            <v>5.3E-3</v>
          </cell>
          <cell r="C66">
            <v>0</v>
          </cell>
          <cell r="D66">
            <v>0</v>
          </cell>
          <cell r="F66">
            <v>5.3E-3</v>
          </cell>
        </row>
        <row r="67">
          <cell r="A67">
            <v>40909</v>
          </cell>
          <cell r="B67">
            <v>5.3400000000000003E-2</v>
          </cell>
          <cell r="C67">
            <v>0</v>
          </cell>
          <cell r="D67">
            <v>0</v>
          </cell>
          <cell r="F67">
            <v>5.3400000000000003E-2</v>
          </cell>
        </row>
        <row r="68">
          <cell r="A68">
            <v>40940</v>
          </cell>
          <cell r="B68">
            <v>3.4099999999999998E-2</v>
          </cell>
          <cell r="C68">
            <v>7.9000000000000001E-2</v>
          </cell>
          <cell r="D68">
            <v>3.9500000000000001E-4</v>
          </cell>
          <cell r="F68">
            <v>3.3704999999999999E-2</v>
          </cell>
        </row>
        <row r="69">
          <cell r="A69">
            <v>40969</v>
          </cell>
          <cell r="B69">
            <v>3.6799999999999999E-2</v>
          </cell>
          <cell r="C69">
            <v>0</v>
          </cell>
          <cell r="D69">
            <v>0</v>
          </cell>
          <cell r="F69">
            <v>3.6799999999999999E-2</v>
          </cell>
        </row>
        <row r="70">
          <cell r="A70">
            <v>41000</v>
          </cell>
          <cell r="B70">
            <v>4.3E-3</v>
          </cell>
          <cell r="C70">
            <v>0</v>
          </cell>
          <cell r="D70">
            <v>0</v>
          </cell>
          <cell r="F70">
            <v>4.3E-3</v>
          </cell>
        </row>
        <row r="71">
          <cell r="A71">
            <v>41030</v>
          </cell>
          <cell r="B71">
            <v>-7.4499999999999997E-2</v>
          </cell>
          <cell r="C71">
            <v>0.11</v>
          </cell>
          <cell r="D71">
            <v>5.5000000000000003E-4</v>
          </cell>
          <cell r="F71">
            <v>-7.5049999999999992E-2</v>
          </cell>
        </row>
        <row r="72">
          <cell r="A72">
            <v>41061</v>
          </cell>
          <cell r="B72">
            <v>1.41E-2</v>
          </cell>
          <cell r="C72">
            <v>0</v>
          </cell>
          <cell r="D72">
            <v>0</v>
          </cell>
          <cell r="F72">
            <v>1.41E-2</v>
          </cell>
        </row>
        <row r="73">
          <cell r="A73">
            <v>41091</v>
          </cell>
          <cell r="B73">
            <v>3.5999999999999999E-3</v>
          </cell>
          <cell r="C73">
            <v>0</v>
          </cell>
          <cell r="D73">
            <v>0</v>
          </cell>
          <cell r="F73">
            <v>3.5999999999999999E-3</v>
          </cell>
        </row>
        <row r="74">
          <cell r="A74">
            <v>41122</v>
          </cell>
          <cell r="B74">
            <v>1.5699999999999999E-2</v>
          </cell>
          <cell r="C74">
            <v>0.10199999999999999</v>
          </cell>
          <cell r="D74">
            <v>5.0999999999999993E-4</v>
          </cell>
          <cell r="F74">
            <v>1.5189999999999999E-2</v>
          </cell>
        </row>
        <row r="75">
          <cell r="A75">
            <v>41153</v>
          </cell>
          <cell r="B75">
            <v>6.6000000000000003E-2</v>
          </cell>
          <cell r="C75">
            <v>0</v>
          </cell>
          <cell r="D75">
            <v>0</v>
          </cell>
          <cell r="F75">
            <v>6.6000000000000003E-2</v>
          </cell>
        </row>
        <row r="76">
          <cell r="A76">
            <v>41183</v>
          </cell>
          <cell r="B76">
            <v>8.5000000000000006E-3</v>
          </cell>
          <cell r="C76">
            <v>0</v>
          </cell>
          <cell r="D76">
            <v>0</v>
          </cell>
          <cell r="F76">
            <v>8.5000000000000006E-3</v>
          </cell>
        </row>
        <row r="77">
          <cell r="A77">
            <v>41214</v>
          </cell>
          <cell r="B77">
            <v>3.49E-2</v>
          </cell>
          <cell r="C77">
            <v>0.06</v>
          </cell>
          <cell r="D77">
            <v>2.9999999999999997E-4</v>
          </cell>
          <cell r="F77">
            <v>3.4599999999999999E-2</v>
          </cell>
        </row>
        <row r="78">
          <cell r="A78">
            <v>41244</v>
          </cell>
          <cell r="B78">
            <v>4.07E-2</v>
          </cell>
          <cell r="C78">
            <v>0</v>
          </cell>
          <cell r="D78">
            <v>0</v>
          </cell>
          <cell r="F78">
            <v>4.07E-2</v>
          </cell>
        </row>
        <row r="79">
          <cell r="A79">
            <v>41275</v>
          </cell>
          <cell r="B79">
            <v>6.3899999999999998E-2</v>
          </cell>
          <cell r="C79">
            <v>0</v>
          </cell>
          <cell r="D79">
            <v>0</v>
          </cell>
          <cell r="F79">
            <v>6.3899999999999998E-2</v>
          </cell>
        </row>
        <row r="80">
          <cell r="A80">
            <v>41306</v>
          </cell>
          <cell r="B80">
            <v>2.12E-2</v>
          </cell>
          <cell r="C80">
            <v>0.16250000000000001</v>
          </cell>
          <cell r="D80">
            <v>8.1250000000000007E-4</v>
          </cell>
          <cell r="F80">
            <v>2.0387499999999999E-2</v>
          </cell>
        </row>
        <row r="81">
          <cell r="A81">
            <v>41334</v>
          </cell>
          <cell r="B81">
            <v>6.4199999999999993E-2</v>
          </cell>
          <cell r="C81">
            <v>0</v>
          </cell>
          <cell r="D81">
            <v>0</v>
          </cell>
          <cell r="F81">
            <v>6.4199999999999993E-2</v>
          </cell>
        </row>
        <row r="82">
          <cell r="A82">
            <v>41365</v>
          </cell>
          <cell r="B82">
            <v>-4.4999999999999997E-3</v>
          </cell>
          <cell r="C82">
            <v>0</v>
          </cell>
          <cell r="D82">
            <v>0</v>
          </cell>
          <cell r="F82">
            <v>-4.4999999999999997E-3</v>
          </cell>
        </row>
        <row r="83">
          <cell r="A83">
            <v>41395</v>
          </cell>
          <cell r="B83">
            <v>3.1600000000000003E-2</v>
          </cell>
          <cell r="C83">
            <v>0.16250000000000001</v>
          </cell>
          <cell r="D83">
            <v>8.1250000000000007E-4</v>
          </cell>
          <cell r="F83">
            <v>3.0787500000000002E-2</v>
          </cell>
        </row>
        <row r="84">
          <cell r="A84">
            <v>41426</v>
          </cell>
          <cell r="B84">
            <v>1.5E-3</v>
          </cell>
          <cell r="C84">
            <v>0</v>
          </cell>
          <cell r="D84">
            <v>0</v>
          </cell>
          <cell r="F84">
            <v>1.5E-3</v>
          </cell>
        </row>
        <row r="85">
          <cell r="A85">
            <v>41456</v>
          </cell>
          <cell r="B85">
            <v>2.3099999999999999E-2</v>
          </cell>
          <cell r="C85">
            <v>0</v>
          </cell>
          <cell r="D85">
            <v>0</v>
          </cell>
          <cell r="F85">
            <v>2.3099999999999999E-2</v>
          </cell>
        </row>
        <row r="86">
          <cell r="A86">
            <v>41487</v>
          </cell>
          <cell r="B86">
            <v>8.0000000000000002E-3</v>
          </cell>
          <cell r="C86">
            <v>0.16250000000000001</v>
          </cell>
          <cell r="D86">
            <v>8.1250000000000007E-4</v>
          </cell>
          <cell r="F86">
            <v>7.1875000000000003E-3</v>
          </cell>
        </row>
        <row r="87">
          <cell r="A87">
            <v>41518</v>
          </cell>
          <cell r="B87">
            <v>5.0799999999999998E-2</v>
          </cell>
          <cell r="C87">
            <v>0</v>
          </cell>
          <cell r="D87">
            <v>0</v>
          </cell>
          <cell r="F87">
            <v>5.0799999999999998E-2</v>
          </cell>
        </row>
        <row r="88">
          <cell r="A88">
            <v>41548</v>
          </cell>
          <cell r="B88">
            <v>0.04</v>
          </cell>
          <cell r="C88">
            <v>0</v>
          </cell>
          <cell r="D88">
            <v>0</v>
          </cell>
          <cell r="F88">
            <v>0.04</v>
          </cell>
        </row>
        <row r="89">
          <cell r="A89">
            <v>41579</v>
          </cell>
          <cell r="B89">
            <v>4.7399999999999998E-2</v>
          </cell>
          <cell r="C89">
            <v>0.16250000000000001</v>
          </cell>
          <cell r="D89">
            <v>8.1250000000000007E-4</v>
          </cell>
          <cell r="F89">
            <v>4.6587499999999997E-2</v>
          </cell>
        </row>
        <row r="90">
          <cell r="A90">
            <v>41609</v>
          </cell>
          <cell r="B90">
            <v>3.2300000000000002E-2</v>
          </cell>
          <cell r="C90">
            <v>0</v>
          </cell>
          <cell r="D90">
            <v>0</v>
          </cell>
          <cell r="F90">
            <v>3.2300000000000002E-2</v>
          </cell>
        </row>
        <row r="91">
          <cell r="A91">
            <v>41640</v>
          </cell>
          <cell r="B91">
            <v>1.7899999999999999E-2</v>
          </cell>
          <cell r="C91">
            <v>0</v>
          </cell>
          <cell r="D91">
            <v>0</v>
          </cell>
          <cell r="F91">
            <v>1.7899999999999999E-2</v>
          </cell>
        </row>
        <row r="92">
          <cell r="A92">
            <v>41671</v>
          </cell>
          <cell r="B92">
            <v>5.8599999999999999E-2</v>
          </cell>
          <cell r="C92">
            <v>0.16250000000000001</v>
          </cell>
          <cell r="D92">
            <v>8.1250000000000007E-4</v>
          </cell>
          <cell r="F92">
            <v>5.7787499999999999E-2</v>
          </cell>
        </row>
      </sheetData>
      <sheetData sheetId="8">
        <row r="1">
          <cell r="A1">
            <v>0</v>
          </cell>
          <cell r="B1" t="str">
            <v>[Net] [Period] Portfolio</v>
          </cell>
        </row>
        <row r="2">
          <cell r="A2" t="str">
            <v>Mean</v>
          </cell>
          <cell r="B2">
            <v>5.7000000000000002E-3</v>
          </cell>
        </row>
        <row r="3">
          <cell r="A3" t="str">
            <v>Std Dev</v>
          </cell>
          <cell r="B3">
            <v>4.7399999999999998E-2</v>
          </cell>
        </row>
        <row r="4">
          <cell r="A4" t="str">
            <v>Min</v>
          </cell>
          <cell r="B4">
            <v>-0.16789999999999999</v>
          </cell>
        </row>
        <row r="5">
          <cell r="A5" t="str">
            <v>Max</v>
          </cell>
          <cell r="B5">
            <v>0.1091</v>
          </cell>
        </row>
        <row r="6">
          <cell r="A6">
            <v>38777</v>
          </cell>
          <cell r="B6">
            <v>1.2500000000000001E-2</v>
          </cell>
        </row>
        <row r="7">
          <cell r="A7">
            <v>38808</v>
          </cell>
          <cell r="B7">
            <v>1.34E-2</v>
          </cell>
        </row>
        <row r="8">
          <cell r="A8">
            <v>38838</v>
          </cell>
          <cell r="B8">
            <v>-2.8799999999999999E-2</v>
          </cell>
        </row>
        <row r="9">
          <cell r="A9">
            <v>38869</v>
          </cell>
          <cell r="B9">
            <v>1.4E-3</v>
          </cell>
        </row>
        <row r="10">
          <cell r="A10">
            <v>38899</v>
          </cell>
          <cell r="B10">
            <v>6.1000000000000004E-3</v>
          </cell>
        </row>
        <row r="11">
          <cell r="A11">
            <v>38930</v>
          </cell>
          <cell r="B11">
            <v>2.3900000000000001E-2</v>
          </cell>
        </row>
        <row r="12">
          <cell r="A12">
            <v>38961</v>
          </cell>
          <cell r="B12">
            <v>2.5899999999999999E-2</v>
          </cell>
        </row>
        <row r="13">
          <cell r="A13">
            <v>38991</v>
          </cell>
          <cell r="B13">
            <v>3.2599999999999997E-2</v>
          </cell>
        </row>
        <row r="14">
          <cell r="A14">
            <v>39022</v>
          </cell>
          <cell r="B14">
            <v>1.89E-2</v>
          </cell>
        </row>
        <row r="15">
          <cell r="A15">
            <v>39052</v>
          </cell>
          <cell r="B15">
            <v>1.3899999999999999E-2</v>
          </cell>
        </row>
        <row r="16">
          <cell r="A16">
            <v>39083</v>
          </cell>
          <cell r="B16">
            <v>1.46E-2</v>
          </cell>
        </row>
        <row r="17">
          <cell r="A17">
            <v>39114</v>
          </cell>
          <cell r="B17">
            <v>-1.95E-2</v>
          </cell>
        </row>
        <row r="18">
          <cell r="A18">
            <v>39142</v>
          </cell>
          <cell r="B18">
            <v>1.11E-2</v>
          </cell>
        </row>
        <row r="19">
          <cell r="A19">
            <v>39173</v>
          </cell>
          <cell r="B19">
            <v>4.3999999999999997E-2</v>
          </cell>
        </row>
        <row r="20">
          <cell r="A20">
            <v>39203</v>
          </cell>
          <cell r="B20">
            <v>3.4799999999999998E-2</v>
          </cell>
        </row>
        <row r="21">
          <cell r="A21">
            <v>39234</v>
          </cell>
          <cell r="B21">
            <v>-1.66E-2</v>
          </cell>
        </row>
        <row r="22">
          <cell r="A22">
            <v>39264</v>
          </cell>
          <cell r="B22">
            <v>-3.15E-2</v>
          </cell>
        </row>
        <row r="23">
          <cell r="A23">
            <v>39295</v>
          </cell>
          <cell r="B23">
            <v>1.49E-2</v>
          </cell>
        </row>
        <row r="24">
          <cell r="A24">
            <v>39326</v>
          </cell>
          <cell r="B24">
            <v>3.73E-2</v>
          </cell>
        </row>
        <row r="25">
          <cell r="A25">
            <v>39356</v>
          </cell>
          <cell r="B25">
            <v>1.5800000000000002E-2</v>
          </cell>
        </row>
        <row r="26">
          <cell r="A26">
            <v>39387</v>
          </cell>
          <cell r="B26">
            <v>-4.19E-2</v>
          </cell>
        </row>
        <row r="27">
          <cell r="A27">
            <v>39417</v>
          </cell>
          <cell r="B27">
            <v>-7.0000000000000001E-3</v>
          </cell>
        </row>
        <row r="28">
          <cell r="A28">
            <v>39448</v>
          </cell>
          <cell r="B28">
            <v>-5.9900000000000002E-2</v>
          </cell>
        </row>
        <row r="29">
          <cell r="A29">
            <v>39479</v>
          </cell>
          <cell r="B29">
            <v>-3.2399999999999998E-2</v>
          </cell>
        </row>
        <row r="30">
          <cell r="A30">
            <v>39508</v>
          </cell>
          <cell r="B30">
            <v>-4.1999999999999997E-3</v>
          </cell>
        </row>
        <row r="31">
          <cell r="A31">
            <v>39539</v>
          </cell>
          <cell r="B31">
            <v>4.87E-2</v>
          </cell>
        </row>
        <row r="32">
          <cell r="A32">
            <v>39569</v>
          </cell>
          <cell r="B32">
            <v>1.2999999999999999E-2</v>
          </cell>
        </row>
        <row r="33">
          <cell r="A33">
            <v>39600</v>
          </cell>
          <cell r="B33">
            <v>-8.4199999999999997E-2</v>
          </cell>
        </row>
        <row r="34">
          <cell r="A34">
            <v>39630</v>
          </cell>
          <cell r="B34">
            <v>-8.0999999999999996E-3</v>
          </cell>
        </row>
        <row r="35">
          <cell r="A35">
            <v>39661</v>
          </cell>
          <cell r="B35">
            <v>1.44E-2</v>
          </cell>
        </row>
        <row r="36">
          <cell r="A36">
            <v>39692</v>
          </cell>
          <cell r="B36">
            <v>-8.8400000000000006E-2</v>
          </cell>
        </row>
        <row r="37">
          <cell r="A37">
            <v>39722</v>
          </cell>
          <cell r="B37">
            <v>-0.16789999999999999</v>
          </cell>
        </row>
        <row r="38">
          <cell r="A38">
            <v>39753</v>
          </cell>
          <cell r="B38">
            <v>-7.2599999999999998E-2</v>
          </cell>
        </row>
        <row r="39">
          <cell r="A39">
            <v>39783</v>
          </cell>
          <cell r="B39">
            <v>1.0500000000000001E-2</v>
          </cell>
        </row>
        <row r="40">
          <cell r="A40">
            <v>39814</v>
          </cell>
          <cell r="B40">
            <v>-8.4000000000000005E-2</v>
          </cell>
        </row>
        <row r="41">
          <cell r="A41">
            <v>39845</v>
          </cell>
          <cell r="B41">
            <v>-0.106</v>
          </cell>
        </row>
        <row r="42">
          <cell r="A42">
            <v>39873</v>
          </cell>
          <cell r="B42">
            <v>8.7599999999999997E-2</v>
          </cell>
        </row>
        <row r="43">
          <cell r="A43">
            <v>39904</v>
          </cell>
          <cell r="B43">
            <v>9.5299999999999996E-2</v>
          </cell>
        </row>
        <row r="44">
          <cell r="A44">
            <v>39934</v>
          </cell>
          <cell r="B44">
            <v>5.5899999999999998E-2</v>
          </cell>
        </row>
        <row r="45">
          <cell r="A45">
            <v>39965</v>
          </cell>
          <cell r="B45">
            <v>2.3999999999999998E-3</v>
          </cell>
        </row>
        <row r="46">
          <cell r="A46">
            <v>39995</v>
          </cell>
          <cell r="B46">
            <v>7.5600000000000001E-2</v>
          </cell>
        </row>
        <row r="47">
          <cell r="A47">
            <v>40026</v>
          </cell>
          <cell r="B47">
            <v>3.5200000000000002E-2</v>
          </cell>
        </row>
        <row r="48">
          <cell r="A48">
            <v>40057</v>
          </cell>
          <cell r="B48">
            <v>3.73E-2</v>
          </cell>
        </row>
        <row r="49">
          <cell r="A49">
            <v>40087</v>
          </cell>
          <cell r="B49">
            <v>-1.83E-2</v>
          </cell>
        </row>
        <row r="50">
          <cell r="A50">
            <v>40118</v>
          </cell>
          <cell r="B50">
            <v>5.91E-2</v>
          </cell>
        </row>
        <row r="51">
          <cell r="A51">
            <v>40148</v>
          </cell>
          <cell r="B51">
            <v>1.9599999999999999E-2</v>
          </cell>
        </row>
        <row r="52">
          <cell r="A52">
            <v>40179</v>
          </cell>
          <cell r="B52">
            <v>-3.5900000000000001E-2</v>
          </cell>
        </row>
        <row r="53">
          <cell r="A53">
            <v>40210</v>
          </cell>
          <cell r="B53">
            <v>3.0700000000000002E-2</v>
          </cell>
        </row>
        <row r="54">
          <cell r="A54">
            <v>40238</v>
          </cell>
          <cell r="B54">
            <v>6.0299999999999999E-2</v>
          </cell>
        </row>
        <row r="55">
          <cell r="A55">
            <v>40269</v>
          </cell>
          <cell r="B55">
            <v>1.5800000000000002E-2</v>
          </cell>
        </row>
        <row r="56">
          <cell r="A56">
            <v>40299</v>
          </cell>
          <cell r="B56">
            <v>-7.9799999999999996E-2</v>
          </cell>
        </row>
        <row r="57">
          <cell r="A57">
            <v>40330</v>
          </cell>
          <cell r="B57">
            <v>-5.21E-2</v>
          </cell>
        </row>
        <row r="58">
          <cell r="A58">
            <v>40360</v>
          </cell>
          <cell r="B58">
            <v>7.0099999999999996E-2</v>
          </cell>
        </row>
        <row r="59">
          <cell r="A59">
            <v>40391</v>
          </cell>
          <cell r="B59">
            <v>-4.4900000000000002E-2</v>
          </cell>
        </row>
        <row r="60">
          <cell r="A60">
            <v>40422</v>
          </cell>
          <cell r="B60">
            <v>8.9200000000000002E-2</v>
          </cell>
        </row>
        <row r="61">
          <cell r="A61">
            <v>40452</v>
          </cell>
          <cell r="B61">
            <v>3.8100000000000002E-2</v>
          </cell>
        </row>
        <row r="62">
          <cell r="A62">
            <v>40483</v>
          </cell>
          <cell r="B62">
            <v>2.0000000000000001E-4</v>
          </cell>
        </row>
        <row r="63">
          <cell r="A63">
            <v>40513</v>
          </cell>
          <cell r="B63">
            <v>6.6900000000000001E-2</v>
          </cell>
        </row>
        <row r="64">
          <cell r="A64">
            <v>40544</v>
          </cell>
          <cell r="B64">
            <v>2.3800000000000002E-2</v>
          </cell>
        </row>
        <row r="65">
          <cell r="A65">
            <v>40575</v>
          </cell>
          <cell r="B65">
            <v>3.4200000000000001E-2</v>
          </cell>
        </row>
        <row r="66">
          <cell r="A66">
            <v>40603</v>
          </cell>
          <cell r="B66">
            <v>4.0000000000000002E-4</v>
          </cell>
        </row>
        <row r="67">
          <cell r="A67">
            <v>40634</v>
          </cell>
          <cell r="B67">
            <v>2.9700000000000001E-2</v>
          </cell>
        </row>
        <row r="68">
          <cell r="A68">
            <v>40664</v>
          </cell>
          <cell r="B68">
            <v>-1.1299999999999999E-2</v>
          </cell>
        </row>
        <row r="69">
          <cell r="A69">
            <v>40695</v>
          </cell>
          <cell r="B69">
            <v>-1.66E-2</v>
          </cell>
        </row>
        <row r="70">
          <cell r="A70">
            <v>40725</v>
          </cell>
          <cell r="B70">
            <v>-2.0400000000000001E-2</v>
          </cell>
        </row>
        <row r="71">
          <cell r="A71">
            <v>40756</v>
          </cell>
          <cell r="B71">
            <v>-5.4399999999999997E-2</v>
          </cell>
        </row>
        <row r="72">
          <cell r="A72">
            <v>40787</v>
          </cell>
          <cell r="B72">
            <v>-6.9800000000000001E-2</v>
          </cell>
        </row>
        <row r="73">
          <cell r="A73">
            <v>40817</v>
          </cell>
          <cell r="B73">
            <v>0.1091</v>
          </cell>
        </row>
        <row r="74">
          <cell r="A74">
            <v>40848</v>
          </cell>
          <cell r="B74">
            <v>-2.0999999999999999E-3</v>
          </cell>
        </row>
        <row r="75">
          <cell r="A75">
            <v>40878</v>
          </cell>
          <cell r="B75">
            <v>1.03E-2</v>
          </cell>
        </row>
        <row r="76">
          <cell r="A76">
            <v>40909</v>
          </cell>
          <cell r="B76">
            <v>4.48E-2</v>
          </cell>
        </row>
        <row r="77">
          <cell r="A77">
            <v>40940</v>
          </cell>
          <cell r="B77">
            <v>4.3200000000000002E-2</v>
          </cell>
        </row>
        <row r="78">
          <cell r="A78">
            <v>40969</v>
          </cell>
          <cell r="B78">
            <v>3.2800000000000003E-2</v>
          </cell>
        </row>
        <row r="79">
          <cell r="A79">
            <v>41000</v>
          </cell>
          <cell r="B79">
            <v>-6.4000000000000003E-3</v>
          </cell>
        </row>
        <row r="80">
          <cell r="A80">
            <v>41030</v>
          </cell>
          <cell r="B80">
            <v>-0.06</v>
          </cell>
        </row>
        <row r="81">
          <cell r="A81">
            <v>41061</v>
          </cell>
          <cell r="B81">
            <v>4.1200000000000001E-2</v>
          </cell>
        </row>
        <row r="82">
          <cell r="A82">
            <v>41091</v>
          </cell>
          <cell r="B82">
            <v>1.38E-2</v>
          </cell>
        </row>
        <row r="83">
          <cell r="A83">
            <v>41122</v>
          </cell>
          <cell r="B83">
            <v>2.2499999999999999E-2</v>
          </cell>
        </row>
        <row r="84">
          <cell r="A84">
            <v>41153</v>
          </cell>
          <cell r="B84">
            <v>2.58E-2</v>
          </cell>
        </row>
        <row r="85">
          <cell r="A85">
            <v>41183</v>
          </cell>
          <cell r="B85">
            <v>-1.8599999999999998E-2</v>
          </cell>
        </row>
        <row r="86">
          <cell r="A86">
            <v>41214</v>
          </cell>
          <cell r="B86">
            <v>5.7999999999999996E-3</v>
          </cell>
        </row>
        <row r="87">
          <cell r="A87">
            <v>41244</v>
          </cell>
          <cell r="B87">
            <v>9.1000000000000004E-3</v>
          </cell>
        </row>
        <row r="88">
          <cell r="A88">
            <v>41275</v>
          </cell>
          <cell r="B88">
            <v>5.1799999999999999E-2</v>
          </cell>
        </row>
        <row r="89">
          <cell r="A89">
            <v>41306</v>
          </cell>
          <cell r="B89">
            <v>1.3599999999999999E-2</v>
          </cell>
        </row>
        <row r="90">
          <cell r="A90">
            <v>41334</v>
          </cell>
          <cell r="B90">
            <v>3.7600000000000001E-2</v>
          </cell>
        </row>
        <row r="91">
          <cell r="A91">
            <v>41365</v>
          </cell>
          <cell r="B91">
            <v>1.9199999999999998E-2</v>
          </cell>
        </row>
        <row r="92">
          <cell r="A92">
            <v>41395</v>
          </cell>
          <cell r="B92">
            <v>2.35E-2</v>
          </cell>
        </row>
        <row r="93">
          <cell r="A93">
            <v>41426</v>
          </cell>
          <cell r="B93">
            <v>-1.34E-2</v>
          </cell>
        </row>
        <row r="94">
          <cell r="A94">
            <v>41456</v>
          </cell>
          <cell r="B94">
            <v>5.0900000000000001E-2</v>
          </cell>
        </row>
        <row r="95">
          <cell r="A95">
            <v>41487</v>
          </cell>
          <cell r="B95">
            <v>-2.8899999999999999E-2</v>
          </cell>
        </row>
        <row r="96">
          <cell r="A96">
            <v>41518</v>
          </cell>
          <cell r="B96">
            <v>3.1300000000000001E-2</v>
          </cell>
        </row>
        <row r="97">
          <cell r="A97">
            <v>41548</v>
          </cell>
          <cell r="B97">
            <v>4.5999999999999999E-2</v>
          </cell>
        </row>
        <row r="98">
          <cell r="A98">
            <v>41579</v>
          </cell>
          <cell r="B98">
            <v>3.04E-2</v>
          </cell>
        </row>
        <row r="99">
          <cell r="A99">
            <v>41609</v>
          </cell>
          <cell r="B99">
            <v>2.5499999999999998E-2</v>
          </cell>
        </row>
        <row r="100">
          <cell r="A100">
            <v>41640</v>
          </cell>
          <cell r="B100">
            <v>-3.4500000000000003E-2</v>
          </cell>
        </row>
        <row r="101">
          <cell r="A101">
            <v>41671</v>
          </cell>
          <cell r="B101">
            <v>4.5699999999999998E-2</v>
          </cell>
        </row>
      </sheetData>
      <sheetData sheetId="9"/>
      <sheetData sheetId="10"/>
      <sheetData sheetId="11"/>
      <sheetData sheetId="12"/>
      <sheetData sheetId="13"/>
      <sheetData sheetId="14"/>
      <sheetData sheetId="15" refreshError="1"/>
      <sheetData sheetId="16"/>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rt4"/>
      <sheetName val="Chart4 (2)"/>
      <sheetName val="Chart5"/>
      <sheetName val="Chart6"/>
      <sheetName val="Simple"/>
      <sheetName val="Simple Equal Beta"/>
      <sheetName val="Monthly"/>
      <sheetName val="No-Lag"/>
      <sheetName val="Lagged"/>
      <sheetName val="SP500"/>
      <sheetName val="Real Returns"/>
      <sheetName val="Net -&gt; Gross ($)"/>
      <sheetName val="Gross -&gt; Net ($)"/>
      <sheetName val="DSG10"/>
      <sheetName val="Beta"/>
      <sheetName val="Manual Return Calc"/>
      <sheetName val="Beta Chart"/>
      <sheetName val="Beta2"/>
    </sheetNames>
    <sheetDataSet>
      <sheetData sheetId="0" refreshError="1"/>
      <sheetData sheetId="1" refreshError="1"/>
      <sheetData sheetId="2" refreshError="1"/>
      <sheetData sheetId="3" refreshError="1"/>
      <sheetData sheetId="4" refreshError="1"/>
      <sheetData sheetId="5" refreshError="1"/>
      <sheetData sheetId="6"/>
      <sheetData sheetId="7"/>
      <sheetData sheetId="8">
        <row r="1">
          <cell r="A1">
            <v>0</v>
          </cell>
          <cell r="B1" t="str">
            <v>[Portfolio] [Period] [Net] Contribution (% Return)</v>
          </cell>
          <cell r="C1" t="str">
            <v>Net Turnover</v>
          </cell>
          <cell r="D1" t="str">
            <v>Transaction Cost</v>
          </cell>
          <cell r="E1">
            <v>5.0000000000000001E-3</v>
          </cell>
          <cell r="F1" t="str">
            <v>Return Net of Cost</v>
          </cell>
        </row>
        <row r="2">
          <cell r="A2" t="str">
            <v>Mean</v>
          </cell>
          <cell r="B2">
            <v>1.0800000000000001E-2</v>
          </cell>
          <cell r="C2">
            <v>0</v>
          </cell>
        </row>
        <row r="3">
          <cell r="A3" t="str">
            <v>Std Dev</v>
          </cell>
          <cell r="B3">
            <v>5.9900000000000002E-2</v>
          </cell>
          <cell r="C3">
            <v>0</v>
          </cell>
        </row>
        <row r="4">
          <cell r="A4" t="str">
            <v>Min</v>
          </cell>
          <cell r="B4">
            <v>-0.2238</v>
          </cell>
          <cell r="C4">
            <v>0</v>
          </cell>
        </row>
        <row r="5">
          <cell r="A5" t="str">
            <v>Max</v>
          </cell>
          <cell r="B5">
            <v>0.1729</v>
          </cell>
          <cell r="C5">
            <v>0</v>
          </cell>
        </row>
        <row r="6">
          <cell r="A6">
            <v>38777</v>
          </cell>
          <cell r="B6">
            <v>-1.34E-2</v>
          </cell>
          <cell r="C6">
            <v>0</v>
          </cell>
          <cell r="D6">
            <v>0</v>
          </cell>
          <cell r="F6">
            <v>-1.34E-2</v>
          </cell>
        </row>
        <row r="7">
          <cell r="A7">
            <v>38808</v>
          </cell>
          <cell r="B7">
            <v>1.26E-2</v>
          </cell>
          <cell r="C7">
            <v>0</v>
          </cell>
          <cell r="D7">
            <v>0</v>
          </cell>
          <cell r="F7">
            <v>1.26E-2</v>
          </cell>
        </row>
        <row r="8">
          <cell r="A8">
            <v>38838</v>
          </cell>
          <cell r="B8">
            <v>-5.5899999999999998E-2</v>
          </cell>
          <cell r="C8">
            <v>0</v>
          </cell>
          <cell r="D8">
            <v>0</v>
          </cell>
          <cell r="F8">
            <v>-5.5899999999999998E-2</v>
          </cell>
        </row>
        <row r="9">
          <cell r="A9">
            <v>38869</v>
          </cell>
          <cell r="B9">
            <v>-4.0000000000000001E-3</v>
          </cell>
          <cell r="C9">
            <v>0</v>
          </cell>
          <cell r="D9">
            <v>0</v>
          </cell>
          <cell r="F9">
            <v>-4.0000000000000001E-3</v>
          </cell>
        </row>
        <row r="10">
          <cell r="A10">
            <v>38899</v>
          </cell>
          <cell r="B10">
            <v>1.32E-2</v>
          </cell>
          <cell r="C10">
            <v>0</v>
          </cell>
          <cell r="D10">
            <v>0</v>
          </cell>
          <cell r="F10">
            <v>1.32E-2</v>
          </cell>
        </row>
        <row r="11">
          <cell r="A11">
            <v>38930</v>
          </cell>
          <cell r="B11">
            <v>2.4799999999999999E-2</v>
          </cell>
          <cell r="C11">
            <v>0.12931113129644961</v>
          </cell>
          <cell r="D11">
            <v>6.4655565648224806E-4</v>
          </cell>
          <cell r="F11">
            <v>2.4153444343517752E-2</v>
          </cell>
        </row>
        <row r="12">
          <cell r="A12">
            <v>38961</v>
          </cell>
          <cell r="B12">
            <v>1.3599999999999999E-2</v>
          </cell>
          <cell r="C12">
            <v>0</v>
          </cell>
          <cell r="D12">
            <v>0</v>
          </cell>
          <cell r="F12">
            <v>1.3599999999999999E-2</v>
          </cell>
        </row>
        <row r="13">
          <cell r="A13">
            <v>38991</v>
          </cell>
          <cell r="B13">
            <v>8.6599999999999996E-2</v>
          </cell>
          <cell r="C13">
            <v>0</v>
          </cell>
          <cell r="D13">
            <v>0</v>
          </cell>
          <cell r="F13">
            <v>8.6599999999999996E-2</v>
          </cell>
        </row>
        <row r="14">
          <cell r="A14">
            <v>39022</v>
          </cell>
          <cell r="B14">
            <v>3.5799999999999998E-2</v>
          </cell>
          <cell r="C14">
            <v>8.77322879323746E-2</v>
          </cell>
          <cell r="D14">
            <v>4.3866143966187301E-4</v>
          </cell>
          <cell r="F14">
            <v>3.5361338560338122E-2</v>
          </cell>
        </row>
        <row r="15">
          <cell r="A15">
            <v>39052</v>
          </cell>
          <cell r="B15">
            <v>1.6500000000000001E-2</v>
          </cell>
          <cell r="C15">
            <v>0</v>
          </cell>
          <cell r="D15">
            <v>0</v>
          </cell>
          <cell r="F15">
            <v>1.6500000000000001E-2</v>
          </cell>
        </row>
        <row r="16">
          <cell r="A16">
            <v>39083</v>
          </cell>
          <cell r="B16">
            <v>1.6500000000000001E-2</v>
          </cell>
          <cell r="C16">
            <v>0</v>
          </cell>
          <cell r="D16">
            <v>0</v>
          </cell>
          <cell r="F16">
            <v>1.6500000000000001E-2</v>
          </cell>
        </row>
        <row r="17">
          <cell r="A17">
            <v>39114</v>
          </cell>
          <cell r="B17">
            <v>2.5499999999999998E-2</v>
          </cell>
          <cell r="C17">
            <v>8.052590234508436E-2</v>
          </cell>
          <cell r="D17">
            <v>4.026295117254218E-4</v>
          </cell>
          <cell r="F17">
            <v>2.5097370488274578E-2</v>
          </cell>
        </row>
        <row r="18">
          <cell r="A18">
            <v>39142</v>
          </cell>
          <cell r="B18">
            <v>2.5399999999999999E-2</v>
          </cell>
          <cell r="C18">
            <v>0</v>
          </cell>
          <cell r="D18">
            <v>0</v>
          </cell>
          <cell r="F18">
            <v>2.5399999999999999E-2</v>
          </cell>
        </row>
        <row r="19">
          <cell r="A19">
            <v>39173</v>
          </cell>
          <cell r="B19">
            <v>1.8800000000000001E-2</v>
          </cell>
          <cell r="C19">
            <v>0</v>
          </cell>
          <cell r="D19">
            <v>0</v>
          </cell>
          <cell r="F19">
            <v>1.8800000000000001E-2</v>
          </cell>
        </row>
        <row r="20">
          <cell r="A20">
            <v>39203</v>
          </cell>
          <cell r="B20">
            <v>7.5499999999999998E-2</v>
          </cell>
          <cell r="C20">
            <v>9.100314956724604E-3</v>
          </cell>
          <cell r="D20">
            <v>4.5501574783623024E-5</v>
          </cell>
          <cell r="F20">
            <v>7.5454498425216371E-2</v>
          </cell>
        </row>
        <row r="21">
          <cell r="A21">
            <v>39234</v>
          </cell>
          <cell r="B21">
            <v>-1.04E-2</v>
          </cell>
          <cell r="C21">
            <v>0</v>
          </cell>
          <cell r="D21">
            <v>0</v>
          </cell>
          <cell r="F21">
            <v>-1.04E-2</v>
          </cell>
        </row>
        <row r="22">
          <cell r="A22">
            <v>39264</v>
          </cell>
          <cell r="B22">
            <v>-4.0599999999999997E-2</v>
          </cell>
          <cell r="C22">
            <v>0</v>
          </cell>
          <cell r="D22">
            <v>0</v>
          </cell>
          <cell r="F22">
            <v>-4.0599999999999997E-2</v>
          </cell>
        </row>
        <row r="23">
          <cell r="A23">
            <v>39295</v>
          </cell>
          <cell r="B23">
            <v>-4.4999999999999998E-2</v>
          </cell>
          <cell r="C23">
            <v>0.84819909011488037</v>
          </cell>
          <cell r="D23">
            <v>4.2409954505744016E-3</v>
          </cell>
          <cell r="F23">
            <v>-4.92409954505744E-2</v>
          </cell>
        </row>
        <row r="24">
          <cell r="A24">
            <v>39326</v>
          </cell>
          <cell r="B24">
            <v>-1.8700000000000001E-2</v>
          </cell>
          <cell r="C24">
            <v>0</v>
          </cell>
          <cell r="D24">
            <v>0</v>
          </cell>
          <cell r="F24">
            <v>-1.8700000000000001E-2</v>
          </cell>
        </row>
        <row r="25">
          <cell r="A25">
            <v>39356</v>
          </cell>
          <cell r="B25">
            <v>2.3699999999999999E-2</v>
          </cell>
          <cell r="C25">
            <v>0</v>
          </cell>
          <cell r="D25">
            <v>0</v>
          </cell>
          <cell r="F25">
            <v>2.3699999999999999E-2</v>
          </cell>
        </row>
        <row r="26">
          <cell r="A26">
            <v>39387</v>
          </cell>
          <cell r="B26">
            <v>-6.5199999999999994E-2</v>
          </cell>
          <cell r="C26">
            <v>0.39023260886584454</v>
          </cell>
          <cell r="D26">
            <v>1.9511630443292227E-3</v>
          </cell>
          <cell r="F26">
            <v>-6.7151163044329221E-2</v>
          </cell>
        </row>
        <row r="27">
          <cell r="A27">
            <v>39417</v>
          </cell>
          <cell r="B27">
            <v>-1.4500000000000001E-2</v>
          </cell>
          <cell r="C27">
            <v>0</v>
          </cell>
          <cell r="D27">
            <v>0</v>
          </cell>
          <cell r="F27">
            <v>-1.4500000000000001E-2</v>
          </cell>
        </row>
        <row r="28">
          <cell r="A28">
            <v>39448</v>
          </cell>
          <cell r="B28">
            <v>-2.63E-2</v>
          </cell>
          <cell r="C28">
            <v>0</v>
          </cell>
          <cell r="D28">
            <v>0</v>
          </cell>
          <cell r="F28">
            <v>-2.63E-2</v>
          </cell>
        </row>
        <row r="29">
          <cell r="A29">
            <v>39479</v>
          </cell>
          <cell r="B29">
            <v>2.1100000000000001E-2</v>
          </cell>
          <cell r="C29">
            <v>0.11789205024494273</v>
          </cell>
          <cell r="D29">
            <v>5.8946025122471365E-4</v>
          </cell>
          <cell r="F29">
            <v>2.0510539748775286E-2</v>
          </cell>
        </row>
        <row r="30">
          <cell r="A30">
            <v>39508</v>
          </cell>
          <cell r="B30">
            <v>-8.2000000000000007E-3</v>
          </cell>
          <cell r="C30">
            <v>0</v>
          </cell>
          <cell r="D30">
            <v>0</v>
          </cell>
          <cell r="F30">
            <v>-8.2000000000000007E-3</v>
          </cell>
        </row>
        <row r="31">
          <cell r="A31">
            <v>39539</v>
          </cell>
          <cell r="B31">
            <v>5.9900000000000002E-2</v>
          </cell>
          <cell r="C31">
            <v>0</v>
          </cell>
          <cell r="D31">
            <v>0</v>
          </cell>
          <cell r="F31">
            <v>5.9900000000000002E-2</v>
          </cell>
        </row>
        <row r="32">
          <cell r="A32">
            <v>39569</v>
          </cell>
          <cell r="B32">
            <v>3.2399999999999998E-2</v>
          </cell>
          <cell r="C32">
            <v>0.25784007068983394</v>
          </cell>
          <cell r="D32">
            <v>1.2892003534491698E-3</v>
          </cell>
          <cell r="F32">
            <v>3.1110799646550828E-2</v>
          </cell>
        </row>
        <row r="33">
          <cell r="A33">
            <v>39600</v>
          </cell>
          <cell r="B33">
            <v>-6.9900000000000004E-2</v>
          </cell>
          <cell r="C33">
            <v>0</v>
          </cell>
          <cell r="D33">
            <v>0</v>
          </cell>
          <cell r="F33">
            <v>-6.9900000000000004E-2</v>
          </cell>
        </row>
        <row r="34">
          <cell r="A34">
            <v>39630</v>
          </cell>
          <cell r="B34">
            <v>1.9699999999999999E-2</v>
          </cell>
          <cell r="C34">
            <v>0</v>
          </cell>
          <cell r="D34">
            <v>0</v>
          </cell>
          <cell r="F34">
            <v>1.9699999999999999E-2</v>
          </cell>
        </row>
        <row r="35">
          <cell r="A35">
            <v>39661</v>
          </cell>
          <cell r="B35">
            <v>1.24E-2</v>
          </cell>
          <cell r="C35">
            <v>0.17323927936921968</v>
          </cell>
          <cell r="D35">
            <v>8.6619639684609837E-4</v>
          </cell>
          <cell r="F35">
            <v>1.1533803603153901E-2</v>
          </cell>
        </row>
        <row r="36">
          <cell r="A36">
            <v>39692</v>
          </cell>
          <cell r="B36">
            <v>-0.13</v>
          </cell>
          <cell r="C36">
            <v>0</v>
          </cell>
          <cell r="D36">
            <v>0</v>
          </cell>
          <cell r="F36">
            <v>-0.13</v>
          </cell>
        </row>
        <row r="37">
          <cell r="A37">
            <v>39722</v>
          </cell>
          <cell r="B37">
            <v>-0.2238</v>
          </cell>
          <cell r="C37">
            <v>0</v>
          </cell>
          <cell r="D37">
            <v>0</v>
          </cell>
          <cell r="F37">
            <v>-0.2238</v>
          </cell>
        </row>
        <row r="38">
          <cell r="A38">
            <v>39753</v>
          </cell>
          <cell r="B38">
            <v>-0.17849999999999999</v>
          </cell>
          <cell r="C38">
            <v>0.17792598558351924</v>
          </cell>
          <cell r="D38">
            <v>8.8962992791759624E-4</v>
          </cell>
          <cell r="F38">
            <v>-0.1793896299279176</v>
          </cell>
        </row>
        <row r="39">
          <cell r="A39">
            <v>39783</v>
          </cell>
          <cell r="B39">
            <v>3.1199999999999999E-2</v>
          </cell>
          <cell r="C39">
            <v>0</v>
          </cell>
          <cell r="D39">
            <v>0</v>
          </cell>
          <cell r="F39">
            <v>3.1199999999999999E-2</v>
          </cell>
        </row>
        <row r="40">
          <cell r="A40">
            <v>39814</v>
          </cell>
          <cell r="B40">
            <v>-5.0000000000000001E-3</v>
          </cell>
          <cell r="C40">
            <v>0</v>
          </cell>
          <cell r="D40">
            <v>0</v>
          </cell>
          <cell r="F40">
            <v>-5.0000000000000001E-3</v>
          </cell>
        </row>
        <row r="41">
          <cell r="A41">
            <v>39845</v>
          </cell>
          <cell r="B41">
            <v>-6.4000000000000001E-2</v>
          </cell>
          <cell r="C41">
            <v>0.47596153881128211</v>
          </cell>
          <cell r="D41">
            <v>2.3798076940564107E-3</v>
          </cell>
          <cell r="F41">
            <v>-6.6379807694056409E-2</v>
          </cell>
        </row>
        <row r="42">
          <cell r="A42">
            <v>39873</v>
          </cell>
          <cell r="B42">
            <v>9.2200000000000004E-2</v>
          </cell>
          <cell r="C42">
            <v>0</v>
          </cell>
          <cell r="D42">
            <v>0</v>
          </cell>
          <cell r="F42">
            <v>9.2200000000000004E-2</v>
          </cell>
        </row>
        <row r="43">
          <cell r="A43">
            <v>39904</v>
          </cell>
          <cell r="B43">
            <v>0.1729</v>
          </cell>
          <cell r="C43">
            <v>0</v>
          </cell>
          <cell r="D43">
            <v>0</v>
          </cell>
          <cell r="F43">
            <v>0.1729</v>
          </cell>
        </row>
        <row r="44">
          <cell r="A44">
            <v>39934</v>
          </cell>
          <cell r="B44">
            <v>3.5000000000000003E-2</v>
          </cell>
          <cell r="C44">
            <v>0.35306720182554729</v>
          </cell>
          <cell r="D44">
            <v>1.7653360091277365E-3</v>
          </cell>
          <cell r="F44">
            <v>3.3234663990872264E-2</v>
          </cell>
        </row>
        <row r="45">
          <cell r="A45">
            <v>39965</v>
          </cell>
          <cell r="B45">
            <v>1.04E-2</v>
          </cell>
          <cell r="C45">
            <v>0</v>
          </cell>
          <cell r="D45">
            <v>0</v>
          </cell>
          <cell r="F45">
            <v>1.04E-2</v>
          </cell>
        </row>
        <row r="46">
          <cell r="A46">
            <v>39995</v>
          </cell>
          <cell r="B46">
            <v>0.1157</v>
          </cell>
          <cell r="C46">
            <v>0</v>
          </cell>
          <cell r="D46">
            <v>0</v>
          </cell>
          <cell r="F46">
            <v>0.1157</v>
          </cell>
        </row>
        <row r="47">
          <cell r="A47">
            <v>40026</v>
          </cell>
          <cell r="B47">
            <v>2.7900000000000001E-2</v>
          </cell>
          <cell r="C47">
            <v>0.69381031652980552</v>
          </cell>
          <cell r="D47">
            <v>3.4690515826490275E-3</v>
          </cell>
          <cell r="F47">
            <v>2.4430948417350974E-2</v>
          </cell>
        </row>
        <row r="48">
          <cell r="A48">
            <v>40057</v>
          </cell>
          <cell r="B48">
            <v>6.0600000000000001E-2</v>
          </cell>
          <cell r="C48">
            <v>0</v>
          </cell>
          <cell r="D48">
            <v>0</v>
          </cell>
          <cell r="F48">
            <v>6.0600000000000001E-2</v>
          </cell>
        </row>
        <row r="49">
          <cell r="A49">
            <v>40087</v>
          </cell>
          <cell r="B49">
            <v>-2.6200000000000001E-2</v>
          </cell>
          <cell r="C49">
            <v>0</v>
          </cell>
          <cell r="D49">
            <v>0</v>
          </cell>
          <cell r="F49">
            <v>-2.6200000000000001E-2</v>
          </cell>
        </row>
        <row r="50">
          <cell r="A50">
            <v>40118</v>
          </cell>
          <cell r="B50">
            <v>1.03E-2</v>
          </cell>
          <cell r="C50">
            <v>0.35884518248703845</v>
          </cell>
          <cell r="D50">
            <v>1.7942259124351923E-3</v>
          </cell>
          <cell r="F50">
            <v>8.5057740875648085E-3</v>
          </cell>
        </row>
        <row r="51">
          <cell r="A51">
            <v>40148</v>
          </cell>
          <cell r="B51">
            <v>5.8400000000000001E-2</v>
          </cell>
          <cell r="C51">
            <v>0</v>
          </cell>
          <cell r="D51">
            <v>0</v>
          </cell>
          <cell r="F51">
            <v>5.8400000000000001E-2</v>
          </cell>
        </row>
        <row r="52">
          <cell r="A52">
            <v>40179</v>
          </cell>
          <cell r="B52">
            <v>-5.0000000000000001E-4</v>
          </cell>
          <cell r="C52">
            <v>0</v>
          </cell>
          <cell r="D52">
            <v>0</v>
          </cell>
          <cell r="F52">
            <v>-5.0000000000000001E-4</v>
          </cell>
        </row>
        <row r="53">
          <cell r="A53">
            <v>40210</v>
          </cell>
          <cell r="B53">
            <v>4.1599999999999998E-2</v>
          </cell>
          <cell r="C53">
            <v>0.20286904668317179</v>
          </cell>
          <cell r="D53">
            <v>1.014345233415859E-3</v>
          </cell>
          <cell r="F53">
            <v>4.0585654766584142E-2</v>
          </cell>
        </row>
        <row r="54">
          <cell r="A54">
            <v>40238</v>
          </cell>
          <cell r="B54">
            <v>9.6600000000000005E-2</v>
          </cell>
          <cell r="C54">
            <v>0</v>
          </cell>
          <cell r="D54">
            <v>0</v>
          </cell>
          <cell r="F54">
            <v>9.6600000000000005E-2</v>
          </cell>
        </row>
        <row r="55">
          <cell r="A55">
            <v>40269</v>
          </cell>
          <cell r="B55">
            <v>2.07E-2</v>
          </cell>
          <cell r="C55">
            <v>0</v>
          </cell>
          <cell r="D55">
            <v>0</v>
          </cell>
          <cell r="F55">
            <v>2.07E-2</v>
          </cell>
        </row>
        <row r="56">
          <cell r="A56">
            <v>40299</v>
          </cell>
          <cell r="B56">
            <v>-5.9700000000000003E-2</v>
          </cell>
          <cell r="C56">
            <v>0.15846056930133406</v>
          </cell>
          <cell r="D56">
            <v>7.9230284650667036E-4</v>
          </cell>
          <cell r="F56">
            <v>-6.0492302846506675E-2</v>
          </cell>
        </row>
        <row r="57">
          <cell r="A57">
            <v>40330</v>
          </cell>
          <cell r="B57">
            <v>-6.2E-2</v>
          </cell>
          <cell r="C57">
            <v>0</v>
          </cell>
          <cell r="D57">
            <v>0</v>
          </cell>
          <cell r="F57">
            <v>-6.2E-2</v>
          </cell>
        </row>
        <row r="58">
          <cell r="A58">
            <v>40360</v>
          </cell>
          <cell r="B58">
            <v>1.7500000000000002E-2</v>
          </cell>
          <cell r="C58">
            <v>0</v>
          </cell>
          <cell r="D58">
            <v>0</v>
          </cell>
          <cell r="F58">
            <v>1.7500000000000002E-2</v>
          </cell>
        </row>
        <row r="59">
          <cell r="A59">
            <v>40391</v>
          </cell>
          <cell r="B59">
            <v>-7.51E-2</v>
          </cell>
          <cell r="C59">
            <v>0.24675243570846286</v>
          </cell>
          <cell r="D59">
            <v>1.2337621785423144E-3</v>
          </cell>
          <cell r="F59">
            <v>-7.6333762178542319E-2</v>
          </cell>
        </row>
        <row r="60">
          <cell r="A60">
            <v>40422</v>
          </cell>
          <cell r="B60">
            <v>0.12479999999999999</v>
          </cell>
          <cell r="C60">
            <v>0</v>
          </cell>
          <cell r="D60">
            <v>0</v>
          </cell>
          <cell r="F60">
            <v>0.12479999999999999</v>
          </cell>
        </row>
        <row r="61">
          <cell r="A61">
            <v>40452</v>
          </cell>
          <cell r="B61">
            <v>3.8600000000000002E-2</v>
          </cell>
          <cell r="C61">
            <v>0</v>
          </cell>
          <cell r="D61">
            <v>0</v>
          </cell>
          <cell r="F61">
            <v>3.8600000000000002E-2</v>
          </cell>
        </row>
        <row r="62">
          <cell r="A62">
            <v>40483</v>
          </cell>
          <cell r="B62">
            <v>3.4799999999999998E-2</v>
          </cell>
          <cell r="C62">
            <v>0.1611606420853286</v>
          </cell>
          <cell r="D62">
            <v>8.0580321042664303E-4</v>
          </cell>
          <cell r="F62">
            <v>3.3994196789573355E-2</v>
          </cell>
        </row>
        <row r="63">
          <cell r="A63">
            <v>40513</v>
          </cell>
          <cell r="B63">
            <v>3.2599999999999997E-2</v>
          </cell>
          <cell r="C63">
            <v>0</v>
          </cell>
          <cell r="D63">
            <v>0</v>
          </cell>
          <cell r="F63">
            <v>3.2599999999999997E-2</v>
          </cell>
        </row>
        <row r="64">
          <cell r="A64">
            <v>40544</v>
          </cell>
          <cell r="B64">
            <v>1.43E-2</v>
          </cell>
          <cell r="C64">
            <v>0</v>
          </cell>
          <cell r="D64">
            <v>0</v>
          </cell>
          <cell r="F64">
            <v>1.43E-2</v>
          </cell>
        </row>
        <row r="65">
          <cell r="A65">
            <v>40575</v>
          </cell>
          <cell r="B65">
            <v>3.8899999999999997E-2</v>
          </cell>
          <cell r="C65">
            <v>0.34602769036818432</v>
          </cell>
          <cell r="D65">
            <v>1.7301384518409217E-3</v>
          </cell>
          <cell r="F65">
            <v>3.7169861548159072E-2</v>
          </cell>
        </row>
        <row r="66">
          <cell r="A66">
            <v>40603</v>
          </cell>
          <cell r="B66">
            <v>5.16E-2</v>
          </cell>
          <cell r="C66">
            <v>0</v>
          </cell>
          <cell r="D66">
            <v>0</v>
          </cell>
          <cell r="F66">
            <v>5.16E-2</v>
          </cell>
        </row>
        <row r="67">
          <cell r="A67">
            <v>40634</v>
          </cell>
          <cell r="B67">
            <v>3.5900000000000001E-2</v>
          </cell>
          <cell r="C67">
            <v>0</v>
          </cell>
          <cell r="D67">
            <v>0</v>
          </cell>
          <cell r="F67">
            <v>3.5900000000000001E-2</v>
          </cell>
        </row>
        <row r="68">
          <cell r="A68">
            <v>40664</v>
          </cell>
          <cell r="B68">
            <v>8.0000000000000002E-3</v>
          </cell>
          <cell r="C68">
            <v>0.39124381103021899</v>
          </cell>
          <cell r="D68">
            <v>1.956219055151095E-3</v>
          </cell>
          <cell r="F68">
            <v>6.0437809448489052E-3</v>
          </cell>
        </row>
        <row r="69">
          <cell r="A69">
            <v>40695</v>
          </cell>
          <cell r="B69">
            <v>-1.0800000000000001E-2</v>
          </cell>
          <cell r="C69">
            <v>0</v>
          </cell>
          <cell r="D69">
            <v>0</v>
          </cell>
          <cell r="F69">
            <v>-1.0800000000000001E-2</v>
          </cell>
        </row>
        <row r="70">
          <cell r="A70">
            <v>40725</v>
          </cell>
          <cell r="B70">
            <v>-2.8799999999999999E-2</v>
          </cell>
          <cell r="C70">
            <v>0</v>
          </cell>
          <cell r="D70">
            <v>0</v>
          </cell>
          <cell r="F70">
            <v>-2.8799999999999999E-2</v>
          </cell>
        </row>
        <row r="71">
          <cell r="A71">
            <v>40756</v>
          </cell>
          <cell r="B71">
            <v>-9.6600000000000005E-2</v>
          </cell>
          <cell r="C71">
            <v>0.32748252056411042</v>
          </cell>
          <cell r="D71">
            <v>1.6374126028205521E-3</v>
          </cell>
          <cell r="F71">
            <v>-9.8237412602820554E-2</v>
          </cell>
        </row>
        <row r="72">
          <cell r="A72">
            <v>40787</v>
          </cell>
          <cell r="B72">
            <v>-5.5300000000000002E-2</v>
          </cell>
          <cell r="C72">
            <v>0</v>
          </cell>
          <cell r="D72">
            <v>0</v>
          </cell>
          <cell r="F72">
            <v>-5.5300000000000002E-2</v>
          </cell>
        </row>
        <row r="73">
          <cell r="A73">
            <v>40817</v>
          </cell>
          <cell r="B73">
            <v>0.15129999999999999</v>
          </cell>
          <cell r="C73">
            <v>0</v>
          </cell>
          <cell r="D73">
            <v>0</v>
          </cell>
          <cell r="F73">
            <v>0.15129999999999999</v>
          </cell>
        </row>
        <row r="74">
          <cell r="A74">
            <v>40848</v>
          </cell>
          <cell r="B74">
            <v>2.7699999999999999E-2</v>
          </cell>
          <cell r="C74">
            <v>0.43870735210952372</v>
          </cell>
          <cell r="D74">
            <v>2.1935367605476186E-3</v>
          </cell>
          <cell r="F74">
            <v>2.5506463239452382E-2</v>
          </cell>
        </row>
        <row r="75">
          <cell r="A75">
            <v>40878</v>
          </cell>
          <cell r="B75">
            <v>3.2300000000000002E-2</v>
          </cell>
          <cell r="C75">
            <v>0</v>
          </cell>
          <cell r="D75">
            <v>0</v>
          </cell>
          <cell r="F75">
            <v>3.2300000000000002E-2</v>
          </cell>
        </row>
        <row r="76">
          <cell r="A76">
            <v>40909</v>
          </cell>
          <cell r="B76">
            <v>4.0599999999999997E-2</v>
          </cell>
          <cell r="C76">
            <v>0</v>
          </cell>
          <cell r="D76">
            <v>0</v>
          </cell>
          <cell r="F76">
            <v>4.0599999999999997E-2</v>
          </cell>
        </row>
        <row r="77">
          <cell r="A77">
            <v>40940</v>
          </cell>
          <cell r="B77">
            <v>2.5600000000000001E-2</v>
          </cell>
          <cell r="C77">
            <v>0.13030445280625369</v>
          </cell>
          <cell r="D77">
            <v>6.515222640312685E-4</v>
          </cell>
          <cell r="F77">
            <v>2.4948477735968734E-2</v>
          </cell>
        </row>
        <row r="78">
          <cell r="A78">
            <v>40969</v>
          </cell>
          <cell r="B78">
            <v>2.6499999999999999E-2</v>
          </cell>
          <cell r="C78">
            <v>0</v>
          </cell>
          <cell r="D78">
            <v>0</v>
          </cell>
          <cell r="F78">
            <v>2.6499999999999999E-2</v>
          </cell>
        </row>
        <row r="79">
          <cell r="A79">
            <v>41000</v>
          </cell>
          <cell r="B79">
            <v>-3.8999999999999998E-3</v>
          </cell>
          <cell r="C79">
            <v>0</v>
          </cell>
          <cell r="D79">
            <v>0</v>
          </cell>
          <cell r="F79">
            <v>-3.8999999999999998E-3</v>
          </cell>
        </row>
        <row r="80">
          <cell r="A80">
            <v>41030</v>
          </cell>
          <cell r="B80">
            <v>-8.1500000000000003E-2</v>
          </cell>
          <cell r="C80">
            <v>0.13638593586178607</v>
          </cell>
          <cell r="D80">
            <v>6.8192967930893035E-4</v>
          </cell>
          <cell r="F80">
            <v>-8.2181929679308929E-2</v>
          </cell>
        </row>
        <row r="81">
          <cell r="A81">
            <v>41061</v>
          </cell>
          <cell r="B81">
            <v>4.99E-2</v>
          </cell>
          <cell r="C81">
            <v>0</v>
          </cell>
          <cell r="D81">
            <v>0</v>
          </cell>
          <cell r="F81">
            <v>4.99E-2</v>
          </cell>
        </row>
        <row r="82">
          <cell r="A82">
            <v>41091</v>
          </cell>
          <cell r="B82">
            <v>1.15E-2</v>
          </cell>
          <cell r="C82">
            <v>0</v>
          </cell>
          <cell r="D82">
            <v>0</v>
          </cell>
          <cell r="F82">
            <v>1.15E-2</v>
          </cell>
        </row>
        <row r="83">
          <cell r="A83">
            <v>41122</v>
          </cell>
          <cell r="B83">
            <v>7.1800000000000003E-2</v>
          </cell>
          <cell r="C83">
            <v>0.15466342973567992</v>
          </cell>
          <cell r="D83">
            <v>7.733171486783996E-4</v>
          </cell>
          <cell r="F83">
            <v>7.1026682851321604E-2</v>
          </cell>
        </row>
        <row r="84">
          <cell r="A84">
            <v>41153</v>
          </cell>
          <cell r="B84">
            <v>2.7199999999999998E-2</v>
          </cell>
          <cell r="C84">
            <v>0</v>
          </cell>
          <cell r="D84">
            <v>0</v>
          </cell>
          <cell r="F84">
            <v>2.7199999999999998E-2</v>
          </cell>
        </row>
        <row r="85">
          <cell r="A85">
            <v>41183</v>
          </cell>
          <cell r="B85">
            <v>-8.9999999999999998E-4</v>
          </cell>
          <cell r="C85">
            <v>0</v>
          </cell>
          <cell r="D85">
            <v>0</v>
          </cell>
          <cell r="F85">
            <v>-8.9999999999999998E-4</v>
          </cell>
        </row>
        <row r="86">
          <cell r="A86">
            <v>41214</v>
          </cell>
          <cell r="B86">
            <v>1.5900000000000001E-2</v>
          </cell>
          <cell r="C86">
            <v>4.9932430859420715E-2</v>
          </cell>
          <cell r="D86">
            <v>2.4966215429710357E-4</v>
          </cell>
          <cell r="F86">
            <v>1.5650337845702897E-2</v>
          </cell>
        </row>
        <row r="87">
          <cell r="A87">
            <v>41244</v>
          </cell>
          <cell r="B87">
            <v>4.41E-2</v>
          </cell>
          <cell r="C87">
            <v>0</v>
          </cell>
          <cell r="D87">
            <v>0</v>
          </cell>
          <cell r="F87">
            <v>4.41E-2</v>
          </cell>
        </row>
        <row r="88">
          <cell r="A88">
            <v>41275</v>
          </cell>
          <cell r="B88">
            <v>3.7100000000000001E-2</v>
          </cell>
          <cell r="C88">
            <v>0</v>
          </cell>
          <cell r="D88">
            <v>0</v>
          </cell>
          <cell r="F88">
            <v>3.7100000000000001E-2</v>
          </cell>
        </row>
        <row r="89">
          <cell r="A89">
            <v>41306</v>
          </cell>
          <cell r="B89">
            <v>1.7999999999999999E-2</v>
          </cell>
          <cell r="C89">
            <v>0.26529512608330857</v>
          </cell>
          <cell r="D89">
            <v>1.3264756304165429E-3</v>
          </cell>
          <cell r="F89">
            <v>1.6673524369583456E-2</v>
          </cell>
        </row>
        <row r="90">
          <cell r="A90">
            <v>41334</v>
          </cell>
          <cell r="B90">
            <v>5.5399999999999998E-2</v>
          </cell>
          <cell r="C90">
            <v>0</v>
          </cell>
          <cell r="D90">
            <v>0</v>
          </cell>
          <cell r="E90">
            <v>0</v>
          </cell>
          <cell r="F90">
            <v>5.5399999999999998E-2</v>
          </cell>
        </row>
        <row r="91">
          <cell r="A91">
            <v>41365</v>
          </cell>
          <cell r="B91">
            <v>-6.4000000000000003E-3</v>
          </cell>
          <cell r="C91">
            <v>0</v>
          </cell>
          <cell r="D91">
            <v>0</v>
          </cell>
          <cell r="E91">
            <v>0</v>
          </cell>
          <cell r="F91">
            <v>-6.4000000000000003E-3</v>
          </cell>
        </row>
        <row r="92">
          <cell r="A92">
            <v>41395</v>
          </cell>
          <cell r="B92">
            <v>3.8899999999999997E-2</v>
          </cell>
          <cell r="C92">
            <v>0.26529512608330857</v>
          </cell>
          <cell r="D92">
            <v>1.3264756304165429E-3</v>
          </cell>
          <cell r="E92">
            <v>0</v>
          </cell>
          <cell r="F92">
            <v>3.7573524369583451E-2</v>
          </cell>
        </row>
        <row r="93">
          <cell r="A93">
            <v>41426</v>
          </cell>
          <cell r="B93">
            <v>-8.5000000000000006E-3</v>
          </cell>
          <cell r="C93">
            <v>0</v>
          </cell>
          <cell r="D93">
            <v>0</v>
          </cell>
          <cell r="E93">
            <v>0</v>
          </cell>
          <cell r="F93">
            <v>-8.5000000000000006E-3</v>
          </cell>
        </row>
        <row r="94">
          <cell r="A94">
            <v>41456</v>
          </cell>
          <cell r="B94">
            <v>8.7400000000000005E-2</v>
          </cell>
          <cell r="C94">
            <v>0</v>
          </cell>
          <cell r="D94">
            <v>0</v>
          </cell>
          <cell r="E94">
            <v>0</v>
          </cell>
          <cell r="F94">
            <v>8.7400000000000005E-2</v>
          </cell>
        </row>
        <row r="95">
          <cell r="A95">
            <v>41487</v>
          </cell>
          <cell r="B95">
            <v>-6.7999999999999996E-3</v>
          </cell>
          <cell r="C95">
            <v>0.26529512608330857</v>
          </cell>
          <cell r="D95">
            <v>1.3264756304165429E-3</v>
          </cell>
          <cell r="E95">
            <v>0</v>
          </cell>
          <cell r="F95">
            <v>-8.1264756304165429E-3</v>
          </cell>
        </row>
        <row r="96">
          <cell r="A96">
            <v>41518</v>
          </cell>
          <cell r="B96">
            <v>7.1900000000000006E-2</v>
          </cell>
          <cell r="C96">
            <v>0</v>
          </cell>
          <cell r="D96">
            <v>0</v>
          </cell>
          <cell r="E96">
            <v>0</v>
          </cell>
          <cell r="F96">
            <v>7.1900000000000006E-2</v>
          </cell>
        </row>
        <row r="97">
          <cell r="A97">
            <v>41548</v>
          </cell>
          <cell r="B97">
            <v>6.3E-3</v>
          </cell>
          <cell r="C97">
            <v>0</v>
          </cell>
          <cell r="D97">
            <v>0</v>
          </cell>
          <cell r="E97">
            <v>0</v>
          </cell>
          <cell r="F97">
            <v>6.3E-3</v>
          </cell>
        </row>
        <row r="98">
          <cell r="A98">
            <v>41579</v>
          </cell>
          <cell r="B98">
            <v>3.1099999999999999E-2</v>
          </cell>
          <cell r="C98">
            <v>0.26529512608330857</v>
          </cell>
          <cell r="D98">
            <v>1.3264756304165429E-3</v>
          </cell>
          <cell r="E98">
            <v>0</v>
          </cell>
          <cell r="F98">
            <v>2.9773524369583457E-2</v>
          </cell>
        </row>
        <row r="99">
          <cell r="A99">
            <v>41609</v>
          </cell>
          <cell r="B99">
            <v>1.6E-2</v>
          </cell>
          <cell r="C99">
            <v>0</v>
          </cell>
          <cell r="D99">
            <v>0</v>
          </cell>
          <cell r="E99">
            <v>0</v>
          </cell>
          <cell r="F99">
            <v>1.6E-2</v>
          </cell>
        </row>
        <row r="100">
          <cell r="A100">
            <v>41640</v>
          </cell>
          <cell r="B100">
            <v>-1.5900000000000001E-2</v>
          </cell>
          <cell r="C100">
            <v>0</v>
          </cell>
          <cell r="D100">
            <v>0</v>
          </cell>
          <cell r="E100">
            <v>0</v>
          </cell>
          <cell r="F100">
            <v>-1.5900000000000001E-2</v>
          </cell>
        </row>
        <row r="101">
          <cell r="A101">
            <v>41671</v>
          </cell>
          <cell r="B101">
            <v>0.1171</v>
          </cell>
          <cell r="C101">
            <v>0.26529512608330857</v>
          </cell>
          <cell r="D101">
            <v>1.3264756304165429E-3</v>
          </cell>
          <cell r="E101">
            <v>0</v>
          </cell>
          <cell r="F101">
            <v>0.11577352436958345</v>
          </cell>
        </row>
      </sheetData>
      <sheetData sheetId="9"/>
      <sheetData sheetId="10"/>
      <sheetData sheetId="11"/>
      <sheetData sheetId="12"/>
      <sheetData sheetId="13"/>
      <sheetData sheetId="14"/>
      <sheetData sheetId="15"/>
      <sheetData sheetId="16" refreshError="1"/>
      <sheetData sheetId="1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8"/>
  <sheetViews>
    <sheetView workbookViewId="0">
      <selection activeCell="D19" sqref="D19"/>
    </sheetView>
  </sheetViews>
  <sheetFormatPr defaultRowHeight="15" x14ac:dyDescent="0.25"/>
  <cols>
    <col min="1" max="1" width="23.7109375" bestFit="1" customWidth="1"/>
    <col min="2" max="2" width="17.28515625" customWidth="1"/>
    <col min="3" max="3" width="19.42578125" bestFit="1" customWidth="1"/>
  </cols>
  <sheetData>
    <row r="1" spans="1:2" x14ac:dyDescent="0.25">
      <c r="A1" t="s">
        <v>223</v>
      </c>
      <c r="B1" t="s">
        <v>224</v>
      </c>
    </row>
    <row r="3" spans="1:2" x14ac:dyDescent="0.25">
      <c r="A3" t="s">
        <v>77</v>
      </c>
      <c r="B3" t="s">
        <v>235</v>
      </c>
    </row>
    <row r="4" spans="1:2" x14ac:dyDescent="0.25">
      <c r="A4" t="s">
        <v>78</v>
      </c>
      <c r="B4" t="s">
        <v>236</v>
      </c>
    </row>
    <row r="5" spans="1:2" x14ac:dyDescent="0.25">
      <c r="A5" t="s">
        <v>68</v>
      </c>
      <c r="B5" t="s">
        <v>237</v>
      </c>
    </row>
    <row r="6" spans="1:2" x14ac:dyDescent="0.25">
      <c r="A6" t="s">
        <v>67</v>
      </c>
      <c r="B6" t="s">
        <v>238</v>
      </c>
    </row>
    <row r="7" spans="1:2" x14ac:dyDescent="0.25">
      <c r="A7" t="s">
        <v>80</v>
      </c>
      <c r="B7" t="s">
        <v>181</v>
      </c>
    </row>
    <row r="8" spans="1:2" x14ac:dyDescent="0.25">
      <c r="A8" t="s">
        <v>79</v>
      </c>
      <c r="B8" t="s">
        <v>239</v>
      </c>
    </row>
    <row r="10" spans="1:2" x14ac:dyDescent="0.25">
      <c r="A10" t="s">
        <v>82</v>
      </c>
      <c r="B10" t="s">
        <v>225</v>
      </c>
    </row>
    <row r="11" spans="1:2" x14ac:dyDescent="0.25">
      <c r="A11" t="s">
        <v>83</v>
      </c>
      <c r="B11" t="s">
        <v>226</v>
      </c>
    </row>
    <row r="12" spans="1:2" x14ac:dyDescent="0.25">
      <c r="A12" t="s">
        <v>85</v>
      </c>
      <c r="B12" t="s">
        <v>227</v>
      </c>
    </row>
    <row r="13" spans="1:2" x14ac:dyDescent="0.25">
      <c r="A13" t="s">
        <v>84</v>
      </c>
      <c r="B13" t="s">
        <v>228</v>
      </c>
    </row>
    <row r="14" spans="1:2" x14ac:dyDescent="0.25">
      <c r="A14" t="s">
        <v>86</v>
      </c>
      <c r="B14" t="s">
        <v>229</v>
      </c>
    </row>
    <row r="16" spans="1:2" x14ac:dyDescent="0.25">
      <c r="A16" t="s">
        <v>70</v>
      </c>
      <c r="B16" t="s">
        <v>230</v>
      </c>
    </row>
    <row r="17" spans="1:2" x14ac:dyDescent="0.25">
      <c r="A17" t="s">
        <v>74</v>
      </c>
      <c r="B17" t="s">
        <v>231</v>
      </c>
    </row>
    <row r="18" spans="1:2" x14ac:dyDescent="0.25">
      <c r="A18" t="s">
        <v>76</v>
      </c>
      <c r="B18" t="s">
        <v>232</v>
      </c>
    </row>
    <row r="19" spans="1:2" x14ac:dyDescent="0.25">
      <c r="A19" t="s">
        <v>87</v>
      </c>
      <c r="B19" t="s">
        <v>233</v>
      </c>
    </row>
    <row r="21" spans="1:2" x14ac:dyDescent="0.25">
      <c r="A21" t="s">
        <v>72</v>
      </c>
      <c r="B21" t="s">
        <v>242</v>
      </c>
    </row>
    <row r="22" spans="1:2" x14ac:dyDescent="0.25">
      <c r="A22" t="s">
        <v>71</v>
      </c>
      <c r="B22" t="s">
        <v>243</v>
      </c>
    </row>
    <row r="23" spans="1:2" x14ac:dyDescent="0.25">
      <c r="A23" t="s">
        <v>81</v>
      </c>
      <c r="B23" t="s">
        <v>244</v>
      </c>
    </row>
    <row r="25" spans="1:2" x14ac:dyDescent="0.25">
      <c r="A25" t="s">
        <v>73</v>
      </c>
      <c r="B25" t="s">
        <v>240</v>
      </c>
    </row>
    <row r="26" spans="1:2" x14ac:dyDescent="0.25">
      <c r="A26" t="s">
        <v>69</v>
      </c>
      <c r="B26" t="s">
        <v>241</v>
      </c>
    </row>
    <row r="28" spans="1:2" x14ac:dyDescent="0.25">
      <c r="A28" t="s">
        <v>75</v>
      </c>
      <c r="B28" t="s">
        <v>234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B152"/>
  <sheetViews>
    <sheetView showGridLines="0" topLeftCell="A66" zoomScale="80" zoomScaleNormal="80" workbookViewId="0">
      <selection activeCell="E91" sqref="E91"/>
    </sheetView>
  </sheetViews>
  <sheetFormatPr defaultRowHeight="15" x14ac:dyDescent="0.25"/>
  <cols>
    <col min="1" max="1" width="19.140625" style="4" customWidth="1"/>
    <col min="2" max="2" width="12" style="2" customWidth="1"/>
    <col min="3" max="3" width="14.28515625" style="2" bestFit="1" customWidth="1"/>
    <col min="4" max="4" width="12.42578125" style="2" customWidth="1"/>
    <col min="5" max="5" width="11.140625" style="2" customWidth="1"/>
    <col min="6" max="6" width="10.85546875" style="2" customWidth="1"/>
    <col min="7" max="7" width="14.7109375" style="2" customWidth="1"/>
    <col min="8" max="8" width="26.7109375" style="2" bestFit="1" customWidth="1"/>
    <col min="9" max="12" width="8" style="2" customWidth="1"/>
    <col min="13" max="13" width="8.28515625" style="2" customWidth="1"/>
    <col min="14" max="16" width="7.5703125" style="2" customWidth="1"/>
    <col min="17" max="17" width="9.5703125" style="2" customWidth="1"/>
    <col min="18" max="19" width="7.7109375" style="2" customWidth="1"/>
    <col min="20" max="21" width="9.140625" style="2" customWidth="1"/>
    <col min="22" max="22" width="7.7109375" style="2" customWidth="1"/>
    <col min="23" max="23" width="4.85546875" style="2" customWidth="1"/>
    <col min="24" max="24" width="12.140625" style="2" customWidth="1"/>
    <col min="25" max="25" width="9" style="2" customWidth="1"/>
    <col min="26" max="26" width="8.85546875" style="2" customWidth="1"/>
    <col min="27" max="27" width="8.5703125" style="2" customWidth="1"/>
    <col min="28" max="29" width="9.28515625" style="2" customWidth="1"/>
    <col min="30" max="32" width="9.140625" style="2" customWidth="1"/>
    <col min="33" max="33" width="7.85546875" style="2" customWidth="1"/>
    <col min="34" max="34" width="12.7109375" style="6" bestFit="1" customWidth="1"/>
    <col min="35" max="35" width="13.85546875" style="2" bestFit="1" customWidth="1"/>
    <col min="36" max="36" width="11.5703125" style="2" bestFit="1" customWidth="1"/>
    <col min="37" max="37" width="13.7109375" style="2" bestFit="1" customWidth="1"/>
    <col min="38" max="38" width="13.140625" style="2" bestFit="1" customWidth="1"/>
    <col min="39" max="39" width="7.7109375" style="2" customWidth="1"/>
    <col min="40" max="40" width="7.7109375" style="117" customWidth="1"/>
    <col min="41" max="42" width="9.140625" style="2"/>
    <col min="43" max="43" width="17.85546875" style="2" bestFit="1" customWidth="1"/>
    <col min="44" max="44" width="17.7109375" style="2" bestFit="1" customWidth="1"/>
    <col min="45" max="45" width="20" style="2" bestFit="1" customWidth="1"/>
    <col min="46" max="46" width="19.85546875" style="2" bestFit="1" customWidth="1"/>
    <col min="47" max="47" width="28.7109375" style="2" bestFit="1" customWidth="1"/>
    <col min="48" max="48" width="23.5703125" style="2" bestFit="1" customWidth="1"/>
    <col min="49" max="16384" width="9.140625" style="2"/>
  </cols>
  <sheetData>
    <row r="1" spans="1:54" s="5" customFormat="1" x14ac:dyDescent="0.25">
      <c r="A1" s="64" t="s">
        <v>114</v>
      </c>
      <c r="B1" s="65" t="str">
        <f>IF(C32="","",C32)</f>
        <v>Strategy3 Replicator</v>
      </c>
      <c r="C1" s="65" t="str">
        <f>IF(D32="","",D32)</f>
        <v/>
      </c>
      <c r="D1" s="65" t="str">
        <f>IF(E32="","",E32)</f>
        <v/>
      </c>
      <c r="E1" s="65" t="str">
        <f>IF(F32="","",F32)</f>
        <v/>
      </c>
      <c r="F1" s="65" t="str">
        <f>IF(G32="","",G32)</f>
        <v/>
      </c>
      <c r="G1" s="19" t="s">
        <v>19</v>
      </c>
      <c r="R1"/>
      <c r="S1"/>
      <c r="T1"/>
      <c r="U1"/>
      <c r="V1"/>
      <c r="W1"/>
      <c r="X1" t="s">
        <v>169</v>
      </c>
      <c r="Y1"/>
      <c r="Z1"/>
      <c r="AB1" s="71"/>
      <c r="AC1" s="73"/>
      <c r="AD1" s="71"/>
      <c r="AE1" s="71"/>
      <c r="AF1" s="71"/>
      <c r="AG1" s="71"/>
      <c r="AH1" s="71"/>
      <c r="AN1" s="116"/>
      <c r="AQ1" s="5" t="s">
        <v>10</v>
      </c>
    </row>
    <row r="2" spans="1:54" s="5" customFormat="1" ht="15.75" thickBot="1" x14ac:dyDescent="0.3">
      <c r="A2" s="99" t="str">
        <f>A30</f>
        <v>Strategy3 Actual</v>
      </c>
      <c r="B2" s="65" t="str">
        <f>B1</f>
        <v>Strategy3 Replicator</v>
      </c>
      <c r="C2" s="65" t="str">
        <f t="shared" ref="C2:F2" si="0">C1</f>
        <v/>
      </c>
      <c r="D2" s="65" t="str">
        <f t="shared" si="0"/>
        <v/>
      </c>
      <c r="E2" s="65" t="str">
        <f t="shared" si="0"/>
        <v/>
      </c>
      <c r="F2" s="65" t="str">
        <f t="shared" si="0"/>
        <v/>
      </c>
      <c r="G2" s="19" t="s">
        <v>2</v>
      </c>
      <c r="H2" s="19" t="s">
        <v>1</v>
      </c>
      <c r="J2" s="5" t="s">
        <v>122</v>
      </c>
      <c r="R2"/>
      <c r="S2"/>
      <c r="T2"/>
      <c r="U2"/>
      <c r="V2"/>
      <c r="W2"/>
      <c r="X2"/>
      <c r="Y2"/>
      <c r="Z2"/>
      <c r="AB2" s="71"/>
      <c r="AC2" s="73"/>
      <c r="AD2" s="71"/>
      <c r="AE2" s="71"/>
      <c r="AF2" s="71"/>
      <c r="AG2" s="71"/>
      <c r="AH2" s="71"/>
      <c r="AN2" s="116"/>
      <c r="AO2" s="5">
        <v>-0.23662432586036025</v>
      </c>
      <c r="AP2" s="5">
        <v>0.86815119275078501</v>
      </c>
      <c r="AQ2" s="5">
        <v>2.9993161307161533E-3</v>
      </c>
    </row>
    <row r="3" spans="1:54" x14ac:dyDescent="0.25">
      <c r="A3" s="9" t="s">
        <v>10</v>
      </c>
      <c r="B3" s="63">
        <f>IFERROR(IF($R$1="SUMMARY OUTPUT",VLOOKUP(B1,$R$1:$S$30,2,FALSE),HLOOKUP(B1,$AB$11:$AG$18,2,FALSE)),"")</f>
        <v>0.67241413302537711</v>
      </c>
      <c r="C3" s="63" t="str">
        <f t="shared" ref="C3:G3" si="1">IFERROR(IF($R$1="SUMMARY OUTPUT",VLOOKUP(C1,$R$1:$S$30,2,FALSE),HLOOKUP(C1,$AB$11:$AG$18,2,FALSE)),"")</f>
        <v/>
      </c>
      <c r="D3" s="63" t="str">
        <f t="shared" si="1"/>
        <v/>
      </c>
      <c r="E3" s="63" t="str">
        <f t="shared" si="1"/>
        <v/>
      </c>
      <c r="F3" s="63" t="str">
        <f t="shared" si="1"/>
        <v/>
      </c>
      <c r="G3" s="10">
        <f t="shared" si="1"/>
        <v>2.3387228669478899E-4</v>
      </c>
      <c r="H3" s="1"/>
      <c r="J3" s="58">
        <f>(MAX(B33:B1048576)-MIN(B33:B1048576))/365</f>
        <v>6.0054794520547947</v>
      </c>
      <c r="R3" s="24" t="s">
        <v>15</v>
      </c>
      <c r="S3" s="24"/>
      <c r="T3"/>
      <c r="U3"/>
      <c r="V3"/>
      <c r="W3"/>
      <c r="X3"/>
      <c r="Y3"/>
      <c r="Z3"/>
      <c r="AB3" s="6"/>
      <c r="AC3" s="74"/>
      <c r="AD3" s="6"/>
      <c r="AE3" s="6"/>
      <c r="AF3" s="6"/>
      <c r="AG3" s="6"/>
    </row>
    <row r="4" spans="1:54" x14ac:dyDescent="0.25">
      <c r="A4" s="9" t="s">
        <v>124</v>
      </c>
      <c r="B4" s="63">
        <f>IFERROR(IF($R$1="SUMMARY OUTPUT",VLOOKUP(B1,$R$1:$V$30,5,FALSE),HLOOKUP(B1,$AB$11:$AG$18,8,FALSE)),"")</f>
        <v>1.7578832807256274E-43</v>
      </c>
      <c r="C4" s="63" t="str">
        <f t="shared" ref="C4:G4" si="2">IFERROR(IF($R$1="SUMMARY OUTPUT",VLOOKUP(C1,$R$1:$V$30,5,FALSE),HLOOKUP(C1,$AB$11:$AG$18,8,FALSE)),"")</f>
        <v/>
      </c>
      <c r="D4" s="63" t="str">
        <f t="shared" si="2"/>
        <v/>
      </c>
      <c r="E4" s="63" t="str">
        <f t="shared" si="2"/>
        <v/>
      </c>
      <c r="F4" s="63" t="str">
        <f t="shared" si="2"/>
        <v/>
      </c>
      <c r="G4" s="63">
        <f t="shared" si="2"/>
        <v>0.84765606138889793</v>
      </c>
      <c r="H4" s="1"/>
      <c r="J4" s="58"/>
      <c r="R4" s="21"/>
      <c r="S4" s="21"/>
      <c r="T4"/>
      <c r="U4"/>
      <c r="V4"/>
      <c r="W4"/>
      <c r="X4"/>
      <c r="Y4"/>
      <c r="Z4"/>
      <c r="AB4" s="6"/>
      <c r="AC4" s="74"/>
      <c r="AD4" s="6" t="s">
        <v>9</v>
      </c>
      <c r="AE4" s="6" t="s">
        <v>47</v>
      </c>
      <c r="AF4" s="6" t="s">
        <v>7</v>
      </c>
      <c r="AG4" s="6" t="s">
        <v>19</v>
      </c>
    </row>
    <row r="5" spans="1:54" x14ac:dyDescent="0.25">
      <c r="A5" s="9" t="s">
        <v>355</v>
      </c>
      <c r="B5" s="63">
        <f>IF($R$1="SUMMARY OUTPUT",VLOOKUP("R Square",$R$1:$S$30,2,FALSE),$AE$14)</f>
        <v>0.93330356125358216</v>
      </c>
      <c r="C5" s="63"/>
      <c r="D5" s="63"/>
      <c r="E5" s="63"/>
      <c r="F5" s="63"/>
      <c r="G5" s="63"/>
      <c r="H5" s="1"/>
      <c r="J5" s="58"/>
      <c r="R5" s="21" t="s">
        <v>16</v>
      </c>
      <c r="S5" s="21">
        <v>0.73336799910127337</v>
      </c>
      <c r="T5"/>
      <c r="U5"/>
      <c r="V5"/>
      <c r="W5"/>
      <c r="X5"/>
      <c r="Y5"/>
      <c r="Z5"/>
      <c r="AB5" s="6"/>
      <c r="AC5" s="74"/>
      <c r="AD5" s="6">
        <v>-0.55112033043856112</v>
      </c>
      <c r="AE5" s="6">
        <v>0.70072043380115012</v>
      </c>
      <c r="AF5" s="6">
        <v>-0.32492862519984234</v>
      </c>
      <c r="AG5" s="6">
        <v>7.4912899859605388E-4</v>
      </c>
    </row>
    <row r="6" spans="1:54" x14ac:dyDescent="0.25">
      <c r="A6" s="1" t="s">
        <v>120</v>
      </c>
      <c r="B6" s="10">
        <f>IFERROR((1+I31)^(1/$J$3)-1,"")</f>
        <v>0.17770604938377765</v>
      </c>
      <c r="C6" s="10" t="str">
        <f t="shared" ref="C6:F6" si="3">IFERROR((1+J31)^(1/$J$3)-1,"")</f>
        <v/>
      </c>
      <c r="D6" s="10" t="str">
        <f t="shared" si="3"/>
        <v/>
      </c>
      <c r="E6" s="10" t="str">
        <f t="shared" si="3"/>
        <v/>
      </c>
      <c r="F6" s="10" t="str">
        <f t="shared" si="3"/>
        <v/>
      </c>
      <c r="G6" s="10">
        <f>(1+G3)^12-1</f>
        <v>2.8100802083128595E-3</v>
      </c>
      <c r="H6" s="1"/>
      <c r="J6" s="6" t="b">
        <f>(1+B6)^$J$3-1=I31</f>
        <v>1</v>
      </c>
      <c r="K6" s="6" t="e">
        <f t="shared" ref="K6:N6" si="4">(1+C6)^$J$3-1=J31</f>
        <v>#VALUE!</v>
      </c>
      <c r="L6" s="6" t="e">
        <f t="shared" si="4"/>
        <v>#VALUE!</v>
      </c>
      <c r="M6" s="6" t="e">
        <f t="shared" si="4"/>
        <v>#VALUE!</v>
      </c>
      <c r="N6" s="6" t="e">
        <f t="shared" si="4"/>
        <v>#VALUE!</v>
      </c>
      <c r="R6" s="21"/>
      <c r="S6" s="21"/>
      <c r="T6"/>
      <c r="U6"/>
      <c r="V6"/>
      <c r="W6"/>
      <c r="X6"/>
      <c r="Y6"/>
      <c r="Z6"/>
      <c r="AB6" s="6"/>
      <c r="AC6" s="74"/>
      <c r="AD6" s="6"/>
      <c r="AE6" s="6"/>
      <c r="AF6" s="6"/>
      <c r="AG6" s="6"/>
    </row>
    <row r="7" spans="1:54" x14ac:dyDescent="0.25">
      <c r="A7" s="9" t="s">
        <v>121</v>
      </c>
      <c r="B7" s="10">
        <f>IFERROR((1+O31)^(1/$J$3)-1,"")</f>
        <v>0.12127675940197102</v>
      </c>
      <c r="C7" s="10" t="str">
        <f t="shared" ref="C7:G7" si="5">IFERROR((1+P31)^(1/$J$3)-1,"")</f>
        <v/>
      </c>
      <c r="D7" s="10" t="str">
        <f t="shared" si="5"/>
        <v/>
      </c>
      <c r="E7" s="10" t="str">
        <f t="shared" si="5"/>
        <v/>
      </c>
      <c r="F7" s="10" t="str">
        <f t="shared" si="5"/>
        <v/>
      </c>
      <c r="G7" s="10">
        <f t="shared" si="5"/>
        <v>2.8465613483585894E-3</v>
      </c>
      <c r="H7" s="10">
        <f t="shared" ref="H7" si="6">(1+U31)^(1/$J$3)-1</f>
        <v>0.12444084304214598</v>
      </c>
      <c r="J7" s="6" t="b">
        <f>(1+B7)^$J$3-1=O31</f>
        <v>0</v>
      </c>
      <c r="K7" s="6" t="e">
        <f t="shared" ref="K7:N7" si="7">(1+C7)^$J$3-1=P31</f>
        <v>#VALUE!</v>
      </c>
      <c r="L7" s="6" t="e">
        <f t="shared" si="7"/>
        <v>#VALUE!</v>
      </c>
      <c r="M7" s="6" t="e">
        <f t="shared" si="7"/>
        <v>#VALUE!</v>
      </c>
      <c r="N7" s="6" t="e">
        <f t="shared" si="7"/>
        <v>#VALUE!</v>
      </c>
      <c r="R7" s="21"/>
      <c r="S7" s="21"/>
      <c r="T7"/>
      <c r="U7"/>
      <c r="V7"/>
      <c r="W7"/>
      <c r="X7"/>
      <c r="Y7"/>
      <c r="Z7"/>
      <c r="AB7" s="6" t="s">
        <v>408</v>
      </c>
      <c r="AC7" s="75">
        <f>_xlfn.STDEV.P(Y33:Y1048576)/_xlfn.STDEV.P(V33:V1048576)</f>
        <v>1.0351148485318795</v>
      </c>
      <c r="AD7" s="6"/>
      <c r="AE7" s="6"/>
      <c r="AF7" s="6"/>
      <c r="AG7" s="6"/>
    </row>
    <row r="8" spans="1:54" ht="15.75" thickBot="1" x14ac:dyDescent="0.3">
      <c r="A8" s="4" t="s">
        <v>115</v>
      </c>
      <c r="B8" s="2">
        <f>IFERROR(1+B7,"")</f>
        <v>1.121276759401971</v>
      </c>
      <c r="C8" s="2" t="str">
        <f t="shared" ref="C8:F8" si="8">IFERROR(1+C7,"")</f>
        <v/>
      </c>
      <c r="D8" s="2" t="str">
        <f t="shared" si="8"/>
        <v/>
      </c>
      <c r="E8" s="2" t="str">
        <f t="shared" si="8"/>
        <v/>
      </c>
      <c r="F8" s="2" t="str">
        <f t="shared" si="8"/>
        <v/>
      </c>
      <c r="G8" s="2">
        <f t="shared" ref="G8" si="9">1+G7</f>
        <v>1.0028465613483586</v>
      </c>
      <c r="H8" s="10">
        <f>PRODUCT(B8:G8)-1</f>
        <v>0.1244685424860974</v>
      </c>
      <c r="R8" s="22"/>
      <c r="S8" s="22"/>
      <c r="T8"/>
      <c r="U8"/>
      <c r="V8"/>
      <c r="W8"/>
      <c r="X8"/>
      <c r="Y8"/>
      <c r="Z8"/>
      <c r="AB8" s="6" t="s">
        <v>409</v>
      </c>
      <c r="AC8" s="6"/>
      <c r="AD8" s="6"/>
      <c r="AE8" s="6"/>
      <c r="AF8" s="6"/>
      <c r="AG8" s="6"/>
    </row>
    <row r="9" spans="1:54" s="5" customFormat="1" x14ac:dyDescent="0.25">
      <c r="A9" s="5" t="s">
        <v>116</v>
      </c>
      <c r="B9" s="20"/>
      <c r="C9" s="20"/>
      <c r="D9" s="20"/>
      <c r="E9" s="19"/>
      <c r="F9" s="19"/>
      <c r="H9" s="59">
        <f>SUM(B7:G7)</f>
        <v>0.12412332075032961</v>
      </c>
      <c r="R9"/>
      <c r="S9"/>
      <c r="T9"/>
      <c r="U9"/>
      <c r="V9"/>
      <c r="W9"/>
      <c r="X9"/>
      <c r="Y9"/>
      <c r="Z9"/>
      <c r="AB9" s="71">
        <f>AB12*$AC$7</f>
        <v>-0.1855974365113795</v>
      </c>
      <c r="AC9" s="71">
        <f t="shared" ref="AC9:AF9" si="10">AC12*$AC$7</f>
        <v>-0.18529890977148278</v>
      </c>
      <c r="AD9" s="71">
        <f t="shared" si="10"/>
        <v>0.69772082865163765</v>
      </c>
      <c r="AE9" s="71">
        <f t="shared" si="10"/>
        <v>0.58138107608026801</v>
      </c>
      <c r="AF9" s="71">
        <f t="shared" si="10"/>
        <v>0.69602585345725831</v>
      </c>
      <c r="AG9" s="71"/>
      <c r="AH9" s="71"/>
      <c r="AN9" s="116"/>
    </row>
    <row r="10" spans="1:54" s="3" customFormat="1" ht="15.75" thickBot="1" x14ac:dyDescent="0.3">
      <c r="A10" s="14"/>
      <c r="R10" t="s">
        <v>18</v>
      </c>
      <c r="S10"/>
      <c r="T10"/>
      <c r="U10"/>
      <c r="V10"/>
      <c r="W10"/>
      <c r="X10"/>
      <c r="Y10"/>
      <c r="Z10"/>
      <c r="AB10" s="72"/>
      <c r="AC10" s="72"/>
      <c r="AD10" s="72"/>
      <c r="AE10" s="72"/>
      <c r="AF10" s="72"/>
      <c r="AG10" s="72"/>
      <c r="AH10" s="72"/>
      <c r="AN10" s="118"/>
    </row>
    <row r="11" spans="1:54" x14ac:dyDescent="0.25">
      <c r="R11" s="23"/>
      <c r="S11" s="23" t="s">
        <v>20</v>
      </c>
      <c r="T11" s="23" t="s">
        <v>21</v>
      </c>
      <c r="U11" s="23" t="s">
        <v>22</v>
      </c>
      <c r="V11" s="23" t="s">
        <v>23</v>
      </c>
      <c r="W11" s="23" t="s">
        <v>24</v>
      </c>
      <c r="X11"/>
      <c r="Y11"/>
      <c r="Z11"/>
      <c r="AB11" s="2">
        <f>X5Name</f>
        <v>0</v>
      </c>
      <c r="AC11" s="2">
        <f>X4Name</f>
        <v>0</v>
      </c>
      <c r="AD11" s="2">
        <f>X3Name</f>
        <v>0</v>
      </c>
      <c r="AE11" s="2">
        <f>X2Name</f>
        <v>0</v>
      </c>
      <c r="AF11" s="2" t="str">
        <f>X1Name</f>
        <v>Strategy3 Replicator</v>
      </c>
      <c r="AG11" s="2" t="s">
        <v>19</v>
      </c>
    </row>
    <row r="12" spans="1:54" x14ac:dyDescent="0.25">
      <c r="R12" s="21"/>
      <c r="S12" s="21"/>
      <c r="T12" s="21"/>
      <c r="U12" s="21"/>
      <c r="V12" s="21"/>
      <c r="W12" s="21"/>
      <c r="X12"/>
      <c r="Y12"/>
      <c r="Z12"/>
      <c r="AB12" s="78">
        <v>-0.17930129857050683</v>
      </c>
      <c r="AC12" s="79">
        <v>-0.17901289893995365</v>
      </c>
      <c r="AD12" s="79">
        <v>0.67405160851593093</v>
      </c>
      <c r="AE12" s="79">
        <v>0.56165852214838807</v>
      </c>
      <c r="AF12" s="79">
        <v>0.67241413302537711</v>
      </c>
      <c r="AG12" s="80">
        <v>2.3387228669478899E-4</v>
      </c>
      <c r="AL12" s="2">
        <v>0.67241413302537711</v>
      </c>
      <c r="AM12" s="2">
        <v>2.3387228669478899E-4</v>
      </c>
      <c r="AN12" s="117" t="e">
        <v>#N/A</v>
      </c>
      <c r="AO12" s="2" t="e">
        <v>#N/A</v>
      </c>
      <c r="AP12" s="2" t="e">
        <v>#N/A</v>
      </c>
      <c r="AQ12" s="2" t="e">
        <v>#N/A</v>
      </c>
      <c r="AR12" s="2" t="e">
        <v>#N/A</v>
      </c>
      <c r="AS12" s="2" t="e">
        <v>#N/A</v>
      </c>
      <c r="AT12" s="2" t="e">
        <v>#N/A</v>
      </c>
      <c r="AU12" s="2" t="e">
        <v>#N/A</v>
      </c>
      <c r="AV12" s="2" t="e">
        <v>#N/A</v>
      </c>
      <c r="AW12" s="2" t="e">
        <v>#N/A</v>
      </c>
      <c r="AX12" s="2" t="e">
        <v>#N/A</v>
      </c>
      <c r="AY12" s="2" t="e">
        <v>#N/A</v>
      </c>
      <c r="AZ12" s="2" t="e">
        <v>#N/A</v>
      </c>
      <c r="BA12" s="2" t="e">
        <v>#N/A</v>
      </c>
      <c r="BB12" s="2" t="e">
        <v>#N/A</v>
      </c>
    </row>
    <row r="13" spans="1:54" x14ac:dyDescent="0.25">
      <c r="I13" s="1"/>
      <c r="R13" s="21"/>
      <c r="S13" s="21"/>
      <c r="T13" s="21"/>
      <c r="U13" s="21"/>
      <c r="V13" s="21"/>
      <c r="W13" s="21"/>
      <c r="X13"/>
      <c r="Y13"/>
      <c r="Z13"/>
      <c r="AB13" s="81">
        <v>0.14523351412294427</v>
      </c>
      <c r="AC13" s="1">
        <v>0.14414717832688598</v>
      </c>
      <c r="AD13" s="1">
        <v>0.12848022854726357</v>
      </c>
      <c r="AE13" s="1">
        <v>0.11362135041626367</v>
      </c>
      <c r="AF13" s="1">
        <v>2.1332783205118087E-2</v>
      </c>
      <c r="AG13" s="82">
        <v>1.2129500574036085E-3</v>
      </c>
      <c r="AL13" s="2">
        <v>2.1332783205118087E-2</v>
      </c>
      <c r="AM13" s="2">
        <v>1.2129500574036085E-3</v>
      </c>
      <c r="AN13" s="117" t="e">
        <v>#N/A</v>
      </c>
      <c r="AO13" s="2" t="e">
        <v>#N/A</v>
      </c>
      <c r="AP13" s="2" t="e">
        <v>#N/A</v>
      </c>
      <c r="AQ13" s="2" t="e">
        <v>#N/A</v>
      </c>
      <c r="AR13" s="2" t="e">
        <v>#N/A</v>
      </c>
      <c r="AS13" s="2" t="e">
        <v>#N/A</v>
      </c>
      <c r="AT13" s="2" t="e">
        <v>#N/A</v>
      </c>
      <c r="AU13" s="2" t="e">
        <v>#N/A</v>
      </c>
      <c r="AV13" s="2" t="e">
        <v>#N/A</v>
      </c>
      <c r="AW13" s="2" t="e">
        <v>#N/A</v>
      </c>
      <c r="AX13" s="2" t="e">
        <v>#N/A</v>
      </c>
      <c r="AY13" s="2" t="e">
        <v>#N/A</v>
      </c>
      <c r="AZ13" s="2" t="e">
        <v>#N/A</v>
      </c>
      <c r="BA13" s="2" t="e">
        <v>#N/A</v>
      </c>
      <c r="BB13" s="2" t="e">
        <v>#N/A</v>
      </c>
    </row>
    <row r="14" spans="1:54" ht="15.75" thickBot="1" x14ac:dyDescent="0.3">
      <c r="R14" s="22"/>
      <c r="S14" s="22"/>
      <c r="T14" s="22"/>
      <c r="U14" s="22"/>
      <c r="V14" s="22"/>
      <c r="W14" s="22"/>
      <c r="X14"/>
      <c r="Y14"/>
      <c r="Z14"/>
      <c r="AB14" s="84" t="s">
        <v>20</v>
      </c>
      <c r="AC14" s="85">
        <v>71</v>
      </c>
      <c r="AD14" s="85" t="s">
        <v>170</v>
      </c>
      <c r="AE14" s="85">
        <v>0.93330356125358216</v>
      </c>
      <c r="AF14" s="85"/>
      <c r="AG14" s="86"/>
      <c r="AL14" s="2">
        <v>0.93330356125358216</v>
      </c>
      <c r="AM14" s="2">
        <v>9.991103938553075E-3</v>
      </c>
      <c r="AN14" s="117" t="e">
        <v>#N/A</v>
      </c>
      <c r="AO14" s="2" t="e">
        <v>#N/A</v>
      </c>
      <c r="AP14" s="2" t="e">
        <v>#N/A</v>
      </c>
      <c r="AQ14" s="2" t="e">
        <v>#N/A</v>
      </c>
      <c r="AR14" s="2" t="e">
        <v>#N/A</v>
      </c>
      <c r="AS14" s="2" t="e">
        <v>#N/A</v>
      </c>
      <c r="AT14" s="2" t="e">
        <v>#N/A</v>
      </c>
      <c r="AU14" s="2" t="e">
        <v>#N/A</v>
      </c>
      <c r="AV14" s="2" t="e">
        <v>#N/A</v>
      </c>
      <c r="AW14" s="2" t="e">
        <v>#N/A</v>
      </c>
      <c r="AX14" s="2" t="e">
        <v>#N/A</v>
      </c>
      <c r="AY14" s="2" t="e">
        <v>#N/A</v>
      </c>
      <c r="AZ14" s="2" t="e">
        <v>#N/A</v>
      </c>
      <c r="BA14" s="2" t="e">
        <v>#N/A</v>
      </c>
      <c r="BB14" s="2" t="e">
        <v>#N/A</v>
      </c>
    </row>
    <row r="15" spans="1:54" ht="15.75" thickBot="1" x14ac:dyDescent="0.3">
      <c r="R15"/>
      <c r="S15"/>
      <c r="T15"/>
      <c r="U15"/>
      <c r="V15"/>
      <c r="W15"/>
      <c r="X15"/>
      <c r="Y15"/>
      <c r="Z15"/>
      <c r="AB15" s="84"/>
      <c r="AC15" s="85"/>
      <c r="AD15" s="85"/>
      <c r="AE15" s="85"/>
      <c r="AF15" s="85"/>
      <c r="AG15" s="86"/>
      <c r="AL15" s="2">
        <v>993.52460332918793</v>
      </c>
      <c r="AM15" s="2">
        <v>71</v>
      </c>
      <c r="AN15" s="117" t="e">
        <v>#N/A</v>
      </c>
      <c r="AO15" s="2" t="e">
        <v>#N/A</v>
      </c>
      <c r="AP15" s="2" t="e">
        <v>#N/A</v>
      </c>
      <c r="AQ15" s="2" t="e">
        <v>#N/A</v>
      </c>
      <c r="AR15" s="2" t="e">
        <v>#N/A</v>
      </c>
      <c r="AS15" s="2" t="e">
        <v>#N/A</v>
      </c>
      <c r="AT15" s="2" t="e">
        <v>#N/A</v>
      </c>
      <c r="AU15" s="2" t="e">
        <v>#N/A</v>
      </c>
      <c r="AV15" s="2" t="e">
        <v>#N/A</v>
      </c>
      <c r="AW15" s="2" t="e">
        <v>#N/A</v>
      </c>
      <c r="AX15" s="2" t="e">
        <v>#N/A</v>
      </c>
      <c r="AY15" s="2" t="e">
        <v>#N/A</v>
      </c>
      <c r="AZ15" s="2" t="e">
        <v>#N/A</v>
      </c>
      <c r="BA15" s="2" t="e">
        <v>#N/A</v>
      </c>
      <c r="BB15" s="2" t="e">
        <v>#N/A</v>
      </c>
    </row>
    <row r="16" spans="1:54" x14ac:dyDescent="0.25">
      <c r="R16" s="23"/>
      <c r="S16" s="23" t="s">
        <v>25</v>
      </c>
      <c r="T16" s="23" t="s">
        <v>17</v>
      </c>
      <c r="U16" s="23" t="s">
        <v>26</v>
      </c>
      <c r="V16" s="23" t="s">
        <v>27</v>
      </c>
      <c r="W16" s="23" t="s">
        <v>28</v>
      </c>
      <c r="X16" s="23" t="s">
        <v>29</v>
      </c>
      <c r="Y16" s="23" t="s">
        <v>63</v>
      </c>
      <c r="Z16" s="23" t="s">
        <v>64</v>
      </c>
      <c r="AB16" s="87"/>
      <c r="AC16" s="88"/>
      <c r="AD16" s="88"/>
      <c r="AE16" s="88"/>
      <c r="AF16" s="88"/>
      <c r="AG16" s="89"/>
      <c r="AL16" s="2">
        <v>9.9175769841960804E-2</v>
      </c>
      <c r="AM16" s="2">
        <v>7.0873732116789254E-3</v>
      </c>
      <c r="AN16" s="117" t="e">
        <v>#N/A</v>
      </c>
      <c r="AO16" s="2" t="e">
        <v>#N/A</v>
      </c>
      <c r="AP16" s="2" t="e">
        <v>#N/A</v>
      </c>
      <c r="AQ16" s="2" t="e">
        <v>#N/A</v>
      </c>
      <c r="AR16" s="2" t="e">
        <v>#N/A</v>
      </c>
      <c r="AS16" s="2" t="e">
        <v>#N/A</v>
      </c>
      <c r="AT16" s="2" t="e">
        <v>#N/A</v>
      </c>
      <c r="AU16" s="2" t="e">
        <v>#N/A</v>
      </c>
      <c r="AV16" s="2" t="e">
        <v>#N/A</v>
      </c>
      <c r="AW16" s="2" t="e">
        <v>#N/A</v>
      </c>
      <c r="AX16" s="2" t="e">
        <v>#N/A</v>
      </c>
      <c r="AY16" s="2" t="e">
        <v>#N/A</v>
      </c>
      <c r="AZ16" s="2" t="e">
        <v>#N/A</v>
      </c>
      <c r="BA16" s="2" t="e">
        <v>#N/A</v>
      </c>
      <c r="BB16" s="2" t="e">
        <v>#N/A</v>
      </c>
    </row>
    <row r="17" spans="1:54" x14ac:dyDescent="0.25">
      <c r="R17" s="21" t="s">
        <v>19</v>
      </c>
      <c r="S17" s="21">
        <v>2.5736921864015147E-3</v>
      </c>
      <c r="T17" s="21">
        <v>4.2826305280915652E-3</v>
      </c>
      <c r="U17" s="21">
        <v>0.60096059408337721</v>
      </c>
      <c r="V17" s="21">
        <v>0.5502076931702562</v>
      </c>
      <c r="W17" s="21"/>
      <c r="X17" s="21"/>
      <c r="Y17" s="21"/>
      <c r="Z17" s="21"/>
      <c r="AB17" s="75">
        <f>IFERROR(AB12/AB13,"")</f>
        <v>-1.2345724721548996</v>
      </c>
      <c r="AC17" s="75">
        <f t="shared" ref="AC17:AG17" si="11">IFERROR(AC12/AC13,"")</f>
        <v>-1.2418758453530172</v>
      </c>
      <c r="AD17" s="75">
        <f t="shared" si="11"/>
        <v>5.2463450301847026</v>
      </c>
      <c r="AE17" s="75">
        <f t="shared" si="11"/>
        <v>4.943248078734265</v>
      </c>
      <c r="AF17" s="75">
        <f t="shared" si="11"/>
        <v>31.520225305812598</v>
      </c>
      <c r="AG17" s="75">
        <f t="shared" si="11"/>
        <v>0.19281279164568943</v>
      </c>
      <c r="AL17" s="2" t="e">
        <v>#N/A</v>
      </c>
      <c r="AM17" s="2" t="e">
        <v>#N/A</v>
      </c>
      <c r="AN17" s="117" t="e">
        <v>#N/A</v>
      </c>
      <c r="AO17" s="2" t="e">
        <v>#N/A</v>
      </c>
      <c r="AP17" s="2" t="e">
        <v>#N/A</v>
      </c>
      <c r="AQ17" s="2" t="e">
        <v>#N/A</v>
      </c>
      <c r="AR17" s="2" t="e">
        <v>#N/A</v>
      </c>
      <c r="AS17" s="2" t="e">
        <v>#N/A</v>
      </c>
      <c r="AT17" s="2" t="e">
        <v>#N/A</v>
      </c>
      <c r="AU17" s="2" t="e">
        <v>#N/A</v>
      </c>
      <c r="AV17" s="2" t="e">
        <v>#N/A</v>
      </c>
      <c r="AW17" s="2" t="e">
        <v>#N/A</v>
      </c>
      <c r="AX17" s="2" t="e">
        <v>#N/A</v>
      </c>
      <c r="AY17" s="2" t="e">
        <v>#N/A</v>
      </c>
      <c r="AZ17" s="2" t="e">
        <v>#N/A</v>
      </c>
      <c r="BA17" s="2" t="e">
        <v>#N/A</v>
      </c>
      <c r="BB17" s="2" t="e">
        <v>#N/A</v>
      </c>
    </row>
    <row r="18" spans="1:54" x14ac:dyDescent="0.25">
      <c r="R18" s="21" t="s">
        <v>7</v>
      </c>
      <c r="S18" s="21">
        <v>0.41913755184601498</v>
      </c>
      <c r="T18" s="21">
        <v>0.13042118479647263</v>
      </c>
      <c r="U18" s="21">
        <v>3.2137229277597466</v>
      </c>
      <c r="V18" s="21">
        <v>2.1411791674600827E-3</v>
      </c>
      <c r="W18" s="21"/>
      <c r="X18" s="21"/>
      <c r="Y18" s="21"/>
      <c r="Z18" s="21"/>
      <c r="AB18" s="75">
        <f>IFERROR(_xlfn.T.DIST.2T(ABS(AB17),$AC$14),"")</f>
        <v>0.22106008822093445</v>
      </c>
      <c r="AC18" s="75">
        <f t="shared" ref="AC18:AG18" si="12">IFERROR(_xlfn.T.DIST.2T(ABS(AC17),$AC$14),"")</f>
        <v>0.21836911405726578</v>
      </c>
      <c r="AD18" s="75">
        <f t="shared" si="12"/>
        <v>1.5360078406534447E-6</v>
      </c>
      <c r="AE18" s="75">
        <f t="shared" si="12"/>
        <v>4.9509940514956822E-6</v>
      </c>
      <c r="AF18" s="75">
        <f t="shared" si="12"/>
        <v>1.7578832807256274E-43</v>
      </c>
      <c r="AG18" s="75">
        <f t="shared" si="12"/>
        <v>0.84765606138889793</v>
      </c>
    </row>
    <row r="19" spans="1:54" x14ac:dyDescent="0.25">
      <c r="R19" s="21" t="s">
        <v>47</v>
      </c>
      <c r="S19" s="21">
        <v>0.68945322536557963</v>
      </c>
      <c r="T19" s="21">
        <v>0.20909999725387368</v>
      </c>
      <c r="U19" s="21">
        <v>3.2972416758499365</v>
      </c>
      <c r="V19" s="21">
        <v>1.6705560801888882E-3</v>
      </c>
      <c r="W19" s="21"/>
      <c r="X19" s="21"/>
      <c r="Y19" s="21"/>
      <c r="Z19" s="21"/>
    </row>
    <row r="20" spans="1:54" x14ac:dyDescent="0.25">
      <c r="R20" s="21"/>
      <c r="S20" s="21">
        <v>-0.34270033606357547</v>
      </c>
      <c r="T20" s="21">
        <v>0.26792825241201507</v>
      </c>
      <c r="U20" s="21">
        <v>-1.2790750246695795</v>
      </c>
      <c r="V20" s="21">
        <v>0.205964456664192</v>
      </c>
      <c r="W20" s="21"/>
      <c r="X20" s="21"/>
      <c r="Y20" s="21"/>
      <c r="Z20" s="21"/>
    </row>
    <row r="21" spans="1:54" x14ac:dyDescent="0.25">
      <c r="R21" s="21"/>
      <c r="S21" s="21">
        <v>0.17027491340587048</v>
      </c>
      <c r="T21" s="21">
        <v>0.21067372961693509</v>
      </c>
      <c r="U21" s="21">
        <v>0.80823989642884675</v>
      </c>
      <c r="V21" s="21">
        <v>0.42225526331283691</v>
      </c>
      <c r="W21" s="21"/>
      <c r="X21" s="21"/>
      <c r="Y21" s="21"/>
      <c r="Z21" s="21"/>
      <c r="AB21" s="2" t="s">
        <v>427</v>
      </c>
    </row>
    <row r="22" spans="1:54" ht="15.75" thickBot="1" x14ac:dyDescent="0.3">
      <c r="R22" s="22"/>
      <c r="S22" s="22">
        <v>-0.18171091954711713</v>
      </c>
      <c r="T22" s="22">
        <v>0.10656158090913311</v>
      </c>
      <c r="U22" s="22">
        <v>-1.7052198174693483</v>
      </c>
      <c r="V22" s="22">
        <v>9.3504502800602352E-2</v>
      </c>
      <c r="W22" s="22"/>
      <c r="X22" s="22"/>
      <c r="Y22" s="22"/>
      <c r="Z22" s="22"/>
      <c r="AB22" s="2" t="s">
        <v>424</v>
      </c>
      <c r="AC22" s="2" t="s">
        <v>425</v>
      </c>
    </row>
    <row r="23" spans="1:54" x14ac:dyDescent="0.25">
      <c r="R23"/>
      <c r="S23"/>
      <c r="T23"/>
      <c r="U23"/>
      <c r="V23"/>
      <c r="W23"/>
      <c r="X23"/>
      <c r="Y23"/>
      <c r="Z23"/>
      <c r="AB23" s="2">
        <v>-1</v>
      </c>
      <c r="AC23" s="76">
        <v>-1</v>
      </c>
      <c r="AD23" s="76"/>
      <c r="AE23" s="76"/>
      <c r="AF23" s="76"/>
    </row>
    <row r="24" spans="1:54" x14ac:dyDescent="0.25">
      <c r="R24"/>
      <c r="S24"/>
      <c r="T24"/>
      <c r="U24"/>
      <c r="V24"/>
      <c r="W24"/>
      <c r="X24"/>
      <c r="Y24"/>
      <c r="Z24"/>
      <c r="AB24" s="2">
        <v>1</v>
      </c>
      <c r="AC24" s="76">
        <v>1</v>
      </c>
      <c r="AD24" s="76"/>
      <c r="AE24" s="76"/>
      <c r="AF24" s="76"/>
    </row>
    <row r="25" spans="1:54" x14ac:dyDescent="0.25">
      <c r="R25"/>
      <c r="S25"/>
      <c r="T25"/>
      <c r="U25"/>
      <c r="V25"/>
      <c r="W25"/>
      <c r="X25"/>
      <c r="Y25"/>
      <c r="Z25"/>
      <c r="AC25" s="76"/>
      <c r="AD25" s="76"/>
      <c r="AE25" s="76"/>
      <c r="AF25" s="76"/>
    </row>
    <row r="26" spans="1:54" x14ac:dyDescent="0.25">
      <c r="R26"/>
      <c r="S26"/>
      <c r="T26"/>
      <c r="U26"/>
      <c r="V26"/>
      <c r="W26"/>
      <c r="X26"/>
      <c r="Y26"/>
      <c r="Z26"/>
      <c r="AC26" s="76"/>
      <c r="AD26" s="77"/>
      <c r="AE26" s="77"/>
      <c r="AF26" s="77"/>
      <c r="AG26"/>
      <c r="AH26" s="67"/>
      <c r="AI26"/>
      <c r="AJ26"/>
      <c r="AK26"/>
      <c r="AL26"/>
    </row>
    <row r="27" spans="1:54" x14ac:dyDescent="0.25">
      <c r="C27" s="2" t="str">
        <f>A29&amp;" Replicator"</f>
        <v>Strategy3 Replicator</v>
      </c>
      <c r="R27"/>
      <c r="S27"/>
      <c r="T27"/>
      <c r="U27"/>
      <c r="V27"/>
      <c r="W27"/>
      <c r="X27"/>
      <c r="Y27"/>
      <c r="Z27"/>
      <c r="AC27" s="76"/>
      <c r="AD27" s="77"/>
      <c r="AE27" s="77"/>
      <c r="AF27" s="77"/>
      <c r="AG27"/>
      <c r="AH27" s="67"/>
      <c r="AI27"/>
      <c r="AJ27"/>
      <c r="AK27"/>
      <c r="AL27"/>
    </row>
    <row r="28" spans="1:54" x14ac:dyDescent="0.25">
      <c r="AC28" s="76"/>
      <c r="AD28" s="77"/>
      <c r="AE28" s="77"/>
      <c r="AF28" s="77"/>
      <c r="AG28"/>
      <c r="AH28" s="67"/>
      <c r="AI28"/>
      <c r="AJ28"/>
      <c r="AK28"/>
      <c r="AL28"/>
    </row>
    <row r="29" spans="1:54" x14ac:dyDescent="0.25">
      <c r="A29" s="4" t="s">
        <v>428</v>
      </c>
      <c r="R29"/>
      <c r="S29"/>
      <c r="T29"/>
      <c r="U29"/>
      <c r="V29"/>
      <c r="W29"/>
      <c r="X29"/>
      <c r="Y29"/>
      <c r="Z29"/>
      <c r="AD29"/>
      <c r="AE29"/>
      <c r="AF29"/>
      <c r="AG29"/>
      <c r="AH29" s="67"/>
      <c r="AI29"/>
      <c r="AJ29"/>
      <c r="AK29"/>
      <c r="AL29"/>
    </row>
    <row r="30" spans="1:54" ht="15.75" thickBot="1" x14ac:dyDescent="0.3">
      <c r="A30" s="2" t="str">
        <f>A29&amp;" Actual"</f>
        <v>Strategy3 Actual</v>
      </c>
      <c r="R30"/>
      <c r="S30"/>
      <c r="T30"/>
      <c r="U30"/>
      <c r="V30"/>
      <c r="W30"/>
      <c r="X30"/>
      <c r="Y30" s="60" t="s">
        <v>123</v>
      </c>
      <c r="Z30" s="109"/>
      <c r="AD30"/>
      <c r="AE30"/>
      <c r="AF30"/>
      <c r="AG30"/>
      <c r="AH30" s="67"/>
      <c r="AI30"/>
      <c r="AJ30"/>
      <c r="AK30"/>
      <c r="AL30"/>
    </row>
    <row r="31" spans="1:54" s="1" customFormat="1" ht="15.75" thickBot="1" x14ac:dyDescent="0.3">
      <c r="B31" s="7"/>
      <c r="C31" s="83">
        <f>COUNTBLANK(XNames)</f>
        <v>4</v>
      </c>
      <c r="D31" s="83" t="s">
        <v>7</v>
      </c>
      <c r="E31" s="83" t="s">
        <v>47</v>
      </c>
      <c r="F31" s="62" t="s">
        <v>329</v>
      </c>
      <c r="G31" s="83" t="s">
        <v>46</v>
      </c>
      <c r="H31" s="62" t="s">
        <v>9</v>
      </c>
      <c r="I31" s="13">
        <f>IF(I33="","",PRODUCT(I33:I996)-1)</f>
        <v>1.6706112762626488</v>
      </c>
      <c r="J31" s="13" t="str">
        <f t="shared" ref="J31:M31" si="13">IF(J33="","",PRODUCT(J33:J996)-1)</f>
        <v/>
      </c>
      <c r="K31" s="13" t="str">
        <f t="shared" si="13"/>
        <v/>
      </c>
      <c r="L31" s="13" t="str">
        <f t="shared" si="13"/>
        <v/>
      </c>
      <c r="M31" s="13" t="str">
        <f t="shared" si="13"/>
        <v/>
      </c>
      <c r="O31" s="13">
        <f>IF(O33="","",PRODUCT(O33:O916)-1)</f>
        <v>0.9886086446889486</v>
      </c>
      <c r="P31" s="13" t="str">
        <f t="shared" ref="P31:V31" si="14">IF(P33="","",PRODUCT(P33:P916)-1)</f>
        <v/>
      </c>
      <c r="Q31" s="13" t="str">
        <f t="shared" si="14"/>
        <v/>
      </c>
      <c r="R31" s="13" t="str">
        <f t="shared" si="14"/>
        <v/>
      </c>
      <c r="S31" s="13" t="str">
        <f t="shared" si="14"/>
        <v/>
      </c>
      <c r="T31" s="13">
        <f t="shared" si="14"/>
        <v>1.7217217538517238E-2</v>
      </c>
      <c r="U31" s="13">
        <f t="shared" si="14"/>
        <v>1.0225477205705076</v>
      </c>
      <c r="V31" s="13">
        <f t="shared" si="14"/>
        <v>0.9886086446889486</v>
      </c>
      <c r="Y31" s="61" t="s">
        <v>110</v>
      </c>
      <c r="Z31" s="62"/>
      <c r="AD31"/>
      <c r="AE31"/>
      <c r="AF31"/>
      <c r="AG31"/>
      <c r="AH31" s="12">
        <f t="array" ref="AH31">PRODUCT(AH33:AH105+1)-1</f>
        <v>1.0154040021884092</v>
      </c>
      <c r="AI31" s="2">
        <f t="array" ref="AI31">PRODUCT(AI33:AI105+1)-1</f>
        <v>0.38718825879087926</v>
      </c>
      <c r="AJ31"/>
      <c r="AK31"/>
      <c r="AL31"/>
      <c r="AN31" s="119"/>
    </row>
    <row r="32" spans="1:54" s="3" customFormat="1" ht="29.25" customHeight="1" x14ac:dyDescent="0.25">
      <c r="A32" s="3" t="s">
        <v>129</v>
      </c>
      <c r="B32" s="14" t="s">
        <v>0</v>
      </c>
      <c r="C32" s="83" t="str">
        <f>A29&amp;" Replicator"</f>
        <v>Strategy3 Replicator</v>
      </c>
      <c r="D32" s="83"/>
      <c r="E32" s="83"/>
      <c r="F32" s="62"/>
      <c r="G32" s="62"/>
      <c r="H32" s="83" t="s">
        <v>53</v>
      </c>
      <c r="I32" s="25" t="str">
        <f>IF(C32="","",C32)</f>
        <v>Strategy3 Replicator</v>
      </c>
      <c r="J32" s="25" t="str">
        <f>IF(D32="","",D32)</f>
        <v/>
      </c>
      <c r="K32" s="25" t="str">
        <f>IF(E32="","",E32)</f>
        <v/>
      </c>
      <c r="L32" s="25" t="str">
        <f>IF(F32="","",F32)</f>
        <v/>
      </c>
      <c r="M32" s="25" t="str">
        <f>IF(G32="","",G32)</f>
        <v/>
      </c>
      <c r="O32" s="25" t="str">
        <f t="shared" ref="O32:S32" si="15">IF(I32="","",I32)</f>
        <v>Strategy3 Replicator</v>
      </c>
      <c r="P32" s="25" t="str">
        <f t="shared" si="15"/>
        <v/>
      </c>
      <c r="Q32" s="25" t="str">
        <f t="shared" si="15"/>
        <v/>
      </c>
      <c r="R32" s="25" t="str">
        <f t="shared" si="15"/>
        <v/>
      </c>
      <c r="S32" s="25" t="str">
        <f t="shared" si="15"/>
        <v/>
      </c>
      <c r="T32" s="3" t="s">
        <v>2</v>
      </c>
      <c r="U32" s="3" t="s">
        <v>1</v>
      </c>
      <c r="V32" s="3" t="s">
        <v>11</v>
      </c>
      <c r="X32" s="15"/>
      <c r="Y32" s="16" t="s">
        <v>3</v>
      </c>
      <c r="Z32" s="16" t="s">
        <v>4</v>
      </c>
      <c r="AA32" s="17" t="s">
        <v>5</v>
      </c>
      <c r="AB32" s="18" t="s">
        <v>6</v>
      </c>
      <c r="AC32" s="3" t="s">
        <v>11</v>
      </c>
      <c r="AD32" s="3" t="s">
        <v>126</v>
      </c>
      <c r="AE32" s="3" t="s">
        <v>127</v>
      </c>
      <c r="AF32" s="3" t="s">
        <v>128</v>
      </c>
      <c r="AG32" s="3" t="s">
        <v>246</v>
      </c>
      <c r="AH32" s="72" t="s">
        <v>182</v>
      </c>
      <c r="AI32" s="3" t="s">
        <v>7</v>
      </c>
      <c r="AJ32" s="3" t="s">
        <v>183</v>
      </c>
      <c r="AK32" s="3" t="s">
        <v>184</v>
      </c>
      <c r="AL32" s="3" t="s">
        <v>205</v>
      </c>
      <c r="AN32" s="118" t="s">
        <v>356</v>
      </c>
    </row>
    <row r="33" spans="1:48" x14ac:dyDescent="0.25">
      <c r="A33" s="52" t="s">
        <v>117</v>
      </c>
      <c r="B33" s="107">
        <v>39478</v>
      </c>
      <c r="C33">
        <f>IFERROR(VLOOKUP($B33,Factors!$A:$ZV,MATCH(C$32,Factors!$1:$1,0),FALSE),"")</f>
        <v>-7.3300000000000004E-2</v>
      </c>
      <c r="D33" t="str">
        <f>IFERROR(VLOOKUP($B33,Factors!$A:$ZV,MATCH(D$32,Factors!$1:$1,0),FALSE),"")</f>
        <v/>
      </c>
      <c r="E33" t="str">
        <f>IFERROR(VLOOKUP($B33,Factors!$A:$ZV,MATCH(E$32,Factors!$1:$1,0),FALSE),"")</f>
        <v/>
      </c>
      <c r="F33" t="str">
        <f>IFERROR(VLOOKUP($B33,Factors!$A:$ZV,MATCH(F$32,Factors!$1:$1,0),FALSE),"")</f>
        <v/>
      </c>
      <c r="G33" s="7" t="str">
        <f>IFERROR(VLOOKUP($B33,Factors!$A:$ZV,MATCH(G$32,Factors!$1:$1,0),FALSE),"")</f>
        <v/>
      </c>
      <c r="H33" s="62" t="s">
        <v>165</v>
      </c>
      <c r="I33" s="2">
        <f>IFERROR((1+C33),"")</f>
        <v>0.92669999999999997</v>
      </c>
      <c r="J33" s="2" t="str">
        <f t="shared" ref="J33:M48" si="16">IFERROR((1+D33),"")</f>
        <v/>
      </c>
      <c r="K33" s="2" t="str">
        <f t="shared" si="16"/>
        <v/>
      </c>
      <c r="L33" s="2" t="str">
        <f t="shared" si="16"/>
        <v/>
      </c>
      <c r="M33" s="2" t="str">
        <f t="shared" si="16"/>
        <v/>
      </c>
      <c r="O33" s="1">
        <f>IFERROR(C33*B$3+1,"")</f>
        <v>0.95071204404923981</v>
      </c>
      <c r="P33" s="1" t="str">
        <f t="shared" ref="P33:S48" si="17">IFERROR(D33*C$3+1,"")</f>
        <v/>
      </c>
      <c r="Q33" s="1" t="str">
        <f t="shared" si="17"/>
        <v/>
      </c>
      <c r="R33" s="1" t="str">
        <f t="shared" si="17"/>
        <v/>
      </c>
      <c r="S33" s="1" t="str">
        <f t="shared" si="17"/>
        <v/>
      </c>
      <c r="T33" s="2">
        <f t="shared" ref="T33:T97" si="18">$G$3+1</f>
        <v>1.0002338722866948</v>
      </c>
      <c r="U33" s="2">
        <f>SUM(O33:T33)-COUNT(O33:T33)+1</f>
        <v>0.95094591633593462</v>
      </c>
      <c r="V33" s="2">
        <f>SUM(O33:S33)-COUNT(O33:S33)+1</f>
        <v>0.95071204404923981</v>
      </c>
      <c r="W33" s="2">
        <f>V33-1</f>
        <v>-4.9287955950760187E-2</v>
      </c>
      <c r="X33" s="8">
        <f>B33</f>
        <v>39478</v>
      </c>
      <c r="Y33" s="6">
        <f>IFERROR(VLOOKUP($X33,Funds!$A:$ZU,MATCH(Analysis!$A$30,Funds!$1:$1,0),FALSE),VLOOKUP($X33,'New Manager'!$A:$ZU,MATCH(Analysis!$A$30,'New Manager'!$1:$1,0),FALSE))</f>
        <v>-5.5817499999999999E-2</v>
      </c>
      <c r="Z33" s="6">
        <f>VLOOKUP($X33,'Net-&gt;Gross'!$A:$C,3,FALSE)</f>
        <v>-5.5817499999999992E-2</v>
      </c>
      <c r="AA33" s="11">
        <f>1+Y33</f>
        <v>0.94418250000000004</v>
      </c>
      <c r="AB33" s="11">
        <f t="shared" ref="AB33" si="19">1+Z33</f>
        <v>0.94418250000000004</v>
      </c>
      <c r="AC33" s="6">
        <f>PRODUCT($V$33:V33)</f>
        <v>0.95071204404923981</v>
      </c>
      <c r="AG33" s="2">
        <f>Z33-W33</f>
        <v>-6.5295440492398049E-3</v>
      </c>
      <c r="AH33" s="6">
        <f>Y33</f>
        <v>-5.5817499999999999E-2</v>
      </c>
      <c r="AI33" s="6">
        <f>VLOOKUP($X33,Factors!$A:$ZP,MATCH(Analysis!$AI$32,Factors!$1:$1,0),FALSE)</f>
        <v>-5.9972627675794699E-2</v>
      </c>
      <c r="AM33" s="2">
        <f>1+AI33</f>
        <v>0.9400273723242053</v>
      </c>
      <c r="AN33" s="117">
        <v>0</v>
      </c>
    </row>
    <row r="34" spans="1:48" x14ac:dyDescent="0.25">
      <c r="A34" s="57">
        <f>IFERROR(ROUNDUP(MAX(AA$32:AC$1048576),1),2)</f>
        <v>2.1</v>
      </c>
      <c r="B34" s="107">
        <f>EOMONTH(B33,1)</f>
        <v>39507</v>
      </c>
      <c r="C34">
        <f>IFERROR(VLOOKUP($B34,Factors!$A:$ZV,MATCH(C$32,Factors!$1:$1,0),FALSE),"")</f>
        <v>2.7099999999999999E-2</v>
      </c>
      <c r="D34" t="str">
        <f>IFERROR(VLOOKUP($B34,Factors!$A:$ZV,MATCH(D$32,Factors!$1:$1,0),FALSE),"")</f>
        <v/>
      </c>
      <c r="E34" t="str">
        <f>IFERROR(VLOOKUP($B34,Factors!$A:$ZV,MATCH(E$32,Factors!$1:$1,0),FALSE),"")</f>
        <v/>
      </c>
      <c r="F34" t="str">
        <f>IFERROR(VLOOKUP($B34,Factors!$A:$ZV,MATCH(F$32,Factors!$1:$1,0),FALSE),"")</f>
        <v/>
      </c>
      <c r="G34" t="str">
        <f>IFERROR(VLOOKUP($B34,Factors!$A:$ZV,MATCH(G$32,Factors!$1:$1,0),FALSE),"")</f>
        <v/>
      </c>
      <c r="H34" s="83" t="s">
        <v>420</v>
      </c>
      <c r="I34" s="2">
        <f t="shared" ref="I34:M49" si="20">IFERROR((1+C34),"")</f>
        <v>1.0270999999999999</v>
      </c>
      <c r="J34" s="2" t="str">
        <f t="shared" si="16"/>
        <v/>
      </c>
      <c r="K34" s="2" t="str">
        <f t="shared" si="16"/>
        <v/>
      </c>
      <c r="L34" s="2" t="str">
        <f t="shared" si="16"/>
        <v/>
      </c>
      <c r="M34" s="2" t="str">
        <f t="shared" si="16"/>
        <v/>
      </c>
      <c r="O34" s="1">
        <f t="shared" ref="O34:S49" si="21">IFERROR(C34*B$3+1,"")</f>
        <v>1.0182224230049877</v>
      </c>
      <c r="P34" s="1" t="str">
        <f t="shared" si="17"/>
        <v/>
      </c>
      <c r="Q34" s="1" t="str">
        <f t="shared" si="17"/>
        <v/>
      </c>
      <c r="R34" s="1" t="str">
        <f t="shared" si="17"/>
        <v/>
      </c>
      <c r="S34" s="1" t="str">
        <f t="shared" si="17"/>
        <v/>
      </c>
      <c r="T34" s="2">
        <f t="shared" si="18"/>
        <v>1.0002338722866948</v>
      </c>
      <c r="U34" s="2">
        <f t="shared" ref="U34:U49" si="22">SUM(O34:T34)-COUNT(O34:T34)+1</f>
        <v>1.0184562952916822</v>
      </c>
      <c r="V34" s="2">
        <f t="shared" ref="V34:V49" si="23">SUM(O34:S34)-COUNT(O34:S34)+1</f>
        <v>1.0182224230049877</v>
      </c>
      <c r="W34" s="2">
        <f t="shared" ref="W34:W49" si="24">V34-1</f>
        <v>1.8222423004987665E-2</v>
      </c>
      <c r="X34" s="8">
        <f t="shared" ref="X34:X49" si="25">B34</f>
        <v>39507</v>
      </c>
      <c r="Y34" s="6">
        <f>IFERROR(VLOOKUP($X34,Funds!$A:$ZU,MATCH(Analysis!$A$30,Funds!$1:$1,0),FALSE),VLOOKUP($X34,'New Manager'!$A:$ZU,MATCH(Analysis!$A$30,'New Manager'!$1:$1,0),FALSE))</f>
        <v>8.3119999999999999E-3</v>
      </c>
      <c r="Z34" s="6">
        <f>VLOOKUP($X34,'Net-&gt;Gross'!$A:$C,3,FALSE)</f>
        <v>8.311999999999993E-3</v>
      </c>
      <c r="AA34" s="6">
        <f>(1+Y34)*AA33</f>
        <v>0.95203054494000017</v>
      </c>
      <c r="AB34" s="6">
        <f>(1+Z34)*AB33</f>
        <v>0.95203054494000017</v>
      </c>
      <c r="AC34" s="6">
        <f>PRODUCT($V$33:V34)</f>
        <v>0.96803632107184157</v>
      </c>
      <c r="AG34" s="2">
        <f t="shared" ref="AG34:AG49" si="26">Z34-W34</f>
        <v>-9.9104230049876715E-3</v>
      </c>
      <c r="AH34" s="6">
        <f t="shared" ref="AH34:AH49" si="27">Y34</f>
        <v>8.3119999999999999E-3</v>
      </c>
      <c r="AI34" s="6">
        <f>VLOOKUP($X34,Factors!$A:$ZP,MATCH(Analysis!$AI$32,Factors!$1:$1,0),FALSE)</f>
        <v>-3.24553744705397E-2</v>
      </c>
      <c r="AM34" s="2">
        <f t="shared" ref="AM34:AM49" si="28">1+AI34</f>
        <v>0.9675446255294603</v>
      </c>
      <c r="AN34" s="117">
        <v>0</v>
      </c>
    </row>
    <row r="35" spans="1:48" x14ac:dyDescent="0.25">
      <c r="A35" s="53" t="s">
        <v>118</v>
      </c>
      <c r="B35" s="107">
        <f t="shared" ref="B35:B98" si="29">EOMONTH(B34,1)</f>
        <v>39538</v>
      </c>
      <c r="C35">
        <f>IFERROR(VLOOKUP($B35,Factors!$A:$ZV,MATCH(C$32,Factors!$1:$1,0),FALSE),"")</f>
        <v>1.44E-2</v>
      </c>
      <c r="D35" t="str">
        <f>IFERROR(VLOOKUP($B35,Factors!$A:$ZV,MATCH(D$32,Factors!$1:$1,0),FALSE),"")</f>
        <v/>
      </c>
      <c r="E35" t="str">
        <f>IFERROR(VLOOKUP($B35,Factors!$A:$ZV,MATCH(E$32,Factors!$1:$1,0),FALSE),"")</f>
        <v/>
      </c>
      <c r="F35" t="str">
        <f>IFERROR(VLOOKUP($B35,Factors!$A:$ZV,MATCH(F$32,Factors!$1:$1,0),FALSE),"")</f>
        <v/>
      </c>
      <c r="G35" t="str">
        <f>IFERROR(VLOOKUP($B35,Factors!$A:$ZV,MATCH(G$32,Factors!$1:$1,0),FALSE),"")</f>
        <v/>
      </c>
      <c r="H35" s="83" t="s">
        <v>421</v>
      </c>
      <c r="I35" s="2">
        <f t="shared" si="20"/>
        <v>1.0144</v>
      </c>
      <c r="J35" s="2" t="str">
        <f t="shared" si="16"/>
        <v/>
      </c>
      <c r="K35" s="2" t="str">
        <f t="shared" si="16"/>
        <v/>
      </c>
      <c r="L35" s="2" t="str">
        <f t="shared" si="16"/>
        <v/>
      </c>
      <c r="M35" s="2" t="str">
        <f t="shared" si="16"/>
        <v/>
      </c>
      <c r="O35" s="1">
        <f t="shared" si="21"/>
        <v>1.0096827635155654</v>
      </c>
      <c r="P35" s="1" t="str">
        <f t="shared" si="17"/>
        <v/>
      </c>
      <c r="Q35" s="1" t="str">
        <f t="shared" si="17"/>
        <v/>
      </c>
      <c r="R35" s="1" t="str">
        <f t="shared" si="17"/>
        <v/>
      </c>
      <c r="S35" s="1" t="str">
        <f t="shared" si="17"/>
        <v/>
      </c>
      <c r="T35" s="2">
        <f t="shared" si="18"/>
        <v>1.0002338722866948</v>
      </c>
      <c r="U35" s="2">
        <f t="shared" si="22"/>
        <v>1.0099166358022602</v>
      </c>
      <c r="V35" s="2">
        <f t="shared" si="23"/>
        <v>1.0096827635155654</v>
      </c>
      <c r="W35" s="2">
        <f t="shared" si="24"/>
        <v>9.6827635155654068E-3</v>
      </c>
      <c r="X35" s="8">
        <f t="shared" si="25"/>
        <v>39538</v>
      </c>
      <c r="Y35" s="6">
        <f>IFERROR(VLOOKUP($X35,Funds!$A:$ZU,MATCH(Analysis!$A$30,Funds!$1:$1,0),FALSE),VLOOKUP($X35,'New Manager'!$A:$ZU,MATCH(Analysis!$A$30,'New Manager'!$1:$1,0),FALSE))</f>
        <v>9.4855000000000009E-3</v>
      </c>
      <c r="Z35" s="6">
        <f>VLOOKUP($X35,'Net-&gt;Gross'!$A:$C,3,FALSE)</f>
        <v>9.4855000000000494E-3</v>
      </c>
      <c r="AA35" s="6">
        <f t="shared" ref="AA35:AB49" si="30">(1+Y35)*AA34</f>
        <v>0.96106103067402859</v>
      </c>
      <c r="AB35" s="6">
        <f t="shared" si="30"/>
        <v>0.96106103067402859</v>
      </c>
      <c r="AC35" s="6">
        <f>PRODUCT($V$33:V35)</f>
        <v>0.97740958784325815</v>
      </c>
      <c r="AG35" s="2">
        <f t="shared" si="26"/>
        <v>-1.9726351556535737E-4</v>
      </c>
      <c r="AH35" s="6">
        <f t="shared" si="27"/>
        <v>9.4855000000000009E-3</v>
      </c>
      <c r="AI35" s="6">
        <f>VLOOKUP($X35,Factors!$A:$ZP,MATCH(Analysis!$AI$32,Factors!$1:$1,0),FALSE)</f>
        <v>-4.3320691289804314E-3</v>
      </c>
      <c r="AK35" s="2" t="s">
        <v>206</v>
      </c>
      <c r="AL35" s="103">
        <f>AVERAGE(AL45:AL96)</f>
        <v>-2.9165691382562146E-2</v>
      </c>
      <c r="AM35" s="2">
        <f t="shared" si="28"/>
        <v>0.99566793087101957</v>
      </c>
      <c r="AN35" s="117">
        <v>0</v>
      </c>
      <c r="AQ35" s="75">
        <f>AL35</f>
        <v>-2.9165691382562146E-2</v>
      </c>
      <c r="AR35" s="75">
        <f>AL36</f>
        <v>9.0595410838419599E-2</v>
      </c>
    </row>
    <row r="36" spans="1:48" x14ac:dyDescent="0.25">
      <c r="A36" s="56">
        <f>IFERROR(ROUNDDOWN(MIN(AA$32:AC$1048576),1),0)</f>
        <v>0.7</v>
      </c>
      <c r="B36" s="107">
        <f t="shared" si="29"/>
        <v>39568</v>
      </c>
      <c r="C36">
        <f>IFERROR(VLOOKUP($B36,Factors!$A:$ZV,MATCH(C$32,Factors!$1:$1,0),FALSE),"")</f>
        <v>4.3900000000000002E-2</v>
      </c>
      <c r="D36" t="str">
        <f>IFERROR(VLOOKUP($B36,Factors!$A:$ZV,MATCH(D$32,Factors!$1:$1,0),FALSE),"")</f>
        <v/>
      </c>
      <c r="E36" t="str">
        <f>IFERROR(VLOOKUP($B36,Factors!$A:$ZV,MATCH(E$32,Factors!$1:$1,0),FALSE),"")</f>
        <v/>
      </c>
      <c r="F36" t="str">
        <f>IFERROR(VLOOKUP($B36,Factors!$A:$ZV,MATCH(F$32,Factors!$1:$1,0),FALSE),"")</f>
        <v/>
      </c>
      <c r="G36" t="str">
        <f>IFERROR(VLOOKUP($B36,Factors!$A:$ZV,MATCH(G$32,Factors!$1:$1,0),FALSE),"")</f>
        <v/>
      </c>
      <c r="H36" s="83" t="s">
        <v>422</v>
      </c>
      <c r="I36" s="2">
        <f t="shared" si="20"/>
        <v>1.0439000000000001</v>
      </c>
      <c r="J36" s="2" t="str">
        <f t="shared" si="16"/>
        <v/>
      </c>
      <c r="K36" s="2" t="str">
        <f t="shared" si="16"/>
        <v/>
      </c>
      <c r="L36" s="2" t="str">
        <f t="shared" si="16"/>
        <v/>
      </c>
      <c r="M36" s="2" t="str">
        <f t="shared" si="16"/>
        <v/>
      </c>
      <c r="O36" s="1">
        <f t="shared" si="21"/>
        <v>1.0295189804398142</v>
      </c>
      <c r="P36" s="1" t="str">
        <f t="shared" si="17"/>
        <v/>
      </c>
      <c r="Q36" s="1" t="str">
        <f t="shared" si="17"/>
        <v/>
      </c>
      <c r="R36" s="1" t="str">
        <f t="shared" si="17"/>
        <v/>
      </c>
      <c r="S36" s="1" t="str">
        <f t="shared" si="17"/>
        <v/>
      </c>
      <c r="T36" s="2">
        <f t="shared" si="18"/>
        <v>1.0002338722866948</v>
      </c>
      <c r="U36" s="2">
        <f t="shared" si="22"/>
        <v>1.0297528527265092</v>
      </c>
      <c r="V36" s="2">
        <f t="shared" si="23"/>
        <v>1.0295189804398142</v>
      </c>
      <c r="W36" s="2">
        <f t="shared" si="24"/>
        <v>2.9518980439814158E-2</v>
      </c>
      <c r="X36" s="8">
        <f t="shared" si="25"/>
        <v>39568</v>
      </c>
      <c r="Y36" s="6">
        <f>IFERROR(VLOOKUP($X36,Funds!$A:$ZU,MATCH(Analysis!$A$30,Funds!$1:$1,0),FALSE),VLOOKUP($X36,'New Manager'!$A:$ZU,MATCH(Analysis!$A$30,'New Manager'!$1:$1,0),FALSE))</f>
        <v>3.7537500000000001E-2</v>
      </c>
      <c r="Z36" s="6">
        <f>VLOOKUP($X36,'Net-&gt;Gross'!$A:$C,3,FALSE)</f>
        <v>3.7537499999999953E-2</v>
      </c>
      <c r="AA36" s="6">
        <f t="shared" si="30"/>
        <v>0.99713685911295491</v>
      </c>
      <c r="AB36" s="6">
        <f t="shared" si="30"/>
        <v>0.99713685911295491</v>
      </c>
      <c r="AC36" s="6">
        <f>PRODUCT($V$33:V36)</f>
        <v>1.0062617223484902</v>
      </c>
      <c r="AG36" s="2">
        <f t="shared" si="26"/>
        <v>8.0185195601857953E-3</v>
      </c>
      <c r="AH36" s="6">
        <f t="shared" si="27"/>
        <v>3.7537500000000001E-2</v>
      </c>
      <c r="AI36" s="6">
        <f>VLOOKUP($X36,Factors!$A:$ZP,MATCH(Analysis!$AI$32,Factors!$1:$1,0),FALSE)</f>
        <v>4.8686384085477208E-2</v>
      </c>
      <c r="AK36" s="2" t="s">
        <v>207</v>
      </c>
      <c r="AL36" s="103">
        <f>_xlfn.STDEV.S(AL45:AL96)</f>
        <v>9.0595410838419599E-2</v>
      </c>
      <c r="AM36" s="2">
        <f t="shared" si="28"/>
        <v>1.0486863840854772</v>
      </c>
      <c r="AN36" s="117">
        <v>0</v>
      </c>
      <c r="AP36" s="2" t="s">
        <v>173</v>
      </c>
      <c r="AQ36" s="75">
        <f t="dataTable" ref="AQ36:AR42" dt2D="0" dtr="0" r1="A29"/>
        <v>-0.15602190206140223</v>
      </c>
      <c r="AR36" s="75">
        <v>0.35742418110447127</v>
      </c>
    </row>
    <row r="37" spans="1:48" x14ac:dyDescent="0.25">
      <c r="A37" s="54" t="s">
        <v>119</v>
      </c>
      <c r="B37" s="107">
        <f t="shared" si="29"/>
        <v>39599</v>
      </c>
      <c r="C37">
        <f>IFERROR(VLOOKUP($B37,Factors!$A:$ZV,MATCH(C$32,Factors!$1:$1,0),FALSE),"")</f>
        <v>4.0599999999999997E-2</v>
      </c>
      <c r="D37" t="str">
        <f>IFERROR(VLOOKUP($B37,Factors!$A:$ZV,MATCH(D$32,Factors!$1:$1,0),FALSE),"")</f>
        <v/>
      </c>
      <c r="E37" t="str">
        <f>IFERROR(VLOOKUP($B37,Factors!$A:$ZV,MATCH(E$32,Factors!$1:$1,0),FALSE),"")</f>
        <v/>
      </c>
      <c r="F37" t="str">
        <f>IFERROR(VLOOKUP($B37,Factors!$A:$ZV,MATCH(F$32,Factors!$1:$1,0),FALSE),"")</f>
        <v/>
      </c>
      <c r="G37" t="str">
        <f>IFERROR(VLOOKUP($B37,Factors!$A:$ZV,MATCH(G$32,Factors!$1:$1,0),FALSE),"")</f>
        <v/>
      </c>
      <c r="H37" s="124" t="s">
        <v>410</v>
      </c>
      <c r="I37" s="2">
        <f t="shared" si="20"/>
        <v>1.0406</v>
      </c>
      <c r="J37" s="2" t="str">
        <f t="shared" si="16"/>
        <v/>
      </c>
      <c r="K37" s="2" t="str">
        <f t="shared" si="16"/>
        <v/>
      </c>
      <c r="L37" s="2" t="str">
        <f t="shared" si="16"/>
        <v/>
      </c>
      <c r="M37" s="2" t="str">
        <f t="shared" si="16"/>
        <v/>
      </c>
      <c r="O37" s="1">
        <f t="shared" si="21"/>
        <v>1.0273000138008304</v>
      </c>
      <c r="P37" s="1" t="str">
        <f t="shared" si="17"/>
        <v/>
      </c>
      <c r="Q37" s="1" t="str">
        <f t="shared" si="17"/>
        <v/>
      </c>
      <c r="R37" s="1" t="str">
        <f t="shared" si="17"/>
        <v/>
      </c>
      <c r="S37" s="1" t="str">
        <f t="shared" si="17"/>
        <v/>
      </c>
      <c r="T37" s="2">
        <f t="shared" si="18"/>
        <v>1.0002338722866948</v>
      </c>
      <c r="U37" s="2">
        <f t="shared" si="22"/>
        <v>1.0275338860875252</v>
      </c>
      <c r="V37" s="2">
        <f t="shared" si="23"/>
        <v>1.0273000138008304</v>
      </c>
      <c r="W37" s="2">
        <f t="shared" si="24"/>
        <v>2.7300013800830358E-2</v>
      </c>
      <c r="X37" s="8">
        <f t="shared" si="25"/>
        <v>39599</v>
      </c>
      <c r="Y37" s="6">
        <f>IFERROR(VLOOKUP($X37,Funds!$A:$ZU,MATCH(Analysis!$A$30,Funds!$1:$1,0),FALSE),VLOOKUP($X37,'New Manager'!$A:$ZU,MATCH(Analysis!$A$30,'New Manager'!$1:$1,0),FALSE))</f>
        <v>2.0601000000000001E-2</v>
      </c>
      <c r="Z37" s="6">
        <f>VLOOKUP($X37,'Net-&gt;Gross'!$A:$C,3,FALSE)</f>
        <v>2.0600999999999994E-2</v>
      </c>
      <c r="AA37" s="6">
        <f t="shared" si="30"/>
        <v>1.017678875547541</v>
      </c>
      <c r="AB37" s="6">
        <f t="shared" si="30"/>
        <v>1.017678875547541</v>
      </c>
      <c r="AC37" s="6">
        <f>PRODUCT($V$33:V37)</f>
        <v>1.0337326812558514</v>
      </c>
      <c r="AG37" s="2">
        <f t="shared" si="26"/>
        <v>-6.699013800830364E-3</v>
      </c>
      <c r="AH37" s="6">
        <f t="shared" si="27"/>
        <v>2.0601000000000001E-2</v>
      </c>
      <c r="AI37" s="6">
        <f>VLOOKUP($X37,Factors!$A:$ZP,MATCH(Analysis!$AI$32,Factors!$1:$1,0),FALSE)</f>
        <v>1.2950781603027428E-2</v>
      </c>
      <c r="AM37" s="2">
        <f t="shared" si="28"/>
        <v>1.0129507816030274</v>
      </c>
      <c r="AN37" s="117">
        <v>0</v>
      </c>
      <c r="AP37" s="2" t="s">
        <v>171</v>
      </c>
      <c r="AQ37" s="75">
        <v>0.4400062722116862</v>
      </c>
      <c r="AR37" s="75">
        <v>0.15855611064230038</v>
      </c>
    </row>
    <row r="38" spans="1:48" x14ac:dyDescent="0.25">
      <c r="A38" s="55">
        <v>0.2</v>
      </c>
      <c r="B38" s="107">
        <f t="shared" si="29"/>
        <v>39629</v>
      </c>
      <c r="C38">
        <f>IFERROR(VLOOKUP($B38,Factors!$A:$ZV,MATCH(C$32,Factors!$1:$1,0),FALSE),"")</f>
        <v>-8.6699999999999999E-2</v>
      </c>
      <c r="D38" t="str">
        <f>IFERROR(VLOOKUP($B38,Factors!$A:$ZV,MATCH(D$32,Factors!$1:$1,0),FALSE),"")</f>
        <v/>
      </c>
      <c r="E38" t="str">
        <f>IFERROR(VLOOKUP($B38,Factors!$A:$ZV,MATCH(E$32,Factors!$1:$1,0),FALSE),"")</f>
        <v/>
      </c>
      <c r="F38" t="str">
        <f>IFERROR(VLOOKUP($B38,Factors!$A:$ZV,MATCH(F$32,Factors!$1:$1,0),FALSE),"")</f>
        <v/>
      </c>
      <c r="G38" t="str">
        <f>IFERROR(VLOOKUP($B38,Factors!$A:$ZV,MATCH(G$32,Factors!$1:$1,0),FALSE),"")</f>
        <v/>
      </c>
      <c r="H38" s="36" t="s">
        <v>144</v>
      </c>
      <c r="I38" s="2">
        <f t="shared" si="20"/>
        <v>0.9133</v>
      </c>
      <c r="J38" s="2" t="str">
        <f t="shared" si="16"/>
        <v/>
      </c>
      <c r="K38" s="2" t="str">
        <f t="shared" si="16"/>
        <v/>
      </c>
      <c r="L38" s="2" t="str">
        <f t="shared" si="16"/>
        <v/>
      </c>
      <c r="M38" s="2" t="str">
        <f t="shared" si="16"/>
        <v/>
      </c>
      <c r="O38" s="1">
        <f t="shared" si="21"/>
        <v>0.94170169466669984</v>
      </c>
      <c r="P38" s="1" t="str">
        <f t="shared" si="17"/>
        <v/>
      </c>
      <c r="Q38" s="1" t="str">
        <f t="shared" si="17"/>
        <v/>
      </c>
      <c r="R38" s="1" t="str">
        <f t="shared" si="17"/>
        <v/>
      </c>
      <c r="S38" s="1" t="str">
        <f t="shared" si="17"/>
        <v/>
      </c>
      <c r="T38" s="2">
        <f t="shared" si="18"/>
        <v>1.0002338722866948</v>
      </c>
      <c r="U38" s="2">
        <f t="shared" si="22"/>
        <v>0.94193556695339464</v>
      </c>
      <c r="V38" s="2">
        <f t="shared" si="23"/>
        <v>0.94170169466669984</v>
      </c>
      <c r="W38" s="2">
        <f t="shared" si="24"/>
        <v>-5.829830533330016E-2</v>
      </c>
      <c r="X38" s="8">
        <f t="shared" si="25"/>
        <v>39629</v>
      </c>
      <c r="Y38" s="6">
        <f>IFERROR(VLOOKUP($X38,Funds!$A:$ZU,MATCH(Analysis!$A$30,Funds!$1:$1,0),FALSE),VLOOKUP($X38,'New Manager'!$A:$ZU,MATCH(Analysis!$A$30,'New Manager'!$1:$1,0),FALSE))</f>
        <v>-6.7155000000000006E-2</v>
      </c>
      <c r="Z38" s="6">
        <f>VLOOKUP($X38,'Net-&gt;Gross'!$A:$C,3,FALSE)</f>
        <v>-6.7155000000000034E-2</v>
      </c>
      <c r="AA38" s="6">
        <f t="shared" si="30"/>
        <v>0.94933665066014594</v>
      </c>
      <c r="AB38" s="6">
        <f t="shared" si="30"/>
        <v>0.94933665066014583</v>
      </c>
      <c r="AC38" s="6">
        <f>PRODUCT($V$33:V38)</f>
        <v>0.97346781777098668</v>
      </c>
      <c r="AG38" s="2">
        <f t="shared" si="26"/>
        <v>-8.8566946666998742E-3</v>
      </c>
      <c r="AH38" s="6">
        <f t="shared" si="27"/>
        <v>-6.7155000000000006E-2</v>
      </c>
      <c r="AI38" s="6">
        <f>VLOOKUP($X38,Factors!$A:$ZP,MATCH(Analysis!$AI$32,Factors!$1:$1,0),FALSE)</f>
        <v>-8.4226286694960462E-2</v>
      </c>
      <c r="AM38" s="2">
        <f t="shared" si="28"/>
        <v>0.91577371330503954</v>
      </c>
      <c r="AN38" s="117">
        <v>0</v>
      </c>
      <c r="AP38" s="2" t="s">
        <v>172</v>
      </c>
      <c r="AQ38" s="75">
        <v>-0.37550774063888298</v>
      </c>
      <c r="AR38" s="75">
        <v>0.10595064229989336</v>
      </c>
    </row>
    <row r="39" spans="1:48" x14ac:dyDescent="0.25">
      <c r="B39" s="107">
        <f t="shared" si="29"/>
        <v>39660</v>
      </c>
      <c r="C39">
        <f>IFERROR(VLOOKUP($B39,Factors!$A:$ZV,MATCH(C$32,Factors!$1:$1,0),FALSE),"")</f>
        <v>3.7699999999999997E-2</v>
      </c>
      <c r="D39" t="str">
        <f>IFERROR(VLOOKUP($B39,Factors!$A:$ZV,MATCH(D$32,Factors!$1:$1,0),FALSE),"")</f>
        <v/>
      </c>
      <c r="E39" t="str">
        <f>IFERROR(VLOOKUP($B39,Factors!$A:$ZV,MATCH(E$32,Factors!$1:$1,0),FALSE),"")</f>
        <v/>
      </c>
      <c r="F39" t="str">
        <f>IFERROR(VLOOKUP($B39,Factors!$A:$ZV,MATCH(F$32,Factors!$1:$1,0),FALSE),"")</f>
        <v/>
      </c>
      <c r="G39" t="str">
        <f>IFERROR(VLOOKUP($B39,Factors!$A:$ZV,MATCH(G$32,Factors!$1:$1,0),FALSE),"")</f>
        <v/>
      </c>
      <c r="H39" s="36" t="s">
        <v>145</v>
      </c>
      <c r="I39" s="2">
        <f t="shared" si="20"/>
        <v>1.0377000000000001</v>
      </c>
      <c r="J39" s="2" t="str">
        <f t="shared" si="16"/>
        <v/>
      </c>
      <c r="K39" s="2" t="str">
        <f t="shared" si="16"/>
        <v/>
      </c>
      <c r="L39" s="2" t="str">
        <f t="shared" si="16"/>
        <v/>
      </c>
      <c r="M39" s="2" t="str">
        <f t="shared" si="16"/>
        <v/>
      </c>
      <c r="O39" s="1">
        <f t="shared" si="21"/>
        <v>1.0253500128150568</v>
      </c>
      <c r="P39" s="1" t="str">
        <f t="shared" si="17"/>
        <v/>
      </c>
      <c r="Q39" s="1" t="str">
        <f t="shared" si="17"/>
        <v/>
      </c>
      <c r="R39" s="1" t="str">
        <f t="shared" si="17"/>
        <v/>
      </c>
      <c r="S39" s="1" t="str">
        <f t="shared" si="17"/>
        <v/>
      </c>
      <c r="T39" s="2">
        <f t="shared" si="18"/>
        <v>1.0002338722866948</v>
      </c>
      <c r="U39" s="2">
        <f t="shared" si="22"/>
        <v>1.0255838851017516</v>
      </c>
      <c r="V39" s="2">
        <f t="shared" si="23"/>
        <v>1.0253500128150568</v>
      </c>
      <c r="W39" s="2">
        <f t="shared" si="24"/>
        <v>2.5350012815056777E-2</v>
      </c>
      <c r="X39" s="8">
        <f t="shared" si="25"/>
        <v>39660</v>
      </c>
      <c r="Y39" s="6">
        <f>IFERROR(VLOOKUP($X39,Funds!$A:$ZU,MATCH(Analysis!$A$30,Funds!$1:$1,0),FALSE),VLOOKUP($X39,'New Manager'!$A:$ZU,MATCH(Analysis!$A$30,'New Manager'!$1:$1,0),FALSE))</f>
        <v>1.9296499999999998E-2</v>
      </c>
      <c r="Z39" s="6">
        <f>VLOOKUP($X39,'Net-&gt;Gross'!$A:$C,3,FALSE)</f>
        <v>1.9296499999999946E-2</v>
      </c>
      <c r="AA39" s="6">
        <f t="shared" si="30"/>
        <v>0.96765552533960952</v>
      </c>
      <c r="AB39" s="6">
        <f t="shared" si="30"/>
        <v>0.96765552533960941</v>
      </c>
      <c r="AC39" s="6">
        <f>PRODUCT($V$33:V39)</f>
        <v>0.99814523942652655</v>
      </c>
      <c r="AG39" s="2">
        <f t="shared" si="26"/>
        <v>-6.0535128150568315E-3</v>
      </c>
      <c r="AH39" s="6">
        <f t="shared" si="27"/>
        <v>1.9296499999999998E-2</v>
      </c>
      <c r="AI39" s="6">
        <f>VLOOKUP($X39,Factors!$A:$ZP,MATCH(Analysis!$AI$32,Factors!$1:$1,0),FALSE)</f>
        <v>-8.4099654766265353E-3</v>
      </c>
      <c r="AM39" s="2">
        <f t="shared" si="28"/>
        <v>0.99159003452337346</v>
      </c>
      <c r="AN39" s="117">
        <v>0</v>
      </c>
      <c r="AP39" s="2" t="s">
        <v>174</v>
      </c>
      <c r="AQ39" s="75">
        <v>9.2527659152369837E-2</v>
      </c>
      <c r="AR39" s="75">
        <v>5.1938531134502301E-2</v>
      </c>
    </row>
    <row r="40" spans="1:48" x14ac:dyDescent="0.25">
      <c r="B40" s="107">
        <f t="shared" si="29"/>
        <v>39691</v>
      </c>
      <c r="C40">
        <f>IFERROR(VLOOKUP($B40,Factors!$A:$ZV,MATCH(C$32,Factors!$1:$1,0),FALSE),"")</f>
        <v>4.3999999999999997E-2</v>
      </c>
      <c r="D40" t="str">
        <f>IFERROR(VLOOKUP($B40,Factors!$A:$ZV,MATCH(D$32,Factors!$1:$1,0),FALSE),"")</f>
        <v/>
      </c>
      <c r="E40" t="str">
        <f>IFERROR(VLOOKUP($B40,Factors!$A:$ZV,MATCH(E$32,Factors!$1:$1,0),FALSE),"")</f>
        <v/>
      </c>
      <c r="F40" t="str">
        <f>IFERROR(VLOOKUP($B40,Factors!$A:$ZV,MATCH(F$32,Factors!$1:$1,0),FALSE),"")</f>
        <v/>
      </c>
      <c r="G40" t="str">
        <f>IFERROR(VLOOKUP($B40,Factors!$A:$ZV,MATCH(G$32,Factors!$1:$1,0),FALSE),"")</f>
        <v/>
      </c>
      <c r="H40" s="36" t="s">
        <v>146</v>
      </c>
      <c r="I40" s="2">
        <f t="shared" si="20"/>
        <v>1.044</v>
      </c>
      <c r="J40" s="2" t="str">
        <f t="shared" si="16"/>
        <v/>
      </c>
      <c r="K40" s="2" t="str">
        <f t="shared" si="16"/>
        <v/>
      </c>
      <c r="L40" s="2" t="str">
        <f t="shared" si="16"/>
        <v/>
      </c>
      <c r="M40" s="2" t="str">
        <f t="shared" si="16"/>
        <v/>
      </c>
      <c r="O40" s="1">
        <f t="shared" si="21"/>
        <v>1.0295862218531167</v>
      </c>
      <c r="P40" s="1" t="str">
        <f t="shared" si="17"/>
        <v/>
      </c>
      <c r="Q40" s="1" t="str">
        <f t="shared" si="17"/>
        <v/>
      </c>
      <c r="R40" s="1" t="str">
        <f t="shared" si="17"/>
        <v/>
      </c>
      <c r="S40" s="1" t="str">
        <f t="shared" si="17"/>
        <v/>
      </c>
      <c r="T40" s="2">
        <f t="shared" si="18"/>
        <v>1.0002338722866948</v>
      </c>
      <c r="U40" s="2">
        <f t="shared" si="22"/>
        <v>1.0298200941398115</v>
      </c>
      <c r="V40" s="2">
        <f t="shared" si="23"/>
        <v>1.0295862218531167</v>
      </c>
      <c r="W40" s="2">
        <f t="shared" si="24"/>
        <v>2.9586221853116657E-2</v>
      </c>
      <c r="X40" s="8">
        <f t="shared" si="25"/>
        <v>39691</v>
      </c>
      <c r="Y40" s="6">
        <f>IFERROR(VLOOKUP($X40,Funds!$A:$ZU,MATCH(Analysis!$A$30,Funds!$1:$1,0),FALSE),VLOOKUP($X40,'New Manager'!$A:$ZU,MATCH(Analysis!$A$30,'New Manager'!$1:$1,0),FALSE))</f>
        <v>3.9906000000000004E-2</v>
      </c>
      <c r="Z40" s="6">
        <f>VLOOKUP($X40,'Net-&gt;Gross'!$A:$C,3,FALSE)</f>
        <v>3.9906000000000059E-2</v>
      </c>
      <c r="AA40" s="6">
        <f t="shared" si="30"/>
        <v>1.0062707867338119</v>
      </c>
      <c r="AB40" s="6">
        <f t="shared" si="30"/>
        <v>1.0062707867338119</v>
      </c>
      <c r="AC40" s="6">
        <f>PRODUCT($V$33:V40)</f>
        <v>1.027676585921832</v>
      </c>
      <c r="AG40" s="2">
        <f t="shared" si="26"/>
        <v>1.0319778146883403E-2</v>
      </c>
      <c r="AH40" s="6">
        <f t="shared" si="27"/>
        <v>3.9906000000000004E-2</v>
      </c>
      <c r="AI40" s="6">
        <f>VLOOKUP($X40,Factors!$A:$ZP,MATCH(Analysis!$AI$32,Factors!$1:$1,0),FALSE)</f>
        <v>1.4471261554562354E-2</v>
      </c>
      <c r="AM40" s="2">
        <f t="shared" si="28"/>
        <v>1.0144712615545624</v>
      </c>
      <c r="AN40" s="117">
        <v>0</v>
      </c>
      <c r="AP40" s="2" t="s">
        <v>175</v>
      </c>
      <c r="AQ40" s="75">
        <v>-0.17536486326817055</v>
      </c>
      <c r="AR40" s="75">
        <v>9.3504815339875216E-2</v>
      </c>
    </row>
    <row r="41" spans="1:48" x14ac:dyDescent="0.25">
      <c r="B41" s="107">
        <f t="shared" si="29"/>
        <v>39721</v>
      </c>
      <c r="C41">
        <f>IFERROR(VLOOKUP($B41,Factors!$A:$ZV,MATCH(C$32,Factors!$1:$1,0),FALSE),"")</f>
        <v>-9.5399999999999999E-2</v>
      </c>
      <c r="D41" t="str">
        <f>IFERROR(VLOOKUP($B41,Factors!$A:$ZV,MATCH(D$32,Factors!$1:$1,0),FALSE),"")</f>
        <v/>
      </c>
      <c r="E41" t="str">
        <f>IFERROR(VLOOKUP($B41,Factors!$A:$ZV,MATCH(E$32,Factors!$1:$1,0),FALSE),"")</f>
        <v/>
      </c>
      <c r="F41" t="str">
        <f>IFERROR(VLOOKUP($B41,Factors!$A:$ZV,MATCH(F$32,Factors!$1:$1,0),FALSE),"")</f>
        <v/>
      </c>
      <c r="G41" t="str">
        <f>IFERROR(VLOOKUP($B41,Factors!$A:$ZV,MATCH(G$32,Factors!$1:$1,0),FALSE),"")</f>
        <v/>
      </c>
      <c r="H41" s="2" t="s">
        <v>411</v>
      </c>
      <c r="I41" s="2">
        <f t="shared" si="20"/>
        <v>0.90459999999999996</v>
      </c>
      <c r="J41" s="2" t="str">
        <f t="shared" si="16"/>
        <v/>
      </c>
      <c r="K41" s="2" t="str">
        <f t="shared" si="16"/>
        <v/>
      </c>
      <c r="L41" s="2" t="str">
        <f t="shared" si="16"/>
        <v/>
      </c>
      <c r="M41" s="2" t="str">
        <f t="shared" si="16"/>
        <v/>
      </c>
      <c r="O41" s="1">
        <f t="shared" si="21"/>
        <v>0.93585169170937899</v>
      </c>
      <c r="P41" s="1" t="str">
        <f t="shared" si="17"/>
        <v/>
      </c>
      <c r="Q41" s="1" t="str">
        <f t="shared" si="17"/>
        <v/>
      </c>
      <c r="R41" s="1" t="str">
        <f t="shared" si="17"/>
        <v/>
      </c>
      <c r="S41" s="1" t="str">
        <f t="shared" si="17"/>
        <v/>
      </c>
      <c r="T41" s="2">
        <f t="shared" si="18"/>
        <v>1.0002338722866948</v>
      </c>
      <c r="U41" s="2">
        <f t="shared" si="22"/>
        <v>0.93608556399607368</v>
      </c>
      <c r="V41" s="2">
        <f t="shared" si="23"/>
        <v>0.93585169170937899</v>
      </c>
      <c r="W41" s="2">
        <f t="shared" si="24"/>
        <v>-6.4148308290621014E-2</v>
      </c>
      <c r="X41" s="8">
        <f t="shared" si="25"/>
        <v>39721</v>
      </c>
      <c r="Y41" s="6">
        <f>IFERROR(VLOOKUP($X41,Funds!$A:$ZU,MATCH(Analysis!$A$30,Funds!$1:$1,0),FALSE),VLOOKUP($X41,'New Manager'!$A:$ZU,MATCH(Analysis!$A$30,'New Manager'!$1:$1,0),FALSE))</f>
        <v>-7.182150000000001E-2</v>
      </c>
      <c r="Z41" s="6">
        <f>VLOOKUP($X41,'Net-&gt;Gross'!$A:$C,3,FALSE)</f>
        <v>-7.1821499999999996E-2</v>
      </c>
      <c r="AA41" s="6">
        <f t="shared" si="30"/>
        <v>0.93399890942440944</v>
      </c>
      <c r="AB41" s="6">
        <f t="shared" si="30"/>
        <v>0.93399890942440944</v>
      </c>
      <c r="AC41" s="6">
        <f>PRODUCT($V$33:V41)</f>
        <v>0.96175287146506538</v>
      </c>
      <c r="AG41" s="2">
        <f t="shared" si="26"/>
        <v>-7.673191709378982E-3</v>
      </c>
      <c r="AH41" s="6">
        <f t="shared" si="27"/>
        <v>-7.182150000000001E-2</v>
      </c>
      <c r="AI41" s="6">
        <f>VLOOKUP($X41,Factors!$A:$ZP,MATCH(Analysis!$AI$32,Factors!$1:$1,0),FALSE)</f>
        <v>-8.9010235767873258E-2</v>
      </c>
      <c r="AM41" s="2">
        <f t="shared" si="28"/>
        <v>0.91098976423212674</v>
      </c>
      <c r="AN41" s="117">
        <v>0</v>
      </c>
      <c r="AP41" s="2" t="s">
        <v>208</v>
      </c>
      <c r="AQ41" s="75">
        <v>0.14056915192046907</v>
      </c>
      <c r="AR41" s="75">
        <v>0.22043875582485725</v>
      </c>
    </row>
    <row r="42" spans="1:48" x14ac:dyDescent="0.25">
      <c r="A42" s="4" t="s">
        <v>130</v>
      </c>
      <c r="B42" s="107">
        <f t="shared" si="29"/>
        <v>39752</v>
      </c>
      <c r="C42">
        <f>IFERROR(VLOOKUP($B42,Factors!$A:$ZV,MATCH(C$32,Factors!$1:$1,0),FALSE),"")</f>
        <v>-0.187</v>
      </c>
      <c r="D42" t="str">
        <f>IFERROR(VLOOKUP($B42,Factors!$A:$ZV,MATCH(D$32,Factors!$1:$1,0),FALSE),"")</f>
        <v/>
      </c>
      <c r="E42" t="str">
        <f>IFERROR(VLOOKUP($B42,Factors!$A:$ZV,MATCH(E$32,Factors!$1:$1,0),FALSE),"")</f>
        <v/>
      </c>
      <c r="F42" t="str">
        <f>IFERROR(VLOOKUP($B42,Factors!$A:$ZV,MATCH(F$32,Factors!$1:$1,0),FALSE),"")</f>
        <v/>
      </c>
      <c r="G42" t="str">
        <f>IFERROR(VLOOKUP($B42,Factors!$A:$ZV,MATCH(G$32,Factors!$1:$1,0),FALSE),"")</f>
        <v/>
      </c>
      <c r="H42" s="36" t="s">
        <v>61</v>
      </c>
      <c r="I42" s="2">
        <f t="shared" si="20"/>
        <v>0.81299999999999994</v>
      </c>
      <c r="J42" s="2" t="str">
        <f t="shared" si="16"/>
        <v/>
      </c>
      <c r="K42" s="2" t="str">
        <f t="shared" si="16"/>
        <v/>
      </c>
      <c r="L42" s="2" t="str">
        <f t="shared" si="16"/>
        <v/>
      </c>
      <c r="M42" s="2" t="str">
        <f t="shared" si="16"/>
        <v/>
      </c>
      <c r="O42" s="1">
        <f t="shared" si="21"/>
        <v>0.87425855712425449</v>
      </c>
      <c r="P42" s="1" t="str">
        <f t="shared" si="17"/>
        <v/>
      </c>
      <c r="Q42" s="1" t="str">
        <f t="shared" si="17"/>
        <v/>
      </c>
      <c r="R42" s="1" t="str">
        <f t="shared" si="17"/>
        <v/>
      </c>
      <c r="S42" s="1" t="str">
        <f t="shared" si="17"/>
        <v/>
      </c>
      <c r="T42" s="2">
        <f t="shared" si="18"/>
        <v>1.0002338722866948</v>
      </c>
      <c r="U42" s="2">
        <f t="shared" si="22"/>
        <v>0.87449242941094929</v>
      </c>
      <c r="V42" s="2">
        <f t="shared" si="23"/>
        <v>0.87425855712425449</v>
      </c>
      <c r="W42" s="2">
        <f t="shared" si="24"/>
        <v>-0.12574144287574551</v>
      </c>
      <c r="X42" s="8">
        <f t="shared" si="25"/>
        <v>39752</v>
      </c>
      <c r="Y42" s="6">
        <f>IFERROR(VLOOKUP($X42,Funds!$A:$ZU,MATCH(Analysis!$A$30,Funds!$1:$1,0),FALSE),VLOOKUP($X42,'New Manager'!$A:$ZU,MATCH(Analysis!$A$30,'New Manager'!$1:$1,0),FALSE))</f>
        <v>-0.1244305</v>
      </c>
      <c r="Z42" s="6">
        <f>VLOOKUP($X42,'Net-&gt;Gross'!$A:$C,3,FALSE)</f>
        <v>-0.12443050000000001</v>
      </c>
      <c r="AA42" s="6">
        <f t="shared" si="30"/>
        <v>0.81778095812527551</v>
      </c>
      <c r="AB42" s="6">
        <f t="shared" si="30"/>
        <v>0.81778095812527551</v>
      </c>
      <c r="AC42" s="6">
        <f>PRODUCT($V$33:V42)</f>
        <v>0.84082067771715663</v>
      </c>
      <c r="AG42" s="2">
        <f t="shared" si="26"/>
        <v>1.3109428757454994E-3</v>
      </c>
      <c r="AH42" s="6">
        <f t="shared" si="27"/>
        <v>-0.1244305</v>
      </c>
      <c r="AI42" s="6">
        <f>VLOOKUP($X42,Factors!$A:$ZP,MATCH(Analysis!$AI$32,Factors!$1:$1,0),FALSE)</f>
        <v>-0.16792688712165615</v>
      </c>
      <c r="AM42" s="2">
        <f t="shared" si="28"/>
        <v>0.83207311287834385</v>
      </c>
      <c r="AN42" s="117">
        <v>0</v>
      </c>
      <c r="AP42" s="2" t="s">
        <v>181</v>
      </c>
      <c r="AQ42" s="75">
        <v>-1.5231959109494471E-2</v>
      </c>
      <c r="AR42" s="75">
        <v>0.1922885517023494</v>
      </c>
      <c r="AS42" s="75"/>
      <c r="AT42" s="75"/>
    </row>
    <row r="43" spans="1:48" x14ac:dyDescent="0.25">
      <c r="A43" s="52" t="s">
        <v>117</v>
      </c>
      <c r="B43" s="107">
        <f t="shared" si="29"/>
        <v>39782</v>
      </c>
      <c r="C43">
        <f>IFERROR(VLOOKUP($B43,Factors!$A:$ZV,MATCH(C$32,Factors!$1:$1,0),FALSE),"")</f>
        <v>-0.1283</v>
      </c>
      <c r="D43" t="str">
        <f>IFERROR(VLOOKUP($B43,Factors!$A:$ZV,MATCH(D$32,Factors!$1:$1,0),FALSE),"")</f>
        <v/>
      </c>
      <c r="E43" t="str">
        <f>IFERROR(VLOOKUP($B43,Factors!$A:$ZV,MATCH(E$32,Factors!$1:$1,0),FALSE),"")</f>
        <v/>
      </c>
      <c r="F43" t="str">
        <f>IFERROR(VLOOKUP($B43,Factors!$A:$ZV,MATCH(F$32,Factors!$1:$1,0),FALSE),"")</f>
        <v/>
      </c>
      <c r="G43" t="str">
        <f>IFERROR(VLOOKUP($B43,Factors!$A:$ZV,MATCH(G$32,Factors!$1:$1,0),FALSE),"")</f>
        <v/>
      </c>
      <c r="H43" s="2" t="s">
        <v>412</v>
      </c>
      <c r="I43" s="2">
        <f t="shared" si="20"/>
        <v>0.87170000000000003</v>
      </c>
      <c r="J43" s="2" t="str">
        <f t="shared" si="16"/>
        <v/>
      </c>
      <c r="K43" s="2" t="str">
        <f t="shared" si="16"/>
        <v/>
      </c>
      <c r="L43" s="2" t="str">
        <f t="shared" si="16"/>
        <v/>
      </c>
      <c r="M43" s="2" t="str">
        <f t="shared" si="16"/>
        <v/>
      </c>
      <c r="O43" s="1">
        <f t="shared" si="21"/>
        <v>0.91372926673284416</v>
      </c>
      <c r="P43" s="1" t="str">
        <f t="shared" si="17"/>
        <v/>
      </c>
      <c r="Q43" s="1" t="str">
        <f t="shared" si="17"/>
        <v/>
      </c>
      <c r="R43" s="1" t="str">
        <f t="shared" si="17"/>
        <v/>
      </c>
      <c r="S43" s="1" t="str">
        <f t="shared" si="17"/>
        <v/>
      </c>
      <c r="T43" s="2">
        <f t="shared" si="18"/>
        <v>1.0002338722866948</v>
      </c>
      <c r="U43" s="2">
        <f t="shared" si="22"/>
        <v>0.91396313901953885</v>
      </c>
      <c r="V43" s="2">
        <f t="shared" si="23"/>
        <v>0.91372926673284416</v>
      </c>
      <c r="W43" s="2">
        <f t="shared" si="24"/>
        <v>-8.6270733267155841E-2</v>
      </c>
      <c r="X43" s="8">
        <f t="shared" si="25"/>
        <v>39782</v>
      </c>
      <c r="Y43" s="6">
        <f>IFERROR(VLOOKUP($X43,Funds!$A:$ZU,MATCH(Analysis!$A$30,Funds!$1:$1,0),FALSE),VLOOKUP($X43,'New Manager'!$A:$ZU,MATCH(Analysis!$A$30,'New Manager'!$1:$1,0),FALSE))</f>
        <v>-7.3720499999999994E-2</v>
      </c>
      <c r="Z43" s="6">
        <f>VLOOKUP($X43,'Net-&gt;Gross'!$A:$C,3,FALSE)</f>
        <v>-7.372050000000005E-2</v>
      </c>
      <c r="AA43" s="6">
        <f t="shared" si="30"/>
        <v>0.75749373700180112</v>
      </c>
      <c r="AB43" s="6">
        <f t="shared" si="30"/>
        <v>0.75749373700180112</v>
      </c>
      <c r="AC43" s="6">
        <f>PRODUCT($V$33:V43)</f>
        <v>0.76828246130431055</v>
      </c>
      <c r="AG43" s="2">
        <f t="shared" si="26"/>
        <v>1.2550233267155791E-2</v>
      </c>
      <c r="AH43" s="6">
        <f t="shared" si="27"/>
        <v>-7.3720499999999994E-2</v>
      </c>
      <c r="AI43" s="6">
        <f>VLOOKUP($X43,Factors!$A:$ZP,MATCH(Analysis!$AI$32,Factors!$1:$1,0),FALSE)</f>
        <v>-7.1784610722063102E-2</v>
      </c>
      <c r="AM43" s="2">
        <f t="shared" si="28"/>
        <v>0.9282153892779369</v>
      </c>
      <c r="AN43" s="117">
        <v>0</v>
      </c>
      <c r="AU43" s="105"/>
    </row>
    <row r="44" spans="1:48" x14ac:dyDescent="0.25">
      <c r="A44" s="57">
        <f>IFERROR(ROUNDUP(MAX(AD$32:AF$1048576),1),2)</f>
        <v>1.5</v>
      </c>
      <c r="B44" s="107">
        <f t="shared" si="29"/>
        <v>39813</v>
      </c>
      <c r="C44">
        <f>IFERROR(VLOOKUP($B44,Factors!$A:$ZV,MATCH(C$32,Factors!$1:$1,0),FALSE),"")</f>
        <v>6.1199999999999997E-2</v>
      </c>
      <c r="D44" t="str">
        <f>IFERROR(VLOOKUP($B44,Factors!$A:$ZV,MATCH(D$32,Factors!$1:$1,0),FALSE),"")</f>
        <v/>
      </c>
      <c r="E44" t="str">
        <f>IFERROR(VLOOKUP($B44,Factors!$A:$ZV,MATCH(E$32,Factors!$1:$1,0),FALSE),"")</f>
        <v/>
      </c>
      <c r="F44" t="str">
        <f>IFERROR(VLOOKUP($B44,Factors!$A:$ZV,MATCH(F$32,Factors!$1:$1,0),FALSE),"")</f>
        <v/>
      </c>
      <c r="G44" t="str">
        <f>IFERROR(VLOOKUP($B44,Factors!$A:$ZV,MATCH(G$32,Factors!$1:$1,0),FALSE),"")</f>
        <v/>
      </c>
      <c r="H44" s="36" t="s">
        <v>328</v>
      </c>
      <c r="I44" s="2">
        <f t="shared" si="20"/>
        <v>1.0611999999999999</v>
      </c>
      <c r="J44" s="2" t="str">
        <f t="shared" si="16"/>
        <v/>
      </c>
      <c r="K44" s="2" t="str">
        <f t="shared" si="16"/>
        <v/>
      </c>
      <c r="L44" s="2" t="str">
        <f t="shared" si="16"/>
        <v/>
      </c>
      <c r="M44" s="2" t="str">
        <f t="shared" si="16"/>
        <v/>
      </c>
      <c r="O44" s="1">
        <f t="shared" si="21"/>
        <v>1.0411517449411531</v>
      </c>
      <c r="P44" s="1" t="str">
        <f t="shared" si="17"/>
        <v/>
      </c>
      <c r="Q44" s="1" t="str">
        <f t="shared" si="17"/>
        <v/>
      </c>
      <c r="R44" s="1" t="str">
        <f t="shared" si="17"/>
        <v/>
      </c>
      <c r="S44" s="1" t="str">
        <f t="shared" si="17"/>
        <v/>
      </c>
      <c r="T44" s="2">
        <f t="shared" si="18"/>
        <v>1.0002338722866948</v>
      </c>
      <c r="U44" s="2">
        <f t="shared" si="22"/>
        <v>1.0413856172278479</v>
      </c>
      <c r="V44" s="2">
        <f t="shared" si="23"/>
        <v>1.0411517449411531</v>
      </c>
      <c r="W44" s="2">
        <f t="shared" si="24"/>
        <v>4.1151744941153146E-2</v>
      </c>
      <c r="X44" s="8">
        <f t="shared" si="25"/>
        <v>39813</v>
      </c>
      <c r="Y44" s="6">
        <f>IFERROR(VLOOKUP($X44,Funds!$A:$ZU,MATCH(Analysis!$A$30,Funds!$1:$1,0),FALSE),VLOOKUP($X44,'New Manager'!$A:$ZU,MATCH(Analysis!$A$30,'New Manager'!$1:$1,0),FALSE))</f>
        <v>8.5299999999999994E-3</v>
      </c>
      <c r="Z44" s="6">
        <f>VLOOKUP($X44,'Net-&gt;Gross'!$A:$C,3,FALSE)</f>
        <v>8.5300000000000306E-3</v>
      </c>
      <c r="AA44" s="6">
        <f t="shared" si="30"/>
        <v>0.76395515857842644</v>
      </c>
      <c r="AB44" s="6">
        <f t="shared" si="30"/>
        <v>0.76395515857842644</v>
      </c>
      <c r="AC44" s="6">
        <f>PRODUCT($V$33:V44)</f>
        <v>0.79989862519466692</v>
      </c>
      <c r="AG44" s="2">
        <f t="shared" si="26"/>
        <v>-3.2621744941153115E-2</v>
      </c>
      <c r="AH44" s="6">
        <f t="shared" si="27"/>
        <v>8.5299999999999994E-3</v>
      </c>
      <c r="AI44" s="6">
        <f>VLOOKUP($X44,Factors!$A:$ZP,MATCH(Analysis!$AI$32,Factors!$1:$1,0),FALSE)</f>
        <v>1.053971301823653E-2</v>
      </c>
      <c r="AM44" s="2">
        <f t="shared" si="28"/>
        <v>1.0105397130182365</v>
      </c>
      <c r="AN44" s="117">
        <v>0</v>
      </c>
    </row>
    <row r="45" spans="1:48" x14ac:dyDescent="0.25">
      <c r="A45" s="53" t="s">
        <v>118</v>
      </c>
      <c r="B45" s="107">
        <f t="shared" si="29"/>
        <v>39844</v>
      </c>
      <c r="C45">
        <f>IFERROR(VLOOKUP($B45,Factors!$A:$ZV,MATCH(C$32,Factors!$1:$1,0),FALSE),"")</f>
        <v>1.4E-3</v>
      </c>
      <c r="D45" t="str">
        <f>IFERROR(VLOOKUP($B45,Factors!$A:$ZV,MATCH(D$32,Factors!$1:$1,0),FALSE),"")</f>
        <v/>
      </c>
      <c r="E45" t="str">
        <f>IFERROR(VLOOKUP($B45,Factors!$A:$ZV,MATCH(E$32,Factors!$1:$1,0),FALSE),"")</f>
        <v/>
      </c>
      <c r="F45" t="str">
        <f>IFERROR(VLOOKUP($B45,Factors!$A:$ZV,MATCH(F$32,Factors!$1:$1,0),FALSE),"")</f>
        <v/>
      </c>
      <c r="G45" t="str">
        <f>IFERROR(VLOOKUP($B45,Factors!$A:$ZV,MATCH(G$32,Factors!$1:$1,0),FALSE),"")</f>
        <v/>
      </c>
      <c r="H45" s="36" t="s">
        <v>57</v>
      </c>
      <c r="I45" s="2">
        <f t="shared" si="20"/>
        <v>1.0014000000000001</v>
      </c>
      <c r="J45" s="2" t="str">
        <f t="shared" si="16"/>
        <v/>
      </c>
      <c r="K45" s="2" t="str">
        <f t="shared" si="16"/>
        <v/>
      </c>
      <c r="L45" s="2" t="str">
        <f t="shared" si="16"/>
        <v/>
      </c>
      <c r="M45" s="2" t="str">
        <f t="shared" si="16"/>
        <v/>
      </c>
      <c r="O45" s="1">
        <f t="shared" si="21"/>
        <v>1.0009413797862354</v>
      </c>
      <c r="P45" s="1" t="str">
        <f t="shared" si="17"/>
        <v/>
      </c>
      <c r="Q45" s="1" t="str">
        <f t="shared" si="17"/>
        <v/>
      </c>
      <c r="R45" s="1" t="str">
        <f t="shared" si="17"/>
        <v/>
      </c>
      <c r="S45" s="1" t="str">
        <f t="shared" si="17"/>
        <v/>
      </c>
      <c r="T45" s="2">
        <f t="shared" si="18"/>
        <v>1.0002338722866948</v>
      </c>
      <c r="U45" s="2">
        <f t="shared" si="22"/>
        <v>1.0011752520729305</v>
      </c>
      <c r="V45" s="2">
        <f t="shared" si="23"/>
        <v>1.0009413797862354</v>
      </c>
      <c r="W45" s="2">
        <f t="shared" si="24"/>
        <v>9.4137978623543006E-4</v>
      </c>
      <c r="X45" s="8">
        <f t="shared" si="25"/>
        <v>39844</v>
      </c>
      <c r="Y45" s="6">
        <f>IFERROR(VLOOKUP($X45,Funds!$A:$ZU,MATCH(Analysis!$A$30,Funds!$1:$1,0),FALSE),VLOOKUP($X45,'New Manager'!$A:$ZU,MATCH(Analysis!$A$30,'New Manager'!$1:$1,0),FALSE))</f>
        <v>2.1323499999999999E-2</v>
      </c>
      <c r="Z45" s="6">
        <f>VLOOKUP($X45,'Net-&gt;Gross'!$A:$C,3,FALSE)</f>
        <v>2.1323499999999999E-2</v>
      </c>
      <c r="AA45" s="6">
        <f t="shared" si="30"/>
        <v>0.78024535640237358</v>
      </c>
      <c r="AB45" s="6">
        <f t="shared" si="30"/>
        <v>0.78024535640237358</v>
      </c>
      <c r="AC45" s="6">
        <f>PRODUCT($V$33:V45)</f>
        <v>0.80065163359146274</v>
      </c>
      <c r="AD45" s="2">
        <f t="shared" ref="AD45:AE49" si="31">AA45/AA33</f>
        <v>0.82637133859436451</v>
      </c>
      <c r="AE45" s="2">
        <f t="shared" si="31"/>
        <v>0.82637133859436451</v>
      </c>
      <c r="AF45" s="2">
        <f>AC45/AC33</f>
        <v>0.84215997746421201</v>
      </c>
      <c r="AG45" s="2">
        <f t="shared" si="26"/>
        <v>2.0382120213764569E-2</v>
      </c>
      <c r="AH45" s="6">
        <f t="shared" si="27"/>
        <v>2.1323499999999999E-2</v>
      </c>
      <c r="AI45" s="6">
        <f>VLOOKUP($X45,Factors!$A:$ZP,MATCH(Analysis!$AI$32,Factors!$1:$1,0),FALSE)</f>
        <v>-8.4189691643008269E-2</v>
      </c>
      <c r="AJ45" s="1">
        <f>LINEST(AH34:AH45,AI34:AI45)</f>
        <v>0.76369167329751586</v>
      </c>
      <c r="AK45" s="1">
        <f>LINEST(W34:W45,AI34:AI45)</f>
        <v>0.80314991428136395</v>
      </c>
      <c r="AL45" s="1">
        <f>AK45-AJ45</f>
        <v>3.9458240983848092E-2</v>
      </c>
      <c r="AM45" s="2">
        <f t="shared" si="28"/>
        <v>0.91581030835699173</v>
      </c>
      <c r="AN45" s="117">
        <v>0</v>
      </c>
      <c r="AO45" s="1"/>
      <c r="AQ45" s="2" t="s">
        <v>213</v>
      </c>
      <c r="AR45" s="2" t="s">
        <v>212</v>
      </c>
      <c r="AS45" s="2" t="s">
        <v>217</v>
      </c>
      <c r="AT45" s="2" t="s">
        <v>214</v>
      </c>
      <c r="AU45" s="1" t="s">
        <v>215</v>
      </c>
      <c r="AV45" s="1" t="s">
        <v>216</v>
      </c>
    </row>
    <row r="46" spans="1:48" x14ac:dyDescent="0.25">
      <c r="A46" s="56">
        <f>IFERROR(ROUNDDOWN(MIN(AD$32:AF$1048576),1),0)</f>
        <v>0.7</v>
      </c>
      <c r="B46" s="107">
        <f t="shared" si="29"/>
        <v>39872</v>
      </c>
      <c r="C46">
        <f>IFERROR(VLOOKUP($B46,Factors!$A:$ZV,MATCH(C$32,Factors!$1:$1,0),FALSE),"")</f>
        <v>-0.12620000000000001</v>
      </c>
      <c r="D46" t="str">
        <f>IFERROR(VLOOKUP($B46,Factors!$A:$ZV,MATCH(D$32,Factors!$1:$1,0),FALSE),"")</f>
        <v/>
      </c>
      <c r="E46" t="str">
        <f>IFERROR(VLOOKUP($B46,Factors!$A:$ZV,MATCH(E$32,Factors!$1:$1,0),FALSE),"")</f>
        <v/>
      </c>
      <c r="F46" t="str">
        <f>IFERROR(VLOOKUP($B46,Factors!$A:$ZV,MATCH(F$32,Factors!$1:$1,0),FALSE),"")</f>
        <v/>
      </c>
      <c r="G46" t="str">
        <f>IFERROR(VLOOKUP($B46,Factors!$A:$ZV,MATCH(G$32,Factors!$1:$1,0),FALSE),"")</f>
        <v/>
      </c>
      <c r="H46" s="36" t="s">
        <v>58</v>
      </c>
      <c r="I46" s="2">
        <f t="shared" si="20"/>
        <v>0.87380000000000002</v>
      </c>
      <c r="J46" s="2" t="str">
        <f t="shared" si="16"/>
        <v/>
      </c>
      <c r="K46" s="2" t="str">
        <f t="shared" si="16"/>
        <v/>
      </c>
      <c r="L46" s="2" t="str">
        <f t="shared" si="16"/>
        <v/>
      </c>
      <c r="M46" s="2" t="str">
        <f t="shared" si="16"/>
        <v/>
      </c>
      <c r="O46" s="1">
        <f t="shared" si="21"/>
        <v>0.91514133641219741</v>
      </c>
      <c r="P46" s="1" t="str">
        <f t="shared" si="17"/>
        <v/>
      </c>
      <c r="Q46" s="1" t="str">
        <f t="shared" si="17"/>
        <v/>
      </c>
      <c r="R46" s="1" t="str">
        <f t="shared" si="17"/>
        <v/>
      </c>
      <c r="S46" s="1" t="str">
        <f t="shared" si="17"/>
        <v/>
      </c>
      <c r="T46" s="2">
        <f t="shared" si="18"/>
        <v>1.0002338722866948</v>
      </c>
      <c r="U46" s="2">
        <f t="shared" si="22"/>
        <v>0.91537520869889222</v>
      </c>
      <c r="V46" s="2">
        <f t="shared" si="23"/>
        <v>0.91514133641219741</v>
      </c>
      <c r="W46" s="2">
        <f t="shared" si="24"/>
        <v>-8.4858663587802585E-2</v>
      </c>
      <c r="X46" s="8">
        <f t="shared" si="25"/>
        <v>39872</v>
      </c>
      <c r="Y46" s="6">
        <f>IFERROR(VLOOKUP($X46,Funds!$A:$ZU,MATCH(Analysis!$A$30,Funds!$1:$1,0),FALSE),VLOOKUP($X46,'New Manager'!$A:$ZU,MATCH(Analysis!$A$30,'New Manager'!$1:$1,0),FALSE))</f>
        <v>-8.0468499999999998E-2</v>
      </c>
      <c r="Z46" s="6">
        <f>VLOOKUP($X46,'Net-&gt;Gross'!$A:$C,3,FALSE)</f>
        <v>-8.0468500000000026E-2</v>
      </c>
      <c r="AA46" s="6">
        <f t="shared" si="30"/>
        <v>0.71746018294070912</v>
      </c>
      <c r="AB46" s="6">
        <f t="shared" si="30"/>
        <v>0.71746018294070912</v>
      </c>
      <c r="AC46" s="6">
        <f>PRODUCT($V$33:V46)</f>
        <v>0.73270940596550027</v>
      </c>
      <c r="AD46" s="2">
        <f t="shared" si="31"/>
        <v>0.75361046633847828</v>
      </c>
      <c r="AE46" s="2">
        <f t="shared" ref="AE46:AF49" si="32">AB46/AB34</f>
        <v>0.75361046633847828</v>
      </c>
      <c r="AF46" s="2">
        <f t="shared" si="32"/>
        <v>0.75690280417807088</v>
      </c>
      <c r="AG46" s="2">
        <f t="shared" si="26"/>
        <v>4.3901635878025591E-3</v>
      </c>
      <c r="AH46" s="6">
        <f t="shared" si="27"/>
        <v>-8.0468499999999998E-2</v>
      </c>
      <c r="AI46" s="6">
        <f>VLOOKUP($X46,Factors!$A:$ZP,MATCH(Analysis!$AI$32,Factors!$1:$1,0),FALSE)</f>
        <v>-0.10613412789501264</v>
      </c>
      <c r="AJ46" s="1">
        <f t="shared" ref="AJ46:AJ49" si="33">LINEST(AH35:AH46,AI35:AI46)</f>
        <v>0.77789040835854972</v>
      </c>
      <c r="AK46" s="1">
        <f t="shared" ref="AK46:AK49" si="34">LINEST(W35:W46,AI35:AI46)</f>
        <v>0.81976188896081803</v>
      </c>
      <c r="AL46" s="1">
        <f t="shared" ref="AL46:AL49" si="35">AK46-AJ46</f>
        <v>4.1871480602268307E-2</v>
      </c>
      <c r="AM46" s="2">
        <f t="shared" si="28"/>
        <v>0.89386587210498736</v>
      </c>
      <c r="AN46" s="117">
        <v>0</v>
      </c>
      <c r="AO46" s="1"/>
      <c r="AQ46" s="75">
        <f>LINEST(AH33:AH105,AI33:AI105)</f>
        <v>0.66520990090782617</v>
      </c>
      <c r="AR46" s="75">
        <f>LINEST(W33:W105,AI33:AI105)</f>
        <v>0.65211167663392355</v>
      </c>
      <c r="AS46" s="2">
        <f>AH31</f>
        <v>1.0154040021884092</v>
      </c>
      <c r="AT46" s="2">
        <f>V31</f>
        <v>0.9886086446889486</v>
      </c>
      <c r="AU46" s="1">
        <f>(AQ46-AR46)*$AI$31+AT46</f>
        <v>0.99368012333881339</v>
      </c>
      <c r="AV46" s="2">
        <f>(1-AR46)*$AI$31+AT46</f>
        <v>1.1233069188667382</v>
      </c>
    </row>
    <row r="47" spans="1:48" x14ac:dyDescent="0.25">
      <c r="A47" s="54" t="s">
        <v>119</v>
      </c>
      <c r="B47" s="107">
        <f t="shared" si="29"/>
        <v>39903</v>
      </c>
      <c r="C47">
        <f>IFERROR(VLOOKUP($B47,Factors!$A:$ZV,MATCH(C$32,Factors!$1:$1,0),FALSE),"")</f>
        <v>5.8000000000000003E-2</v>
      </c>
      <c r="D47" t="str">
        <f>IFERROR(VLOOKUP($B47,Factors!$A:$ZV,MATCH(D$32,Factors!$1:$1,0),FALSE),"")</f>
        <v/>
      </c>
      <c r="E47" t="str">
        <f>IFERROR(VLOOKUP($B47,Factors!$A:$ZV,MATCH(E$32,Factors!$1:$1,0),FALSE),"")</f>
        <v/>
      </c>
      <c r="F47" t="str">
        <f>IFERROR(VLOOKUP($B47,Factors!$A:$ZV,MATCH(F$32,Factors!$1:$1,0),FALSE),"")</f>
        <v/>
      </c>
      <c r="G47" t="str">
        <f>IFERROR(VLOOKUP($B47,Factors!$A:$ZV,MATCH(G$32,Factors!$1:$1,0),FALSE),"")</f>
        <v/>
      </c>
      <c r="H47" s="2" t="s">
        <v>413</v>
      </c>
      <c r="I47" s="2">
        <f t="shared" si="20"/>
        <v>1.0580000000000001</v>
      </c>
      <c r="J47" s="2" t="str">
        <f t="shared" si="16"/>
        <v/>
      </c>
      <c r="K47" s="2" t="str">
        <f t="shared" si="16"/>
        <v/>
      </c>
      <c r="L47" s="2" t="str">
        <f t="shared" si="16"/>
        <v/>
      </c>
      <c r="M47" s="2" t="str">
        <f t="shared" si="16"/>
        <v/>
      </c>
      <c r="O47" s="1">
        <f t="shared" si="21"/>
        <v>1.0390000197154718</v>
      </c>
      <c r="P47" s="1" t="str">
        <f t="shared" si="17"/>
        <v/>
      </c>
      <c r="Q47" s="1" t="str">
        <f t="shared" si="17"/>
        <v/>
      </c>
      <c r="R47" s="1" t="str">
        <f t="shared" si="17"/>
        <v/>
      </c>
      <c r="S47" s="1" t="str">
        <f t="shared" si="17"/>
        <v/>
      </c>
      <c r="T47" s="2">
        <f t="shared" si="18"/>
        <v>1.0002338722866948</v>
      </c>
      <c r="U47" s="2">
        <f t="shared" si="22"/>
        <v>1.0392338920021666</v>
      </c>
      <c r="V47" s="2">
        <f t="shared" si="23"/>
        <v>1.0390000197154718</v>
      </c>
      <c r="W47" s="2">
        <f t="shared" si="24"/>
        <v>3.9000019715471845E-2</v>
      </c>
      <c r="X47" s="8">
        <f t="shared" si="25"/>
        <v>39903</v>
      </c>
      <c r="Y47" s="6">
        <f>IFERROR(VLOOKUP($X47,Funds!$A:$ZU,MATCH(Analysis!$A$30,Funds!$1:$1,0),FALSE),VLOOKUP($X47,'New Manager'!$A:$ZU,MATCH(Analysis!$A$30,'New Manager'!$1:$1,0),FALSE))</f>
        <v>2.6296E-2</v>
      </c>
      <c r="Z47" s="6">
        <f>VLOOKUP($X47,'Net-&gt;Gross'!$A:$C,3,FALSE)</f>
        <v>2.6295999999999924E-2</v>
      </c>
      <c r="AA47" s="6">
        <f t="shared" si="30"/>
        <v>0.73632651591131804</v>
      </c>
      <c r="AB47" s="6">
        <f t="shared" si="30"/>
        <v>0.73632651591131792</v>
      </c>
      <c r="AC47" s="6">
        <f>PRODUCT($V$33:V47)</f>
        <v>0.76128508724386645</v>
      </c>
      <c r="AD47" s="2">
        <f t="shared" si="31"/>
        <v>0.76615999651437772</v>
      </c>
      <c r="AE47" s="2">
        <f t="shared" si="32"/>
        <v>0.76615999651437761</v>
      </c>
      <c r="AF47" s="2">
        <f t="shared" ref="AF47:AF49" si="36">AC47/AC35</f>
        <v>0.77888031457079343</v>
      </c>
      <c r="AG47" s="2">
        <f t="shared" si="26"/>
        <v>-1.2704019715471922E-2</v>
      </c>
      <c r="AH47" s="6">
        <f t="shared" si="27"/>
        <v>2.6296E-2</v>
      </c>
      <c r="AI47" s="6">
        <f>VLOOKUP($X47,Factors!$A:$ZP,MATCH(Analysis!$AI$32,Factors!$1:$1,0),FALSE)</f>
        <v>8.7428290218562132E-2</v>
      </c>
      <c r="AJ47" s="1">
        <f t="shared" si="33"/>
        <v>0.66808780124879741</v>
      </c>
      <c r="AK47" s="1">
        <f t="shared" si="34"/>
        <v>0.72462484394944671</v>
      </c>
      <c r="AL47" s="1">
        <f t="shared" si="35"/>
        <v>5.6537042700649298E-2</v>
      </c>
      <c r="AM47" s="2">
        <f t="shared" si="28"/>
        <v>1.0874282902185621</v>
      </c>
      <c r="AN47" s="117">
        <v>0</v>
      </c>
      <c r="AO47" s="1"/>
      <c r="AP47" s="2" t="s">
        <v>173</v>
      </c>
      <c r="AQ47" s="75">
        <f t="dataTable" ref="AQ47:AV54" dt2D="0" dtr="0" r1="A29" ca="1"/>
        <v>0.85831961697189352</v>
      </c>
      <c r="AR47" s="104">
        <v>0.74158551139799023</v>
      </c>
      <c r="AS47" s="1">
        <v>0.42113253793633154</v>
      </c>
      <c r="AT47" s="1">
        <v>1.0885190241552238</v>
      </c>
      <c r="AU47" s="1">
        <v>1.1337170992338941</v>
      </c>
      <c r="AV47" s="2">
        <v>1.1885740800433715</v>
      </c>
    </row>
    <row r="48" spans="1:48" x14ac:dyDescent="0.25">
      <c r="A48" s="55">
        <v>0.1</v>
      </c>
      <c r="B48" s="107">
        <f t="shared" si="29"/>
        <v>39933</v>
      </c>
      <c r="C48">
        <f>IFERROR(VLOOKUP($B48,Factors!$A:$ZV,MATCH(C$32,Factors!$1:$1,0),FALSE),"")</f>
        <v>0.12620000000000001</v>
      </c>
      <c r="D48" t="str">
        <f>IFERROR(VLOOKUP($B48,Factors!$A:$ZV,MATCH(D$32,Factors!$1:$1,0),FALSE),"")</f>
        <v/>
      </c>
      <c r="E48" t="str">
        <f>IFERROR(VLOOKUP($B48,Factors!$A:$ZV,MATCH(E$32,Factors!$1:$1,0),FALSE),"")</f>
        <v/>
      </c>
      <c r="F48" t="str">
        <f>IFERROR(VLOOKUP($B48,Factors!$A:$ZV,MATCH(F$32,Factors!$1:$1,0),FALSE),"")</f>
        <v/>
      </c>
      <c r="G48" t="str">
        <f>IFERROR(VLOOKUP($B48,Factors!$A:$ZV,MATCH(G$32,Factors!$1:$1,0),FALSE),"")</f>
        <v/>
      </c>
      <c r="H48" s="36" t="s">
        <v>62</v>
      </c>
      <c r="I48" s="2">
        <f t="shared" si="20"/>
        <v>1.1262000000000001</v>
      </c>
      <c r="J48" s="2" t="str">
        <f t="shared" si="16"/>
        <v/>
      </c>
      <c r="K48" s="2" t="str">
        <f t="shared" si="16"/>
        <v/>
      </c>
      <c r="L48" s="2" t="str">
        <f t="shared" si="16"/>
        <v/>
      </c>
      <c r="M48" s="2" t="str">
        <f t="shared" si="16"/>
        <v/>
      </c>
      <c r="O48" s="1">
        <f t="shared" si="21"/>
        <v>1.0848586635878026</v>
      </c>
      <c r="P48" s="1" t="str">
        <f t="shared" si="17"/>
        <v/>
      </c>
      <c r="Q48" s="1" t="str">
        <f t="shared" si="17"/>
        <v/>
      </c>
      <c r="R48" s="1" t="str">
        <f t="shared" si="17"/>
        <v/>
      </c>
      <c r="S48" s="1" t="str">
        <f t="shared" si="17"/>
        <v/>
      </c>
      <c r="T48" s="2">
        <f t="shared" si="18"/>
        <v>1.0002338722866948</v>
      </c>
      <c r="U48" s="2">
        <f t="shared" si="22"/>
        <v>1.0850925358744972</v>
      </c>
      <c r="V48" s="2">
        <f t="shared" si="23"/>
        <v>1.0848586635878026</v>
      </c>
      <c r="W48" s="2">
        <f t="shared" si="24"/>
        <v>8.4858663587802585E-2</v>
      </c>
      <c r="X48" s="8">
        <f t="shared" si="25"/>
        <v>39933</v>
      </c>
      <c r="Y48" s="6">
        <f>IFERROR(VLOOKUP($X48,Funds!$A:$ZU,MATCH(Analysis!$A$30,Funds!$1:$1,0),FALSE),VLOOKUP($X48,'New Manager'!$A:$ZU,MATCH(Analysis!$A$30,'New Manager'!$1:$1,0),FALSE))</f>
        <v>4.8591500000000003E-2</v>
      </c>
      <c r="Z48" s="6">
        <f>VLOOKUP($X48,'Net-&gt;Gross'!$A:$C,3,FALSE)</f>
        <v>4.8591500000000079E-2</v>
      </c>
      <c r="AA48" s="6">
        <f t="shared" si="30"/>
        <v>0.77210572580922276</v>
      </c>
      <c r="AB48" s="6">
        <f t="shared" si="30"/>
        <v>0.77210572580922276</v>
      </c>
      <c r="AC48" s="6">
        <f>PRODUCT($V$33:V48)</f>
        <v>0.82588672235670468</v>
      </c>
      <c r="AD48" s="2">
        <f t="shared" si="31"/>
        <v>0.77432272085105947</v>
      </c>
      <c r="AE48" s="2">
        <f t="shared" si="32"/>
        <v>0.77432272085105947</v>
      </c>
      <c r="AF48" s="2">
        <f t="shared" si="36"/>
        <v>0.82074742983285442</v>
      </c>
      <c r="AG48" s="2">
        <f t="shared" si="26"/>
        <v>-3.6267163587802506E-2</v>
      </c>
      <c r="AH48" s="6">
        <f t="shared" si="27"/>
        <v>4.8591500000000003E-2</v>
      </c>
      <c r="AI48" s="6">
        <f>VLOOKUP($X48,Factors!$A:$ZP,MATCH(Analysis!$AI$32,Factors!$1:$1,0),FALSE)</f>
        <v>9.5607574931844352E-2</v>
      </c>
      <c r="AJ48" s="1">
        <f t="shared" si="33"/>
        <v>0.63228365102341855</v>
      </c>
      <c r="AK48" s="1">
        <f t="shared" si="34"/>
        <v>0.75420336503788765</v>
      </c>
      <c r="AL48" s="1">
        <f t="shared" si="35"/>
        <v>0.1219197140144691</v>
      </c>
      <c r="AM48" s="2">
        <f t="shared" si="28"/>
        <v>1.0956075749318444</v>
      </c>
      <c r="AN48" s="117">
        <v>0</v>
      </c>
      <c r="AO48" s="1"/>
      <c r="AP48" s="2" t="s">
        <v>171</v>
      </c>
      <c r="AQ48" s="75">
        <v>0.36129726672882234</v>
      </c>
      <c r="AR48" s="104">
        <v>0.79821939696390831</v>
      </c>
      <c r="AS48" s="1">
        <v>0.48987983344497077</v>
      </c>
      <c r="AT48" s="1">
        <v>0.49659610616064631</v>
      </c>
      <c r="AU48" s="1">
        <v>0.32742498732772163</v>
      </c>
      <c r="AV48" s="2">
        <v>0.57472318650796428</v>
      </c>
    </row>
    <row r="49" spans="1:48" x14ac:dyDescent="0.25">
      <c r="B49" s="107">
        <f t="shared" si="29"/>
        <v>39964</v>
      </c>
      <c r="C49">
        <f>IFERROR(VLOOKUP($B49,Factors!$A:$ZV,MATCH(C$32,Factors!$1:$1,0),FALSE),"")</f>
        <v>5.3100000000000001E-2</v>
      </c>
      <c r="D49" t="str">
        <f>IFERROR(VLOOKUP($B49,Factors!$A:$ZV,MATCH(D$32,Factors!$1:$1,0),FALSE),"")</f>
        <v/>
      </c>
      <c r="E49" t="str">
        <f>IFERROR(VLOOKUP($B49,Factors!$A:$ZV,MATCH(E$32,Factors!$1:$1,0),FALSE),"")</f>
        <v/>
      </c>
      <c r="F49" t="str">
        <f>IFERROR(VLOOKUP($B49,Factors!$A:$ZV,MATCH(F$32,Factors!$1:$1,0),FALSE),"")</f>
        <v/>
      </c>
      <c r="G49" t="str">
        <f>IFERROR(VLOOKUP($B49,Factors!$A:$ZV,MATCH(G$32,Factors!$1:$1,0),FALSE),"")</f>
        <v/>
      </c>
      <c r="H49" s="36" t="s">
        <v>59</v>
      </c>
      <c r="I49" s="2">
        <f t="shared" si="20"/>
        <v>1.0530999999999999</v>
      </c>
      <c r="J49" s="2" t="str">
        <f t="shared" si="20"/>
        <v/>
      </c>
      <c r="K49" s="2" t="str">
        <f t="shared" si="20"/>
        <v/>
      </c>
      <c r="L49" s="2" t="str">
        <f t="shared" si="20"/>
        <v/>
      </c>
      <c r="M49" s="2" t="str">
        <f t="shared" si="20"/>
        <v/>
      </c>
      <c r="O49" s="1">
        <f t="shared" si="21"/>
        <v>1.0357051904636476</v>
      </c>
      <c r="P49" s="1" t="str">
        <f t="shared" si="21"/>
        <v/>
      </c>
      <c r="Q49" s="1" t="str">
        <f t="shared" si="21"/>
        <v/>
      </c>
      <c r="R49" s="1" t="str">
        <f t="shared" si="21"/>
        <v/>
      </c>
      <c r="S49" s="1" t="str">
        <f t="shared" si="21"/>
        <v/>
      </c>
      <c r="T49" s="2">
        <f t="shared" si="18"/>
        <v>1.0002338722866948</v>
      </c>
      <c r="U49" s="2">
        <f t="shared" si="22"/>
        <v>1.0359390627503426</v>
      </c>
      <c r="V49" s="2">
        <f t="shared" si="23"/>
        <v>1.0357051904636476</v>
      </c>
      <c r="W49" s="2">
        <f t="shared" si="24"/>
        <v>3.5705190463647618E-2</v>
      </c>
      <c r="X49" s="8">
        <f t="shared" si="25"/>
        <v>39964</v>
      </c>
      <c r="Y49" s="6">
        <f>IFERROR(VLOOKUP($X49,Funds!$A:$ZU,MATCH(Analysis!$A$30,Funds!$1:$1,0),FALSE),VLOOKUP($X49,'New Manager'!$A:$ZU,MATCH(Analysis!$A$30,'New Manager'!$1:$1,0),FALSE))</f>
        <v>4.0041000000000007E-2</v>
      </c>
      <c r="Z49" s="6">
        <f>VLOOKUP($X49,'Net-&gt;Gross'!$A:$C,3,FALSE)</f>
        <v>4.0040999999999979E-2</v>
      </c>
      <c r="AA49" s="6">
        <f t="shared" si="30"/>
        <v>0.80302161117634985</v>
      </c>
      <c r="AB49" s="6">
        <f t="shared" si="30"/>
        <v>0.80302161117634985</v>
      </c>
      <c r="AC49" s="6">
        <f>PRODUCT($V$33:V49)</f>
        <v>0.85537516507984845</v>
      </c>
      <c r="AD49" s="2">
        <f t="shared" si="31"/>
        <v>0.78907171060645309</v>
      </c>
      <c r="AE49" s="2">
        <f t="shared" si="32"/>
        <v>0.78907171060645309</v>
      </c>
      <c r="AF49" s="2">
        <f t="shared" si="36"/>
        <v>0.82746263186792002</v>
      </c>
      <c r="AG49" s="2">
        <f t="shared" si="26"/>
        <v>4.3358095363523613E-3</v>
      </c>
      <c r="AH49" s="6">
        <f t="shared" si="27"/>
        <v>4.0041000000000007E-2</v>
      </c>
      <c r="AI49" s="6">
        <f>VLOOKUP($X49,Factors!$A:$ZP,MATCH(Analysis!$AI$32,Factors!$1:$1,0),FALSE)</f>
        <v>5.5840197663217905E-2</v>
      </c>
      <c r="AJ49" s="1">
        <f t="shared" si="33"/>
        <v>0.63008869799116329</v>
      </c>
      <c r="AK49" s="1">
        <f t="shared" si="34"/>
        <v>0.73184194846940231</v>
      </c>
      <c r="AL49" s="1">
        <f t="shared" si="35"/>
        <v>0.10175325047823902</v>
      </c>
      <c r="AM49" s="2">
        <f t="shared" si="28"/>
        <v>1.0558401976632179</v>
      </c>
      <c r="AN49" s="117">
        <v>0</v>
      </c>
      <c r="AO49" s="1"/>
      <c r="AP49" s="2" t="s">
        <v>172</v>
      </c>
      <c r="AQ49" s="75">
        <v>1.1300359887899654</v>
      </c>
      <c r="AR49" s="104">
        <v>0.74197486572878679</v>
      </c>
      <c r="AS49" s="1">
        <v>0.2727197377634285</v>
      </c>
      <c r="AT49" s="1">
        <v>0.29747770448619426</v>
      </c>
      <c r="AU49" s="1">
        <v>0.4477304150286851</v>
      </c>
      <c r="AV49" s="2">
        <v>0.3973820069489481</v>
      </c>
    </row>
    <row r="50" spans="1:48" x14ac:dyDescent="0.25">
      <c r="A50" s="4" t="s">
        <v>185</v>
      </c>
      <c r="B50" s="107">
        <f t="shared" si="29"/>
        <v>39994</v>
      </c>
      <c r="C50">
        <f>IFERROR(VLOOKUP($B50,Factors!$A:$ZV,MATCH(C$32,Factors!$1:$1,0),FALSE),"")</f>
        <v>4.4999999999999997E-3</v>
      </c>
      <c r="D50" t="str">
        <f>IFERROR(VLOOKUP($B50,Factors!$A:$ZV,MATCH(D$32,Factors!$1:$1,0),FALSE),"")</f>
        <v/>
      </c>
      <c r="E50" t="str">
        <f>IFERROR(VLOOKUP($B50,Factors!$A:$ZV,MATCH(E$32,Factors!$1:$1,0),FALSE),"")</f>
        <v/>
      </c>
      <c r="F50" t="str">
        <f>IFERROR(VLOOKUP($B50,Factors!$A:$ZV,MATCH(F$32,Factors!$1:$1,0),FALSE),"")</f>
        <v/>
      </c>
      <c r="G50" t="str">
        <f>IFERROR(VLOOKUP($B50,Factors!$A:$ZV,MATCH(G$32,Factors!$1:$1,0),FALSE),"")</f>
        <v/>
      </c>
      <c r="H50" s="36" t="s">
        <v>60</v>
      </c>
      <c r="I50" s="2">
        <f t="shared" ref="I50:I96" si="37">IFERROR((1+C50),"")</f>
        <v>1.0044999999999999</v>
      </c>
      <c r="J50" s="2" t="str">
        <f t="shared" ref="J50:J96" si="38">IFERROR((1+D50),"")</f>
        <v/>
      </c>
      <c r="K50" s="2" t="str">
        <f t="shared" ref="K50:K96" si="39">IFERROR((1+E50),"")</f>
        <v/>
      </c>
      <c r="L50" s="2" t="str">
        <f t="shared" ref="L50:L96" si="40">IFERROR((1+F50),"")</f>
        <v/>
      </c>
      <c r="M50" s="2" t="str">
        <f t="shared" ref="M50:M96" si="41">IFERROR((1+G50),"")</f>
        <v/>
      </c>
      <c r="O50" s="1">
        <f t="shared" ref="O50:O96" si="42">IFERROR(C50*B$3+1,"")</f>
        <v>1.0030258635986142</v>
      </c>
      <c r="P50" s="1" t="str">
        <f t="shared" ref="P50:P96" si="43">IFERROR(D50*C$3+1,"")</f>
        <v/>
      </c>
      <c r="Q50" s="1" t="str">
        <f t="shared" ref="Q50:Q96" si="44">IFERROR(E50*D$3+1,"")</f>
        <v/>
      </c>
      <c r="R50" s="1" t="str">
        <f t="shared" ref="R50:R96" si="45">IFERROR(F50*E$3+1,"")</f>
        <v/>
      </c>
      <c r="S50" s="1" t="str">
        <f t="shared" ref="S50:S96" si="46">IFERROR(G50*F$3+1,"")</f>
        <v/>
      </c>
      <c r="T50" s="2">
        <f t="shared" si="18"/>
        <v>1.0002338722866948</v>
      </c>
      <c r="U50" s="2">
        <f t="shared" ref="U50:U96" si="47">SUM(O50:T50)-COUNT(O50:T50)+1</f>
        <v>1.003259735885309</v>
      </c>
      <c r="V50" s="2">
        <f t="shared" ref="V50:V96" si="48">SUM(O50:S50)-COUNT(O50:S50)+1</f>
        <v>1.0030258635986142</v>
      </c>
      <c r="W50" s="2">
        <f t="shared" ref="W50:W96" si="49">V50-1</f>
        <v>3.0258635986142313E-3</v>
      </c>
      <c r="X50" s="8">
        <f t="shared" ref="X50:X96" si="50">B50</f>
        <v>39994</v>
      </c>
      <c r="Y50" s="6">
        <f>IFERROR(VLOOKUP($X50,Funds!$A:$ZU,MATCH(Analysis!$A$30,Funds!$1:$1,0),FALSE),VLOOKUP($X50,'New Manager'!$A:$ZU,MATCH(Analysis!$A$30,'New Manager'!$1:$1,0),FALSE))</f>
        <v>7.809E-3</v>
      </c>
      <c r="Z50" s="6">
        <f>VLOOKUP($X50,'Net-&gt;Gross'!$A:$C,3,FALSE)</f>
        <v>7.8090000000000694E-3</v>
      </c>
      <c r="AA50" s="6">
        <f t="shared" ref="AA50:AA96" si="51">(1+Y50)*AA49</f>
        <v>0.80929240693802595</v>
      </c>
      <c r="AB50" s="6">
        <f t="shared" ref="AB50:AB96" si="52">(1+Z50)*AB49</f>
        <v>0.80929240693802607</v>
      </c>
      <c r="AC50" s="6">
        <f>PRODUCT($V$33:V50)</f>
        <v>0.85796341365502216</v>
      </c>
      <c r="AD50" s="2">
        <f t="shared" ref="AD50:AD96" si="53">AA50/AA38</f>
        <v>0.85248200032650523</v>
      </c>
      <c r="AE50" s="2">
        <f t="shared" ref="AE50:AE96" si="54">AB50/AB38</f>
        <v>0.85248200032650545</v>
      </c>
      <c r="AF50" s="2">
        <f t="shared" ref="AF50:AF96" si="55">AC50/AC38</f>
        <v>0.88134748575413357</v>
      </c>
      <c r="AG50" s="2">
        <f t="shared" ref="AG50:AG96" si="56">Z50-W50</f>
        <v>4.7831364013858381E-3</v>
      </c>
      <c r="AH50" s="6">
        <f t="shared" ref="AH50:AH96" si="57">Y50</f>
        <v>7.809E-3</v>
      </c>
      <c r="AI50" s="6">
        <f>VLOOKUP($X50,Factors!$A:$ZP,MATCH(Analysis!$AI$32,Factors!$1:$1,0),FALSE)</f>
        <v>2.0013542984826937E-3</v>
      </c>
      <c r="AJ50" s="1">
        <f t="shared" ref="AJ50:AJ96" si="58">LINEST(AH39:AH50,AI39:AI50)</f>
        <v>0.61980611550330444</v>
      </c>
      <c r="AK50" s="1">
        <f t="shared" ref="AK50:AK96" si="59">LINEST(W39:W50,AI39:AI50)</f>
        <v>0.72626565461558112</v>
      </c>
      <c r="AL50" s="1">
        <f t="shared" ref="AL50:AL96" si="60">AK50-AJ50</f>
        <v>0.10645953911227668</v>
      </c>
      <c r="AM50" s="2">
        <f t="shared" ref="AM50:AM96" si="61">1+AI50</f>
        <v>1.0020013542984827</v>
      </c>
      <c r="AN50" s="117">
        <v>1</v>
      </c>
      <c r="AO50" s="1"/>
      <c r="AP50" s="2" t="s">
        <v>174</v>
      </c>
      <c r="AQ50" s="75">
        <v>0.61737082202326088</v>
      </c>
      <c r="AR50" s="104">
        <v>0.65785189780957865</v>
      </c>
      <c r="AS50" s="1">
        <v>0.65184377194246168</v>
      </c>
      <c r="AT50" s="1">
        <v>0.61712542319582409</v>
      </c>
      <c r="AU50" s="1">
        <v>0.60145162594813806</v>
      </c>
      <c r="AV50" s="2">
        <v>0.74960115113153714</v>
      </c>
    </row>
    <row r="51" spans="1:48" x14ac:dyDescent="0.25">
      <c r="A51" s="52" t="s">
        <v>117</v>
      </c>
      <c r="B51" s="107">
        <f t="shared" si="29"/>
        <v>40025</v>
      </c>
      <c r="C51">
        <f>IFERROR(VLOOKUP($B51,Factors!$A:$ZV,MATCH(C$32,Factors!$1:$1,0),FALSE),"")</f>
        <v>0.1072</v>
      </c>
      <c r="D51" t="str">
        <f>IFERROR(VLOOKUP($B51,Factors!$A:$ZV,MATCH(D$32,Factors!$1:$1,0),FALSE),"")</f>
        <v/>
      </c>
      <c r="E51" t="str">
        <f>IFERROR(VLOOKUP($B51,Factors!$A:$ZV,MATCH(E$32,Factors!$1:$1,0),FALSE),"")</f>
        <v/>
      </c>
      <c r="F51" t="str">
        <f>IFERROR(VLOOKUP($B51,Factors!$A:$ZV,MATCH(F$32,Factors!$1:$1,0),FALSE),"")</f>
        <v/>
      </c>
      <c r="G51" t="str">
        <f>IFERROR(VLOOKUP($B51,Factors!$A:$ZV,MATCH(G$32,Factors!$1:$1,0),FALSE),"")</f>
        <v/>
      </c>
      <c r="H51" s="2" t="s">
        <v>414</v>
      </c>
      <c r="I51" s="2">
        <f t="shared" si="37"/>
        <v>1.1072</v>
      </c>
      <c r="J51" s="2" t="str">
        <f t="shared" si="38"/>
        <v/>
      </c>
      <c r="K51" s="2" t="str">
        <f t="shared" si="39"/>
        <v/>
      </c>
      <c r="L51" s="2" t="str">
        <f t="shared" si="40"/>
        <v/>
      </c>
      <c r="M51" s="2" t="str">
        <f t="shared" si="41"/>
        <v/>
      </c>
      <c r="O51" s="1">
        <f t="shared" si="42"/>
        <v>1.0720827950603204</v>
      </c>
      <c r="P51" s="1" t="str">
        <f t="shared" si="43"/>
        <v/>
      </c>
      <c r="Q51" s="1" t="str">
        <f t="shared" si="44"/>
        <v/>
      </c>
      <c r="R51" s="1" t="str">
        <f t="shared" si="45"/>
        <v/>
      </c>
      <c r="S51" s="1" t="str">
        <f t="shared" si="46"/>
        <v/>
      </c>
      <c r="T51" s="2">
        <f t="shared" si="18"/>
        <v>1.0002338722866948</v>
      </c>
      <c r="U51" s="2">
        <f t="shared" si="47"/>
        <v>1.0723166673470153</v>
      </c>
      <c r="V51" s="2">
        <f t="shared" si="48"/>
        <v>1.0720827950603204</v>
      </c>
      <c r="W51" s="2">
        <f t="shared" si="49"/>
        <v>7.2082795060320448E-2</v>
      </c>
      <c r="X51" s="8">
        <f t="shared" si="50"/>
        <v>40025</v>
      </c>
      <c r="Y51" s="6">
        <f>IFERROR(VLOOKUP($X51,Funds!$A:$ZU,MATCH(Analysis!$A$30,Funds!$1:$1,0),FALSE),VLOOKUP($X51,'New Manager'!$A:$ZU,MATCH(Analysis!$A$30,'New Manager'!$1:$1,0),FALSE))</f>
        <v>6.7242499999999997E-2</v>
      </c>
      <c r="Z51" s="6">
        <f>VLOOKUP($X51,'Net-&gt;Gross'!$A:$C,3,FALSE)</f>
        <v>6.7242500000000011E-2</v>
      </c>
      <c r="AA51" s="6">
        <f t="shared" si="51"/>
        <v>0.86371125161155626</v>
      </c>
      <c r="AB51" s="6">
        <f t="shared" si="52"/>
        <v>0.86371125161155637</v>
      </c>
      <c r="AC51" s="6">
        <f>PRODUCT($V$33:V51)</f>
        <v>0.9198078145707701</v>
      </c>
      <c r="AD51" s="2">
        <f t="shared" si="53"/>
        <v>0.89258132568242932</v>
      </c>
      <c r="AE51" s="2">
        <f t="shared" si="54"/>
        <v>0.89258132568242954</v>
      </c>
      <c r="AF51" s="2">
        <f t="shared" si="55"/>
        <v>0.92151700798496583</v>
      </c>
      <c r="AG51" s="2">
        <f t="shared" si="56"/>
        <v>-4.8402950603204375E-3</v>
      </c>
      <c r="AH51" s="6">
        <f t="shared" si="57"/>
        <v>6.7242499999999997E-2</v>
      </c>
      <c r="AI51" s="6">
        <f>VLOOKUP($X51,Factors!$A:$ZP,MATCH(Analysis!$AI$32,Factors!$1:$1,0),FALSE)</f>
        <v>7.5513835709464683E-2</v>
      </c>
      <c r="AJ51" s="1">
        <f t="shared" si="58"/>
        <v>0.63819680786127997</v>
      </c>
      <c r="AK51" s="1">
        <f t="shared" si="59"/>
        <v>0.7351469970711727</v>
      </c>
      <c r="AL51" s="1">
        <f t="shared" si="60"/>
        <v>9.6950189209892734E-2</v>
      </c>
      <c r="AM51" s="2">
        <f t="shared" si="61"/>
        <v>1.0755138357094647</v>
      </c>
      <c r="AN51" s="117">
        <v>2</v>
      </c>
      <c r="AO51" s="1"/>
      <c r="AP51" s="2" t="s">
        <v>175</v>
      </c>
      <c r="AQ51" s="75">
        <v>0.76427333195004632</v>
      </c>
      <c r="AR51" s="104">
        <v>0.61085334221052867</v>
      </c>
      <c r="AS51" s="1">
        <v>1.3721259522679046</v>
      </c>
      <c r="AT51" s="1">
        <v>1.2741342352345719</v>
      </c>
      <c r="AU51" s="1">
        <v>1.3335366539255302</v>
      </c>
      <c r="AV51" s="2">
        <v>1.4248072520783674</v>
      </c>
    </row>
    <row r="52" spans="1:48" x14ac:dyDescent="0.25">
      <c r="A52" s="57">
        <v>1.5</v>
      </c>
      <c r="B52" s="107">
        <f t="shared" si="29"/>
        <v>40056</v>
      </c>
      <c r="C52">
        <f>IFERROR(VLOOKUP($B52,Factors!$A:$ZV,MATCH(C$32,Factors!$1:$1,0),FALSE),"")</f>
        <v>2.1600000000000001E-2</v>
      </c>
      <c r="D52" t="str">
        <f>IFERROR(VLOOKUP($B52,Factors!$A:$ZV,MATCH(D$32,Factors!$1:$1,0),FALSE),"")</f>
        <v/>
      </c>
      <c r="E52" t="str">
        <f>IFERROR(VLOOKUP($B52,Factors!$A:$ZV,MATCH(E$32,Factors!$1:$1,0),FALSE),"")</f>
        <v/>
      </c>
      <c r="F52" t="str">
        <f>IFERROR(VLOOKUP($B52,Factors!$A:$ZV,MATCH(F$32,Factors!$1:$1,0),FALSE),"")</f>
        <v/>
      </c>
      <c r="G52" t="str">
        <f>IFERROR(VLOOKUP($B52,Factors!$A:$ZV,MATCH(G$32,Factors!$1:$1,0),FALSE),"")</f>
        <v/>
      </c>
      <c r="H52" s="36" t="s">
        <v>147</v>
      </c>
      <c r="I52" s="2">
        <f t="shared" si="37"/>
        <v>1.0216000000000001</v>
      </c>
      <c r="J52" s="2" t="str">
        <f t="shared" si="38"/>
        <v/>
      </c>
      <c r="K52" s="2" t="str">
        <f t="shared" si="39"/>
        <v/>
      </c>
      <c r="L52" s="2" t="str">
        <f t="shared" si="40"/>
        <v/>
      </c>
      <c r="M52" s="2" t="str">
        <f t="shared" si="41"/>
        <v/>
      </c>
      <c r="O52" s="1">
        <f t="shared" si="42"/>
        <v>1.0145241452733482</v>
      </c>
      <c r="P52" s="1" t="str">
        <f t="shared" si="43"/>
        <v/>
      </c>
      <c r="Q52" s="1" t="str">
        <f t="shared" si="44"/>
        <v/>
      </c>
      <c r="R52" s="1" t="str">
        <f t="shared" si="45"/>
        <v/>
      </c>
      <c r="S52" s="1" t="str">
        <f t="shared" si="46"/>
        <v/>
      </c>
      <c r="T52" s="2">
        <f t="shared" si="18"/>
        <v>1.0002338722866948</v>
      </c>
      <c r="U52" s="2">
        <f t="shared" si="47"/>
        <v>1.0147580175600428</v>
      </c>
      <c r="V52" s="2">
        <f t="shared" si="48"/>
        <v>1.0145241452733482</v>
      </c>
      <c r="W52" s="2">
        <f t="shared" si="49"/>
        <v>1.4524145273348221E-2</v>
      </c>
      <c r="X52" s="8">
        <f t="shared" si="50"/>
        <v>40056</v>
      </c>
      <c r="Y52" s="6">
        <f>IFERROR(VLOOKUP($X52,Funds!$A:$ZU,MATCH(Analysis!$A$30,Funds!$1:$1,0),FALSE),VLOOKUP($X52,'New Manager'!$A:$ZU,MATCH(Analysis!$A$30,'New Manager'!$1:$1,0),FALSE))</f>
        <v>1.5058E-2</v>
      </c>
      <c r="Z52" s="6">
        <f>VLOOKUP($X52,'Net-&gt;Gross'!$A:$C,3,FALSE)</f>
        <v>1.5058000000000021E-2</v>
      </c>
      <c r="AA52" s="6">
        <f t="shared" si="51"/>
        <v>0.87671701563832305</v>
      </c>
      <c r="AB52" s="6">
        <f t="shared" si="52"/>
        <v>0.87671701563832316</v>
      </c>
      <c r="AC52" s="6">
        <f>PRODUCT($V$33:V52)</f>
        <v>0.93316723689315695</v>
      </c>
      <c r="AD52" s="2">
        <f t="shared" si="53"/>
        <v>0.87125357030785033</v>
      </c>
      <c r="AE52" s="2">
        <f t="shared" si="54"/>
        <v>0.87125357030785044</v>
      </c>
      <c r="AF52" s="2">
        <f t="shared" si="55"/>
        <v>0.90803590319818406</v>
      </c>
      <c r="AG52" s="2">
        <f t="shared" si="56"/>
        <v>5.3385472665179977E-4</v>
      </c>
      <c r="AH52" s="6">
        <f t="shared" si="57"/>
        <v>1.5058E-2</v>
      </c>
      <c r="AI52" s="6">
        <f>VLOOKUP($X52,Factors!$A:$ZP,MATCH(Analysis!$AI$32,Factors!$1:$1,0),FALSE)</f>
        <v>3.6042546970703526E-2</v>
      </c>
      <c r="AJ52" s="1">
        <f t="shared" si="58"/>
        <v>0.62315080808764445</v>
      </c>
      <c r="AK52" s="1">
        <f t="shared" si="59"/>
        <v>0.72044133310512393</v>
      </c>
      <c r="AL52" s="1">
        <f t="shared" si="60"/>
        <v>9.7290525017479479E-2</v>
      </c>
      <c r="AM52" s="2">
        <f t="shared" si="61"/>
        <v>1.0360425469707035</v>
      </c>
      <c r="AN52" s="117">
        <v>3</v>
      </c>
      <c r="AO52" s="1"/>
      <c r="AP52" s="1" t="s">
        <v>208</v>
      </c>
      <c r="AQ52" s="75">
        <v>0.51492211770795071</v>
      </c>
      <c r="AR52" s="104">
        <v>0.73062850151273717</v>
      </c>
      <c r="AS52" s="1">
        <v>0.67772187084911328</v>
      </c>
      <c r="AT52" s="1">
        <v>0.77545987712399378</v>
      </c>
      <c r="AU52" s="1">
        <v>0.69194089796854141</v>
      </c>
      <c r="AV52" s="2">
        <v>0.87975735859116699</v>
      </c>
    </row>
    <row r="53" spans="1:48" x14ac:dyDescent="0.25">
      <c r="A53" s="53" t="s">
        <v>118</v>
      </c>
      <c r="B53" s="107">
        <f t="shared" si="29"/>
        <v>40086</v>
      </c>
      <c r="C53">
        <f>IFERROR(VLOOKUP($B53,Factors!$A:$ZV,MATCH(C$32,Factors!$1:$1,0),FALSE),"")</f>
        <v>5.9499999999999997E-2</v>
      </c>
      <c r="D53" t="str">
        <f>IFERROR(VLOOKUP($B53,Factors!$A:$ZV,MATCH(D$32,Factors!$1:$1,0),FALSE),"")</f>
        <v/>
      </c>
      <c r="E53" t="str">
        <f>IFERROR(VLOOKUP($B53,Factors!$A:$ZV,MATCH(E$32,Factors!$1:$1,0),FALSE),"")</f>
        <v/>
      </c>
      <c r="F53" t="str">
        <f>IFERROR(VLOOKUP($B53,Factors!$A:$ZV,MATCH(F$32,Factors!$1:$1,0),FALSE),"")</f>
        <v/>
      </c>
      <c r="G53" t="str">
        <f>IFERROR(VLOOKUP($B53,Factors!$A:$ZV,MATCH(G$32,Factors!$1:$1,0),FALSE),"")</f>
        <v/>
      </c>
      <c r="H53" s="36" t="s">
        <v>164</v>
      </c>
      <c r="I53" s="2">
        <f t="shared" si="37"/>
        <v>1.0594999999999999</v>
      </c>
      <c r="J53" s="2" t="str">
        <f t="shared" si="38"/>
        <v/>
      </c>
      <c r="K53" s="2" t="str">
        <f t="shared" si="39"/>
        <v/>
      </c>
      <c r="L53" s="2" t="str">
        <f t="shared" si="40"/>
        <v/>
      </c>
      <c r="M53" s="2" t="str">
        <f t="shared" si="41"/>
        <v/>
      </c>
      <c r="O53" s="1">
        <f t="shared" si="42"/>
        <v>1.04000864091501</v>
      </c>
      <c r="P53" s="1" t="str">
        <f t="shared" si="43"/>
        <v/>
      </c>
      <c r="Q53" s="1" t="str">
        <f t="shared" si="44"/>
        <v/>
      </c>
      <c r="R53" s="1" t="str">
        <f t="shared" si="45"/>
        <v/>
      </c>
      <c r="S53" s="1" t="str">
        <f t="shared" si="46"/>
        <v/>
      </c>
      <c r="T53" s="2">
        <f t="shared" si="18"/>
        <v>1.0002338722866948</v>
      </c>
      <c r="U53" s="2">
        <f t="shared" si="47"/>
        <v>1.0402425132017048</v>
      </c>
      <c r="V53" s="2">
        <f t="shared" si="48"/>
        <v>1.04000864091501</v>
      </c>
      <c r="W53" s="2">
        <f t="shared" si="49"/>
        <v>4.0008640915009996E-2</v>
      </c>
      <c r="X53" s="8">
        <f t="shared" si="50"/>
        <v>40086</v>
      </c>
      <c r="Y53" s="6">
        <f>IFERROR(VLOOKUP($X53,Funds!$A:$ZU,MATCH(Analysis!$A$30,Funds!$1:$1,0),FALSE),VLOOKUP($X53,'New Manager'!$A:$ZU,MATCH(Analysis!$A$30,'New Manager'!$1:$1,0),FALSE))</f>
        <v>5.9004500000000001E-2</v>
      </c>
      <c r="Z53" s="6">
        <f>VLOOKUP($X53,'Net-&gt;Gross'!$A:$C,3,FALSE)</f>
        <v>5.9004500000000064E-2</v>
      </c>
      <c r="AA53" s="6">
        <f t="shared" si="51"/>
        <v>0.92844726478755435</v>
      </c>
      <c r="AB53" s="6">
        <f t="shared" si="52"/>
        <v>0.92844726478755468</v>
      </c>
      <c r="AC53" s="6">
        <f>PRODUCT($V$33:V53)</f>
        <v>0.97050198978766733</v>
      </c>
      <c r="AD53" s="2">
        <f t="shared" si="53"/>
        <v>0.99405604805226555</v>
      </c>
      <c r="AE53" s="2">
        <f t="shared" si="54"/>
        <v>0.99405604805226588</v>
      </c>
      <c r="AF53" s="2">
        <f t="shared" si="55"/>
        <v>1.0090970545367586</v>
      </c>
      <c r="AG53" s="2">
        <f t="shared" si="56"/>
        <v>1.8995859084990067E-2</v>
      </c>
      <c r="AH53" s="6">
        <f t="shared" si="57"/>
        <v>5.9004500000000001E-2</v>
      </c>
      <c r="AI53" s="6">
        <f>VLOOKUP($X53,Factors!$A:$ZP,MATCH(Analysis!$AI$32,Factors!$1:$1,0),FALSE)</f>
        <v>3.7282560222573924E-2</v>
      </c>
      <c r="AJ53" s="1">
        <f t="shared" si="58"/>
        <v>0.62564719977177419</v>
      </c>
      <c r="AK53" s="1">
        <f t="shared" si="59"/>
        <v>0.72133417490338392</v>
      </c>
      <c r="AL53" s="1">
        <f t="shared" si="60"/>
        <v>9.5686975131609731E-2</v>
      </c>
      <c r="AM53" s="2">
        <f t="shared" si="61"/>
        <v>1.0372825602225739</v>
      </c>
      <c r="AN53" s="117">
        <v>4</v>
      </c>
      <c r="AO53" s="1"/>
      <c r="AP53" s="2" t="s">
        <v>181</v>
      </c>
      <c r="AQ53" s="75">
        <v>0.55757392002462747</v>
      </c>
      <c r="AR53" s="104">
        <v>0.68562594777406038</v>
      </c>
      <c r="AS53" s="1">
        <v>1.0215726164595336</v>
      </c>
      <c r="AT53" s="1">
        <v>0.25284511142026966</v>
      </c>
      <c r="AU53" s="1">
        <v>0.20326486976132538</v>
      </c>
      <c r="AV53" s="2">
        <v>0.37456705331066414</v>
      </c>
    </row>
    <row r="54" spans="1:48" x14ac:dyDescent="0.25">
      <c r="A54" s="112">
        <v>-0.5</v>
      </c>
      <c r="B54" s="107">
        <f t="shared" si="29"/>
        <v>40117</v>
      </c>
      <c r="C54">
        <f>IFERROR(VLOOKUP($B54,Factors!$A:$ZV,MATCH(C$32,Factors!$1:$1,0),FALSE),"")</f>
        <v>-9.7999999999999997E-3</v>
      </c>
      <c r="D54" t="str">
        <f>IFERROR(VLOOKUP($B54,Factors!$A:$ZV,MATCH(D$32,Factors!$1:$1,0),FALSE),"")</f>
        <v/>
      </c>
      <c r="E54" t="str">
        <f>IFERROR(VLOOKUP($B54,Factors!$A:$ZV,MATCH(E$32,Factors!$1:$1,0),FALSE),"")</f>
        <v/>
      </c>
      <c r="F54" t="str">
        <f>IFERROR(VLOOKUP($B54,Factors!$A:$ZV,MATCH(F$32,Factors!$1:$1,0),FALSE),"")</f>
        <v/>
      </c>
      <c r="G54" t="str">
        <f>IFERROR(VLOOKUP($B54,Factors!$A:$ZV,MATCH(G$32,Factors!$1:$1,0),FALSE),"")</f>
        <v/>
      </c>
      <c r="H54" s="2" t="s">
        <v>415</v>
      </c>
      <c r="I54" s="2">
        <f t="shared" si="37"/>
        <v>0.99019999999999997</v>
      </c>
      <c r="J54" s="2" t="str">
        <f t="shared" si="38"/>
        <v/>
      </c>
      <c r="K54" s="2" t="str">
        <f t="shared" si="39"/>
        <v/>
      </c>
      <c r="L54" s="2" t="str">
        <f t="shared" si="40"/>
        <v/>
      </c>
      <c r="M54" s="2" t="str">
        <f t="shared" si="41"/>
        <v/>
      </c>
      <c r="O54" s="1">
        <f t="shared" si="42"/>
        <v>0.99341034149635132</v>
      </c>
      <c r="P54" s="1" t="str">
        <f t="shared" si="43"/>
        <v/>
      </c>
      <c r="Q54" s="1" t="str">
        <f t="shared" si="44"/>
        <v/>
      </c>
      <c r="R54" s="1" t="str">
        <f t="shared" si="45"/>
        <v/>
      </c>
      <c r="S54" s="1" t="str">
        <f t="shared" si="46"/>
        <v/>
      </c>
      <c r="T54" s="2">
        <f t="shared" si="18"/>
        <v>1.0002338722866948</v>
      </c>
      <c r="U54" s="2">
        <f t="shared" si="47"/>
        <v>0.99364421378304613</v>
      </c>
      <c r="V54" s="2">
        <f t="shared" si="48"/>
        <v>0.99341034149635132</v>
      </c>
      <c r="W54" s="2">
        <f t="shared" si="49"/>
        <v>-6.5896585036486766E-3</v>
      </c>
      <c r="X54" s="8">
        <f t="shared" si="50"/>
        <v>40117</v>
      </c>
      <c r="Y54" s="6">
        <f>IFERROR(VLOOKUP($X54,Funds!$A:$ZU,MATCH(Analysis!$A$30,Funds!$1:$1,0),FALSE),VLOOKUP($X54,'New Manager'!$A:$ZU,MATCH(Analysis!$A$30,'New Manager'!$1:$1,0),FALSE))</f>
        <v>-1.5224999999999999E-2</v>
      </c>
      <c r="Z54" s="6">
        <f>VLOOKUP($X54,'Net-&gt;Gross'!$A:$C,3,FALSE)</f>
        <v>-1.5224999999999943E-2</v>
      </c>
      <c r="AA54" s="6">
        <f t="shared" si="51"/>
        <v>0.91431165518116375</v>
      </c>
      <c r="AB54" s="6">
        <f t="shared" si="52"/>
        <v>0.9143116551811642</v>
      </c>
      <c r="AC54" s="6">
        <f>PRODUCT($V$33:V54)</f>
        <v>0.96410671309785512</v>
      </c>
      <c r="AD54" s="2">
        <f t="shared" si="53"/>
        <v>1.1180397954938697</v>
      </c>
      <c r="AE54" s="2">
        <f t="shared" si="54"/>
        <v>1.1180397954938701</v>
      </c>
      <c r="AF54" s="2">
        <f t="shared" si="55"/>
        <v>1.1466258366949564</v>
      </c>
      <c r="AG54" s="2">
        <f t="shared" si="56"/>
        <v>-8.6353414963512669E-3</v>
      </c>
      <c r="AH54" s="6">
        <f t="shared" si="57"/>
        <v>-1.5224999999999999E-2</v>
      </c>
      <c r="AI54" s="6">
        <f>VLOOKUP($X54,Factors!$A:$ZP,MATCH(Analysis!$AI$32,Factors!$1:$1,0),FALSE)</f>
        <v>-1.8561738357808832E-2</v>
      </c>
      <c r="AJ54" s="1">
        <f t="shared" si="58"/>
        <v>0.55193373420918201</v>
      </c>
      <c r="AK54" s="1">
        <f t="shared" si="59"/>
        <v>0.68784973383192505</v>
      </c>
      <c r="AL54" s="1">
        <f t="shared" si="60"/>
        <v>0.13591599962274303</v>
      </c>
      <c r="AM54" s="2">
        <f t="shared" si="61"/>
        <v>0.98143826164219117</v>
      </c>
      <c r="AN54" s="117">
        <v>5</v>
      </c>
      <c r="AO54" s="1"/>
      <c r="AP54" s="2" t="s">
        <v>428</v>
      </c>
      <c r="AQ54" s="1">
        <v>0.66520990090782617</v>
      </c>
      <c r="AR54" s="1">
        <v>0.65211167663392355</v>
      </c>
      <c r="AS54" s="1">
        <v>1.0154040021884092</v>
      </c>
      <c r="AT54" s="1">
        <v>0.9886086446889486</v>
      </c>
      <c r="AU54" s="1">
        <v>0.99368012333881339</v>
      </c>
      <c r="AV54" s="2">
        <v>1.1233069188667382</v>
      </c>
    </row>
    <row r="55" spans="1:48" x14ac:dyDescent="0.25">
      <c r="A55" s="54" t="s">
        <v>119</v>
      </c>
      <c r="B55" s="107">
        <f t="shared" si="29"/>
        <v>40147</v>
      </c>
      <c r="C55">
        <f>IFERROR(VLOOKUP($B55,Factors!$A:$ZV,MATCH(C$32,Factors!$1:$1,0),FALSE),"")</f>
        <v>3.4299999999999997E-2</v>
      </c>
      <c r="D55" t="str">
        <f>IFERROR(VLOOKUP($B55,Factors!$A:$ZV,MATCH(D$32,Factors!$1:$1,0),FALSE),"")</f>
        <v/>
      </c>
      <c r="E55" t="str">
        <f>IFERROR(VLOOKUP($B55,Factors!$A:$ZV,MATCH(E$32,Factors!$1:$1,0),FALSE),"")</f>
        <v/>
      </c>
      <c r="F55" t="str">
        <f>IFERROR(VLOOKUP($B55,Factors!$A:$ZV,MATCH(F$32,Factors!$1:$1,0),FALSE),"")</f>
        <v/>
      </c>
      <c r="G55" t="str">
        <f>IFERROR(VLOOKUP($B55,Factors!$A:$ZV,MATCH(G$32,Factors!$1:$1,0),FALSE),"")</f>
        <v/>
      </c>
      <c r="H55" s="36" t="s">
        <v>330</v>
      </c>
      <c r="I55" s="2">
        <f t="shared" si="37"/>
        <v>1.0343</v>
      </c>
      <c r="J55" s="2" t="str">
        <f t="shared" si="38"/>
        <v/>
      </c>
      <c r="K55" s="2" t="str">
        <f t="shared" si="39"/>
        <v/>
      </c>
      <c r="L55" s="2" t="str">
        <f t="shared" si="40"/>
        <v/>
      </c>
      <c r="M55" s="2" t="str">
        <f t="shared" si="41"/>
        <v/>
      </c>
      <c r="O55" s="1">
        <f t="shared" si="42"/>
        <v>1.0230638047627705</v>
      </c>
      <c r="P55" s="1" t="str">
        <f t="shared" si="43"/>
        <v/>
      </c>
      <c r="Q55" s="1" t="str">
        <f t="shared" si="44"/>
        <v/>
      </c>
      <c r="R55" s="1" t="str">
        <f t="shared" si="45"/>
        <v/>
      </c>
      <c r="S55" s="1" t="str">
        <f t="shared" si="46"/>
        <v/>
      </c>
      <c r="T55" s="2">
        <f t="shared" si="18"/>
        <v>1.0002338722866948</v>
      </c>
      <c r="U55" s="2">
        <f t="shared" si="47"/>
        <v>1.0232976770494653</v>
      </c>
      <c r="V55" s="2">
        <f t="shared" si="48"/>
        <v>1.0230638047627705</v>
      </c>
      <c r="W55" s="2">
        <f t="shared" si="49"/>
        <v>2.3063804762770479E-2</v>
      </c>
      <c r="X55" s="8">
        <f t="shared" si="50"/>
        <v>40147</v>
      </c>
      <c r="Y55" s="6">
        <f>IFERROR(VLOOKUP($X55,Funds!$A:$ZU,MATCH(Analysis!$A$30,Funds!$1:$1,0),FALSE),VLOOKUP($X55,'New Manager'!$A:$ZU,MATCH(Analysis!$A$30,'New Manager'!$1:$1,0),FALSE))</f>
        <v>1.8765E-2</v>
      </c>
      <c r="Z55" s="6">
        <f>VLOOKUP($X55,'Net-&gt;Gross'!$A:$C,3,FALSE)</f>
        <v>1.8764999999999941E-2</v>
      </c>
      <c r="AA55" s="6">
        <f t="shared" si="51"/>
        <v>0.93146871339063819</v>
      </c>
      <c r="AB55" s="6">
        <f t="shared" si="52"/>
        <v>0.93146871339063864</v>
      </c>
      <c r="AC55" s="6">
        <f>PRODUCT($V$33:V55)</f>
        <v>0.98634268209922038</v>
      </c>
      <c r="AD55" s="2">
        <f t="shared" si="53"/>
        <v>1.2296718347499993</v>
      </c>
      <c r="AE55" s="2">
        <f t="shared" si="54"/>
        <v>1.22967183475</v>
      </c>
      <c r="AF55" s="2">
        <f t="shared" si="55"/>
        <v>1.2838281905130435</v>
      </c>
      <c r="AG55" s="2">
        <f t="shared" si="56"/>
        <v>-4.2988047627705375E-3</v>
      </c>
      <c r="AH55" s="6">
        <f t="shared" si="57"/>
        <v>1.8765E-2</v>
      </c>
      <c r="AI55" s="6">
        <f>VLOOKUP($X55,Factors!$A:$ZP,MATCH(Analysis!$AI$32,Factors!$1:$1,0),FALSE)</f>
        <v>5.9925935719494783E-2</v>
      </c>
      <c r="AJ55" s="1">
        <f t="shared" si="58"/>
        <v>0.45593435849303576</v>
      </c>
      <c r="AK55" s="1">
        <f t="shared" si="59"/>
        <v>0.57974627449833316</v>
      </c>
      <c r="AL55" s="1">
        <f t="shared" si="60"/>
        <v>0.1238119160052974</v>
      </c>
      <c r="AM55" s="2">
        <f t="shared" si="61"/>
        <v>1.0599259357194948</v>
      </c>
      <c r="AN55" s="117">
        <v>6</v>
      </c>
      <c r="AO55" s="1"/>
      <c r="AP55" s="1"/>
      <c r="AQ55" s="1"/>
      <c r="AR55" s="1"/>
      <c r="AS55" s="1"/>
      <c r="AT55" s="1"/>
      <c r="AU55" s="1"/>
    </row>
    <row r="56" spans="1:48" x14ac:dyDescent="0.25">
      <c r="A56" s="55">
        <v>0.1</v>
      </c>
      <c r="B56" s="107">
        <f t="shared" si="29"/>
        <v>40178</v>
      </c>
      <c r="C56">
        <f>IFERROR(VLOOKUP($B56,Factors!$A:$ZV,MATCH(C$32,Factors!$1:$1,0),FALSE),"")</f>
        <v>2.69E-2</v>
      </c>
      <c r="D56" t="str">
        <f>IFERROR(VLOOKUP($B56,Factors!$A:$ZV,MATCH(D$32,Factors!$1:$1,0),FALSE),"")</f>
        <v/>
      </c>
      <c r="E56" t="str">
        <f>IFERROR(VLOOKUP($B56,Factors!$A:$ZV,MATCH(E$32,Factors!$1:$1,0),FALSE),"")</f>
        <v/>
      </c>
      <c r="F56" t="str">
        <f>IFERROR(VLOOKUP($B56,Factors!$A:$ZV,MATCH(F$32,Factors!$1:$1,0),FALSE),"")</f>
        <v/>
      </c>
      <c r="G56" t="str">
        <f>IFERROR(VLOOKUP($B56,Factors!$A:$ZV,MATCH(G$32,Factors!$1:$1,0),FALSE),"")</f>
        <v/>
      </c>
      <c r="H56" s="36" t="s">
        <v>331</v>
      </c>
      <c r="I56" s="2">
        <f t="shared" si="37"/>
        <v>1.0268999999999999</v>
      </c>
      <c r="J56" s="2" t="str">
        <f t="shared" si="38"/>
        <v/>
      </c>
      <c r="K56" s="2" t="str">
        <f t="shared" si="39"/>
        <v/>
      </c>
      <c r="L56" s="2" t="str">
        <f t="shared" si="40"/>
        <v/>
      </c>
      <c r="M56" s="2" t="str">
        <f t="shared" si="41"/>
        <v/>
      </c>
      <c r="O56" s="1">
        <f t="shared" si="42"/>
        <v>1.0180879401783827</v>
      </c>
      <c r="P56" s="1" t="str">
        <f t="shared" si="43"/>
        <v/>
      </c>
      <c r="Q56" s="1" t="str">
        <f t="shared" si="44"/>
        <v/>
      </c>
      <c r="R56" s="1" t="str">
        <f t="shared" si="45"/>
        <v/>
      </c>
      <c r="S56" s="1" t="str">
        <f t="shared" si="46"/>
        <v/>
      </c>
      <c r="T56" s="2">
        <f t="shared" si="18"/>
        <v>1.0002338722866948</v>
      </c>
      <c r="U56" s="2">
        <f t="shared" si="47"/>
        <v>1.0183218124650777</v>
      </c>
      <c r="V56" s="2">
        <f t="shared" si="48"/>
        <v>1.0180879401783827</v>
      </c>
      <c r="W56" s="2">
        <f t="shared" si="49"/>
        <v>1.8087940178382667E-2</v>
      </c>
      <c r="X56" s="8">
        <f t="shared" si="50"/>
        <v>40178</v>
      </c>
      <c r="Y56" s="6">
        <f>IFERROR(VLOOKUP($X56,Funds!$A:$ZU,MATCH(Analysis!$A$30,Funds!$1:$1,0),FALSE),VLOOKUP($X56,'New Manager'!$A:$ZU,MATCH(Analysis!$A$30,'New Manager'!$1:$1,0),FALSE))</f>
        <v>2.6099999999999995E-3</v>
      </c>
      <c r="Z56" s="6">
        <f>VLOOKUP($X56,'Net-&gt;Gross'!$A:$C,3,FALSE)</f>
        <v>2.6100000000000255E-3</v>
      </c>
      <c r="AA56" s="6">
        <f t="shared" si="51"/>
        <v>0.93389984673258775</v>
      </c>
      <c r="AB56" s="6">
        <f t="shared" si="52"/>
        <v>0.93389984673258819</v>
      </c>
      <c r="AC56" s="6">
        <f>PRODUCT($V$33:V56)</f>
        <v>1.0041835895284166</v>
      </c>
      <c r="AD56" s="2">
        <f t="shared" si="53"/>
        <v>1.2224537477702169</v>
      </c>
      <c r="AE56" s="2">
        <f t="shared" si="54"/>
        <v>1.2224537477702175</v>
      </c>
      <c r="AF56" s="2">
        <f t="shared" si="55"/>
        <v>1.2553885678751278</v>
      </c>
      <c r="AG56" s="2">
        <f t="shared" si="56"/>
        <v>-1.5477940178382641E-2</v>
      </c>
      <c r="AH56" s="6">
        <f t="shared" si="57"/>
        <v>2.6099999999999995E-3</v>
      </c>
      <c r="AI56" s="6">
        <f>VLOOKUP($X56,Factors!$A:$ZP,MATCH(Analysis!$AI$32,Factors!$1:$1,0),FALSE)</f>
        <v>1.9309823053517583E-2</v>
      </c>
      <c r="AJ56" s="1">
        <f t="shared" si="58"/>
        <v>0.45552095801401227</v>
      </c>
      <c r="AK56" s="1">
        <f t="shared" si="59"/>
        <v>0.58610380290803332</v>
      </c>
      <c r="AL56" s="1">
        <f t="shared" si="60"/>
        <v>0.13058284489402106</v>
      </c>
      <c r="AM56" s="2">
        <f t="shared" si="61"/>
        <v>1.0193098230535176</v>
      </c>
      <c r="AN56" s="117">
        <v>7</v>
      </c>
      <c r="AO56" s="1"/>
      <c r="AP56" s="1"/>
      <c r="AQ56" s="1"/>
      <c r="AR56" s="1"/>
      <c r="AS56" s="1"/>
      <c r="AT56" s="1"/>
      <c r="AU56" s="1"/>
    </row>
    <row r="57" spans="1:48" x14ac:dyDescent="0.25">
      <c r="B57" s="107">
        <f t="shared" si="29"/>
        <v>40209</v>
      </c>
      <c r="C57">
        <f>IFERROR(VLOOKUP($B57,Factors!$A:$ZV,MATCH(C$32,Factors!$1:$1,0),FALSE),"")</f>
        <v>6.1999999999999998E-3</v>
      </c>
      <c r="D57" t="str">
        <f>IFERROR(VLOOKUP($B57,Factors!$A:$ZV,MATCH(D$32,Factors!$1:$1,0),FALSE),"")</f>
        <v/>
      </c>
      <c r="E57" t="str">
        <f>IFERROR(VLOOKUP($B57,Factors!$A:$ZV,MATCH(E$32,Factors!$1:$1,0),FALSE),"")</f>
        <v/>
      </c>
      <c r="F57" t="str">
        <f>IFERROR(VLOOKUP($B57,Factors!$A:$ZV,MATCH(F$32,Factors!$1:$1,0),FALSE),"")</f>
        <v/>
      </c>
      <c r="G57" t="str">
        <f>IFERROR(VLOOKUP($B57,Factors!$A:$ZV,MATCH(G$32,Factors!$1:$1,0),FALSE),"")</f>
        <v/>
      </c>
      <c r="H57" s="36" t="s">
        <v>332</v>
      </c>
      <c r="I57" s="2">
        <f t="shared" si="37"/>
        <v>1.0062</v>
      </c>
      <c r="J57" s="2" t="str">
        <f t="shared" si="38"/>
        <v/>
      </c>
      <c r="K57" s="2" t="str">
        <f t="shared" si="39"/>
        <v/>
      </c>
      <c r="L57" s="2" t="str">
        <f t="shared" si="40"/>
        <v/>
      </c>
      <c r="M57" s="2" t="str">
        <f t="shared" si="41"/>
        <v/>
      </c>
      <c r="O57" s="1">
        <f t="shared" si="42"/>
        <v>1.0041689676247574</v>
      </c>
      <c r="P57" s="1" t="str">
        <f t="shared" si="43"/>
        <v/>
      </c>
      <c r="Q57" s="1" t="str">
        <f t="shared" si="44"/>
        <v/>
      </c>
      <c r="R57" s="1" t="str">
        <f t="shared" si="45"/>
        <v/>
      </c>
      <c r="S57" s="1" t="str">
        <f t="shared" si="46"/>
        <v/>
      </c>
      <c r="T57" s="2">
        <f t="shared" si="18"/>
        <v>1.0002338722866948</v>
      </c>
      <c r="U57" s="2">
        <f t="shared" si="47"/>
        <v>1.0044028399114522</v>
      </c>
      <c r="V57" s="2">
        <f t="shared" si="48"/>
        <v>1.0041689676247574</v>
      </c>
      <c r="W57" s="2">
        <f t="shared" si="49"/>
        <v>4.1689676247573804E-3</v>
      </c>
      <c r="X57" s="8">
        <f t="shared" si="50"/>
        <v>40209</v>
      </c>
      <c r="Y57" s="6">
        <f>IFERROR(VLOOKUP($X57,Funds!$A:$ZU,MATCH(Analysis!$A$30,Funds!$1:$1,0),FALSE),VLOOKUP($X57,'New Manager'!$A:$ZU,MATCH(Analysis!$A$30,'New Manager'!$1:$1,0),FALSE))</f>
        <v>7.0480000000000004E-3</v>
      </c>
      <c r="Z57" s="6">
        <f>VLOOKUP($X57,'Net-&gt;Gross'!$A:$C,3,FALSE)</f>
        <v>7.0480000000000716E-3</v>
      </c>
      <c r="AA57" s="6">
        <f t="shared" si="51"/>
        <v>0.94048197285235902</v>
      </c>
      <c r="AB57" s="6">
        <f t="shared" si="52"/>
        <v>0.94048197285235957</v>
      </c>
      <c r="AC57" s="6">
        <f>PRODUCT($V$33:V57)</f>
        <v>1.0083699984024732</v>
      </c>
      <c r="AD57" s="2">
        <f t="shared" si="53"/>
        <v>1.2053669594251981</v>
      </c>
      <c r="AE57" s="2">
        <f t="shared" si="54"/>
        <v>1.2053669594251988</v>
      </c>
      <c r="AF57" s="2">
        <f t="shared" si="55"/>
        <v>1.2594366339818148</v>
      </c>
      <c r="AG57" s="2">
        <f t="shared" si="56"/>
        <v>2.8790323752426912E-3</v>
      </c>
      <c r="AH57" s="6">
        <f t="shared" si="57"/>
        <v>7.0480000000000004E-3</v>
      </c>
      <c r="AI57" s="6">
        <f>VLOOKUP($X57,Factors!$A:$ZP,MATCH(Analysis!$AI$32,Factors!$1:$1,0),FALSE)</f>
        <v>-3.5921352686471231E-2</v>
      </c>
      <c r="AJ57" s="1">
        <f t="shared" si="58"/>
        <v>0.58286959344666212</v>
      </c>
      <c r="AK57" s="1">
        <f t="shared" si="59"/>
        <v>0.68330865990096779</v>
      </c>
      <c r="AL57" s="1">
        <f t="shared" si="60"/>
        <v>0.10043906645430567</v>
      </c>
      <c r="AM57" s="2">
        <f t="shared" si="61"/>
        <v>0.96407864731352877</v>
      </c>
      <c r="AN57" s="117">
        <v>8</v>
      </c>
      <c r="AO57" s="1"/>
      <c r="AP57" s="1"/>
      <c r="AQ57" s="1"/>
      <c r="AR57" s="1"/>
      <c r="AS57" s="1"/>
      <c r="AT57" s="1"/>
      <c r="AU57" s="1"/>
    </row>
    <row r="58" spans="1:48" x14ac:dyDescent="0.25">
      <c r="A58" s="4" t="s">
        <v>426</v>
      </c>
      <c r="B58" s="107">
        <f t="shared" si="29"/>
        <v>40237</v>
      </c>
      <c r="C58">
        <f>IFERROR(VLOOKUP($B58,Factors!$A:$ZV,MATCH(C$32,Factors!$1:$1,0),FALSE),"")</f>
        <v>6.7599999999999993E-2</v>
      </c>
      <c r="D58" t="str">
        <f>IFERROR(VLOOKUP($B58,Factors!$A:$ZV,MATCH(D$32,Factors!$1:$1,0),FALSE),"")</f>
        <v/>
      </c>
      <c r="E58" t="str">
        <f>IFERROR(VLOOKUP($B58,Factors!$A:$ZV,MATCH(E$32,Factors!$1:$1,0),FALSE),"")</f>
        <v/>
      </c>
      <c r="F58" t="str">
        <f>IFERROR(VLOOKUP($B58,Factors!$A:$ZV,MATCH(F$32,Factors!$1:$1,0),FALSE),"")</f>
        <v/>
      </c>
      <c r="G58" t="str">
        <f>IFERROR(VLOOKUP($B58,Factors!$A:$ZV,MATCH(G$32,Factors!$1:$1,0),FALSE),"")</f>
        <v/>
      </c>
      <c r="H58" s="36" t="s">
        <v>333</v>
      </c>
      <c r="I58" s="2">
        <f t="shared" si="37"/>
        <v>1.0676000000000001</v>
      </c>
      <c r="J58" s="2" t="str">
        <f t="shared" si="38"/>
        <v/>
      </c>
      <c r="K58" s="2" t="str">
        <f t="shared" si="39"/>
        <v/>
      </c>
      <c r="L58" s="2" t="str">
        <f t="shared" si="40"/>
        <v/>
      </c>
      <c r="M58" s="2" t="str">
        <f t="shared" si="41"/>
        <v/>
      </c>
      <c r="O58" s="1">
        <f t="shared" si="42"/>
        <v>1.0454551953925155</v>
      </c>
      <c r="P58" s="1" t="str">
        <f t="shared" si="43"/>
        <v/>
      </c>
      <c r="Q58" s="1" t="str">
        <f t="shared" si="44"/>
        <v/>
      </c>
      <c r="R58" s="1" t="str">
        <f t="shared" si="45"/>
        <v/>
      </c>
      <c r="S58" s="1" t="str">
        <f t="shared" si="46"/>
        <v/>
      </c>
      <c r="T58" s="2">
        <f t="shared" si="18"/>
        <v>1.0002338722866948</v>
      </c>
      <c r="U58" s="2">
        <f t="shared" si="47"/>
        <v>1.0456890676792101</v>
      </c>
      <c r="V58" s="2">
        <f t="shared" si="48"/>
        <v>1.0454551953925155</v>
      </c>
      <c r="W58" s="2">
        <f t="shared" si="49"/>
        <v>4.5455195392515524E-2</v>
      </c>
      <c r="X58" s="8">
        <f t="shared" si="50"/>
        <v>40237</v>
      </c>
      <c r="Y58" s="6">
        <f>IFERROR(VLOOKUP($X58,Funds!$A:$ZU,MATCH(Analysis!$A$30,Funds!$1:$1,0),FALSE),VLOOKUP($X58,'New Manager'!$A:$ZU,MATCH(Analysis!$A$30,'New Manager'!$1:$1,0),FALSE))</f>
        <v>5.1418499999999999E-2</v>
      </c>
      <c r="Z58" s="6">
        <f>VLOOKUP($X58,'Net-&gt;Gross'!$A:$C,3,FALSE)</f>
        <v>5.141849999999995E-2</v>
      </c>
      <c r="AA58" s="6">
        <f t="shared" si="51"/>
        <v>0.98884014517346808</v>
      </c>
      <c r="AB58" s="6">
        <f t="shared" si="52"/>
        <v>0.98884014517346863</v>
      </c>
      <c r="AC58" s="6">
        <f>PRODUCT($V$33:V58)</f>
        <v>1.0542056537078082</v>
      </c>
      <c r="AD58" s="2">
        <f t="shared" si="53"/>
        <v>1.3782509032354007</v>
      </c>
      <c r="AE58" s="2">
        <f t="shared" si="54"/>
        <v>1.3782509032354013</v>
      </c>
      <c r="AF58" s="2">
        <f t="shared" si="55"/>
        <v>1.4387772903210767</v>
      </c>
      <c r="AG58" s="2">
        <f t="shared" si="56"/>
        <v>5.9633046074844265E-3</v>
      </c>
      <c r="AH58" s="6">
        <f t="shared" si="57"/>
        <v>5.1418499999999999E-2</v>
      </c>
      <c r="AI58" s="6">
        <f>VLOOKUP($X58,Factors!$A:$ZP,MATCH(Analysis!$AI$32,Factors!$1:$1,0),FALSE)</f>
        <v>3.0918773387908605E-2</v>
      </c>
      <c r="AJ58" s="1">
        <f t="shared" si="58"/>
        <v>0.41547292606491937</v>
      </c>
      <c r="AK58" s="1">
        <f t="shared" si="59"/>
        <v>0.55843946232363906</v>
      </c>
      <c r="AL58" s="1">
        <f t="shared" si="60"/>
        <v>0.14296653625871969</v>
      </c>
      <c r="AM58" s="2">
        <f t="shared" si="61"/>
        <v>1.0309187733879086</v>
      </c>
      <c r="AN58" s="117">
        <v>9</v>
      </c>
      <c r="AO58" s="1"/>
      <c r="AP58" s="1"/>
      <c r="AQ58" s="1"/>
      <c r="AR58" s="1"/>
      <c r="AS58" s="1"/>
      <c r="AT58" s="1"/>
      <c r="AU58" s="1"/>
    </row>
    <row r="59" spans="1:48" x14ac:dyDescent="0.25">
      <c r="A59" s="52" t="s">
        <v>117</v>
      </c>
      <c r="B59" s="107">
        <f t="shared" si="29"/>
        <v>40268</v>
      </c>
      <c r="C59">
        <f>IFERROR(VLOOKUP($B59,Factors!$A:$ZV,MATCH(C$32,Factors!$1:$1,0),FALSE),"")</f>
        <v>6.3200000000000006E-2</v>
      </c>
      <c r="D59" t="str">
        <f>IFERROR(VLOOKUP($B59,Factors!$A:$ZV,MATCH(D$32,Factors!$1:$1,0),FALSE),"")</f>
        <v/>
      </c>
      <c r="E59" t="str">
        <f>IFERROR(VLOOKUP($B59,Factors!$A:$ZV,MATCH(E$32,Factors!$1:$1,0),FALSE),"")</f>
        <v/>
      </c>
      <c r="F59" t="str">
        <f>IFERROR(VLOOKUP($B59,Factors!$A:$ZV,MATCH(F$32,Factors!$1:$1,0),FALSE),"")</f>
        <v/>
      </c>
      <c r="G59" t="str">
        <f>IFERROR(VLOOKUP($B59,Factors!$A:$ZV,MATCH(G$32,Factors!$1:$1,0),FALSE),"")</f>
        <v/>
      </c>
      <c r="H59" s="36" t="s">
        <v>334</v>
      </c>
      <c r="I59" s="2">
        <f t="shared" si="37"/>
        <v>1.0631999999999999</v>
      </c>
      <c r="J59" s="2" t="str">
        <f t="shared" si="38"/>
        <v/>
      </c>
      <c r="K59" s="2" t="str">
        <f t="shared" si="39"/>
        <v/>
      </c>
      <c r="L59" s="2" t="str">
        <f t="shared" si="40"/>
        <v/>
      </c>
      <c r="M59" s="2" t="str">
        <f t="shared" si="41"/>
        <v/>
      </c>
      <c r="O59" s="1">
        <f t="shared" si="42"/>
        <v>1.0424965732072038</v>
      </c>
      <c r="P59" s="1" t="str">
        <f t="shared" si="43"/>
        <v/>
      </c>
      <c r="Q59" s="1" t="str">
        <f t="shared" si="44"/>
        <v/>
      </c>
      <c r="R59" s="1" t="str">
        <f t="shared" si="45"/>
        <v/>
      </c>
      <c r="S59" s="1" t="str">
        <f t="shared" si="46"/>
        <v/>
      </c>
      <c r="T59" s="2">
        <f t="shared" si="18"/>
        <v>1.0002338722866948</v>
      </c>
      <c r="U59" s="2">
        <f t="shared" si="47"/>
        <v>1.0427304454938984</v>
      </c>
      <c r="V59" s="2">
        <f t="shared" si="48"/>
        <v>1.0424965732072038</v>
      </c>
      <c r="W59" s="2">
        <f t="shared" si="49"/>
        <v>4.2496573207203792E-2</v>
      </c>
      <c r="X59" s="8">
        <f t="shared" si="50"/>
        <v>40268</v>
      </c>
      <c r="Y59" s="6">
        <f>IFERROR(VLOOKUP($X59,Funds!$A:$ZU,MATCH(Analysis!$A$30,Funds!$1:$1,0),FALSE),VLOOKUP($X59,'New Manager'!$A:$ZU,MATCH(Analysis!$A$30,'New Manager'!$1:$1,0),FALSE))</f>
        <v>5.0750000000000003E-2</v>
      </c>
      <c r="Z59" s="6">
        <f>VLOOKUP($X59,'Net-&gt;Gross'!$A:$C,3,FALSE)</f>
        <v>5.0749999999999962E-2</v>
      </c>
      <c r="AA59" s="6">
        <f t="shared" si="51"/>
        <v>1.0390237825410216</v>
      </c>
      <c r="AB59" s="6">
        <f t="shared" si="52"/>
        <v>1.039023782541022</v>
      </c>
      <c r="AC59" s="6">
        <f>PRODUCT($V$33:V59)</f>
        <v>1.0990057814460501</v>
      </c>
      <c r="AD59" s="2">
        <f t="shared" si="53"/>
        <v>1.4110910853931</v>
      </c>
      <c r="AE59" s="2">
        <f t="shared" si="54"/>
        <v>1.4110910853931009</v>
      </c>
      <c r="AF59" s="2">
        <f t="shared" si="55"/>
        <v>1.4436192168493114</v>
      </c>
      <c r="AG59" s="2">
        <f t="shared" si="56"/>
        <v>8.2534267927961702E-3</v>
      </c>
      <c r="AH59" s="6">
        <f t="shared" si="57"/>
        <v>5.0750000000000003E-2</v>
      </c>
      <c r="AI59" s="6">
        <f>VLOOKUP($X59,Factors!$A:$ZP,MATCH(Analysis!$AI$32,Factors!$1:$1,0),FALSE)</f>
        <v>6.0319404175848801E-2</v>
      </c>
      <c r="AJ59" s="1">
        <f t="shared" si="58"/>
        <v>0.50803210563907464</v>
      </c>
      <c r="AK59" s="1">
        <f t="shared" si="59"/>
        <v>0.6212901216335871</v>
      </c>
      <c r="AL59" s="1">
        <f t="shared" si="60"/>
        <v>0.11325801599451246</v>
      </c>
      <c r="AM59" s="2">
        <f t="shared" si="61"/>
        <v>1.0603194041758488</v>
      </c>
      <c r="AN59" s="117">
        <v>10</v>
      </c>
      <c r="AO59" s="1"/>
      <c r="AP59" s="1"/>
      <c r="AQ59" s="1"/>
      <c r="AR59" s="1"/>
      <c r="AS59" s="1"/>
      <c r="AT59" s="1"/>
      <c r="AU59" s="1"/>
    </row>
    <row r="60" spans="1:48" x14ac:dyDescent="0.25">
      <c r="A60" s="57">
        <f>ROUNDUP(MAX(MAX(W33:W550,Y33:Z550),-MIN(W33:W550,Y33:Z550))+0.01,2)</f>
        <v>0.14000000000000001</v>
      </c>
      <c r="B60" s="107">
        <f t="shared" si="29"/>
        <v>40298</v>
      </c>
      <c r="C60">
        <f>IFERROR(VLOOKUP($B60,Factors!$A:$ZV,MATCH(C$32,Factors!$1:$1,0),FALSE),"")</f>
        <v>4.2900000000000001E-2</v>
      </c>
      <c r="D60" t="str">
        <f>IFERROR(VLOOKUP($B60,Factors!$A:$ZV,MATCH(D$32,Factors!$1:$1,0),FALSE),"")</f>
        <v/>
      </c>
      <c r="E60" t="str">
        <f>IFERROR(VLOOKUP($B60,Factors!$A:$ZV,MATCH(E$32,Factors!$1:$1,0),FALSE),"")</f>
        <v/>
      </c>
      <c r="F60" t="str">
        <f>IFERROR(VLOOKUP($B60,Factors!$A:$ZV,MATCH(F$32,Factors!$1:$1,0),FALSE),"")</f>
        <v/>
      </c>
      <c r="G60" t="str">
        <f>IFERROR(VLOOKUP($B60,Factors!$A:$ZV,MATCH(G$32,Factors!$1:$1,0),FALSE),"")</f>
        <v/>
      </c>
      <c r="H60" s="36" t="s">
        <v>335</v>
      </c>
      <c r="I60" s="2">
        <f t="shared" si="37"/>
        <v>1.0428999999999999</v>
      </c>
      <c r="J60" s="2" t="str">
        <f t="shared" si="38"/>
        <v/>
      </c>
      <c r="K60" s="2" t="str">
        <f t="shared" si="39"/>
        <v/>
      </c>
      <c r="L60" s="2" t="str">
        <f t="shared" si="40"/>
        <v/>
      </c>
      <c r="M60" s="2" t="str">
        <f t="shared" si="41"/>
        <v/>
      </c>
      <c r="O60" s="1">
        <f t="shared" si="42"/>
        <v>1.0288465663067887</v>
      </c>
      <c r="P60" s="1" t="str">
        <f t="shared" si="43"/>
        <v/>
      </c>
      <c r="Q60" s="1" t="str">
        <f t="shared" si="44"/>
        <v/>
      </c>
      <c r="R60" s="1" t="str">
        <f t="shared" si="45"/>
        <v/>
      </c>
      <c r="S60" s="1" t="str">
        <f t="shared" si="46"/>
        <v/>
      </c>
      <c r="T60" s="2">
        <f t="shared" si="18"/>
        <v>1.0002338722866948</v>
      </c>
      <c r="U60" s="2">
        <f t="shared" si="47"/>
        <v>1.0290804385934837</v>
      </c>
      <c r="V60" s="2">
        <f t="shared" si="48"/>
        <v>1.0288465663067887</v>
      </c>
      <c r="W60" s="2">
        <f t="shared" si="49"/>
        <v>2.8846566306788723E-2</v>
      </c>
      <c r="X60" s="8">
        <f t="shared" si="50"/>
        <v>40298</v>
      </c>
      <c r="Y60" s="6">
        <f>IFERROR(VLOOKUP($X60,Funds!$A:$ZU,MATCH(Analysis!$A$30,Funds!$1:$1,0),FALSE),VLOOKUP($X60,'New Manager'!$A:$ZU,MATCH(Analysis!$A$30,'New Manager'!$1:$1,0),FALSE))</f>
        <v>2.2905999999999999E-2</v>
      </c>
      <c r="Z60" s="6">
        <f>VLOOKUP($X60,'Net-&gt;Gross'!$A:$C,3,FALSE)</f>
        <v>2.2906000000000031E-2</v>
      </c>
      <c r="AA60" s="6">
        <f t="shared" si="51"/>
        <v>1.0628236613039064</v>
      </c>
      <c r="AB60" s="6">
        <f t="shared" si="52"/>
        <v>1.0628236613039068</v>
      </c>
      <c r="AC60" s="6">
        <f>PRODUCT($V$33:V60)</f>
        <v>1.1307083245920777</v>
      </c>
      <c r="AD60" s="2">
        <f t="shared" si="53"/>
        <v>1.3765260712061034</v>
      </c>
      <c r="AE60" s="2">
        <f t="shared" si="54"/>
        <v>1.376526071206104</v>
      </c>
      <c r="AF60" s="2">
        <f t="shared" si="55"/>
        <v>1.3690840329355956</v>
      </c>
      <c r="AG60" s="2">
        <f t="shared" si="56"/>
        <v>-5.940566306788693E-3</v>
      </c>
      <c r="AH60" s="6">
        <f t="shared" si="57"/>
        <v>2.2905999999999999E-2</v>
      </c>
      <c r="AI60" s="6">
        <f>VLOOKUP($X60,Factors!$A:$ZP,MATCH(Analysis!$AI$32,Factors!$1:$1,0),FALSE)</f>
        <v>1.5781106759382491E-2</v>
      </c>
      <c r="AJ60" s="1">
        <f t="shared" si="58"/>
        <v>0.56839413766042934</v>
      </c>
      <c r="AK60" s="1">
        <f t="shared" si="59"/>
        <v>0.52667741319563299</v>
      </c>
      <c r="AL60" s="1">
        <f t="shared" si="60"/>
        <v>-4.1716724464796351E-2</v>
      </c>
      <c r="AM60" s="2">
        <f t="shared" si="61"/>
        <v>1.0157811067593825</v>
      </c>
      <c r="AN60" s="117">
        <v>11</v>
      </c>
      <c r="AO60" s="1"/>
      <c r="AP60" s="1"/>
      <c r="AQ60" s="1"/>
      <c r="AR60" s="1"/>
      <c r="AS60" s="1"/>
      <c r="AT60" s="1"/>
      <c r="AU60" s="1"/>
    </row>
    <row r="61" spans="1:48" x14ac:dyDescent="0.25">
      <c r="A61" s="53" t="s">
        <v>118</v>
      </c>
      <c r="B61" s="107">
        <f t="shared" si="29"/>
        <v>40329</v>
      </c>
      <c r="C61">
        <f>IFERROR(VLOOKUP($B61,Factors!$A:$ZV,MATCH(C$32,Factors!$1:$1,0),FALSE),"")</f>
        <v>-3.9300000000000002E-2</v>
      </c>
      <c r="D61" t="str">
        <f>IFERROR(VLOOKUP($B61,Factors!$A:$ZV,MATCH(D$32,Factors!$1:$1,0),FALSE),"")</f>
        <v/>
      </c>
      <c r="E61" t="str">
        <f>IFERROR(VLOOKUP($B61,Factors!$A:$ZV,MATCH(E$32,Factors!$1:$1,0),FALSE),"")</f>
        <v/>
      </c>
      <c r="F61" t="str">
        <f>IFERROR(VLOOKUP($B61,Factors!$A:$ZV,MATCH(F$32,Factors!$1:$1,0),FALSE),"")</f>
        <v/>
      </c>
      <c r="G61" t="str">
        <f>IFERROR(VLOOKUP($B61,Factors!$A:$ZV,MATCH(G$32,Factors!$1:$1,0),FALSE),"")</f>
        <v/>
      </c>
      <c r="H61" s="36" t="s">
        <v>336</v>
      </c>
      <c r="I61" s="2">
        <f t="shared" si="37"/>
        <v>0.9607</v>
      </c>
      <c r="J61" s="2" t="str">
        <f t="shared" si="38"/>
        <v/>
      </c>
      <c r="K61" s="2" t="str">
        <f t="shared" si="39"/>
        <v/>
      </c>
      <c r="L61" s="2" t="str">
        <f t="shared" si="40"/>
        <v/>
      </c>
      <c r="M61" s="2" t="str">
        <f t="shared" si="41"/>
        <v/>
      </c>
      <c r="O61" s="1">
        <f t="shared" si="42"/>
        <v>0.97357412457210268</v>
      </c>
      <c r="P61" s="1" t="str">
        <f t="shared" si="43"/>
        <v/>
      </c>
      <c r="Q61" s="1" t="str">
        <f t="shared" si="44"/>
        <v/>
      </c>
      <c r="R61" s="1" t="str">
        <f t="shared" si="45"/>
        <v/>
      </c>
      <c r="S61" s="1" t="str">
        <f t="shared" si="46"/>
        <v/>
      </c>
      <c r="T61" s="2">
        <f t="shared" si="18"/>
        <v>1.0002338722866948</v>
      </c>
      <c r="U61" s="2">
        <f t="shared" si="47"/>
        <v>0.9738079968587976</v>
      </c>
      <c r="V61" s="2">
        <f t="shared" si="48"/>
        <v>0.97357412457210268</v>
      </c>
      <c r="W61" s="2">
        <f t="shared" si="49"/>
        <v>-2.6425875427897316E-2</v>
      </c>
      <c r="X61" s="8">
        <f t="shared" si="50"/>
        <v>40329</v>
      </c>
      <c r="Y61" s="6">
        <f>IFERROR(VLOOKUP($X61,Funds!$A:$ZU,MATCH(Analysis!$A$30,Funds!$1:$1,0),FALSE),VLOOKUP($X61,'New Manager'!$A:$ZU,MATCH(Analysis!$A$30,'New Manager'!$1:$1,0),FALSE))</f>
        <v>-2.2907E-2</v>
      </c>
      <c r="Z61" s="6">
        <f>VLOOKUP($X61,'Net-&gt;Gross'!$A:$C,3,FALSE)</f>
        <v>-2.2907000000000056E-2</v>
      </c>
      <c r="AA61" s="6">
        <f t="shared" si="51"/>
        <v>1.0384775596944178</v>
      </c>
      <c r="AB61" s="6">
        <f t="shared" si="52"/>
        <v>1.0384775596944182</v>
      </c>
      <c r="AC61" s="6">
        <f>PRODUCT($V$33:V61)</f>
        <v>1.100828367261121</v>
      </c>
      <c r="AD61" s="2">
        <f t="shared" si="53"/>
        <v>1.2932124680594181</v>
      </c>
      <c r="AE61" s="2">
        <f t="shared" si="54"/>
        <v>1.2932124680594186</v>
      </c>
      <c r="AF61" s="2">
        <f t="shared" si="55"/>
        <v>1.2869538562747023</v>
      </c>
      <c r="AG61" s="2">
        <f t="shared" si="56"/>
        <v>3.5188754278972605E-3</v>
      </c>
      <c r="AH61" s="6">
        <f t="shared" si="57"/>
        <v>-2.2907E-2</v>
      </c>
      <c r="AI61" s="6">
        <f>VLOOKUP($X61,Factors!$A:$ZP,MATCH(Analysis!$AI$32,Factors!$1:$1,0),FALSE)</f>
        <v>-7.9771281173338648E-2</v>
      </c>
      <c r="AJ61" s="1">
        <f t="shared" si="58"/>
        <v>0.52403234201601356</v>
      </c>
      <c r="AK61" s="1">
        <f t="shared" si="59"/>
        <v>0.52023241009624643</v>
      </c>
      <c r="AL61" s="1">
        <f t="shared" si="60"/>
        <v>-3.79993191976713E-3</v>
      </c>
      <c r="AM61" s="2">
        <f t="shared" si="61"/>
        <v>0.92022871882666135</v>
      </c>
      <c r="AN61" s="117">
        <v>12</v>
      </c>
      <c r="AO61" s="1"/>
      <c r="AP61" s="1"/>
      <c r="AQ61" s="1"/>
      <c r="AR61" s="1"/>
      <c r="AS61" s="1"/>
      <c r="AT61" s="1"/>
      <c r="AU61" s="1"/>
    </row>
    <row r="62" spans="1:48" x14ac:dyDescent="0.25">
      <c r="A62" s="112">
        <f>-A60</f>
        <v>-0.14000000000000001</v>
      </c>
      <c r="B62" s="107">
        <f t="shared" si="29"/>
        <v>40359</v>
      </c>
      <c r="C62">
        <f>IFERROR(VLOOKUP($B62,Factors!$A:$ZV,MATCH(C$32,Factors!$1:$1,0),FALSE),"")</f>
        <v>-3.5700000000000003E-2</v>
      </c>
      <c r="D62" t="str">
        <f>IFERROR(VLOOKUP($B62,Factors!$A:$ZV,MATCH(D$32,Factors!$1:$1,0),FALSE),"")</f>
        <v/>
      </c>
      <c r="E62" t="str">
        <f>IFERROR(VLOOKUP($B62,Factors!$A:$ZV,MATCH(E$32,Factors!$1:$1,0),FALSE),"")</f>
        <v/>
      </c>
      <c r="F62" t="str">
        <f>IFERROR(VLOOKUP($B62,Factors!$A:$ZV,MATCH(F$32,Factors!$1:$1,0),FALSE),"")</f>
        <v/>
      </c>
      <c r="G62" t="str">
        <f>IFERROR(VLOOKUP($B62,Factors!$A:$ZV,MATCH(G$32,Factors!$1:$1,0),FALSE),"")</f>
        <v/>
      </c>
      <c r="H62" s="36" t="s">
        <v>337</v>
      </c>
      <c r="I62" s="2">
        <f t="shared" si="37"/>
        <v>0.96430000000000005</v>
      </c>
      <c r="J62" s="2" t="str">
        <f t="shared" si="38"/>
        <v/>
      </c>
      <c r="K62" s="2" t="str">
        <f t="shared" si="39"/>
        <v/>
      </c>
      <c r="L62" s="2" t="str">
        <f t="shared" si="40"/>
        <v/>
      </c>
      <c r="M62" s="2" t="str">
        <f t="shared" si="41"/>
        <v/>
      </c>
      <c r="O62" s="1">
        <f t="shared" si="42"/>
        <v>0.97599481545099409</v>
      </c>
      <c r="P62" s="1" t="str">
        <f t="shared" si="43"/>
        <v/>
      </c>
      <c r="Q62" s="1" t="str">
        <f t="shared" si="44"/>
        <v/>
      </c>
      <c r="R62" s="1" t="str">
        <f t="shared" si="45"/>
        <v/>
      </c>
      <c r="S62" s="1" t="str">
        <f t="shared" si="46"/>
        <v/>
      </c>
      <c r="T62" s="2">
        <f t="shared" si="18"/>
        <v>1.0002338722866948</v>
      </c>
      <c r="U62" s="2">
        <f t="shared" si="47"/>
        <v>0.97622868773768889</v>
      </c>
      <c r="V62" s="2">
        <f t="shared" si="48"/>
        <v>0.97599481545099409</v>
      </c>
      <c r="W62" s="2">
        <f t="shared" si="49"/>
        <v>-2.4005184549005909E-2</v>
      </c>
      <c r="X62" s="8">
        <f t="shared" si="50"/>
        <v>40359</v>
      </c>
      <c r="Y62" s="6">
        <f>IFERROR(VLOOKUP($X62,Funds!$A:$ZU,MATCH(Analysis!$A$30,Funds!$1:$1,0),FALSE),VLOOKUP($X62,'New Manager'!$A:$ZU,MATCH(Analysis!$A$30,'New Manager'!$1:$1,0),FALSE))</f>
        <v>-3.3127000000000004E-2</v>
      </c>
      <c r="Z62" s="6">
        <f>VLOOKUP($X62,'Net-&gt;Gross'!$A:$C,3,FALSE)</f>
        <v>-3.3126999999999941E-2</v>
      </c>
      <c r="AA62" s="6">
        <f t="shared" si="51"/>
        <v>1.0040759135744208</v>
      </c>
      <c r="AB62" s="6">
        <f t="shared" si="52"/>
        <v>1.0040759135744213</v>
      </c>
      <c r="AC62" s="6">
        <f>PRODUCT($V$33:V62)</f>
        <v>1.0744027791482369</v>
      </c>
      <c r="AD62" s="2">
        <f t="shared" si="53"/>
        <v>1.2406837194647138</v>
      </c>
      <c r="AE62" s="2">
        <f t="shared" si="54"/>
        <v>1.2406837194647142</v>
      </c>
      <c r="AF62" s="2">
        <f t="shared" si="55"/>
        <v>1.2522710899421203</v>
      </c>
      <c r="AG62" s="2">
        <f t="shared" si="56"/>
        <v>-9.1218154509940322E-3</v>
      </c>
      <c r="AH62" s="6">
        <f t="shared" si="57"/>
        <v>-3.3127000000000004E-2</v>
      </c>
      <c r="AI62" s="6">
        <f>VLOOKUP($X62,Factors!$A:$ZP,MATCH(Analysis!$AI$32,Factors!$1:$1,0),FALSE)</f>
        <v>-5.2277698069059575E-2</v>
      </c>
      <c r="AJ62" s="1">
        <f t="shared" si="58"/>
        <v>0.5683495675989797</v>
      </c>
      <c r="AK62" s="1">
        <f t="shared" si="59"/>
        <v>0.5396762404949671</v>
      </c>
      <c r="AL62" s="1">
        <f t="shared" si="60"/>
        <v>-2.8673327104012603E-2</v>
      </c>
      <c r="AM62" s="2">
        <f t="shared" si="61"/>
        <v>0.94772230193094043</v>
      </c>
      <c r="AN62" s="117">
        <v>13</v>
      </c>
      <c r="AO62" s="1"/>
      <c r="AP62" s="1"/>
      <c r="AQ62" s="1"/>
      <c r="AR62" s="1"/>
      <c r="AS62" s="1"/>
      <c r="AT62" s="1"/>
      <c r="AU62" s="1"/>
    </row>
    <row r="63" spans="1:48" x14ac:dyDescent="0.25">
      <c r="A63" s="54" t="s">
        <v>119</v>
      </c>
      <c r="B63" s="107">
        <f t="shared" si="29"/>
        <v>40390</v>
      </c>
      <c r="C63">
        <f>IFERROR(VLOOKUP($B63,Factors!$A:$ZV,MATCH(C$32,Factors!$1:$1,0),FALSE),"")</f>
        <v>4.99E-2</v>
      </c>
      <c r="D63" t="str">
        <f>IFERROR(VLOOKUP($B63,Factors!$A:$ZV,MATCH(D$32,Factors!$1:$1,0),FALSE),"")</f>
        <v/>
      </c>
      <c r="E63" t="str">
        <f>IFERROR(VLOOKUP($B63,Factors!$A:$ZV,MATCH(E$32,Factors!$1:$1,0),FALSE),"")</f>
        <v/>
      </c>
      <c r="F63" t="str">
        <f>IFERROR(VLOOKUP($B63,Factors!$A:$ZV,MATCH(F$32,Factors!$1:$1,0),FALSE),"")</f>
        <v/>
      </c>
      <c r="G63" t="str">
        <f>IFERROR(VLOOKUP($B63,Factors!$A:$ZV,MATCH(G$32,Factors!$1:$1,0),FALSE),"")</f>
        <v/>
      </c>
      <c r="H63" s="36" t="s">
        <v>338</v>
      </c>
      <c r="I63" s="2">
        <f t="shared" si="37"/>
        <v>1.0499000000000001</v>
      </c>
      <c r="J63" s="2" t="str">
        <f t="shared" si="38"/>
        <v/>
      </c>
      <c r="K63" s="2" t="str">
        <f t="shared" si="39"/>
        <v/>
      </c>
      <c r="L63" s="2" t="str">
        <f t="shared" si="40"/>
        <v/>
      </c>
      <c r="M63" s="2" t="str">
        <f t="shared" si="41"/>
        <v/>
      </c>
      <c r="O63" s="1">
        <f t="shared" si="42"/>
        <v>1.0335534652379663</v>
      </c>
      <c r="P63" s="1" t="str">
        <f t="shared" si="43"/>
        <v/>
      </c>
      <c r="Q63" s="1" t="str">
        <f t="shared" si="44"/>
        <v/>
      </c>
      <c r="R63" s="1" t="str">
        <f t="shared" si="45"/>
        <v/>
      </c>
      <c r="S63" s="1" t="str">
        <f t="shared" si="46"/>
        <v/>
      </c>
      <c r="T63" s="2">
        <f t="shared" si="18"/>
        <v>1.0002338722866948</v>
      </c>
      <c r="U63" s="2">
        <f t="shared" si="47"/>
        <v>1.0337873375246609</v>
      </c>
      <c r="V63" s="2">
        <f t="shared" si="48"/>
        <v>1.0335534652379663</v>
      </c>
      <c r="W63" s="2">
        <f t="shared" si="49"/>
        <v>3.3553465237966318E-2</v>
      </c>
      <c r="X63" s="8">
        <f t="shared" si="50"/>
        <v>40390</v>
      </c>
      <c r="Y63" s="6">
        <f>IFERROR(VLOOKUP($X63,Funds!$A:$ZU,MATCH(Analysis!$A$30,Funds!$1:$1,0),FALSE),VLOOKUP($X63,'New Manager'!$A:$ZU,MATCH(Analysis!$A$30,'New Manager'!$1:$1,0),FALSE))</f>
        <v>4.8002500000000003E-2</v>
      </c>
      <c r="Z63" s="6">
        <f>VLOOKUP($X63,'Net-&gt;Gross'!$A:$C,3,FALSE)</f>
        <v>4.8002499999999976E-2</v>
      </c>
      <c r="AA63" s="6">
        <f t="shared" si="51"/>
        <v>1.0522740676157769</v>
      </c>
      <c r="AB63" s="6">
        <f t="shared" si="52"/>
        <v>1.0522740676157774</v>
      </c>
      <c r="AC63" s="6">
        <f>PRODUCT($V$33:V63)</f>
        <v>1.1104527154499617</v>
      </c>
      <c r="AD63" s="2">
        <f t="shared" si="53"/>
        <v>1.218316961429402</v>
      </c>
      <c r="AE63" s="2">
        <f t="shared" si="54"/>
        <v>1.2183169614294023</v>
      </c>
      <c r="AF63" s="2">
        <f t="shared" si="55"/>
        <v>1.2072660156384476</v>
      </c>
      <c r="AG63" s="2">
        <f t="shared" si="56"/>
        <v>1.4449034762033658E-2</v>
      </c>
      <c r="AH63" s="6">
        <f t="shared" si="57"/>
        <v>4.8002500000000003E-2</v>
      </c>
      <c r="AI63" s="6">
        <f>VLOOKUP($X63,Factors!$A:$ZP,MATCH(Analysis!$AI$32,Factors!$1:$1,0),FALSE)</f>
        <v>7.0021543330598401E-2</v>
      </c>
      <c r="AJ63" s="1">
        <f t="shared" si="58"/>
        <v>0.52876677627264512</v>
      </c>
      <c r="AK63" s="1">
        <f t="shared" si="59"/>
        <v>0.45436576169600423</v>
      </c>
      <c r="AL63" s="1">
        <f t="shared" si="60"/>
        <v>-7.4401014576640889E-2</v>
      </c>
      <c r="AM63" s="2">
        <f t="shared" si="61"/>
        <v>1.0700215433305984</v>
      </c>
      <c r="AN63" s="117">
        <v>14</v>
      </c>
      <c r="AO63" s="1"/>
      <c r="AP63" s="1"/>
      <c r="AQ63" s="1"/>
      <c r="AR63" s="1"/>
      <c r="AS63" s="1"/>
      <c r="AT63" s="1"/>
      <c r="AU63" s="1"/>
    </row>
    <row r="64" spans="1:48" x14ac:dyDescent="0.25">
      <c r="A64" s="55">
        <v>0.1</v>
      </c>
      <c r="B64" s="107">
        <f t="shared" si="29"/>
        <v>40421</v>
      </c>
      <c r="C64">
        <f>IFERROR(VLOOKUP($B64,Factors!$A:$ZV,MATCH(C$32,Factors!$1:$1,0),FALSE),"")</f>
        <v>-2.2499999999999999E-2</v>
      </c>
      <c r="D64" t="str">
        <f>IFERROR(VLOOKUP($B64,Factors!$A:$ZV,MATCH(D$32,Factors!$1:$1,0),FALSE),"")</f>
        <v/>
      </c>
      <c r="E64" t="str">
        <f>IFERROR(VLOOKUP($B64,Factors!$A:$ZV,MATCH(E$32,Factors!$1:$1,0),FALSE),"")</f>
        <v/>
      </c>
      <c r="F64" t="str">
        <f>IFERROR(VLOOKUP($B64,Factors!$A:$ZV,MATCH(F$32,Factors!$1:$1,0),FALSE),"")</f>
        <v/>
      </c>
      <c r="G64" t="str">
        <f>IFERROR(VLOOKUP($B64,Factors!$A:$ZV,MATCH(G$32,Factors!$1:$1,0),FALSE),"")</f>
        <v/>
      </c>
      <c r="H64" s="36" t="s">
        <v>339</v>
      </c>
      <c r="I64" s="2">
        <f t="shared" si="37"/>
        <v>0.97750000000000004</v>
      </c>
      <c r="J64" s="2" t="str">
        <f t="shared" si="38"/>
        <v/>
      </c>
      <c r="K64" s="2" t="str">
        <f t="shared" si="39"/>
        <v/>
      </c>
      <c r="L64" s="2" t="str">
        <f t="shared" si="40"/>
        <v/>
      </c>
      <c r="M64" s="2" t="str">
        <f t="shared" si="41"/>
        <v/>
      </c>
      <c r="O64" s="1">
        <f t="shared" si="42"/>
        <v>0.98487068200692907</v>
      </c>
      <c r="P64" s="1" t="str">
        <f t="shared" si="43"/>
        <v/>
      </c>
      <c r="Q64" s="1" t="str">
        <f t="shared" si="44"/>
        <v/>
      </c>
      <c r="R64" s="1" t="str">
        <f t="shared" si="45"/>
        <v/>
      </c>
      <c r="S64" s="1" t="str">
        <f t="shared" si="46"/>
        <v/>
      </c>
      <c r="T64" s="2">
        <f t="shared" si="18"/>
        <v>1.0002338722866948</v>
      </c>
      <c r="U64" s="2">
        <f t="shared" si="47"/>
        <v>0.98510455429362387</v>
      </c>
      <c r="V64" s="2">
        <f t="shared" si="48"/>
        <v>0.98487068200692907</v>
      </c>
      <c r="W64" s="2">
        <f t="shared" si="49"/>
        <v>-1.5129317993070934E-2</v>
      </c>
      <c r="X64" s="8">
        <f t="shared" si="50"/>
        <v>40421</v>
      </c>
      <c r="Y64" s="6">
        <f>IFERROR(VLOOKUP($X64,Funds!$A:$ZU,MATCH(Analysis!$A$30,Funds!$1:$1,0),FALSE),VLOOKUP($X64,'New Manager'!$A:$ZU,MATCH(Analysis!$A$30,'New Manager'!$1:$1,0),FALSE))</f>
        <v>-1.5568500000000001E-2</v>
      </c>
      <c r="Z64" s="6">
        <f>VLOOKUP($X64,'Net-&gt;Gross'!$A:$C,3,FALSE)</f>
        <v>-1.5568500000000058E-2</v>
      </c>
      <c r="AA64" s="6">
        <f t="shared" si="51"/>
        <v>1.0358917387941007</v>
      </c>
      <c r="AB64" s="6">
        <f t="shared" si="52"/>
        <v>1.0358917387941011</v>
      </c>
      <c r="AC64" s="6">
        <f>PRODUCT($V$33:V64)</f>
        <v>1.0936523232016502</v>
      </c>
      <c r="AD64" s="2">
        <f t="shared" si="53"/>
        <v>1.1815576979989206</v>
      </c>
      <c r="AE64" s="2">
        <f t="shared" si="54"/>
        <v>1.1815576979989211</v>
      </c>
      <c r="AF64" s="2">
        <f t="shared" si="55"/>
        <v>1.1719789122074247</v>
      </c>
      <c r="AG64" s="2">
        <f t="shared" si="56"/>
        <v>-4.3918200692912371E-4</v>
      </c>
      <c r="AH64" s="6">
        <f t="shared" si="57"/>
        <v>-1.5568500000000001E-2</v>
      </c>
      <c r="AI64" s="6">
        <f>VLOOKUP($X64,Factors!$A:$ZP,MATCH(Analysis!$AI$32,Factors!$1:$1,0),FALSE)</f>
        <v>-4.5064665980039886E-2</v>
      </c>
      <c r="AJ64" s="1">
        <f t="shared" si="58"/>
        <v>0.54975903756403066</v>
      </c>
      <c r="AK64" s="1">
        <f t="shared" si="59"/>
        <v>0.47814722551051481</v>
      </c>
      <c r="AL64" s="1">
        <f t="shared" si="60"/>
        <v>-7.1611812053515855E-2</v>
      </c>
      <c r="AM64" s="2">
        <f t="shared" si="61"/>
        <v>0.95493533401996011</v>
      </c>
      <c r="AN64" s="117">
        <v>15</v>
      </c>
      <c r="AO64" s="1"/>
      <c r="AP64" s="1"/>
      <c r="AQ64" s="1"/>
      <c r="AR64" s="1"/>
      <c r="AS64" s="1"/>
      <c r="AT64" s="1"/>
      <c r="AU64" s="1"/>
    </row>
    <row r="65" spans="1:47" x14ac:dyDescent="0.25">
      <c r="B65" s="107">
        <f t="shared" si="29"/>
        <v>40451</v>
      </c>
      <c r="C65">
        <f>IFERROR(VLOOKUP($B65,Factors!$A:$ZV,MATCH(C$32,Factors!$1:$1,0),FALSE),"")</f>
        <v>7.7700000000000005E-2</v>
      </c>
      <c r="D65" t="str">
        <f>IFERROR(VLOOKUP($B65,Factors!$A:$ZV,MATCH(D$32,Factors!$1:$1,0),FALSE),"")</f>
        <v/>
      </c>
      <c r="E65" t="str">
        <f>IFERROR(VLOOKUP($B65,Factors!$A:$ZV,MATCH(E$32,Factors!$1:$1,0),FALSE),"")</f>
        <v/>
      </c>
      <c r="F65" t="str">
        <f>IFERROR(VLOOKUP($B65,Factors!$A:$ZV,MATCH(F$32,Factors!$1:$1,0),FALSE),"")</f>
        <v/>
      </c>
      <c r="G65" t="str">
        <f>IFERROR(VLOOKUP($B65,Factors!$A:$ZV,MATCH(G$32,Factors!$1:$1,0),FALSE),"")</f>
        <v/>
      </c>
      <c r="I65" s="2">
        <f t="shared" si="37"/>
        <v>1.0777000000000001</v>
      </c>
      <c r="J65" s="2" t="str">
        <f t="shared" si="38"/>
        <v/>
      </c>
      <c r="K65" s="2" t="str">
        <f t="shared" si="39"/>
        <v/>
      </c>
      <c r="L65" s="2" t="str">
        <f t="shared" si="40"/>
        <v/>
      </c>
      <c r="M65" s="2" t="str">
        <f t="shared" si="41"/>
        <v/>
      </c>
      <c r="O65" s="1">
        <f t="shared" si="42"/>
        <v>1.0522465781360717</v>
      </c>
      <c r="P65" s="1" t="str">
        <f t="shared" si="43"/>
        <v/>
      </c>
      <c r="Q65" s="1" t="str">
        <f t="shared" si="44"/>
        <v/>
      </c>
      <c r="R65" s="1" t="str">
        <f t="shared" si="45"/>
        <v/>
      </c>
      <c r="S65" s="1" t="str">
        <f t="shared" si="46"/>
        <v/>
      </c>
      <c r="T65" s="2">
        <f t="shared" si="18"/>
        <v>1.0002338722866948</v>
      </c>
      <c r="U65" s="2">
        <f t="shared" si="47"/>
        <v>1.0524804504227667</v>
      </c>
      <c r="V65" s="2">
        <f t="shared" si="48"/>
        <v>1.0522465781360717</v>
      </c>
      <c r="W65" s="2">
        <f t="shared" si="49"/>
        <v>5.2246578136071697E-2</v>
      </c>
      <c r="X65" s="8">
        <f t="shared" si="50"/>
        <v>40451</v>
      </c>
      <c r="Y65" s="6">
        <f>IFERROR(VLOOKUP($X65,Funds!$A:$ZU,MATCH(Analysis!$A$30,Funds!$1:$1,0),FALSE),VLOOKUP($X65,'New Manager'!$A:$ZU,MATCH(Analysis!$A$30,'New Manager'!$1:$1,0),FALSE))</f>
        <v>6.2478499999999992E-2</v>
      </c>
      <c r="Z65" s="6">
        <f>VLOOKUP($X65,'Net-&gt;Gross'!$A:$C,3,FALSE)</f>
        <v>6.2478500000000048E-2</v>
      </c>
      <c r="AA65" s="6">
        <f t="shared" si="51"/>
        <v>1.100612700796348</v>
      </c>
      <c r="AB65" s="6">
        <f t="shared" si="52"/>
        <v>1.1006127007963484</v>
      </c>
      <c r="AC65" s="6">
        <f>PRODUCT($V$33:V65)</f>
        <v>1.1507919147595016</v>
      </c>
      <c r="AD65" s="2">
        <f t="shared" si="53"/>
        <v>1.1854337263282133</v>
      </c>
      <c r="AE65" s="2">
        <f t="shared" si="54"/>
        <v>1.1854337263282135</v>
      </c>
      <c r="AF65" s="2">
        <f t="shared" si="55"/>
        <v>1.1857697633482227</v>
      </c>
      <c r="AG65" s="2">
        <f t="shared" si="56"/>
        <v>1.023192186392835E-2</v>
      </c>
      <c r="AH65" s="6">
        <f t="shared" si="57"/>
        <v>6.2478499999999992E-2</v>
      </c>
      <c r="AI65" s="6">
        <f>VLOOKUP($X65,Factors!$A:$ZP,MATCH(Analysis!$AI$32,Factors!$1:$1,0),FALSE)</f>
        <v>8.9211230808889042E-2</v>
      </c>
      <c r="AJ65" s="1">
        <f t="shared" si="58"/>
        <v>0.53166586759223644</v>
      </c>
      <c r="AK65" s="1">
        <f t="shared" si="59"/>
        <v>0.46521253881494984</v>
      </c>
      <c r="AL65" s="1">
        <f t="shared" si="60"/>
        <v>-6.6453328777286602E-2</v>
      </c>
      <c r="AM65" s="2">
        <f t="shared" si="61"/>
        <v>1.089211230808889</v>
      </c>
      <c r="AN65" s="117">
        <v>16</v>
      </c>
      <c r="AO65" s="1"/>
      <c r="AP65" s="1"/>
      <c r="AQ65" s="1"/>
      <c r="AR65" s="1"/>
      <c r="AS65" s="1"/>
      <c r="AT65" s="1"/>
      <c r="AU65" s="1"/>
    </row>
    <row r="66" spans="1:47" x14ac:dyDescent="0.25">
      <c r="B66" s="107">
        <f t="shared" si="29"/>
        <v>40482</v>
      </c>
      <c r="C66">
        <f>IFERROR(VLOOKUP($B66,Factors!$A:$ZV,MATCH(C$32,Factors!$1:$1,0),FALSE),"")</f>
        <v>5.0799999999999998E-2</v>
      </c>
      <c r="D66" t="str">
        <f>IFERROR(VLOOKUP($B66,Factors!$A:$ZV,MATCH(D$32,Factors!$1:$1,0),FALSE),"")</f>
        <v/>
      </c>
      <c r="E66" t="str">
        <f>IFERROR(VLOOKUP($B66,Factors!$A:$ZV,MATCH(E$32,Factors!$1:$1,0),FALSE),"")</f>
        <v/>
      </c>
      <c r="F66" t="str">
        <f>IFERROR(VLOOKUP($B66,Factors!$A:$ZV,MATCH(F$32,Factors!$1:$1,0),FALSE),"")</f>
        <v/>
      </c>
      <c r="G66" t="str">
        <f>IFERROR(VLOOKUP($B66,Factors!$A:$ZV,MATCH(G$32,Factors!$1:$1,0),FALSE),"")</f>
        <v/>
      </c>
      <c r="I66" s="2">
        <f t="shared" si="37"/>
        <v>1.0508</v>
      </c>
      <c r="J66" s="2" t="str">
        <f t="shared" si="38"/>
        <v/>
      </c>
      <c r="K66" s="2" t="str">
        <f t="shared" si="39"/>
        <v/>
      </c>
      <c r="L66" s="2" t="str">
        <f t="shared" si="40"/>
        <v/>
      </c>
      <c r="M66" s="2" t="str">
        <f t="shared" si="41"/>
        <v/>
      </c>
      <c r="O66" s="1">
        <f t="shared" si="42"/>
        <v>1.0341586379576893</v>
      </c>
      <c r="P66" s="1" t="str">
        <f t="shared" si="43"/>
        <v/>
      </c>
      <c r="Q66" s="1" t="str">
        <f t="shared" si="44"/>
        <v/>
      </c>
      <c r="R66" s="1" t="str">
        <f t="shared" si="45"/>
        <v/>
      </c>
      <c r="S66" s="1" t="str">
        <f t="shared" si="46"/>
        <v/>
      </c>
      <c r="T66" s="2">
        <f t="shared" si="18"/>
        <v>1.0002338722866948</v>
      </c>
      <c r="U66" s="2">
        <f t="shared" si="47"/>
        <v>1.0343925102443841</v>
      </c>
      <c r="V66" s="2">
        <f t="shared" si="48"/>
        <v>1.0341586379576893</v>
      </c>
      <c r="W66" s="2">
        <f t="shared" si="49"/>
        <v>3.4158637957689253E-2</v>
      </c>
      <c r="X66" s="8">
        <f t="shared" si="50"/>
        <v>40482</v>
      </c>
      <c r="Y66" s="6">
        <f>IFERROR(VLOOKUP($X66,Funds!$A:$ZU,MATCH(Analysis!$A$30,Funds!$1:$1,0),FALSE),VLOOKUP($X66,'New Manager'!$A:$ZU,MATCH(Analysis!$A$30,'New Manager'!$1:$1,0),FALSE))</f>
        <v>4.01375E-2</v>
      </c>
      <c r="Z66" s="6">
        <f>VLOOKUP($X66,'Net-&gt;Gross'!$A:$C,3,FALSE)</f>
        <v>4.0137499999999958E-2</v>
      </c>
      <c r="AA66" s="6">
        <f t="shared" si="51"/>
        <v>1.1447885430745612</v>
      </c>
      <c r="AB66" s="6">
        <f t="shared" si="52"/>
        <v>1.1447885430745619</v>
      </c>
      <c r="AC66" s="6">
        <f>PRODUCT($V$33:V66)</f>
        <v>1.1901013991404075</v>
      </c>
      <c r="AD66" s="2">
        <f t="shared" si="53"/>
        <v>1.2520769439909747</v>
      </c>
      <c r="AE66" s="2">
        <f t="shared" si="54"/>
        <v>1.2520769439909747</v>
      </c>
      <c r="AF66" s="2">
        <f t="shared" si="55"/>
        <v>1.2344083730279081</v>
      </c>
      <c r="AG66" s="2">
        <f t="shared" si="56"/>
        <v>5.978862042310705E-3</v>
      </c>
      <c r="AH66" s="6">
        <f t="shared" si="57"/>
        <v>4.01375E-2</v>
      </c>
      <c r="AI66" s="6">
        <f>VLOOKUP($X66,Factors!$A:$ZP,MATCH(Analysis!$AI$32,Factors!$1:$1,0),FALSE)</f>
        <v>3.8029322186353909E-2</v>
      </c>
      <c r="AJ66" s="1">
        <f t="shared" si="58"/>
        <v>0.52408886125820631</v>
      </c>
      <c r="AK66" s="1">
        <f t="shared" si="59"/>
        <v>0.46159632743525425</v>
      </c>
      <c r="AL66" s="1">
        <f t="shared" si="60"/>
        <v>-6.2492533822952057E-2</v>
      </c>
      <c r="AM66" s="2">
        <f t="shared" si="61"/>
        <v>1.0380293221863539</v>
      </c>
      <c r="AN66" s="117">
        <v>17</v>
      </c>
      <c r="AO66" s="1"/>
      <c r="AP66" s="1"/>
      <c r="AQ66" s="1"/>
      <c r="AR66" s="1"/>
      <c r="AS66" s="1"/>
      <c r="AT66" s="1"/>
      <c r="AU66" s="1"/>
    </row>
    <row r="67" spans="1:47" x14ac:dyDescent="0.25">
      <c r="B67" s="107">
        <f t="shared" si="29"/>
        <v>40512</v>
      </c>
      <c r="C67">
        <f>IFERROR(VLOOKUP($B67,Factors!$A:$ZV,MATCH(C$32,Factors!$1:$1,0),FALSE),"")</f>
        <v>3.5200000000000002E-2</v>
      </c>
      <c r="D67" t="str">
        <f>IFERROR(VLOOKUP($B67,Factors!$A:$ZV,MATCH(D$32,Factors!$1:$1,0),FALSE),"")</f>
        <v/>
      </c>
      <c r="E67" t="str">
        <f>IFERROR(VLOOKUP($B67,Factors!$A:$ZV,MATCH(E$32,Factors!$1:$1,0),FALSE),"")</f>
        <v/>
      </c>
      <c r="F67" t="str">
        <f>IFERROR(VLOOKUP($B67,Factors!$A:$ZV,MATCH(F$32,Factors!$1:$1,0),FALSE),"")</f>
        <v/>
      </c>
      <c r="G67" t="str">
        <f>IFERROR(VLOOKUP($B67,Factors!$A:$ZV,MATCH(G$32,Factors!$1:$1,0),FALSE),"")</f>
        <v/>
      </c>
      <c r="I67" s="2">
        <f t="shared" si="37"/>
        <v>1.0351999999999999</v>
      </c>
      <c r="J67" s="2" t="str">
        <f t="shared" si="38"/>
        <v/>
      </c>
      <c r="K67" s="2" t="str">
        <f t="shared" si="39"/>
        <v/>
      </c>
      <c r="L67" s="2" t="str">
        <f t="shared" si="40"/>
        <v/>
      </c>
      <c r="M67" s="2" t="str">
        <f t="shared" si="41"/>
        <v/>
      </c>
      <c r="O67" s="1">
        <f t="shared" si="42"/>
        <v>1.0236689774824932</v>
      </c>
      <c r="P67" s="1" t="str">
        <f t="shared" si="43"/>
        <v/>
      </c>
      <c r="Q67" s="1" t="str">
        <f t="shared" si="44"/>
        <v/>
      </c>
      <c r="R67" s="1" t="str">
        <f t="shared" si="45"/>
        <v/>
      </c>
      <c r="S67" s="1" t="str">
        <f t="shared" si="46"/>
        <v/>
      </c>
      <c r="T67" s="2">
        <f t="shared" si="18"/>
        <v>1.0002338722866948</v>
      </c>
      <c r="U67" s="2">
        <f t="shared" si="47"/>
        <v>1.023902849769188</v>
      </c>
      <c r="V67" s="2">
        <f t="shared" si="48"/>
        <v>1.0236689774824932</v>
      </c>
      <c r="W67" s="2">
        <f t="shared" si="49"/>
        <v>2.3668977482493192E-2</v>
      </c>
      <c r="X67" s="8">
        <f t="shared" si="50"/>
        <v>40512</v>
      </c>
      <c r="Y67" s="6">
        <f>IFERROR(VLOOKUP($X67,Funds!$A:$ZU,MATCH(Analysis!$A$30,Funds!$1:$1,0),FALSE),VLOOKUP($X67,'New Manager'!$A:$ZU,MATCH(Analysis!$A$30,'New Manager'!$1:$1,0),FALSE))</f>
        <v>1.6577500000000002E-2</v>
      </c>
      <c r="Z67" s="6">
        <f>VLOOKUP($X67,'Net-&gt;Gross'!$A:$C,3,FALSE)</f>
        <v>1.657750000000004E-2</v>
      </c>
      <c r="AA67" s="6">
        <f t="shared" si="51"/>
        <v>1.1637662751473796</v>
      </c>
      <c r="AB67" s="6">
        <f t="shared" si="52"/>
        <v>1.1637662751473805</v>
      </c>
      <c r="AC67" s="6">
        <f>PRODUCT($V$33:V67)</f>
        <v>1.2182698823585454</v>
      </c>
      <c r="AD67" s="2">
        <f t="shared" si="53"/>
        <v>1.2493884748003563</v>
      </c>
      <c r="AE67" s="2">
        <f t="shared" si="54"/>
        <v>1.2493884748003565</v>
      </c>
      <c r="AF67" s="2">
        <f t="shared" si="55"/>
        <v>1.2351385623561553</v>
      </c>
      <c r="AG67" s="2">
        <f t="shared" si="56"/>
        <v>-7.0914774824931519E-3</v>
      </c>
      <c r="AH67" s="6">
        <f t="shared" si="57"/>
        <v>1.6577500000000002E-2</v>
      </c>
      <c r="AI67" s="6">
        <f>VLOOKUP($X67,Factors!$A:$ZP,MATCH(Analysis!$AI$32,Factors!$1:$1,0),FALSE)</f>
        <v>1.6032966799728321E-4</v>
      </c>
      <c r="AJ67" s="1">
        <f t="shared" si="58"/>
        <v>0.56304128947880661</v>
      </c>
      <c r="AK67" s="1">
        <f t="shared" si="59"/>
        <v>0.48441685885359703</v>
      </c>
      <c r="AL67" s="1">
        <f t="shared" si="60"/>
        <v>-7.8624430625209574E-2</v>
      </c>
      <c r="AM67" s="2">
        <f t="shared" si="61"/>
        <v>1.0001603296679973</v>
      </c>
      <c r="AN67" s="117">
        <v>18</v>
      </c>
      <c r="AO67" s="1"/>
      <c r="AP67" s="1"/>
      <c r="AQ67" s="1"/>
      <c r="AR67" s="1"/>
      <c r="AS67" s="1"/>
      <c r="AT67" s="1"/>
      <c r="AU67" s="1"/>
    </row>
    <row r="68" spans="1:47" x14ac:dyDescent="0.25">
      <c r="B68" s="107">
        <f t="shared" si="29"/>
        <v>40543</v>
      </c>
      <c r="C68">
        <f>IFERROR(VLOOKUP($B68,Factors!$A:$ZV,MATCH(C$32,Factors!$1:$1,0),FALSE),"")</f>
        <v>5.9700000000000003E-2</v>
      </c>
      <c r="D68" t="str">
        <f>IFERROR(VLOOKUP($B68,Factors!$A:$ZV,MATCH(D$32,Factors!$1:$1,0),FALSE),"")</f>
        <v/>
      </c>
      <c r="E68" t="str">
        <f>IFERROR(VLOOKUP($B68,Factors!$A:$ZV,MATCH(E$32,Factors!$1:$1,0),FALSE),"")</f>
        <v/>
      </c>
      <c r="F68" t="str">
        <f>IFERROR(VLOOKUP($B68,Factors!$A:$ZV,MATCH(F$32,Factors!$1:$1,0),FALSE),"")</f>
        <v/>
      </c>
      <c r="G68" t="str">
        <f>IFERROR(VLOOKUP($B68,Factors!$A:$ZV,MATCH(G$32,Factors!$1:$1,0),FALSE),"")</f>
        <v/>
      </c>
      <c r="I68" s="2">
        <f t="shared" si="37"/>
        <v>1.0597000000000001</v>
      </c>
      <c r="J68" s="2" t="str">
        <f t="shared" si="38"/>
        <v/>
      </c>
      <c r="K68" s="2" t="str">
        <f t="shared" si="39"/>
        <v/>
      </c>
      <c r="L68" s="2" t="str">
        <f t="shared" si="40"/>
        <v/>
      </c>
      <c r="M68" s="2" t="str">
        <f t="shared" si="41"/>
        <v/>
      </c>
      <c r="O68" s="1">
        <f t="shared" si="42"/>
        <v>1.040143123741615</v>
      </c>
      <c r="P68" s="1" t="str">
        <f t="shared" si="43"/>
        <v/>
      </c>
      <c r="Q68" s="1" t="str">
        <f t="shared" si="44"/>
        <v/>
      </c>
      <c r="R68" s="1" t="str">
        <f t="shared" si="45"/>
        <v/>
      </c>
      <c r="S68" s="1" t="str">
        <f t="shared" si="46"/>
        <v/>
      </c>
      <c r="T68" s="2">
        <f t="shared" si="18"/>
        <v>1.0002338722866948</v>
      </c>
      <c r="U68" s="2">
        <f t="shared" si="47"/>
        <v>1.0403769960283098</v>
      </c>
      <c r="V68" s="2">
        <f t="shared" si="48"/>
        <v>1.040143123741615</v>
      </c>
      <c r="W68" s="2">
        <f t="shared" si="49"/>
        <v>4.0143123741614994E-2</v>
      </c>
      <c r="X68" s="8">
        <f t="shared" si="50"/>
        <v>40543</v>
      </c>
      <c r="Y68" s="6">
        <f>IFERROR(VLOOKUP($X68,Funds!$A:$ZU,MATCH(Analysis!$A$30,Funds!$1:$1,0),FALSE),VLOOKUP($X68,'New Manager'!$A:$ZU,MATCH(Analysis!$A$30,'New Manager'!$1:$1,0),FALSE))</f>
        <v>5.2375500000000005E-2</v>
      </c>
      <c r="Z68" s="6">
        <f>VLOOKUP($X68,'Net-&gt;Gross'!$A:$C,3,FALSE)</f>
        <v>5.237550000000004E-2</v>
      </c>
      <c r="AA68" s="6">
        <f t="shared" si="51"/>
        <v>1.224719115691361</v>
      </c>
      <c r="AB68" s="6">
        <f t="shared" si="52"/>
        <v>1.2247191156913624</v>
      </c>
      <c r="AC68" s="6">
        <f>PRODUCT($V$33:V68)</f>
        <v>1.2671750409967473</v>
      </c>
      <c r="AD68" s="2">
        <f t="shared" si="53"/>
        <v>1.311403058878589</v>
      </c>
      <c r="AE68" s="2">
        <f t="shared" si="54"/>
        <v>1.3114030588785899</v>
      </c>
      <c r="AF68" s="2">
        <f t="shared" si="55"/>
        <v>1.2618957869963165</v>
      </c>
      <c r="AG68" s="2">
        <f t="shared" si="56"/>
        <v>1.2232376258385046E-2</v>
      </c>
      <c r="AH68" s="6">
        <f t="shared" si="57"/>
        <v>5.2375500000000005E-2</v>
      </c>
      <c r="AI68" s="6">
        <f>VLOOKUP($X68,Factors!$A:$ZP,MATCH(Analysis!$AI$32,Factors!$1:$1,0),FALSE)</f>
        <v>6.6809081536607806E-2</v>
      </c>
      <c r="AJ68" s="1">
        <f t="shared" si="58"/>
        <v>0.56825894904646423</v>
      </c>
      <c r="AK68" s="1">
        <f t="shared" si="59"/>
        <v>0.47606686161781531</v>
      </c>
      <c r="AL68" s="1">
        <f t="shared" si="60"/>
        <v>-9.2192087428648928E-2</v>
      </c>
      <c r="AM68" s="2">
        <f t="shared" si="61"/>
        <v>1.0668090815366078</v>
      </c>
      <c r="AN68" s="117">
        <v>19</v>
      </c>
      <c r="AO68" s="1"/>
      <c r="AP68" s="1"/>
      <c r="AQ68" s="1"/>
      <c r="AR68" s="1"/>
      <c r="AS68" s="1"/>
      <c r="AT68" s="1"/>
      <c r="AU68" s="1"/>
    </row>
    <row r="69" spans="1:47" x14ac:dyDescent="0.25">
      <c r="B69" s="107">
        <f t="shared" si="29"/>
        <v>40574</v>
      </c>
      <c r="C69">
        <f>IFERROR(VLOOKUP($B69,Factors!$A:$ZV,MATCH(C$32,Factors!$1:$1,0),FALSE),"")</f>
        <v>8.5000000000000006E-3</v>
      </c>
      <c r="D69" t="str">
        <f>IFERROR(VLOOKUP($B69,Factors!$A:$ZV,MATCH(D$32,Factors!$1:$1,0),FALSE),"")</f>
        <v/>
      </c>
      <c r="E69" t="str">
        <f>IFERROR(VLOOKUP($B69,Factors!$A:$ZV,MATCH(E$32,Factors!$1:$1,0),FALSE),"")</f>
        <v/>
      </c>
      <c r="F69" t="str">
        <f>IFERROR(VLOOKUP($B69,Factors!$A:$ZV,MATCH(F$32,Factors!$1:$1,0),FALSE),"")</f>
        <v/>
      </c>
      <c r="G69" t="str">
        <f>IFERROR(VLOOKUP($B69,Factors!$A:$ZV,MATCH(G$32,Factors!$1:$1,0),FALSE),"")</f>
        <v/>
      </c>
      <c r="I69" s="2">
        <f t="shared" si="37"/>
        <v>1.0085</v>
      </c>
      <c r="J69" s="2" t="str">
        <f t="shared" si="38"/>
        <v/>
      </c>
      <c r="K69" s="2" t="str">
        <f t="shared" si="39"/>
        <v/>
      </c>
      <c r="L69" s="2" t="str">
        <f t="shared" si="40"/>
        <v/>
      </c>
      <c r="M69" s="2" t="str">
        <f t="shared" si="41"/>
        <v/>
      </c>
      <c r="O69" s="1">
        <f t="shared" si="42"/>
        <v>1.0057155201307157</v>
      </c>
      <c r="P69" s="1" t="str">
        <f t="shared" si="43"/>
        <v/>
      </c>
      <c r="Q69" s="1" t="str">
        <f t="shared" si="44"/>
        <v/>
      </c>
      <c r="R69" s="1" t="str">
        <f t="shared" si="45"/>
        <v/>
      </c>
      <c r="S69" s="1" t="str">
        <f t="shared" si="46"/>
        <v/>
      </c>
      <c r="T69" s="2">
        <f t="shared" si="18"/>
        <v>1.0002338722866948</v>
      </c>
      <c r="U69" s="2">
        <f t="shared" si="47"/>
        <v>1.0059493924174108</v>
      </c>
      <c r="V69" s="2">
        <f t="shared" si="48"/>
        <v>1.0057155201307157</v>
      </c>
      <c r="W69" s="2">
        <f t="shared" si="49"/>
        <v>5.7155201307157455E-3</v>
      </c>
      <c r="X69" s="8">
        <f t="shared" si="50"/>
        <v>40574</v>
      </c>
      <c r="Y69" s="6">
        <f>IFERROR(VLOOKUP($X69,Funds!$A:$ZU,MATCH(Analysis!$A$30,Funds!$1:$1,0),FALSE),VLOOKUP($X69,'New Manager'!$A:$ZU,MATCH(Analysis!$A$30,'New Manager'!$1:$1,0),FALSE))</f>
        <v>1.9674499999999998E-2</v>
      </c>
      <c r="Z69" s="6">
        <f>VLOOKUP($X69,'Net-&gt;Gross'!$A:$C,3,FALSE)</f>
        <v>1.9674499999999984E-2</v>
      </c>
      <c r="AA69" s="6">
        <f t="shared" si="51"/>
        <v>1.2488148519330309</v>
      </c>
      <c r="AB69" s="6">
        <f t="shared" si="52"/>
        <v>1.2488148519330322</v>
      </c>
      <c r="AC69" s="6">
        <f>PRODUCT($V$33:V69)</f>
        <v>1.2744176054527048</v>
      </c>
      <c r="AD69" s="2">
        <f t="shared" si="53"/>
        <v>1.3278456025536975</v>
      </c>
      <c r="AE69" s="2">
        <f t="shared" si="54"/>
        <v>1.3278456025536982</v>
      </c>
      <c r="AF69" s="2">
        <f t="shared" si="55"/>
        <v>1.2638392727587313</v>
      </c>
      <c r="AG69" s="2">
        <f t="shared" si="56"/>
        <v>1.3958979869284238E-2</v>
      </c>
      <c r="AH69" s="6">
        <f t="shared" si="57"/>
        <v>1.9674499999999998E-2</v>
      </c>
      <c r="AI69" s="6">
        <f>VLOOKUP($X69,Factors!$A:$ZP,MATCH(Analysis!$AI$32,Factors!$1:$1,0),FALSE)</f>
        <v>2.3696061423967851E-2</v>
      </c>
      <c r="AJ69" s="1">
        <f t="shared" si="58"/>
        <v>0.58658381671242621</v>
      </c>
      <c r="AK69" s="1">
        <f t="shared" si="59"/>
        <v>0.48580374797121673</v>
      </c>
      <c r="AL69" s="1">
        <f t="shared" si="60"/>
        <v>-0.10078006874120948</v>
      </c>
      <c r="AM69" s="2">
        <f t="shared" si="61"/>
        <v>1.0236960614239679</v>
      </c>
      <c r="AN69" s="117">
        <v>20</v>
      </c>
      <c r="AO69" s="1"/>
      <c r="AP69" s="1"/>
      <c r="AQ69" s="1"/>
      <c r="AR69" s="1"/>
      <c r="AS69" s="1"/>
      <c r="AT69" s="1"/>
      <c r="AU69" s="1"/>
    </row>
    <row r="70" spans="1:47" x14ac:dyDescent="0.25">
      <c r="B70" s="107">
        <f t="shared" si="29"/>
        <v>40602</v>
      </c>
      <c r="C70">
        <f>IFERROR(VLOOKUP($B70,Factors!$A:$ZV,MATCH(C$32,Factors!$1:$1,0),FALSE),"")</f>
        <v>3.7400000000000003E-2</v>
      </c>
      <c r="D70" t="str">
        <f>IFERROR(VLOOKUP($B70,Factors!$A:$ZV,MATCH(D$32,Factors!$1:$1,0),FALSE),"")</f>
        <v/>
      </c>
      <c r="E70" t="str">
        <f>IFERROR(VLOOKUP($B70,Factors!$A:$ZV,MATCH(E$32,Factors!$1:$1,0),FALSE),"")</f>
        <v/>
      </c>
      <c r="F70" t="str">
        <f>IFERROR(VLOOKUP($B70,Factors!$A:$ZV,MATCH(F$32,Factors!$1:$1,0),FALSE),"")</f>
        <v/>
      </c>
      <c r="G70" t="str">
        <f>IFERROR(VLOOKUP($B70,Factors!$A:$ZV,MATCH(G$32,Factors!$1:$1,0),FALSE),"")</f>
        <v/>
      </c>
      <c r="I70" s="2">
        <f t="shared" si="37"/>
        <v>1.0374000000000001</v>
      </c>
      <c r="J70" s="2" t="str">
        <f t="shared" si="38"/>
        <v/>
      </c>
      <c r="K70" s="2" t="str">
        <f t="shared" si="39"/>
        <v/>
      </c>
      <c r="L70" s="2" t="str">
        <f t="shared" si="40"/>
        <v/>
      </c>
      <c r="M70" s="2" t="str">
        <f t="shared" si="41"/>
        <v/>
      </c>
      <c r="O70" s="1">
        <f t="shared" si="42"/>
        <v>1.0251482885751491</v>
      </c>
      <c r="P70" s="1" t="str">
        <f t="shared" si="43"/>
        <v/>
      </c>
      <c r="Q70" s="1" t="str">
        <f t="shared" si="44"/>
        <v/>
      </c>
      <c r="R70" s="1" t="str">
        <f t="shared" si="45"/>
        <v/>
      </c>
      <c r="S70" s="1" t="str">
        <f t="shared" si="46"/>
        <v/>
      </c>
      <c r="T70" s="2">
        <f t="shared" si="18"/>
        <v>1.0002338722866948</v>
      </c>
      <c r="U70" s="2">
        <f t="shared" si="47"/>
        <v>1.0253821608618439</v>
      </c>
      <c r="V70" s="2">
        <f t="shared" si="48"/>
        <v>1.0251482885751491</v>
      </c>
      <c r="W70" s="2">
        <f t="shared" si="49"/>
        <v>2.5148288575149058E-2</v>
      </c>
      <c r="X70" s="8">
        <f t="shared" si="50"/>
        <v>40602</v>
      </c>
      <c r="Y70" s="6">
        <f>IFERROR(VLOOKUP($X70,Funds!$A:$ZU,MATCH(Analysis!$A$30,Funds!$1:$1,0),FALSE),VLOOKUP($X70,'New Manager'!$A:$ZU,MATCH(Analysis!$A$30,'New Manager'!$1:$1,0),FALSE))</f>
        <v>3.1785500000000001E-2</v>
      </c>
      <c r="Z70" s="6">
        <f>VLOOKUP($X70,'Net-&gt;Gross'!$A:$C,3,FALSE)</f>
        <v>3.1785500000000029E-2</v>
      </c>
      <c r="AA70" s="6">
        <f t="shared" si="51"/>
        <v>1.2885090564091484</v>
      </c>
      <c r="AB70" s="6">
        <f t="shared" si="52"/>
        <v>1.2885090564091497</v>
      </c>
      <c r="AC70" s="6">
        <f>PRODUCT($V$33:V70)</f>
        <v>1.3064670271598799</v>
      </c>
      <c r="AD70" s="2">
        <f t="shared" si="53"/>
        <v>1.3030509154572305</v>
      </c>
      <c r="AE70" s="2">
        <f t="shared" si="54"/>
        <v>1.3030509154572312</v>
      </c>
      <c r="AF70" s="2">
        <f t="shared" si="55"/>
        <v>1.2392904767346187</v>
      </c>
      <c r="AG70" s="2">
        <f t="shared" si="56"/>
        <v>6.6372114248509709E-3</v>
      </c>
      <c r="AH70" s="6">
        <f t="shared" si="57"/>
        <v>3.1785500000000001E-2</v>
      </c>
      <c r="AI70" s="6">
        <f>VLOOKUP($X70,Factors!$A:$ZP,MATCH(Analysis!$AI$32,Factors!$1:$1,0),FALSE)</f>
        <v>3.4240543461398598E-2</v>
      </c>
      <c r="AJ70" s="1">
        <f t="shared" si="58"/>
        <v>0.57779597211770228</v>
      </c>
      <c r="AK70" s="1">
        <f t="shared" si="59"/>
        <v>0.47680904246947681</v>
      </c>
      <c r="AL70" s="1">
        <f t="shared" si="60"/>
        <v>-0.10098692964822548</v>
      </c>
      <c r="AM70" s="2">
        <f t="shared" si="61"/>
        <v>1.0342405434613986</v>
      </c>
      <c r="AN70" s="117">
        <v>21</v>
      </c>
      <c r="AO70" s="1"/>
      <c r="AP70" s="1"/>
      <c r="AQ70" s="1"/>
      <c r="AR70" s="1"/>
      <c r="AS70" s="1"/>
      <c r="AT70" s="1"/>
      <c r="AU70" s="1"/>
    </row>
    <row r="71" spans="1:47" x14ac:dyDescent="0.25">
      <c r="B71" s="107">
        <f t="shared" si="29"/>
        <v>40633</v>
      </c>
      <c r="C71">
        <f>IFERROR(VLOOKUP($B71,Factors!$A:$ZV,MATCH(C$32,Factors!$1:$1,0),FALSE),"")</f>
        <v>6.2399999999999997E-2</v>
      </c>
      <c r="D71" t="str">
        <f>IFERROR(VLOOKUP($B71,Factors!$A:$ZV,MATCH(D$32,Factors!$1:$1,0),FALSE),"")</f>
        <v/>
      </c>
      <c r="E71" t="str">
        <f>IFERROR(VLOOKUP($B71,Factors!$A:$ZV,MATCH(E$32,Factors!$1:$1,0),FALSE),"")</f>
        <v/>
      </c>
      <c r="F71" t="str">
        <f>IFERROR(VLOOKUP($B71,Factors!$A:$ZV,MATCH(F$32,Factors!$1:$1,0),FALSE),"")</f>
        <v/>
      </c>
      <c r="G71" t="str">
        <f>IFERROR(VLOOKUP($B71,Factors!$A:$ZV,MATCH(G$32,Factors!$1:$1,0),FALSE),"")</f>
        <v/>
      </c>
      <c r="I71" s="2">
        <f t="shared" si="37"/>
        <v>1.0624</v>
      </c>
      <c r="J71" s="2" t="str">
        <f t="shared" si="38"/>
        <v/>
      </c>
      <c r="K71" s="2" t="str">
        <f t="shared" si="39"/>
        <v/>
      </c>
      <c r="L71" s="2" t="str">
        <f t="shared" si="40"/>
        <v/>
      </c>
      <c r="M71" s="2" t="str">
        <f t="shared" si="41"/>
        <v/>
      </c>
      <c r="O71" s="1">
        <f t="shared" si="42"/>
        <v>1.0419586419007836</v>
      </c>
      <c r="P71" s="1" t="str">
        <f t="shared" si="43"/>
        <v/>
      </c>
      <c r="Q71" s="1" t="str">
        <f t="shared" si="44"/>
        <v/>
      </c>
      <c r="R71" s="1" t="str">
        <f t="shared" si="45"/>
        <v/>
      </c>
      <c r="S71" s="1" t="str">
        <f t="shared" si="46"/>
        <v/>
      </c>
      <c r="T71" s="2">
        <f t="shared" si="18"/>
        <v>1.0002338722866948</v>
      </c>
      <c r="U71" s="2">
        <f t="shared" si="47"/>
        <v>1.0421925141874784</v>
      </c>
      <c r="V71" s="2">
        <f t="shared" si="48"/>
        <v>1.0419586419007836</v>
      </c>
      <c r="W71" s="2">
        <f t="shared" si="49"/>
        <v>4.1958641900783578E-2</v>
      </c>
      <c r="X71" s="8">
        <f t="shared" si="50"/>
        <v>40633</v>
      </c>
      <c r="Y71" s="6">
        <f>IFERROR(VLOOKUP($X71,Funds!$A:$ZU,MATCH(Analysis!$A$30,Funds!$1:$1,0),FALSE),VLOOKUP($X71,'New Manager'!$A:$ZU,MATCH(Analysis!$A$30,'New Manager'!$1:$1,0),FALSE))</f>
        <v>3.9697499999999997E-2</v>
      </c>
      <c r="Z71" s="6">
        <f>VLOOKUP($X71,'Net-&gt;Gross'!$A:$C,3,FALSE)</f>
        <v>3.9697499999999955E-2</v>
      </c>
      <c r="AA71" s="6">
        <f t="shared" si="51"/>
        <v>1.3396596446759506</v>
      </c>
      <c r="AB71" s="6">
        <f t="shared" si="52"/>
        <v>1.3396596446759519</v>
      </c>
      <c r="AC71" s="6">
        <f>PRODUCT($V$33:V71)</f>
        <v>1.3612846093076627</v>
      </c>
      <c r="AD71" s="2">
        <f t="shared" si="53"/>
        <v>1.2893445435865754</v>
      </c>
      <c r="AE71" s="2">
        <f t="shared" si="54"/>
        <v>1.289344543586576</v>
      </c>
      <c r="AF71" s="2">
        <f t="shared" si="55"/>
        <v>1.2386509991935724</v>
      </c>
      <c r="AG71" s="2">
        <f t="shared" si="56"/>
        <v>-2.2611419007836225E-3</v>
      </c>
      <c r="AH71" s="6">
        <f t="shared" si="57"/>
        <v>3.9697499999999997E-2</v>
      </c>
      <c r="AI71" s="6">
        <f>VLOOKUP($X71,Factors!$A:$ZP,MATCH(Analysis!$AI$32,Factors!$1:$1,0),FALSE)</f>
        <v>3.8019534096145335E-4</v>
      </c>
      <c r="AJ71" s="1">
        <f t="shared" si="58"/>
        <v>0.55979398445589357</v>
      </c>
      <c r="AK71" s="1">
        <f t="shared" si="59"/>
        <v>0.45610909291517132</v>
      </c>
      <c r="AL71" s="1">
        <f t="shared" si="60"/>
        <v>-0.10368489154072225</v>
      </c>
      <c r="AM71" s="2">
        <f t="shared" si="61"/>
        <v>1.0003801953409615</v>
      </c>
      <c r="AN71" s="117">
        <v>22</v>
      </c>
      <c r="AO71" s="1"/>
      <c r="AP71" s="1"/>
      <c r="AQ71" s="1"/>
      <c r="AR71" s="1"/>
      <c r="AS71" s="1"/>
      <c r="AT71" s="1"/>
      <c r="AU71" s="1"/>
    </row>
    <row r="72" spans="1:47" x14ac:dyDescent="0.25">
      <c r="B72" s="107">
        <f t="shared" si="29"/>
        <v>40663</v>
      </c>
      <c r="C72">
        <f>IFERROR(VLOOKUP($B72,Factors!$A:$ZV,MATCH(C$32,Factors!$1:$1,0),FALSE),"")</f>
        <v>4.5900000000000003E-2</v>
      </c>
      <c r="D72" t="str">
        <f>IFERROR(VLOOKUP($B72,Factors!$A:$ZV,MATCH(D$32,Factors!$1:$1,0),FALSE),"")</f>
        <v/>
      </c>
      <c r="E72" t="str">
        <f>IFERROR(VLOOKUP($B72,Factors!$A:$ZV,MATCH(E$32,Factors!$1:$1,0),FALSE),"")</f>
        <v/>
      </c>
      <c r="F72" t="str">
        <f>IFERROR(VLOOKUP($B72,Factors!$A:$ZV,MATCH(F$32,Factors!$1:$1,0),FALSE),"")</f>
        <v/>
      </c>
      <c r="G72" t="str">
        <f>IFERROR(VLOOKUP($B72,Factors!$A:$ZV,MATCH(G$32,Factors!$1:$1,0),FALSE),"")</f>
        <v/>
      </c>
      <c r="I72" s="2">
        <f t="shared" si="37"/>
        <v>1.0459000000000001</v>
      </c>
      <c r="J72" s="2" t="str">
        <f t="shared" si="38"/>
        <v/>
      </c>
      <c r="K72" s="2" t="str">
        <f t="shared" si="39"/>
        <v/>
      </c>
      <c r="L72" s="2" t="str">
        <f t="shared" si="40"/>
        <v/>
      </c>
      <c r="M72" s="2" t="str">
        <f t="shared" si="41"/>
        <v/>
      </c>
      <c r="O72" s="1">
        <f t="shared" si="42"/>
        <v>1.0308638087058648</v>
      </c>
      <c r="P72" s="1" t="str">
        <f t="shared" si="43"/>
        <v/>
      </c>
      <c r="Q72" s="1" t="str">
        <f t="shared" si="44"/>
        <v/>
      </c>
      <c r="R72" s="1" t="str">
        <f t="shared" si="45"/>
        <v/>
      </c>
      <c r="S72" s="1" t="str">
        <f t="shared" si="46"/>
        <v/>
      </c>
      <c r="T72" s="2">
        <f t="shared" si="18"/>
        <v>1.0002338722866948</v>
      </c>
      <c r="U72" s="2">
        <f t="shared" si="47"/>
        <v>1.0310976809925596</v>
      </c>
      <c r="V72" s="2">
        <f t="shared" si="48"/>
        <v>1.0308638087058648</v>
      </c>
      <c r="W72" s="2">
        <f t="shared" si="49"/>
        <v>3.0863808705864804E-2</v>
      </c>
      <c r="X72" s="8">
        <f t="shared" si="50"/>
        <v>40663</v>
      </c>
      <c r="Y72" s="6">
        <f>IFERROR(VLOOKUP($X72,Funds!$A:$ZU,MATCH(Analysis!$A$30,Funds!$1:$1,0),FALSE),VLOOKUP($X72,'New Manager'!$A:$ZU,MATCH(Analysis!$A$30,'New Manager'!$1:$1,0),FALSE))</f>
        <v>3.4453499999999998E-2</v>
      </c>
      <c r="Z72" s="6">
        <f>VLOOKUP($X72,'Net-&gt;Gross'!$A:$C,3,FALSE)</f>
        <v>3.445350000000006E-2</v>
      </c>
      <c r="AA72" s="6">
        <f t="shared" si="51"/>
        <v>1.3858156082437934</v>
      </c>
      <c r="AB72" s="6">
        <f t="shared" si="52"/>
        <v>1.3858156082437949</v>
      </c>
      <c r="AC72" s="6">
        <f>PRODUCT($V$33:V72)</f>
        <v>1.4032990370835723</v>
      </c>
      <c r="AD72" s="2">
        <f t="shared" si="53"/>
        <v>1.3038998459477558</v>
      </c>
      <c r="AE72" s="2">
        <f t="shared" si="54"/>
        <v>1.3038998459477567</v>
      </c>
      <c r="AF72" s="2">
        <f t="shared" si="55"/>
        <v>1.2410796016645904</v>
      </c>
      <c r="AG72" s="2">
        <f t="shared" si="56"/>
        <v>3.5896912941352568E-3</v>
      </c>
      <c r="AH72" s="6">
        <f t="shared" si="57"/>
        <v>3.4453499999999998E-2</v>
      </c>
      <c r="AI72" s="6">
        <f>VLOOKUP($X72,Factors!$A:$ZP,MATCH(Analysis!$AI$32,Factors!$1:$1,0),FALSE)</f>
        <v>2.9588313543587708E-2</v>
      </c>
      <c r="AJ72" s="1">
        <f t="shared" si="58"/>
        <v>0.56159410280480515</v>
      </c>
      <c r="AK72" s="1">
        <f t="shared" si="59"/>
        <v>0.45832244119814991</v>
      </c>
      <c r="AL72" s="1">
        <f t="shared" si="60"/>
        <v>-0.10327166160665524</v>
      </c>
      <c r="AM72" s="2">
        <f t="shared" si="61"/>
        <v>1.0295883135435877</v>
      </c>
      <c r="AN72" s="117">
        <v>23</v>
      </c>
      <c r="AO72" s="1"/>
      <c r="AP72" s="1"/>
      <c r="AQ72" s="1"/>
      <c r="AR72" s="1"/>
      <c r="AS72" s="1"/>
      <c r="AT72" s="1"/>
      <c r="AU72" s="1"/>
    </row>
    <row r="73" spans="1:47" x14ac:dyDescent="0.25">
      <c r="B73" s="107">
        <f t="shared" si="29"/>
        <v>40694</v>
      </c>
      <c r="C73">
        <f>IFERROR(VLOOKUP($B73,Factors!$A:$ZV,MATCH(C$32,Factors!$1:$1,0),FALSE),"")</f>
        <v>6.1000000000000004E-3</v>
      </c>
      <c r="D73" t="str">
        <f>IFERROR(VLOOKUP($B73,Factors!$A:$ZV,MATCH(D$32,Factors!$1:$1,0),FALSE),"")</f>
        <v/>
      </c>
      <c r="E73" t="str">
        <f>IFERROR(VLOOKUP($B73,Factors!$A:$ZV,MATCH(E$32,Factors!$1:$1,0),FALSE),"")</f>
        <v/>
      </c>
      <c r="F73" t="str">
        <f>IFERROR(VLOOKUP($B73,Factors!$A:$ZV,MATCH(F$32,Factors!$1:$1,0),FALSE),"")</f>
        <v/>
      </c>
      <c r="G73" t="str">
        <f>IFERROR(VLOOKUP($B73,Factors!$A:$ZV,MATCH(G$32,Factors!$1:$1,0),FALSE),"")</f>
        <v/>
      </c>
      <c r="I73" s="2">
        <f t="shared" si="37"/>
        <v>1.0061</v>
      </c>
      <c r="J73" s="2" t="str">
        <f t="shared" si="38"/>
        <v/>
      </c>
      <c r="K73" s="2" t="str">
        <f t="shared" si="39"/>
        <v/>
      </c>
      <c r="L73" s="2" t="str">
        <f t="shared" si="40"/>
        <v/>
      </c>
      <c r="M73" s="2" t="str">
        <f t="shared" si="41"/>
        <v/>
      </c>
      <c r="O73" s="1">
        <f t="shared" si="42"/>
        <v>1.0041017262114549</v>
      </c>
      <c r="P73" s="1" t="str">
        <f t="shared" si="43"/>
        <v/>
      </c>
      <c r="Q73" s="1" t="str">
        <f t="shared" si="44"/>
        <v/>
      </c>
      <c r="R73" s="1" t="str">
        <f t="shared" si="45"/>
        <v/>
      </c>
      <c r="S73" s="1" t="str">
        <f t="shared" si="46"/>
        <v/>
      </c>
      <c r="T73" s="2">
        <f t="shared" si="18"/>
        <v>1.0002338722866948</v>
      </c>
      <c r="U73" s="2">
        <f t="shared" si="47"/>
        <v>1.0043355984981499</v>
      </c>
      <c r="V73" s="2">
        <f t="shared" si="48"/>
        <v>1.0041017262114549</v>
      </c>
      <c r="W73" s="2">
        <f t="shared" si="49"/>
        <v>4.1017262114548814E-3</v>
      </c>
      <c r="X73" s="8">
        <f t="shared" si="50"/>
        <v>40694</v>
      </c>
      <c r="Y73" s="6">
        <f>IFERROR(VLOOKUP($X73,Funds!$A:$ZU,MATCH(Analysis!$A$30,Funds!$1:$1,0),FALSE),VLOOKUP($X73,'New Manager'!$A:$ZU,MATCH(Analysis!$A$30,'New Manager'!$1:$1,0),FALSE))</f>
        <v>2.7788499999999997E-2</v>
      </c>
      <c r="Z73" s="6">
        <f>VLOOKUP($X73,'Net-&gt;Gross'!$A:$C,3,FALSE)</f>
        <v>2.778850000000007E-2</v>
      </c>
      <c r="AA73" s="6">
        <f t="shared" si="51"/>
        <v>1.4243253452734761</v>
      </c>
      <c r="AB73" s="6">
        <f t="shared" si="52"/>
        <v>1.4243253452734776</v>
      </c>
      <c r="AC73" s="6">
        <f>PRODUCT($V$33:V73)</f>
        <v>1.4090549855264873</v>
      </c>
      <c r="AD73" s="2">
        <f t="shared" si="53"/>
        <v>1.3715513946132816</v>
      </c>
      <c r="AE73" s="2">
        <f t="shared" si="54"/>
        <v>1.3715513946132825</v>
      </c>
      <c r="AF73" s="2">
        <f t="shared" si="55"/>
        <v>1.2799951631263276</v>
      </c>
      <c r="AG73" s="2">
        <f t="shared" si="56"/>
        <v>2.3686773788545189E-2</v>
      </c>
      <c r="AH73" s="6">
        <f t="shared" si="57"/>
        <v>2.7788499999999997E-2</v>
      </c>
      <c r="AI73" s="6">
        <f>VLOOKUP($X73,Factors!$A:$ZP,MATCH(Analysis!$AI$32,Factors!$1:$1,0),FALSE)</f>
        <v>-1.1341318475944218E-2</v>
      </c>
      <c r="AJ73" s="1">
        <f t="shared" si="58"/>
        <v>0.56677562869276032</v>
      </c>
      <c r="AK73" s="1">
        <f t="shared" si="59"/>
        <v>0.45419940876766551</v>
      </c>
      <c r="AL73" s="1">
        <f t="shared" si="60"/>
        <v>-0.11257621992509481</v>
      </c>
      <c r="AM73" s="2">
        <f t="shared" si="61"/>
        <v>0.98865868152405578</v>
      </c>
      <c r="AN73" s="117">
        <v>24</v>
      </c>
      <c r="AO73" s="1"/>
      <c r="AP73" s="1"/>
      <c r="AQ73" s="1"/>
      <c r="AR73" s="1"/>
      <c r="AS73" s="1"/>
      <c r="AT73" s="1"/>
      <c r="AU73" s="1"/>
    </row>
    <row r="74" spans="1:47" x14ac:dyDescent="0.25">
      <c r="B74" s="107">
        <f t="shared" si="29"/>
        <v>40724</v>
      </c>
      <c r="C74">
        <f>IFERROR(VLOOKUP($B74,Factors!$A:$ZV,MATCH(C$32,Factors!$1:$1,0),FALSE),"")</f>
        <v>-1.3100000000000001E-2</v>
      </c>
      <c r="D74" t="str">
        <f>IFERROR(VLOOKUP($B74,Factors!$A:$ZV,MATCH(D$32,Factors!$1:$1,0),FALSE),"")</f>
        <v/>
      </c>
      <c r="E74" t="str">
        <f>IFERROR(VLOOKUP($B74,Factors!$A:$ZV,MATCH(E$32,Factors!$1:$1,0),FALSE),"")</f>
        <v/>
      </c>
      <c r="F74" t="str">
        <f>IFERROR(VLOOKUP($B74,Factors!$A:$ZV,MATCH(F$32,Factors!$1:$1,0),FALSE),"")</f>
        <v/>
      </c>
      <c r="G74" t="str">
        <f>IFERROR(VLOOKUP($B74,Factors!$A:$ZV,MATCH(G$32,Factors!$1:$1,0),FALSE),"")</f>
        <v/>
      </c>
      <c r="I74" s="2">
        <f t="shared" si="37"/>
        <v>0.9869</v>
      </c>
      <c r="J74" s="2" t="str">
        <f t="shared" si="38"/>
        <v/>
      </c>
      <c r="K74" s="2" t="str">
        <f t="shared" si="39"/>
        <v/>
      </c>
      <c r="L74" s="2" t="str">
        <f t="shared" si="40"/>
        <v/>
      </c>
      <c r="M74" s="2" t="str">
        <f t="shared" si="41"/>
        <v/>
      </c>
      <c r="O74" s="1">
        <f t="shared" si="42"/>
        <v>0.99119137485736752</v>
      </c>
      <c r="P74" s="1" t="str">
        <f t="shared" si="43"/>
        <v/>
      </c>
      <c r="Q74" s="1" t="str">
        <f t="shared" si="44"/>
        <v/>
      </c>
      <c r="R74" s="1" t="str">
        <f t="shared" si="45"/>
        <v/>
      </c>
      <c r="S74" s="1" t="str">
        <f t="shared" si="46"/>
        <v/>
      </c>
      <c r="T74" s="2">
        <f t="shared" si="18"/>
        <v>1.0002338722866948</v>
      </c>
      <c r="U74" s="2">
        <f t="shared" si="47"/>
        <v>0.99142524714406233</v>
      </c>
      <c r="V74" s="2">
        <f t="shared" si="48"/>
        <v>0.99119137485736752</v>
      </c>
      <c r="W74" s="2">
        <f t="shared" si="49"/>
        <v>-8.8086251426324758E-3</v>
      </c>
      <c r="X74" s="8">
        <f t="shared" si="50"/>
        <v>40724</v>
      </c>
      <c r="Y74" s="6">
        <f>IFERROR(VLOOKUP($X74,Funds!$A:$ZU,MATCH(Analysis!$A$30,Funds!$1:$1,0),FALSE),VLOOKUP($X74,'New Manager'!$A:$ZU,MATCH(Analysis!$A$30,'New Manager'!$1:$1,0),FALSE))</f>
        <v>-1.0399499999999999E-2</v>
      </c>
      <c r="Z74" s="6">
        <f>VLOOKUP($X74,'Net-&gt;Gross'!$A:$C,3,FALSE)</f>
        <v>-1.0399499999999968E-2</v>
      </c>
      <c r="AA74" s="6">
        <f t="shared" si="51"/>
        <v>1.4095130738453046</v>
      </c>
      <c r="AB74" s="6">
        <f t="shared" si="52"/>
        <v>1.4095130738453061</v>
      </c>
      <c r="AC74" s="6">
        <f>PRODUCT($V$33:V74)</f>
        <v>1.396643148353627</v>
      </c>
      <c r="AD74" s="2">
        <f t="shared" si="53"/>
        <v>1.4037913416601775</v>
      </c>
      <c r="AE74" s="2">
        <f t="shared" si="54"/>
        <v>1.4037913416601784</v>
      </c>
      <c r="AF74" s="2">
        <f t="shared" si="55"/>
        <v>1.2999251076592107</v>
      </c>
      <c r="AG74" s="2">
        <f t="shared" si="56"/>
        <v>-1.590874857367492E-3</v>
      </c>
      <c r="AH74" s="6">
        <f t="shared" si="57"/>
        <v>-1.0399499999999999E-2</v>
      </c>
      <c r="AI74" s="6">
        <f>VLOOKUP($X74,Factors!$A:$ZP,MATCH(Analysis!$AI$32,Factors!$1:$1,0),FALSE)</f>
        <v>-1.6710704557126088E-2</v>
      </c>
      <c r="AJ74" s="1">
        <f t="shared" si="58"/>
        <v>0.5218178031095011</v>
      </c>
      <c r="AK74" s="1">
        <f t="shared" si="59"/>
        <v>0.43161589018641794</v>
      </c>
      <c r="AL74" s="1">
        <f t="shared" si="60"/>
        <v>-9.0201912923083161E-2</v>
      </c>
      <c r="AM74" s="2">
        <f t="shared" si="61"/>
        <v>0.98328929544287391</v>
      </c>
      <c r="AN74" s="117">
        <v>25</v>
      </c>
      <c r="AO74" s="1"/>
      <c r="AP74" s="1"/>
      <c r="AQ74" s="1"/>
      <c r="AR74" s="1"/>
      <c r="AS74" s="1"/>
      <c r="AT74" s="1"/>
      <c r="AU74" s="1"/>
    </row>
    <row r="75" spans="1:47" x14ac:dyDescent="0.25">
      <c r="A75" s="29" t="s">
        <v>50</v>
      </c>
      <c r="B75" s="107">
        <f t="shared" si="29"/>
        <v>40755</v>
      </c>
      <c r="C75">
        <f>IFERROR(VLOOKUP($B75,Factors!$A:$ZV,MATCH(C$32,Factors!$1:$1,0),FALSE),"")</f>
        <v>-2.0199999999999999E-2</v>
      </c>
      <c r="D75" t="str">
        <f>IFERROR(VLOOKUP($B75,Factors!$A:$ZV,MATCH(D$32,Factors!$1:$1,0),FALSE),"")</f>
        <v/>
      </c>
      <c r="E75" t="str">
        <f>IFERROR(VLOOKUP($B75,Factors!$A:$ZV,MATCH(E$32,Factors!$1:$1,0),FALSE),"")</f>
        <v/>
      </c>
      <c r="F75" t="str">
        <f>IFERROR(VLOOKUP($B75,Factors!$A:$ZV,MATCH(F$32,Factors!$1:$1,0),FALSE),"")</f>
        <v/>
      </c>
      <c r="G75" t="str">
        <f>IFERROR(VLOOKUP($B75,Factors!$A:$ZV,MATCH(G$32,Factors!$1:$1,0),FALSE),"")</f>
        <v/>
      </c>
      <c r="I75" s="2">
        <f t="shared" si="37"/>
        <v>0.9798</v>
      </c>
      <c r="J75" s="2" t="str">
        <f t="shared" si="38"/>
        <v/>
      </c>
      <c r="K75" s="2" t="str">
        <f t="shared" si="39"/>
        <v/>
      </c>
      <c r="L75" s="2" t="str">
        <f t="shared" si="40"/>
        <v/>
      </c>
      <c r="M75" s="2" t="str">
        <f t="shared" si="41"/>
        <v/>
      </c>
      <c r="O75" s="1">
        <f t="shared" si="42"/>
        <v>0.98641723451288743</v>
      </c>
      <c r="P75" s="1" t="str">
        <f t="shared" si="43"/>
        <v/>
      </c>
      <c r="Q75" s="1" t="str">
        <f t="shared" si="44"/>
        <v/>
      </c>
      <c r="R75" s="1" t="str">
        <f t="shared" si="45"/>
        <v/>
      </c>
      <c r="S75" s="1" t="str">
        <f t="shared" si="46"/>
        <v/>
      </c>
      <c r="T75" s="2">
        <f t="shared" si="18"/>
        <v>1.0002338722866948</v>
      </c>
      <c r="U75" s="2">
        <f t="shared" si="47"/>
        <v>0.98665110679958223</v>
      </c>
      <c r="V75" s="2">
        <f t="shared" si="48"/>
        <v>0.98641723451288743</v>
      </c>
      <c r="W75" s="2">
        <f t="shared" si="49"/>
        <v>-1.3582765487112569E-2</v>
      </c>
      <c r="X75" s="8">
        <f t="shared" si="50"/>
        <v>40755</v>
      </c>
      <c r="Y75" s="6">
        <f>IFERROR(VLOOKUP($X75,Funds!$A:$ZU,MATCH(Analysis!$A$30,Funds!$1:$1,0),FALSE),VLOOKUP($X75,'New Manager'!$A:$ZU,MATCH(Analysis!$A$30,'New Manager'!$1:$1,0),FALSE))</f>
        <v>-1.5604E-2</v>
      </c>
      <c r="Z75" s="6">
        <f>VLOOKUP($X75,'Net-&gt;Gross'!$A:$C,3,FALSE)</f>
        <v>-1.5603999999999939E-2</v>
      </c>
      <c r="AA75" s="6">
        <f t="shared" si="51"/>
        <v>1.3875190318410224</v>
      </c>
      <c r="AB75" s="6">
        <f t="shared" si="52"/>
        <v>1.387519031841024</v>
      </c>
      <c r="AC75" s="6">
        <f>PRODUCT($V$33:V75)</f>
        <v>1.377672872000357</v>
      </c>
      <c r="AD75" s="2">
        <f t="shared" si="53"/>
        <v>1.3185909208851239</v>
      </c>
      <c r="AE75" s="2">
        <f t="shared" si="54"/>
        <v>1.3185909208851248</v>
      </c>
      <c r="AF75" s="2">
        <f t="shared" si="55"/>
        <v>1.2406407340290182</v>
      </c>
      <c r="AG75" s="2">
        <f t="shared" si="56"/>
        <v>-2.02123451288737E-3</v>
      </c>
      <c r="AH75" s="6">
        <f t="shared" si="57"/>
        <v>-1.5604E-2</v>
      </c>
      <c r="AI75" s="6">
        <f>VLOOKUP($X75,Factors!$A:$ZP,MATCH(Analysis!$AI$32,Factors!$1:$1,0),FALSE)</f>
        <v>-2.0304963288540701E-2</v>
      </c>
      <c r="AJ75" s="1">
        <f t="shared" si="58"/>
        <v>0.58745934484391993</v>
      </c>
      <c r="AK75" s="1">
        <f t="shared" si="59"/>
        <v>0.49888813339850763</v>
      </c>
      <c r="AL75" s="1">
        <f t="shared" si="60"/>
        <v>-8.8571211445412301E-2</v>
      </c>
      <c r="AM75" s="2">
        <f t="shared" si="61"/>
        <v>0.9796950367114593</v>
      </c>
      <c r="AN75" s="117">
        <v>26</v>
      </c>
      <c r="AO75" s="1"/>
      <c r="AP75" s="1"/>
      <c r="AQ75" s="1"/>
      <c r="AR75" s="1"/>
      <c r="AS75" s="1"/>
      <c r="AT75" s="1"/>
      <c r="AU75" s="1"/>
    </row>
    <row r="76" spans="1:47" x14ac:dyDescent="0.25">
      <c r="A76" s="30" t="s">
        <v>7</v>
      </c>
      <c r="B76" s="107">
        <f t="shared" si="29"/>
        <v>40786</v>
      </c>
      <c r="C76">
        <f>IFERROR(VLOOKUP($B76,Factors!$A:$ZV,MATCH(C$32,Factors!$1:$1,0),FALSE),"")</f>
        <v>-7.8600000000000003E-2</v>
      </c>
      <c r="D76" t="str">
        <f>IFERROR(VLOOKUP($B76,Factors!$A:$ZV,MATCH(D$32,Factors!$1:$1,0),FALSE),"")</f>
        <v/>
      </c>
      <c r="E76" t="str">
        <f>IFERROR(VLOOKUP($B76,Factors!$A:$ZV,MATCH(E$32,Factors!$1:$1,0),FALSE),"")</f>
        <v/>
      </c>
      <c r="F76" t="str">
        <f>IFERROR(VLOOKUP($B76,Factors!$A:$ZV,MATCH(F$32,Factors!$1:$1,0),FALSE),"")</f>
        <v/>
      </c>
      <c r="G76" t="str">
        <f>IFERROR(VLOOKUP($B76,Factors!$A:$ZV,MATCH(G$32,Factors!$1:$1,0),FALSE),"")</f>
        <v/>
      </c>
      <c r="I76" s="2">
        <f t="shared" si="37"/>
        <v>0.9214</v>
      </c>
      <c r="J76" s="2" t="str">
        <f t="shared" si="38"/>
        <v/>
      </c>
      <c r="K76" s="2" t="str">
        <f t="shared" si="39"/>
        <v/>
      </c>
      <c r="L76" s="2" t="str">
        <f t="shared" si="40"/>
        <v/>
      </c>
      <c r="M76" s="2" t="str">
        <f t="shared" si="41"/>
        <v/>
      </c>
      <c r="O76" s="1">
        <f t="shared" si="42"/>
        <v>0.94714824914420537</v>
      </c>
      <c r="P76" s="1" t="str">
        <f t="shared" si="43"/>
        <v/>
      </c>
      <c r="Q76" s="1" t="str">
        <f t="shared" si="44"/>
        <v/>
      </c>
      <c r="R76" s="1" t="str">
        <f t="shared" si="45"/>
        <v/>
      </c>
      <c r="S76" s="1" t="str">
        <f t="shared" si="46"/>
        <v/>
      </c>
      <c r="T76" s="2">
        <f t="shared" si="18"/>
        <v>1.0002338722866948</v>
      </c>
      <c r="U76" s="2">
        <f t="shared" si="47"/>
        <v>0.94738212143090017</v>
      </c>
      <c r="V76" s="2">
        <f t="shared" si="48"/>
        <v>0.94714824914420537</v>
      </c>
      <c r="W76" s="2">
        <f t="shared" si="49"/>
        <v>-5.2851750855794632E-2</v>
      </c>
      <c r="X76" s="8">
        <f t="shared" si="50"/>
        <v>40786</v>
      </c>
      <c r="Y76" s="6">
        <f>IFERROR(VLOOKUP($X76,Funds!$A:$ZU,MATCH(Analysis!$A$30,Funds!$1:$1,0),FALSE),VLOOKUP($X76,'New Manager'!$A:$ZU,MATCH(Analysis!$A$30,'New Manager'!$1:$1,0),FALSE))</f>
        <v>-6.8057000000000006E-2</v>
      </c>
      <c r="Z76" s="6">
        <f>VLOOKUP($X76,'Net-&gt;Gross'!$A:$C,3,FALSE)</f>
        <v>-6.8056999999999993E-2</v>
      </c>
      <c r="AA76" s="6">
        <f t="shared" si="51"/>
        <v>1.2930886490910178</v>
      </c>
      <c r="AB76" s="6">
        <f t="shared" si="52"/>
        <v>1.2930886490910194</v>
      </c>
      <c r="AC76" s="6">
        <f>PRODUCT($V$33:V76)</f>
        <v>1.3048604486086071</v>
      </c>
      <c r="AD76" s="2">
        <f t="shared" si="53"/>
        <v>1.2482855115693117</v>
      </c>
      <c r="AE76" s="2">
        <f t="shared" si="54"/>
        <v>1.2482855115693128</v>
      </c>
      <c r="AF76" s="2">
        <f t="shared" si="55"/>
        <v>1.1931218184483423</v>
      </c>
      <c r="AG76" s="2">
        <f t="shared" si="56"/>
        <v>-1.520524914420536E-2</v>
      </c>
      <c r="AH76" s="6">
        <f t="shared" si="57"/>
        <v>-6.8057000000000006E-2</v>
      </c>
      <c r="AI76" s="6">
        <f>VLOOKUP($X76,Factors!$A:$ZP,MATCH(Analysis!$AI$32,Factors!$1:$1,0),FALSE)</f>
        <v>-5.4400122893828229E-2</v>
      </c>
      <c r="AJ76" s="1">
        <f t="shared" si="58"/>
        <v>0.77475434196112725</v>
      </c>
      <c r="AK76" s="1">
        <f t="shared" si="59"/>
        <v>0.63102947699692347</v>
      </c>
      <c r="AL76" s="1">
        <f t="shared" si="60"/>
        <v>-0.14372486496420378</v>
      </c>
      <c r="AM76" s="2">
        <f t="shared" si="61"/>
        <v>0.94559987710617177</v>
      </c>
      <c r="AN76" s="117">
        <v>27</v>
      </c>
      <c r="AO76" s="1"/>
      <c r="AP76" s="1"/>
      <c r="AQ76" s="1"/>
      <c r="AR76" s="1"/>
      <c r="AS76" s="1"/>
      <c r="AT76" s="1"/>
      <c r="AU76" s="1"/>
    </row>
    <row r="77" spans="1:47" x14ac:dyDescent="0.25">
      <c r="A77" s="30" t="s">
        <v>30</v>
      </c>
      <c r="B77" s="107">
        <f t="shared" si="29"/>
        <v>40816</v>
      </c>
      <c r="C77">
        <f>IFERROR(VLOOKUP($B77,Factors!$A:$ZV,MATCH(C$32,Factors!$1:$1,0),FALSE),"")</f>
        <v>-6.8199999999999997E-2</v>
      </c>
      <c r="D77" t="str">
        <f>IFERROR(VLOOKUP($B77,Factors!$A:$ZV,MATCH(D$32,Factors!$1:$1,0),FALSE),"")</f>
        <v/>
      </c>
      <c r="E77" t="str">
        <f>IFERROR(VLOOKUP($B77,Factors!$A:$ZV,MATCH(E$32,Factors!$1:$1,0),FALSE),"")</f>
        <v/>
      </c>
      <c r="F77" t="str">
        <f>IFERROR(VLOOKUP($B77,Factors!$A:$ZV,MATCH(F$32,Factors!$1:$1,0),FALSE),"")</f>
        <v/>
      </c>
      <c r="G77" t="str">
        <f>IFERROR(VLOOKUP($B77,Factors!$A:$ZV,MATCH(G$32,Factors!$1:$1,0),FALSE),"")</f>
        <v/>
      </c>
      <c r="I77" s="2">
        <f t="shared" si="37"/>
        <v>0.93179999999999996</v>
      </c>
      <c r="J77" s="2" t="str">
        <f t="shared" si="38"/>
        <v/>
      </c>
      <c r="K77" s="2" t="str">
        <f t="shared" si="39"/>
        <v/>
      </c>
      <c r="L77" s="2" t="str">
        <f t="shared" si="40"/>
        <v/>
      </c>
      <c r="M77" s="2" t="str">
        <f t="shared" si="41"/>
        <v/>
      </c>
      <c r="O77" s="1">
        <f t="shared" si="42"/>
        <v>0.95414135612766926</v>
      </c>
      <c r="P77" s="1" t="str">
        <f t="shared" si="43"/>
        <v/>
      </c>
      <c r="Q77" s="1" t="str">
        <f t="shared" si="44"/>
        <v/>
      </c>
      <c r="R77" s="1" t="str">
        <f t="shared" si="45"/>
        <v/>
      </c>
      <c r="S77" s="1" t="str">
        <f t="shared" si="46"/>
        <v/>
      </c>
      <c r="T77" s="2">
        <f t="shared" si="18"/>
        <v>1.0002338722866948</v>
      </c>
      <c r="U77" s="2">
        <f t="shared" si="47"/>
        <v>0.95437522841436406</v>
      </c>
      <c r="V77" s="2">
        <f t="shared" si="48"/>
        <v>0.95414135612766926</v>
      </c>
      <c r="W77" s="2">
        <f t="shared" si="49"/>
        <v>-4.585864387233074E-2</v>
      </c>
      <c r="X77" s="8">
        <f t="shared" si="50"/>
        <v>40816</v>
      </c>
      <c r="Y77" s="6">
        <f>IFERROR(VLOOKUP($X77,Funds!$A:$ZU,MATCH(Analysis!$A$30,Funds!$1:$1,0),FALSE),VLOOKUP($X77,'New Manager'!$A:$ZU,MATCH(Analysis!$A$30,'New Manager'!$1:$1,0),FALSE))</f>
        <v>-5.1624999999999997E-2</v>
      </c>
      <c r="Z77" s="6">
        <f>VLOOKUP($X77,'Net-&gt;Gross'!$A:$C,3,FALSE)</f>
        <v>-5.1625000000000039E-2</v>
      </c>
      <c r="AA77" s="6">
        <f t="shared" si="51"/>
        <v>1.226332947581694</v>
      </c>
      <c r="AB77" s="6">
        <f t="shared" si="52"/>
        <v>1.2263329475816955</v>
      </c>
      <c r="AC77" s="6">
        <f>PRODUCT($V$33:V77)</f>
        <v>1.2450213179927752</v>
      </c>
      <c r="AD77" s="2">
        <f t="shared" si="53"/>
        <v>1.1142275086362179</v>
      </c>
      <c r="AE77" s="2">
        <f t="shared" si="54"/>
        <v>1.114227508636219</v>
      </c>
      <c r="AF77" s="2">
        <f t="shared" si="55"/>
        <v>1.0818822256436917</v>
      </c>
      <c r="AG77" s="2">
        <f t="shared" si="56"/>
        <v>-5.766356127669299E-3</v>
      </c>
      <c r="AH77" s="6">
        <f t="shared" si="57"/>
        <v>-5.1624999999999997E-2</v>
      </c>
      <c r="AI77" s="6">
        <f>VLOOKUP($X77,Factors!$A:$ZP,MATCH(Analysis!$AI$32,Factors!$1:$1,0),FALSE)</f>
        <v>-7.0242010144251799E-2</v>
      </c>
      <c r="AJ77" s="1">
        <f t="shared" si="58"/>
        <v>0.86789666361114215</v>
      </c>
      <c r="AK77" s="1">
        <f t="shared" si="59"/>
        <v>0.7118051680649562</v>
      </c>
      <c r="AL77" s="1">
        <f t="shared" si="60"/>
        <v>-0.15609149554618595</v>
      </c>
      <c r="AM77" s="2">
        <f t="shared" si="61"/>
        <v>0.9297579898557482</v>
      </c>
      <c r="AN77" s="117">
        <v>28</v>
      </c>
      <c r="AO77" s="1"/>
      <c r="AP77" s="1"/>
      <c r="AQ77" s="1"/>
      <c r="AR77" s="1"/>
      <c r="AS77" s="1"/>
      <c r="AT77" s="1"/>
      <c r="AU77" s="1"/>
    </row>
    <row r="78" spans="1:47" x14ac:dyDescent="0.25">
      <c r="A78" s="30" t="s">
        <v>9</v>
      </c>
      <c r="B78" s="107">
        <f t="shared" si="29"/>
        <v>40847</v>
      </c>
      <c r="C78">
        <f>IFERROR(VLOOKUP($B78,Factors!$A:$ZV,MATCH(C$32,Factors!$1:$1,0),FALSE),"")</f>
        <v>0.1198</v>
      </c>
      <c r="D78" t="str">
        <f>IFERROR(VLOOKUP($B78,Factors!$A:$ZV,MATCH(D$32,Factors!$1:$1,0),FALSE),"")</f>
        <v/>
      </c>
      <c r="E78" t="str">
        <f>IFERROR(VLOOKUP($B78,Factors!$A:$ZV,MATCH(E$32,Factors!$1:$1,0),FALSE),"")</f>
        <v/>
      </c>
      <c r="F78" t="str">
        <f>IFERROR(VLOOKUP($B78,Factors!$A:$ZV,MATCH(F$32,Factors!$1:$1,0),FALSE),"")</f>
        <v/>
      </c>
      <c r="G78" t="str">
        <f>IFERROR(VLOOKUP($B78,Factors!$A:$ZV,MATCH(G$32,Factors!$1:$1,0),FALSE),"")</f>
        <v/>
      </c>
      <c r="I78" s="2">
        <f t="shared" si="37"/>
        <v>1.1197999999999999</v>
      </c>
      <c r="J78" s="2" t="str">
        <f t="shared" si="38"/>
        <v/>
      </c>
      <c r="K78" s="2" t="str">
        <f t="shared" si="39"/>
        <v/>
      </c>
      <c r="L78" s="2" t="str">
        <f t="shared" si="40"/>
        <v/>
      </c>
      <c r="M78" s="2" t="str">
        <f t="shared" si="41"/>
        <v/>
      </c>
      <c r="O78" s="1">
        <f t="shared" si="42"/>
        <v>1.0805552131364402</v>
      </c>
      <c r="P78" s="1" t="str">
        <f t="shared" si="43"/>
        <v/>
      </c>
      <c r="Q78" s="1" t="str">
        <f t="shared" si="44"/>
        <v/>
      </c>
      <c r="R78" s="1" t="str">
        <f t="shared" si="45"/>
        <v/>
      </c>
      <c r="S78" s="1" t="str">
        <f t="shared" si="46"/>
        <v/>
      </c>
      <c r="T78" s="2">
        <f t="shared" si="18"/>
        <v>1.0002338722866948</v>
      </c>
      <c r="U78" s="2">
        <f t="shared" si="47"/>
        <v>1.080789085423135</v>
      </c>
      <c r="V78" s="2">
        <f t="shared" si="48"/>
        <v>1.0805552131364402</v>
      </c>
      <c r="W78" s="2">
        <f t="shared" si="49"/>
        <v>8.0555213136440207E-2</v>
      </c>
      <c r="X78" s="8">
        <f t="shared" si="50"/>
        <v>40847</v>
      </c>
      <c r="Y78" s="6">
        <f>IFERROR(VLOOKUP($X78,Funds!$A:$ZU,MATCH(Analysis!$A$30,Funds!$1:$1,0),FALSE),VLOOKUP($X78,'New Manager'!$A:$ZU,MATCH(Analysis!$A$30,'New Manager'!$1:$1,0),FALSE))</f>
        <v>9.1575000000000004E-2</v>
      </c>
      <c r="Z78" s="6">
        <f>VLOOKUP($X78,'Net-&gt;Gross'!$A:$C,3,FALSE)</f>
        <v>9.1575000000000101E-2</v>
      </c>
      <c r="AA78" s="6">
        <f t="shared" si="51"/>
        <v>1.3386343872564876</v>
      </c>
      <c r="AB78" s="6">
        <f t="shared" si="52"/>
        <v>1.3386343872564894</v>
      </c>
      <c r="AC78" s="6">
        <f>PRODUCT($V$33:V78)</f>
        <v>1.3453142756230949</v>
      </c>
      <c r="AD78" s="2">
        <f t="shared" si="53"/>
        <v>1.169328951931432</v>
      </c>
      <c r="AE78" s="2">
        <f t="shared" si="54"/>
        <v>1.1693289519314329</v>
      </c>
      <c r="AF78" s="2">
        <f t="shared" si="55"/>
        <v>1.1304198756465587</v>
      </c>
      <c r="AG78" s="2">
        <f t="shared" si="56"/>
        <v>1.1019786863559894E-2</v>
      </c>
      <c r="AH78" s="6">
        <f t="shared" si="57"/>
        <v>9.1575000000000004E-2</v>
      </c>
      <c r="AI78" s="6">
        <f>VLOOKUP($X78,Factors!$A:$ZP,MATCH(Analysis!$AI$32,Factors!$1:$1,0),FALSE)</f>
        <v>0.10918883392386314</v>
      </c>
      <c r="AJ78" s="1">
        <f t="shared" si="58"/>
        <v>0.82602131634896581</v>
      </c>
      <c r="AK78" s="1">
        <f t="shared" si="59"/>
        <v>0.69900407898325623</v>
      </c>
      <c r="AL78" s="1">
        <f t="shared" si="60"/>
        <v>-0.12701723736570958</v>
      </c>
      <c r="AM78" s="2">
        <f t="shared" si="61"/>
        <v>1.1091888339238631</v>
      </c>
      <c r="AN78" s="117">
        <v>29</v>
      </c>
      <c r="AO78" s="1"/>
      <c r="AP78" s="1"/>
      <c r="AQ78" s="1"/>
      <c r="AR78" s="1"/>
      <c r="AS78" s="1"/>
      <c r="AT78" s="1"/>
      <c r="AU78" s="1"/>
    </row>
    <row r="79" spans="1:47" x14ac:dyDescent="0.25">
      <c r="A79" s="30" t="s">
        <v>46</v>
      </c>
      <c r="B79" s="107">
        <f t="shared" si="29"/>
        <v>40877</v>
      </c>
      <c r="C79">
        <f>IFERROR(VLOOKUP($B79,Factors!$A:$ZV,MATCH(C$32,Factors!$1:$1,0),FALSE),"")</f>
        <v>1.18E-2</v>
      </c>
      <c r="D79" t="str">
        <f>IFERROR(VLOOKUP($B79,Factors!$A:$ZV,MATCH(D$32,Factors!$1:$1,0),FALSE),"")</f>
        <v/>
      </c>
      <c r="E79" t="str">
        <f>IFERROR(VLOOKUP($B79,Factors!$A:$ZV,MATCH(E$32,Factors!$1:$1,0),FALSE),"")</f>
        <v/>
      </c>
      <c r="F79" t="str">
        <f>IFERROR(VLOOKUP($B79,Factors!$A:$ZV,MATCH(F$32,Factors!$1:$1,0),FALSE),"")</f>
        <v/>
      </c>
      <c r="G79" t="str">
        <f>IFERROR(VLOOKUP($B79,Factors!$A:$ZV,MATCH(G$32,Factors!$1:$1,0),FALSE),"")</f>
        <v/>
      </c>
      <c r="I79" s="2">
        <f t="shared" si="37"/>
        <v>1.0118</v>
      </c>
      <c r="J79" s="2" t="str">
        <f t="shared" si="38"/>
        <v/>
      </c>
      <c r="K79" s="2" t="str">
        <f t="shared" si="39"/>
        <v/>
      </c>
      <c r="L79" s="2" t="str">
        <f t="shared" si="40"/>
        <v/>
      </c>
      <c r="M79" s="2" t="str">
        <f t="shared" si="41"/>
        <v/>
      </c>
      <c r="O79" s="1">
        <f t="shared" si="42"/>
        <v>1.0079344867696995</v>
      </c>
      <c r="P79" s="1" t="str">
        <f t="shared" si="43"/>
        <v/>
      </c>
      <c r="Q79" s="1" t="str">
        <f t="shared" si="44"/>
        <v/>
      </c>
      <c r="R79" s="1" t="str">
        <f t="shared" si="45"/>
        <v/>
      </c>
      <c r="S79" s="1" t="str">
        <f t="shared" si="46"/>
        <v/>
      </c>
      <c r="T79" s="2">
        <f t="shared" si="18"/>
        <v>1.0002338722866948</v>
      </c>
      <c r="U79" s="2">
        <f t="shared" si="47"/>
        <v>1.0081683590563943</v>
      </c>
      <c r="V79" s="2">
        <f t="shared" si="48"/>
        <v>1.0079344867696995</v>
      </c>
      <c r="W79" s="2">
        <f t="shared" si="49"/>
        <v>7.9344867696995447E-3</v>
      </c>
      <c r="X79" s="8">
        <f t="shared" si="50"/>
        <v>40877</v>
      </c>
      <c r="Y79" s="6">
        <f>IFERROR(VLOOKUP($X79,Funds!$A:$ZU,MATCH(Analysis!$A$30,Funds!$1:$1,0),FALSE),VLOOKUP($X79,'New Manager'!$A:$ZU,MATCH(Analysis!$A$30,'New Manager'!$1:$1,0),FALSE))</f>
        <v>-1.7500000000000068E-4</v>
      </c>
      <c r="Z79" s="6">
        <f>VLOOKUP($X79,'Net-&gt;Gross'!$A:$C,3,FALSE)</f>
        <v>-1.7499999999991223E-4</v>
      </c>
      <c r="AA79" s="6">
        <f t="shared" si="51"/>
        <v>1.3384001262387177</v>
      </c>
      <c r="AB79" s="6">
        <f t="shared" si="52"/>
        <v>1.3384001262387197</v>
      </c>
      <c r="AC79" s="6">
        <f>PRODUCT($V$33:V79)</f>
        <v>1.3559886539441144</v>
      </c>
      <c r="AD79" s="2">
        <f t="shared" si="53"/>
        <v>1.1500592127652285</v>
      </c>
      <c r="AE79" s="2">
        <f t="shared" si="54"/>
        <v>1.1500592127652294</v>
      </c>
      <c r="AF79" s="2">
        <f t="shared" si="55"/>
        <v>1.1130445507845506</v>
      </c>
      <c r="AG79" s="2">
        <f t="shared" si="56"/>
        <v>-8.1094867696994578E-3</v>
      </c>
      <c r="AH79" s="6">
        <f t="shared" si="57"/>
        <v>-1.7500000000000068E-4</v>
      </c>
      <c r="AI79" s="6">
        <f>VLOOKUP($X79,Factors!$A:$ZP,MATCH(Analysis!$AI$32,Factors!$1:$1,0),FALSE)</f>
        <v>-2.249286395666461E-3</v>
      </c>
      <c r="AJ79" s="1">
        <f t="shared" si="58"/>
        <v>0.83050479707452107</v>
      </c>
      <c r="AK79" s="1">
        <f t="shared" si="59"/>
        <v>0.70241053879164572</v>
      </c>
      <c r="AL79" s="1">
        <f t="shared" si="60"/>
        <v>-0.12809425828287535</v>
      </c>
      <c r="AM79" s="2">
        <f t="shared" si="61"/>
        <v>0.99775071360433354</v>
      </c>
      <c r="AN79" s="117">
        <v>30</v>
      </c>
      <c r="AO79" s="1"/>
      <c r="AP79" s="1"/>
      <c r="AQ79" s="1"/>
      <c r="AR79" s="1"/>
      <c r="AS79" s="1"/>
      <c r="AT79" s="1"/>
      <c r="AU79" s="1"/>
    </row>
    <row r="80" spans="1:47" x14ac:dyDescent="0.25">
      <c r="A80" s="30" t="s">
        <v>53</v>
      </c>
      <c r="B80" s="107">
        <f t="shared" si="29"/>
        <v>40908</v>
      </c>
      <c r="C80">
        <f>IFERROR(VLOOKUP($B80,Factors!$A:$ZV,MATCH(C$32,Factors!$1:$1,0),FALSE),"")</f>
        <v>1.3299999999999999E-2</v>
      </c>
      <c r="D80" t="str">
        <f>IFERROR(VLOOKUP($B80,Factors!$A:$ZV,MATCH(D$32,Factors!$1:$1,0),FALSE),"")</f>
        <v/>
      </c>
      <c r="E80" t="str">
        <f>IFERROR(VLOOKUP($B80,Factors!$A:$ZV,MATCH(E$32,Factors!$1:$1,0),FALSE),"")</f>
        <v/>
      </c>
      <c r="F80" t="str">
        <f>IFERROR(VLOOKUP($B80,Factors!$A:$ZV,MATCH(F$32,Factors!$1:$1,0),FALSE),"")</f>
        <v/>
      </c>
      <c r="G80" t="str">
        <f>IFERROR(VLOOKUP($B80,Factors!$A:$ZV,MATCH(G$32,Factors!$1:$1,0),FALSE),"")</f>
        <v/>
      </c>
      <c r="I80" s="2">
        <f t="shared" si="37"/>
        <v>1.0133000000000001</v>
      </c>
      <c r="J80" s="2" t="str">
        <f t="shared" si="38"/>
        <v/>
      </c>
      <c r="K80" s="2" t="str">
        <f t="shared" si="39"/>
        <v/>
      </c>
      <c r="L80" s="2" t="str">
        <f t="shared" si="40"/>
        <v/>
      </c>
      <c r="M80" s="2" t="str">
        <f t="shared" si="41"/>
        <v/>
      </c>
      <c r="O80" s="1">
        <f t="shared" si="42"/>
        <v>1.0089431079692375</v>
      </c>
      <c r="P80" s="1" t="str">
        <f t="shared" si="43"/>
        <v/>
      </c>
      <c r="Q80" s="1" t="str">
        <f t="shared" si="44"/>
        <v/>
      </c>
      <c r="R80" s="1" t="str">
        <f t="shared" si="45"/>
        <v/>
      </c>
      <c r="S80" s="1" t="str">
        <f t="shared" si="46"/>
        <v/>
      </c>
      <c r="T80" s="2">
        <f t="shared" si="18"/>
        <v>1.0002338722866948</v>
      </c>
      <c r="U80" s="2">
        <f t="shared" si="47"/>
        <v>1.0091769802559325</v>
      </c>
      <c r="V80" s="2">
        <f t="shared" si="48"/>
        <v>1.0089431079692375</v>
      </c>
      <c r="W80" s="2">
        <f t="shared" si="49"/>
        <v>8.9431079692374738E-3</v>
      </c>
      <c r="X80" s="8">
        <f t="shared" si="50"/>
        <v>40908</v>
      </c>
      <c r="Y80" s="6">
        <f>IFERROR(VLOOKUP($X80,Funds!$A:$ZU,MATCH(Analysis!$A$30,Funds!$1:$1,0),FALSE),VLOOKUP($X80,'New Manager'!$A:$ZU,MATCH(Analysis!$A$30,'New Manager'!$1:$1,0),FALSE))</f>
        <v>4.7500000000000007E-3</v>
      </c>
      <c r="Z80" s="6">
        <f>VLOOKUP($X80,'Net-&gt;Gross'!$A:$C,3,FALSE)</f>
        <v>4.7499999999999314E-3</v>
      </c>
      <c r="AA80" s="6">
        <f t="shared" si="51"/>
        <v>1.3447575268383516</v>
      </c>
      <c r="AB80" s="6">
        <f t="shared" si="52"/>
        <v>1.3447575268383536</v>
      </c>
      <c r="AC80" s="6">
        <f>PRODUCT($V$33:V80)</f>
        <v>1.3681154068813977</v>
      </c>
      <c r="AD80" s="2">
        <f t="shared" si="53"/>
        <v>1.0980130134404149</v>
      </c>
      <c r="AE80" s="2">
        <f t="shared" si="54"/>
        <v>1.0980130134404154</v>
      </c>
      <c r="AF80" s="2">
        <f t="shared" si="55"/>
        <v>1.0796577920326238</v>
      </c>
      <c r="AG80" s="2">
        <f t="shared" si="56"/>
        <v>-4.1931079692375424E-3</v>
      </c>
      <c r="AH80" s="6">
        <f t="shared" si="57"/>
        <v>4.7500000000000007E-3</v>
      </c>
      <c r="AI80" s="6">
        <f>VLOOKUP($X80,Factors!$A:$ZP,MATCH(Analysis!$AI$32,Factors!$1:$1,0),FALSE)</f>
        <v>1.018734760414608E-2</v>
      </c>
      <c r="AJ80" s="1">
        <f t="shared" si="58"/>
        <v>0.85366697467228947</v>
      </c>
      <c r="AK80" s="1">
        <f t="shared" si="59"/>
        <v>0.73244596308729715</v>
      </c>
      <c r="AL80" s="1">
        <f t="shared" si="60"/>
        <v>-0.12122101158499232</v>
      </c>
      <c r="AM80" s="2">
        <f t="shared" si="61"/>
        <v>1.0101873476041461</v>
      </c>
      <c r="AN80" s="117">
        <v>31</v>
      </c>
      <c r="AO80" s="1"/>
      <c r="AP80" s="1"/>
      <c r="AQ80" s="1"/>
      <c r="AR80" s="1"/>
      <c r="AS80" s="1"/>
      <c r="AT80" s="1"/>
      <c r="AU80" s="1"/>
    </row>
    <row r="81" spans="1:47" x14ac:dyDescent="0.25">
      <c r="A81" s="30" t="s">
        <v>47</v>
      </c>
      <c r="B81" s="107">
        <f t="shared" si="29"/>
        <v>40939</v>
      </c>
      <c r="C81">
        <f>IFERROR(VLOOKUP($B81,Factors!$A:$ZV,MATCH(C$32,Factors!$1:$1,0),FALSE),"")</f>
        <v>3.1899999999999998E-2</v>
      </c>
      <c r="D81" t="str">
        <f>IFERROR(VLOOKUP($B81,Factors!$A:$ZV,MATCH(D$32,Factors!$1:$1,0),FALSE),"")</f>
        <v/>
      </c>
      <c r="E81" t="str">
        <f>IFERROR(VLOOKUP($B81,Factors!$A:$ZV,MATCH(E$32,Factors!$1:$1,0),FALSE),"")</f>
        <v/>
      </c>
      <c r="F81" t="str">
        <f>IFERROR(VLOOKUP($B81,Factors!$A:$ZV,MATCH(F$32,Factors!$1:$1,0),FALSE),"")</f>
        <v/>
      </c>
      <c r="G81" t="str">
        <f>IFERROR(VLOOKUP($B81,Factors!$A:$ZV,MATCH(G$32,Factors!$1:$1,0),FALSE),"")</f>
        <v/>
      </c>
      <c r="I81" s="2">
        <f t="shared" si="37"/>
        <v>1.0319</v>
      </c>
      <c r="J81" s="2" t="str">
        <f t="shared" si="38"/>
        <v/>
      </c>
      <c r="K81" s="2" t="str">
        <f t="shared" si="39"/>
        <v/>
      </c>
      <c r="L81" s="2" t="str">
        <f t="shared" si="40"/>
        <v/>
      </c>
      <c r="M81" s="2" t="str">
        <f t="shared" si="41"/>
        <v/>
      </c>
      <c r="O81" s="1">
        <f t="shared" si="42"/>
        <v>1.0214500108435096</v>
      </c>
      <c r="P81" s="1" t="str">
        <f t="shared" si="43"/>
        <v/>
      </c>
      <c r="Q81" s="1" t="str">
        <f t="shared" si="44"/>
        <v/>
      </c>
      <c r="R81" s="1" t="str">
        <f t="shared" si="45"/>
        <v/>
      </c>
      <c r="S81" s="1" t="str">
        <f t="shared" si="46"/>
        <v/>
      </c>
      <c r="T81" s="2">
        <f t="shared" si="18"/>
        <v>1.0002338722866948</v>
      </c>
      <c r="U81" s="2">
        <f t="shared" si="47"/>
        <v>1.0216838831302044</v>
      </c>
      <c r="V81" s="2">
        <f t="shared" si="48"/>
        <v>1.0214500108435096</v>
      </c>
      <c r="W81" s="2">
        <f t="shared" si="49"/>
        <v>2.1450010843509615E-2</v>
      </c>
      <c r="X81" s="8">
        <f t="shared" si="50"/>
        <v>40939</v>
      </c>
      <c r="Y81" s="6">
        <f>IFERROR(VLOOKUP($X81,Funds!$A:$ZU,MATCH(Analysis!$A$30,Funds!$1:$1,0),FALSE),VLOOKUP($X81,'New Manager'!$A:$ZU,MATCH(Analysis!$A$30,'New Manager'!$1:$1,0),FALSE))</f>
        <v>2.5700000000000001E-2</v>
      </c>
      <c r="Z81" s="6">
        <f>VLOOKUP($X81,'Net-&gt;Gross'!$A:$C,3,FALSE)</f>
        <v>2.5700000000000035E-2</v>
      </c>
      <c r="AA81" s="6">
        <f t="shared" si="51"/>
        <v>1.3793177952780973</v>
      </c>
      <c r="AB81" s="6">
        <f t="shared" si="52"/>
        <v>1.3793177952780993</v>
      </c>
      <c r="AC81" s="6">
        <f>PRODUCT($V$33:V81)</f>
        <v>1.3974614971941761</v>
      </c>
      <c r="AD81" s="2">
        <f t="shared" si="53"/>
        <v>1.1045014344144466</v>
      </c>
      <c r="AE81" s="2">
        <f t="shared" si="54"/>
        <v>1.104501434414447</v>
      </c>
      <c r="AF81" s="2">
        <f t="shared" si="55"/>
        <v>1.0965491148388233</v>
      </c>
      <c r="AG81" s="2">
        <f t="shared" si="56"/>
        <v>4.2499891564904205E-3</v>
      </c>
      <c r="AH81" s="6">
        <f t="shared" si="57"/>
        <v>2.5700000000000001E-2</v>
      </c>
      <c r="AI81" s="6">
        <f>VLOOKUP($X81,Factors!$A:$ZP,MATCH(Analysis!$AI$32,Factors!$1:$1,0),FALSE)</f>
        <v>4.47958087396092E-2</v>
      </c>
      <c r="AJ81" s="1">
        <f t="shared" si="58"/>
        <v>0.8280150719250936</v>
      </c>
      <c r="AK81" s="1">
        <f t="shared" si="59"/>
        <v>0.71856543995386368</v>
      </c>
      <c r="AL81" s="1">
        <f t="shared" si="60"/>
        <v>-0.10944963197122992</v>
      </c>
      <c r="AM81" s="2">
        <f t="shared" si="61"/>
        <v>1.0447958087396092</v>
      </c>
      <c r="AN81" s="117">
        <v>32</v>
      </c>
      <c r="AO81" s="1"/>
      <c r="AP81" s="1"/>
      <c r="AQ81" s="1"/>
      <c r="AR81" s="1"/>
      <c r="AS81" s="1"/>
      <c r="AT81" s="1"/>
      <c r="AU81" s="1"/>
    </row>
    <row r="82" spans="1:47" x14ac:dyDescent="0.25">
      <c r="A82" s="30" t="s">
        <v>8</v>
      </c>
      <c r="B82" s="107">
        <f t="shared" si="29"/>
        <v>40968</v>
      </c>
      <c r="C82">
        <f>IFERROR(VLOOKUP($B82,Factors!$A:$ZV,MATCH(C$32,Factors!$1:$1,0),FALSE),"")</f>
        <v>3.2599999999999997E-2</v>
      </c>
      <c r="D82" t="str">
        <f>IFERROR(VLOOKUP($B82,Factors!$A:$ZV,MATCH(D$32,Factors!$1:$1,0),FALSE),"")</f>
        <v/>
      </c>
      <c r="E82" t="str">
        <f>IFERROR(VLOOKUP($B82,Factors!$A:$ZV,MATCH(E$32,Factors!$1:$1,0),FALSE),"")</f>
        <v/>
      </c>
      <c r="F82" t="str">
        <f>IFERROR(VLOOKUP($B82,Factors!$A:$ZV,MATCH(F$32,Factors!$1:$1,0),FALSE),"")</f>
        <v/>
      </c>
      <c r="G82" t="str">
        <f>IFERROR(VLOOKUP($B82,Factors!$A:$ZV,MATCH(G$32,Factors!$1:$1,0),FALSE),"")</f>
        <v/>
      </c>
      <c r="I82" s="2">
        <f t="shared" si="37"/>
        <v>1.0326</v>
      </c>
      <c r="J82" s="2" t="str">
        <f t="shared" si="38"/>
        <v/>
      </c>
      <c r="K82" s="2" t="str">
        <f t="shared" si="39"/>
        <v/>
      </c>
      <c r="L82" s="2" t="str">
        <f t="shared" si="40"/>
        <v/>
      </c>
      <c r="M82" s="2" t="str">
        <f t="shared" si="41"/>
        <v/>
      </c>
      <c r="O82" s="1">
        <f t="shared" si="42"/>
        <v>1.0219207007366273</v>
      </c>
      <c r="P82" s="1" t="str">
        <f t="shared" si="43"/>
        <v/>
      </c>
      <c r="Q82" s="1" t="str">
        <f t="shared" si="44"/>
        <v/>
      </c>
      <c r="R82" s="1" t="str">
        <f t="shared" si="45"/>
        <v/>
      </c>
      <c r="S82" s="1" t="str">
        <f t="shared" si="46"/>
        <v/>
      </c>
      <c r="T82" s="2">
        <f t="shared" si="18"/>
        <v>1.0002338722866948</v>
      </c>
      <c r="U82" s="2">
        <f t="shared" si="47"/>
        <v>1.0221545730233221</v>
      </c>
      <c r="V82" s="2">
        <f t="shared" si="48"/>
        <v>1.0219207007366273</v>
      </c>
      <c r="W82" s="2">
        <f t="shared" si="49"/>
        <v>2.192070073662733E-2</v>
      </c>
      <c r="X82" s="8">
        <f t="shared" si="50"/>
        <v>40968</v>
      </c>
      <c r="Y82" s="6">
        <f>IFERROR(VLOOKUP($X82,Funds!$A:$ZU,MATCH(Analysis!$A$30,Funds!$1:$1,0),FALSE),VLOOKUP($X82,'New Manager'!$A:$ZU,MATCH(Analysis!$A$30,'New Manager'!$1:$1,0),FALSE))</f>
        <v>2.5774999999999999E-2</v>
      </c>
      <c r="Z82" s="6">
        <f>VLOOKUP($X82,'Net-&gt;Gross'!$A:$C,3,FALSE)</f>
        <v>2.5774999999999913E-2</v>
      </c>
      <c r="AA82" s="6">
        <f t="shared" si="51"/>
        <v>1.4148697114513904</v>
      </c>
      <c r="AB82" s="6">
        <f t="shared" si="52"/>
        <v>1.4148697114513922</v>
      </c>
      <c r="AC82" s="6">
        <f>PRODUCT($V$33:V82)</f>
        <v>1.4280948324651288</v>
      </c>
      <c r="AD82" s="2">
        <f t="shared" si="53"/>
        <v>1.0980673394678244</v>
      </c>
      <c r="AE82" s="2">
        <f t="shared" si="54"/>
        <v>1.0980673394678246</v>
      </c>
      <c r="AF82" s="2">
        <f t="shared" si="55"/>
        <v>1.0930967278750652</v>
      </c>
      <c r="AG82" s="2">
        <f t="shared" si="56"/>
        <v>3.8542992633725827E-3</v>
      </c>
      <c r="AH82" s="6">
        <f t="shared" si="57"/>
        <v>2.5774999999999999E-2</v>
      </c>
      <c r="AI82" s="6">
        <f>VLOOKUP($X82,Factors!$A:$ZP,MATCH(Analysis!$AI$32,Factors!$1:$1,0),FALSE)</f>
        <v>4.3214792938036206E-2</v>
      </c>
      <c r="AJ82" s="1">
        <f t="shared" si="58"/>
        <v>0.8069701624454082</v>
      </c>
      <c r="AK82" s="1">
        <f t="shared" si="59"/>
        <v>0.70230534202016093</v>
      </c>
      <c r="AL82" s="1">
        <f t="shared" si="60"/>
        <v>-0.10466482042524727</v>
      </c>
      <c r="AM82" s="2">
        <f t="shared" si="61"/>
        <v>1.0432147929380362</v>
      </c>
      <c r="AN82" s="117">
        <v>33</v>
      </c>
      <c r="AO82" s="1"/>
      <c r="AP82" s="1"/>
      <c r="AQ82" s="1"/>
      <c r="AR82" s="1"/>
      <c r="AS82" s="1"/>
      <c r="AT82" s="1"/>
      <c r="AU82" s="1"/>
    </row>
    <row r="83" spans="1:47" x14ac:dyDescent="0.25">
      <c r="A83" s="30" t="s">
        <v>165</v>
      </c>
      <c r="B83" s="107">
        <f t="shared" si="29"/>
        <v>40999</v>
      </c>
      <c r="C83">
        <f>IFERROR(VLOOKUP($B83,Factors!$A:$ZV,MATCH(C$32,Factors!$1:$1,0),FALSE),"")</f>
        <v>3.9600000000000003E-2</v>
      </c>
      <c r="D83" t="str">
        <f>IFERROR(VLOOKUP($B83,Factors!$A:$ZV,MATCH(D$32,Factors!$1:$1,0),FALSE),"")</f>
        <v/>
      </c>
      <c r="E83" t="str">
        <f>IFERROR(VLOOKUP($B83,Factors!$A:$ZV,MATCH(E$32,Factors!$1:$1,0),FALSE),"")</f>
        <v/>
      </c>
      <c r="F83" t="str">
        <f>IFERROR(VLOOKUP($B83,Factors!$A:$ZV,MATCH(F$32,Factors!$1:$1,0),FALSE),"")</f>
        <v/>
      </c>
      <c r="G83" t="str">
        <f>IFERROR(VLOOKUP($B83,Factors!$A:$ZV,MATCH(G$32,Factors!$1:$1,0),FALSE),"")</f>
        <v/>
      </c>
      <c r="I83" s="2">
        <f t="shared" si="37"/>
        <v>1.0396000000000001</v>
      </c>
      <c r="J83" s="2" t="str">
        <f t="shared" si="38"/>
        <v/>
      </c>
      <c r="K83" s="2" t="str">
        <f t="shared" si="39"/>
        <v/>
      </c>
      <c r="L83" s="2" t="str">
        <f t="shared" si="40"/>
        <v/>
      </c>
      <c r="M83" s="2" t="str">
        <f t="shared" si="41"/>
        <v/>
      </c>
      <c r="O83" s="1">
        <f t="shared" si="42"/>
        <v>1.0266275996678049</v>
      </c>
      <c r="P83" s="1" t="str">
        <f t="shared" si="43"/>
        <v/>
      </c>
      <c r="Q83" s="1" t="str">
        <f t="shared" si="44"/>
        <v/>
      </c>
      <c r="R83" s="1" t="str">
        <f t="shared" si="45"/>
        <v/>
      </c>
      <c r="S83" s="1" t="str">
        <f t="shared" si="46"/>
        <v/>
      </c>
      <c r="T83" s="2">
        <f t="shared" si="18"/>
        <v>1.0002338722866948</v>
      </c>
      <c r="U83" s="2">
        <f t="shared" si="47"/>
        <v>1.0268614719544997</v>
      </c>
      <c r="V83" s="2">
        <f t="shared" si="48"/>
        <v>1.0266275996678049</v>
      </c>
      <c r="W83" s="2">
        <f t="shared" si="49"/>
        <v>2.6627599667804924E-2</v>
      </c>
      <c r="X83" s="8">
        <f t="shared" si="50"/>
        <v>40999</v>
      </c>
      <c r="Y83" s="6">
        <f>IFERROR(VLOOKUP($X83,Funds!$A:$ZU,MATCH(Analysis!$A$30,Funds!$1:$1,0),FALSE),VLOOKUP($X83,'New Manager'!$A:$ZU,MATCH(Analysis!$A$30,'New Manager'!$1:$1,0),FALSE))</f>
        <v>2.7074999999999998E-2</v>
      </c>
      <c r="Z83" s="6">
        <f>VLOOKUP($X83,'Net-&gt;Gross'!$A:$C,3,FALSE)</f>
        <v>2.7074999999999998E-2</v>
      </c>
      <c r="AA83" s="6">
        <f t="shared" si="51"/>
        <v>1.4531773088889368</v>
      </c>
      <c r="AB83" s="6">
        <f t="shared" si="52"/>
        <v>1.4531773088889386</v>
      </c>
      <c r="AC83" s="6">
        <f>PRODUCT($V$33:V83)</f>
        <v>1.4661215699516712</v>
      </c>
      <c r="AD83" s="2">
        <f t="shared" si="53"/>
        <v>1.0847361974842833</v>
      </c>
      <c r="AE83" s="2">
        <f t="shared" si="54"/>
        <v>1.0847361974842837</v>
      </c>
      <c r="AF83" s="2">
        <f t="shared" si="55"/>
        <v>1.0770132563956099</v>
      </c>
      <c r="AG83" s="2">
        <f t="shared" si="56"/>
        <v>4.4740033219507411E-4</v>
      </c>
      <c r="AH83" s="6">
        <f t="shared" si="57"/>
        <v>2.7074999999999998E-2</v>
      </c>
      <c r="AI83" s="6">
        <f>VLOOKUP($X83,Factors!$A:$ZP,MATCH(Analysis!$AI$32,Factors!$1:$1,0),FALSE)</f>
        <v>3.2822012071055839E-2</v>
      </c>
      <c r="AJ83" s="1">
        <f t="shared" si="58"/>
        <v>0.81334835059246469</v>
      </c>
      <c r="AK83" s="1">
        <f t="shared" si="59"/>
        <v>0.71231609940862972</v>
      </c>
      <c r="AL83" s="1">
        <f t="shared" si="60"/>
        <v>-0.10103225118383496</v>
      </c>
      <c r="AM83" s="2">
        <f t="shared" si="61"/>
        <v>1.0328220120710558</v>
      </c>
      <c r="AN83" s="117">
        <v>34</v>
      </c>
      <c r="AO83" s="1"/>
      <c r="AP83" s="1"/>
      <c r="AQ83" s="1"/>
      <c r="AR83" s="1"/>
      <c r="AS83" s="1"/>
      <c r="AT83" s="1"/>
      <c r="AU83" s="1"/>
    </row>
    <row r="84" spans="1:47" x14ac:dyDescent="0.25">
      <c r="A84" s="30"/>
      <c r="B84" s="107">
        <f t="shared" si="29"/>
        <v>41029</v>
      </c>
      <c r="C84">
        <f>IFERROR(VLOOKUP($B84,Factors!$A:$ZV,MATCH(C$32,Factors!$1:$1,0),FALSE),"")</f>
        <v>4.7000000000000002E-3</v>
      </c>
      <c r="D84" t="str">
        <f>IFERROR(VLOOKUP($B84,Factors!$A:$ZV,MATCH(D$32,Factors!$1:$1,0),FALSE),"")</f>
        <v/>
      </c>
      <c r="E84" t="str">
        <f>IFERROR(VLOOKUP($B84,Factors!$A:$ZV,MATCH(E$32,Factors!$1:$1,0),FALSE),"")</f>
        <v/>
      </c>
      <c r="F84" t="str">
        <f>IFERROR(VLOOKUP($B84,Factors!$A:$ZV,MATCH(F$32,Factors!$1:$1,0),FALSE),"")</f>
        <v/>
      </c>
      <c r="G84" t="str">
        <f>IFERROR(VLOOKUP($B84,Factors!$A:$ZV,MATCH(G$32,Factors!$1:$1,0),FALSE),"")</f>
        <v/>
      </c>
      <c r="I84" s="2">
        <f t="shared" si="37"/>
        <v>1.0046999999999999</v>
      </c>
      <c r="J84" s="2" t="str">
        <f t="shared" si="38"/>
        <v/>
      </c>
      <c r="K84" s="2" t="str">
        <f t="shared" si="39"/>
        <v/>
      </c>
      <c r="L84" s="2" t="str">
        <f t="shared" si="40"/>
        <v/>
      </c>
      <c r="M84" s="2" t="str">
        <f t="shared" si="41"/>
        <v/>
      </c>
      <c r="O84" s="1">
        <f t="shared" si="42"/>
        <v>1.0031603464252192</v>
      </c>
      <c r="P84" s="1" t="str">
        <f t="shared" si="43"/>
        <v/>
      </c>
      <c r="Q84" s="1" t="str">
        <f t="shared" si="44"/>
        <v/>
      </c>
      <c r="R84" s="1" t="str">
        <f t="shared" si="45"/>
        <v/>
      </c>
      <c r="S84" s="1" t="str">
        <f t="shared" si="46"/>
        <v/>
      </c>
      <c r="T84" s="2">
        <f t="shared" si="18"/>
        <v>1.0002338722866948</v>
      </c>
      <c r="U84" s="2">
        <f t="shared" si="47"/>
        <v>1.003394218711914</v>
      </c>
      <c r="V84" s="2">
        <f t="shared" si="48"/>
        <v>1.0031603464252192</v>
      </c>
      <c r="W84" s="2">
        <f t="shared" si="49"/>
        <v>3.1603464252192293E-3</v>
      </c>
      <c r="X84" s="8">
        <f t="shared" si="50"/>
        <v>41029</v>
      </c>
      <c r="Y84" s="6">
        <f>IFERROR(VLOOKUP($X84,Funds!$A:$ZU,MATCH(Analysis!$A$30,Funds!$1:$1,0),FALSE),VLOOKUP($X84,'New Manager'!$A:$ZU,MATCH(Analysis!$A$30,'New Manager'!$1:$1,0),FALSE))</f>
        <v>9.6000000000000009E-3</v>
      </c>
      <c r="Z84" s="6">
        <f>VLOOKUP($X84,'Net-&gt;Gross'!$A:$C,3,FALSE)</f>
        <v>9.5999999999999835E-3</v>
      </c>
      <c r="AA84" s="6">
        <f t="shared" si="51"/>
        <v>1.4671278110542707</v>
      </c>
      <c r="AB84" s="6">
        <f t="shared" si="52"/>
        <v>1.4671278110542725</v>
      </c>
      <c r="AC84" s="6">
        <f>PRODUCT($V$33:V84)</f>
        <v>1.4707550220142047</v>
      </c>
      <c r="AD84" s="2">
        <f t="shared" si="53"/>
        <v>1.0586746189946021</v>
      </c>
      <c r="AE84" s="2">
        <f t="shared" si="54"/>
        <v>1.0586746189946021</v>
      </c>
      <c r="AF84" s="2">
        <f t="shared" si="55"/>
        <v>1.0480695725914726</v>
      </c>
      <c r="AG84" s="2">
        <f t="shared" si="56"/>
        <v>6.4396535747807543E-3</v>
      </c>
      <c r="AH84" s="6">
        <f t="shared" si="57"/>
        <v>9.6000000000000009E-3</v>
      </c>
      <c r="AI84" s="6">
        <f>VLOOKUP($X84,Factors!$A:$ZP,MATCH(Analysis!$AI$32,Factors!$1:$1,0),FALSE)</f>
        <v>-6.2830051794027231E-3</v>
      </c>
      <c r="AJ84" s="1">
        <f t="shared" si="58"/>
        <v>0.79849453459953901</v>
      </c>
      <c r="AK84" s="1">
        <f t="shared" si="59"/>
        <v>0.7011027692293389</v>
      </c>
      <c r="AL84" s="1">
        <f t="shared" si="60"/>
        <v>-9.7391765370200112E-2</v>
      </c>
      <c r="AM84" s="2">
        <f t="shared" si="61"/>
        <v>0.99371699482059728</v>
      </c>
      <c r="AN84" s="117">
        <v>35</v>
      </c>
      <c r="AO84" s="1"/>
      <c r="AP84" s="1"/>
      <c r="AQ84" s="1"/>
      <c r="AR84" s="1"/>
      <c r="AS84" s="1"/>
      <c r="AT84" s="1"/>
      <c r="AU84" s="1"/>
    </row>
    <row r="85" spans="1:47" x14ac:dyDescent="0.25">
      <c r="A85" s="30" t="s">
        <v>144</v>
      </c>
      <c r="B85" s="107">
        <f t="shared" si="29"/>
        <v>41060</v>
      </c>
      <c r="C85">
        <f>IFERROR(VLOOKUP($B85,Factors!$A:$ZV,MATCH(C$32,Factors!$1:$1,0),FALSE),"")</f>
        <v>-7.3499999999999996E-2</v>
      </c>
      <c r="D85" t="str">
        <f>IFERROR(VLOOKUP($B85,Factors!$A:$ZV,MATCH(D$32,Factors!$1:$1,0),FALSE),"")</f>
        <v/>
      </c>
      <c r="E85" t="str">
        <f>IFERROR(VLOOKUP($B85,Factors!$A:$ZV,MATCH(E$32,Factors!$1:$1,0),FALSE),"")</f>
        <v/>
      </c>
      <c r="F85" t="str">
        <f>IFERROR(VLOOKUP($B85,Factors!$A:$ZV,MATCH(F$32,Factors!$1:$1,0),FALSE),"")</f>
        <v/>
      </c>
      <c r="G85" t="str">
        <f>IFERROR(VLOOKUP($B85,Factors!$A:$ZV,MATCH(G$32,Factors!$1:$1,0),FALSE),"")</f>
        <v/>
      </c>
      <c r="I85" s="2">
        <f t="shared" si="37"/>
        <v>0.92649999999999999</v>
      </c>
      <c r="J85" s="2" t="str">
        <f t="shared" si="38"/>
        <v/>
      </c>
      <c r="K85" s="2" t="str">
        <f t="shared" si="39"/>
        <v/>
      </c>
      <c r="L85" s="2" t="str">
        <f t="shared" si="40"/>
        <v/>
      </c>
      <c r="M85" s="2" t="str">
        <f t="shared" si="41"/>
        <v/>
      </c>
      <c r="O85" s="1">
        <f t="shared" si="42"/>
        <v>0.95057756122263481</v>
      </c>
      <c r="P85" s="1" t="str">
        <f t="shared" si="43"/>
        <v/>
      </c>
      <c r="Q85" s="1" t="str">
        <f t="shared" si="44"/>
        <v/>
      </c>
      <c r="R85" s="1" t="str">
        <f t="shared" si="45"/>
        <v/>
      </c>
      <c r="S85" s="1" t="str">
        <f t="shared" si="46"/>
        <v/>
      </c>
      <c r="T85" s="2">
        <f t="shared" si="18"/>
        <v>1.0002338722866948</v>
      </c>
      <c r="U85" s="2">
        <f t="shared" si="47"/>
        <v>0.95081143350932962</v>
      </c>
      <c r="V85" s="2">
        <f t="shared" si="48"/>
        <v>0.95057756122263481</v>
      </c>
      <c r="W85" s="2">
        <f t="shared" si="49"/>
        <v>-4.9422438777365185E-2</v>
      </c>
      <c r="X85" s="8">
        <f t="shared" si="50"/>
        <v>41060</v>
      </c>
      <c r="Y85" s="6">
        <f>IFERROR(VLOOKUP($X85,Funds!$A:$ZU,MATCH(Analysis!$A$30,Funds!$1:$1,0),FALSE),VLOOKUP($X85,'New Manager'!$A:$ZU,MATCH(Analysis!$A$30,'New Manager'!$1:$1,0),FALSE))</f>
        <v>-5.3124999999999999E-2</v>
      </c>
      <c r="Z85" s="6">
        <f>VLOOKUP($X85,'Net-&gt;Gross'!$A:$C,3,FALSE)</f>
        <v>-5.3125000000000075E-2</v>
      </c>
      <c r="AA85" s="6">
        <f t="shared" si="51"/>
        <v>1.3891866460920126</v>
      </c>
      <c r="AB85" s="6">
        <f t="shared" si="52"/>
        <v>1.3891866460920141</v>
      </c>
      <c r="AC85" s="6">
        <f>PRODUCT($V$33:V85)</f>
        <v>1.3980667219822054</v>
      </c>
      <c r="AD85" s="2">
        <f t="shared" si="53"/>
        <v>0.97532958372322109</v>
      </c>
      <c r="AE85" s="2">
        <f t="shared" si="54"/>
        <v>0.97532958372322109</v>
      </c>
      <c r="AF85" s="2">
        <f t="shared" si="55"/>
        <v>0.99220167867318798</v>
      </c>
      <c r="AG85" s="2">
        <f t="shared" si="56"/>
        <v>-3.7025612226348897E-3</v>
      </c>
      <c r="AH85" s="6">
        <f t="shared" si="57"/>
        <v>-5.3124999999999999E-2</v>
      </c>
      <c r="AI85" s="6">
        <f>VLOOKUP($X85,Factors!$A:$ZP,MATCH(Analysis!$AI$32,Factors!$1:$1,0),FALSE)</f>
        <v>-6.0044577535835475E-2</v>
      </c>
      <c r="AJ85" s="1">
        <f t="shared" si="58"/>
        <v>0.82736577615443507</v>
      </c>
      <c r="AK85" s="1">
        <f t="shared" si="59"/>
        <v>0.72312629903294778</v>
      </c>
      <c r="AL85" s="1">
        <f t="shared" si="60"/>
        <v>-0.10423947712148729</v>
      </c>
      <c r="AM85" s="2">
        <f t="shared" si="61"/>
        <v>0.93995542246416453</v>
      </c>
      <c r="AN85" s="117">
        <v>36</v>
      </c>
      <c r="AO85" s="1"/>
      <c r="AP85" s="1"/>
      <c r="AQ85" s="1"/>
      <c r="AR85" s="1"/>
      <c r="AS85" s="1"/>
      <c r="AT85" s="1"/>
      <c r="AU85" s="1"/>
    </row>
    <row r="86" spans="1:47" x14ac:dyDescent="0.25">
      <c r="A86" s="30" t="s">
        <v>145</v>
      </c>
      <c r="B86" s="107">
        <f t="shared" si="29"/>
        <v>41090</v>
      </c>
      <c r="C86">
        <f>IFERROR(VLOOKUP($B86,Factors!$A:$ZV,MATCH(C$32,Factors!$1:$1,0),FALSE),"")</f>
        <v>2.4899999999999999E-2</v>
      </c>
      <c r="D86" t="str">
        <f>IFERROR(VLOOKUP($B86,Factors!$A:$ZV,MATCH(D$32,Factors!$1:$1,0),FALSE),"")</f>
        <v/>
      </c>
      <c r="E86" t="str">
        <f>IFERROR(VLOOKUP($B86,Factors!$A:$ZV,MATCH(E$32,Factors!$1:$1,0),FALSE),"")</f>
        <v/>
      </c>
      <c r="F86" t="str">
        <f>IFERROR(VLOOKUP($B86,Factors!$A:$ZV,MATCH(F$32,Factors!$1:$1,0),FALSE),"")</f>
        <v/>
      </c>
      <c r="G86" t="str">
        <f>IFERROR(VLOOKUP($B86,Factors!$A:$ZV,MATCH(G$32,Factors!$1:$1,0),FALSE),"")</f>
        <v/>
      </c>
      <c r="I86" s="2">
        <f t="shared" si="37"/>
        <v>1.0248999999999999</v>
      </c>
      <c r="J86" s="2" t="str">
        <f t="shared" si="38"/>
        <v/>
      </c>
      <c r="K86" s="2" t="str">
        <f t="shared" si="39"/>
        <v/>
      </c>
      <c r="L86" s="2" t="str">
        <f t="shared" si="40"/>
        <v/>
      </c>
      <c r="M86" s="2" t="str">
        <f t="shared" si="41"/>
        <v/>
      </c>
      <c r="O86" s="1">
        <f t="shared" si="42"/>
        <v>1.0167431119123318</v>
      </c>
      <c r="P86" s="1" t="str">
        <f t="shared" si="43"/>
        <v/>
      </c>
      <c r="Q86" s="1" t="str">
        <f t="shared" si="44"/>
        <v/>
      </c>
      <c r="R86" s="1" t="str">
        <f t="shared" si="45"/>
        <v/>
      </c>
      <c r="S86" s="1" t="str">
        <f t="shared" si="46"/>
        <v/>
      </c>
      <c r="T86" s="2">
        <f t="shared" si="18"/>
        <v>1.0002338722866948</v>
      </c>
      <c r="U86" s="2">
        <f t="shared" si="47"/>
        <v>1.0169769841990268</v>
      </c>
      <c r="V86" s="2">
        <f t="shared" si="48"/>
        <v>1.0167431119123318</v>
      </c>
      <c r="W86" s="2">
        <f t="shared" si="49"/>
        <v>1.6743111912331798E-2</v>
      </c>
      <c r="X86" s="8">
        <f t="shared" si="50"/>
        <v>41090</v>
      </c>
      <c r="Y86" s="6">
        <f>IFERROR(VLOOKUP($X86,Funds!$A:$ZU,MATCH(Analysis!$A$30,Funds!$1:$1,0),FALSE),VLOOKUP($X86,'New Manager'!$A:$ZU,MATCH(Analysis!$A$30,'New Manager'!$1:$1,0),FALSE))</f>
        <v>1.7299999999999999E-2</v>
      </c>
      <c r="Z86" s="6">
        <f>VLOOKUP($X86,'Net-&gt;Gross'!$A:$C,3,FALSE)</f>
        <v>1.7300000000000072E-2</v>
      </c>
      <c r="AA86" s="6">
        <f t="shared" si="51"/>
        <v>1.4132195750694045</v>
      </c>
      <c r="AB86" s="6">
        <f t="shared" si="52"/>
        <v>1.4132195750694061</v>
      </c>
      <c r="AC86" s="6">
        <f>PRODUCT($V$33:V86)</f>
        <v>1.4214747095692604</v>
      </c>
      <c r="AD86" s="2">
        <f t="shared" si="53"/>
        <v>1.0026296323836061</v>
      </c>
      <c r="AE86" s="2">
        <f t="shared" si="54"/>
        <v>1.0026296323836061</v>
      </c>
      <c r="AF86" s="2">
        <f t="shared" si="55"/>
        <v>1.017779460161248</v>
      </c>
      <c r="AG86" s="2">
        <f t="shared" si="56"/>
        <v>5.5688808766827386E-4</v>
      </c>
      <c r="AH86" s="6">
        <f t="shared" si="57"/>
        <v>1.7299999999999999E-2</v>
      </c>
      <c r="AI86" s="6">
        <f>VLOOKUP($X86,Factors!$A:$ZP,MATCH(Analysis!$AI$32,Factors!$1:$1,0),FALSE)</f>
        <v>4.1152159721091097E-2</v>
      </c>
      <c r="AJ86" s="1">
        <f t="shared" si="58"/>
        <v>0.81387012825557825</v>
      </c>
      <c r="AK86" s="1">
        <f t="shared" si="59"/>
        <v>0.71141047095225485</v>
      </c>
      <c r="AL86" s="1">
        <f t="shared" si="60"/>
        <v>-0.1024596573033234</v>
      </c>
      <c r="AM86" s="2">
        <f t="shared" si="61"/>
        <v>1.0411521597210911</v>
      </c>
      <c r="AN86" s="117">
        <v>37</v>
      </c>
      <c r="AO86" s="1"/>
      <c r="AP86" s="1"/>
      <c r="AQ86" s="1"/>
      <c r="AR86" s="1"/>
      <c r="AS86" s="1"/>
      <c r="AT86" s="1"/>
      <c r="AU86" s="1"/>
    </row>
    <row r="87" spans="1:47" x14ac:dyDescent="0.25">
      <c r="A87" s="30" t="s">
        <v>146</v>
      </c>
      <c r="B87" s="107">
        <f t="shared" si="29"/>
        <v>41121</v>
      </c>
      <c r="C87">
        <f>IFERROR(VLOOKUP($B87,Factors!$A:$ZV,MATCH(C$32,Factors!$1:$1,0),FALSE),"")</f>
        <v>5.0000000000000001E-4</v>
      </c>
      <c r="D87" t="str">
        <f>IFERROR(VLOOKUP($B87,Factors!$A:$ZV,MATCH(D$32,Factors!$1:$1,0),FALSE),"")</f>
        <v/>
      </c>
      <c r="E87" t="str">
        <f>IFERROR(VLOOKUP($B87,Factors!$A:$ZV,MATCH(E$32,Factors!$1:$1,0),FALSE),"")</f>
        <v/>
      </c>
      <c r="F87" t="str">
        <f>IFERROR(VLOOKUP($B87,Factors!$A:$ZV,MATCH(F$32,Factors!$1:$1,0),FALSE),"")</f>
        <v/>
      </c>
      <c r="G87" t="str">
        <f>IFERROR(VLOOKUP($B87,Factors!$A:$ZV,MATCH(G$32,Factors!$1:$1,0),FALSE),"")</f>
        <v/>
      </c>
      <c r="I87" s="2">
        <f t="shared" si="37"/>
        <v>1.0004999999999999</v>
      </c>
      <c r="J87" s="2" t="str">
        <f t="shared" si="38"/>
        <v/>
      </c>
      <c r="K87" s="2" t="str">
        <f t="shared" si="39"/>
        <v/>
      </c>
      <c r="L87" s="2" t="str">
        <f t="shared" si="40"/>
        <v/>
      </c>
      <c r="M87" s="2" t="str">
        <f t="shared" si="41"/>
        <v/>
      </c>
      <c r="O87" s="1">
        <f t="shared" si="42"/>
        <v>1.0003362070665127</v>
      </c>
      <c r="P87" s="1" t="str">
        <f t="shared" si="43"/>
        <v/>
      </c>
      <c r="Q87" s="1" t="str">
        <f t="shared" si="44"/>
        <v/>
      </c>
      <c r="R87" s="1" t="str">
        <f t="shared" si="45"/>
        <v/>
      </c>
      <c r="S87" s="1" t="str">
        <f t="shared" si="46"/>
        <v/>
      </c>
      <c r="T87" s="2">
        <f t="shared" si="18"/>
        <v>1.0002338722866948</v>
      </c>
      <c r="U87" s="2">
        <f t="shared" si="47"/>
        <v>1.0005700793532073</v>
      </c>
      <c r="V87" s="2">
        <f t="shared" si="48"/>
        <v>1.0003362070665127</v>
      </c>
      <c r="W87" s="2">
        <f t="shared" si="49"/>
        <v>3.3620706651271703E-4</v>
      </c>
      <c r="X87" s="8">
        <f t="shared" si="50"/>
        <v>41121</v>
      </c>
      <c r="Y87" s="6">
        <f>IFERROR(VLOOKUP($X87,Funds!$A:$ZU,MATCH(Analysis!$A$30,Funds!$1:$1,0),FALSE),VLOOKUP($X87,'New Manager'!$A:$ZU,MATCH(Analysis!$A$30,'New Manager'!$1:$1,0),FALSE))</f>
        <v>1E-3</v>
      </c>
      <c r="Z87" s="6">
        <f>VLOOKUP($X87,'Net-&gt;Gross'!$A:$C,3,FALSE)</f>
        <v>9.9999999999994017E-4</v>
      </c>
      <c r="AA87" s="6">
        <f t="shared" si="51"/>
        <v>1.4146327946444739</v>
      </c>
      <c r="AB87" s="6">
        <f t="shared" si="52"/>
        <v>1.4146327946444754</v>
      </c>
      <c r="AC87" s="6">
        <f>PRODUCT($V$33:V87)</f>
        <v>1.4219526194114867</v>
      </c>
      <c r="AD87" s="2">
        <f t="shared" si="53"/>
        <v>1.0195411826297442</v>
      </c>
      <c r="AE87" s="2">
        <f t="shared" si="54"/>
        <v>1.0195411826297442</v>
      </c>
      <c r="AF87" s="2">
        <f t="shared" si="55"/>
        <v>1.0321409736019815</v>
      </c>
      <c r="AG87" s="2">
        <f t="shared" si="56"/>
        <v>6.6379293348722314E-4</v>
      </c>
      <c r="AH87" s="6">
        <f t="shared" si="57"/>
        <v>1E-3</v>
      </c>
      <c r="AI87" s="6">
        <f>VLOOKUP($X87,Factors!$A:$ZP,MATCH(Analysis!$AI$32,Factors!$1:$1,0),FALSE)</f>
        <v>1.3874323782844922E-2</v>
      </c>
      <c r="AJ87" s="1">
        <f t="shared" si="58"/>
        <v>0.81694868745129234</v>
      </c>
      <c r="AK87" s="1">
        <f t="shared" si="59"/>
        <v>0.71270039702585664</v>
      </c>
      <c r="AL87" s="1">
        <f t="shared" si="60"/>
        <v>-0.10424829042543571</v>
      </c>
      <c r="AM87" s="2">
        <f t="shared" si="61"/>
        <v>1.0138743237828449</v>
      </c>
      <c r="AN87" s="117">
        <v>38</v>
      </c>
      <c r="AO87" s="1"/>
      <c r="AP87" s="1"/>
      <c r="AQ87" s="1"/>
      <c r="AR87" s="1"/>
      <c r="AS87" s="1"/>
      <c r="AT87" s="1"/>
      <c r="AU87" s="1"/>
    </row>
    <row r="88" spans="1:47" x14ac:dyDescent="0.25">
      <c r="A88" s="30" t="s">
        <v>147</v>
      </c>
      <c r="B88" s="107">
        <f t="shared" si="29"/>
        <v>41152</v>
      </c>
      <c r="C88">
        <f>IFERROR(VLOOKUP($B88,Factors!$A:$ZV,MATCH(C$32,Factors!$1:$1,0),FALSE),"")</f>
        <v>2.9600000000000001E-2</v>
      </c>
      <c r="D88" t="str">
        <f>IFERROR(VLOOKUP($B88,Factors!$A:$ZV,MATCH(D$32,Factors!$1:$1,0),FALSE),"")</f>
        <v/>
      </c>
      <c r="E88" t="str">
        <f>IFERROR(VLOOKUP($B88,Factors!$A:$ZV,MATCH(E$32,Factors!$1:$1,0),FALSE),"")</f>
        <v/>
      </c>
      <c r="F88" t="str">
        <f>IFERROR(VLOOKUP($B88,Factors!$A:$ZV,MATCH(F$32,Factors!$1:$1,0),FALSE),"")</f>
        <v/>
      </c>
      <c r="G88" t="str">
        <f>IFERROR(VLOOKUP($B88,Factors!$A:$ZV,MATCH(G$32,Factors!$1:$1,0),FALSE),"")</f>
        <v/>
      </c>
      <c r="I88" s="2">
        <f t="shared" si="37"/>
        <v>1.0296000000000001</v>
      </c>
      <c r="J88" s="2" t="str">
        <f t="shared" si="38"/>
        <v/>
      </c>
      <c r="K88" s="2" t="str">
        <f t="shared" si="39"/>
        <v/>
      </c>
      <c r="L88" s="2" t="str">
        <f t="shared" si="40"/>
        <v/>
      </c>
      <c r="M88" s="2" t="str">
        <f t="shared" si="41"/>
        <v/>
      </c>
      <c r="O88" s="1">
        <f t="shared" si="42"/>
        <v>1.0199034583375512</v>
      </c>
      <c r="P88" s="1" t="str">
        <f t="shared" si="43"/>
        <v/>
      </c>
      <c r="Q88" s="1" t="str">
        <f t="shared" si="44"/>
        <v/>
      </c>
      <c r="R88" s="1" t="str">
        <f t="shared" si="45"/>
        <v/>
      </c>
      <c r="S88" s="1" t="str">
        <f t="shared" si="46"/>
        <v/>
      </c>
      <c r="T88" s="2">
        <f t="shared" si="18"/>
        <v>1.0002338722866948</v>
      </c>
      <c r="U88" s="2">
        <f t="shared" si="47"/>
        <v>1.0201373306242463</v>
      </c>
      <c r="V88" s="2">
        <f t="shared" si="48"/>
        <v>1.0199034583375512</v>
      </c>
      <c r="W88" s="2">
        <f t="shared" si="49"/>
        <v>1.990345833755125E-2</v>
      </c>
      <c r="X88" s="8">
        <f t="shared" si="50"/>
        <v>41152</v>
      </c>
      <c r="Y88" s="6">
        <f>IFERROR(VLOOKUP($X88,Funds!$A:$ZU,MATCH(Analysis!$A$30,Funds!$1:$1,0),FALSE),VLOOKUP($X88,'New Manager'!$A:$ZU,MATCH(Analysis!$A$30,'New Manager'!$1:$1,0),FALSE))</f>
        <v>1.9799999999999998E-2</v>
      </c>
      <c r="Z88" s="6">
        <f>VLOOKUP($X88,'Net-&gt;Gross'!$A:$C,3,FALSE)</f>
        <v>1.9799999999999967E-2</v>
      </c>
      <c r="AA88" s="6">
        <f t="shared" si="51"/>
        <v>1.4426425239784346</v>
      </c>
      <c r="AB88" s="6">
        <f t="shared" si="52"/>
        <v>1.4426425239784362</v>
      </c>
      <c r="AC88" s="6">
        <f>PRODUCT($V$33:V88)</f>
        <v>1.4502543941299151</v>
      </c>
      <c r="AD88" s="2">
        <f t="shared" si="53"/>
        <v>1.1156563202318313</v>
      </c>
      <c r="AE88" s="2">
        <f t="shared" si="54"/>
        <v>1.115656320231831</v>
      </c>
      <c r="AF88" s="2">
        <f t="shared" si="55"/>
        <v>1.1114249003993828</v>
      </c>
      <c r="AG88" s="2">
        <f t="shared" si="56"/>
        <v>-1.0345833755128278E-4</v>
      </c>
      <c r="AH88" s="6">
        <f t="shared" si="57"/>
        <v>1.9799999999999998E-2</v>
      </c>
      <c r="AI88" s="6">
        <f>VLOOKUP($X88,Factors!$A:$ZP,MATCH(Analysis!$AI$32,Factors!$1:$1,0),FALSE)</f>
        <v>2.252334018708213E-2</v>
      </c>
      <c r="AJ88" s="1">
        <f t="shared" si="58"/>
        <v>0.76621480415069576</v>
      </c>
      <c r="AK88" s="1">
        <f t="shared" si="59"/>
        <v>0.68367178405688112</v>
      </c>
      <c r="AL88" s="1">
        <f t="shared" si="60"/>
        <v>-8.2543020093814645E-2</v>
      </c>
      <c r="AM88" s="2">
        <f t="shared" si="61"/>
        <v>1.0225233401870821</v>
      </c>
      <c r="AN88" s="117">
        <v>39</v>
      </c>
      <c r="AO88" s="1"/>
      <c r="AP88" s="1"/>
      <c r="AQ88" s="1"/>
      <c r="AR88" s="1"/>
      <c r="AS88" s="1"/>
      <c r="AT88" s="1"/>
      <c r="AU88" s="1"/>
    </row>
    <row r="89" spans="1:47" x14ac:dyDescent="0.25">
      <c r="A89" s="30" t="s">
        <v>164</v>
      </c>
      <c r="B89" s="107">
        <f t="shared" si="29"/>
        <v>41182</v>
      </c>
      <c r="C89">
        <f>IFERROR(VLOOKUP($B89,Factors!$A:$ZV,MATCH(C$32,Factors!$1:$1,0),FALSE),"")</f>
        <v>4.3099999999999999E-2</v>
      </c>
      <c r="D89" t="str">
        <f>IFERROR(VLOOKUP($B89,Factors!$A:$ZV,MATCH(D$32,Factors!$1:$1,0),FALSE),"")</f>
        <v/>
      </c>
      <c r="E89" t="str">
        <f>IFERROR(VLOOKUP($B89,Factors!$A:$ZV,MATCH(E$32,Factors!$1:$1,0),FALSE),"")</f>
        <v/>
      </c>
      <c r="F89" t="str">
        <f>IFERROR(VLOOKUP($B89,Factors!$A:$ZV,MATCH(F$32,Factors!$1:$1,0),FALSE),"")</f>
        <v/>
      </c>
      <c r="G89" t="str">
        <f>IFERROR(VLOOKUP($B89,Factors!$A:$ZV,MATCH(G$32,Factors!$1:$1,0),FALSE),"")</f>
        <v/>
      </c>
      <c r="I89" s="2">
        <f t="shared" si="37"/>
        <v>1.0430999999999999</v>
      </c>
      <c r="J89" s="2" t="str">
        <f t="shared" si="38"/>
        <v/>
      </c>
      <c r="K89" s="2" t="str">
        <f t="shared" si="39"/>
        <v/>
      </c>
      <c r="L89" s="2" t="str">
        <f t="shared" si="40"/>
        <v/>
      </c>
      <c r="M89" s="2" t="str">
        <f t="shared" si="41"/>
        <v/>
      </c>
      <c r="O89" s="1">
        <f t="shared" si="42"/>
        <v>1.0289810491333937</v>
      </c>
      <c r="P89" s="1" t="str">
        <f t="shared" si="43"/>
        <v/>
      </c>
      <c r="Q89" s="1" t="str">
        <f t="shared" si="44"/>
        <v/>
      </c>
      <c r="R89" s="1" t="str">
        <f t="shared" si="45"/>
        <v/>
      </c>
      <c r="S89" s="1" t="str">
        <f t="shared" si="46"/>
        <v/>
      </c>
      <c r="T89" s="2">
        <f t="shared" si="18"/>
        <v>1.0002338722866948</v>
      </c>
      <c r="U89" s="2">
        <f t="shared" si="47"/>
        <v>1.0292149214200883</v>
      </c>
      <c r="V89" s="2">
        <f t="shared" si="48"/>
        <v>1.0289810491333937</v>
      </c>
      <c r="W89" s="2">
        <f t="shared" si="49"/>
        <v>2.8981049133393721E-2</v>
      </c>
      <c r="X89" s="8">
        <f t="shared" si="50"/>
        <v>41182</v>
      </c>
      <c r="Y89" s="6">
        <f>IFERROR(VLOOKUP($X89,Funds!$A:$ZU,MATCH(Analysis!$A$30,Funds!$1:$1,0),FALSE),VLOOKUP($X89,'New Manager'!$A:$ZU,MATCH(Analysis!$A$30,'New Manager'!$1:$1,0),FALSE))</f>
        <v>2.8375000000000001E-2</v>
      </c>
      <c r="Z89" s="6">
        <f>VLOOKUP($X89,'Net-&gt;Gross'!$A:$C,3,FALSE)</f>
        <v>2.8374999999999956E-2</v>
      </c>
      <c r="AA89" s="6">
        <f t="shared" si="51"/>
        <v>1.4835775055963227</v>
      </c>
      <c r="AB89" s="6">
        <f t="shared" si="52"/>
        <v>1.4835775055963243</v>
      </c>
      <c r="AC89" s="6">
        <f>PRODUCT($V$33:V89)</f>
        <v>1.4922842879821143</v>
      </c>
      <c r="AD89" s="2">
        <f t="shared" si="53"/>
        <v>1.2097673054629334</v>
      </c>
      <c r="AE89" s="2">
        <f t="shared" si="54"/>
        <v>1.2097673054629332</v>
      </c>
      <c r="AF89" s="2">
        <f t="shared" si="55"/>
        <v>1.1986013945431688</v>
      </c>
      <c r="AG89" s="2">
        <f t="shared" si="56"/>
        <v>-6.0604913339376565E-4</v>
      </c>
      <c r="AH89" s="6">
        <f t="shared" si="57"/>
        <v>2.8375000000000001E-2</v>
      </c>
      <c r="AI89" s="6">
        <f>VLOOKUP($X89,Factors!$A:$ZP,MATCH(Analysis!$AI$32,Factors!$1:$1,0),FALSE)</f>
        <v>2.5835519673721663E-2</v>
      </c>
      <c r="AJ89" s="1">
        <f t="shared" si="58"/>
        <v>0.78837934626025519</v>
      </c>
      <c r="AK89" s="1">
        <f t="shared" si="59"/>
        <v>0.70179122082918211</v>
      </c>
      <c r="AL89" s="1">
        <f t="shared" si="60"/>
        <v>-8.6588125431073082E-2</v>
      </c>
      <c r="AM89" s="2">
        <f t="shared" si="61"/>
        <v>1.0258355196737217</v>
      </c>
      <c r="AN89" s="117">
        <v>40</v>
      </c>
      <c r="AO89" s="1"/>
      <c r="AP89" s="1"/>
      <c r="AQ89" s="1"/>
      <c r="AR89" s="1"/>
      <c r="AS89" s="1"/>
      <c r="AT89" s="1"/>
      <c r="AU89" s="1"/>
    </row>
    <row r="90" spans="1:47" x14ac:dyDescent="0.25">
      <c r="A90" s="31" t="s">
        <v>56</v>
      </c>
      <c r="B90" s="107">
        <f t="shared" si="29"/>
        <v>41213</v>
      </c>
      <c r="C90">
        <f>IFERROR(VLOOKUP($B90,Factors!$A:$ZV,MATCH(C$32,Factors!$1:$1,0),FALSE),"")</f>
        <v>7.3000000000000001E-3</v>
      </c>
      <c r="D90" t="str">
        <f>IFERROR(VLOOKUP($B90,Factors!$A:$ZV,MATCH(D$32,Factors!$1:$1,0),FALSE),"")</f>
        <v/>
      </c>
      <c r="E90" t="str">
        <f>IFERROR(VLOOKUP($B90,Factors!$A:$ZV,MATCH(E$32,Factors!$1:$1,0),FALSE),"")</f>
        <v/>
      </c>
      <c r="F90" t="str">
        <f>IFERROR(VLOOKUP($B90,Factors!$A:$ZV,MATCH(F$32,Factors!$1:$1,0),FALSE),"")</f>
        <v/>
      </c>
      <c r="G90" t="str">
        <f>IFERROR(VLOOKUP($B90,Factors!$A:$ZV,MATCH(G$32,Factors!$1:$1,0),FALSE),"")</f>
        <v/>
      </c>
      <c r="I90" s="2">
        <f t="shared" si="37"/>
        <v>1.0073000000000001</v>
      </c>
      <c r="J90" s="2" t="str">
        <f t="shared" si="38"/>
        <v/>
      </c>
      <c r="K90" s="2" t="str">
        <f t="shared" si="39"/>
        <v/>
      </c>
      <c r="L90" s="2" t="str">
        <f t="shared" si="40"/>
        <v/>
      </c>
      <c r="M90" s="2" t="str">
        <f t="shared" si="41"/>
        <v/>
      </c>
      <c r="O90" s="1">
        <f t="shared" si="42"/>
        <v>1.0049086231710853</v>
      </c>
      <c r="P90" s="1" t="str">
        <f t="shared" si="43"/>
        <v/>
      </c>
      <c r="Q90" s="1" t="str">
        <f t="shared" si="44"/>
        <v/>
      </c>
      <c r="R90" s="1" t="str">
        <f t="shared" si="45"/>
        <v/>
      </c>
      <c r="S90" s="1" t="str">
        <f t="shared" si="46"/>
        <v/>
      </c>
      <c r="T90" s="2">
        <f t="shared" si="18"/>
        <v>1.0002338722866948</v>
      </c>
      <c r="U90" s="2">
        <f t="shared" si="47"/>
        <v>1.0051424954577799</v>
      </c>
      <c r="V90" s="2">
        <f t="shared" si="48"/>
        <v>1.0049086231710853</v>
      </c>
      <c r="W90" s="2">
        <f t="shared" si="49"/>
        <v>4.9086231710853134E-3</v>
      </c>
      <c r="X90" s="8">
        <f t="shared" si="50"/>
        <v>41213</v>
      </c>
      <c r="Y90" s="6">
        <f>IFERROR(VLOOKUP($X90,Funds!$A:$ZU,MATCH(Analysis!$A$30,Funds!$1:$1,0),FALSE),VLOOKUP($X90,'New Manager'!$A:$ZU,MATCH(Analysis!$A$30,'New Manager'!$1:$1,0),FALSE))</f>
        <v>4.0750000024999998E-3</v>
      </c>
      <c r="Z90" s="6">
        <f>VLOOKUP($X90,'Net-&gt;Gross'!$A:$C,3,FALSE)</f>
        <v>4.0750000024999998E-3</v>
      </c>
      <c r="AA90" s="6">
        <f t="shared" si="51"/>
        <v>1.4896230839353368</v>
      </c>
      <c r="AB90" s="6">
        <f t="shared" si="52"/>
        <v>1.4896230839353384</v>
      </c>
      <c r="AC90" s="6">
        <f>PRODUCT($V$33:V90)</f>
        <v>1.4996093492159499</v>
      </c>
      <c r="AD90" s="2">
        <f t="shared" si="53"/>
        <v>1.1127930808563034</v>
      </c>
      <c r="AE90" s="2">
        <f t="shared" si="54"/>
        <v>1.1127930808563031</v>
      </c>
      <c r="AF90" s="2">
        <f t="shared" si="55"/>
        <v>1.1146907279500857</v>
      </c>
      <c r="AG90" s="2">
        <f t="shared" si="56"/>
        <v>-8.3362316858531359E-4</v>
      </c>
      <c r="AH90" s="6">
        <f t="shared" si="57"/>
        <v>4.0750000024999998E-3</v>
      </c>
      <c r="AI90" s="6">
        <f>VLOOKUP($X90,Factors!$A:$ZP,MATCH(Analysis!$AI$32,Factors!$1:$1,0),FALSE)</f>
        <v>-1.8433572378685703E-2</v>
      </c>
      <c r="AJ90" s="1">
        <f t="shared" si="58"/>
        <v>0.66135991494205404</v>
      </c>
      <c r="AK90" s="1">
        <f t="shared" si="59"/>
        <v>0.6055157971322066</v>
      </c>
      <c r="AL90" s="1">
        <f t="shared" si="60"/>
        <v>-5.5844117809847438E-2</v>
      </c>
      <c r="AM90" s="2">
        <f t="shared" si="61"/>
        <v>0.9815664276213143</v>
      </c>
      <c r="AN90" s="117">
        <v>41</v>
      </c>
      <c r="AO90" s="1"/>
      <c r="AP90" s="1"/>
      <c r="AQ90" s="1"/>
      <c r="AR90" s="1"/>
      <c r="AS90" s="1"/>
      <c r="AT90" s="1"/>
      <c r="AU90" s="1"/>
    </row>
    <row r="91" spans="1:47" x14ac:dyDescent="0.25">
      <c r="A91" s="31"/>
      <c r="B91" s="107">
        <f t="shared" si="29"/>
        <v>41243</v>
      </c>
      <c r="C91">
        <f>IFERROR(VLOOKUP($B91,Factors!$A:$ZV,MATCH(C$32,Factors!$1:$1,0),FALSE),"")</f>
        <v>2.9100000000000001E-2</v>
      </c>
      <c r="D91" t="str">
        <f>IFERROR(VLOOKUP($B91,Factors!$A:$ZV,MATCH(D$32,Factors!$1:$1,0),FALSE),"")</f>
        <v/>
      </c>
      <c r="E91" t="str">
        <f>IFERROR(VLOOKUP($B91,Factors!$A:$ZV,MATCH(E$32,Factors!$1:$1,0),FALSE),"")</f>
        <v/>
      </c>
      <c r="F91" t="str">
        <f>IFERROR(VLOOKUP($B91,Factors!$A:$ZV,MATCH(F$32,Factors!$1:$1,0),FALSE),"")</f>
        <v/>
      </c>
      <c r="G91" t="str">
        <f>IFERROR(VLOOKUP($B91,Factors!$A:$ZV,MATCH(G$32,Factors!$1:$1,0),FALSE),"")</f>
        <v/>
      </c>
      <c r="I91" s="2">
        <f t="shared" si="37"/>
        <v>1.0290999999999999</v>
      </c>
      <c r="J91" s="2" t="str">
        <f t="shared" si="38"/>
        <v/>
      </c>
      <c r="K91" s="2" t="str">
        <f t="shared" si="39"/>
        <v/>
      </c>
      <c r="L91" s="2" t="str">
        <f t="shared" si="40"/>
        <v/>
      </c>
      <c r="M91" s="2" t="str">
        <f t="shared" si="41"/>
        <v/>
      </c>
      <c r="O91" s="1">
        <f t="shared" si="42"/>
        <v>1.0195672512710385</v>
      </c>
      <c r="P91" s="1" t="str">
        <f t="shared" si="43"/>
        <v/>
      </c>
      <c r="Q91" s="1" t="str">
        <f t="shared" si="44"/>
        <v/>
      </c>
      <c r="R91" s="1" t="str">
        <f t="shared" si="45"/>
        <v/>
      </c>
      <c r="S91" s="1" t="str">
        <f t="shared" si="46"/>
        <v/>
      </c>
      <c r="T91" s="2">
        <f t="shared" si="18"/>
        <v>1.0002338722866948</v>
      </c>
      <c r="U91" s="2">
        <f t="shared" si="47"/>
        <v>1.0198011235577331</v>
      </c>
      <c r="V91" s="2">
        <f t="shared" si="48"/>
        <v>1.0195672512710385</v>
      </c>
      <c r="W91" s="2">
        <f t="shared" si="49"/>
        <v>1.9567251271038533E-2</v>
      </c>
      <c r="X91" s="8">
        <f t="shared" si="50"/>
        <v>41243</v>
      </c>
      <c r="Y91" s="6">
        <f>IFERROR(VLOOKUP($X91,Funds!$A:$ZU,MATCH(Analysis!$A$30,Funds!$1:$1,0),FALSE),VLOOKUP($X91,'New Manager'!$A:$ZU,MATCH(Analysis!$A$30,'New Manager'!$1:$1,0),FALSE))</f>
        <v>1.7749999999999998E-2</v>
      </c>
      <c r="Z91" s="6">
        <f>VLOOKUP($X91,'Net-&gt;Gross'!$A:$C,3,FALSE)</f>
        <v>1.7749999999999926E-2</v>
      </c>
      <c r="AA91" s="6">
        <f t="shared" si="51"/>
        <v>1.5160638936751889</v>
      </c>
      <c r="AB91" s="6">
        <f t="shared" si="52"/>
        <v>1.5160638936751905</v>
      </c>
      <c r="AC91" s="6">
        <f>PRODUCT($V$33:V91)</f>
        <v>1.528952582160457</v>
      </c>
      <c r="AD91" s="2">
        <f t="shared" si="53"/>
        <v>1.1327433881344262</v>
      </c>
      <c r="AE91" s="2">
        <f t="shared" si="54"/>
        <v>1.1327433881344258</v>
      </c>
      <c r="AF91" s="2">
        <f t="shared" si="55"/>
        <v>1.127555586629172</v>
      </c>
      <c r="AG91" s="2">
        <f t="shared" si="56"/>
        <v>-1.8172512710386071E-3</v>
      </c>
      <c r="AH91" s="6">
        <f t="shared" si="57"/>
        <v>1.7749999999999998E-2</v>
      </c>
      <c r="AI91" s="6">
        <f>VLOOKUP($X91,Factors!$A:$ZP,MATCH(Analysis!$AI$32,Factors!$1:$1,0),FALSE)</f>
        <v>5.741463067112873E-3</v>
      </c>
      <c r="AJ91" s="1">
        <f t="shared" si="58"/>
        <v>0.6525618467056955</v>
      </c>
      <c r="AK91" s="1">
        <f t="shared" si="59"/>
        <v>0.60655420064305121</v>
      </c>
      <c r="AL91" s="1">
        <f t="shared" si="60"/>
        <v>-4.6007646062644292E-2</v>
      </c>
      <c r="AM91" s="2">
        <f t="shared" si="61"/>
        <v>1.0057414630671129</v>
      </c>
      <c r="AN91" s="117">
        <v>42</v>
      </c>
      <c r="AO91" s="1"/>
      <c r="AP91" s="1"/>
      <c r="AQ91" s="1"/>
      <c r="AR91" s="1"/>
      <c r="AS91" s="1"/>
      <c r="AT91" s="1"/>
      <c r="AU91" s="1"/>
    </row>
    <row r="92" spans="1:47" x14ac:dyDescent="0.25">
      <c r="A92" s="31" t="s">
        <v>51</v>
      </c>
      <c r="B92" s="107">
        <f t="shared" si="29"/>
        <v>41274</v>
      </c>
      <c r="C92">
        <f>IFERROR(VLOOKUP($B92,Factors!$A:$ZV,MATCH(C$32,Factors!$1:$1,0),FALSE),"")</f>
        <v>2.76E-2</v>
      </c>
      <c r="D92" t="str">
        <f>IFERROR(VLOOKUP($B92,Factors!$A:$ZV,MATCH(D$32,Factors!$1:$1,0),FALSE),"")</f>
        <v/>
      </c>
      <c r="E92" t="str">
        <f>IFERROR(VLOOKUP($B92,Factors!$A:$ZV,MATCH(E$32,Factors!$1:$1,0),FALSE),"")</f>
        <v/>
      </c>
      <c r="F92" t="str">
        <f>IFERROR(VLOOKUP($B92,Factors!$A:$ZV,MATCH(F$32,Factors!$1:$1,0),FALSE),"")</f>
        <v/>
      </c>
      <c r="G92" t="str">
        <f>IFERROR(VLOOKUP($B92,Factors!$A:$ZV,MATCH(G$32,Factors!$1:$1,0),FALSE),"")</f>
        <v/>
      </c>
      <c r="I92" s="2">
        <f t="shared" si="37"/>
        <v>1.0276000000000001</v>
      </c>
      <c r="J92" s="2" t="str">
        <f t="shared" si="38"/>
        <v/>
      </c>
      <c r="K92" s="2" t="str">
        <f t="shared" si="39"/>
        <v/>
      </c>
      <c r="L92" s="2" t="str">
        <f t="shared" si="40"/>
        <v/>
      </c>
      <c r="M92" s="2" t="str">
        <f t="shared" si="41"/>
        <v/>
      </c>
      <c r="O92" s="1">
        <f t="shared" si="42"/>
        <v>1.0185586300715004</v>
      </c>
      <c r="P92" s="1" t="str">
        <f t="shared" si="43"/>
        <v/>
      </c>
      <c r="Q92" s="1" t="str">
        <f t="shared" si="44"/>
        <v/>
      </c>
      <c r="R92" s="1" t="str">
        <f t="shared" si="45"/>
        <v/>
      </c>
      <c r="S92" s="1" t="str">
        <f t="shared" si="46"/>
        <v/>
      </c>
      <c r="T92" s="2">
        <f t="shared" si="18"/>
        <v>1.0002338722866948</v>
      </c>
      <c r="U92" s="2">
        <f t="shared" si="47"/>
        <v>1.0187925023581954</v>
      </c>
      <c r="V92" s="2">
        <f t="shared" si="48"/>
        <v>1.0185586300715004</v>
      </c>
      <c r="W92" s="2">
        <f t="shared" si="49"/>
        <v>1.8558630071500382E-2</v>
      </c>
      <c r="X92" s="8">
        <f t="shared" si="50"/>
        <v>41274</v>
      </c>
      <c r="Y92" s="6">
        <f>IFERROR(VLOOKUP($X92,Funds!$A:$ZU,MATCH(Analysis!$A$30,Funds!$1:$1,0),FALSE),VLOOKUP($X92,'New Manager'!$A:$ZU,MATCH(Analysis!$A$30,'New Manager'!$1:$1,0),FALSE))</f>
        <v>1.695E-2</v>
      </c>
      <c r="Z92" s="6">
        <f>VLOOKUP($X92,'Net-&gt;Gross'!$A:$C,3,FALSE)</f>
        <v>1.6950000000000076E-2</v>
      </c>
      <c r="AA92" s="6">
        <f t="shared" si="51"/>
        <v>1.5417611766729833</v>
      </c>
      <c r="AB92" s="6">
        <f t="shared" si="52"/>
        <v>1.5417611766729851</v>
      </c>
      <c r="AC92" s="6">
        <f>PRODUCT($V$33:V92)</f>
        <v>1.5573278475296382</v>
      </c>
      <c r="AD92" s="2">
        <f t="shared" si="53"/>
        <v>1.1464975253180441</v>
      </c>
      <c r="AE92" s="2">
        <f t="shared" si="54"/>
        <v>1.1464975253180436</v>
      </c>
      <c r="AF92" s="2">
        <f t="shared" si="55"/>
        <v>1.1383015202493392</v>
      </c>
      <c r="AG92" s="2">
        <f t="shared" si="56"/>
        <v>-1.6086300715003055E-3</v>
      </c>
      <c r="AH92" s="6">
        <f t="shared" si="57"/>
        <v>1.695E-2</v>
      </c>
      <c r="AI92" s="6">
        <f>VLOOKUP($X92,Factors!$A:$ZP,MATCH(Analysis!$AI$32,Factors!$1:$1,0),FALSE)</f>
        <v>9.0650210306415513E-3</v>
      </c>
      <c r="AJ92" s="1">
        <f t="shared" si="58"/>
        <v>0.64817913971155072</v>
      </c>
      <c r="AK92" s="1">
        <f t="shared" si="59"/>
        <v>0.6026616325994455</v>
      </c>
      <c r="AL92" s="1">
        <f t="shared" si="60"/>
        <v>-4.5517507112105227E-2</v>
      </c>
      <c r="AM92" s="2">
        <f t="shared" si="61"/>
        <v>1.0090650210306416</v>
      </c>
      <c r="AN92" s="117">
        <v>43</v>
      </c>
      <c r="AO92" s="1"/>
      <c r="AP92" s="1"/>
      <c r="AQ92" s="1"/>
      <c r="AR92" s="1"/>
      <c r="AS92" s="1"/>
      <c r="AT92" s="1"/>
      <c r="AU92" s="1"/>
    </row>
    <row r="93" spans="1:47" x14ac:dyDescent="0.25">
      <c r="A93" s="31" t="s">
        <v>52</v>
      </c>
      <c r="B93" s="107">
        <f t="shared" si="29"/>
        <v>41305</v>
      </c>
      <c r="C93">
        <f>IFERROR(VLOOKUP($B93,Factors!$A:$ZV,MATCH(C$32,Factors!$1:$1,0),FALSE),"")</f>
        <v>5.7500000000000002E-2</v>
      </c>
      <c r="D93" t="str">
        <f>IFERROR(VLOOKUP($B93,Factors!$A:$ZV,MATCH(D$32,Factors!$1:$1,0),FALSE),"")</f>
        <v/>
      </c>
      <c r="E93" t="str">
        <f>IFERROR(VLOOKUP($B93,Factors!$A:$ZV,MATCH(E$32,Factors!$1:$1,0),FALSE),"")</f>
        <v/>
      </c>
      <c r="F93" t="str">
        <f>IFERROR(VLOOKUP($B93,Factors!$A:$ZV,MATCH(F$32,Factors!$1:$1,0),FALSE),"")</f>
        <v/>
      </c>
      <c r="G93" t="str">
        <f>IFERROR(VLOOKUP($B93,Factors!$A:$ZV,MATCH(G$32,Factors!$1:$1,0),FALSE),"")</f>
        <v/>
      </c>
      <c r="I93" s="2">
        <f t="shared" si="37"/>
        <v>1.0575000000000001</v>
      </c>
      <c r="J93" s="2" t="str">
        <f t="shared" si="38"/>
        <v/>
      </c>
      <c r="K93" s="2" t="str">
        <f t="shared" si="39"/>
        <v/>
      </c>
      <c r="L93" s="2" t="str">
        <f t="shared" si="40"/>
        <v/>
      </c>
      <c r="M93" s="2" t="str">
        <f t="shared" si="41"/>
        <v/>
      </c>
      <c r="O93" s="1">
        <f t="shared" si="42"/>
        <v>1.0386638126489591</v>
      </c>
      <c r="P93" s="1" t="str">
        <f t="shared" si="43"/>
        <v/>
      </c>
      <c r="Q93" s="1" t="str">
        <f t="shared" si="44"/>
        <v/>
      </c>
      <c r="R93" s="1" t="str">
        <f t="shared" si="45"/>
        <v/>
      </c>
      <c r="S93" s="1" t="str">
        <f t="shared" si="46"/>
        <v/>
      </c>
      <c r="T93" s="2">
        <f t="shared" si="18"/>
        <v>1.0002338722866948</v>
      </c>
      <c r="U93" s="2">
        <f t="shared" si="47"/>
        <v>1.0388976849356539</v>
      </c>
      <c r="V93" s="2">
        <f t="shared" si="48"/>
        <v>1.0386638126489591</v>
      </c>
      <c r="W93" s="2">
        <f t="shared" si="49"/>
        <v>3.8663812648959128E-2</v>
      </c>
      <c r="X93" s="8">
        <f t="shared" si="50"/>
        <v>41305</v>
      </c>
      <c r="Y93" s="6">
        <f>IFERROR(VLOOKUP($X93,Funds!$A:$ZU,MATCH(Analysis!$A$30,Funds!$1:$1,0),FALSE),VLOOKUP($X93,'New Manager'!$A:$ZU,MATCH(Analysis!$A$30,'New Manager'!$1:$1,0),FALSE))</f>
        <v>3.7749999999999999E-2</v>
      </c>
      <c r="Z93" s="6">
        <f>VLOOKUP($X93,'Net-&gt;Gross'!$A:$C,3,FALSE)</f>
        <v>3.775000000000004E-2</v>
      </c>
      <c r="AA93" s="6">
        <f t="shared" si="51"/>
        <v>1.5999626610923883</v>
      </c>
      <c r="AB93" s="6">
        <f t="shared" si="52"/>
        <v>1.5999626610923903</v>
      </c>
      <c r="AC93" s="6">
        <f>PRODUCT($V$33:V93)</f>
        <v>1.6175400796595309</v>
      </c>
      <c r="AD93" s="2">
        <f t="shared" si="53"/>
        <v>1.1599666636431705</v>
      </c>
      <c r="AE93" s="2">
        <f t="shared" si="54"/>
        <v>1.1599666636431702</v>
      </c>
      <c r="AF93" s="2">
        <f t="shared" si="55"/>
        <v>1.1574845410104169</v>
      </c>
      <c r="AG93" s="2">
        <f t="shared" si="56"/>
        <v>-9.1381264895908781E-4</v>
      </c>
      <c r="AH93" s="6">
        <f t="shared" si="57"/>
        <v>3.7749999999999999E-2</v>
      </c>
      <c r="AI93" s="6">
        <f>VLOOKUP($X93,Factors!$A:$ZP,MATCH(Analysis!$AI$32,Factors!$1:$1,0),FALSE)</f>
        <v>5.1771185995335367E-2</v>
      </c>
      <c r="AJ93" s="1">
        <f t="shared" si="58"/>
        <v>0.67096125156434383</v>
      </c>
      <c r="AK93" s="1">
        <f t="shared" si="59"/>
        <v>0.64380714121428406</v>
      </c>
      <c r="AL93" s="1">
        <f t="shared" si="60"/>
        <v>-2.7154110350059768E-2</v>
      </c>
      <c r="AM93" s="2">
        <f t="shared" si="61"/>
        <v>1.0517711859953354</v>
      </c>
      <c r="AN93" s="117">
        <v>44</v>
      </c>
      <c r="AO93" s="1"/>
      <c r="AP93" s="1"/>
      <c r="AQ93" s="1"/>
      <c r="AR93" s="1"/>
      <c r="AS93" s="1"/>
      <c r="AT93" s="1"/>
      <c r="AU93" s="1"/>
    </row>
    <row r="94" spans="1:47" x14ac:dyDescent="0.25">
      <c r="A94" s="31" t="s">
        <v>54</v>
      </c>
      <c r="B94" s="107">
        <f t="shared" si="29"/>
        <v>41333</v>
      </c>
      <c r="C94">
        <f>IFERROR(VLOOKUP($B94,Factors!$A:$ZV,MATCH(C$32,Factors!$1:$1,0),FALSE),"")</f>
        <v>2.3099999999999999E-2</v>
      </c>
      <c r="D94" t="str">
        <f>IFERROR(VLOOKUP($B94,Factors!$A:$ZV,MATCH(D$32,Factors!$1:$1,0),FALSE),"")</f>
        <v/>
      </c>
      <c r="E94" t="str">
        <f>IFERROR(VLOOKUP($B94,Factors!$A:$ZV,MATCH(E$32,Factors!$1:$1,0),FALSE),"")</f>
        <v/>
      </c>
      <c r="F94" t="str">
        <f>IFERROR(VLOOKUP($B94,Factors!$A:$ZV,MATCH(F$32,Factors!$1:$1,0),FALSE),"")</f>
        <v/>
      </c>
      <c r="G94" t="str">
        <f>IFERROR(VLOOKUP($B94,Factors!$A:$ZV,MATCH(G$32,Factors!$1:$1,0),FALSE),"")</f>
        <v/>
      </c>
      <c r="I94" s="2">
        <f t="shared" si="37"/>
        <v>1.0230999999999999</v>
      </c>
      <c r="J94" s="2" t="str">
        <f t="shared" si="38"/>
        <v/>
      </c>
      <c r="K94" s="2" t="str">
        <f t="shared" si="39"/>
        <v/>
      </c>
      <c r="L94" s="2" t="str">
        <f t="shared" si="40"/>
        <v/>
      </c>
      <c r="M94" s="2" t="str">
        <f t="shared" si="41"/>
        <v/>
      </c>
      <c r="O94" s="1">
        <f t="shared" si="42"/>
        <v>1.0155327664728862</v>
      </c>
      <c r="P94" s="1" t="str">
        <f t="shared" si="43"/>
        <v/>
      </c>
      <c r="Q94" s="1" t="str">
        <f t="shared" si="44"/>
        <v/>
      </c>
      <c r="R94" s="1" t="str">
        <f t="shared" si="45"/>
        <v/>
      </c>
      <c r="S94" s="1" t="str">
        <f t="shared" si="46"/>
        <v/>
      </c>
      <c r="T94" s="2">
        <f t="shared" si="18"/>
        <v>1.0002338722866948</v>
      </c>
      <c r="U94" s="2">
        <f t="shared" si="47"/>
        <v>1.015766638759581</v>
      </c>
      <c r="V94" s="2">
        <f t="shared" si="48"/>
        <v>1.0155327664728862</v>
      </c>
      <c r="W94" s="2">
        <f t="shared" si="49"/>
        <v>1.553276647288615E-2</v>
      </c>
      <c r="X94" s="8">
        <f t="shared" si="50"/>
        <v>41333</v>
      </c>
      <c r="Y94" s="6">
        <f>IFERROR(VLOOKUP($X94,Funds!$A:$ZU,MATCH(Analysis!$A$30,Funds!$1:$1,0),FALSE),VLOOKUP($X94,'New Manager'!$A:$ZU,MATCH(Analysis!$A$30,'New Manager'!$1:$1,0),FALSE))</f>
        <v>2.0625000000000001E-2</v>
      </c>
      <c r="Z94" s="6">
        <f>VLOOKUP($X94,'Net-&gt;Gross'!$A:$C,3,FALSE)</f>
        <v>2.0625000000000032E-2</v>
      </c>
      <c r="AA94" s="6">
        <f t="shared" si="51"/>
        <v>1.6329618909774186</v>
      </c>
      <c r="AB94" s="6">
        <f t="shared" si="52"/>
        <v>1.6329618909774211</v>
      </c>
      <c r="AC94" s="6">
        <f>PRODUCT($V$33:V94)</f>
        <v>1.6426649519774161</v>
      </c>
      <c r="AD94" s="2">
        <f t="shared" si="53"/>
        <v>1.1541429417570235</v>
      </c>
      <c r="AE94" s="2">
        <f t="shared" si="54"/>
        <v>1.1541429417570237</v>
      </c>
      <c r="AF94" s="2">
        <f t="shared" si="55"/>
        <v>1.1502492093903203</v>
      </c>
      <c r="AG94" s="2">
        <f t="shared" si="56"/>
        <v>5.0922335271138819E-3</v>
      </c>
      <c r="AH94" s="6">
        <f t="shared" si="57"/>
        <v>2.0625000000000001E-2</v>
      </c>
      <c r="AI94" s="6">
        <f>VLOOKUP($X94,Factors!$A:$ZP,MATCH(Analysis!$AI$32,Factors!$1:$1,0),FALSE)</f>
        <v>1.3568854106311701E-2</v>
      </c>
      <c r="AJ94" s="1">
        <f t="shared" si="58"/>
        <v>0.69610736528694195</v>
      </c>
      <c r="AK94" s="1">
        <f t="shared" si="59"/>
        <v>0.67714277789998067</v>
      </c>
      <c r="AL94" s="1">
        <f t="shared" si="60"/>
        <v>-1.8964587386961274E-2</v>
      </c>
      <c r="AM94" s="2">
        <f t="shared" si="61"/>
        <v>1.0135688541063117</v>
      </c>
      <c r="AN94" s="117">
        <v>45</v>
      </c>
      <c r="AO94" s="1"/>
      <c r="AP94" s="1"/>
      <c r="AQ94" s="1"/>
      <c r="AR94" s="1"/>
      <c r="AS94" s="1"/>
      <c r="AT94" s="1"/>
      <c r="AU94" s="1"/>
    </row>
    <row r="95" spans="1:47" x14ac:dyDescent="0.25">
      <c r="A95" s="69" t="s">
        <v>55</v>
      </c>
      <c r="B95" s="107">
        <f t="shared" si="29"/>
        <v>41364</v>
      </c>
      <c r="C95">
        <f>IFERROR(VLOOKUP($B95,Factors!$A:$ZV,MATCH(C$32,Factors!$1:$1,0),FALSE),"")</f>
        <v>5.5599999999999997E-2</v>
      </c>
      <c r="D95" t="str">
        <f>IFERROR(VLOOKUP($B95,Factors!$A:$ZV,MATCH(D$32,Factors!$1:$1,0),FALSE),"")</f>
        <v/>
      </c>
      <c r="E95" t="str">
        <f>IFERROR(VLOOKUP($B95,Factors!$A:$ZV,MATCH(E$32,Factors!$1:$1,0),FALSE),"")</f>
        <v/>
      </c>
      <c r="F95" t="str">
        <f>IFERROR(VLOOKUP($B95,Factors!$A:$ZV,MATCH(F$32,Factors!$1:$1,0),FALSE),"")</f>
        <v/>
      </c>
      <c r="G95" t="str">
        <f>IFERROR(VLOOKUP($B95,Factors!$A:$ZV,MATCH(G$32,Factors!$1:$1,0),FALSE),"")</f>
        <v/>
      </c>
      <c r="I95" s="2">
        <f t="shared" si="37"/>
        <v>1.0556000000000001</v>
      </c>
      <c r="J95" s="2" t="str">
        <f t="shared" si="38"/>
        <v/>
      </c>
      <c r="K95" s="2" t="str">
        <f t="shared" si="39"/>
        <v/>
      </c>
      <c r="L95" s="2" t="str">
        <f t="shared" si="40"/>
        <v/>
      </c>
      <c r="M95" s="2" t="str">
        <f t="shared" si="41"/>
        <v/>
      </c>
      <c r="O95" s="1">
        <f t="shared" si="42"/>
        <v>1.037386225796211</v>
      </c>
      <c r="P95" s="1" t="str">
        <f t="shared" si="43"/>
        <v/>
      </c>
      <c r="Q95" s="1" t="str">
        <f t="shared" si="44"/>
        <v/>
      </c>
      <c r="R95" s="1" t="str">
        <f t="shared" si="45"/>
        <v/>
      </c>
      <c r="S95" s="1" t="str">
        <f t="shared" si="46"/>
        <v/>
      </c>
      <c r="T95" s="2">
        <f t="shared" si="18"/>
        <v>1.0002338722866948</v>
      </c>
      <c r="U95" s="2">
        <f t="shared" si="47"/>
        <v>1.0376200980829058</v>
      </c>
      <c r="V95" s="2">
        <f t="shared" si="48"/>
        <v>1.037386225796211</v>
      </c>
      <c r="W95" s="2">
        <f t="shared" si="49"/>
        <v>3.7386225796210981E-2</v>
      </c>
      <c r="X95" s="8">
        <f t="shared" si="50"/>
        <v>41364</v>
      </c>
      <c r="Y95" s="6">
        <f>IFERROR(VLOOKUP($X95,Funds!$A:$ZU,MATCH(Analysis!$A$30,Funds!$1:$1,0),FALSE),VLOOKUP($X95,'New Manager'!$A:$ZU,MATCH(Analysis!$A$30,'New Manager'!$1:$1,0),FALSE))</f>
        <v>3.39E-2</v>
      </c>
      <c r="Z95" s="6">
        <f>VLOOKUP($X95,'Net-&gt;Gross'!$A:$C,3,FALSE)</f>
        <v>3.3899999999999958E-2</v>
      </c>
      <c r="AA95" s="6">
        <f t="shared" si="51"/>
        <v>1.6883192990815532</v>
      </c>
      <c r="AB95" s="6">
        <f t="shared" si="52"/>
        <v>1.6883192990815556</v>
      </c>
      <c r="AC95" s="6">
        <f>PRODUCT($V$33:V95)</f>
        <v>1.7040779947795659</v>
      </c>
      <c r="AD95" s="2">
        <f t="shared" si="53"/>
        <v>1.1618123189470939</v>
      </c>
      <c r="AE95" s="2">
        <f t="shared" si="54"/>
        <v>1.1618123189470944</v>
      </c>
      <c r="AF95" s="2">
        <f t="shared" si="55"/>
        <v>1.1623033380756675</v>
      </c>
      <c r="AG95" s="2">
        <f t="shared" si="56"/>
        <v>-3.4862257962110232E-3</v>
      </c>
      <c r="AH95" s="6">
        <f t="shared" si="57"/>
        <v>3.39E-2</v>
      </c>
      <c r="AI95" s="6">
        <f>VLOOKUP($X95,Factors!$A:$ZP,MATCH(Analysis!$AI$32,Factors!$1:$1,0),FALSE)</f>
        <v>3.7487791984136765E-2</v>
      </c>
      <c r="AJ95" s="1">
        <f t="shared" si="58"/>
        <v>0.70537546771048742</v>
      </c>
      <c r="AK95" s="1">
        <f t="shared" si="59"/>
        <v>0.69717288501702812</v>
      </c>
      <c r="AL95" s="1">
        <f t="shared" si="60"/>
        <v>-8.2025826934593038E-3</v>
      </c>
      <c r="AM95" s="2">
        <f t="shared" si="61"/>
        <v>1.0374877919841368</v>
      </c>
      <c r="AN95" s="117">
        <v>46</v>
      </c>
      <c r="AO95" s="1"/>
      <c r="AP95" s="1"/>
      <c r="AQ95" s="1"/>
      <c r="AR95" s="1"/>
      <c r="AS95" s="1"/>
      <c r="AT95" s="1"/>
      <c r="AU95" s="1"/>
    </row>
    <row r="96" spans="1:47" x14ac:dyDescent="0.25">
      <c r="A96" s="69" t="s">
        <v>31</v>
      </c>
      <c r="B96" s="107">
        <f t="shared" si="29"/>
        <v>41394</v>
      </c>
      <c r="C96">
        <f>IFERROR(VLOOKUP($B96,Factors!$A:$ZV,MATCH(C$32,Factors!$1:$1,0),FALSE),"")</f>
        <v>-3.8E-3</v>
      </c>
      <c r="D96" t="str">
        <f>IFERROR(VLOOKUP($B96,Factors!$A:$ZV,MATCH(D$32,Factors!$1:$1,0),FALSE),"")</f>
        <v/>
      </c>
      <c r="E96" t="str">
        <f>IFERROR(VLOOKUP($B96,Factors!$A:$ZV,MATCH(E$32,Factors!$1:$1,0),FALSE),"")</f>
        <v/>
      </c>
      <c r="F96" t="str">
        <f>IFERROR(VLOOKUP($B96,Factors!$A:$ZV,MATCH(F$32,Factors!$1:$1,0),FALSE),"")</f>
        <v/>
      </c>
      <c r="G96" t="str">
        <f>IFERROR(VLOOKUP($B96,Factors!$A:$ZV,MATCH(G$32,Factors!$1:$1,0),FALSE),"")</f>
        <v/>
      </c>
      <c r="I96" s="2">
        <f t="shared" si="37"/>
        <v>0.99619999999999997</v>
      </c>
      <c r="J96" s="2" t="str">
        <f t="shared" si="38"/>
        <v/>
      </c>
      <c r="K96" s="2" t="str">
        <f t="shared" si="39"/>
        <v/>
      </c>
      <c r="L96" s="2" t="str">
        <f t="shared" si="40"/>
        <v/>
      </c>
      <c r="M96" s="2" t="str">
        <f t="shared" si="41"/>
        <v/>
      </c>
      <c r="O96" s="1">
        <f t="shared" si="42"/>
        <v>0.99744482629450359</v>
      </c>
      <c r="P96" s="1" t="str">
        <f t="shared" si="43"/>
        <v/>
      </c>
      <c r="Q96" s="1" t="str">
        <f t="shared" si="44"/>
        <v/>
      </c>
      <c r="R96" s="1" t="str">
        <f t="shared" si="45"/>
        <v/>
      </c>
      <c r="S96" s="1" t="str">
        <f t="shared" si="46"/>
        <v/>
      </c>
      <c r="T96" s="2">
        <f t="shared" si="18"/>
        <v>1.0002338722866948</v>
      </c>
      <c r="U96" s="2">
        <f t="shared" si="47"/>
        <v>0.99767869858119829</v>
      </c>
      <c r="V96" s="2">
        <f t="shared" si="48"/>
        <v>0.99744482629450359</v>
      </c>
      <c r="W96" s="2">
        <f t="shared" si="49"/>
        <v>-2.5551737054964052E-3</v>
      </c>
      <c r="X96" s="8">
        <f t="shared" si="50"/>
        <v>41394</v>
      </c>
      <c r="Y96" s="6">
        <f>IFERROR(VLOOKUP($X96,Funds!$A:$ZU,MATCH(Analysis!$A$30,Funds!$1:$1,0),FALSE),VLOOKUP($X96,'New Manager'!$A:$ZU,MATCH(Analysis!$A$30,'New Manager'!$1:$1,0),FALSE))</f>
        <v>1.2749999999999999E-2</v>
      </c>
      <c r="Z96" s="6">
        <f>VLOOKUP($X96,'Net-&gt;Gross'!$A:$C,3,FALSE)</f>
        <v>1.2750000000000034E-2</v>
      </c>
      <c r="AA96" s="6">
        <f t="shared" si="51"/>
        <v>1.7098453701448431</v>
      </c>
      <c r="AB96" s="6">
        <f t="shared" si="52"/>
        <v>1.7098453701448455</v>
      </c>
      <c r="AC96" s="6">
        <f>PRODUCT($V$33:V96)</f>
        <v>1.69972377949519</v>
      </c>
      <c r="AD96" s="2">
        <f t="shared" si="53"/>
        <v>1.1654372286189276</v>
      </c>
      <c r="AE96" s="2">
        <f t="shared" si="54"/>
        <v>1.1654372286189281</v>
      </c>
      <c r="AF96" s="2">
        <f t="shared" si="55"/>
        <v>1.1556810985200048</v>
      </c>
      <c r="AG96" s="2">
        <f t="shared" si="56"/>
        <v>1.5305173705496439E-2</v>
      </c>
      <c r="AH96" s="6">
        <f t="shared" si="57"/>
        <v>1.2749999999999999E-2</v>
      </c>
      <c r="AI96" s="6">
        <f>VLOOKUP($X96,Factors!$A:$ZP,MATCH(Analysis!$AI$32,Factors!$1:$1,0),FALSE)</f>
        <v>1.924273490582884E-2</v>
      </c>
      <c r="AJ96" s="1">
        <f t="shared" si="58"/>
        <v>0.7209773685794969</v>
      </c>
      <c r="AK96" s="1">
        <f t="shared" si="59"/>
        <v>0.68995462529385687</v>
      </c>
      <c r="AL96" s="1">
        <f t="shared" si="60"/>
        <v>-3.1022743285640031E-2</v>
      </c>
      <c r="AM96" s="2">
        <f t="shared" si="61"/>
        <v>1.0192427349058288</v>
      </c>
      <c r="AN96" s="117">
        <v>47</v>
      </c>
      <c r="AO96" s="1"/>
      <c r="AP96" s="1"/>
      <c r="AQ96" s="1"/>
      <c r="AR96" s="1"/>
      <c r="AS96" s="1"/>
      <c r="AT96" s="1"/>
      <c r="AU96" s="1"/>
    </row>
    <row r="97" spans="1:40" x14ac:dyDescent="0.25">
      <c r="A97" s="69"/>
      <c r="B97" s="107">
        <f t="shared" si="29"/>
        <v>41425</v>
      </c>
      <c r="C97">
        <f>IFERROR(VLOOKUP($B97,Factors!$A:$ZV,MATCH(C$32,Factors!$1:$1,0),FALSE),"")</f>
        <v>3.9E-2</v>
      </c>
      <c r="D97" t="str">
        <f>IFERROR(VLOOKUP($B97,Factors!$A:$ZV,MATCH(D$32,Factors!$1:$1,0),FALSE),"")</f>
        <v/>
      </c>
      <c r="E97" t="str">
        <f>IFERROR(VLOOKUP($B97,Factors!$A:$ZV,MATCH(E$32,Factors!$1:$1,0),FALSE),"")</f>
        <v/>
      </c>
      <c r="F97" t="str">
        <f>IFERROR(VLOOKUP($B97,Factors!$A:$ZV,MATCH(F$32,Factors!$1:$1,0),FALSE),"")</f>
        <v/>
      </c>
      <c r="G97" t="str">
        <f>IFERROR(VLOOKUP($B97,Factors!$A:$ZV,MATCH(G$32,Factors!$1:$1,0),FALSE),"")</f>
        <v/>
      </c>
      <c r="I97" s="2">
        <f t="shared" ref="I97:I105" si="62">IFERROR((1+C97),"")</f>
        <v>1.0389999999999999</v>
      </c>
      <c r="J97" s="2" t="str">
        <f t="shared" ref="J97:J105" si="63">IFERROR((1+D97),"")</f>
        <v/>
      </c>
      <c r="K97" s="2" t="str">
        <f t="shared" ref="K97:K105" si="64">IFERROR((1+E97),"")</f>
        <v/>
      </c>
      <c r="L97" s="2" t="str">
        <f t="shared" ref="L97:L105" si="65">IFERROR((1+F97),"")</f>
        <v/>
      </c>
      <c r="M97" s="2" t="str">
        <f t="shared" ref="M97:M105" si="66">IFERROR((1+G97),"")</f>
        <v/>
      </c>
      <c r="O97" s="1">
        <f t="shared" ref="O97:O105" si="67">IFERROR(C97*B$3+1,"")</f>
        <v>1.0262241511879897</v>
      </c>
      <c r="P97" s="1" t="str">
        <f t="shared" ref="P97:P105" si="68">IFERROR(D97*C$3+1,"")</f>
        <v/>
      </c>
      <c r="Q97" s="1" t="str">
        <f t="shared" ref="Q97:Q105" si="69">IFERROR(E97*D$3+1,"")</f>
        <v/>
      </c>
      <c r="R97" s="1" t="str">
        <f t="shared" ref="R97:R105" si="70">IFERROR(F97*E$3+1,"")</f>
        <v/>
      </c>
      <c r="S97" s="1" t="str">
        <f t="shared" ref="S97:S105" si="71">IFERROR(G97*F$3+1,"")</f>
        <v/>
      </c>
      <c r="T97" s="2">
        <f t="shared" si="18"/>
        <v>1.0002338722866948</v>
      </c>
      <c r="U97" s="2">
        <f t="shared" ref="U97:U105" si="72">SUM(O97:T97)-COUNT(O97:T97)+1</f>
        <v>1.0264580234746843</v>
      </c>
      <c r="V97" s="2">
        <f t="shared" ref="V97:V105" si="73">SUM(O97:S97)-COUNT(O97:S97)+1</f>
        <v>1.0262241511879897</v>
      </c>
      <c r="W97" s="2">
        <f t="shared" ref="W97:W105" si="74">V97-1</f>
        <v>2.6224151187989708E-2</v>
      </c>
      <c r="X97" s="8">
        <f t="shared" ref="X97:X105" si="75">B97</f>
        <v>41425</v>
      </c>
      <c r="Y97" s="6">
        <f>IFERROR(VLOOKUP($X97,Funds!$A:$ZU,MATCH(Analysis!$A$30,Funds!$1:$1,0),FALSE),VLOOKUP($X97,'New Manager'!$A:$ZU,MATCH(Analysis!$A$30,'New Manager'!$1:$1,0),FALSE))</f>
        <v>2.0475E-2</v>
      </c>
      <c r="Z97" s="6">
        <f>VLOOKUP($X97,'Net-&gt;Gross'!$A:$C,3,FALSE)</f>
        <v>2.0475000000000007E-2</v>
      </c>
      <c r="AA97" s="6">
        <f t="shared" ref="AA97:AA105" si="76">(1+Y97)*AA96</f>
        <v>1.7448544540985587</v>
      </c>
      <c r="AB97" s="6">
        <f t="shared" ref="AB97:AB105" si="77">(1+Z97)*AB96</f>
        <v>1.7448544540985613</v>
      </c>
      <c r="AC97" s="6">
        <f>PRODUCT($V$33:V97)</f>
        <v>1.7442975928664932</v>
      </c>
      <c r="AD97" s="2">
        <f t="shared" ref="AD97:AD105" si="78">AA97/AA85</f>
        <v>1.2560259335972543</v>
      </c>
      <c r="AE97" s="2">
        <f t="shared" ref="AE97:AE105" si="79">AB97/AB85</f>
        <v>1.2560259335972548</v>
      </c>
      <c r="AF97" s="2">
        <f t="shared" ref="AF97:AF105" si="80">AC97/AC85</f>
        <v>1.2476497476410819</v>
      </c>
      <c r="AG97" s="2">
        <f t="shared" ref="AG97:AG105" si="81">Z97-W97</f>
        <v>-5.7491511879897012E-3</v>
      </c>
      <c r="AH97" s="6">
        <f t="shared" ref="AH97:AH105" si="82">Y97</f>
        <v>2.0475E-2</v>
      </c>
      <c r="AI97" s="6">
        <f>VLOOKUP($X97,Factors!$A:$ZP,MATCH(Analysis!$AI$32,Factors!$1:$1,0),FALSE)</f>
        <v>2.3395005526223756E-2</v>
      </c>
      <c r="AJ97" s="1">
        <f t="shared" ref="AJ97:AJ105" si="83">LINEST(AH86:AH97,AI86:AI97)</f>
        <v>0.43319369740559249</v>
      </c>
      <c r="AK97" s="1">
        <f t="shared" ref="AK97:AK105" si="84">LINEST(W86:W97,AI86:AI97)</f>
        <v>0.45411303220469412</v>
      </c>
      <c r="AL97" s="1">
        <f t="shared" ref="AL97:AL105" si="85">AK97-AJ97</f>
        <v>2.091933479910163E-2</v>
      </c>
      <c r="AM97" s="2">
        <f t="shared" ref="AM97:AM105" si="86">1+AI97</f>
        <v>1.0233950055262238</v>
      </c>
      <c r="AN97" s="117">
        <v>48</v>
      </c>
    </row>
    <row r="98" spans="1:40" x14ac:dyDescent="0.25">
      <c r="A98" s="69" t="s">
        <v>57</v>
      </c>
      <c r="B98" s="107">
        <f t="shared" si="29"/>
        <v>41455</v>
      </c>
      <c r="C98">
        <f>IFERROR(VLOOKUP($B98,Factors!$A:$ZV,MATCH(C$32,Factors!$1:$1,0),FALSE),"")</f>
        <v>-6.4000000000000003E-3</v>
      </c>
      <c r="D98" t="str">
        <f>IFERROR(VLOOKUP($B98,Factors!$A:$ZV,MATCH(D$32,Factors!$1:$1,0),FALSE),"")</f>
        <v/>
      </c>
      <c r="E98" t="str">
        <f>IFERROR(VLOOKUP($B98,Factors!$A:$ZV,MATCH(E$32,Factors!$1:$1,0),FALSE),"")</f>
        <v/>
      </c>
      <c r="F98" t="str">
        <f>IFERROR(VLOOKUP($B98,Factors!$A:$ZV,MATCH(F$32,Factors!$1:$1,0),FALSE),"")</f>
        <v/>
      </c>
      <c r="G98" t="str">
        <f>IFERROR(VLOOKUP($B98,Factors!$A:$ZV,MATCH(G$32,Factors!$1:$1,0),FALSE),"")</f>
        <v/>
      </c>
      <c r="I98" s="2">
        <f t="shared" si="62"/>
        <v>0.99360000000000004</v>
      </c>
      <c r="J98" s="2" t="str">
        <f t="shared" si="63"/>
        <v/>
      </c>
      <c r="K98" s="2" t="str">
        <f t="shared" si="64"/>
        <v/>
      </c>
      <c r="L98" s="2" t="str">
        <f t="shared" si="65"/>
        <v/>
      </c>
      <c r="M98" s="2" t="str">
        <f t="shared" si="66"/>
        <v/>
      </c>
      <c r="O98" s="1">
        <f t="shared" si="67"/>
        <v>0.99569654954863762</v>
      </c>
      <c r="P98" s="1" t="str">
        <f t="shared" si="68"/>
        <v/>
      </c>
      <c r="Q98" s="1" t="str">
        <f t="shared" si="69"/>
        <v/>
      </c>
      <c r="R98" s="1" t="str">
        <f t="shared" si="70"/>
        <v/>
      </c>
      <c r="S98" s="1" t="str">
        <f t="shared" si="71"/>
        <v/>
      </c>
      <c r="T98" s="2">
        <f t="shared" ref="T98:T105" si="87">$G$3+1</f>
        <v>1.0002338722866948</v>
      </c>
      <c r="U98" s="2">
        <f t="shared" si="72"/>
        <v>0.99593042183533242</v>
      </c>
      <c r="V98" s="2">
        <f t="shared" si="73"/>
        <v>0.99569654954863762</v>
      </c>
      <c r="W98" s="2">
        <f t="shared" si="74"/>
        <v>-4.3034504513623784E-3</v>
      </c>
      <c r="X98" s="8">
        <f t="shared" si="75"/>
        <v>41455</v>
      </c>
      <c r="Y98" s="6">
        <f>IFERROR(VLOOKUP($X98,Funds!$A:$ZU,MATCH(Analysis!$A$30,Funds!$1:$1,0),FALSE),VLOOKUP($X98,'New Manager'!$A:$ZU,MATCH(Analysis!$A$30,'New Manager'!$1:$1,0),FALSE))</f>
        <v>-1.2024999999999999E-2</v>
      </c>
      <c r="Z98" s="6">
        <f>VLOOKUP($X98,'Net-&gt;Gross'!$A:$C,3,FALSE)</f>
        <v>-1.2024999999999985E-2</v>
      </c>
      <c r="AA98" s="6">
        <f t="shared" si="76"/>
        <v>1.7238725792880236</v>
      </c>
      <c r="AB98" s="6">
        <f t="shared" si="77"/>
        <v>1.7238725792880263</v>
      </c>
      <c r="AC98" s="6">
        <f>PRODUCT($V$33:V98)</f>
        <v>1.7367910946031615</v>
      </c>
      <c r="AD98" s="2">
        <f t="shared" si="78"/>
        <v>1.2198193470419221</v>
      </c>
      <c r="AE98" s="2">
        <f t="shared" si="79"/>
        <v>1.2198193470419225</v>
      </c>
      <c r="AF98" s="2">
        <f t="shared" si="80"/>
        <v>1.2218234224718985</v>
      </c>
      <c r="AG98" s="2">
        <f t="shared" si="81"/>
        <v>-7.721549548637607E-3</v>
      </c>
      <c r="AH98" s="6">
        <f t="shared" si="82"/>
        <v>-1.2024999999999999E-2</v>
      </c>
      <c r="AI98" s="6">
        <f>VLOOKUP($X98,Factors!$A:$ZP,MATCH(Analysis!$AI$32,Factors!$1:$1,0),FALSE)</f>
        <v>-1.3419358874792953E-2</v>
      </c>
      <c r="AJ98" s="1">
        <f t="shared" si="83"/>
        <v>0.61625349565187071</v>
      </c>
      <c r="AK98" s="1">
        <f t="shared" si="84"/>
        <v>0.57670233358647105</v>
      </c>
      <c r="AL98" s="1">
        <f t="shared" si="85"/>
        <v>-3.9551162065399659E-2</v>
      </c>
      <c r="AM98" s="2">
        <f t="shared" si="86"/>
        <v>0.98658064112520705</v>
      </c>
      <c r="AN98" s="117">
        <v>49</v>
      </c>
    </row>
    <row r="99" spans="1:40" x14ac:dyDescent="0.25">
      <c r="A99" s="69" t="s">
        <v>58</v>
      </c>
      <c r="B99" s="107">
        <f t="shared" ref="B99:B105" si="88">EOMONTH(B98,1)</f>
        <v>41486</v>
      </c>
      <c r="C99">
        <f>IFERROR(VLOOKUP($B99,Factors!$A:$ZV,MATCH(C$32,Factors!$1:$1,0),FALSE),"")</f>
        <v>5.7099999999999998E-2</v>
      </c>
      <c r="D99" t="str">
        <f>IFERROR(VLOOKUP($B99,Factors!$A:$ZV,MATCH(D$32,Factors!$1:$1,0),FALSE),"")</f>
        <v/>
      </c>
      <c r="E99" t="str">
        <f>IFERROR(VLOOKUP($B99,Factors!$A:$ZV,MATCH(E$32,Factors!$1:$1,0),FALSE),"")</f>
        <v/>
      </c>
      <c r="F99" t="str">
        <f>IFERROR(VLOOKUP($B99,Factors!$A:$ZV,MATCH(F$32,Factors!$1:$1,0),FALSE),"")</f>
        <v/>
      </c>
      <c r="G99" t="str">
        <f>IFERROR(VLOOKUP($B99,Factors!$A:$ZV,MATCH(G$32,Factors!$1:$1,0),FALSE),"")</f>
        <v/>
      </c>
      <c r="I99" s="2">
        <f t="shared" si="62"/>
        <v>1.0570999999999999</v>
      </c>
      <c r="J99" s="2" t="str">
        <f t="shared" si="63"/>
        <v/>
      </c>
      <c r="K99" s="2" t="str">
        <f t="shared" si="64"/>
        <v/>
      </c>
      <c r="L99" s="2" t="str">
        <f t="shared" si="65"/>
        <v/>
      </c>
      <c r="M99" s="2" t="str">
        <f t="shared" si="66"/>
        <v/>
      </c>
      <c r="O99" s="1">
        <f t="shared" si="67"/>
        <v>1.0383948469957491</v>
      </c>
      <c r="P99" s="1" t="str">
        <f t="shared" si="68"/>
        <v/>
      </c>
      <c r="Q99" s="1" t="str">
        <f t="shared" si="69"/>
        <v/>
      </c>
      <c r="R99" s="1" t="str">
        <f t="shared" si="70"/>
        <v/>
      </c>
      <c r="S99" s="1" t="str">
        <f t="shared" si="71"/>
        <v/>
      </c>
      <c r="T99" s="2">
        <f t="shared" si="87"/>
        <v>1.0002338722866948</v>
      </c>
      <c r="U99" s="2">
        <f t="shared" si="72"/>
        <v>1.0386287192824439</v>
      </c>
      <c r="V99" s="2">
        <f t="shared" si="73"/>
        <v>1.0383948469957491</v>
      </c>
      <c r="W99" s="2">
        <f t="shared" si="74"/>
        <v>3.8394846995749132E-2</v>
      </c>
      <c r="X99" s="8">
        <f t="shared" si="75"/>
        <v>41486</v>
      </c>
      <c r="Y99" s="6">
        <f>IFERROR(VLOOKUP($X99,Funds!$A:$ZU,MATCH(Analysis!$A$30,Funds!$1:$1,0),FALSE),VLOOKUP($X99,'New Manager'!$A:$ZU,MATCH(Analysis!$A$30,'New Manager'!$1:$1,0),FALSE))</f>
        <v>4.7350000000000003E-2</v>
      </c>
      <c r="Z99" s="6">
        <f>VLOOKUP($X99,'Net-&gt;Gross'!$A:$C,3,FALSE)</f>
        <v>4.7350000000000052E-2</v>
      </c>
      <c r="AA99" s="6">
        <f t="shared" si="76"/>
        <v>1.8054979459173115</v>
      </c>
      <c r="AB99" s="6">
        <f t="shared" si="77"/>
        <v>1.8054979459173144</v>
      </c>
      <c r="AC99" s="6">
        <f>PRODUCT($V$33:V99)</f>
        <v>1.8034749229440294</v>
      </c>
      <c r="AD99" s="2">
        <f t="shared" si="78"/>
        <v>1.2763014916327244</v>
      </c>
      <c r="AE99" s="2">
        <f t="shared" si="79"/>
        <v>1.2763014916327251</v>
      </c>
      <c r="AF99" s="2">
        <f t="shared" si="80"/>
        <v>1.2683087314754875</v>
      </c>
      <c r="AG99" s="2">
        <f t="shared" si="81"/>
        <v>8.9551530042509195E-3</v>
      </c>
      <c r="AH99" s="6">
        <f t="shared" si="82"/>
        <v>4.7350000000000003E-2</v>
      </c>
      <c r="AI99" s="6">
        <f>VLOOKUP($X99,Factors!$A:$ZP,MATCH(Analysis!$AI$32,Factors!$1:$1,0),FALSE)</f>
        <v>5.0857519128830742E-2</v>
      </c>
      <c r="AJ99" s="1">
        <f t="shared" si="83"/>
        <v>0.656770173246088</v>
      </c>
      <c r="AK99" s="1">
        <f t="shared" si="84"/>
        <v>0.56960157879457229</v>
      </c>
      <c r="AL99" s="1">
        <f t="shared" si="85"/>
        <v>-8.7168594451515702E-2</v>
      </c>
      <c r="AM99" s="2">
        <f t="shared" si="86"/>
        <v>1.0508575191288307</v>
      </c>
      <c r="AN99" s="117">
        <v>50</v>
      </c>
    </row>
    <row r="100" spans="1:40" x14ac:dyDescent="0.25">
      <c r="A100" s="69" t="s">
        <v>59</v>
      </c>
      <c r="B100" s="107">
        <f t="shared" si="88"/>
        <v>41517</v>
      </c>
      <c r="C100">
        <f>IFERROR(VLOOKUP($B100,Factors!$A:$ZV,MATCH(C$32,Factors!$1:$1,0),FALSE),"")</f>
        <v>-1.1999999999999999E-3</v>
      </c>
      <c r="D100" t="str">
        <f>IFERROR(VLOOKUP($B100,Factors!$A:$ZV,MATCH(D$32,Factors!$1:$1,0),FALSE),"")</f>
        <v/>
      </c>
      <c r="E100" t="str">
        <f>IFERROR(VLOOKUP($B100,Factors!$A:$ZV,MATCH(E$32,Factors!$1:$1,0),FALSE),"")</f>
        <v/>
      </c>
      <c r="F100" t="str">
        <f>IFERROR(VLOOKUP($B100,Factors!$A:$ZV,MATCH(F$32,Factors!$1:$1,0),FALSE),"")</f>
        <v/>
      </c>
      <c r="G100" t="str">
        <f>IFERROR(VLOOKUP($B100,Factors!$A:$ZV,MATCH(G$32,Factors!$1:$1,0),FALSE),"")</f>
        <v/>
      </c>
      <c r="I100" s="2">
        <f t="shared" si="62"/>
        <v>0.99880000000000002</v>
      </c>
      <c r="J100" s="2" t="str">
        <f t="shared" si="63"/>
        <v/>
      </c>
      <c r="K100" s="2" t="str">
        <f t="shared" si="64"/>
        <v/>
      </c>
      <c r="L100" s="2" t="str">
        <f t="shared" si="65"/>
        <v/>
      </c>
      <c r="M100" s="2" t="str">
        <f t="shared" si="66"/>
        <v/>
      </c>
      <c r="O100" s="1">
        <f t="shared" si="67"/>
        <v>0.99919310304036957</v>
      </c>
      <c r="P100" s="1" t="str">
        <f t="shared" si="68"/>
        <v/>
      </c>
      <c r="Q100" s="1" t="str">
        <f t="shared" si="69"/>
        <v/>
      </c>
      <c r="R100" s="1" t="str">
        <f t="shared" si="70"/>
        <v/>
      </c>
      <c r="S100" s="1" t="str">
        <f t="shared" si="71"/>
        <v/>
      </c>
      <c r="T100" s="2">
        <f t="shared" si="87"/>
        <v>1.0002338722866948</v>
      </c>
      <c r="U100" s="2">
        <f t="shared" si="72"/>
        <v>0.99942697532706437</v>
      </c>
      <c r="V100" s="2">
        <f t="shared" si="73"/>
        <v>0.99919310304036957</v>
      </c>
      <c r="W100" s="2">
        <f t="shared" si="74"/>
        <v>-8.0689695963043206E-4</v>
      </c>
      <c r="X100" s="8">
        <f t="shared" si="75"/>
        <v>41517</v>
      </c>
      <c r="Y100" s="6">
        <f>IFERROR(VLOOKUP($X100,Funds!$A:$ZU,MATCH(Analysis!$A$30,Funds!$1:$1,0),FALSE),VLOOKUP($X100,'New Manager'!$A:$ZU,MATCH(Analysis!$A$30,'New Manager'!$1:$1,0),FALSE))</f>
        <v>2.9249999999999996E-3</v>
      </c>
      <c r="Z100" s="6">
        <f>VLOOKUP($X100,'Net-&gt;Gross'!$A:$C,3,FALSE)</f>
        <v>2.9249999999999771E-3</v>
      </c>
      <c r="AA100" s="6">
        <f t="shared" si="76"/>
        <v>1.8107790274091198</v>
      </c>
      <c r="AB100" s="6">
        <f t="shared" si="77"/>
        <v>1.8107790274091227</v>
      </c>
      <c r="AC100" s="6">
        <f>PRODUCT($V$33:V100)</f>
        <v>1.8020197045119362</v>
      </c>
      <c r="AD100" s="2">
        <f t="shared" si="78"/>
        <v>1.2551820685386841</v>
      </c>
      <c r="AE100" s="2">
        <f t="shared" si="79"/>
        <v>1.2551820685386847</v>
      </c>
      <c r="AF100" s="2">
        <f t="shared" si="80"/>
        <v>1.2425542110445138</v>
      </c>
      <c r="AG100" s="2">
        <f t="shared" si="81"/>
        <v>3.7318969596304092E-3</v>
      </c>
      <c r="AH100" s="6">
        <f t="shared" si="82"/>
        <v>2.9249999999999996E-3</v>
      </c>
      <c r="AI100" s="6">
        <f>VLOOKUP($X100,Factors!$A:$ZP,MATCH(Analysis!$AI$32,Factors!$1:$1,0),FALSE)</f>
        <v>-2.8910461044604929E-2</v>
      </c>
      <c r="AJ100" s="1">
        <f t="shared" si="83"/>
        <v>0.57850142462856569</v>
      </c>
      <c r="AK100" s="1">
        <f t="shared" si="84"/>
        <v>0.53412945910691145</v>
      </c>
      <c r="AL100" s="1">
        <f t="shared" si="85"/>
        <v>-4.4371965521654233E-2</v>
      </c>
      <c r="AM100" s="2">
        <f t="shared" si="86"/>
        <v>0.97108953895539507</v>
      </c>
      <c r="AN100" s="117">
        <v>51</v>
      </c>
    </row>
    <row r="101" spans="1:40" x14ac:dyDescent="0.25">
      <c r="A101" s="69" t="s">
        <v>60</v>
      </c>
      <c r="B101" s="107">
        <f t="shared" si="88"/>
        <v>41547</v>
      </c>
      <c r="C101">
        <f>IFERROR(VLOOKUP($B101,Factors!$A:$ZV,MATCH(C$32,Factors!$1:$1,0),FALSE),"")</f>
        <v>5.4399999999999997E-2</v>
      </c>
      <c r="D101" t="str">
        <f>IFERROR(VLOOKUP($B101,Factors!$A:$ZV,MATCH(D$32,Factors!$1:$1,0),FALSE),"")</f>
        <v/>
      </c>
      <c r="E101" t="str">
        <f>IFERROR(VLOOKUP($B101,Factors!$A:$ZV,MATCH(E$32,Factors!$1:$1,0),FALSE),"")</f>
        <v/>
      </c>
      <c r="F101" t="str">
        <f>IFERROR(VLOOKUP($B101,Factors!$A:$ZV,MATCH(F$32,Factors!$1:$1,0),FALSE),"")</f>
        <v/>
      </c>
      <c r="G101" t="str">
        <f>IFERROR(VLOOKUP($B101,Factors!$A:$ZV,MATCH(G$32,Factors!$1:$1,0),FALSE),"")</f>
        <v/>
      </c>
      <c r="I101" s="2">
        <f t="shared" si="62"/>
        <v>1.0544</v>
      </c>
      <c r="J101" s="2" t="str">
        <f t="shared" si="63"/>
        <v/>
      </c>
      <c r="K101" s="2" t="str">
        <f t="shared" si="64"/>
        <v/>
      </c>
      <c r="L101" s="2" t="str">
        <f t="shared" si="65"/>
        <v/>
      </c>
      <c r="M101" s="2" t="str">
        <f t="shared" si="66"/>
        <v/>
      </c>
      <c r="O101" s="1">
        <f t="shared" si="67"/>
        <v>1.0365793288365805</v>
      </c>
      <c r="P101" s="1" t="str">
        <f t="shared" si="68"/>
        <v/>
      </c>
      <c r="Q101" s="1" t="str">
        <f t="shared" si="69"/>
        <v/>
      </c>
      <c r="R101" s="1" t="str">
        <f t="shared" si="70"/>
        <v/>
      </c>
      <c r="S101" s="1" t="str">
        <f t="shared" si="71"/>
        <v/>
      </c>
      <c r="T101" s="2">
        <f t="shared" si="87"/>
        <v>1.0002338722866948</v>
      </c>
      <c r="U101" s="2">
        <f t="shared" si="72"/>
        <v>1.0368132011232754</v>
      </c>
      <c r="V101" s="2">
        <f t="shared" si="73"/>
        <v>1.0365793288365805</v>
      </c>
      <c r="W101" s="2">
        <f t="shared" si="74"/>
        <v>3.6579328836580549E-2</v>
      </c>
      <c r="X101" s="8">
        <f t="shared" si="75"/>
        <v>41547</v>
      </c>
      <c r="Y101" s="6">
        <f>IFERROR(VLOOKUP($X101,Funds!$A:$ZU,MATCH(Analysis!$A$30,Funds!$1:$1,0),FALSE),VLOOKUP($X101,'New Manager'!$A:$ZU,MATCH(Analysis!$A$30,'New Manager'!$1:$1,0),FALSE))</f>
        <v>3.9849999999999997E-2</v>
      </c>
      <c r="Z101" s="6">
        <f>VLOOKUP($X101,'Net-&gt;Gross'!$A:$C,3,FALSE)</f>
        <v>3.985000000000001E-2</v>
      </c>
      <c r="AA101" s="6">
        <f t="shared" si="76"/>
        <v>1.8829385716513731</v>
      </c>
      <c r="AB101" s="6">
        <f t="shared" si="77"/>
        <v>1.882938571651376</v>
      </c>
      <c r="AC101" s="6">
        <f>PRODUCT($V$33:V101)</f>
        <v>1.8679363758532759</v>
      </c>
      <c r="AD101" s="2">
        <f t="shared" si="78"/>
        <v>1.2691878682095059</v>
      </c>
      <c r="AE101" s="2">
        <f t="shared" si="79"/>
        <v>1.2691878682095066</v>
      </c>
      <c r="AF101" s="2">
        <f t="shared" si="80"/>
        <v>1.2517295738462295</v>
      </c>
      <c r="AG101" s="2">
        <f t="shared" si="81"/>
        <v>3.2706711634194613E-3</v>
      </c>
      <c r="AH101" s="6">
        <f t="shared" si="82"/>
        <v>3.9849999999999997E-2</v>
      </c>
      <c r="AI101" s="6">
        <f>VLOOKUP($X101,Factors!$A:$ZP,MATCH(Analysis!$AI$32,Factors!$1:$1,0),FALSE)</f>
        <v>3.1362033181021154E-2</v>
      </c>
      <c r="AJ101" s="1">
        <f t="shared" si="83"/>
        <v>0.59844126946762466</v>
      </c>
      <c r="AK101" s="1">
        <f t="shared" si="84"/>
        <v>0.54764272138318182</v>
      </c>
      <c r="AL101" s="1">
        <f t="shared" si="85"/>
        <v>-5.0798548084442841E-2</v>
      </c>
      <c r="AM101" s="2">
        <f t="shared" si="86"/>
        <v>1.0313620331810212</v>
      </c>
      <c r="AN101" s="117">
        <v>52</v>
      </c>
    </row>
    <row r="102" spans="1:40" x14ac:dyDescent="0.25">
      <c r="A102" s="69" t="s">
        <v>61</v>
      </c>
      <c r="B102" s="107">
        <f t="shared" si="88"/>
        <v>41578</v>
      </c>
      <c r="C102">
        <f>IFERROR(VLOOKUP($B102,Factors!$A:$ZV,MATCH(C$32,Factors!$1:$1,0),FALSE),"")</f>
        <v>3.4200000000000001E-2</v>
      </c>
      <c r="D102" t="str">
        <f>IFERROR(VLOOKUP($B102,Factors!$A:$ZV,MATCH(D$32,Factors!$1:$1,0),FALSE),"")</f>
        <v/>
      </c>
      <c r="E102" t="str">
        <f>IFERROR(VLOOKUP($B102,Factors!$A:$ZV,MATCH(E$32,Factors!$1:$1,0),FALSE),"")</f>
        <v/>
      </c>
      <c r="F102" t="str">
        <f>IFERROR(VLOOKUP($B102,Factors!$A:$ZV,MATCH(F$32,Factors!$1:$1,0),FALSE),"")</f>
        <v/>
      </c>
      <c r="G102" t="str">
        <f>IFERROR(VLOOKUP($B102,Factors!$A:$ZV,MATCH(G$32,Factors!$1:$1,0),FALSE),"")</f>
        <v/>
      </c>
      <c r="I102" s="2">
        <f t="shared" si="62"/>
        <v>1.0342</v>
      </c>
      <c r="J102" s="2" t="str">
        <f t="shared" si="63"/>
        <v/>
      </c>
      <c r="K102" s="2" t="str">
        <f t="shared" si="64"/>
        <v/>
      </c>
      <c r="L102" s="2" t="str">
        <f t="shared" si="65"/>
        <v/>
      </c>
      <c r="M102" s="2" t="str">
        <f t="shared" si="66"/>
        <v/>
      </c>
      <c r="O102" s="1">
        <f t="shared" si="67"/>
        <v>1.022996563349468</v>
      </c>
      <c r="P102" s="1" t="str">
        <f t="shared" si="68"/>
        <v/>
      </c>
      <c r="Q102" s="1" t="str">
        <f t="shared" si="69"/>
        <v/>
      </c>
      <c r="R102" s="1" t="str">
        <f t="shared" si="70"/>
        <v/>
      </c>
      <c r="S102" s="1" t="str">
        <f t="shared" si="71"/>
        <v/>
      </c>
      <c r="T102" s="2">
        <f t="shared" si="87"/>
        <v>1.0002338722866948</v>
      </c>
      <c r="U102" s="2">
        <f t="shared" si="72"/>
        <v>1.0232304356361626</v>
      </c>
      <c r="V102" s="2">
        <f t="shared" si="73"/>
        <v>1.022996563349468</v>
      </c>
      <c r="W102" s="2">
        <f t="shared" si="74"/>
        <v>2.299656334946798E-2</v>
      </c>
      <c r="X102" s="8">
        <f t="shared" si="75"/>
        <v>41578</v>
      </c>
      <c r="Y102" s="6">
        <f>IFERROR(VLOOKUP($X102,Funds!$A:$ZU,MATCH(Analysis!$A$30,Funds!$1:$1,0),FALSE),VLOOKUP($X102,'New Manager'!$A:$ZU,MATCH(Analysis!$A$30,'New Manager'!$1:$1,0),FALSE))</f>
        <v>2.5624999999999998E-2</v>
      </c>
      <c r="Z102" s="6">
        <f>VLOOKUP($X102,'Net-&gt;Gross'!$A:$C,3,FALSE)</f>
        <v>2.5625000000000051E-2</v>
      </c>
      <c r="AA102" s="6">
        <f t="shared" si="76"/>
        <v>1.9311888725499395</v>
      </c>
      <c r="AB102" s="6">
        <f t="shared" si="77"/>
        <v>1.9311888725499426</v>
      </c>
      <c r="AC102" s="6">
        <f>PRODUCT($V$33:V102)</f>
        <v>1.9108924930533613</v>
      </c>
      <c r="AD102" s="2">
        <f t="shared" si="78"/>
        <v>1.2964278637842126</v>
      </c>
      <c r="AE102" s="2">
        <f t="shared" si="79"/>
        <v>1.2964278637842133</v>
      </c>
      <c r="AF102" s="2">
        <f t="shared" si="80"/>
        <v>1.2742601891969032</v>
      </c>
      <c r="AG102" s="2">
        <f t="shared" si="81"/>
        <v>2.6284366505320705E-3</v>
      </c>
      <c r="AH102" s="6">
        <f t="shared" si="82"/>
        <v>2.5624999999999998E-2</v>
      </c>
      <c r="AI102" s="6">
        <f>VLOOKUP($X102,Factors!$A:$ZP,MATCH(Analysis!$AI$32,Factors!$1:$1,0),FALSE)</f>
        <v>4.591793123821053E-2</v>
      </c>
      <c r="AJ102" s="1">
        <f t="shared" si="83"/>
        <v>0.57320149794366482</v>
      </c>
      <c r="AK102" s="1">
        <f t="shared" si="84"/>
        <v>0.52459799723102862</v>
      </c>
      <c r="AL102" s="1">
        <f t="shared" si="85"/>
        <v>-4.8603500712636194E-2</v>
      </c>
      <c r="AM102" s="2">
        <f t="shared" si="86"/>
        <v>1.0459179312382105</v>
      </c>
      <c r="AN102" s="117">
        <v>53</v>
      </c>
    </row>
    <row r="103" spans="1:40" x14ac:dyDescent="0.25">
      <c r="A103" s="69" t="s">
        <v>62</v>
      </c>
      <c r="B103" s="107">
        <f t="shared" si="88"/>
        <v>41608</v>
      </c>
      <c r="C103">
        <f>IFERROR(VLOOKUP($B103,Factors!$A:$ZV,MATCH(C$32,Factors!$1:$1,0),FALSE),"")</f>
        <v>3.5400000000000001E-2</v>
      </c>
      <c r="D103" t="str">
        <f>IFERROR(VLOOKUP($B103,Factors!$A:$ZV,MATCH(D$32,Factors!$1:$1,0),FALSE),"")</f>
        <v/>
      </c>
      <c r="E103" t="str">
        <f>IFERROR(VLOOKUP($B103,Factors!$A:$ZV,MATCH(E$32,Factors!$1:$1,0),FALSE),"")</f>
        <v/>
      </c>
      <c r="F103" t="str">
        <f>IFERROR(VLOOKUP($B103,Factors!$A:$ZV,MATCH(F$32,Factors!$1:$1,0),FALSE),"")</f>
        <v/>
      </c>
      <c r="G103" t="str">
        <f>IFERROR(VLOOKUP($B103,Factors!$A:$ZV,MATCH(G$32,Factors!$1:$1,0),FALSE),"")</f>
        <v/>
      </c>
      <c r="I103" s="2">
        <f t="shared" si="62"/>
        <v>1.0354000000000001</v>
      </c>
      <c r="J103" s="2" t="str">
        <f t="shared" si="63"/>
        <v/>
      </c>
      <c r="K103" s="2" t="str">
        <f t="shared" si="64"/>
        <v/>
      </c>
      <c r="L103" s="2" t="str">
        <f t="shared" si="65"/>
        <v/>
      </c>
      <c r="M103" s="2" t="str">
        <f t="shared" si="66"/>
        <v/>
      </c>
      <c r="O103" s="1">
        <f t="shared" si="67"/>
        <v>1.0238034603090984</v>
      </c>
      <c r="P103" s="1" t="str">
        <f t="shared" si="68"/>
        <v/>
      </c>
      <c r="Q103" s="1" t="str">
        <f t="shared" si="69"/>
        <v/>
      </c>
      <c r="R103" s="1" t="str">
        <f t="shared" si="70"/>
        <v/>
      </c>
      <c r="S103" s="1" t="str">
        <f t="shared" si="71"/>
        <v/>
      </c>
      <c r="T103" s="2">
        <f t="shared" si="87"/>
        <v>1.0002338722866948</v>
      </c>
      <c r="U103" s="2">
        <f t="shared" si="72"/>
        <v>1.0240373325957934</v>
      </c>
      <c r="V103" s="2">
        <f t="shared" si="73"/>
        <v>1.0238034603090984</v>
      </c>
      <c r="W103" s="2">
        <f t="shared" si="74"/>
        <v>2.3803460309098412E-2</v>
      </c>
      <c r="X103" s="8">
        <f t="shared" si="75"/>
        <v>41608</v>
      </c>
      <c r="Y103" s="6">
        <f>IFERROR(VLOOKUP($X103,Funds!$A:$ZU,MATCH(Analysis!$A$30,Funds!$1:$1,0),FALSE),VLOOKUP($X103,'New Manager'!$A:$ZU,MATCH(Analysis!$A$30,'New Manager'!$1:$1,0),FALSE))</f>
        <v>2.6025E-2</v>
      </c>
      <c r="Z103" s="6">
        <f>VLOOKUP($X103,'Net-&gt;Gross'!$A:$C,3,FALSE)</f>
        <v>2.6025000000000069E-2</v>
      </c>
      <c r="AA103" s="6">
        <f t="shared" si="76"/>
        <v>1.9814480629580515</v>
      </c>
      <c r="AB103" s="6">
        <f t="shared" si="77"/>
        <v>1.9814480629580549</v>
      </c>
      <c r="AC103" s="6">
        <f>PRODUCT($V$33:V103)</f>
        <v>1.9563783466667111</v>
      </c>
      <c r="AD103" s="2">
        <f t="shared" si="78"/>
        <v>1.3069687044354672</v>
      </c>
      <c r="AE103" s="2">
        <f t="shared" si="79"/>
        <v>1.3069687044354681</v>
      </c>
      <c r="AF103" s="2">
        <f t="shared" si="80"/>
        <v>1.2795546241874214</v>
      </c>
      <c r="AG103" s="2">
        <f t="shared" si="81"/>
        <v>2.2215396909016569E-3</v>
      </c>
      <c r="AH103" s="6">
        <f t="shared" si="82"/>
        <v>2.6025E-2</v>
      </c>
      <c r="AI103" s="6">
        <f>VLOOKUP($X103,Factors!$A:$ZP,MATCH(Analysis!$AI$32,Factors!$1:$1,0),FALSE)</f>
        <v>3.0436818877537464E-2</v>
      </c>
      <c r="AJ103" s="1">
        <f t="shared" si="83"/>
        <v>0.5817429682730122</v>
      </c>
      <c r="AK103" s="1">
        <f t="shared" si="84"/>
        <v>0.53921710936960565</v>
      </c>
      <c r="AL103" s="1">
        <f t="shared" si="85"/>
        <v>-4.2525858903406544E-2</v>
      </c>
      <c r="AM103" s="2">
        <f t="shared" si="86"/>
        <v>1.0304368188775375</v>
      </c>
      <c r="AN103" s="117">
        <v>54</v>
      </c>
    </row>
    <row r="104" spans="1:40" x14ac:dyDescent="0.25">
      <c r="B104" s="107">
        <f t="shared" si="88"/>
        <v>41639</v>
      </c>
      <c r="C104">
        <f>IFERROR(VLOOKUP($B104,Factors!$A:$ZV,MATCH(C$32,Factors!$1:$1,0),FALSE),"")</f>
        <v>2.9600000000000001E-2</v>
      </c>
      <c r="D104" t="str">
        <f>IFERROR(VLOOKUP($B104,Factors!$A:$ZV,MATCH(D$32,Factors!$1:$1,0),FALSE),"")</f>
        <v/>
      </c>
      <c r="E104" t="str">
        <f>IFERROR(VLOOKUP($B104,Factors!$A:$ZV,MATCH(E$32,Factors!$1:$1,0),FALSE),"")</f>
        <v/>
      </c>
      <c r="F104" t="str">
        <f>IFERROR(VLOOKUP($B104,Factors!$A:$ZV,MATCH(F$32,Factors!$1:$1,0),FALSE),"")</f>
        <v/>
      </c>
      <c r="G104" t="str">
        <f>IFERROR(VLOOKUP($B104,Factors!$A:$ZV,MATCH(G$32,Factors!$1:$1,0),FALSE),"")</f>
        <v/>
      </c>
      <c r="I104" s="2">
        <f t="shared" si="62"/>
        <v>1.0296000000000001</v>
      </c>
      <c r="J104" s="2" t="str">
        <f t="shared" si="63"/>
        <v/>
      </c>
      <c r="K104" s="2" t="str">
        <f t="shared" si="64"/>
        <v/>
      </c>
      <c r="L104" s="2" t="str">
        <f t="shared" si="65"/>
        <v/>
      </c>
      <c r="M104" s="2" t="str">
        <f t="shared" si="66"/>
        <v/>
      </c>
      <c r="O104" s="1">
        <f t="shared" si="67"/>
        <v>1.0199034583375512</v>
      </c>
      <c r="P104" s="1" t="str">
        <f t="shared" si="68"/>
        <v/>
      </c>
      <c r="Q104" s="1" t="str">
        <f t="shared" si="69"/>
        <v/>
      </c>
      <c r="R104" s="1" t="str">
        <f t="shared" si="70"/>
        <v/>
      </c>
      <c r="S104" s="1" t="str">
        <f t="shared" si="71"/>
        <v/>
      </c>
      <c r="T104" s="2">
        <f t="shared" si="87"/>
        <v>1.0002338722866948</v>
      </c>
      <c r="U104" s="2">
        <f t="shared" si="72"/>
        <v>1.0201373306242463</v>
      </c>
      <c r="V104" s="2">
        <f t="shared" si="73"/>
        <v>1.0199034583375512</v>
      </c>
      <c r="W104" s="2">
        <f t="shared" si="74"/>
        <v>1.990345833755125E-2</v>
      </c>
      <c r="X104" s="8">
        <f t="shared" si="75"/>
        <v>41639</v>
      </c>
      <c r="Y104" s="6">
        <f>IFERROR(VLOOKUP($X104,Funds!$A:$ZU,MATCH(Analysis!$A$30,Funds!$1:$1,0),FALSE),VLOOKUP($X104,'New Manager'!$A:$ZU,MATCH(Analysis!$A$30,'New Manager'!$1:$1,0),FALSE))</f>
        <v>2.1350000000000001E-2</v>
      </c>
      <c r="Z104" s="6">
        <f>VLOOKUP($X104,'Net-&gt;Gross'!$A:$C,3,FALSE)</f>
        <v>2.1350000000000056E-2</v>
      </c>
      <c r="AA104" s="6">
        <f t="shared" si="76"/>
        <v>2.0237519791022058</v>
      </c>
      <c r="AB104" s="6">
        <f t="shared" si="77"/>
        <v>2.0237519791022094</v>
      </c>
      <c r="AC104" s="6">
        <f>PRODUCT($V$33:V104)</f>
        <v>1.9953170415820793</v>
      </c>
      <c r="AD104" s="2">
        <f t="shared" si="78"/>
        <v>1.3126235176509804</v>
      </c>
      <c r="AE104" s="2">
        <f t="shared" si="79"/>
        <v>1.3126235176509811</v>
      </c>
      <c r="AF104" s="2">
        <f t="shared" si="80"/>
        <v>1.2812440519491228</v>
      </c>
      <c r="AG104" s="2">
        <f t="shared" si="81"/>
        <v>1.4465416624488067E-3</v>
      </c>
      <c r="AH104" s="6">
        <f t="shared" si="82"/>
        <v>2.1350000000000001E-2</v>
      </c>
      <c r="AI104" s="6">
        <f>VLOOKUP($X104,Factors!$A:$ZP,MATCH(Analysis!$AI$32,Factors!$1:$1,0),FALSE)</f>
        <v>2.5208448303300823E-2</v>
      </c>
      <c r="AJ104" s="1">
        <f t="shared" si="83"/>
        <v>0.58595683288691858</v>
      </c>
      <c r="AK104" s="1">
        <f t="shared" si="84"/>
        <v>0.54994015799116935</v>
      </c>
      <c r="AL104" s="1">
        <f t="shared" si="85"/>
        <v>-3.6016674895749223E-2</v>
      </c>
      <c r="AM104" s="2">
        <f t="shared" si="86"/>
        <v>1.0252084483033008</v>
      </c>
      <c r="AN104" s="117">
        <v>55</v>
      </c>
    </row>
    <row r="105" spans="1:40" x14ac:dyDescent="0.25">
      <c r="A105" s="70" t="str">
        <f>HLOOKUP(A76,Factors!$1:$2,2,FALSE)</f>
        <v>S&amp;P 500</v>
      </c>
      <c r="B105" s="107">
        <f t="shared" si="88"/>
        <v>41670</v>
      </c>
      <c r="C105">
        <f>IFERROR(VLOOKUP($B105,Factors!$A:$ZV,MATCH(C$32,Factors!$1:$1,0),FALSE),"")</f>
        <v>-5.0000000000000001E-3</v>
      </c>
      <c r="D105" t="str">
        <f>IFERROR(VLOOKUP($B105,Factors!$A:$ZV,MATCH(D$32,Factors!$1:$1,0),FALSE),"")</f>
        <v/>
      </c>
      <c r="E105" t="str">
        <f>IFERROR(VLOOKUP($B105,Factors!$A:$ZV,MATCH(E$32,Factors!$1:$1,0),FALSE),"")</f>
        <v/>
      </c>
      <c r="F105" t="str">
        <f>IFERROR(VLOOKUP($B105,Factors!$A:$ZV,MATCH(F$32,Factors!$1:$1,0),FALSE),"")</f>
        <v/>
      </c>
      <c r="G105" t="str">
        <f>IFERROR(VLOOKUP($B105,Factors!$A:$ZV,MATCH(G$32,Factors!$1:$1,0),FALSE),"")</f>
        <v/>
      </c>
      <c r="I105" s="2">
        <f t="shared" si="62"/>
        <v>0.995</v>
      </c>
      <c r="J105" s="2" t="str">
        <f t="shared" si="63"/>
        <v/>
      </c>
      <c r="K105" s="2" t="str">
        <f t="shared" si="64"/>
        <v/>
      </c>
      <c r="L105" s="2" t="str">
        <f t="shared" si="65"/>
        <v/>
      </c>
      <c r="M105" s="2" t="str">
        <f t="shared" si="66"/>
        <v/>
      </c>
      <c r="O105" s="1">
        <f t="shared" si="67"/>
        <v>0.99663792933487316</v>
      </c>
      <c r="P105" s="1" t="str">
        <f t="shared" si="68"/>
        <v/>
      </c>
      <c r="Q105" s="1" t="str">
        <f t="shared" si="69"/>
        <v/>
      </c>
      <c r="R105" s="1" t="str">
        <f t="shared" si="70"/>
        <v/>
      </c>
      <c r="S105" s="1" t="str">
        <f t="shared" si="71"/>
        <v/>
      </c>
      <c r="T105" s="2">
        <f t="shared" si="87"/>
        <v>1.0002338722866948</v>
      </c>
      <c r="U105" s="2">
        <f t="shared" si="72"/>
        <v>0.99687180162156785</v>
      </c>
      <c r="V105" s="2">
        <f t="shared" si="73"/>
        <v>0.99663792933487316</v>
      </c>
      <c r="W105" s="2">
        <f t="shared" si="74"/>
        <v>-3.3620706651268373E-3</v>
      </c>
      <c r="X105" s="8">
        <f t="shared" si="75"/>
        <v>41670</v>
      </c>
      <c r="Y105" s="6">
        <f>IFERROR(VLOOKUP($X105,Funds!$A:$ZU,MATCH(Analysis!$A$30,Funds!$1:$1,0),FALSE),VLOOKUP($X105,'New Manager'!$A:$ZU,MATCH(Analysis!$A$30,'New Manager'!$1:$1,0),FALSE))</f>
        <v>-4.1250000000000002E-3</v>
      </c>
      <c r="Z105" s="6">
        <f>VLOOKUP($X105,'Net-&gt;Gross'!$A:$C,3,FALSE)</f>
        <v>-4.1250000000000132E-3</v>
      </c>
      <c r="AA105" s="6">
        <f t="shared" si="76"/>
        <v>2.0154040021884092</v>
      </c>
      <c r="AB105" s="6">
        <f t="shared" si="77"/>
        <v>2.0154040021884128</v>
      </c>
      <c r="AC105" s="6">
        <f>PRODUCT($V$33:V105)</f>
        <v>1.9886086446889486</v>
      </c>
      <c r="AD105" s="2">
        <f t="shared" si="78"/>
        <v>1.2596568977505855</v>
      </c>
      <c r="AE105" s="2">
        <f t="shared" si="79"/>
        <v>1.2596568977505862</v>
      </c>
      <c r="AF105" s="2">
        <f t="shared" si="80"/>
        <v>1.2294030112116432</v>
      </c>
      <c r="AG105" s="2">
        <f t="shared" si="81"/>
        <v>-7.6292933487317593E-4</v>
      </c>
      <c r="AH105" s="6">
        <f t="shared" si="82"/>
        <v>-4.1250000000000002E-3</v>
      </c>
      <c r="AI105" s="6">
        <f>VLOOKUP($X105,Factors!$A:$ZP,MATCH(Analysis!$AI$32,Factors!$1:$1,0),FALSE)</f>
        <v>-3.4550911843065024E-2</v>
      </c>
      <c r="AJ105" s="1">
        <f t="shared" si="83"/>
        <v>0.55038961796797692</v>
      </c>
      <c r="AK105" s="1">
        <f t="shared" si="84"/>
        <v>0.49384279438375078</v>
      </c>
      <c r="AL105" s="1">
        <f t="shared" si="85"/>
        <v>-5.6546823584226136E-2</v>
      </c>
      <c r="AM105" s="2">
        <f t="shared" si="86"/>
        <v>0.96544908815693498</v>
      </c>
      <c r="AN105" s="117">
        <v>56</v>
      </c>
    </row>
    <row r="106" spans="1:40" x14ac:dyDescent="0.25">
      <c r="A106" s="70" t="str">
        <f>HLOOKUP(A77,Factors!$1:$2,2,FALSE)</f>
        <v>Barclays Aggregate Index</v>
      </c>
      <c r="B106" s="107"/>
      <c r="C106"/>
      <c r="D106"/>
      <c r="E106"/>
      <c r="F106"/>
      <c r="G106"/>
      <c r="O106" s="1"/>
      <c r="P106" s="1"/>
      <c r="Q106" s="1"/>
      <c r="R106" s="1"/>
      <c r="S106" s="1"/>
      <c r="X106" s="8"/>
      <c r="Y106" s="6"/>
      <c r="Z106" s="6"/>
      <c r="AA106" s="6"/>
      <c r="AB106" s="6"/>
      <c r="AC106" s="6"/>
      <c r="AI106" s="6"/>
      <c r="AJ106" s="1"/>
      <c r="AK106" s="1"/>
      <c r="AL106" s="1"/>
    </row>
    <row r="107" spans="1:40" x14ac:dyDescent="0.25">
      <c r="A107" s="70" t="str">
        <f>HLOOKUP(A78,Factors!$1:$2,2,FALSE)</f>
        <v>Value Minus Growth</v>
      </c>
      <c r="B107" s="107"/>
      <c r="C107"/>
      <c r="D107"/>
      <c r="E107"/>
      <c r="F107"/>
      <c r="G107"/>
      <c r="O107" s="1"/>
      <c r="P107" s="1"/>
      <c r="Q107" s="1"/>
      <c r="R107" s="1"/>
      <c r="S107" s="1"/>
      <c r="X107" s="8"/>
      <c r="Y107" s="6"/>
      <c r="Z107" s="6"/>
      <c r="AA107" s="6"/>
      <c r="AB107" s="6"/>
      <c r="AC107" s="6"/>
      <c r="AI107" s="6"/>
      <c r="AJ107" s="1"/>
      <c r="AK107" s="1"/>
      <c r="AL107" s="1"/>
    </row>
    <row r="108" spans="1:40" x14ac:dyDescent="0.25">
      <c r="A108" s="70" t="str">
        <f>HLOOKUP(A79,Factors!$1:$2,2,FALSE)</f>
        <v>Small Minus Large</v>
      </c>
      <c r="B108" s="107"/>
      <c r="C108"/>
      <c r="D108"/>
      <c r="E108"/>
      <c r="F108"/>
      <c r="G108"/>
      <c r="O108" s="1"/>
      <c r="P108" s="1"/>
      <c r="Q108" s="1"/>
      <c r="R108" s="1"/>
      <c r="S108" s="1"/>
      <c r="X108" s="8"/>
      <c r="Y108" s="6"/>
      <c r="Z108" s="6"/>
      <c r="AA108" s="6"/>
      <c r="AB108" s="6"/>
      <c r="AC108" s="6"/>
      <c r="AI108" s="6"/>
      <c r="AJ108" s="1"/>
      <c r="AK108" s="1"/>
      <c r="AL108" s="1"/>
    </row>
    <row r="109" spans="1:40" x14ac:dyDescent="0.25">
      <c r="A109" s="70" t="str">
        <f>HLOOKUP(A80,Factors!$1:$2,2,FALSE)</f>
        <v>Dow Jones U.S. Thematic Market Neutral Momentum Index</v>
      </c>
      <c r="B109" s="107"/>
      <c r="C109"/>
      <c r="D109"/>
      <c r="E109"/>
      <c r="F109"/>
      <c r="G109"/>
      <c r="O109" s="1"/>
      <c r="P109" s="1"/>
      <c r="Q109" s="1"/>
      <c r="R109" s="1"/>
      <c r="S109" s="1"/>
      <c r="X109" s="8"/>
      <c r="Y109" s="6"/>
      <c r="Z109" s="6"/>
      <c r="AA109" s="6"/>
      <c r="AB109" s="6"/>
      <c r="AC109" s="6"/>
      <c r="AI109" s="6"/>
      <c r="AJ109" s="1"/>
      <c r="AK109" s="1"/>
      <c r="AL109" s="1"/>
    </row>
    <row r="110" spans="1:40" x14ac:dyDescent="0.25">
      <c r="A110" s="70" t="str">
        <f>HLOOKUP(A81,Factors!$1:$2,2,FALSE)</f>
        <v>High Yield Minus Investment Grade</v>
      </c>
      <c r="B110" s="107"/>
      <c r="C110"/>
      <c r="D110"/>
      <c r="E110"/>
      <c r="F110"/>
      <c r="G110"/>
      <c r="O110" s="1"/>
      <c r="P110" s="1"/>
      <c r="Q110" s="1"/>
      <c r="R110" s="1"/>
      <c r="S110" s="1"/>
      <c r="X110" s="8"/>
      <c r="Y110" s="6"/>
      <c r="Z110" s="6"/>
      <c r="AA110" s="6"/>
      <c r="AB110" s="6"/>
      <c r="AC110" s="6"/>
      <c r="AI110" s="6"/>
      <c r="AJ110" s="1"/>
      <c r="AK110" s="1"/>
      <c r="AL110" s="1"/>
    </row>
    <row r="111" spans="1:40" x14ac:dyDescent="0.25">
      <c r="A111" s="70" t="str">
        <f>HLOOKUP(A82,Factors!$1:$2,2,FALSE)</f>
        <v>Barclays HYIGS Beta Credit Index</v>
      </c>
      <c r="B111" s="107"/>
      <c r="C111"/>
      <c r="D111"/>
      <c r="E111"/>
      <c r="F111"/>
      <c r="G111"/>
      <c r="O111" s="1"/>
      <c r="P111" s="1"/>
      <c r="Q111" s="1"/>
      <c r="R111" s="1"/>
      <c r="S111" s="1"/>
      <c r="X111" s="8"/>
      <c r="Y111" s="6"/>
      <c r="Z111" s="6"/>
      <c r="AA111" s="6"/>
      <c r="AB111" s="6"/>
      <c r="AC111" s="6"/>
      <c r="AI111" s="6"/>
      <c r="AJ111" s="1"/>
      <c r="AK111" s="1"/>
      <c r="AL111" s="1"/>
    </row>
    <row r="112" spans="1:40" x14ac:dyDescent="0.25">
      <c r="A112" s="70" t="str">
        <f>HLOOKUP(A83,Factors!$1:$2,2,FALSE)</f>
        <v>CBRE PutWrite Index</v>
      </c>
      <c r="B112" s="107"/>
      <c r="C112"/>
      <c r="D112"/>
      <c r="E112"/>
      <c r="F112"/>
      <c r="G112"/>
      <c r="O112" s="1"/>
      <c r="P112" s="1"/>
      <c r="Q112" s="1"/>
      <c r="R112" s="1"/>
      <c r="S112" s="1"/>
      <c r="X112" s="8"/>
      <c r="Y112" s="6"/>
      <c r="Z112" s="6"/>
      <c r="AA112" s="6"/>
      <c r="AB112" s="6"/>
      <c r="AC112" s="6"/>
      <c r="AI112" s="6"/>
      <c r="AJ112" s="1"/>
      <c r="AK112" s="1"/>
      <c r="AL112" s="1"/>
    </row>
    <row r="113" spans="1:38" x14ac:dyDescent="0.25">
      <c r="A113" s="70"/>
      <c r="B113" s="107"/>
      <c r="C113"/>
      <c r="D113"/>
      <c r="E113"/>
      <c r="F113"/>
      <c r="G113"/>
      <c r="O113" s="1"/>
      <c r="P113" s="1"/>
      <c r="Q113" s="1"/>
      <c r="R113" s="1"/>
      <c r="S113" s="1"/>
      <c r="X113" s="8"/>
      <c r="Y113" s="6"/>
      <c r="Z113" s="6"/>
      <c r="AA113" s="6"/>
      <c r="AB113" s="6"/>
      <c r="AC113" s="6"/>
      <c r="AI113" s="6"/>
      <c r="AJ113" s="1"/>
      <c r="AK113" s="1"/>
      <c r="AL113" s="1"/>
    </row>
    <row r="114" spans="1:38" x14ac:dyDescent="0.25">
      <c r="A114" s="70" t="str">
        <f>HLOOKUP(A85,Factors!$1:$2,2,FALSE)</f>
        <v>S&amp;P MergArb Index</v>
      </c>
      <c r="B114" s="107"/>
      <c r="C114"/>
      <c r="D114"/>
      <c r="E114"/>
      <c r="F114"/>
      <c r="G114"/>
      <c r="O114" s="1"/>
      <c r="P114" s="1"/>
      <c r="Q114" s="1"/>
      <c r="R114" s="1"/>
      <c r="S114" s="1"/>
      <c r="X114" s="8"/>
      <c r="Y114" s="6"/>
      <c r="Z114" s="6"/>
      <c r="AA114" s="6"/>
      <c r="AB114" s="6"/>
      <c r="AC114" s="6"/>
      <c r="AI114" s="6"/>
      <c r="AJ114" s="1"/>
      <c r="AK114" s="1"/>
      <c r="AL114" s="1"/>
    </row>
    <row r="115" spans="1:38" x14ac:dyDescent="0.25">
      <c r="A115" s="70" t="str">
        <f>HLOOKUP(A86,Factors!$1:$2,2,FALSE)</f>
        <v>CS MergArb Liquid Index Net</v>
      </c>
      <c r="B115" s="107"/>
      <c r="C115"/>
      <c r="D115"/>
      <c r="E115"/>
      <c r="F115"/>
      <c r="G115"/>
      <c r="O115" s="1"/>
      <c r="P115" s="1"/>
      <c r="Q115" s="1"/>
      <c r="R115" s="1"/>
      <c r="S115" s="1"/>
      <c r="X115" s="8"/>
      <c r="Y115" s="6"/>
      <c r="Z115" s="6"/>
      <c r="AA115" s="6"/>
      <c r="AB115" s="6"/>
      <c r="AC115" s="6"/>
      <c r="AI115" s="6"/>
      <c r="AJ115" s="1"/>
      <c r="AK115" s="1"/>
      <c r="AL115" s="1"/>
    </row>
    <row r="116" spans="1:38" x14ac:dyDescent="0.25">
      <c r="A116" s="70" t="str">
        <f>HLOOKUP(A87,Factors!$1:$2,2,FALSE)</f>
        <v>IQ MergArb TR Index</v>
      </c>
      <c r="B116" s="107"/>
      <c r="C116"/>
      <c r="D116"/>
      <c r="E116"/>
      <c r="F116"/>
      <c r="G116"/>
      <c r="O116" s="1"/>
      <c r="P116" s="1"/>
      <c r="Q116" s="1"/>
      <c r="R116" s="1"/>
      <c r="S116" s="1"/>
      <c r="X116" s="8"/>
      <c r="Y116" s="6"/>
      <c r="Z116" s="6"/>
      <c r="AA116" s="6"/>
      <c r="AB116" s="6"/>
      <c r="AC116" s="6"/>
      <c r="AI116" s="6"/>
      <c r="AJ116" s="1"/>
      <c r="AK116" s="1"/>
      <c r="AL116" s="1"/>
    </row>
    <row r="117" spans="1:38" x14ac:dyDescent="0.25">
      <c r="A117" s="70" t="str">
        <f>HLOOKUP(A88,Factors!$1:$2,2,FALSE)</f>
        <v>Credit Suisse ConvArb Index (Funds)</v>
      </c>
      <c r="B117" s="107"/>
      <c r="C117"/>
      <c r="D117"/>
      <c r="E117"/>
      <c r="F117"/>
      <c r="G117"/>
      <c r="O117" s="1"/>
      <c r="P117" s="1"/>
      <c r="Q117" s="1"/>
      <c r="R117" s="1"/>
      <c r="S117" s="1"/>
      <c r="X117" s="8"/>
      <c r="Y117" s="6"/>
      <c r="Z117" s="6"/>
      <c r="AA117" s="6"/>
      <c r="AB117" s="6"/>
      <c r="AC117" s="6"/>
      <c r="AI117" s="6"/>
      <c r="AJ117" s="1"/>
      <c r="AK117" s="1"/>
      <c r="AL117" s="1"/>
    </row>
    <row r="118" spans="1:38" x14ac:dyDescent="0.25">
      <c r="A118" s="70" t="str">
        <f>HLOOKUP(A89,Factors!$1:$2,2,FALSE)</f>
        <v>Hennessee Group ConvArb Index</v>
      </c>
      <c r="B118" s="107"/>
      <c r="C118"/>
      <c r="D118"/>
      <c r="E118"/>
      <c r="F118"/>
      <c r="G118"/>
      <c r="O118" s="1"/>
      <c r="P118" s="1"/>
      <c r="Q118" s="1"/>
      <c r="R118" s="1"/>
      <c r="S118" s="1"/>
      <c r="X118" s="8"/>
      <c r="Y118" s="6"/>
      <c r="Z118" s="6"/>
      <c r="AA118" s="6"/>
      <c r="AB118" s="6"/>
      <c r="AC118" s="6"/>
      <c r="AI118" s="6"/>
      <c r="AJ118" s="1"/>
      <c r="AK118" s="1"/>
      <c r="AL118" s="1"/>
    </row>
    <row r="119" spans="1:38" x14ac:dyDescent="0.25">
      <c r="A119" s="70" t="str">
        <f>HLOOKUP(A90,Factors!$1:$2,2,FALSE)</f>
        <v>ProShares Merger Arbitrage</v>
      </c>
      <c r="B119" s="107"/>
      <c r="C119"/>
      <c r="D119"/>
      <c r="E119"/>
      <c r="F119"/>
      <c r="G119"/>
      <c r="O119" s="1"/>
      <c r="P119" s="1"/>
      <c r="Q119" s="1"/>
      <c r="R119" s="1"/>
      <c r="S119" s="1"/>
      <c r="X119" s="8"/>
      <c r="Y119" s="6"/>
      <c r="Z119" s="6"/>
      <c r="AA119" s="6"/>
      <c r="AB119" s="6"/>
      <c r="AC119" s="6"/>
      <c r="AI119" s="6"/>
      <c r="AJ119" s="1"/>
      <c r="AK119" s="1"/>
      <c r="AL119" s="1"/>
    </row>
    <row r="120" spans="1:38" x14ac:dyDescent="0.25">
      <c r="A120" s="70"/>
      <c r="B120" s="107"/>
      <c r="C120"/>
      <c r="D120"/>
      <c r="E120"/>
      <c r="F120"/>
      <c r="G120"/>
      <c r="O120" s="1"/>
      <c r="P120" s="1"/>
      <c r="Q120" s="1"/>
      <c r="R120" s="1"/>
      <c r="S120" s="1"/>
      <c r="X120" s="8"/>
      <c r="Y120" s="6"/>
      <c r="Z120" s="6"/>
      <c r="AA120" s="6"/>
      <c r="AB120" s="6"/>
      <c r="AC120" s="6"/>
      <c r="AI120" s="6"/>
      <c r="AJ120" s="1"/>
      <c r="AK120" s="1"/>
      <c r="AL120" s="1"/>
    </row>
    <row r="121" spans="1:38" x14ac:dyDescent="0.25">
      <c r="A121" s="70" t="str">
        <f>HLOOKUP(A92,Factors!$1:$2,2,FALSE)</f>
        <v>Russell 1000 Value Index</v>
      </c>
      <c r="B121" s="107"/>
      <c r="C121"/>
      <c r="D121"/>
      <c r="E121"/>
      <c r="F121"/>
      <c r="G121"/>
      <c r="O121" s="1"/>
      <c r="P121" s="1"/>
      <c r="Q121" s="1"/>
      <c r="R121" s="1"/>
      <c r="S121" s="1"/>
      <c r="X121" s="8"/>
      <c r="Y121" s="6"/>
      <c r="Z121" s="6"/>
      <c r="AA121" s="6"/>
      <c r="AB121" s="6"/>
      <c r="AC121" s="6"/>
      <c r="AI121" s="6"/>
      <c r="AJ121" s="1"/>
      <c r="AK121" s="1"/>
      <c r="AL121" s="1"/>
    </row>
    <row r="122" spans="1:38" x14ac:dyDescent="0.25">
      <c r="A122" s="70" t="str">
        <f>HLOOKUP(A93,Factors!$1:$2,2,FALSE)</f>
        <v>Russell 1000 Growth Index</v>
      </c>
      <c r="B122" s="107"/>
      <c r="C122"/>
      <c r="D122"/>
      <c r="E122"/>
      <c r="F122"/>
      <c r="G122"/>
      <c r="O122" s="1"/>
      <c r="P122" s="1"/>
      <c r="Q122" s="1"/>
      <c r="R122" s="1"/>
      <c r="S122" s="1"/>
      <c r="X122" s="8"/>
      <c r="Y122" s="6"/>
      <c r="Z122" s="6"/>
      <c r="AA122" s="6"/>
      <c r="AB122" s="6"/>
      <c r="AC122" s="6"/>
      <c r="AI122" s="6"/>
      <c r="AJ122" s="1"/>
      <c r="AK122" s="1"/>
      <c r="AL122" s="1"/>
    </row>
    <row r="123" spans="1:38" x14ac:dyDescent="0.25">
      <c r="A123" s="70" t="str">
        <f>HLOOKUP(A94,Factors!$1:$2,2,FALSE)</f>
        <v>MSCI US Small Cap 1750 Index</v>
      </c>
      <c r="B123" s="107"/>
      <c r="C123"/>
      <c r="D123"/>
      <c r="E123"/>
      <c r="F123"/>
      <c r="G123"/>
      <c r="O123" s="1"/>
      <c r="P123" s="1"/>
      <c r="Q123" s="1"/>
      <c r="R123" s="1"/>
      <c r="S123" s="1"/>
      <c r="X123" s="8"/>
      <c r="Y123" s="6"/>
      <c r="Z123" s="6"/>
      <c r="AA123" s="6"/>
      <c r="AB123" s="6"/>
      <c r="AC123" s="6"/>
      <c r="AI123" s="6"/>
      <c r="AJ123" s="1"/>
      <c r="AK123" s="1"/>
      <c r="AL123" s="1"/>
    </row>
    <row r="124" spans="1:38" x14ac:dyDescent="0.25">
      <c r="A124" s="70" t="str">
        <f>HLOOKUP(A95,Factors!$1:$2,2,FALSE)</f>
        <v>MSCI US Large Cap 300 Index</v>
      </c>
      <c r="B124" s="107"/>
      <c r="C124"/>
      <c r="D124"/>
      <c r="E124"/>
      <c r="F124"/>
      <c r="G124"/>
      <c r="O124" s="1"/>
      <c r="P124" s="1"/>
      <c r="Q124" s="1"/>
      <c r="R124" s="1"/>
      <c r="S124" s="1"/>
      <c r="X124" s="8"/>
      <c r="Y124" s="6"/>
      <c r="Z124" s="6"/>
      <c r="AA124" s="6"/>
      <c r="AB124" s="6"/>
      <c r="AC124" s="6"/>
      <c r="AI124" s="6"/>
      <c r="AJ124" s="1"/>
      <c r="AK124" s="1"/>
      <c r="AL124" s="1"/>
    </row>
    <row r="125" spans="1:38" x14ac:dyDescent="0.25">
      <c r="A125" s="70" t="str">
        <f>HLOOKUP(A96,Factors!$1:$2,2,FALSE)</f>
        <v>Barclays US Corporate High Yield Index</v>
      </c>
      <c r="B125" s="107"/>
      <c r="C125"/>
      <c r="D125"/>
      <c r="E125"/>
      <c r="F125"/>
      <c r="G125"/>
      <c r="O125" s="1"/>
      <c r="P125" s="1"/>
      <c r="Q125" s="1"/>
      <c r="R125" s="1"/>
      <c r="S125" s="1"/>
      <c r="X125" s="8"/>
      <c r="Y125" s="6"/>
      <c r="Z125" s="6"/>
      <c r="AA125" s="6"/>
      <c r="AB125" s="6"/>
      <c r="AC125" s="6"/>
      <c r="AI125" s="6"/>
      <c r="AJ125" s="1"/>
      <c r="AK125" s="1"/>
      <c r="AL125" s="1"/>
    </row>
    <row r="126" spans="1:38" x14ac:dyDescent="0.25">
      <c r="A126" s="70"/>
      <c r="B126" s="107"/>
      <c r="C126"/>
      <c r="D126"/>
      <c r="E126"/>
      <c r="F126"/>
      <c r="G126"/>
      <c r="O126" s="1"/>
      <c r="P126" s="1"/>
      <c r="Q126" s="1"/>
      <c r="R126" s="1"/>
      <c r="S126" s="1"/>
      <c r="X126" s="8"/>
      <c r="Y126" s="6"/>
      <c r="Z126" s="6"/>
      <c r="AA126" s="6"/>
      <c r="AB126" s="6"/>
      <c r="AC126" s="6"/>
      <c r="AI126" s="6"/>
      <c r="AJ126" s="1"/>
      <c r="AK126" s="1"/>
      <c r="AL126" s="1"/>
    </row>
    <row r="127" spans="1:38" x14ac:dyDescent="0.25">
      <c r="A127" s="70" t="str">
        <f>HLOOKUP(A98,Factors!$1:$2,2,FALSE)</f>
        <v>Deutsche Bank G10 FX Carry Basket Index</v>
      </c>
      <c r="B127" s="107"/>
      <c r="C127"/>
      <c r="D127"/>
      <c r="E127"/>
      <c r="F127"/>
      <c r="G127"/>
      <c r="O127" s="1"/>
      <c r="P127" s="1"/>
      <c r="Q127" s="1"/>
      <c r="R127" s="1"/>
      <c r="S127" s="1"/>
      <c r="X127" s="8"/>
      <c r="Y127" s="6"/>
      <c r="Z127" s="6"/>
      <c r="AA127" s="6"/>
      <c r="AB127" s="6"/>
      <c r="AC127" s="6"/>
      <c r="AI127" s="6"/>
      <c r="AJ127" s="1"/>
      <c r="AK127" s="1"/>
      <c r="AL127" s="1"/>
    </row>
    <row r="128" spans="1:38" x14ac:dyDescent="0.25">
      <c r="A128" s="70" t="str">
        <f>HLOOKUP(A99,Factors!$1:$2,2,FALSE)</f>
        <v>SGI EUR/USD Momentum Index</v>
      </c>
      <c r="B128" s="107"/>
      <c r="C128"/>
      <c r="D128"/>
      <c r="E128"/>
      <c r="F128"/>
      <c r="G128"/>
      <c r="O128" s="1"/>
      <c r="P128" s="1"/>
      <c r="Q128" s="1"/>
      <c r="R128" s="1"/>
      <c r="S128" s="1"/>
      <c r="X128" s="8"/>
      <c r="Y128" s="6"/>
      <c r="Z128" s="6"/>
      <c r="AA128" s="6"/>
      <c r="AB128" s="6"/>
      <c r="AC128" s="6"/>
      <c r="AI128" s="6"/>
      <c r="AJ128" s="1"/>
      <c r="AK128" s="1"/>
      <c r="AL128" s="1"/>
    </row>
    <row r="129" spans="1:38" x14ac:dyDescent="0.25">
      <c r="A129" s="70" t="str">
        <f>HLOOKUP(A100,Factors!$1:$2,2,FALSE)</f>
        <v>Barclays Roll Yield Excess Return Index</v>
      </c>
      <c r="B129" s="107"/>
      <c r="C129"/>
      <c r="D129"/>
      <c r="E129"/>
      <c r="F129"/>
      <c r="G129"/>
      <c r="O129" s="1"/>
      <c r="P129" s="1"/>
      <c r="Q129" s="1"/>
      <c r="R129" s="1"/>
      <c r="S129" s="1"/>
      <c r="X129" s="8"/>
      <c r="Y129" s="6"/>
      <c r="Z129" s="6"/>
      <c r="AA129" s="6"/>
      <c r="AB129" s="6"/>
      <c r="AC129" s="6"/>
      <c r="AI129" s="6"/>
      <c r="AJ129" s="1"/>
      <c r="AK129" s="1"/>
      <c r="AL129" s="1"/>
    </row>
    <row r="130" spans="1:38" x14ac:dyDescent="0.25">
      <c r="A130" s="70" t="str">
        <f>HLOOKUP(A101,Factors!$1:$2,2,FALSE)</f>
        <v>JPM Commodity Momentum Non Energy Index</v>
      </c>
      <c r="B130" s="107"/>
      <c r="C130"/>
      <c r="D130"/>
      <c r="E130"/>
      <c r="F130"/>
      <c r="G130"/>
      <c r="O130" s="1"/>
      <c r="P130" s="1"/>
      <c r="Q130" s="1"/>
      <c r="R130" s="1"/>
      <c r="S130" s="1"/>
      <c r="X130" s="8"/>
      <c r="Y130" s="6"/>
      <c r="Z130" s="6"/>
      <c r="AA130" s="6"/>
      <c r="AB130" s="6"/>
      <c r="AC130" s="6"/>
      <c r="AI130" s="6"/>
      <c r="AJ130" s="1"/>
      <c r="AK130" s="1"/>
      <c r="AL130" s="1"/>
    </row>
    <row r="131" spans="1:38" x14ac:dyDescent="0.25">
      <c r="A131" s="70" t="str">
        <f>HLOOKUP(A102,Factors!$1:$2,2,FALSE)</f>
        <v>CS Adaptive Term Premium Trend Excess Return Index</v>
      </c>
      <c r="B131" s="107"/>
      <c r="C131"/>
      <c r="D131"/>
      <c r="E131"/>
      <c r="F131"/>
      <c r="G131"/>
      <c r="O131" s="1"/>
      <c r="P131" s="1"/>
      <c r="Q131" s="1"/>
      <c r="R131" s="1"/>
      <c r="S131" s="1"/>
      <c r="X131" s="8"/>
      <c r="Y131" s="6"/>
      <c r="Z131" s="6"/>
      <c r="AA131" s="6"/>
      <c r="AB131" s="6"/>
      <c r="AC131" s="6"/>
      <c r="AI131" s="6"/>
      <c r="AJ131" s="1"/>
      <c r="AK131" s="1"/>
      <c r="AL131" s="1"/>
    </row>
    <row r="132" spans="1:38" x14ac:dyDescent="0.25">
      <c r="A132" s="70" t="str">
        <f>HLOOKUP(A103,Factors!$1:$2,2,FALSE)</f>
        <v>CRB Commodity Index</v>
      </c>
      <c r="B132" s="107"/>
      <c r="C132"/>
      <c r="D132"/>
      <c r="E132"/>
      <c r="F132"/>
      <c r="G132"/>
      <c r="O132" s="1"/>
      <c r="P132" s="1"/>
      <c r="Q132" s="1"/>
      <c r="R132" s="1"/>
      <c r="S132" s="1"/>
      <c r="X132" s="8"/>
      <c r="Y132" s="6"/>
      <c r="Z132" s="6"/>
      <c r="AA132" s="6"/>
      <c r="AB132" s="6"/>
      <c r="AC132" s="6"/>
      <c r="AI132" s="6"/>
      <c r="AJ132" s="1"/>
      <c r="AK132" s="1"/>
      <c r="AL132" s="1"/>
    </row>
    <row r="133" spans="1:38" x14ac:dyDescent="0.25">
      <c r="B133" s="107"/>
      <c r="C133"/>
      <c r="D133"/>
      <c r="E133"/>
      <c r="F133"/>
      <c r="G133"/>
      <c r="O133" s="1"/>
      <c r="P133" s="1"/>
      <c r="Q133" s="1"/>
      <c r="R133" s="1"/>
      <c r="S133" s="1"/>
      <c r="X133" s="8"/>
      <c r="Y133" s="6"/>
      <c r="Z133" s="6"/>
      <c r="AA133" s="6"/>
      <c r="AB133" s="6"/>
      <c r="AC133" s="6"/>
      <c r="AI133" s="6"/>
      <c r="AJ133" s="1"/>
      <c r="AK133" s="1"/>
      <c r="AL133" s="1"/>
    </row>
    <row r="134" spans="1:38" x14ac:dyDescent="0.25">
      <c r="B134" s="107"/>
      <c r="C134"/>
      <c r="D134"/>
      <c r="E134"/>
      <c r="F134"/>
      <c r="G134"/>
      <c r="O134" s="1"/>
      <c r="P134" s="1"/>
      <c r="Q134" s="1"/>
      <c r="R134" s="1"/>
      <c r="S134" s="1"/>
      <c r="X134" s="8"/>
      <c r="Y134" s="6"/>
      <c r="Z134" s="6"/>
      <c r="AA134" s="6"/>
      <c r="AB134" s="6"/>
      <c r="AC134" s="6"/>
      <c r="AI134" s="6"/>
      <c r="AJ134" s="1"/>
      <c r="AK134" s="1"/>
      <c r="AL134" s="1"/>
    </row>
    <row r="135" spans="1:38" x14ac:dyDescent="0.25">
      <c r="B135" s="107"/>
      <c r="C135"/>
      <c r="D135"/>
      <c r="E135"/>
      <c r="F135"/>
      <c r="G135"/>
      <c r="O135" s="1"/>
      <c r="P135" s="1"/>
      <c r="Q135" s="1"/>
      <c r="R135" s="1"/>
      <c r="S135" s="1"/>
      <c r="X135" s="8"/>
      <c r="Y135" s="6"/>
      <c r="Z135" s="6"/>
      <c r="AA135" s="6"/>
      <c r="AB135" s="6"/>
      <c r="AC135" s="6"/>
      <c r="AI135" s="6"/>
      <c r="AJ135" s="1"/>
      <c r="AK135" s="1"/>
      <c r="AL135" s="1"/>
    </row>
    <row r="136" spans="1:38" x14ac:dyDescent="0.25">
      <c r="B136" s="107"/>
      <c r="C136"/>
      <c r="D136"/>
      <c r="E136"/>
      <c r="F136"/>
      <c r="G136"/>
      <c r="O136" s="1"/>
      <c r="P136" s="1"/>
      <c r="Q136" s="1"/>
      <c r="R136" s="1"/>
      <c r="S136" s="1"/>
      <c r="X136" s="8"/>
      <c r="Y136" s="6"/>
      <c r="Z136" s="6"/>
      <c r="AA136" s="6"/>
      <c r="AB136" s="6"/>
      <c r="AC136" s="6"/>
      <c r="AI136" s="6"/>
      <c r="AJ136" s="1"/>
      <c r="AK136" s="1"/>
      <c r="AL136" s="1"/>
    </row>
    <row r="137" spans="1:38" x14ac:dyDescent="0.25">
      <c r="B137" s="107"/>
      <c r="C137"/>
      <c r="D137"/>
      <c r="E137"/>
      <c r="F137"/>
      <c r="G137"/>
      <c r="O137" s="1"/>
      <c r="P137" s="1"/>
      <c r="Q137" s="1"/>
      <c r="R137" s="1"/>
      <c r="S137" s="1"/>
      <c r="X137" s="8"/>
      <c r="Y137" s="6"/>
      <c r="Z137" s="6"/>
      <c r="AA137" s="6"/>
      <c r="AB137" s="6"/>
      <c r="AC137" s="6"/>
      <c r="AI137" s="6"/>
      <c r="AJ137" s="1"/>
      <c r="AK137" s="1"/>
      <c r="AL137" s="1"/>
    </row>
    <row r="138" spans="1:38" x14ac:dyDescent="0.25">
      <c r="B138" s="107"/>
      <c r="C138"/>
      <c r="D138"/>
      <c r="E138"/>
      <c r="F138"/>
      <c r="G138"/>
      <c r="O138" s="1"/>
      <c r="P138" s="1"/>
      <c r="Q138" s="1"/>
      <c r="R138" s="1"/>
      <c r="S138" s="1"/>
      <c r="X138" s="8"/>
      <c r="Y138" s="6"/>
      <c r="Z138" s="6"/>
      <c r="AA138" s="6"/>
      <c r="AB138" s="6"/>
      <c r="AC138" s="6"/>
      <c r="AI138" s="6"/>
      <c r="AJ138" s="1"/>
      <c r="AK138" s="1"/>
      <c r="AL138" s="1"/>
    </row>
    <row r="139" spans="1:38" x14ac:dyDescent="0.25">
      <c r="B139" s="107"/>
      <c r="C139"/>
      <c r="D139"/>
      <c r="E139"/>
      <c r="F139"/>
      <c r="G139"/>
      <c r="O139" s="1"/>
      <c r="P139" s="1"/>
      <c r="Q139" s="1"/>
      <c r="R139" s="1"/>
      <c r="S139" s="1"/>
      <c r="X139" s="8"/>
      <c r="Y139" s="6"/>
      <c r="Z139" s="6"/>
      <c r="AA139" s="6"/>
      <c r="AB139" s="6"/>
      <c r="AC139" s="6"/>
      <c r="AI139" s="6"/>
      <c r="AJ139" s="1"/>
      <c r="AK139" s="1"/>
      <c r="AL139" s="1"/>
    </row>
    <row r="140" spans="1:38" x14ac:dyDescent="0.25">
      <c r="B140" s="107"/>
      <c r="C140"/>
      <c r="D140"/>
      <c r="E140"/>
      <c r="F140"/>
      <c r="G140"/>
      <c r="O140" s="1"/>
      <c r="P140" s="1"/>
      <c r="Q140" s="1"/>
      <c r="R140" s="1"/>
      <c r="S140" s="1"/>
      <c r="X140" s="8"/>
      <c r="Y140" s="6"/>
      <c r="Z140" s="6"/>
      <c r="AA140" s="6"/>
      <c r="AB140" s="6"/>
      <c r="AC140" s="6"/>
      <c r="AI140" s="6"/>
      <c r="AJ140" s="1"/>
      <c r="AK140" s="1"/>
      <c r="AL140" s="1"/>
    </row>
    <row r="141" spans="1:38" x14ac:dyDescent="0.25">
      <c r="B141" s="107"/>
      <c r="C141"/>
      <c r="D141"/>
      <c r="E141"/>
      <c r="F141"/>
      <c r="G141"/>
      <c r="O141" s="1"/>
      <c r="P141" s="1"/>
      <c r="Q141" s="1"/>
      <c r="R141" s="1"/>
      <c r="S141" s="1"/>
      <c r="X141" s="8"/>
      <c r="Y141" s="6"/>
      <c r="Z141" s="6"/>
      <c r="AA141" s="6"/>
      <c r="AB141" s="6"/>
      <c r="AC141" s="6"/>
      <c r="AI141" s="6"/>
      <c r="AJ141" s="1"/>
      <c r="AK141" s="1"/>
      <c r="AL141" s="1"/>
    </row>
    <row r="142" spans="1:38" x14ac:dyDescent="0.25">
      <c r="B142" s="107"/>
      <c r="C142"/>
      <c r="D142"/>
      <c r="E142"/>
      <c r="F142"/>
      <c r="G142"/>
      <c r="O142" s="1"/>
      <c r="P142" s="1"/>
      <c r="Q142" s="1"/>
      <c r="R142" s="1"/>
      <c r="S142" s="1"/>
      <c r="X142" s="8"/>
      <c r="Y142" s="6"/>
      <c r="Z142" s="6"/>
      <c r="AA142" s="6"/>
      <c r="AB142" s="6"/>
      <c r="AC142" s="6"/>
      <c r="AI142" s="6"/>
      <c r="AJ142" s="1"/>
      <c r="AK142" s="1"/>
      <c r="AL142" s="1"/>
    </row>
    <row r="143" spans="1:38" x14ac:dyDescent="0.25">
      <c r="B143" s="107"/>
      <c r="C143"/>
      <c r="D143"/>
      <c r="E143"/>
      <c r="F143"/>
      <c r="G143"/>
      <c r="O143" s="1"/>
      <c r="P143" s="1"/>
      <c r="Q143" s="1"/>
      <c r="R143" s="1"/>
      <c r="S143" s="1"/>
      <c r="X143" s="8"/>
      <c r="Y143" s="6"/>
      <c r="Z143" s="6"/>
      <c r="AA143" s="6"/>
      <c r="AB143" s="6"/>
      <c r="AC143" s="6"/>
      <c r="AI143" s="6"/>
      <c r="AJ143" s="1"/>
      <c r="AK143" s="1"/>
      <c r="AL143" s="1"/>
    </row>
    <row r="144" spans="1:38" x14ac:dyDescent="0.25">
      <c r="B144" s="107"/>
      <c r="C144"/>
      <c r="D144"/>
      <c r="E144"/>
      <c r="F144"/>
      <c r="G144"/>
      <c r="O144" s="1"/>
      <c r="P144" s="1"/>
      <c r="Q144" s="1"/>
      <c r="R144" s="1"/>
      <c r="S144" s="1"/>
      <c r="X144" s="8"/>
      <c r="Y144" s="6"/>
      <c r="Z144" s="6"/>
      <c r="AA144" s="6"/>
      <c r="AB144" s="6"/>
      <c r="AC144" s="6"/>
      <c r="AI144" s="6"/>
      <c r="AJ144" s="1"/>
      <c r="AK144" s="1"/>
      <c r="AL144" s="1"/>
    </row>
    <row r="145" spans="2:38" x14ac:dyDescent="0.25">
      <c r="B145" s="107"/>
      <c r="C145"/>
      <c r="D145"/>
      <c r="E145"/>
      <c r="F145"/>
      <c r="G145"/>
      <c r="O145" s="1"/>
      <c r="P145" s="1"/>
      <c r="Q145" s="1"/>
      <c r="R145" s="1"/>
      <c r="S145" s="1"/>
      <c r="X145" s="8"/>
      <c r="Y145" s="6"/>
      <c r="Z145" s="6"/>
      <c r="AA145" s="6"/>
      <c r="AB145" s="6"/>
      <c r="AC145" s="6"/>
      <c r="AI145" s="6"/>
      <c r="AJ145" s="1"/>
      <c r="AK145" s="1"/>
      <c r="AL145" s="1"/>
    </row>
    <row r="146" spans="2:38" x14ac:dyDescent="0.25">
      <c r="B146" s="107"/>
      <c r="C146"/>
      <c r="D146"/>
      <c r="E146"/>
      <c r="F146"/>
      <c r="G146"/>
      <c r="O146" s="1"/>
      <c r="P146" s="1"/>
      <c r="Q146" s="1"/>
      <c r="R146" s="1"/>
      <c r="S146" s="1"/>
      <c r="X146" s="8"/>
      <c r="Y146" s="6"/>
      <c r="Z146" s="6"/>
      <c r="AA146" s="6"/>
      <c r="AB146" s="6"/>
      <c r="AC146" s="6"/>
      <c r="AI146" s="6"/>
      <c r="AJ146" s="1"/>
      <c r="AK146" s="1"/>
      <c r="AL146" s="1"/>
    </row>
    <row r="147" spans="2:38" x14ac:dyDescent="0.25">
      <c r="B147" s="107"/>
      <c r="C147"/>
      <c r="D147"/>
      <c r="E147"/>
      <c r="F147"/>
      <c r="G147"/>
      <c r="O147" s="1"/>
      <c r="P147" s="1"/>
      <c r="Q147" s="1"/>
      <c r="R147" s="1"/>
      <c r="S147" s="1"/>
      <c r="X147" s="8"/>
      <c r="Y147" s="6"/>
      <c r="Z147" s="6"/>
      <c r="AA147" s="6"/>
      <c r="AB147" s="6"/>
      <c r="AC147" s="6"/>
      <c r="AI147" s="6"/>
      <c r="AJ147" s="1"/>
      <c r="AK147" s="1"/>
      <c r="AL147" s="1"/>
    </row>
    <row r="148" spans="2:38" x14ac:dyDescent="0.25">
      <c r="B148" s="107"/>
      <c r="C148"/>
      <c r="D148"/>
      <c r="E148"/>
      <c r="F148"/>
      <c r="G148"/>
      <c r="O148" s="1"/>
      <c r="P148" s="1"/>
      <c r="Q148" s="1"/>
      <c r="R148" s="1"/>
      <c r="S148" s="1"/>
      <c r="X148" s="8"/>
      <c r="Y148" s="6"/>
      <c r="Z148" s="6"/>
      <c r="AA148" s="6"/>
      <c r="AB148" s="6"/>
      <c r="AC148" s="6"/>
      <c r="AI148" s="6"/>
      <c r="AJ148" s="1"/>
      <c r="AK148" s="1"/>
      <c r="AL148" s="1"/>
    </row>
    <row r="149" spans="2:38" x14ac:dyDescent="0.25">
      <c r="B149" s="107"/>
      <c r="C149"/>
      <c r="D149"/>
      <c r="E149"/>
      <c r="F149"/>
      <c r="G149"/>
      <c r="O149" s="1"/>
      <c r="P149" s="1"/>
      <c r="Q149" s="1"/>
      <c r="R149" s="1"/>
      <c r="S149" s="1"/>
      <c r="X149" s="8"/>
      <c r="Y149" s="6"/>
      <c r="Z149" s="6"/>
      <c r="AA149" s="6"/>
      <c r="AB149" s="6"/>
      <c r="AC149" s="6"/>
      <c r="AI149" s="6"/>
      <c r="AJ149" s="1"/>
      <c r="AK149" s="1"/>
      <c r="AL149" s="1"/>
    </row>
    <row r="150" spans="2:38" x14ac:dyDescent="0.25">
      <c r="B150" s="107"/>
      <c r="C150"/>
      <c r="D150"/>
      <c r="E150"/>
      <c r="F150"/>
      <c r="G150"/>
      <c r="O150" s="1"/>
      <c r="P150" s="1"/>
      <c r="Q150" s="1"/>
      <c r="R150" s="1"/>
      <c r="S150" s="1"/>
      <c r="X150" s="8"/>
      <c r="Y150" s="6"/>
      <c r="Z150" s="6"/>
      <c r="AA150" s="6"/>
      <c r="AB150" s="6"/>
      <c r="AC150" s="6"/>
      <c r="AI150" s="6"/>
      <c r="AJ150" s="1"/>
      <c r="AK150" s="1"/>
      <c r="AL150" s="1"/>
    </row>
    <row r="151" spans="2:38" x14ac:dyDescent="0.25">
      <c r="B151" s="107"/>
      <c r="C151"/>
      <c r="D151"/>
      <c r="E151"/>
      <c r="F151"/>
      <c r="G151"/>
      <c r="O151" s="1"/>
      <c r="P151" s="1"/>
      <c r="Q151" s="1"/>
      <c r="R151" s="1"/>
      <c r="S151" s="1"/>
      <c r="X151" s="8"/>
      <c r="Y151" s="6"/>
      <c r="Z151" s="6"/>
      <c r="AA151" s="6"/>
      <c r="AB151" s="6"/>
      <c r="AC151" s="6"/>
      <c r="AI151" s="6"/>
      <c r="AJ151" s="1"/>
      <c r="AK151" s="1"/>
      <c r="AL151" s="1"/>
    </row>
    <row r="152" spans="2:38" x14ac:dyDescent="0.25">
      <c r="B152" s="107"/>
      <c r="C152"/>
      <c r="D152"/>
      <c r="E152"/>
      <c r="F152"/>
      <c r="G152"/>
      <c r="O152" s="1"/>
      <c r="P152" s="1"/>
      <c r="Q152" s="1"/>
      <c r="R152" s="1"/>
      <c r="S152" s="1"/>
      <c r="X152" s="8"/>
      <c r="Y152" s="6"/>
      <c r="Z152" s="6"/>
      <c r="AA152" s="6"/>
      <c r="AB152" s="6"/>
      <c r="AC152" s="6"/>
      <c r="AI152" s="6"/>
      <c r="AJ152" s="1"/>
      <c r="AK152" s="1"/>
      <c r="AL152" s="1"/>
    </row>
  </sheetData>
  <conditionalFormatting sqref="B4:G4">
    <cfRule type="expression" dxfId="4" priority="2">
      <formula>B4&gt;=0.5</formula>
    </cfRule>
    <cfRule type="expression" dxfId="3" priority="3">
      <formula>AND(B4&gt;=0.1,B4&lt;0.5)</formula>
    </cfRule>
    <cfRule type="expression" dxfId="2" priority="5">
      <formula>B4&lt;0.05</formula>
    </cfRule>
  </conditionalFormatting>
  <conditionalFormatting sqref="B4:G4">
    <cfRule type="expression" dxfId="1" priority="4">
      <formula>AND(B4&gt;=0.05,B4&lt;0.1)</formula>
    </cfRule>
  </conditionalFormatting>
  <conditionalFormatting sqref="B4:G4">
    <cfRule type="expression" dxfId="0" priority="1" stopIfTrue="1">
      <formula>B4=""</formula>
    </cfRule>
  </conditionalFormatting>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50" r:id="rId4" name="CommandButton2">
          <controlPr defaultSize="0" autoLine="0" r:id="rId5">
            <anchor moveWithCells="1">
              <from>
                <xdr:col>8</xdr:col>
                <xdr:colOff>180975</xdr:colOff>
                <xdr:row>27</xdr:row>
                <xdr:rowOff>180975</xdr:rowOff>
              </from>
              <to>
                <xdr:col>9</xdr:col>
                <xdr:colOff>428625</xdr:colOff>
                <xdr:row>29</xdr:row>
                <xdr:rowOff>95250</xdr:rowOff>
              </to>
            </anchor>
          </controlPr>
        </control>
      </mc:Choice>
      <mc:Fallback>
        <control shapeId="2050" r:id="rId4" name="CommandButton2"/>
      </mc:Fallback>
    </mc:AlternateContent>
    <mc:AlternateContent xmlns:mc="http://schemas.openxmlformats.org/markup-compatibility/2006">
      <mc:Choice Requires="x14">
        <control shapeId="2049" r:id="rId6" name="CommandButton1">
          <controlPr defaultSize="0" autoLine="0" r:id="rId7">
            <anchor moveWithCells="1">
              <from>
                <xdr:col>6</xdr:col>
                <xdr:colOff>819150</xdr:colOff>
                <xdr:row>28</xdr:row>
                <xdr:rowOff>0</xdr:rowOff>
              </from>
              <to>
                <xdr:col>7</xdr:col>
                <xdr:colOff>666750</xdr:colOff>
                <xdr:row>29</xdr:row>
                <xdr:rowOff>123825</xdr:rowOff>
              </to>
            </anchor>
          </controlPr>
        </control>
      </mc:Choice>
      <mc:Fallback>
        <control shapeId="2049" r:id="rId6"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16314"/>
  <sheetViews>
    <sheetView view="pageBreakPreview" topLeftCell="A4" zoomScale="90" zoomScaleNormal="100" zoomScaleSheetLayoutView="90" workbookViewId="0">
      <selection activeCell="E22" sqref="E22"/>
    </sheetView>
  </sheetViews>
  <sheetFormatPr defaultRowHeight="15" outlineLevelCol="2" x14ac:dyDescent="0.25"/>
  <cols>
    <col min="1" max="1" width="25" bestFit="1" customWidth="1"/>
    <col min="3" max="3" width="2.42578125" customWidth="1"/>
    <col min="4" max="4" width="22.5703125" bestFit="1" customWidth="1"/>
    <col min="5" max="5" width="21.5703125" bestFit="1" customWidth="1"/>
    <col min="6" max="6" width="59.7109375" bestFit="1" customWidth="1"/>
    <col min="7" max="7" width="35" hidden="1" customWidth="1" outlineLevel="2"/>
    <col min="8" max="8" width="36.42578125" hidden="1" customWidth="1" outlineLevel="1"/>
    <col min="9" max="9" width="6.85546875" bestFit="1" customWidth="1" collapsed="1"/>
    <col min="11" max="11" width="16.85546875" style="120" bestFit="1" customWidth="1"/>
    <col min="12" max="12" width="16.85546875" bestFit="1" customWidth="1"/>
  </cols>
  <sheetData>
    <row r="1" spans="1:11" x14ac:dyDescent="0.25">
      <c r="D1" s="123" t="s">
        <v>399</v>
      </c>
      <c r="E1" s="123" t="s">
        <v>398</v>
      </c>
      <c r="F1" s="123" t="s">
        <v>400</v>
      </c>
      <c r="G1" t="s">
        <v>224</v>
      </c>
      <c r="H1" t="s">
        <v>224</v>
      </c>
      <c r="I1" s="120" t="s">
        <v>395</v>
      </c>
      <c r="K1" s="120" t="s">
        <v>364</v>
      </c>
    </row>
    <row r="2" spans="1:11" x14ac:dyDescent="0.25">
      <c r="I2" s="120"/>
    </row>
    <row r="3" spans="1:11" x14ac:dyDescent="0.25">
      <c r="C3" s="123" t="s">
        <v>391</v>
      </c>
    </row>
    <row r="4" spans="1:11" x14ac:dyDescent="0.25">
      <c r="A4" t="s">
        <v>7</v>
      </c>
      <c r="B4" t="str">
        <f>LEFT(A4,3)</f>
        <v>Ret</v>
      </c>
      <c r="C4" s="115"/>
      <c r="D4" s="115" t="s">
        <v>396</v>
      </c>
      <c r="E4" s="115" t="str">
        <f>RIGHT(A4,LEN(A4)-4)</f>
        <v>SPX Index</v>
      </c>
      <c r="F4" s="115" t="s">
        <v>341</v>
      </c>
      <c r="G4" s="115" t="str">
        <f>_xll.BDP($E4,G$1)</f>
        <v>S&amp;P 500 INDEX</v>
      </c>
      <c r="H4" s="115" t="s">
        <v>341</v>
      </c>
      <c r="I4" s="7"/>
    </row>
    <row r="5" spans="1:11" x14ac:dyDescent="0.25">
      <c r="A5" t="s">
        <v>329</v>
      </c>
      <c r="B5" t="str">
        <f>LEFT(A5,3)</f>
        <v>Ret</v>
      </c>
      <c r="C5" s="115"/>
      <c r="D5" s="115" t="s">
        <v>397</v>
      </c>
      <c r="E5" s="115" t="str">
        <f>RIGHT(A5,LEN(A5)-4)</f>
        <v>UKX Index</v>
      </c>
      <c r="F5" s="115" t="str">
        <f>H5</f>
        <v>FTSE 100 INDEX</v>
      </c>
      <c r="G5" s="115" t="str">
        <f>_xll.BDP($E5,G$1)</f>
        <v>FTSE 100 INDEX</v>
      </c>
      <c r="H5" s="115" t="s">
        <v>354</v>
      </c>
      <c r="I5" s="7"/>
    </row>
    <row r="6" spans="1:11" x14ac:dyDescent="0.25">
      <c r="C6" s="115"/>
      <c r="D6" s="122" t="s">
        <v>385</v>
      </c>
      <c r="E6" s="115" t="s">
        <v>381</v>
      </c>
      <c r="F6" s="115" t="s">
        <v>384</v>
      </c>
      <c r="G6" s="115"/>
      <c r="H6" s="115"/>
      <c r="I6" s="121">
        <v>1</v>
      </c>
      <c r="K6" s="21" t="s">
        <v>388</v>
      </c>
    </row>
    <row r="7" spans="1:11" x14ac:dyDescent="0.25">
      <c r="C7" s="115"/>
      <c r="D7" s="122" t="s">
        <v>386</v>
      </c>
      <c r="E7" s="115" t="s">
        <v>382</v>
      </c>
      <c r="F7" s="115" t="s">
        <v>166</v>
      </c>
      <c r="G7" s="115"/>
      <c r="H7" s="115"/>
      <c r="I7" s="121">
        <v>2</v>
      </c>
      <c r="K7" s="21" t="s">
        <v>387</v>
      </c>
    </row>
    <row r="8" spans="1:11" x14ac:dyDescent="0.25">
      <c r="A8" t="s">
        <v>53</v>
      </c>
      <c r="B8" t="str">
        <f>LEFT(A8,3)</f>
        <v>Ret</v>
      </c>
      <c r="C8" s="115"/>
      <c r="D8" s="115" t="s">
        <v>370</v>
      </c>
      <c r="E8" s="115" t="str">
        <f>RIGHT(A8,LEN(A8)-4)</f>
        <v>DJTMNMO Index</v>
      </c>
      <c r="F8" s="115" t="s">
        <v>357</v>
      </c>
      <c r="G8" s="115" t="str">
        <f>_xll.BDP($E8,G$1)</f>
        <v>DJUSmktNtrlMom</v>
      </c>
      <c r="H8" s="115" t="s">
        <v>340</v>
      </c>
      <c r="I8" s="7">
        <v>3</v>
      </c>
      <c r="K8" s="120" t="s">
        <v>358</v>
      </c>
    </row>
    <row r="9" spans="1:11" x14ac:dyDescent="0.25">
      <c r="A9" t="s">
        <v>144</v>
      </c>
      <c r="B9" t="str">
        <f>LEFT(A9,3)</f>
        <v>Ret</v>
      </c>
      <c r="C9" s="115"/>
      <c r="D9" s="115" t="s">
        <v>378</v>
      </c>
      <c r="E9" s="115" t="str">
        <f>RIGHT(A9,LEN(A9)-4)</f>
        <v>SPLSAUT Index</v>
      </c>
      <c r="F9" s="115" t="s">
        <v>365</v>
      </c>
      <c r="G9" s="115" t="str">
        <f>_xll.BDP($E9,G$1)</f>
        <v>S&amp;P Merger Arb  TR</v>
      </c>
      <c r="H9" s="115" t="s">
        <v>349</v>
      </c>
      <c r="I9" s="121">
        <v>4</v>
      </c>
      <c r="K9" s="120" t="s">
        <v>401</v>
      </c>
    </row>
    <row r="10" spans="1:11" x14ac:dyDescent="0.25">
      <c r="A10" t="s">
        <v>145</v>
      </c>
      <c r="B10" t="str">
        <f>LEFT(A10,3)</f>
        <v>Ret</v>
      </c>
      <c r="C10" s="115"/>
      <c r="D10" s="115" t="s">
        <v>378</v>
      </c>
      <c r="E10" s="115" t="str">
        <f>RIGHT(A10,LEN(A10)-4)</f>
        <v>CSLABMN Index</v>
      </c>
      <c r="F10" s="115" t="s">
        <v>366</v>
      </c>
      <c r="G10" s="115" t="str">
        <f>_xll.BDP($E10,G$1)</f>
        <v>CS Merger Arb Liquid Net</v>
      </c>
      <c r="H10" s="115" t="s">
        <v>350</v>
      </c>
      <c r="I10" s="121">
        <v>5</v>
      </c>
      <c r="K10" s="120" t="s">
        <v>402</v>
      </c>
    </row>
    <row r="11" spans="1:11" x14ac:dyDescent="0.25">
      <c r="A11" t="s">
        <v>146</v>
      </c>
      <c r="B11" t="str">
        <f>LEFT(A11,3)</f>
        <v>Ret</v>
      </c>
      <c r="C11" s="115"/>
      <c r="D11" s="115" t="s">
        <v>378</v>
      </c>
      <c r="E11" s="115" t="str">
        <f>RIGHT(A11,LEN(A11)-4)</f>
        <v>IQMNAT Index</v>
      </c>
      <c r="F11" s="115" t="s">
        <v>368</v>
      </c>
      <c r="G11" s="115" t="str">
        <f>_xll.BDP($E11,G$1)</f>
        <v>IQ Merger Arbitrage TR</v>
      </c>
      <c r="H11" s="115" t="s">
        <v>351</v>
      </c>
      <c r="I11" s="121">
        <v>6</v>
      </c>
      <c r="K11" s="120" t="s">
        <v>362</v>
      </c>
    </row>
    <row r="12" spans="1:11" x14ac:dyDescent="0.25">
      <c r="A12" t="s">
        <v>165</v>
      </c>
      <c r="B12" t="str">
        <f t="shared" ref="B12" si="0">LEFT(A12,3)</f>
        <v>Ret</v>
      </c>
      <c r="C12" s="115"/>
      <c r="D12" s="115" t="s">
        <v>380</v>
      </c>
      <c r="E12" s="115" t="str">
        <f>RIGHT(A12,LEN(A12)-4)</f>
        <v>PUT Index</v>
      </c>
      <c r="F12" s="115" t="s">
        <v>369</v>
      </c>
      <c r="G12" s="115" t="str">
        <f>_xll.BDP($E12,G$1)</f>
        <v>CBOE S&amp;P 500 PutWrite</v>
      </c>
      <c r="H12" s="115" t="s">
        <v>352</v>
      </c>
      <c r="I12" s="121">
        <v>7</v>
      </c>
      <c r="K12" s="120" t="s">
        <v>363</v>
      </c>
    </row>
    <row r="13" spans="1:11" x14ac:dyDescent="0.25">
      <c r="C13" s="7"/>
      <c r="D13" s="7"/>
      <c r="E13" s="7"/>
      <c r="F13" s="7"/>
      <c r="H13" s="7"/>
      <c r="I13" s="7"/>
    </row>
    <row r="14" spans="1:11" x14ac:dyDescent="0.25">
      <c r="C14" s="123" t="s">
        <v>390</v>
      </c>
    </row>
    <row r="15" spans="1:11" x14ac:dyDescent="0.25">
      <c r="C15" s="115"/>
      <c r="D15" s="122" t="s">
        <v>371</v>
      </c>
      <c r="E15" s="115" t="s">
        <v>383</v>
      </c>
      <c r="F15" s="115" t="s">
        <v>168</v>
      </c>
      <c r="G15" s="115"/>
      <c r="H15" s="115"/>
      <c r="I15" s="121">
        <v>8</v>
      </c>
      <c r="K15" s="21" t="s">
        <v>389</v>
      </c>
    </row>
    <row r="16" spans="1:11" x14ac:dyDescent="0.25">
      <c r="A16" t="s">
        <v>61</v>
      </c>
      <c r="B16" t="str">
        <f t="shared" ref="B16:B22" si="1">LEFT(A16,3)</f>
        <v>Ret</v>
      </c>
      <c r="C16" s="115"/>
      <c r="D16" s="115" t="s">
        <v>376</v>
      </c>
      <c r="E16" s="115" t="str">
        <f t="shared" ref="E16:E22" si="2">RIGHT(A16,LEN(A16)-4)</f>
        <v>CATPUSET Index</v>
      </c>
      <c r="F16" s="115" t="s">
        <v>367</v>
      </c>
      <c r="G16" s="115" t="str">
        <f>_xll.BDP($E16,G$1)</f>
        <v>CS Adaptive Term Premium Trend</v>
      </c>
      <c r="H16" s="115" t="s">
        <v>347</v>
      </c>
      <c r="I16" s="121">
        <v>9</v>
      </c>
      <c r="K16" s="120" t="s">
        <v>405</v>
      </c>
    </row>
    <row r="17" spans="1:11" x14ac:dyDescent="0.25">
      <c r="A17" t="s">
        <v>328</v>
      </c>
      <c r="B17" t="str">
        <f t="shared" si="1"/>
        <v>Ret</v>
      </c>
      <c r="C17" s="115"/>
      <c r="D17" s="115" t="s">
        <v>392</v>
      </c>
      <c r="E17" s="115" t="str">
        <f t="shared" si="2"/>
        <v>DXY Curncy</v>
      </c>
      <c r="F17" s="115" t="str">
        <f>H17</f>
        <v>DOLLAR INDEX SPOT</v>
      </c>
      <c r="G17" s="115" t="str">
        <f>_xll.BDP($E17,G$1)</f>
        <v>DOLLAR INDEX SPOT</v>
      </c>
      <c r="H17" s="115" t="s">
        <v>353</v>
      </c>
      <c r="I17" s="7"/>
    </row>
    <row r="18" spans="1:11" x14ac:dyDescent="0.25">
      <c r="A18" t="s">
        <v>57</v>
      </c>
      <c r="B18" t="str">
        <f t="shared" si="1"/>
        <v>Ret</v>
      </c>
      <c r="C18" s="115"/>
      <c r="D18" s="115" t="s">
        <v>372</v>
      </c>
      <c r="E18" s="115" t="str">
        <f t="shared" si="2"/>
        <v>FXCARRSP Index</v>
      </c>
      <c r="F18" s="115" t="s">
        <v>249</v>
      </c>
      <c r="G18" s="115" t="str">
        <f>_xll.BDP($E18,G$1)</f>
        <v>Deutsche Bank G10 FX Carry Bas</v>
      </c>
      <c r="H18" s="115" t="s">
        <v>343</v>
      </c>
      <c r="I18" s="7">
        <v>10</v>
      </c>
      <c r="K18" s="120" t="s">
        <v>361</v>
      </c>
    </row>
    <row r="19" spans="1:11" x14ac:dyDescent="0.25">
      <c r="A19" t="s">
        <v>58</v>
      </c>
      <c r="B19" t="str">
        <f t="shared" si="1"/>
        <v>Ret</v>
      </c>
      <c r="C19" s="115"/>
      <c r="D19" s="115" t="s">
        <v>373</v>
      </c>
      <c r="E19" s="115" t="str">
        <f t="shared" si="2"/>
        <v>SGIFXMEU Index</v>
      </c>
      <c r="F19" s="115" t="s">
        <v>250</v>
      </c>
      <c r="G19" s="115" t="str">
        <f>_xll.BDP($E19,G$1)</f>
        <v>SGI FX-EUR/USD Momentum</v>
      </c>
      <c r="H19" s="115" t="s">
        <v>344</v>
      </c>
      <c r="I19" s="121">
        <v>11</v>
      </c>
      <c r="K19" s="120" t="s">
        <v>403</v>
      </c>
    </row>
    <row r="20" spans="1:11" x14ac:dyDescent="0.25">
      <c r="A20" t="s">
        <v>62</v>
      </c>
      <c r="B20" t="str">
        <f t="shared" si="1"/>
        <v>Ret</v>
      </c>
      <c r="C20" s="115"/>
      <c r="D20" s="115" t="s">
        <v>377</v>
      </c>
      <c r="E20" s="115" t="str">
        <f t="shared" si="2"/>
        <v>CRY Index</v>
      </c>
      <c r="F20" s="115" t="s">
        <v>161</v>
      </c>
      <c r="G20" s="115" t="str">
        <f>_xll.BDP($E20,G$1)</f>
        <v>TR/CC CRB ER Index</v>
      </c>
      <c r="H20" s="115" t="s">
        <v>348</v>
      </c>
      <c r="I20" s="7"/>
    </row>
    <row r="21" spans="1:11" x14ac:dyDescent="0.25">
      <c r="A21" t="s">
        <v>59</v>
      </c>
      <c r="B21" t="str">
        <f t="shared" si="1"/>
        <v>Ret</v>
      </c>
      <c r="C21" s="115"/>
      <c r="D21" s="115" t="s">
        <v>374</v>
      </c>
      <c r="E21" s="115" t="str">
        <f t="shared" si="2"/>
        <v>BXCSCRKP Index</v>
      </c>
      <c r="F21" s="115" t="s">
        <v>158</v>
      </c>
      <c r="G21" s="115" t="str">
        <f>_xll.BDP($E21,G$1)</f>
        <v>Barclays Roll Yield Excess Ret</v>
      </c>
      <c r="H21" s="115" t="s">
        <v>345</v>
      </c>
      <c r="I21" s="121">
        <v>12</v>
      </c>
      <c r="K21" s="120" t="s">
        <v>404</v>
      </c>
    </row>
    <row r="22" spans="1:11" x14ac:dyDescent="0.25">
      <c r="A22" t="s">
        <v>407</v>
      </c>
      <c r="B22" t="str">
        <f t="shared" si="1"/>
        <v>Ret</v>
      </c>
      <c r="C22" s="115"/>
      <c r="D22" s="115" t="s">
        <v>375</v>
      </c>
      <c r="E22" s="115" t="str">
        <f t="shared" si="2"/>
        <v>AIJPMCNU Index</v>
      </c>
      <c r="F22" s="115" t="s">
        <v>251</v>
      </c>
      <c r="G22" s="115" t="str">
        <f>_xll.BDP($E22,G$1)</f>
        <v>JPMorgan Commodity Momentum No</v>
      </c>
      <c r="H22" s="115" t="s">
        <v>346</v>
      </c>
      <c r="I22" s="121">
        <v>13</v>
      </c>
      <c r="K22" s="120" t="s">
        <v>406</v>
      </c>
    </row>
    <row r="24" spans="1:11" x14ac:dyDescent="0.25">
      <c r="C24" s="123" t="s">
        <v>393</v>
      </c>
    </row>
    <row r="25" spans="1:11" x14ac:dyDescent="0.25">
      <c r="A25" t="s">
        <v>330</v>
      </c>
      <c r="B25" t="str">
        <f t="shared" ref="B25:B73" si="3">LEFT(A25,3)</f>
        <v>Ret</v>
      </c>
      <c r="C25" s="115"/>
      <c r="D25" s="115" t="s">
        <v>394</v>
      </c>
      <c r="E25" s="115" t="str">
        <f t="shared" ref="E25:E35" si="4">RIGHT(A25,LEN(A25)-4)</f>
        <v>HFRIFOF Index</v>
      </c>
      <c r="F25" s="115" t="s">
        <v>258</v>
      </c>
      <c r="G25" s="115" t="str">
        <f>_xll.BDP($E25,G$1)</f>
        <v>HFRI Fund of Funds Composite I</v>
      </c>
      <c r="H25" s="115" t="s">
        <v>258</v>
      </c>
      <c r="I25" s="7"/>
    </row>
    <row r="26" spans="1:11" x14ac:dyDescent="0.25">
      <c r="A26" t="s">
        <v>331</v>
      </c>
      <c r="B26" t="str">
        <f t="shared" si="3"/>
        <v>Ret</v>
      </c>
      <c r="C26" s="115"/>
      <c r="D26" s="115" t="s">
        <v>394</v>
      </c>
      <c r="E26" s="115" t="str">
        <f t="shared" si="4"/>
        <v>HFRIFWI Index</v>
      </c>
      <c r="F26" s="115" t="s">
        <v>264</v>
      </c>
      <c r="G26" s="115" t="str">
        <f>_xll.BDP($E26,G$1)</f>
        <v>HFRI Fund Weighted Composite I</v>
      </c>
      <c r="H26" s="115" t="s">
        <v>264</v>
      </c>
      <c r="I26" s="7"/>
    </row>
    <row r="27" spans="1:11" x14ac:dyDescent="0.25">
      <c r="A27" t="s">
        <v>332</v>
      </c>
      <c r="B27" t="str">
        <f t="shared" si="3"/>
        <v>Ret</v>
      </c>
      <c r="C27" s="115"/>
      <c r="D27" s="115" t="s">
        <v>394</v>
      </c>
      <c r="E27" s="115" t="str">
        <f t="shared" si="4"/>
        <v>HFRIMI Index</v>
      </c>
      <c r="F27" s="115" t="s">
        <v>266</v>
      </c>
      <c r="G27" s="115" t="str">
        <f>_xll.BDP($E27,G$1)</f>
        <v>HFRI Macro (Total) Index</v>
      </c>
      <c r="H27" s="115" t="s">
        <v>266</v>
      </c>
      <c r="I27" s="7"/>
    </row>
    <row r="28" spans="1:11" x14ac:dyDescent="0.25">
      <c r="A28" t="s">
        <v>333</v>
      </c>
      <c r="B28" t="str">
        <f t="shared" si="3"/>
        <v>Ret</v>
      </c>
      <c r="C28" s="115"/>
      <c r="D28" s="115" t="s">
        <v>394</v>
      </c>
      <c r="E28" s="115" t="str">
        <f t="shared" si="4"/>
        <v>HFRIRVA Index</v>
      </c>
      <c r="F28" s="115" t="s">
        <v>278</v>
      </c>
      <c r="G28" s="115" t="str">
        <f>_xll.BDP($E28,G$1)</f>
        <v>HFRI Relative Value (Total) In</v>
      </c>
      <c r="H28" s="115" t="s">
        <v>278</v>
      </c>
      <c r="I28" s="7"/>
    </row>
    <row r="29" spans="1:11" x14ac:dyDescent="0.25">
      <c r="A29" t="s">
        <v>334</v>
      </c>
      <c r="B29" t="str">
        <f t="shared" si="3"/>
        <v>Ret</v>
      </c>
      <c r="C29" s="115"/>
      <c r="D29" s="115" t="s">
        <v>394</v>
      </c>
      <c r="E29" s="115" t="str">
        <f t="shared" si="4"/>
        <v>HFRIMTI Index</v>
      </c>
      <c r="F29" s="115" t="s">
        <v>280</v>
      </c>
      <c r="G29" s="115" t="str">
        <f>_xll.BDP($E29,G$1)</f>
        <v>HFRI Macro: Systematic Diversi</v>
      </c>
      <c r="H29" s="115" t="s">
        <v>280</v>
      </c>
      <c r="I29" s="7"/>
    </row>
    <row r="30" spans="1:11" x14ac:dyDescent="0.25">
      <c r="A30" t="s">
        <v>335</v>
      </c>
      <c r="B30" t="str">
        <f t="shared" si="3"/>
        <v>Ret</v>
      </c>
      <c r="C30" s="115"/>
      <c r="D30" s="115" t="s">
        <v>394</v>
      </c>
      <c r="E30" s="115" t="str">
        <f t="shared" si="4"/>
        <v>HFRICAI Index</v>
      </c>
      <c r="F30" s="115" t="s">
        <v>288</v>
      </c>
      <c r="G30" s="115" t="str">
        <f>_xll.BDP($E30,G$1)</f>
        <v>HFRI RV: Fixed Income-Converti</v>
      </c>
      <c r="H30" s="115" t="s">
        <v>288</v>
      </c>
      <c r="I30" s="7"/>
    </row>
    <row r="31" spans="1:11" x14ac:dyDescent="0.25">
      <c r="A31" t="s">
        <v>336</v>
      </c>
      <c r="B31" t="str">
        <f t="shared" si="3"/>
        <v>Ret</v>
      </c>
      <c r="C31" s="115"/>
      <c r="D31" s="115" t="s">
        <v>394</v>
      </c>
      <c r="E31" s="115" t="str">
        <f t="shared" si="4"/>
        <v>HFRIFIMB Index</v>
      </c>
      <c r="F31" s="115" t="s">
        <v>290</v>
      </c>
      <c r="G31" s="115" t="str">
        <f>_xll.BDP($E31,G$1)</f>
        <v>HFRI RV: Fixed Income-Asset Ba</v>
      </c>
      <c r="H31" s="115" t="s">
        <v>290</v>
      </c>
      <c r="I31" s="7"/>
    </row>
    <row r="32" spans="1:11" x14ac:dyDescent="0.25">
      <c r="A32" t="s">
        <v>337</v>
      </c>
      <c r="B32" t="str">
        <f t="shared" si="3"/>
        <v>Ret</v>
      </c>
      <c r="C32" s="115"/>
      <c r="D32" s="115" t="s">
        <v>394</v>
      </c>
      <c r="E32" s="115" t="str">
        <f t="shared" si="4"/>
        <v>HFRIMAI Index</v>
      </c>
      <c r="F32" s="115" t="s">
        <v>292</v>
      </c>
      <c r="G32" s="115" t="str">
        <f>_xll.BDP($E32,G$1)</f>
        <v>HFRI ED: Merger Arbitrage Inde</v>
      </c>
      <c r="H32" s="115" t="s">
        <v>292</v>
      </c>
      <c r="I32" s="7"/>
    </row>
    <row r="33" spans="1:11" x14ac:dyDescent="0.25">
      <c r="A33" t="s">
        <v>338</v>
      </c>
      <c r="B33" t="str">
        <f t="shared" si="3"/>
        <v>Ret</v>
      </c>
      <c r="C33" s="115"/>
      <c r="D33" s="115" t="s">
        <v>394</v>
      </c>
      <c r="E33" s="115" t="str">
        <f t="shared" si="4"/>
        <v>HFRIENHI Index</v>
      </c>
      <c r="F33" s="115" t="s">
        <v>294</v>
      </c>
      <c r="G33" s="115" t="str">
        <f>_xll.BDP($E33,G$1)</f>
        <v>HFRI EH: Quantitative Directio</v>
      </c>
      <c r="H33" s="115" t="s">
        <v>294</v>
      </c>
      <c r="I33" s="7"/>
    </row>
    <row r="34" spans="1:11" x14ac:dyDescent="0.25">
      <c r="A34" t="s">
        <v>339</v>
      </c>
      <c r="B34" t="str">
        <f t="shared" si="3"/>
        <v>Ret</v>
      </c>
      <c r="C34" s="115"/>
      <c r="D34" s="115" t="s">
        <v>394</v>
      </c>
      <c r="E34" s="115" t="str">
        <f t="shared" si="4"/>
        <v>HFRISRE Index</v>
      </c>
      <c r="F34" s="115" t="s">
        <v>318</v>
      </c>
      <c r="G34" s="115" t="str">
        <f>_xll.BDP($E34,G$1)</f>
        <v>HFRI RV: Yield Alternatives In</v>
      </c>
      <c r="H34" s="115" t="s">
        <v>318</v>
      </c>
      <c r="I34" s="7"/>
    </row>
    <row r="35" spans="1:11" x14ac:dyDescent="0.25">
      <c r="A35" t="s">
        <v>147</v>
      </c>
      <c r="B35" t="str">
        <f>LEFT(A35,3)</f>
        <v>Ret</v>
      </c>
      <c r="C35" s="115"/>
      <c r="D35" s="115" t="s">
        <v>379</v>
      </c>
      <c r="E35" s="115" t="str">
        <f t="shared" si="4"/>
        <v>HEDGCONV Index</v>
      </c>
      <c r="F35" s="115" t="s">
        <v>252</v>
      </c>
      <c r="G35" s="115" t="str">
        <f>_xll.BDP($E35,G$1)</f>
        <v>Credit Suisse Convertible Arbi</v>
      </c>
      <c r="H35" s="115" t="s">
        <v>252</v>
      </c>
      <c r="I35" s="7"/>
    </row>
    <row r="37" spans="1:11" x14ac:dyDescent="0.25">
      <c r="A37" t="s">
        <v>30</v>
      </c>
      <c r="K37"/>
    </row>
    <row r="38" spans="1:11" x14ac:dyDescent="0.25">
      <c r="A38" t="s">
        <v>31</v>
      </c>
      <c r="K38"/>
    </row>
    <row r="39" spans="1:11" x14ac:dyDescent="0.25">
      <c r="A39" t="s">
        <v>32</v>
      </c>
      <c r="B39" t="str">
        <f>LEFT(A39,3)</f>
        <v>RLV</v>
      </c>
      <c r="K39"/>
    </row>
    <row r="40" spans="1:11" x14ac:dyDescent="0.25">
      <c r="A40" t="s">
        <v>33</v>
      </c>
      <c r="B40" t="str">
        <f>LEFT(A40,3)</f>
        <v>RLG</v>
      </c>
      <c r="K40"/>
    </row>
    <row r="41" spans="1:11" x14ac:dyDescent="0.25">
      <c r="A41" t="s">
        <v>35</v>
      </c>
      <c r="B41" t="str">
        <f>LEFT(A41,3)</f>
        <v>MZU</v>
      </c>
      <c r="K41"/>
    </row>
    <row r="42" spans="1:11" x14ac:dyDescent="0.25">
      <c r="A42" t="s">
        <v>36</v>
      </c>
      <c r="B42" t="str">
        <f>LEFT(A42,3)</f>
        <v>MZU</v>
      </c>
      <c r="K42"/>
    </row>
    <row r="43" spans="1:11" x14ac:dyDescent="0.25">
      <c r="A43" t="s">
        <v>8</v>
      </c>
      <c r="B43" t="str">
        <f>LEFT(A43,3)</f>
        <v>Ret</v>
      </c>
      <c r="C43" s="115"/>
      <c r="D43" s="7" t="s">
        <v>371</v>
      </c>
      <c r="E43" s="115" t="str">
        <f>RIGHT(A43,LEN(A43)-4)</f>
        <v>BCRIHGBU Index</v>
      </c>
      <c r="F43" s="115" t="s">
        <v>360</v>
      </c>
      <c r="G43" t="str">
        <f>_xll.BDP($E43,G$1)</f>
        <v>USD HYIGS Beta Barclays Credit</v>
      </c>
      <c r="H43" s="115" t="s">
        <v>342</v>
      </c>
      <c r="I43" s="7"/>
      <c r="K43" s="120" t="s">
        <v>359</v>
      </c>
    </row>
    <row r="45" spans="1:11" x14ac:dyDescent="0.25">
      <c r="B45" t="str">
        <f t="shared" si="3"/>
        <v/>
      </c>
      <c r="K45"/>
    </row>
    <row r="46" spans="1:11" x14ac:dyDescent="0.25">
      <c r="B46" t="str">
        <f t="shared" si="3"/>
        <v/>
      </c>
      <c r="K46"/>
    </row>
    <row r="47" spans="1:11" x14ac:dyDescent="0.25">
      <c r="B47" t="str">
        <f t="shared" si="3"/>
        <v/>
      </c>
      <c r="K47"/>
    </row>
    <row r="48" spans="1:11" x14ac:dyDescent="0.25">
      <c r="B48" t="str">
        <f t="shared" si="3"/>
        <v/>
      </c>
      <c r="K48"/>
    </row>
    <row r="49" spans="2:11" x14ac:dyDescent="0.25">
      <c r="B49" t="str">
        <f t="shared" si="3"/>
        <v/>
      </c>
      <c r="K49"/>
    </row>
    <row r="50" spans="2:11" x14ac:dyDescent="0.25">
      <c r="B50" t="str">
        <f t="shared" si="3"/>
        <v/>
      </c>
      <c r="K50"/>
    </row>
    <row r="51" spans="2:11" x14ac:dyDescent="0.25">
      <c r="B51" t="str">
        <f t="shared" si="3"/>
        <v/>
      </c>
      <c r="K51"/>
    </row>
    <row r="52" spans="2:11" x14ac:dyDescent="0.25">
      <c r="B52" t="str">
        <f t="shared" si="3"/>
        <v/>
      </c>
      <c r="K52"/>
    </row>
    <row r="53" spans="2:11" x14ac:dyDescent="0.25">
      <c r="B53" t="str">
        <f t="shared" si="3"/>
        <v/>
      </c>
      <c r="K53"/>
    </row>
    <row r="54" spans="2:11" x14ac:dyDescent="0.25">
      <c r="B54" t="str">
        <f t="shared" si="3"/>
        <v/>
      </c>
      <c r="K54"/>
    </row>
    <row r="55" spans="2:11" x14ac:dyDescent="0.25">
      <c r="B55" t="str">
        <f t="shared" si="3"/>
        <v/>
      </c>
      <c r="K55"/>
    </row>
    <row r="56" spans="2:11" x14ac:dyDescent="0.25">
      <c r="B56" t="str">
        <f t="shared" si="3"/>
        <v/>
      </c>
      <c r="K56"/>
    </row>
    <row r="57" spans="2:11" x14ac:dyDescent="0.25">
      <c r="B57" t="str">
        <f t="shared" si="3"/>
        <v/>
      </c>
      <c r="K57"/>
    </row>
    <row r="58" spans="2:11" x14ac:dyDescent="0.25">
      <c r="B58" t="str">
        <f t="shared" si="3"/>
        <v/>
      </c>
      <c r="K58"/>
    </row>
    <row r="59" spans="2:11" x14ac:dyDescent="0.25">
      <c r="B59" t="str">
        <f t="shared" si="3"/>
        <v/>
      </c>
      <c r="K59"/>
    </row>
    <row r="60" spans="2:11" x14ac:dyDescent="0.25">
      <c r="B60" t="str">
        <f t="shared" si="3"/>
        <v/>
      </c>
      <c r="K60"/>
    </row>
    <row r="61" spans="2:11" x14ac:dyDescent="0.25">
      <c r="B61" t="str">
        <f t="shared" si="3"/>
        <v/>
      </c>
      <c r="K61"/>
    </row>
    <row r="62" spans="2:11" x14ac:dyDescent="0.25">
      <c r="B62" t="str">
        <f t="shared" si="3"/>
        <v/>
      </c>
      <c r="K62"/>
    </row>
    <row r="63" spans="2:11" x14ac:dyDescent="0.25">
      <c r="B63" t="str">
        <f t="shared" si="3"/>
        <v/>
      </c>
      <c r="K63"/>
    </row>
    <row r="64" spans="2:11" x14ac:dyDescent="0.25">
      <c r="B64" t="str">
        <f t="shared" si="3"/>
        <v/>
      </c>
      <c r="K64"/>
    </row>
    <row r="65" spans="2:11" x14ac:dyDescent="0.25">
      <c r="B65" t="str">
        <f t="shared" si="3"/>
        <v/>
      </c>
      <c r="K65"/>
    </row>
    <row r="66" spans="2:11" x14ac:dyDescent="0.25">
      <c r="B66" t="str">
        <f t="shared" si="3"/>
        <v/>
      </c>
      <c r="K66"/>
    </row>
    <row r="67" spans="2:11" x14ac:dyDescent="0.25">
      <c r="B67" t="str">
        <f t="shared" si="3"/>
        <v/>
      </c>
      <c r="K67"/>
    </row>
    <row r="68" spans="2:11" x14ac:dyDescent="0.25">
      <c r="B68" t="str">
        <f t="shared" si="3"/>
        <v/>
      </c>
      <c r="K68"/>
    </row>
    <row r="69" spans="2:11" x14ac:dyDescent="0.25">
      <c r="B69" t="str">
        <f t="shared" si="3"/>
        <v/>
      </c>
      <c r="K69"/>
    </row>
    <row r="70" spans="2:11" x14ac:dyDescent="0.25">
      <c r="B70" t="str">
        <f t="shared" si="3"/>
        <v/>
      </c>
      <c r="K70"/>
    </row>
    <row r="71" spans="2:11" x14ac:dyDescent="0.25">
      <c r="B71" t="str">
        <f t="shared" si="3"/>
        <v/>
      </c>
      <c r="K71"/>
    </row>
    <row r="72" spans="2:11" x14ac:dyDescent="0.25">
      <c r="B72" t="str">
        <f t="shared" si="3"/>
        <v/>
      </c>
      <c r="K72"/>
    </row>
    <row r="73" spans="2:11" x14ac:dyDescent="0.25">
      <c r="B73" t="str">
        <f t="shared" si="3"/>
        <v/>
      </c>
      <c r="K73"/>
    </row>
    <row r="74" spans="2:11" x14ac:dyDescent="0.25">
      <c r="B74" t="str">
        <f t="shared" ref="B74:B137" si="5">LEFT(A74,3)</f>
        <v/>
      </c>
      <c r="K74"/>
    </row>
    <row r="75" spans="2:11" x14ac:dyDescent="0.25">
      <c r="B75" t="str">
        <f t="shared" si="5"/>
        <v/>
      </c>
      <c r="K75"/>
    </row>
    <row r="76" spans="2:11" x14ac:dyDescent="0.25">
      <c r="B76" t="str">
        <f t="shared" si="5"/>
        <v/>
      </c>
      <c r="K76"/>
    </row>
    <row r="77" spans="2:11" x14ac:dyDescent="0.25">
      <c r="B77" t="str">
        <f t="shared" si="5"/>
        <v/>
      </c>
      <c r="K77"/>
    </row>
    <row r="78" spans="2:11" x14ac:dyDescent="0.25">
      <c r="B78" t="str">
        <f t="shared" si="5"/>
        <v/>
      </c>
      <c r="K78"/>
    </row>
    <row r="79" spans="2:11" x14ac:dyDescent="0.25">
      <c r="B79" t="str">
        <f t="shared" si="5"/>
        <v/>
      </c>
      <c r="K79"/>
    </row>
    <row r="80" spans="2:11" x14ac:dyDescent="0.25">
      <c r="B80" t="str">
        <f t="shared" si="5"/>
        <v/>
      </c>
      <c r="K80"/>
    </row>
    <row r="81" spans="2:11" x14ac:dyDescent="0.25">
      <c r="B81" t="str">
        <f t="shared" si="5"/>
        <v/>
      </c>
      <c r="K81"/>
    </row>
    <row r="82" spans="2:11" x14ac:dyDescent="0.25">
      <c r="B82" t="str">
        <f t="shared" si="5"/>
        <v/>
      </c>
      <c r="K82"/>
    </row>
    <row r="83" spans="2:11" x14ac:dyDescent="0.25">
      <c r="B83" t="str">
        <f t="shared" si="5"/>
        <v/>
      </c>
      <c r="K83"/>
    </row>
    <row r="84" spans="2:11" x14ac:dyDescent="0.25">
      <c r="B84" t="str">
        <f t="shared" si="5"/>
        <v/>
      </c>
      <c r="K84"/>
    </row>
    <row r="85" spans="2:11" x14ac:dyDescent="0.25">
      <c r="B85" t="str">
        <f t="shared" si="5"/>
        <v/>
      </c>
      <c r="K85"/>
    </row>
    <row r="86" spans="2:11" x14ac:dyDescent="0.25">
      <c r="B86" t="str">
        <f t="shared" si="5"/>
        <v/>
      </c>
      <c r="K86"/>
    </row>
    <row r="87" spans="2:11" x14ac:dyDescent="0.25">
      <c r="B87" t="str">
        <f t="shared" si="5"/>
        <v/>
      </c>
      <c r="K87"/>
    </row>
    <row r="88" spans="2:11" x14ac:dyDescent="0.25">
      <c r="B88" t="str">
        <f t="shared" si="5"/>
        <v/>
      </c>
      <c r="K88"/>
    </row>
    <row r="89" spans="2:11" x14ac:dyDescent="0.25">
      <c r="B89" t="str">
        <f t="shared" si="5"/>
        <v/>
      </c>
      <c r="K89"/>
    </row>
    <row r="90" spans="2:11" x14ac:dyDescent="0.25">
      <c r="B90" t="str">
        <f t="shared" si="5"/>
        <v/>
      </c>
      <c r="K90"/>
    </row>
    <row r="91" spans="2:11" x14ac:dyDescent="0.25">
      <c r="B91" t="str">
        <f t="shared" si="5"/>
        <v/>
      </c>
      <c r="K91"/>
    </row>
    <row r="92" spans="2:11" x14ac:dyDescent="0.25">
      <c r="B92" t="str">
        <f t="shared" si="5"/>
        <v/>
      </c>
      <c r="K92"/>
    </row>
    <row r="93" spans="2:11" x14ac:dyDescent="0.25">
      <c r="B93" t="str">
        <f t="shared" si="5"/>
        <v/>
      </c>
      <c r="K93"/>
    </row>
    <row r="94" spans="2:11" x14ac:dyDescent="0.25">
      <c r="B94" t="str">
        <f t="shared" si="5"/>
        <v/>
      </c>
      <c r="K94"/>
    </row>
    <row r="95" spans="2:11" x14ac:dyDescent="0.25">
      <c r="B95" t="str">
        <f t="shared" si="5"/>
        <v/>
      </c>
      <c r="K95"/>
    </row>
    <row r="96" spans="2:11" x14ac:dyDescent="0.25">
      <c r="B96" t="str">
        <f t="shared" si="5"/>
        <v/>
      </c>
      <c r="K96"/>
    </row>
    <row r="97" spans="2:11" x14ac:dyDescent="0.25">
      <c r="B97" t="str">
        <f t="shared" si="5"/>
        <v/>
      </c>
      <c r="K97"/>
    </row>
    <row r="98" spans="2:11" x14ac:dyDescent="0.25">
      <c r="B98" t="str">
        <f t="shared" si="5"/>
        <v/>
      </c>
      <c r="K98"/>
    </row>
    <row r="99" spans="2:11" x14ac:dyDescent="0.25">
      <c r="B99" t="str">
        <f t="shared" si="5"/>
        <v/>
      </c>
      <c r="K99"/>
    </row>
    <row r="100" spans="2:11" x14ac:dyDescent="0.25">
      <c r="B100" t="str">
        <f t="shared" si="5"/>
        <v/>
      </c>
      <c r="K100"/>
    </row>
    <row r="101" spans="2:11" x14ac:dyDescent="0.25">
      <c r="B101" t="str">
        <f t="shared" si="5"/>
        <v/>
      </c>
      <c r="K101"/>
    </row>
    <row r="102" spans="2:11" x14ac:dyDescent="0.25">
      <c r="B102" t="str">
        <f t="shared" si="5"/>
        <v/>
      </c>
      <c r="K102"/>
    </row>
    <row r="103" spans="2:11" x14ac:dyDescent="0.25">
      <c r="B103" t="str">
        <f t="shared" si="5"/>
        <v/>
      </c>
      <c r="K103"/>
    </row>
    <row r="104" spans="2:11" x14ac:dyDescent="0.25">
      <c r="B104" t="str">
        <f t="shared" si="5"/>
        <v/>
      </c>
      <c r="K104"/>
    </row>
    <row r="105" spans="2:11" x14ac:dyDescent="0.25">
      <c r="B105" t="str">
        <f t="shared" si="5"/>
        <v/>
      </c>
      <c r="K105"/>
    </row>
    <row r="106" spans="2:11" x14ac:dyDescent="0.25">
      <c r="B106" t="str">
        <f t="shared" si="5"/>
        <v/>
      </c>
      <c r="K106"/>
    </row>
    <row r="107" spans="2:11" x14ac:dyDescent="0.25">
      <c r="B107" t="str">
        <f t="shared" si="5"/>
        <v/>
      </c>
      <c r="K107"/>
    </row>
    <row r="108" spans="2:11" x14ac:dyDescent="0.25">
      <c r="B108" t="str">
        <f t="shared" si="5"/>
        <v/>
      </c>
      <c r="K108"/>
    </row>
    <row r="109" spans="2:11" x14ac:dyDescent="0.25">
      <c r="B109" t="str">
        <f t="shared" si="5"/>
        <v/>
      </c>
      <c r="K109"/>
    </row>
    <row r="110" spans="2:11" x14ac:dyDescent="0.25">
      <c r="B110" t="str">
        <f t="shared" si="5"/>
        <v/>
      </c>
      <c r="K110"/>
    </row>
    <row r="111" spans="2:11" x14ac:dyDescent="0.25">
      <c r="B111" t="str">
        <f t="shared" si="5"/>
        <v/>
      </c>
      <c r="K111"/>
    </row>
    <row r="112" spans="2:11" x14ac:dyDescent="0.25">
      <c r="B112" t="str">
        <f t="shared" si="5"/>
        <v/>
      </c>
      <c r="K112"/>
    </row>
    <row r="113" spans="2:11" x14ac:dyDescent="0.25">
      <c r="B113" t="str">
        <f t="shared" si="5"/>
        <v/>
      </c>
      <c r="K113"/>
    </row>
    <row r="114" spans="2:11" x14ac:dyDescent="0.25">
      <c r="B114" t="str">
        <f t="shared" si="5"/>
        <v/>
      </c>
      <c r="K114"/>
    </row>
    <row r="115" spans="2:11" x14ac:dyDescent="0.25">
      <c r="B115" t="str">
        <f t="shared" si="5"/>
        <v/>
      </c>
      <c r="K115"/>
    </row>
    <row r="116" spans="2:11" x14ac:dyDescent="0.25">
      <c r="B116" t="str">
        <f t="shared" si="5"/>
        <v/>
      </c>
      <c r="K116"/>
    </row>
    <row r="117" spans="2:11" x14ac:dyDescent="0.25">
      <c r="B117" t="str">
        <f t="shared" si="5"/>
        <v/>
      </c>
      <c r="K117"/>
    </row>
    <row r="118" spans="2:11" x14ac:dyDescent="0.25">
      <c r="B118" t="str">
        <f t="shared" si="5"/>
        <v/>
      </c>
      <c r="K118"/>
    </row>
    <row r="119" spans="2:11" x14ac:dyDescent="0.25">
      <c r="B119" t="str">
        <f t="shared" si="5"/>
        <v/>
      </c>
      <c r="K119"/>
    </row>
    <row r="120" spans="2:11" x14ac:dyDescent="0.25">
      <c r="B120" t="str">
        <f t="shared" si="5"/>
        <v/>
      </c>
      <c r="K120"/>
    </row>
    <row r="121" spans="2:11" x14ac:dyDescent="0.25">
      <c r="B121" t="str">
        <f t="shared" si="5"/>
        <v/>
      </c>
      <c r="K121"/>
    </row>
    <row r="122" spans="2:11" x14ac:dyDescent="0.25">
      <c r="B122" t="str">
        <f t="shared" si="5"/>
        <v/>
      </c>
      <c r="K122"/>
    </row>
    <row r="123" spans="2:11" x14ac:dyDescent="0.25">
      <c r="B123" t="str">
        <f t="shared" si="5"/>
        <v/>
      </c>
      <c r="K123"/>
    </row>
    <row r="124" spans="2:11" x14ac:dyDescent="0.25">
      <c r="B124" t="str">
        <f t="shared" si="5"/>
        <v/>
      </c>
      <c r="K124"/>
    </row>
    <row r="125" spans="2:11" x14ac:dyDescent="0.25">
      <c r="B125" t="str">
        <f t="shared" si="5"/>
        <v/>
      </c>
      <c r="K125"/>
    </row>
    <row r="126" spans="2:11" x14ac:dyDescent="0.25">
      <c r="B126" t="str">
        <f t="shared" si="5"/>
        <v/>
      </c>
      <c r="K126"/>
    </row>
    <row r="127" spans="2:11" x14ac:dyDescent="0.25">
      <c r="B127" t="str">
        <f t="shared" si="5"/>
        <v/>
      </c>
      <c r="K127"/>
    </row>
    <row r="128" spans="2:11" x14ac:dyDescent="0.25">
      <c r="B128" t="str">
        <f t="shared" si="5"/>
        <v/>
      </c>
      <c r="K128"/>
    </row>
    <row r="129" spans="2:11" x14ac:dyDescent="0.25">
      <c r="B129" t="str">
        <f t="shared" si="5"/>
        <v/>
      </c>
      <c r="K129"/>
    </row>
    <row r="130" spans="2:11" x14ac:dyDescent="0.25">
      <c r="B130" t="str">
        <f t="shared" si="5"/>
        <v/>
      </c>
      <c r="K130"/>
    </row>
    <row r="131" spans="2:11" x14ac:dyDescent="0.25">
      <c r="B131" t="str">
        <f t="shared" si="5"/>
        <v/>
      </c>
      <c r="K131"/>
    </row>
    <row r="132" spans="2:11" x14ac:dyDescent="0.25">
      <c r="B132" t="str">
        <f t="shared" si="5"/>
        <v/>
      </c>
      <c r="K132"/>
    </row>
    <row r="133" spans="2:11" x14ac:dyDescent="0.25">
      <c r="B133" t="str">
        <f t="shared" si="5"/>
        <v/>
      </c>
      <c r="K133"/>
    </row>
    <row r="134" spans="2:11" x14ac:dyDescent="0.25">
      <c r="B134" t="str">
        <f t="shared" si="5"/>
        <v/>
      </c>
      <c r="K134"/>
    </row>
    <row r="135" spans="2:11" x14ac:dyDescent="0.25">
      <c r="B135" t="str">
        <f t="shared" si="5"/>
        <v/>
      </c>
      <c r="K135"/>
    </row>
    <row r="136" spans="2:11" x14ac:dyDescent="0.25">
      <c r="B136" t="str">
        <f t="shared" si="5"/>
        <v/>
      </c>
      <c r="K136"/>
    </row>
    <row r="137" spans="2:11" x14ac:dyDescent="0.25">
      <c r="B137" t="str">
        <f t="shared" si="5"/>
        <v/>
      </c>
      <c r="K137"/>
    </row>
    <row r="138" spans="2:11" x14ac:dyDescent="0.25">
      <c r="B138" t="str">
        <f t="shared" ref="B138:B201" si="6">LEFT(A138,3)</f>
        <v/>
      </c>
      <c r="K138"/>
    </row>
    <row r="139" spans="2:11" x14ac:dyDescent="0.25">
      <c r="B139" t="str">
        <f t="shared" si="6"/>
        <v/>
      </c>
      <c r="K139"/>
    </row>
    <row r="140" spans="2:11" x14ac:dyDescent="0.25">
      <c r="B140" t="str">
        <f t="shared" si="6"/>
        <v/>
      </c>
      <c r="K140"/>
    </row>
    <row r="141" spans="2:11" x14ac:dyDescent="0.25">
      <c r="B141" t="str">
        <f t="shared" si="6"/>
        <v/>
      </c>
      <c r="K141"/>
    </row>
    <row r="142" spans="2:11" x14ac:dyDescent="0.25">
      <c r="B142" t="str">
        <f t="shared" si="6"/>
        <v/>
      </c>
      <c r="K142"/>
    </row>
    <row r="143" spans="2:11" x14ac:dyDescent="0.25">
      <c r="B143" t="str">
        <f t="shared" si="6"/>
        <v/>
      </c>
      <c r="K143"/>
    </row>
    <row r="144" spans="2:11" x14ac:dyDescent="0.25">
      <c r="B144" t="str">
        <f t="shared" si="6"/>
        <v/>
      </c>
      <c r="K144"/>
    </row>
    <row r="145" spans="2:11" x14ac:dyDescent="0.25">
      <c r="B145" t="str">
        <f t="shared" si="6"/>
        <v/>
      </c>
      <c r="K145"/>
    </row>
    <row r="146" spans="2:11" x14ac:dyDescent="0.25">
      <c r="B146" t="str">
        <f t="shared" si="6"/>
        <v/>
      </c>
      <c r="K146"/>
    </row>
    <row r="147" spans="2:11" x14ac:dyDescent="0.25">
      <c r="B147" t="str">
        <f t="shared" si="6"/>
        <v/>
      </c>
      <c r="K147"/>
    </row>
    <row r="148" spans="2:11" x14ac:dyDescent="0.25">
      <c r="B148" t="str">
        <f t="shared" si="6"/>
        <v/>
      </c>
      <c r="K148"/>
    </row>
    <row r="149" spans="2:11" x14ac:dyDescent="0.25">
      <c r="B149" t="str">
        <f t="shared" si="6"/>
        <v/>
      </c>
      <c r="K149"/>
    </row>
    <row r="150" spans="2:11" x14ac:dyDescent="0.25">
      <c r="B150" t="str">
        <f t="shared" si="6"/>
        <v/>
      </c>
      <c r="K150"/>
    </row>
    <row r="151" spans="2:11" x14ac:dyDescent="0.25">
      <c r="B151" t="str">
        <f t="shared" si="6"/>
        <v/>
      </c>
      <c r="K151"/>
    </row>
    <row r="152" spans="2:11" x14ac:dyDescent="0.25">
      <c r="B152" t="str">
        <f t="shared" si="6"/>
        <v/>
      </c>
      <c r="K152"/>
    </row>
    <row r="153" spans="2:11" x14ac:dyDescent="0.25">
      <c r="B153" t="str">
        <f t="shared" si="6"/>
        <v/>
      </c>
      <c r="K153"/>
    </row>
    <row r="154" spans="2:11" x14ac:dyDescent="0.25">
      <c r="B154" t="str">
        <f t="shared" si="6"/>
        <v/>
      </c>
      <c r="K154"/>
    </row>
    <row r="155" spans="2:11" x14ac:dyDescent="0.25">
      <c r="B155" t="str">
        <f t="shared" si="6"/>
        <v/>
      </c>
      <c r="K155"/>
    </row>
    <row r="156" spans="2:11" x14ac:dyDescent="0.25">
      <c r="B156" t="str">
        <f t="shared" si="6"/>
        <v/>
      </c>
      <c r="K156"/>
    </row>
    <row r="157" spans="2:11" x14ac:dyDescent="0.25">
      <c r="B157" t="str">
        <f t="shared" si="6"/>
        <v/>
      </c>
      <c r="K157"/>
    </row>
    <row r="158" spans="2:11" x14ac:dyDescent="0.25">
      <c r="B158" t="str">
        <f t="shared" si="6"/>
        <v/>
      </c>
      <c r="K158"/>
    </row>
    <row r="159" spans="2:11" x14ac:dyDescent="0.25">
      <c r="B159" t="str">
        <f t="shared" si="6"/>
        <v/>
      </c>
      <c r="K159"/>
    </row>
    <row r="160" spans="2:11" x14ac:dyDescent="0.25">
      <c r="B160" t="str">
        <f t="shared" si="6"/>
        <v/>
      </c>
      <c r="K160"/>
    </row>
    <row r="161" spans="2:11" x14ac:dyDescent="0.25">
      <c r="B161" t="str">
        <f t="shared" si="6"/>
        <v/>
      </c>
      <c r="K161"/>
    </row>
    <row r="162" spans="2:11" x14ac:dyDescent="0.25">
      <c r="B162" t="str">
        <f t="shared" si="6"/>
        <v/>
      </c>
      <c r="K162"/>
    </row>
    <row r="163" spans="2:11" x14ac:dyDescent="0.25">
      <c r="B163" t="str">
        <f t="shared" si="6"/>
        <v/>
      </c>
      <c r="K163"/>
    </row>
    <row r="164" spans="2:11" x14ac:dyDescent="0.25">
      <c r="B164" t="str">
        <f t="shared" si="6"/>
        <v/>
      </c>
      <c r="K164"/>
    </row>
    <row r="165" spans="2:11" x14ac:dyDescent="0.25">
      <c r="B165" t="str">
        <f t="shared" si="6"/>
        <v/>
      </c>
      <c r="K165"/>
    </row>
    <row r="166" spans="2:11" x14ac:dyDescent="0.25">
      <c r="B166" t="str">
        <f t="shared" si="6"/>
        <v/>
      </c>
      <c r="K166"/>
    </row>
    <row r="167" spans="2:11" x14ac:dyDescent="0.25">
      <c r="B167" t="str">
        <f t="shared" si="6"/>
        <v/>
      </c>
      <c r="K167"/>
    </row>
    <row r="168" spans="2:11" x14ac:dyDescent="0.25">
      <c r="B168" t="str">
        <f t="shared" si="6"/>
        <v/>
      </c>
      <c r="K168"/>
    </row>
    <row r="169" spans="2:11" x14ac:dyDescent="0.25">
      <c r="B169" t="str">
        <f t="shared" si="6"/>
        <v/>
      </c>
      <c r="K169"/>
    </row>
    <row r="170" spans="2:11" x14ac:dyDescent="0.25">
      <c r="B170" t="str">
        <f t="shared" si="6"/>
        <v/>
      </c>
      <c r="K170"/>
    </row>
    <row r="171" spans="2:11" x14ac:dyDescent="0.25">
      <c r="B171" t="str">
        <f t="shared" si="6"/>
        <v/>
      </c>
      <c r="K171"/>
    </row>
    <row r="172" spans="2:11" x14ac:dyDescent="0.25">
      <c r="B172" t="str">
        <f t="shared" si="6"/>
        <v/>
      </c>
      <c r="K172"/>
    </row>
    <row r="173" spans="2:11" x14ac:dyDescent="0.25">
      <c r="B173" t="str">
        <f t="shared" si="6"/>
        <v/>
      </c>
      <c r="K173"/>
    </row>
    <row r="174" spans="2:11" x14ac:dyDescent="0.25">
      <c r="B174" t="str">
        <f t="shared" si="6"/>
        <v/>
      </c>
      <c r="K174"/>
    </row>
    <row r="175" spans="2:11" x14ac:dyDescent="0.25">
      <c r="B175" t="str">
        <f t="shared" si="6"/>
        <v/>
      </c>
      <c r="K175"/>
    </row>
    <row r="176" spans="2:11" x14ac:dyDescent="0.25">
      <c r="B176" t="str">
        <f t="shared" si="6"/>
        <v/>
      </c>
      <c r="K176"/>
    </row>
    <row r="177" spans="2:11" x14ac:dyDescent="0.25">
      <c r="B177" t="str">
        <f t="shared" si="6"/>
        <v/>
      </c>
      <c r="K177"/>
    </row>
    <row r="178" spans="2:11" x14ac:dyDescent="0.25">
      <c r="B178" t="str">
        <f t="shared" si="6"/>
        <v/>
      </c>
      <c r="K178"/>
    </row>
    <row r="179" spans="2:11" x14ac:dyDescent="0.25">
      <c r="B179" t="str">
        <f t="shared" si="6"/>
        <v/>
      </c>
      <c r="K179"/>
    </row>
    <row r="180" spans="2:11" x14ac:dyDescent="0.25">
      <c r="B180" t="str">
        <f t="shared" si="6"/>
        <v/>
      </c>
      <c r="K180"/>
    </row>
    <row r="181" spans="2:11" x14ac:dyDescent="0.25">
      <c r="B181" t="str">
        <f t="shared" si="6"/>
        <v/>
      </c>
      <c r="K181"/>
    </row>
    <row r="182" spans="2:11" x14ac:dyDescent="0.25">
      <c r="B182" t="str">
        <f t="shared" si="6"/>
        <v/>
      </c>
      <c r="K182"/>
    </row>
    <row r="183" spans="2:11" x14ac:dyDescent="0.25">
      <c r="B183" t="str">
        <f t="shared" si="6"/>
        <v/>
      </c>
      <c r="K183"/>
    </row>
    <row r="184" spans="2:11" x14ac:dyDescent="0.25">
      <c r="B184" t="str">
        <f t="shared" si="6"/>
        <v/>
      </c>
      <c r="K184"/>
    </row>
    <row r="185" spans="2:11" x14ac:dyDescent="0.25">
      <c r="B185" t="str">
        <f t="shared" si="6"/>
        <v/>
      </c>
      <c r="K185"/>
    </row>
    <row r="186" spans="2:11" x14ac:dyDescent="0.25">
      <c r="B186" t="str">
        <f t="shared" si="6"/>
        <v/>
      </c>
      <c r="K186"/>
    </row>
    <row r="187" spans="2:11" x14ac:dyDescent="0.25">
      <c r="B187" t="str">
        <f t="shared" si="6"/>
        <v/>
      </c>
      <c r="K187"/>
    </row>
    <row r="188" spans="2:11" x14ac:dyDescent="0.25">
      <c r="B188" t="str">
        <f t="shared" si="6"/>
        <v/>
      </c>
      <c r="K188"/>
    </row>
    <row r="189" spans="2:11" x14ac:dyDescent="0.25">
      <c r="B189" t="str">
        <f t="shared" si="6"/>
        <v/>
      </c>
      <c r="K189"/>
    </row>
    <row r="190" spans="2:11" x14ac:dyDescent="0.25">
      <c r="B190" t="str">
        <f t="shared" si="6"/>
        <v/>
      </c>
      <c r="K190"/>
    </row>
    <row r="191" spans="2:11" x14ac:dyDescent="0.25">
      <c r="B191" t="str">
        <f t="shared" si="6"/>
        <v/>
      </c>
      <c r="K191"/>
    </row>
    <row r="192" spans="2:11" x14ac:dyDescent="0.25">
      <c r="B192" t="str">
        <f t="shared" si="6"/>
        <v/>
      </c>
      <c r="K192"/>
    </row>
    <row r="193" spans="2:11" x14ac:dyDescent="0.25">
      <c r="B193" t="str">
        <f t="shared" si="6"/>
        <v/>
      </c>
      <c r="K193"/>
    </row>
    <row r="194" spans="2:11" x14ac:dyDescent="0.25">
      <c r="B194" t="str">
        <f t="shared" si="6"/>
        <v/>
      </c>
      <c r="K194"/>
    </row>
    <row r="195" spans="2:11" x14ac:dyDescent="0.25">
      <c r="B195" t="str">
        <f t="shared" si="6"/>
        <v/>
      </c>
      <c r="K195"/>
    </row>
    <row r="196" spans="2:11" x14ac:dyDescent="0.25">
      <c r="B196" t="str">
        <f t="shared" si="6"/>
        <v/>
      </c>
      <c r="K196"/>
    </row>
    <row r="197" spans="2:11" x14ac:dyDescent="0.25">
      <c r="B197" t="str">
        <f t="shared" si="6"/>
        <v/>
      </c>
      <c r="K197"/>
    </row>
    <row r="198" spans="2:11" x14ac:dyDescent="0.25">
      <c r="B198" t="str">
        <f t="shared" si="6"/>
        <v/>
      </c>
      <c r="K198"/>
    </row>
    <row r="199" spans="2:11" x14ac:dyDescent="0.25">
      <c r="B199" t="str">
        <f t="shared" si="6"/>
        <v/>
      </c>
      <c r="K199"/>
    </row>
    <row r="200" spans="2:11" x14ac:dyDescent="0.25">
      <c r="B200" t="str">
        <f t="shared" si="6"/>
        <v/>
      </c>
      <c r="K200"/>
    </row>
    <row r="201" spans="2:11" x14ac:dyDescent="0.25">
      <c r="B201" t="str">
        <f t="shared" si="6"/>
        <v/>
      </c>
      <c r="K201"/>
    </row>
    <row r="202" spans="2:11" x14ac:dyDescent="0.25">
      <c r="B202" t="str">
        <f t="shared" ref="B202:B265" si="7">LEFT(A202,3)</f>
        <v/>
      </c>
      <c r="K202"/>
    </row>
    <row r="203" spans="2:11" x14ac:dyDescent="0.25">
      <c r="B203" t="str">
        <f t="shared" si="7"/>
        <v/>
      </c>
      <c r="K203"/>
    </row>
    <row r="204" spans="2:11" x14ac:dyDescent="0.25">
      <c r="B204" t="str">
        <f t="shared" si="7"/>
        <v/>
      </c>
      <c r="K204"/>
    </row>
    <row r="205" spans="2:11" x14ac:dyDescent="0.25">
      <c r="B205" t="str">
        <f t="shared" si="7"/>
        <v/>
      </c>
      <c r="K205"/>
    </row>
    <row r="206" spans="2:11" x14ac:dyDescent="0.25">
      <c r="B206" t="str">
        <f t="shared" si="7"/>
        <v/>
      </c>
      <c r="K206"/>
    </row>
    <row r="207" spans="2:11" x14ac:dyDescent="0.25">
      <c r="B207" t="str">
        <f t="shared" si="7"/>
        <v/>
      </c>
      <c r="K207"/>
    </row>
    <row r="208" spans="2:11" x14ac:dyDescent="0.25">
      <c r="B208" t="str">
        <f t="shared" si="7"/>
        <v/>
      </c>
      <c r="K208"/>
    </row>
    <row r="209" spans="2:11" x14ac:dyDescent="0.25">
      <c r="B209" t="str">
        <f t="shared" si="7"/>
        <v/>
      </c>
      <c r="K209"/>
    </row>
    <row r="210" spans="2:11" x14ac:dyDescent="0.25">
      <c r="B210" t="str">
        <f t="shared" si="7"/>
        <v/>
      </c>
      <c r="K210"/>
    </row>
    <row r="211" spans="2:11" x14ac:dyDescent="0.25">
      <c r="B211" t="str">
        <f t="shared" si="7"/>
        <v/>
      </c>
      <c r="K211"/>
    </row>
    <row r="212" spans="2:11" x14ac:dyDescent="0.25">
      <c r="B212" t="str">
        <f t="shared" si="7"/>
        <v/>
      </c>
      <c r="K212"/>
    </row>
    <row r="213" spans="2:11" x14ac:dyDescent="0.25">
      <c r="B213" t="str">
        <f t="shared" si="7"/>
        <v/>
      </c>
      <c r="K213"/>
    </row>
    <row r="214" spans="2:11" x14ac:dyDescent="0.25">
      <c r="B214" t="str">
        <f t="shared" si="7"/>
        <v/>
      </c>
      <c r="K214"/>
    </row>
    <row r="215" spans="2:11" x14ac:dyDescent="0.25">
      <c r="B215" t="str">
        <f t="shared" si="7"/>
        <v/>
      </c>
      <c r="K215"/>
    </row>
    <row r="216" spans="2:11" x14ac:dyDescent="0.25">
      <c r="B216" t="str">
        <f t="shared" si="7"/>
        <v/>
      </c>
      <c r="K216"/>
    </row>
    <row r="217" spans="2:11" x14ac:dyDescent="0.25">
      <c r="B217" t="str">
        <f t="shared" si="7"/>
        <v/>
      </c>
      <c r="K217"/>
    </row>
    <row r="218" spans="2:11" x14ac:dyDescent="0.25">
      <c r="B218" t="str">
        <f t="shared" si="7"/>
        <v/>
      </c>
      <c r="K218"/>
    </row>
    <row r="219" spans="2:11" x14ac:dyDescent="0.25">
      <c r="B219" t="str">
        <f t="shared" si="7"/>
        <v/>
      </c>
      <c r="K219"/>
    </row>
    <row r="220" spans="2:11" x14ac:dyDescent="0.25">
      <c r="B220" t="str">
        <f t="shared" si="7"/>
        <v/>
      </c>
      <c r="K220"/>
    </row>
    <row r="221" spans="2:11" x14ac:dyDescent="0.25">
      <c r="B221" t="str">
        <f t="shared" si="7"/>
        <v/>
      </c>
      <c r="K221"/>
    </row>
    <row r="222" spans="2:11" x14ac:dyDescent="0.25">
      <c r="B222" t="str">
        <f t="shared" si="7"/>
        <v/>
      </c>
      <c r="K222"/>
    </row>
    <row r="223" spans="2:11" x14ac:dyDescent="0.25">
      <c r="B223" t="str">
        <f t="shared" si="7"/>
        <v/>
      </c>
      <c r="K223"/>
    </row>
    <row r="224" spans="2:11" x14ac:dyDescent="0.25">
      <c r="B224" t="str">
        <f t="shared" si="7"/>
        <v/>
      </c>
      <c r="K224"/>
    </row>
    <row r="225" spans="2:11" x14ac:dyDescent="0.25">
      <c r="B225" t="str">
        <f t="shared" si="7"/>
        <v/>
      </c>
      <c r="K225"/>
    </row>
    <row r="226" spans="2:11" x14ac:dyDescent="0.25">
      <c r="B226" t="str">
        <f t="shared" si="7"/>
        <v/>
      </c>
      <c r="K226"/>
    </row>
    <row r="227" spans="2:11" x14ac:dyDescent="0.25">
      <c r="B227" t="str">
        <f t="shared" si="7"/>
        <v/>
      </c>
      <c r="K227"/>
    </row>
    <row r="228" spans="2:11" x14ac:dyDescent="0.25">
      <c r="B228" t="str">
        <f t="shared" si="7"/>
        <v/>
      </c>
      <c r="K228"/>
    </row>
    <row r="229" spans="2:11" x14ac:dyDescent="0.25">
      <c r="B229" t="str">
        <f t="shared" si="7"/>
        <v/>
      </c>
      <c r="K229"/>
    </row>
    <row r="230" spans="2:11" x14ac:dyDescent="0.25">
      <c r="B230" t="str">
        <f t="shared" si="7"/>
        <v/>
      </c>
      <c r="K230"/>
    </row>
    <row r="231" spans="2:11" x14ac:dyDescent="0.25">
      <c r="B231" t="str">
        <f t="shared" si="7"/>
        <v/>
      </c>
      <c r="K231"/>
    </row>
    <row r="232" spans="2:11" x14ac:dyDescent="0.25">
      <c r="B232" t="str">
        <f t="shared" si="7"/>
        <v/>
      </c>
      <c r="K232"/>
    </row>
    <row r="233" spans="2:11" x14ac:dyDescent="0.25">
      <c r="B233" t="str">
        <f t="shared" si="7"/>
        <v/>
      </c>
      <c r="K233"/>
    </row>
    <row r="234" spans="2:11" x14ac:dyDescent="0.25">
      <c r="B234" t="str">
        <f t="shared" si="7"/>
        <v/>
      </c>
      <c r="K234"/>
    </row>
    <row r="235" spans="2:11" x14ac:dyDescent="0.25">
      <c r="B235" t="str">
        <f t="shared" si="7"/>
        <v/>
      </c>
      <c r="K235"/>
    </row>
    <row r="236" spans="2:11" x14ac:dyDescent="0.25">
      <c r="B236" t="str">
        <f t="shared" si="7"/>
        <v/>
      </c>
      <c r="K236"/>
    </row>
    <row r="237" spans="2:11" x14ac:dyDescent="0.25">
      <c r="B237" t="str">
        <f t="shared" si="7"/>
        <v/>
      </c>
      <c r="K237"/>
    </row>
    <row r="238" spans="2:11" x14ac:dyDescent="0.25">
      <c r="B238" t="str">
        <f t="shared" si="7"/>
        <v/>
      </c>
      <c r="K238"/>
    </row>
    <row r="239" spans="2:11" x14ac:dyDescent="0.25">
      <c r="B239" t="str">
        <f t="shared" si="7"/>
        <v/>
      </c>
      <c r="K239"/>
    </row>
    <row r="240" spans="2:11" x14ac:dyDescent="0.25">
      <c r="B240" t="str">
        <f t="shared" si="7"/>
        <v/>
      </c>
      <c r="K240"/>
    </row>
    <row r="241" spans="2:11" x14ac:dyDescent="0.25">
      <c r="B241" t="str">
        <f t="shared" si="7"/>
        <v/>
      </c>
      <c r="K241"/>
    </row>
    <row r="242" spans="2:11" x14ac:dyDescent="0.25">
      <c r="B242" t="str">
        <f t="shared" si="7"/>
        <v/>
      </c>
      <c r="K242"/>
    </row>
    <row r="243" spans="2:11" x14ac:dyDescent="0.25">
      <c r="B243" t="str">
        <f t="shared" si="7"/>
        <v/>
      </c>
      <c r="K243"/>
    </row>
    <row r="244" spans="2:11" x14ac:dyDescent="0.25">
      <c r="B244" t="str">
        <f t="shared" si="7"/>
        <v/>
      </c>
      <c r="K244"/>
    </row>
    <row r="245" spans="2:11" x14ac:dyDescent="0.25">
      <c r="B245" t="str">
        <f t="shared" si="7"/>
        <v/>
      </c>
      <c r="K245"/>
    </row>
    <row r="246" spans="2:11" x14ac:dyDescent="0.25">
      <c r="B246" t="str">
        <f t="shared" si="7"/>
        <v/>
      </c>
      <c r="K246"/>
    </row>
    <row r="247" spans="2:11" x14ac:dyDescent="0.25">
      <c r="B247" t="str">
        <f t="shared" si="7"/>
        <v/>
      </c>
      <c r="K247"/>
    </row>
    <row r="248" spans="2:11" x14ac:dyDescent="0.25">
      <c r="B248" t="str">
        <f t="shared" si="7"/>
        <v/>
      </c>
      <c r="K248"/>
    </row>
    <row r="249" spans="2:11" x14ac:dyDescent="0.25">
      <c r="B249" t="str">
        <f t="shared" si="7"/>
        <v/>
      </c>
      <c r="K249"/>
    </row>
    <row r="250" spans="2:11" x14ac:dyDescent="0.25">
      <c r="B250" t="str">
        <f t="shared" si="7"/>
        <v/>
      </c>
      <c r="K250"/>
    </row>
    <row r="251" spans="2:11" x14ac:dyDescent="0.25">
      <c r="B251" t="str">
        <f t="shared" si="7"/>
        <v/>
      </c>
      <c r="K251"/>
    </row>
    <row r="252" spans="2:11" x14ac:dyDescent="0.25">
      <c r="B252" t="str">
        <f t="shared" si="7"/>
        <v/>
      </c>
      <c r="K252"/>
    </row>
    <row r="253" spans="2:11" x14ac:dyDescent="0.25">
      <c r="B253" t="str">
        <f t="shared" si="7"/>
        <v/>
      </c>
      <c r="K253"/>
    </row>
    <row r="254" spans="2:11" x14ac:dyDescent="0.25">
      <c r="B254" t="str">
        <f t="shared" si="7"/>
        <v/>
      </c>
      <c r="K254"/>
    </row>
    <row r="255" spans="2:11" x14ac:dyDescent="0.25">
      <c r="B255" t="str">
        <f t="shared" si="7"/>
        <v/>
      </c>
      <c r="K255"/>
    </row>
    <row r="256" spans="2:11" x14ac:dyDescent="0.25">
      <c r="B256" t="str">
        <f t="shared" si="7"/>
        <v/>
      </c>
      <c r="K256"/>
    </row>
    <row r="257" spans="2:11" x14ac:dyDescent="0.25">
      <c r="B257" t="str">
        <f t="shared" si="7"/>
        <v/>
      </c>
      <c r="K257"/>
    </row>
    <row r="258" spans="2:11" x14ac:dyDescent="0.25">
      <c r="B258" t="str">
        <f t="shared" si="7"/>
        <v/>
      </c>
      <c r="K258"/>
    </row>
    <row r="259" spans="2:11" x14ac:dyDescent="0.25">
      <c r="B259" t="str">
        <f t="shared" si="7"/>
        <v/>
      </c>
      <c r="K259"/>
    </row>
    <row r="260" spans="2:11" x14ac:dyDescent="0.25">
      <c r="B260" t="str">
        <f t="shared" si="7"/>
        <v/>
      </c>
      <c r="K260"/>
    </row>
    <row r="261" spans="2:11" x14ac:dyDescent="0.25">
      <c r="B261" t="str">
        <f t="shared" si="7"/>
        <v/>
      </c>
      <c r="K261"/>
    </row>
    <row r="262" spans="2:11" x14ac:dyDescent="0.25">
      <c r="B262" t="str">
        <f t="shared" si="7"/>
        <v/>
      </c>
      <c r="K262"/>
    </row>
    <row r="263" spans="2:11" x14ac:dyDescent="0.25">
      <c r="B263" t="str">
        <f t="shared" si="7"/>
        <v/>
      </c>
      <c r="K263"/>
    </row>
    <row r="264" spans="2:11" x14ac:dyDescent="0.25">
      <c r="B264" t="str">
        <f t="shared" si="7"/>
        <v/>
      </c>
      <c r="K264"/>
    </row>
    <row r="265" spans="2:11" x14ac:dyDescent="0.25">
      <c r="B265" t="str">
        <f t="shared" si="7"/>
        <v/>
      </c>
      <c r="K265"/>
    </row>
    <row r="266" spans="2:11" x14ac:dyDescent="0.25">
      <c r="B266" t="str">
        <f t="shared" ref="B266:B329" si="8">LEFT(A266,3)</f>
        <v/>
      </c>
      <c r="K266"/>
    </row>
    <row r="267" spans="2:11" x14ac:dyDescent="0.25">
      <c r="B267" t="str">
        <f t="shared" si="8"/>
        <v/>
      </c>
      <c r="K267"/>
    </row>
    <row r="268" spans="2:11" x14ac:dyDescent="0.25">
      <c r="B268" t="str">
        <f t="shared" si="8"/>
        <v/>
      </c>
      <c r="K268"/>
    </row>
    <row r="269" spans="2:11" x14ac:dyDescent="0.25">
      <c r="B269" t="str">
        <f t="shared" si="8"/>
        <v/>
      </c>
      <c r="K269"/>
    </row>
    <row r="270" spans="2:11" x14ac:dyDescent="0.25">
      <c r="B270" t="str">
        <f t="shared" si="8"/>
        <v/>
      </c>
      <c r="K270"/>
    </row>
    <row r="271" spans="2:11" x14ac:dyDescent="0.25">
      <c r="B271" t="str">
        <f t="shared" si="8"/>
        <v/>
      </c>
      <c r="K271"/>
    </row>
    <row r="272" spans="2:11" x14ac:dyDescent="0.25">
      <c r="B272" t="str">
        <f t="shared" si="8"/>
        <v/>
      </c>
      <c r="K272"/>
    </row>
    <row r="273" spans="2:11" x14ac:dyDescent="0.25">
      <c r="B273" t="str">
        <f t="shared" si="8"/>
        <v/>
      </c>
      <c r="K273"/>
    </row>
    <row r="274" spans="2:11" x14ac:dyDescent="0.25">
      <c r="B274" t="str">
        <f t="shared" si="8"/>
        <v/>
      </c>
      <c r="K274"/>
    </row>
    <row r="275" spans="2:11" x14ac:dyDescent="0.25">
      <c r="B275" t="str">
        <f t="shared" si="8"/>
        <v/>
      </c>
      <c r="K275"/>
    </row>
    <row r="276" spans="2:11" x14ac:dyDescent="0.25">
      <c r="B276" t="str">
        <f t="shared" si="8"/>
        <v/>
      </c>
      <c r="K276"/>
    </row>
    <row r="277" spans="2:11" x14ac:dyDescent="0.25">
      <c r="B277" t="str">
        <f t="shared" si="8"/>
        <v/>
      </c>
      <c r="K277"/>
    </row>
    <row r="278" spans="2:11" x14ac:dyDescent="0.25">
      <c r="B278" t="str">
        <f t="shared" si="8"/>
        <v/>
      </c>
      <c r="K278"/>
    </row>
    <row r="279" spans="2:11" x14ac:dyDescent="0.25">
      <c r="B279" t="str">
        <f t="shared" si="8"/>
        <v/>
      </c>
      <c r="K279"/>
    </row>
    <row r="280" spans="2:11" x14ac:dyDescent="0.25">
      <c r="B280" t="str">
        <f t="shared" si="8"/>
        <v/>
      </c>
      <c r="K280"/>
    </row>
    <row r="281" spans="2:11" x14ac:dyDescent="0.25">
      <c r="B281" t="str">
        <f t="shared" si="8"/>
        <v/>
      </c>
      <c r="K281"/>
    </row>
    <row r="282" spans="2:11" x14ac:dyDescent="0.25">
      <c r="B282" t="str">
        <f t="shared" si="8"/>
        <v/>
      </c>
      <c r="K282"/>
    </row>
    <row r="283" spans="2:11" x14ac:dyDescent="0.25">
      <c r="B283" t="str">
        <f t="shared" si="8"/>
        <v/>
      </c>
      <c r="K283"/>
    </row>
    <row r="284" spans="2:11" x14ac:dyDescent="0.25">
      <c r="B284" t="str">
        <f t="shared" si="8"/>
        <v/>
      </c>
      <c r="K284"/>
    </row>
    <row r="285" spans="2:11" x14ac:dyDescent="0.25">
      <c r="B285" t="str">
        <f t="shared" si="8"/>
        <v/>
      </c>
      <c r="K285"/>
    </row>
    <row r="286" spans="2:11" x14ac:dyDescent="0.25">
      <c r="B286" t="str">
        <f t="shared" si="8"/>
        <v/>
      </c>
      <c r="K286"/>
    </row>
    <row r="287" spans="2:11" x14ac:dyDescent="0.25">
      <c r="B287" t="str">
        <f t="shared" si="8"/>
        <v/>
      </c>
      <c r="K287"/>
    </row>
    <row r="288" spans="2:11" x14ac:dyDescent="0.25">
      <c r="B288" t="str">
        <f t="shared" si="8"/>
        <v/>
      </c>
      <c r="K288"/>
    </row>
    <row r="289" spans="2:11" x14ac:dyDescent="0.25">
      <c r="B289" t="str">
        <f t="shared" si="8"/>
        <v/>
      </c>
      <c r="K289"/>
    </row>
    <row r="290" spans="2:11" x14ac:dyDescent="0.25">
      <c r="B290" t="str">
        <f t="shared" si="8"/>
        <v/>
      </c>
      <c r="K290"/>
    </row>
    <row r="291" spans="2:11" x14ac:dyDescent="0.25">
      <c r="B291" t="str">
        <f t="shared" si="8"/>
        <v/>
      </c>
      <c r="K291"/>
    </row>
    <row r="292" spans="2:11" x14ac:dyDescent="0.25">
      <c r="B292" t="str">
        <f t="shared" si="8"/>
        <v/>
      </c>
      <c r="K292"/>
    </row>
    <row r="293" spans="2:11" x14ac:dyDescent="0.25">
      <c r="B293" t="str">
        <f t="shared" si="8"/>
        <v/>
      </c>
      <c r="K293"/>
    </row>
    <row r="294" spans="2:11" x14ac:dyDescent="0.25">
      <c r="B294" t="str">
        <f t="shared" si="8"/>
        <v/>
      </c>
      <c r="K294"/>
    </row>
    <row r="295" spans="2:11" x14ac:dyDescent="0.25">
      <c r="B295" t="str">
        <f t="shared" si="8"/>
        <v/>
      </c>
      <c r="K295"/>
    </row>
    <row r="296" spans="2:11" x14ac:dyDescent="0.25">
      <c r="B296" t="str">
        <f t="shared" si="8"/>
        <v/>
      </c>
      <c r="K296"/>
    </row>
    <row r="297" spans="2:11" x14ac:dyDescent="0.25">
      <c r="B297" t="str">
        <f t="shared" si="8"/>
        <v/>
      </c>
      <c r="K297"/>
    </row>
    <row r="298" spans="2:11" x14ac:dyDescent="0.25">
      <c r="B298" t="str">
        <f t="shared" si="8"/>
        <v/>
      </c>
      <c r="K298"/>
    </row>
    <row r="299" spans="2:11" x14ac:dyDescent="0.25">
      <c r="B299" t="str">
        <f t="shared" si="8"/>
        <v/>
      </c>
      <c r="K299"/>
    </row>
    <row r="300" spans="2:11" x14ac:dyDescent="0.25">
      <c r="B300" t="str">
        <f t="shared" si="8"/>
        <v/>
      </c>
      <c r="K300"/>
    </row>
    <row r="301" spans="2:11" x14ac:dyDescent="0.25">
      <c r="B301" t="str">
        <f t="shared" si="8"/>
        <v/>
      </c>
      <c r="K301"/>
    </row>
    <row r="302" spans="2:11" x14ac:dyDescent="0.25">
      <c r="B302" t="str">
        <f t="shared" si="8"/>
        <v/>
      </c>
      <c r="K302"/>
    </row>
    <row r="303" spans="2:11" x14ac:dyDescent="0.25">
      <c r="B303" t="str">
        <f t="shared" si="8"/>
        <v/>
      </c>
      <c r="K303"/>
    </row>
    <row r="304" spans="2:11" x14ac:dyDescent="0.25">
      <c r="B304" t="str">
        <f t="shared" si="8"/>
        <v/>
      </c>
      <c r="K304"/>
    </row>
    <row r="305" spans="2:11" x14ac:dyDescent="0.25">
      <c r="B305" t="str">
        <f t="shared" si="8"/>
        <v/>
      </c>
      <c r="K305"/>
    </row>
    <row r="306" spans="2:11" x14ac:dyDescent="0.25">
      <c r="B306" t="str">
        <f t="shared" si="8"/>
        <v/>
      </c>
      <c r="K306"/>
    </row>
    <row r="307" spans="2:11" x14ac:dyDescent="0.25">
      <c r="B307" t="str">
        <f t="shared" si="8"/>
        <v/>
      </c>
      <c r="K307"/>
    </row>
    <row r="308" spans="2:11" x14ac:dyDescent="0.25">
      <c r="B308" t="str">
        <f t="shared" si="8"/>
        <v/>
      </c>
      <c r="K308"/>
    </row>
    <row r="309" spans="2:11" x14ac:dyDescent="0.25">
      <c r="B309" t="str">
        <f t="shared" si="8"/>
        <v/>
      </c>
      <c r="K309"/>
    </row>
    <row r="310" spans="2:11" x14ac:dyDescent="0.25">
      <c r="B310" t="str">
        <f t="shared" si="8"/>
        <v/>
      </c>
      <c r="K310"/>
    </row>
    <row r="311" spans="2:11" x14ac:dyDescent="0.25">
      <c r="B311" t="str">
        <f t="shared" si="8"/>
        <v/>
      </c>
      <c r="K311"/>
    </row>
    <row r="312" spans="2:11" x14ac:dyDescent="0.25">
      <c r="B312" t="str">
        <f t="shared" si="8"/>
        <v/>
      </c>
      <c r="K312"/>
    </row>
    <row r="313" spans="2:11" x14ac:dyDescent="0.25">
      <c r="B313" t="str">
        <f t="shared" si="8"/>
        <v/>
      </c>
      <c r="K313"/>
    </row>
    <row r="314" spans="2:11" x14ac:dyDescent="0.25">
      <c r="B314" t="str">
        <f t="shared" si="8"/>
        <v/>
      </c>
      <c r="K314"/>
    </row>
    <row r="315" spans="2:11" x14ac:dyDescent="0.25">
      <c r="B315" t="str">
        <f t="shared" si="8"/>
        <v/>
      </c>
      <c r="K315"/>
    </row>
    <row r="316" spans="2:11" x14ac:dyDescent="0.25">
      <c r="B316" t="str">
        <f t="shared" si="8"/>
        <v/>
      </c>
      <c r="K316"/>
    </row>
    <row r="317" spans="2:11" x14ac:dyDescent="0.25">
      <c r="B317" t="str">
        <f t="shared" si="8"/>
        <v/>
      </c>
      <c r="K317"/>
    </row>
    <row r="318" spans="2:11" x14ac:dyDescent="0.25">
      <c r="B318" t="str">
        <f t="shared" si="8"/>
        <v/>
      </c>
      <c r="K318"/>
    </row>
    <row r="319" spans="2:11" x14ac:dyDescent="0.25">
      <c r="B319" t="str">
        <f t="shared" si="8"/>
        <v/>
      </c>
      <c r="K319"/>
    </row>
    <row r="320" spans="2:11" x14ac:dyDescent="0.25">
      <c r="B320" t="str">
        <f t="shared" si="8"/>
        <v/>
      </c>
      <c r="K320"/>
    </row>
    <row r="321" spans="2:11" x14ac:dyDescent="0.25">
      <c r="B321" t="str">
        <f t="shared" si="8"/>
        <v/>
      </c>
      <c r="K321"/>
    </row>
    <row r="322" spans="2:11" x14ac:dyDescent="0.25">
      <c r="B322" t="str">
        <f t="shared" si="8"/>
        <v/>
      </c>
      <c r="K322"/>
    </row>
    <row r="323" spans="2:11" x14ac:dyDescent="0.25">
      <c r="B323" t="str">
        <f t="shared" si="8"/>
        <v/>
      </c>
      <c r="K323"/>
    </row>
    <row r="324" spans="2:11" x14ac:dyDescent="0.25">
      <c r="B324" t="str">
        <f t="shared" si="8"/>
        <v/>
      </c>
      <c r="K324"/>
    </row>
    <row r="325" spans="2:11" x14ac:dyDescent="0.25">
      <c r="B325" t="str">
        <f t="shared" si="8"/>
        <v/>
      </c>
      <c r="K325"/>
    </row>
    <row r="326" spans="2:11" x14ac:dyDescent="0.25">
      <c r="B326" t="str">
        <f t="shared" si="8"/>
        <v/>
      </c>
      <c r="K326"/>
    </row>
    <row r="327" spans="2:11" x14ac:dyDescent="0.25">
      <c r="B327" t="str">
        <f t="shared" si="8"/>
        <v/>
      </c>
      <c r="K327"/>
    </row>
    <row r="328" spans="2:11" x14ac:dyDescent="0.25">
      <c r="B328" t="str">
        <f t="shared" si="8"/>
        <v/>
      </c>
      <c r="K328"/>
    </row>
    <row r="329" spans="2:11" x14ac:dyDescent="0.25">
      <c r="B329" t="str">
        <f t="shared" si="8"/>
        <v/>
      </c>
      <c r="K329"/>
    </row>
    <row r="330" spans="2:11" x14ac:dyDescent="0.25">
      <c r="B330" t="str">
        <f t="shared" ref="B330:B393" si="9">LEFT(A330,3)</f>
        <v/>
      </c>
      <c r="K330"/>
    </row>
    <row r="331" spans="2:11" x14ac:dyDescent="0.25">
      <c r="B331" t="str">
        <f t="shared" si="9"/>
        <v/>
      </c>
      <c r="K331"/>
    </row>
    <row r="332" spans="2:11" x14ac:dyDescent="0.25">
      <c r="B332" t="str">
        <f t="shared" si="9"/>
        <v/>
      </c>
      <c r="K332"/>
    </row>
    <row r="333" spans="2:11" x14ac:dyDescent="0.25">
      <c r="B333" t="str">
        <f t="shared" si="9"/>
        <v/>
      </c>
      <c r="K333"/>
    </row>
    <row r="334" spans="2:11" x14ac:dyDescent="0.25">
      <c r="B334" t="str">
        <f t="shared" si="9"/>
        <v/>
      </c>
      <c r="K334"/>
    </row>
    <row r="335" spans="2:11" x14ac:dyDescent="0.25">
      <c r="B335" t="str">
        <f t="shared" si="9"/>
        <v/>
      </c>
      <c r="K335"/>
    </row>
    <row r="336" spans="2:11" x14ac:dyDescent="0.25">
      <c r="B336" t="str">
        <f t="shared" si="9"/>
        <v/>
      </c>
      <c r="K336"/>
    </row>
    <row r="337" spans="2:11" x14ac:dyDescent="0.25">
      <c r="B337" t="str">
        <f t="shared" si="9"/>
        <v/>
      </c>
      <c r="K337"/>
    </row>
    <row r="338" spans="2:11" x14ac:dyDescent="0.25">
      <c r="B338" t="str">
        <f t="shared" si="9"/>
        <v/>
      </c>
      <c r="K338"/>
    </row>
    <row r="339" spans="2:11" x14ac:dyDescent="0.25">
      <c r="B339" t="str">
        <f t="shared" si="9"/>
        <v/>
      </c>
      <c r="K339"/>
    </row>
    <row r="340" spans="2:11" x14ac:dyDescent="0.25">
      <c r="B340" t="str">
        <f t="shared" si="9"/>
        <v/>
      </c>
      <c r="K340"/>
    </row>
    <row r="341" spans="2:11" x14ac:dyDescent="0.25">
      <c r="B341" t="str">
        <f t="shared" si="9"/>
        <v/>
      </c>
      <c r="K341"/>
    </row>
    <row r="342" spans="2:11" x14ac:dyDescent="0.25">
      <c r="B342" t="str">
        <f t="shared" si="9"/>
        <v/>
      </c>
      <c r="K342"/>
    </row>
    <row r="343" spans="2:11" x14ac:dyDescent="0.25">
      <c r="B343" t="str">
        <f t="shared" si="9"/>
        <v/>
      </c>
      <c r="K343"/>
    </row>
    <row r="344" spans="2:11" x14ac:dyDescent="0.25">
      <c r="B344" t="str">
        <f t="shared" si="9"/>
        <v/>
      </c>
      <c r="K344"/>
    </row>
    <row r="345" spans="2:11" x14ac:dyDescent="0.25">
      <c r="B345" t="str">
        <f t="shared" si="9"/>
        <v/>
      </c>
      <c r="K345"/>
    </row>
    <row r="346" spans="2:11" x14ac:dyDescent="0.25">
      <c r="B346" t="str">
        <f t="shared" si="9"/>
        <v/>
      </c>
      <c r="K346"/>
    </row>
    <row r="347" spans="2:11" x14ac:dyDescent="0.25">
      <c r="B347" t="str">
        <f t="shared" si="9"/>
        <v/>
      </c>
      <c r="K347"/>
    </row>
    <row r="348" spans="2:11" x14ac:dyDescent="0.25">
      <c r="B348" t="str">
        <f t="shared" si="9"/>
        <v/>
      </c>
      <c r="K348"/>
    </row>
    <row r="349" spans="2:11" x14ac:dyDescent="0.25">
      <c r="B349" t="str">
        <f t="shared" si="9"/>
        <v/>
      </c>
      <c r="K349"/>
    </row>
    <row r="350" spans="2:11" x14ac:dyDescent="0.25">
      <c r="B350" t="str">
        <f t="shared" si="9"/>
        <v/>
      </c>
      <c r="K350"/>
    </row>
    <row r="351" spans="2:11" x14ac:dyDescent="0.25">
      <c r="B351" t="str">
        <f t="shared" si="9"/>
        <v/>
      </c>
      <c r="K351"/>
    </row>
    <row r="352" spans="2:11" x14ac:dyDescent="0.25">
      <c r="B352" t="str">
        <f t="shared" si="9"/>
        <v/>
      </c>
      <c r="K352"/>
    </row>
    <row r="353" spans="2:11" x14ac:dyDescent="0.25">
      <c r="B353" t="str">
        <f t="shared" si="9"/>
        <v/>
      </c>
      <c r="K353"/>
    </row>
    <row r="354" spans="2:11" x14ac:dyDescent="0.25">
      <c r="B354" t="str">
        <f t="shared" si="9"/>
        <v/>
      </c>
      <c r="K354"/>
    </row>
    <row r="355" spans="2:11" x14ac:dyDescent="0.25">
      <c r="B355" t="str">
        <f t="shared" si="9"/>
        <v/>
      </c>
      <c r="K355"/>
    </row>
    <row r="356" spans="2:11" x14ac:dyDescent="0.25">
      <c r="B356" t="str">
        <f t="shared" si="9"/>
        <v/>
      </c>
      <c r="K356"/>
    </row>
    <row r="357" spans="2:11" x14ac:dyDescent="0.25">
      <c r="B357" t="str">
        <f t="shared" si="9"/>
        <v/>
      </c>
      <c r="K357"/>
    </row>
    <row r="358" spans="2:11" x14ac:dyDescent="0.25">
      <c r="B358" t="str">
        <f t="shared" si="9"/>
        <v/>
      </c>
      <c r="K358"/>
    </row>
    <row r="359" spans="2:11" x14ac:dyDescent="0.25">
      <c r="B359" t="str">
        <f t="shared" si="9"/>
        <v/>
      </c>
      <c r="K359"/>
    </row>
    <row r="360" spans="2:11" x14ac:dyDescent="0.25">
      <c r="B360" t="str">
        <f t="shared" si="9"/>
        <v/>
      </c>
      <c r="K360"/>
    </row>
    <row r="361" spans="2:11" x14ac:dyDescent="0.25">
      <c r="B361" t="str">
        <f t="shared" si="9"/>
        <v/>
      </c>
      <c r="K361"/>
    </row>
    <row r="362" spans="2:11" x14ac:dyDescent="0.25">
      <c r="B362" t="str">
        <f t="shared" si="9"/>
        <v/>
      </c>
      <c r="K362"/>
    </row>
    <row r="363" spans="2:11" x14ac:dyDescent="0.25">
      <c r="B363" t="str">
        <f t="shared" si="9"/>
        <v/>
      </c>
      <c r="K363"/>
    </row>
    <row r="364" spans="2:11" x14ac:dyDescent="0.25">
      <c r="B364" t="str">
        <f t="shared" si="9"/>
        <v/>
      </c>
      <c r="K364"/>
    </row>
    <row r="365" spans="2:11" x14ac:dyDescent="0.25">
      <c r="B365" t="str">
        <f t="shared" si="9"/>
        <v/>
      </c>
      <c r="K365"/>
    </row>
    <row r="366" spans="2:11" x14ac:dyDescent="0.25">
      <c r="B366" t="str">
        <f t="shared" si="9"/>
        <v/>
      </c>
      <c r="K366"/>
    </row>
    <row r="367" spans="2:11" x14ac:dyDescent="0.25">
      <c r="B367" t="str">
        <f t="shared" si="9"/>
        <v/>
      </c>
      <c r="K367"/>
    </row>
    <row r="368" spans="2:11" x14ac:dyDescent="0.25">
      <c r="B368" t="str">
        <f t="shared" si="9"/>
        <v/>
      </c>
      <c r="K368"/>
    </row>
    <row r="369" spans="2:11" x14ac:dyDescent="0.25">
      <c r="B369" t="str">
        <f t="shared" si="9"/>
        <v/>
      </c>
      <c r="K369"/>
    </row>
    <row r="370" spans="2:11" x14ac:dyDescent="0.25">
      <c r="B370" t="str">
        <f t="shared" si="9"/>
        <v/>
      </c>
      <c r="K370"/>
    </row>
    <row r="371" spans="2:11" x14ac:dyDescent="0.25">
      <c r="B371" t="str">
        <f t="shared" si="9"/>
        <v/>
      </c>
      <c r="K371"/>
    </row>
    <row r="372" spans="2:11" x14ac:dyDescent="0.25">
      <c r="B372" t="str">
        <f t="shared" si="9"/>
        <v/>
      </c>
      <c r="K372"/>
    </row>
    <row r="373" spans="2:11" x14ac:dyDescent="0.25">
      <c r="B373" t="str">
        <f t="shared" si="9"/>
        <v/>
      </c>
      <c r="K373"/>
    </row>
    <row r="374" spans="2:11" x14ac:dyDescent="0.25">
      <c r="B374" t="str">
        <f t="shared" si="9"/>
        <v/>
      </c>
      <c r="K374"/>
    </row>
    <row r="375" spans="2:11" x14ac:dyDescent="0.25">
      <c r="B375" t="str">
        <f t="shared" si="9"/>
        <v/>
      </c>
      <c r="K375"/>
    </row>
    <row r="376" spans="2:11" x14ac:dyDescent="0.25">
      <c r="B376" t="str">
        <f t="shared" si="9"/>
        <v/>
      </c>
      <c r="K376"/>
    </row>
    <row r="377" spans="2:11" x14ac:dyDescent="0.25">
      <c r="B377" t="str">
        <f t="shared" si="9"/>
        <v/>
      </c>
      <c r="K377"/>
    </row>
    <row r="378" spans="2:11" x14ac:dyDescent="0.25">
      <c r="B378" t="str">
        <f t="shared" si="9"/>
        <v/>
      </c>
      <c r="K378"/>
    </row>
    <row r="379" spans="2:11" x14ac:dyDescent="0.25">
      <c r="B379" t="str">
        <f t="shared" si="9"/>
        <v/>
      </c>
      <c r="K379"/>
    </row>
    <row r="380" spans="2:11" x14ac:dyDescent="0.25">
      <c r="B380" t="str">
        <f t="shared" si="9"/>
        <v/>
      </c>
      <c r="K380"/>
    </row>
    <row r="381" spans="2:11" x14ac:dyDescent="0.25">
      <c r="B381" t="str">
        <f t="shared" si="9"/>
        <v/>
      </c>
      <c r="K381"/>
    </row>
    <row r="382" spans="2:11" x14ac:dyDescent="0.25">
      <c r="B382" t="str">
        <f t="shared" si="9"/>
        <v/>
      </c>
      <c r="K382"/>
    </row>
    <row r="383" spans="2:11" x14ac:dyDescent="0.25">
      <c r="B383" t="str">
        <f t="shared" si="9"/>
        <v/>
      </c>
      <c r="K383"/>
    </row>
    <row r="384" spans="2:11" x14ac:dyDescent="0.25">
      <c r="B384" t="str">
        <f t="shared" si="9"/>
        <v/>
      </c>
      <c r="K384"/>
    </row>
    <row r="385" spans="2:11" x14ac:dyDescent="0.25">
      <c r="B385" t="str">
        <f t="shared" si="9"/>
        <v/>
      </c>
      <c r="K385"/>
    </row>
    <row r="386" spans="2:11" x14ac:dyDescent="0.25">
      <c r="B386" t="str">
        <f t="shared" si="9"/>
        <v/>
      </c>
      <c r="K386"/>
    </row>
    <row r="387" spans="2:11" x14ac:dyDescent="0.25">
      <c r="B387" t="str">
        <f t="shared" si="9"/>
        <v/>
      </c>
      <c r="K387"/>
    </row>
    <row r="388" spans="2:11" x14ac:dyDescent="0.25">
      <c r="B388" t="str">
        <f t="shared" si="9"/>
        <v/>
      </c>
      <c r="K388"/>
    </row>
    <row r="389" spans="2:11" x14ac:dyDescent="0.25">
      <c r="B389" t="str">
        <f t="shared" si="9"/>
        <v/>
      </c>
      <c r="K389"/>
    </row>
    <row r="390" spans="2:11" x14ac:dyDescent="0.25">
      <c r="B390" t="str">
        <f t="shared" si="9"/>
        <v/>
      </c>
      <c r="K390"/>
    </row>
    <row r="391" spans="2:11" x14ac:dyDescent="0.25">
      <c r="B391" t="str">
        <f t="shared" si="9"/>
        <v/>
      </c>
      <c r="K391"/>
    </row>
    <row r="392" spans="2:11" x14ac:dyDescent="0.25">
      <c r="B392" t="str">
        <f t="shared" si="9"/>
        <v/>
      </c>
      <c r="K392"/>
    </row>
    <row r="393" spans="2:11" x14ac:dyDescent="0.25">
      <c r="B393" t="str">
        <f t="shared" si="9"/>
        <v/>
      </c>
      <c r="K393"/>
    </row>
    <row r="394" spans="2:11" x14ac:dyDescent="0.25">
      <c r="B394" t="str">
        <f t="shared" ref="B394:B457" si="10">LEFT(A394,3)</f>
        <v/>
      </c>
      <c r="K394"/>
    </row>
    <row r="395" spans="2:11" x14ac:dyDescent="0.25">
      <c r="B395" t="str">
        <f t="shared" si="10"/>
        <v/>
      </c>
      <c r="K395"/>
    </row>
    <row r="396" spans="2:11" x14ac:dyDescent="0.25">
      <c r="B396" t="str">
        <f t="shared" si="10"/>
        <v/>
      </c>
      <c r="K396"/>
    </row>
    <row r="397" spans="2:11" x14ac:dyDescent="0.25">
      <c r="B397" t="str">
        <f t="shared" si="10"/>
        <v/>
      </c>
      <c r="K397"/>
    </row>
    <row r="398" spans="2:11" x14ac:dyDescent="0.25">
      <c r="B398" t="str">
        <f t="shared" si="10"/>
        <v/>
      </c>
      <c r="K398"/>
    </row>
    <row r="399" spans="2:11" x14ac:dyDescent="0.25">
      <c r="B399" t="str">
        <f t="shared" si="10"/>
        <v/>
      </c>
      <c r="K399"/>
    </row>
    <row r="400" spans="2:11" x14ac:dyDescent="0.25">
      <c r="B400" t="str">
        <f t="shared" si="10"/>
        <v/>
      </c>
      <c r="K400"/>
    </row>
    <row r="401" spans="2:11" x14ac:dyDescent="0.25">
      <c r="B401" t="str">
        <f t="shared" si="10"/>
        <v/>
      </c>
      <c r="K401"/>
    </row>
    <row r="402" spans="2:11" x14ac:dyDescent="0.25">
      <c r="B402" t="str">
        <f t="shared" si="10"/>
        <v/>
      </c>
      <c r="K402"/>
    </row>
    <row r="403" spans="2:11" x14ac:dyDescent="0.25">
      <c r="B403" t="str">
        <f t="shared" si="10"/>
        <v/>
      </c>
      <c r="K403"/>
    </row>
    <row r="404" spans="2:11" x14ac:dyDescent="0.25">
      <c r="B404" t="str">
        <f t="shared" si="10"/>
        <v/>
      </c>
      <c r="K404"/>
    </row>
    <row r="405" spans="2:11" x14ac:dyDescent="0.25">
      <c r="B405" t="str">
        <f t="shared" si="10"/>
        <v/>
      </c>
      <c r="K405"/>
    </row>
    <row r="406" spans="2:11" x14ac:dyDescent="0.25">
      <c r="B406" t="str">
        <f t="shared" si="10"/>
        <v/>
      </c>
      <c r="K406"/>
    </row>
    <row r="407" spans="2:11" x14ac:dyDescent="0.25">
      <c r="B407" t="str">
        <f t="shared" si="10"/>
        <v/>
      </c>
      <c r="K407"/>
    </row>
    <row r="408" spans="2:11" x14ac:dyDescent="0.25">
      <c r="B408" t="str">
        <f t="shared" si="10"/>
        <v/>
      </c>
      <c r="K408"/>
    </row>
    <row r="409" spans="2:11" x14ac:dyDescent="0.25">
      <c r="B409" t="str">
        <f t="shared" si="10"/>
        <v/>
      </c>
      <c r="K409"/>
    </row>
    <row r="410" spans="2:11" x14ac:dyDescent="0.25">
      <c r="B410" t="str">
        <f t="shared" si="10"/>
        <v/>
      </c>
      <c r="K410"/>
    </row>
    <row r="411" spans="2:11" x14ac:dyDescent="0.25">
      <c r="B411" t="str">
        <f t="shared" si="10"/>
        <v/>
      </c>
      <c r="K411"/>
    </row>
    <row r="412" spans="2:11" x14ac:dyDescent="0.25">
      <c r="B412" t="str">
        <f t="shared" si="10"/>
        <v/>
      </c>
      <c r="K412"/>
    </row>
    <row r="413" spans="2:11" x14ac:dyDescent="0.25">
      <c r="B413" t="str">
        <f t="shared" si="10"/>
        <v/>
      </c>
      <c r="K413"/>
    </row>
    <row r="414" spans="2:11" x14ac:dyDescent="0.25">
      <c r="B414" t="str">
        <f t="shared" si="10"/>
        <v/>
      </c>
      <c r="K414"/>
    </row>
    <row r="415" spans="2:11" x14ac:dyDescent="0.25">
      <c r="B415" t="str">
        <f t="shared" si="10"/>
        <v/>
      </c>
      <c r="K415"/>
    </row>
    <row r="416" spans="2:11" x14ac:dyDescent="0.25">
      <c r="B416" t="str">
        <f t="shared" si="10"/>
        <v/>
      </c>
      <c r="K416"/>
    </row>
    <row r="417" spans="2:11" x14ac:dyDescent="0.25">
      <c r="B417" t="str">
        <f t="shared" si="10"/>
        <v/>
      </c>
      <c r="K417"/>
    </row>
    <row r="418" spans="2:11" x14ac:dyDescent="0.25">
      <c r="B418" t="str">
        <f t="shared" si="10"/>
        <v/>
      </c>
      <c r="K418"/>
    </row>
    <row r="419" spans="2:11" x14ac:dyDescent="0.25">
      <c r="B419" t="str">
        <f t="shared" si="10"/>
        <v/>
      </c>
      <c r="K419"/>
    </row>
    <row r="420" spans="2:11" x14ac:dyDescent="0.25">
      <c r="B420" t="str">
        <f t="shared" si="10"/>
        <v/>
      </c>
      <c r="K420"/>
    </row>
    <row r="421" spans="2:11" x14ac:dyDescent="0.25">
      <c r="B421" t="str">
        <f t="shared" si="10"/>
        <v/>
      </c>
      <c r="K421"/>
    </row>
    <row r="422" spans="2:11" x14ac:dyDescent="0.25">
      <c r="B422" t="str">
        <f t="shared" si="10"/>
        <v/>
      </c>
      <c r="K422"/>
    </row>
    <row r="423" spans="2:11" x14ac:dyDescent="0.25">
      <c r="B423" t="str">
        <f t="shared" si="10"/>
        <v/>
      </c>
      <c r="K423"/>
    </row>
    <row r="424" spans="2:11" x14ac:dyDescent="0.25">
      <c r="B424" t="str">
        <f t="shared" si="10"/>
        <v/>
      </c>
      <c r="K424"/>
    </row>
    <row r="425" spans="2:11" x14ac:dyDescent="0.25">
      <c r="B425" t="str">
        <f t="shared" si="10"/>
        <v/>
      </c>
      <c r="K425"/>
    </row>
    <row r="426" spans="2:11" x14ac:dyDescent="0.25">
      <c r="B426" t="str">
        <f t="shared" si="10"/>
        <v/>
      </c>
      <c r="K426"/>
    </row>
    <row r="427" spans="2:11" x14ac:dyDescent="0.25">
      <c r="B427" t="str">
        <f t="shared" si="10"/>
        <v/>
      </c>
      <c r="K427"/>
    </row>
    <row r="428" spans="2:11" x14ac:dyDescent="0.25">
      <c r="B428" t="str">
        <f t="shared" si="10"/>
        <v/>
      </c>
      <c r="K428"/>
    </row>
    <row r="429" spans="2:11" x14ac:dyDescent="0.25">
      <c r="B429" t="str">
        <f t="shared" si="10"/>
        <v/>
      </c>
      <c r="K429"/>
    </row>
    <row r="430" spans="2:11" x14ac:dyDescent="0.25">
      <c r="B430" t="str">
        <f t="shared" si="10"/>
        <v/>
      </c>
      <c r="K430"/>
    </row>
    <row r="431" spans="2:11" x14ac:dyDescent="0.25">
      <c r="B431" t="str">
        <f t="shared" si="10"/>
        <v/>
      </c>
      <c r="K431"/>
    </row>
    <row r="432" spans="2:11" x14ac:dyDescent="0.25">
      <c r="B432" t="str">
        <f t="shared" si="10"/>
        <v/>
      </c>
      <c r="K432"/>
    </row>
    <row r="433" spans="2:11" x14ac:dyDescent="0.25">
      <c r="B433" t="str">
        <f t="shared" si="10"/>
        <v/>
      </c>
      <c r="K433"/>
    </row>
    <row r="434" spans="2:11" x14ac:dyDescent="0.25">
      <c r="B434" t="str">
        <f t="shared" si="10"/>
        <v/>
      </c>
      <c r="K434"/>
    </row>
    <row r="435" spans="2:11" x14ac:dyDescent="0.25">
      <c r="B435" t="str">
        <f t="shared" si="10"/>
        <v/>
      </c>
      <c r="K435"/>
    </row>
    <row r="436" spans="2:11" x14ac:dyDescent="0.25">
      <c r="B436" t="str">
        <f t="shared" si="10"/>
        <v/>
      </c>
      <c r="K436"/>
    </row>
    <row r="437" spans="2:11" x14ac:dyDescent="0.25">
      <c r="B437" t="str">
        <f t="shared" si="10"/>
        <v/>
      </c>
      <c r="K437"/>
    </row>
    <row r="438" spans="2:11" x14ac:dyDescent="0.25">
      <c r="B438" t="str">
        <f t="shared" si="10"/>
        <v/>
      </c>
      <c r="K438"/>
    </row>
    <row r="439" spans="2:11" x14ac:dyDescent="0.25">
      <c r="B439" t="str">
        <f t="shared" si="10"/>
        <v/>
      </c>
      <c r="K439"/>
    </row>
    <row r="440" spans="2:11" x14ac:dyDescent="0.25">
      <c r="B440" t="str">
        <f t="shared" si="10"/>
        <v/>
      </c>
      <c r="K440"/>
    </row>
    <row r="441" spans="2:11" x14ac:dyDescent="0.25">
      <c r="B441" t="str">
        <f t="shared" si="10"/>
        <v/>
      </c>
      <c r="K441"/>
    </row>
    <row r="442" spans="2:11" x14ac:dyDescent="0.25">
      <c r="B442" t="str">
        <f t="shared" si="10"/>
        <v/>
      </c>
      <c r="K442"/>
    </row>
    <row r="443" spans="2:11" x14ac:dyDescent="0.25">
      <c r="B443" t="str">
        <f t="shared" si="10"/>
        <v/>
      </c>
      <c r="K443"/>
    </row>
    <row r="444" spans="2:11" x14ac:dyDescent="0.25">
      <c r="B444" t="str">
        <f t="shared" si="10"/>
        <v/>
      </c>
      <c r="K444"/>
    </row>
    <row r="445" spans="2:11" x14ac:dyDescent="0.25">
      <c r="B445" t="str">
        <f t="shared" si="10"/>
        <v/>
      </c>
      <c r="K445"/>
    </row>
    <row r="446" spans="2:11" x14ac:dyDescent="0.25">
      <c r="B446" t="str">
        <f t="shared" si="10"/>
        <v/>
      </c>
      <c r="K446"/>
    </row>
    <row r="447" spans="2:11" x14ac:dyDescent="0.25">
      <c r="B447" t="str">
        <f t="shared" si="10"/>
        <v/>
      </c>
      <c r="K447"/>
    </row>
    <row r="448" spans="2:11" x14ac:dyDescent="0.25">
      <c r="B448" t="str">
        <f t="shared" si="10"/>
        <v/>
      </c>
      <c r="K448"/>
    </row>
    <row r="449" spans="2:11" x14ac:dyDescent="0.25">
      <c r="B449" t="str">
        <f t="shared" si="10"/>
        <v/>
      </c>
      <c r="K449"/>
    </row>
    <row r="450" spans="2:11" x14ac:dyDescent="0.25">
      <c r="B450" t="str">
        <f t="shared" si="10"/>
        <v/>
      </c>
      <c r="K450"/>
    </row>
    <row r="451" spans="2:11" x14ac:dyDescent="0.25">
      <c r="B451" t="str">
        <f t="shared" si="10"/>
        <v/>
      </c>
      <c r="K451"/>
    </row>
    <row r="452" spans="2:11" x14ac:dyDescent="0.25">
      <c r="B452" t="str">
        <f t="shared" si="10"/>
        <v/>
      </c>
      <c r="K452"/>
    </row>
    <row r="453" spans="2:11" x14ac:dyDescent="0.25">
      <c r="B453" t="str">
        <f t="shared" si="10"/>
        <v/>
      </c>
      <c r="K453"/>
    </row>
    <row r="454" spans="2:11" x14ac:dyDescent="0.25">
      <c r="B454" t="str">
        <f t="shared" si="10"/>
        <v/>
      </c>
      <c r="K454"/>
    </row>
    <row r="455" spans="2:11" x14ac:dyDescent="0.25">
      <c r="B455" t="str">
        <f t="shared" si="10"/>
        <v/>
      </c>
      <c r="K455"/>
    </row>
    <row r="456" spans="2:11" x14ac:dyDescent="0.25">
      <c r="B456" t="str">
        <f t="shared" si="10"/>
        <v/>
      </c>
      <c r="K456"/>
    </row>
    <row r="457" spans="2:11" x14ac:dyDescent="0.25">
      <c r="B457" t="str">
        <f t="shared" si="10"/>
        <v/>
      </c>
      <c r="K457"/>
    </row>
    <row r="458" spans="2:11" x14ac:dyDescent="0.25">
      <c r="B458" t="str">
        <f t="shared" ref="B458:B521" si="11">LEFT(A458,3)</f>
        <v/>
      </c>
      <c r="K458"/>
    </row>
    <row r="459" spans="2:11" x14ac:dyDescent="0.25">
      <c r="B459" t="str">
        <f t="shared" si="11"/>
        <v/>
      </c>
      <c r="K459"/>
    </row>
    <row r="460" spans="2:11" x14ac:dyDescent="0.25">
      <c r="B460" t="str">
        <f t="shared" si="11"/>
        <v/>
      </c>
      <c r="K460"/>
    </row>
    <row r="461" spans="2:11" x14ac:dyDescent="0.25">
      <c r="B461" t="str">
        <f t="shared" si="11"/>
        <v/>
      </c>
      <c r="K461"/>
    </row>
    <row r="462" spans="2:11" x14ac:dyDescent="0.25">
      <c r="B462" t="str">
        <f t="shared" si="11"/>
        <v/>
      </c>
      <c r="K462"/>
    </row>
    <row r="463" spans="2:11" x14ac:dyDescent="0.25">
      <c r="B463" t="str">
        <f t="shared" si="11"/>
        <v/>
      </c>
      <c r="K463"/>
    </row>
    <row r="464" spans="2:11" x14ac:dyDescent="0.25">
      <c r="B464" t="str">
        <f t="shared" si="11"/>
        <v/>
      </c>
      <c r="K464"/>
    </row>
    <row r="465" spans="2:11" x14ac:dyDescent="0.25">
      <c r="B465" t="str">
        <f t="shared" si="11"/>
        <v/>
      </c>
      <c r="K465"/>
    </row>
    <row r="466" spans="2:11" x14ac:dyDescent="0.25">
      <c r="B466" t="str">
        <f t="shared" si="11"/>
        <v/>
      </c>
      <c r="K466"/>
    </row>
    <row r="467" spans="2:11" x14ac:dyDescent="0.25">
      <c r="B467" t="str">
        <f t="shared" si="11"/>
        <v/>
      </c>
      <c r="K467"/>
    </row>
    <row r="468" spans="2:11" x14ac:dyDescent="0.25">
      <c r="B468" t="str">
        <f t="shared" si="11"/>
        <v/>
      </c>
      <c r="K468"/>
    </row>
    <row r="469" spans="2:11" x14ac:dyDescent="0.25">
      <c r="B469" t="str">
        <f t="shared" si="11"/>
        <v/>
      </c>
      <c r="K469"/>
    </row>
    <row r="470" spans="2:11" x14ac:dyDescent="0.25">
      <c r="B470" t="str">
        <f t="shared" si="11"/>
        <v/>
      </c>
      <c r="K470"/>
    </row>
    <row r="471" spans="2:11" x14ac:dyDescent="0.25">
      <c r="B471" t="str">
        <f t="shared" si="11"/>
        <v/>
      </c>
      <c r="K471"/>
    </row>
    <row r="472" spans="2:11" x14ac:dyDescent="0.25">
      <c r="B472" t="str">
        <f t="shared" si="11"/>
        <v/>
      </c>
      <c r="K472"/>
    </row>
    <row r="473" spans="2:11" x14ac:dyDescent="0.25">
      <c r="B473" t="str">
        <f t="shared" si="11"/>
        <v/>
      </c>
      <c r="K473"/>
    </row>
    <row r="474" spans="2:11" x14ac:dyDescent="0.25">
      <c r="B474" t="str">
        <f t="shared" si="11"/>
        <v/>
      </c>
      <c r="K474"/>
    </row>
    <row r="475" spans="2:11" x14ac:dyDescent="0.25">
      <c r="B475" t="str">
        <f t="shared" si="11"/>
        <v/>
      </c>
      <c r="K475"/>
    </row>
    <row r="476" spans="2:11" x14ac:dyDescent="0.25">
      <c r="B476" t="str">
        <f t="shared" si="11"/>
        <v/>
      </c>
      <c r="K476"/>
    </row>
    <row r="477" spans="2:11" x14ac:dyDescent="0.25">
      <c r="B477" t="str">
        <f t="shared" si="11"/>
        <v/>
      </c>
      <c r="K477"/>
    </row>
    <row r="478" spans="2:11" x14ac:dyDescent="0.25">
      <c r="B478" t="str">
        <f t="shared" si="11"/>
        <v/>
      </c>
      <c r="K478"/>
    </row>
    <row r="479" spans="2:11" x14ac:dyDescent="0.25">
      <c r="B479" t="str">
        <f t="shared" si="11"/>
        <v/>
      </c>
      <c r="K479"/>
    </row>
    <row r="480" spans="2:11" x14ac:dyDescent="0.25">
      <c r="B480" t="str">
        <f t="shared" si="11"/>
        <v/>
      </c>
      <c r="K480"/>
    </row>
    <row r="481" spans="2:11" x14ac:dyDescent="0.25">
      <c r="B481" t="str">
        <f t="shared" si="11"/>
        <v/>
      </c>
      <c r="K481"/>
    </row>
    <row r="482" spans="2:11" x14ac:dyDescent="0.25">
      <c r="B482" t="str">
        <f t="shared" si="11"/>
        <v/>
      </c>
      <c r="K482"/>
    </row>
    <row r="483" spans="2:11" x14ac:dyDescent="0.25">
      <c r="B483" t="str">
        <f t="shared" si="11"/>
        <v/>
      </c>
      <c r="K483"/>
    </row>
    <row r="484" spans="2:11" x14ac:dyDescent="0.25">
      <c r="B484" t="str">
        <f t="shared" si="11"/>
        <v/>
      </c>
      <c r="K484"/>
    </row>
    <row r="485" spans="2:11" x14ac:dyDescent="0.25">
      <c r="B485" t="str">
        <f t="shared" si="11"/>
        <v/>
      </c>
      <c r="K485"/>
    </row>
    <row r="486" spans="2:11" x14ac:dyDescent="0.25">
      <c r="B486" t="str">
        <f t="shared" si="11"/>
        <v/>
      </c>
      <c r="K486"/>
    </row>
    <row r="487" spans="2:11" x14ac:dyDescent="0.25">
      <c r="B487" t="str">
        <f t="shared" si="11"/>
        <v/>
      </c>
      <c r="K487"/>
    </row>
    <row r="488" spans="2:11" x14ac:dyDescent="0.25">
      <c r="B488" t="str">
        <f t="shared" si="11"/>
        <v/>
      </c>
      <c r="K488"/>
    </row>
    <row r="489" spans="2:11" x14ac:dyDescent="0.25">
      <c r="B489" t="str">
        <f t="shared" si="11"/>
        <v/>
      </c>
      <c r="K489"/>
    </row>
    <row r="490" spans="2:11" x14ac:dyDescent="0.25">
      <c r="B490" t="str">
        <f t="shared" si="11"/>
        <v/>
      </c>
      <c r="K490"/>
    </row>
    <row r="491" spans="2:11" x14ac:dyDescent="0.25">
      <c r="B491" t="str">
        <f t="shared" si="11"/>
        <v/>
      </c>
      <c r="K491"/>
    </row>
    <row r="492" spans="2:11" x14ac:dyDescent="0.25">
      <c r="B492" t="str">
        <f t="shared" si="11"/>
        <v/>
      </c>
      <c r="K492"/>
    </row>
    <row r="493" spans="2:11" x14ac:dyDescent="0.25">
      <c r="B493" t="str">
        <f t="shared" si="11"/>
        <v/>
      </c>
      <c r="K493"/>
    </row>
    <row r="494" spans="2:11" x14ac:dyDescent="0.25">
      <c r="B494" t="str">
        <f t="shared" si="11"/>
        <v/>
      </c>
      <c r="K494"/>
    </row>
    <row r="495" spans="2:11" x14ac:dyDescent="0.25">
      <c r="B495" t="str">
        <f t="shared" si="11"/>
        <v/>
      </c>
      <c r="K495"/>
    </row>
    <row r="496" spans="2:11" x14ac:dyDescent="0.25">
      <c r="B496" t="str">
        <f t="shared" si="11"/>
        <v/>
      </c>
      <c r="K496"/>
    </row>
    <row r="497" spans="2:11" x14ac:dyDescent="0.25">
      <c r="B497" t="str">
        <f t="shared" si="11"/>
        <v/>
      </c>
      <c r="K497"/>
    </row>
    <row r="498" spans="2:11" x14ac:dyDescent="0.25">
      <c r="B498" t="str">
        <f t="shared" si="11"/>
        <v/>
      </c>
      <c r="K498"/>
    </row>
    <row r="499" spans="2:11" x14ac:dyDescent="0.25">
      <c r="B499" t="str">
        <f t="shared" si="11"/>
        <v/>
      </c>
      <c r="K499"/>
    </row>
    <row r="500" spans="2:11" x14ac:dyDescent="0.25">
      <c r="B500" t="str">
        <f t="shared" si="11"/>
        <v/>
      </c>
      <c r="K500"/>
    </row>
    <row r="501" spans="2:11" x14ac:dyDescent="0.25">
      <c r="B501" t="str">
        <f t="shared" si="11"/>
        <v/>
      </c>
      <c r="K501"/>
    </row>
    <row r="502" spans="2:11" x14ac:dyDescent="0.25">
      <c r="B502" t="str">
        <f t="shared" si="11"/>
        <v/>
      </c>
      <c r="K502"/>
    </row>
    <row r="503" spans="2:11" x14ac:dyDescent="0.25">
      <c r="B503" t="str">
        <f t="shared" si="11"/>
        <v/>
      </c>
      <c r="K503"/>
    </row>
    <row r="504" spans="2:11" x14ac:dyDescent="0.25">
      <c r="B504" t="str">
        <f t="shared" si="11"/>
        <v/>
      </c>
      <c r="K504"/>
    </row>
    <row r="505" spans="2:11" x14ac:dyDescent="0.25">
      <c r="B505" t="str">
        <f t="shared" si="11"/>
        <v/>
      </c>
      <c r="K505"/>
    </row>
    <row r="506" spans="2:11" x14ac:dyDescent="0.25">
      <c r="B506" t="str">
        <f t="shared" si="11"/>
        <v/>
      </c>
      <c r="K506"/>
    </row>
    <row r="507" spans="2:11" x14ac:dyDescent="0.25">
      <c r="B507" t="str">
        <f t="shared" si="11"/>
        <v/>
      </c>
      <c r="K507"/>
    </row>
    <row r="508" spans="2:11" x14ac:dyDescent="0.25">
      <c r="B508" t="str">
        <f t="shared" si="11"/>
        <v/>
      </c>
      <c r="K508"/>
    </row>
    <row r="509" spans="2:11" x14ac:dyDescent="0.25">
      <c r="B509" t="str">
        <f t="shared" si="11"/>
        <v/>
      </c>
      <c r="K509"/>
    </row>
    <row r="510" spans="2:11" x14ac:dyDescent="0.25">
      <c r="B510" t="str">
        <f t="shared" si="11"/>
        <v/>
      </c>
      <c r="K510"/>
    </row>
    <row r="511" spans="2:11" x14ac:dyDescent="0.25">
      <c r="B511" t="str">
        <f t="shared" si="11"/>
        <v/>
      </c>
      <c r="K511"/>
    </row>
    <row r="512" spans="2:11" x14ac:dyDescent="0.25">
      <c r="B512" t="str">
        <f t="shared" si="11"/>
        <v/>
      </c>
      <c r="K512"/>
    </row>
    <row r="513" spans="2:11" x14ac:dyDescent="0.25">
      <c r="B513" t="str">
        <f t="shared" si="11"/>
        <v/>
      </c>
      <c r="K513"/>
    </row>
    <row r="514" spans="2:11" x14ac:dyDescent="0.25">
      <c r="B514" t="str">
        <f t="shared" si="11"/>
        <v/>
      </c>
      <c r="K514"/>
    </row>
    <row r="515" spans="2:11" x14ac:dyDescent="0.25">
      <c r="B515" t="str">
        <f t="shared" si="11"/>
        <v/>
      </c>
      <c r="K515"/>
    </row>
    <row r="516" spans="2:11" x14ac:dyDescent="0.25">
      <c r="B516" t="str">
        <f t="shared" si="11"/>
        <v/>
      </c>
      <c r="K516"/>
    </row>
    <row r="517" spans="2:11" x14ac:dyDescent="0.25">
      <c r="B517" t="str">
        <f t="shared" si="11"/>
        <v/>
      </c>
      <c r="K517"/>
    </row>
    <row r="518" spans="2:11" x14ac:dyDescent="0.25">
      <c r="B518" t="str">
        <f t="shared" si="11"/>
        <v/>
      </c>
      <c r="K518"/>
    </row>
    <row r="519" spans="2:11" x14ac:dyDescent="0.25">
      <c r="B519" t="str">
        <f t="shared" si="11"/>
        <v/>
      </c>
      <c r="K519"/>
    </row>
    <row r="520" spans="2:11" x14ac:dyDescent="0.25">
      <c r="B520" t="str">
        <f t="shared" si="11"/>
        <v/>
      </c>
      <c r="K520"/>
    </row>
    <row r="521" spans="2:11" x14ac:dyDescent="0.25">
      <c r="B521" t="str">
        <f t="shared" si="11"/>
        <v/>
      </c>
      <c r="K521"/>
    </row>
    <row r="522" spans="2:11" x14ac:dyDescent="0.25">
      <c r="B522" t="str">
        <f t="shared" ref="B522:B585" si="12">LEFT(A522,3)</f>
        <v/>
      </c>
      <c r="K522"/>
    </row>
    <row r="523" spans="2:11" x14ac:dyDescent="0.25">
      <c r="B523" t="str">
        <f t="shared" si="12"/>
        <v/>
      </c>
      <c r="K523"/>
    </row>
    <row r="524" spans="2:11" x14ac:dyDescent="0.25">
      <c r="B524" t="str">
        <f t="shared" si="12"/>
        <v/>
      </c>
      <c r="K524"/>
    </row>
    <row r="525" spans="2:11" x14ac:dyDescent="0.25">
      <c r="B525" t="str">
        <f t="shared" si="12"/>
        <v/>
      </c>
      <c r="K525"/>
    </row>
    <row r="526" spans="2:11" x14ac:dyDescent="0.25">
      <c r="B526" t="str">
        <f t="shared" si="12"/>
        <v/>
      </c>
      <c r="K526"/>
    </row>
    <row r="527" spans="2:11" x14ac:dyDescent="0.25">
      <c r="B527" t="str">
        <f t="shared" si="12"/>
        <v/>
      </c>
      <c r="K527"/>
    </row>
    <row r="528" spans="2:11" x14ac:dyDescent="0.25">
      <c r="B528" t="str">
        <f t="shared" si="12"/>
        <v/>
      </c>
      <c r="K528"/>
    </row>
    <row r="529" spans="2:11" x14ac:dyDescent="0.25">
      <c r="B529" t="str">
        <f t="shared" si="12"/>
        <v/>
      </c>
      <c r="K529"/>
    </row>
    <row r="530" spans="2:11" x14ac:dyDescent="0.25">
      <c r="B530" t="str">
        <f t="shared" si="12"/>
        <v/>
      </c>
      <c r="K530"/>
    </row>
    <row r="531" spans="2:11" x14ac:dyDescent="0.25">
      <c r="B531" t="str">
        <f t="shared" si="12"/>
        <v/>
      </c>
      <c r="K531"/>
    </row>
    <row r="532" spans="2:11" x14ac:dyDescent="0.25">
      <c r="B532" t="str">
        <f t="shared" si="12"/>
        <v/>
      </c>
      <c r="K532"/>
    </row>
    <row r="533" spans="2:11" x14ac:dyDescent="0.25">
      <c r="B533" t="str">
        <f t="shared" si="12"/>
        <v/>
      </c>
      <c r="K533"/>
    </row>
    <row r="534" spans="2:11" x14ac:dyDescent="0.25">
      <c r="B534" t="str">
        <f t="shared" si="12"/>
        <v/>
      </c>
      <c r="K534"/>
    </row>
    <row r="535" spans="2:11" x14ac:dyDescent="0.25">
      <c r="B535" t="str">
        <f t="shared" si="12"/>
        <v/>
      </c>
      <c r="K535"/>
    </row>
    <row r="536" spans="2:11" x14ac:dyDescent="0.25">
      <c r="B536" t="str">
        <f t="shared" si="12"/>
        <v/>
      </c>
      <c r="K536"/>
    </row>
    <row r="537" spans="2:11" x14ac:dyDescent="0.25">
      <c r="B537" t="str">
        <f t="shared" si="12"/>
        <v/>
      </c>
      <c r="K537"/>
    </row>
    <row r="538" spans="2:11" x14ac:dyDescent="0.25">
      <c r="B538" t="str">
        <f t="shared" si="12"/>
        <v/>
      </c>
      <c r="K538"/>
    </row>
    <row r="539" spans="2:11" x14ac:dyDescent="0.25">
      <c r="B539" t="str">
        <f t="shared" si="12"/>
        <v/>
      </c>
      <c r="K539"/>
    </row>
    <row r="540" spans="2:11" x14ac:dyDescent="0.25">
      <c r="B540" t="str">
        <f t="shared" si="12"/>
        <v/>
      </c>
      <c r="K540"/>
    </row>
    <row r="541" spans="2:11" x14ac:dyDescent="0.25">
      <c r="B541" t="str">
        <f t="shared" si="12"/>
        <v/>
      </c>
      <c r="K541"/>
    </row>
    <row r="542" spans="2:11" x14ac:dyDescent="0.25">
      <c r="B542" t="str">
        <f t="shared" si="12"/>
        <v/>
      </c>
      <c r="K542"/>
    </row>
    <row r="543" spans="2:11" x14ac:dyDescent="0.25">
      <c r="B543" t="str">
        <f t="shared" si="12"/>
        <v/>
      </c>
      <c r="K543"/>
    </row>
    <row r="544" spans="2:11" x14ac:dyDescent="0.25">
      <c r="B544" t="str">
        <f t="shared" si="12"/>
        <v/>
      </c>
      <c r="K544"/>
    </row>
    <row r="545" spans="2:11" x14ac:dyDescent="0.25">
      <c r="B545" t="str">
        <f t="shared" si="12"/>
        <v/>
      </c>
      <c r="K545"/>
    </row>
    <row r="546" spans="2:11" x14ac:dyDescent="0.25">
      <c r="B546" t="str">
        <f t="shared" si="12"/>
        <v/>
      </c>
      <c r="K546"/>
    </row>
    <row r="547" spans="2:11" x14ac:dyDescent="0.25">
      <c r="B547" t="str">
        <f t="shared" si="12"/>
        <v/>
      </c>
      <c r="K547"/>
    </row>
    <row r="548" spans="2:11" x14ac:dyDescent="0.25">
      <c r="B548" t="str">
        <f t="shared" si="12"/>
        <v/>
      </c>
      <c r="K548"/>
    </row>
    <row r="549" spans="2:11" x14ac:dyDescent="0.25">
      <c r="B549" t="str">
        <f t="shared" si="12"/>
        <v/>
      </c>
      <c r="K549"/>
    </row>
    <row r="550" spans="2:11" x14ac:dyDescent="0.25">
      <c r="B550" t="str">
        <f t="shared" si="12"/>
        <v/>
      </c>
      <c r="K550"/>
    </row>
    <row r="551" spans="2:11" x14ac:dyDescent="0.25">
      <c r="B551" t="str">
        <f t="shared" si="12"/>
        <v/>
      </c>
      <c r="K551"/>
    </row>
    <row r="552" spans="2:11" x14ac:dyDescent="0.25">
      <c r="B552" t="str">
        <f t="shared" si="12"/>
        <v/>
      </c>
      <c r="K552"/>
    </row>
    <row r="553" spans="2:11" x14ac:dyDescent="0.25">
      <c r="B553" t="str">
        <f t="shared" si="12"/>
        <v/>
      </c>
      <c r="K553"/>
    </row>
    <row r="554" spans="2:11" x14ac:dyDescent="0.25">
      <c r="B554" t="str">
        <f t="shared" si="12"/>
        <v/>
      </c>
      <c r="K554"/>
    </row>
    <row r="555" spans="2:11" x14ac:dyDescent="0.25">
      <c r="B555" t="str">
        <f t="shared" si="12"/>
        <v/>
      </c>
      <c r="K555"/>
    </row>
    <row r="556" spans="2:11" x14ac:dyDescent="0.25">
      <c r="B556" t="str">
        <f t="shared" si="12"/>
        <v/>
      </c>
      <c r="K556"/>
    </row>
    <row r="557" spans="2:11" x14ac:dyDescent="0.25">
      <c r="B557" t="str">
        <f t="shared" si="12"/>
        <v/>
      </c>
      <c r="K557"/>
    </row>
    <row r="558" spans="2:11" x14ac:dyDescent="0.25">
      <c r="B558" t="str">
        <f t="shared" si="12"/>
        <v/>
      </c>
      <c r="K558"/>
    </row>
    <row r="559" spans="2:11" x14ac:dyDescent="0.25">
      <c r="B559" t="str">
        <f t="shared" si="12"/>
        <v/>
      </c>
      <c r="K559"/>
    </row>
    <row r="560" spans="2:11" x14ac:dyDescent="0.25">
      <c r="B560" t="str">
        <f t="shared" si="12"/>
        <v/>
      </c>
      <c r="K560"/>
    </row>
    <row r="561" spans="2:11" x14ac:dyDescent="0.25">
      <c r="B561" t="str">
        <f t="shared" si="12"/>
        <v/>
      </c>
      <c r="K561"/>
    </row>
    <row r="562" spans="2:11" x14ac:dyDescent="0.25">
      <c r="B562" t="str">
        <f t="shared" si="12"/>
        <v/>
      </c>
      <c r="K562"/>
    </row>
    <row r="563" spans="2:11" x14ac:dyDescent="0.25">
      <c r="B563" t="str">
        <f t="shared" si="12"/>
        <v/>
      </c>
      <c r="K563"/>
    </row>
    <row r="564" spans="2:11" x14ac:dyDescent="0.25">
      <c r="B564" t="str">
        <f t="shared" si="12"/>
        <v/>
      </c>
      <c r="K564"/>
    </row>
    <row r="565" spans="2:11" x14ac:dyDescent="0.25">
      <c r="B565" t="str">
        <f t="shared" si="12"/>
        <v/>
      </c>
      <c r="K565"/>
    </row>
    <row r="566" spans="2:11" x14ac:dyDescent="0.25">
      <c r="B566" t="str">
        <f t="shared" si="12"/>
        <v/>
      </c>
      <c r="K566"/>
    </row>
    <row r="567" spans="2:11" x14ac:dyDescent="0.25">
      <c r="B567" t="str">
        <f t="shared" si="12"/>
        <v/>
      </c>
      <c r="K567"/>
    </row>
    <row r="568" spans="2:11" x14ac:dyDescent="0.25">
      <c r="B568" t="str">
        <f t="shared" si="12"/>
        <v/>
      </c>
      <c r="K568"/>
    </row>
    <row r="569" spans="2:11" x14ac:dyDescent="0.25">
      <c r="B569" t="str">
        <f t="shared" si="12"/>
        <v/>
      </c>
      <c r="K569"/>
    </row>
    <row r="570" spans="2:11" x14ac:dyDescent="0.25">
      <c r="B570" t="str">
        <f t="shared" si="12"/>
        <v/>
      </c>
      <c r="K570"/>
    </row>
    <row r="571" spans="2:11" x14ac:dyDescent="0.25">
      <c r="B571" t="str">
        <f t="shared" si="12"/>
        <v/>
      </c>
      <c r="K571"/>
    </row>
    <row r="572" spans="2:11" x14ac:dyDescent="0.25">
      <c r="B572" t="str">
        <f t="shared" si="12"/>
        <v/>
      </c>
      <c r="K572"/>
    </row>
    <row r="573" spans="2:11" x14ac:dyDescent="0.25">
      <c r="B573" t="str">
        <f t="shared" si="12"/>
        <v/>
      </c>
      <c r="K573"/>
    </row>
    <row r="574" spans="2:11" x14ac:dyDescent="0.25">
      <c r="B574" t="str">
        <f t="shared" si="12"/>
        <v/>
      </c>
      <c r="K574"/>
    </row>
    <row r="575" spans="2:11" x14ac:dyDescent="0.25">
      <c r="B575" t="str">
        <f t="shared" si="12"/>
        <v/>
      </c>
      <c r="K575"/>
    </row>
    <row r="576" spans="2:11" x14ac:dyDescent="0.25">
      <c r="B576" t="str">
        <f t="shared" si="12"/>
        <v/>
      </c>
      <c r="K576"/>
    </row>
    <row r="577" spans="2:11" x14ac:dyDescent="0.25">
      <c r="B577" t="str">
        <f t="shared" si="12"/>
        <v/>
      </c>
      <c r="K577"/>
    </row>
    <row r="578" spans="2:11" x14ac:dyDescent="0.25">
      <c r="B578" t="str">
        <f t="shared" si="12"/>
        <v/>
      </c>
      <c r="K578"/>
    </row>
    <row r="579" spans="2:11" x14ac:dyDescent="0.25">
      <c r="B579" t="str">
        <f t="shared" si="12"/>
        <v/>
      </c>
      <c r="K579"/>
    </row>
    <row r="580" spans="2:11" x14ac:dyDescent="0.25">
      <c r="B580" t="str">
        <f t="shared" si="12"/>
        <v/>
      </c>
      <c r="K580"/>
    </row>
    <row r="581" spans="2:11" x14ac:dyDescent="0.25">
      <c r="B581" t="str">
        <f t="shared" si="12"/>
        <v/>
      </c>
      <c r="K581"/>
    </row>
    <row r="582" spans="2:11" x14ac:dyDescent="0.25">
      <c r="B582" t="str">
        <f t="shared" si="12"/>
        <v/>
      </c>
      <c r="K582"/>
    </row>
    <row r="583" spans="2:11" x14ac:dyDescent="0.25">
      <c r="B583" t="str">
        <f t="shared" si="12"/>
        <v/>
      </c>
      <c r="K583"/>
    </row>
    <row r="584" spans="2:11" x14ac:dyDescent="0.25">
      <c r="B584" t="str">
        <f t="shared" si="12"/>
        <v/>
      </c>
      <c r="K584"/>
    </row>
    <row r="585" spans="2:11" x14ac:dyDescent="0.25">
      <c r="B585" t="str">
        <f t="shared" si="12"/>
        <v/>
      </c>
      <c r="K585"/>
    </row>
    <row r="586" spans="2:11" x14ac:dyDescent="0.25">
      <c r="B586" t="str">
        <f t="shared" ref="B586:B649" si="13">LEFT(A586,3)</f>
        <v/>
      </c>
      <c r="K586"/>
    </row>
    <row r="587" spans="2:11" x14ac:dyDescent="0.25">
      <c r="B587" t="str">
        <f t="shared" si="13"/>
        <v/>
      </c>
      <c r="K587"/>
    </row>
    <row r="588" spans="2:11" x14ac:dyDescent="0.25">
      <c r="B588" t="str">
        <f t="shared" si="13"/>
        <v/>
      </c>
      <c r="K588"/>
    </row>
    <row r="589" spans="2:11" x14ac:dyDescent="0.25">
      <c r="B589" t="str">
        <f t="shared" si="13"/>
        <v/>
      </c>
      <c r="K589"/>
    </row>
    <row r="590" spans="2:11" x14ac:dyDescent="0.25">
      <c r="B590" t="str">
        <f t="shared" si="13"/>
        <v/>
      </c>
      <c r="K590"/>
    </row>
    <row r="591" spans="2:11" x14ac:dyDescent="0.25">
      <c r="B591" t="str">
        <f t="shared" si="13"/>
        <v/>
      </c>
      <c r="K591"/>
    </row>
    <row r="592" spans="2:11" x14ac:dyDescent="0.25">
      <c r="B592" t="str">
        <f t="shared" si="13"/>
        <v/>
      </c>
      <c r="K592"/>
    </row>
    <row r="593" spans="2:11" x14ac:dyDescent="0.25">
      <c r="B593" t="str">
        <f t="shared" si="13"/>
        <v/>
      </c>
      <c r="K593"/>
    </row>
    <row r="594" spans="2:11" x14ac:dyDescent="0.25">
      <c r="B594" t="str">
        <f t="shared" si="13"/>
        <v/>
      </c>
      <c r="K594"/>
    </row>
    <row r="595" spans="2:11" x14ac:dyDescent="0.25">
      <c r="B595" t="str">
        <f t="shared" si="13"/>
        <v/>
      </c>
      <c r="K595"/>
    </row>
    <row r="596" spans="2:11" x14ac:dyDescent="0.25">
      <c r="B596" t="str">
        <f t="shared" si="13"/>
        <v/>
      </c>
      <c r="K596"/>
    </row>
    <row r="597" spans="2:11" x14ac:dyDescent="0.25">
      <c r="B597" t="str">
        <f t="shared" si="13"/>
        <v/>
      </c>
      <c r="K597"/>
    </row>
    <row r="598" spans="2:11" x14ac:dyDescent="0.25">
      <c r="B598" t="str">
        <f t="shared" si="13"/>
        <v/>
      </c>
      <c r="K598"/>
    </row>
    <row r="599" spans="2:11" x14ac:dyDescent="0.25">
      <c r="B599" t="str">
        <f t="shared" si="13"/>
        <v/>
      </c>
      <c r="K599"/>
    </row>
    <row r="600" spans="2:11" x14ac:dyDescent="0.25">
      <c r="B600" t="str">
        <f t="shared" si="13"/>
        <v/>
      </c>
      <c r="K600"/>
    </row>
    <row r="601" spans="2:11" x14ac:dyDescent="0.25">
      <c r="B601" t="str">
        <f t="shared" si="13"/>
        <v/>
      </c>
      <c r="K601"/>
    </row>
    <row r="602" spans="2:11" x14ac:dyDescent="0.25">
      <c r="B602" t="str">
        <f t="shared" si="13"/>
        <v/>
      </c>
      <c r="K602"/>
    </row>
    <row r="603" spans="2:11" x14ac:dyDescent="0.25">
      <c r="B603" t="str">
        <f t="shared" si="13"/>
        <v/>
      </c>
      <c r="K603"/>
    </row>
    <row r="604" spans="2:11" x14ac:dyDescent="0.25">
      <c r="B604" t="str">
        <f t="shared" si="13"/>
        <v/>
      </c>
      <c r="K604"/>
    </row>
    <row r="605" spans="2:11" x14ac:dyDescent="0.25">
      <c r="B605" t="str">
        <f t="shared" si="13"/>
        <v/>
      </c>
      <c r="K605"/>
    </row>
    <row r="606" spans="2:11" x14ac:dyDescent="0.25">
      <c r="B606" t="str">
        <f t="shared" si="13"/>
        <v/>
      </c>
      <c r="K606"/>
    </row>
    <row r="607" spans="2:11" x14ac:dyDescent="0.25">
      <c r="B607" t="str">
        <f t="shared" si="13"/>
        <v/>
      </c>
      <c r="K607"/>
    </row>
    <row r="608" spans="2:11" x14ac:dyDescent="0.25">
      <c r="B608" t="str">
        <f t="shared" si="13"/>
        <v/>
      </c>
      <c r="K608"/>
    </row>
    <row r="609" spans="2:11" x14ac:dyDescent="0.25">
      <c r="B609" t="str">
        <f t="shared" si="13"/>
        <v/>
      </c>
      <c r="K609"/>
    </row>
    <row r="610" spans="2:11" x14ac:dyDescent="0.25">
      <c r="B610" t="str">
        <f t="shared" si="13"/>
        <v/>
      </c>
      <c r="K610"/>
    </row>
    <row r="611" spans="2:11" x14ac:dyDescent="0.25">
      <c r="B611" t="str">
        <f t="shared" si="13"/>
        <v/>
      </c>
      <c r="K611"/>
    </row>
    <row r="612" spans="2:11" x14ac:dyDescent="0.25">
      <c r="B612" t="str">
        <f t="shared" si="13"/>
        <v/>
      </c>
      <c r="K612"/>
    </row>
    <row r="613" spans="2:11" x14ac:dyDescent="0.25">
      <c r="B613" t="str">
        <f t="shared" si="13"/>
        <v/>
      </c>
      <c r="K613"/>
    </row>
    <row r="614" spans="2:11" x14ac:dyDescent="0.25">
      <c r="B614" t="str">
        <f t="shared" si="13"/>
        <v/>
      </c>
      <c r="K614"/>
    </row>
    <row r="615" spans="2:11" x14ac:dyDescent="0.25">
      <c r="B615" t="str">
        <f t="shared" si="13"/>
        <v/>
      </c>
      <c r="K615"/>
    </row>
    <row r="616" spans="2:11" x14ac:dyDescent="0.25">
      <c r="B616" t="str">
        <f t="shared" si="13"/>
        <v/>
      </c>
      <c r="K616"/>
    </row>
    <row r="617" spans="2:11" x14ac:dyDescent="0.25">
      <c r="B617" t="str">
        <f t="shared" si="13"/>
        <v/>
      </c>
      <c r="K617"/>
    </row>
    <row r="618" spans="2:11" x14ac:dyDescent="0.25">
      <c r="B618" t="str">
        <f t="shared" si="13"/>
        <v/>
      </c>
      <c r="K618"/>
    </row>
    <row r="619" spans="2:11" x14ac:dyDescent="0.25">
      <c r="B619" t="str">
        <f t="shared" si="13"/>
        <v/>
      </c>
      <c r="K619"/>
    </row>
    <row r="620" spans="2:11" x14ac:dyDescent="0.25">
      <c r="B620" t="str">
        <f t="shared" si="13"/>
        <v/>
      </c>
      <c r="K620"/>
    </row>
    <row r="621" spans="2:11" x14ac:dyDescent="0.25">
      <c r="B621" t="str">
        <f t="shared" si="13"/>
        <v/>
      </c>
      <c r="K621"/>
    </row>
    <row r="622" spans="2:11" x14ac:dyDescent="0.25">
      <c r="B622" t="str">
        <f t="shared" si="13"/>
        <v/>
      </c>
      <c r="K622"/>
    </row>
    <row r="623" spans="2:11" x14ac:dyDescent="0.25">
      <c r="B623" t="str">
        <f t="shared" si="13"/>
        <v/>
      </c>
      <c r="K623"/>
    </row>
    <row r="624" spans="2:11" x14ac:dyDescent="0.25">
      <c r="B624" t="str">
        <f t="shared" si="13"/>
        <v/>
      </c>
      <c r="K624"/>
    </row>
    <row r="625" spans="2:11" x14ac:dyDescent="0.25">
      <c r="B625" t="str">
        <f t="shared" si="13"/>
        <v/>
      </c>
      <c r="K625"/>
    </row>
    <row r="626" spans="2:11" x14ac:dyDescent="0.25">
      <c r="B626" t="str">
        <f t="shared" si="13"/>
        <v/>
      </c>
      <c r="K626"/>
    </row>
    <row r="627" spans="2:11" x14ac:dyDescent="0.25">
      <c r="B627" t="str">
        <f t="shared" si="13"/>
        <v/>
      </c>
      <c r="K627"/>
    </row>
    <row r="628" spans="2:11" x14ac:dyDescent="0.25">
      <c r="B628" t="str">
        <f t="shared" si="13"/>
        <v/>
      </c>
      <c r="K628"/>
    </row>
    <row r="629" spans="2:11" x14ac:dyDescent="0.25">
      <c r="B629" t="str">
        <f t="shared" si="13"/>
        <v/>
      </c>
      <c r="K629"/>
    </row>
    <row r="630" spans="2:11" x14ac:dyDescent="0.25">
      <c r="B630" t="str">
        <f t="shared" si="13"/>
        <v/>
      </c>
      <c r="K630"/>
    </row>
    <row r="631" spans="2:11" x14ac:dyDescent="0.25">
      <c r="B631" t="str">
        <f t="shared" si="13"/>
        <v/>
      </c>
      <c r="K631"/>
    </row>
    <row r="632" spans="2:11" x14ac:dyDescent="0.25">
      <c r="B632" t="str">
        <f t="shared" si="13"/>
        <v/>
      </c>
      <c r="K632"/>
    </row>
    <row r="633" spans="2:11" x14ac:dyDescent="0.25">
      <c r="B633" t="str">
        <f t="shared" si="13"/>
        <v/>
      </c>
      <c r="K633"/>
    </row>
    <row r="634" spans="2:11" x14ac:dyDescent="0.25">
      <c r="B634" t="str">
        <f t="shared" si="13"/>
        <v/>
      </c>
      <c r="K634"/>
    </row>
    <row r="635" spans="2:11" x14ac:dyDescent="0.25">
      <c r="B635" t="str">
        <f t="shared" si="13"/>
        <v/>
      </c>
      <c r="K635"/>
    </row>
    <row r="636" spans="2:11" x14ac:dyDescent="0.25">
      <c r="B636" t="str">
        <f t="shared" si="13"/>
        <v/>
      </c>
      <c r="K636"/>
    </row>
    <row r="637" spans="2:11" x14ac:dyDescent="0.25">
      <c r="B637" t="str">
        <f t="shared" si="13"/>
        <v/>
      </c>
      <c r="K637"/>
    </row>
    <row r="638" spans="2:11" x14ac:dyDescent="0.25">
      <c r="B638" t="str">
        <f t="shared" si="13"/>
        <v/>
      </c>
      <c r="K638"/>
    </row>
    <row r="639" spans="2:11" x14ac:dyDescent="0.25">
      <c r="B639" t="str">
        <f t="shared" si="13"/>
        <v/>
      </c>
      <c r="K639"/>
    </row>
    <row r="640" spans="2:11" x14ac:dyDescent="0.25">
      <c r="B640" t="str">
        <f t="shared" si="13"/>
        <v/>
      </c>
      <c r="K640"/>
    </row>
    <row r="641" spans="2:11" x14ac:dyDescent="0.25">
      <c r="B641" t="str">
        <f t="shared" si="13"/>
        <v/>
      </c>
      <c r="K641"/>
    </row>
    <row r="642" spans="2:11" x14ac:dyDescent="0.25">
      <c r="B642" t="str">
        <f t="shared" si="13"/>
        <v/>
      </c>
      <c r="K642"/>
    </row>
    <row r="643" spans="2:11" x14ac:dyDescent="0.25">
      <c r="B643" t="str">
        <f t="shared" si="13"/>
        <v/>
      </c>
      <c r="K643"/>
    </row>
    <row r="644" spans="2:11" x14ac:dyDescent="0.25">
      <c r="B644" t="str">
        <f t="shared" si="13"/>
        <v/>
      </c>
      <c r="K644"/>
    </row>
    <row r="645" spans="2:11" x14ac:dyDescent="0.25">
      <c r="B645" t="str">
        <f t="shared" si="13"/>
        <v/>
      </c>
      <c r="K645"/>
    </row>
    <row r="646" spans="2:11" x14ac:dyDescent="0.25">
      <c r="B646" t="str">
        <f t="shared" si="13"/>
        <v/>
      </c>
      <c r="K646"/>
    </row>
    <row r="647" spans="2:11" x14ac:dyDescent="0.25">
      <c r="B647" t="str">
        <f t="shared" si="13"/>
        <v/>
      </c>
      <c r="K647"/>
    </row>
    <row r="648" spans="2:11" x14ac:dyDescent="0.25">
      <c r="B648" t="str">
        <f t="shared" si="13"/>
        <v/>
      </c>
      <c r="K648"/>
    </row>
    <row r="649" spans="2:11" x14ac:dyDescent="0.25">
      <c r="B649" t="str">
        <f t="shared" si="13"/>
        <v/>
      </c>
      <c r="K649"/>
    </row>
    <row r="650" spans="2:11" x14ac:dyDescent="0.25">
      <c r="B650" t="str">
        <f t="shared" ref="B650:B713" si="14">LEFT(A650,3)</f>
        <v/>
      </c>
      <c r="K650"/>
    </row>
    <row r="651" spans="2:11" x14ac:dyDescent="0.25">
      <c r="B651" t="str">
        <f t="shared" si="14"/>
        <v/>
      </c>
      <c r="K651"/>
    </row>
    <row r="652" spans="2:11" x14ac:dyDescent="0.25">
      <c r="B652" t="str">
        <f t="shared" si="14"/>
        <v/>
      </c>
      <c r="K652"/>
    </row>
    <row r="653" spans="2:11" x14ac:dyDescent="0.25">
      <c r="B653" t="str">
        <f t="shared" si="14"/>
        <v/>
      </c>
      <c r="K653"/>
    </row>
    <row r="654" spans="2:11" x14ac:dyDescent="0.25">
      <c r="B654" t="str">
        <f t="shared" si="14"/>
        <v/>
      </c>
      <c r="K654"/>
    </row>
    <row r="655" spans="2:11" x14ac:dyDescent="0.25">
      <c r="B655" t="str">
        <f t="shared" si="14"/>
        <v/>
      </c>
      <c r="K655"/>
    </row>
    <row r="656" spans="2:11" x14ac:dyDescent="0.25">
      <c r="B656" t="str">
        <f t="shared" si="14"/>
        <v/>
      </c>
      <c r="K656"/>
    </row>
    <row r="657" spans="2:11" x14ac:dyDescent="0.25">
      <c r="B657" t="str">
        <f t="shared" si="14"/>
        <v/>
      </c>
      <c r="K657"/>
    </row>
    <row r="658" spans="2:11" x14ac:dyDescent="0.25">
      <c r="B658" t="str">
        <f t="shared" si="14"/>
        <v/>
      </c>
      <c r="K658"/>
    </row>
    <row r="659" spans="2:11" x14ac:dyDescent="0.25">
      <c r="B659" t="str">
        <f t="shared" si="14"/>
        <v/>
      </c>
      <c r="K659"/>
    </row>
    <row r="660" spans="2:11" x14ac:dyDescent="0.25">
      <c r="B660" t="str">
        <f t="shared" si="14"/>
        <v/>
      </c>
      <c r="K660"/>
    </row>
    <row r="661" spans="2:11" x14ac:dyDescent="0.25">
      <c r="B661" t="str">
        <f t="shared" si="14"/>
        <v/>
      </c>
      <c r="K661"/>
    </row>
    <row r="662" spans="2:11" x14ac:dyDescent="0.25">
      <c r="B662" t="str">
        <f t="shared" si="14"/>
        <v/>
      </c>
      <c r="K662"/>
    </row>
    <row r="663" spans="2:11" x14ac:dyDescent="0.25">
      <c r="B663" t="str">
        <f t="shared" si="14"/>
        <v/>
      </c>
      <c r="K663"/>
    </row>
    <row r="664" spans="2:11" x14ac:dyDescent="0.25">
      <c r="B664" t="str">
        <f t="shared" si="14"/>
        <v/>
      </c>
      <c r="K664"/>
    </row>
    <row r="665" spans="2:11" x14ac:dyDescent="0.25">
      <c r="B665" t="str">
        <f t="shared" si="14"/>
        <v/>
      </c>
      <c r="K665"/>
    </row>
    <row r="666" spans="2:11" x14ac:dyDescent="0.25">
      <c r="B666" t="str">
        <f t="shared" si="14"/>
        <v/>
      </c>
      <c r="K666"/>
    </row>
    <row r="667" spans="2:11" x14ac:dyDescent="0.25">
      <c r="B667" t="str">
        <f t="shared" si="14"/>
        <v/>
      </c>
      <c r="K667"/>
    </row>
    <row r="668" spans="2:11" x14ac:dyDescent="0.25">
      <c r="B668" t="str">
        <f t="shared" si="14"/>
        <v/>
      </c>
      <c r="K668"/>
    </row>
    <row r="669" spans="2:11" x14ac:dyDescent="0.25">
      <c r="B669" t="str">
        <f t="shared" si="14"/>
        <v/>
      </c>
      <c r="K669"/>
    </row>
    <row r="670" spans="2:11" x14ac:dyDescent="0.25">
      <c r="B670" t="str">
        <f t="shared" si="14"/>
        <v/>
      </c>
      <c r="K670"/>
    </row>
    <row r="671" spans="2:11" x14ac:dyDescent="0.25">
      <c r="B671" t="str">
        <f t="shared" si="14"/>
        <v/>
      </c>
      <c r="K671"/>
    </row>
    <row r="672" spans="2:11" x14ac:dyDescent="0.25">
      <c r="B672" t="str">
        <f t="shared" si="14"/>
        <v/>
      </c>
      <c r="K672"/>
    </row>
    <row r="673" spans="2:11" x14ac:dyDescent="0.25">
      <c r="B673" t="str">
        <f t="shared" si="14"/>
        <v/>
      </c>
      <c r="K673"/>
    </row>
    <row r="674" spans="2:11" x14ac:dyDescent="0.25">
      <c r="B674" t="str">
        <f t="shared" si="14"/>
        <v/>
      </c>
      <c r="K674"/>
    </row>
    <row r="675" spans="2:11" x14ac:dyDescent="0.25">
      <c r="B675" t="str">
        <f t="shared" si="14"/>
        <v/>
      </c>
      <c r="K675"/>
    </row>
    <row r="676" spans="2:11" x14ac:dyDescent="0.25">
      <c r="B676" t="str">
        <f t="shared" si="14"/>
        <v/>
      </c>
      <c r="K676"/>
    </row>
    <row r="677" spans="2:11" x14ac:dyDescent="0.25">
      <c r="B677" t="str">
        <f t="shared" si="14"/>
        <v/>
      </c>
      <c r="K677"/>
    </row>
    <row r="678" spans="2:11" x14ac:dyDescent="0.25">
      <c r="B678" t="str">
        <f t="shared" si="14"/>
        <v/>
      </c>
      <c r="K678"/>
    </row>
    <row r="679" spans="2:11" x14ac:dyDescent="0.25">
      <c r="B679" t="str">
        <f t="shared" si="14"/>
        <v/>
      </c>
      <c r="K679"/>
    </row>
    <row r="680" spans="2:11" x14ac:dyDescent="0.25">
      <c r="B680" t="str">
        <f t="shared" si="14"/>
        <v/>
      </c>
      <c r="K680"/>
    </row>
    <row r="681" spans="2:11" x14ac:dyDescent="0.25">
      <c r="B681" t="str">
        <f t="shared" si="14"/>
        <v/>
      </c>
      <c r="K681"/>
    </row>
    <row r="682" spans="2:11" x14ac:dyDescent="0.25">
      <c r="B682" t="str">
        <f t="shared" si="14"/>
        <v/>
      </c>
      <c r="K682"/>
    </row>
    <row r="683" spans="2:11" x14ac:dyDescent="0.25">
      <c r="B683" t="str">
        <f t="shared" si="14"/>
        <v/>
      </c>
      <c r="K683"/>
    </row>
    <row r="684" spans="2:11" x14ac:dyDescent="0.25">
      <c r="B684" t="str">
        <f t="shared" si="14"/>
        <v/>
      </c>
      <c r="K684"/>
    </row>
    <row r="685" spans="2:11" x14ac:dyDescent="0.25">
      <c r="B685" t="str">
        <f t="shared" si="14"/>
        <v/>
      </c>
      <c r="K685"/>
    </row>
    <row r="686" spans="2:11" x14ac:dyDescent="0.25">
      <c r="B686" t="str">
        <f t="shared" si="14"/>
        <v/>
      </c>
      <c r="K686"/>
    </row>
    <row r="687" spans="2:11" x14ac:dyDescent="0.25">
      <c r="B687" t="str">
        <f t="shared" si="14"/>
        <v/>
      </c>
      <c r="K687"/>
    </row>
    <row r="688" spans="2:11" x14ac:dyDescent="0.25">
      <c r="B688" t="str">
        <f t="shared" si="14"/>
        <v/>
      </c>
      <c r="K688"/>
    </row>
    <row r="689" spans="2:11" x14ac:dyDescent="0.25">
      <c r="B689" t="str">
        <f t="shared" si="14"/>
        <v/>
      </c>
      <c r="K689"/>
    </row>
    <row r="690" spans="2:11" x14ac:dyDescent="0.25">
      <c r="B690" t="str">
        <f t="shared" si="14"/>
        <v/>
      </c>
      <c r="K690"/>
    </row>
    <row r="691" spans="2:11" x14ac:dyDescent="0.25">
      <c r="B691" t="str">
        <f t="shared" si="14"/>
        <v/>
      </c>
      <c r="K691"/>
    </row>
    <row r="692" spans="2:11" x14ac:dyDescent="0.25">
      <c r="B692" t="str">
        <f t="shared" si="14"/>
        <v/>
      </c>
      <c r="K692"/>
    </row>
    <row r="693" spans="2:11" x14ac:dyDescent="0.25">
      <c r="B693" t="str">
        <f t="shared" si="14"/>
        <v/>
      </c>
      <c r="K693"/>
    </row>
    <row r="694" spans="2:11" x14ac:dyDescent="0.25">
      <c r="B694" t="str">
        <f t="shared" si="14"/>
        <v/>
      </c>
      <c r="K694"/>
    </row>
    <row r="695" spans="2:11" x14ac:dyDescent="0.25">
      <c r="B695" t="str">
        <f t="shared" si="14"/>
        <v/>
      </c>
      <c r="K695"/>
    </row>
    <row r="696" spans="2:11" x14ac:dyDescent="0.25">
      <c r="B696" t="str">
        <f t="shared" si="14"/>
        <v/>
      </c>
      <c r="K696"/>
    </row>
    <row r="697" spans="2:11" x14ac:dyDescent="0.25">
      <c r="B697" t="str">
        <f t="shared" si="14"/>
        <v/>
      </c>
      <c r="K697"/>
    </row>
    <row r="698" spans="2:11" x14ac:dyDescent="0.25">
      <c r="B698" t="str">
        <f t="shared" si="14"/>
        <v/>
      </c>
      <c r="K698"/>
    </row>
    <row r="699" spans="2:11" x14ac:dyDescent="0.25">
      <c r="B699" t="str">
        <f t="shared" si="14"/>
        <v/>
      </c>
      <c r="K699"/>
    </row>
    <row r="700" spans="2:11" x14ac:dyDescent="0.25">
      <c r="B700" t="str">
        <f t="shared" si="14"/>
        <v/>
      </c>
      <c r="K700"/>
    </row>
    <row r="701" spans="2:11" x14ac:dyDescent="0.25">
      <c r="B701" t="str">
        <f t="shared" si="14"/>
        <v/>
      </c>
      <c r="K701"/>
    </row>
    <row r="702" spans="2:11" x14ac:dyDescent="0.25">
      <c r="B702" t="str">
        <f t="shared" si="14"/>
        <v/>
      </c>
      <c r="K702"/>
    </row>
    <row r="703" spans="2:11" x14ac:dyDescent="0.25">
      <c r="B703" t="str">
        <f t="shared" si="14"/>
        <v/>
      </c>
      <c r="K703"/>
    </row>
    <row r="704" spans="2:11" x14ac:dyDescent="0.25">
      <c r="B704" t="str">
        <f t="shared" si="14"/>
        <v/>
      </c>
      <c r="K704"/>
    </row>
    <row r="705" spans="2:11" x14ac:dyDescent="0.25">
      <c r="B705" t="str">
        <f t="shared" si="14"/>
        <v/>
      </c>
      <c r="K705"/>
    </row>
    <row r="706" spans="2:11" x14ac:dyDescent="0.25">
      <c r="B706" t="str">
        <f t="shared" si="14"/>
        <v/>
      </c>
      <c r="K706"/>
    </row>
    <row r="707" spans="2:11" x14ac:dyDescent="0.25">
      <c r="B707" t="str">
        <f t="shared" si="14"/>
        <v/>
      </c>
      <c r="K707"/>
    </row>
    <row r="708" spans="2:11" x14ac:dyDescent="0.25">
      <c r="B708" t="str">
        <f t="shared" si="14"/>
        <v/>
      </c>
      <c r="K708"/>
    </row>
    <row r="709" spans="2:11" x14ac:dyDescent="0.25">
      <c r="B709" t="str">
        <f t="shared" si="14"/>
        <v/>
      </c>
      <c r="K709"/>
    </row>
    <row r="710" spans="2:11" x14ac:dyDescent="0.25">
      <c r="B710" t="str">
        <f t="shared" si="14"/>
        <v/>
      </c>
      <c r="K710"/>
    </row>
    <row r="711" spans="2:11" x14ac:dyDescent="0.25">
      <c r="B711" t="str">
        <f t="shared" si="14"/>
        <v/>
      </c>
      <c r="K711"/>
    </row>
    <row r="712" spans="2:11" x14ac:dyDescent="0.25">
      <c r="B712" t="str">
        <f t="shared" si="14"/>
        <v/>
      </c>
      <c r="K712"/>
    </row>
    <row r="713" spans="2:11" x14ac:dyDescent="0.25">
      <c r="B713" t="str">
        <f t="shared" si="14"/>
        <v/>
      </c>
      <c r="K713"/>
    </row>
    <row r="714" spans="2:11" x14ac:dyDescent="0.25">
      <c r="B714" t="str">
        <f t="shared" ref="B714:B777" si="15">LEFT(A714,3)</f>
        <v/>
      </c>
      <c r="K714"/>
    </row>
    <row r="715" spans="2:11" x14ac:dyDescent="0.25">
      <c r="B715" t="str">
        <f t="shared" si="15"/>
        <v/>
      </c>
      <c r="K715"/>
    </row>
    <row r="716" spans="2:11" x14ac:dyDescent="0.25">
      <c r="B716" t="str">
        <f t="shared" si="15"/>
        <v/>
      </c>
      <c r="K716"/>
    </row>
    <row r="717" spans="2:11" x14ac:dyDescent="0.25">
      <c r="B717" t="str">
        <f t="shared" si="15"/>
        <v/>
      </c>
      <c r="K717"/>
    </row>
    <row r="718" spans="2:11" x14ac:dyDescent="0.25">
      <c r="B718" t="str">
        <f t="shared" si="15"/>
        <v/>
      </c>
      <c r="K718"/>
    </row>
    <row r="719" spans="2:11" x14ac:dyDescent="0.25">
      <c r="B719" t="str">
        <f t="shared" si="15"/>
        <v/>
      </c>
      <c r="K719"/>
    </row>
    <row r="720" spans="2:11" x14ac:dyDescent="0.25">
      <c r="B720" t="str">
        <f t="shared" si="15"/>
        <v/>
      </c>
      <c r="K720"/>
    </row>
    <row r="721" spans="2:11" x14ac:dyDescent="0.25">
      <c r="B721" t="str">
        <f t="shared" si="15"/>
        <v/>
      </c>
      <c r="K721"/>
    </row>
    <row r="722" spans="2:11" x14ac:dyDescent="0.25">
      <c r="B722" t="str">
        <f t="shared" si="15"/>
        <v/>
      </c>
      <c r="K722"/>
    </row>
    <row r="723" spans="2:11" x14ac:dyDescent="0.25">
      <c r="B723" t="str">
        <f t="shared" si="15"/>
        <v/>
      </c>
      <c r="K723"/>
    </row>
    <row r="724" spans="2:11" x14ac:dyDescent="0.25">
      <c r="B724" t="str">
        <f t="shared" si="15"/>
        <v/>
      </c>
      <c r="K724"/>
    </row>
    <row r="725" spans="2:11" x14ac:dyDescent="0.25">
      <c r="B725" t="str">
        <f t="shared" si="15"/>
        <v/>
      </c>
      <c r="K725"/>
    </row>
    <row r="726" spans="2:11" x14ac:dyDescent="0.25">
      <c r="B726" t="str">
        <f t="shared" si="15"/>
        <v/>
      </c>
      <c r="K726"/>
    </row>
    <row r="727" spans="2:11" x14ac:dyDescent="0.25">
      <c r="B727" t="str">
        <f t="shared" si="15"/>
        <v/>
      </c>
      <c r="K727"/>
    </row>
    <row r="728" spans="2:11" x14ac:dyDescent="0.25">
      <c r="B728" t="str">
        <f t="shared" si="15"/>
        <v/>
      </c>
      <c r="K728"/>
    </row>
    <row r="729" spans="2:11" x14ac:dyDescent="0.25">
      <c r="B729" t="str">
        <f t="shared" si="15"/>
        <v/>
      </c>
      <c r="K729"/>
    </row>
    <row r="730" spans="2:11" x14ac:dyDescent="0.25">
      <c r="B730" t="str">
        <f t="shared" si="15"/>
        <v/>
      </c>
      <c r="K730"/>
    </row>
    <row r="731" spans="2:11" x14ac:dyDescent="0.25">
      <c r="B731" t="str">
        <f t="shared" si="15"/>
        <v/>
      </c>
      <c r="K731"/>
    </row>
    <row r="732" spans="2:11" x14ac:dyDescent="0.25">
      <c r="B732" t="str">
        <f t="shared" si="15"/>
        <v/>
      </c>
      <c r="K732"/>
    </row>
    <row r="733" spans="2:11" x14ac:dyDescent="0.25">
      <c r="B733" t="str">
        <f t="shared" si="15"/>
        <v/>
      </c>
      <c r="K733"/>
    </row>
    <row r="734" spans="2:11" x14ac:dyDescent="0.25">
      <c r="B734" t="str">
        <f t="shared" si="15"/>
        <v/>
      </c>
      <c r="K734"/>
    </row>
    <row r="735" spans="2:11" x14ac:dyDescent="0.25">
      <c r="B735" t="str">
        <f t="shared" si="15"/>
        <v/>
      </c>
      <c r="K735"/>
    </row>
    <row r="736" spans="2:11" x14ac:dyDescent="0.25">
      <c r="B736" t="str">
        <f t="shared" si="15"/>
        <v/>
      </c>
      <c r="K736"/>
    </row>
    <row r="737" spans="2:11" x14ac:dyDescent="0.25">
      <c r="B737" t="str">
        <f t="shared" si="15"/>
        <v/>
      </c>
      <c r="K737"/>
    </row>
    <row r="738" spans="2:11" x14ac:dyDescent="0.25">
      <c r="B738" t="str">
        <f t="shared" si="15"/>
        <v/>
      </c>
      <c r="K738"/>
    </row>
    <row r="739" spans="2:11" x14ac:dyDescent="0.25">
      <c r="B739" t="str">
        <f t="shared" si="15"/>
        <v/>
      </c>
      <c r="K739"/>
    </row>
    <row r="740" spans="2:11" x14ac:dyDescent="0.25">
      <c r="B740" t="str">
        <f t="shared" si="15"/>
        <v/>
      </c>
      <c r="K740"/>
    </row>
    <row r="741" spans="2:11" x14ac:dyDescent="0.25">
      <c r="B741" t="str">
        <f t="shared" si="15"/>
        <v/>
      </c>
      <c r="K741"/>
    </row>
    <row r="742" spans="2:11" x14ac:dyDescent="0.25">
      <c r="B742" t="str">
        <f t="shared" si="15"/>
        <v/>
      </c>
      <c r="K742"/>
    </row>
    <row r="743" spans="2:11" x14ac:dyDescent="0.25">
      <c r="B743" t="str">
        <f t="shared" si="15"/>
        <v/>
      </c>
      <c r="K743"/>
    </row>
    <row r="744" spans="2:11" x14ac:dyDescent="0.25">
      <c r="B744" t="str">
        <f t="shared" si="15"/>
        <v/>
      </c>
      <c r="K744"/>
    </row>
    <row r="745" spans="2:11" x14ac:dyDescent="0.25">
      <c r="B745" t="str">
        <f t="shared" si="15"/>
        <v/>
      </c>
      <c r="K745"/>
    </row>
    <row r="746" spans="2:11" x14ac:dyDescent="0.25">
      <c r="B746" t="str">
        <f t="shared" si="15"/>
        <v/>
      </c>
      <c r="K746"/>
    </row>
    <row r="747" spans="2:11" x14ac:dyDescent="0.25">
      <c r="B747" t="str">
        <f t="shared" si="15"/>
        <v/>
      </c>
      <c r="K747"/>
    </row>
    <row r="748" spans="2:11" x14ac:dyDescent="0.25">
      <c r="B748" t="str">
        <f t="shared" si="15"/>
        <v/>
      </c>
      <c r="K748"/>
    </row>
    <row r="749" spans="2:11" x14ac:dyDescent="0.25">
      <c r="B749" t="str">
        <f t="shared" si="15"/>
        <v/>
      </c>
      <c r="K749"/>
    </row>
    <row r="750" spans="2:11" x14ac:dyDescent="0.25">
      <c r="B750" t="str">
        <f t="shared" si="15"/>
        <v/>
      </c>
      <c r="K750"/>
    </row>
    <row r="751" spans="2:11" x14ac:dyDescent="0.25">
      <c r="B751" t="str">
        <f t="shared" si="15"/>
        <v/>
      </c>
      <c r="K751"/>
    </row>
    <row r="752" spans="2:11" x14ac:dyDescent="0.25">
      <c r="B752" t="str">
        <f t="shared" si="15"/>
        <v/>
      </c>
      <c r="K752"/>
    </row>
    <row r="753" spans="2:11" x14ac:dyDescent="0.25">
      <c r="B753" t="str">
        <f t="shared" si="15"/>
        <v/>
      </c>
      <c r="K753"/>
    </row>
    <row r="754" spans="2:11" x14ac:dyDescent="0.25">
      <c r="B754" t="str">
        <f t="shared" si="15"/>
        <v/>
      </c>
      <c r="K754"/>
    </row>
    <row r="755" spans="2:11" x14ac:dyDescent="0.25">
      <c r="B755" t="str">
        <f t="shared" si="15"/>
        <v/>
      </c>
      <c r="K755"/>
    </row>
    <row r="756" spans="2:11" x14ac:dyDescent="0.25">
      <c r="B756" t="str">
        <f t="shared" si="15"/>
        <v/>
      </c>
      <c r="K756"/>
    </row>
    <row r="757" spans="2:11" x14ac:dyDescent="0.25">
      <c r="B757" t="str">
        <f t="shared" si="15"/>
        <v/>
      </c>
      <c r="K757"/>
    </row>
    <row r="758" spans="2:11" x14ac:dyDescent="0.25">
      <c r="B758" t="str">
        <f t="shared" si="15"/>
        <v/>
      </c>
      <c r="K758"/>
    </row>
    <row r="759" spans="2:11" x14ac:dyDescent="0.25">
      <c r="B759" t="str">
        <f t="shared" si="15"/>
        <v/>
      </c>
      <c r="K759"/>
    </row>
    <row r="760" spans="2:11" x14ac:dyDescent="0.25">
      <c r="B760" t="str">
        <f t="shared" si="15"/>
        <v/>
      </c>
      <c r="K760"/>
    </row>
    <row r="761" spans="2:11" x14ac:dyDescent="0.25">
      <c r="B761" t="str">
        <f t="shared" si="15"/>
        <v/>
      </c>
      <c r="K761"/>
    </row>
    <row r="762" spans="2:11" x14ac:dyDescent="0.25">
      <c r="B762" t="str">
        <f t="shared" si="15"/>
        <v/>
      </c>
      <c r="K762"/>
    </row>
    <row r="763" spans="2:11" x14ac:dyDescent="0.25">
      <c r="B763" t="str">
        <f t="shared" si="15"/>
        <v/>
      </c>
      <c r="K763"/>
    </row>
    <row r="764" spans="2:11" x14ac:dyDescent="0.25">
      <c r="B764" t="str">
        <f t="shared" si="15"/>
        <v/>
      </c>
      <c r="K764"/>
    </row>
    <row r="765" spans="2:11" x14ac:dyDescent="0.25">
      <c r="B765" t="str">
        <f t="shared" si="15"/>
        <v/>
      </c>
      <c r="K765"/>
    </row>
    <row r="766" spans="2:11" x14ac:dyDescent="0.25">
      <c r="B766" t="str">
        <f t="shared" si="15"/>
        <v/>
      </c>
      <c r="K766"/>
    </row>
    <row r="767" spans="2:11" x14ac:dyDescent="0.25">
      <c r="B767" t="str">
        <f t="shared" si="15"/>
        <v/>
      </c>
      <c r="K767"/>
    </row>
    <row r="768" spans="2:11" x14ac:dyDescent="0.25">
      <c r="B768" t="str">
        <f t="shared" si="15"/>
        <v/>
      </c>
      <c r="K768"/>
    </row>
    <row r="769" spans="2:11" x14ac:dyDescent="0.25">
      <c r="B769" t="str">
        <f t="shared" si="15"/>
        <v/>
      </c>
      <c r="K769"/>
    </row>
    <row r="770" spans="2:11" x14ac:dyDescent="0.25">
      <c r="B770" t="str">
        <f t="shared" si="15"/>
        <v/>
      </c>
      <c r="K770"/>
    </row>
    <row r="771" spans="2:11" x14ac:dyDescent="0.25">
      <c r="B771" t="str">
        <f t="shared" si="15"/>
        <v/>
      </c>
      <c r="K771"/>
    </row>
    <row r="772" spans="2:11" x14ac:dyDescent="0.25">
      <c r="B772" t="str">
        <f t="shared" si="15"/>
        <v/>
      </c>
      <c r="K772"/>
    </row>
    <row r="773" spans="2:11" x14ac:dyDescent="0.25">
      <c r="B773" t="str">
        <f t="shared" si="15"/>
        <v/>
      </c>
      <c r="K773"/>
    </row>
    <row r="774" spans="2:11" x14ac:dyDescent="0.25">
      <c r="B774" t="str">
        <f t="shared" si="15"/>
        <v/>
      </c>
      <c r="K774"/>
    </row>
    <row r="775" spans="2:11" x14ac:dyDescent="0.25">
      <c r="B775" t="str">
        <f t="shared" si="15"/>
        <v/>
      </c>
      <c r="K775"/>
    </row>
    <row r="776" spans="2:11" x14ac:dyDescent="0.25">
      <c r="B776" t="str">
        <f t="shared" si="15"/>
        <v/>
      </c>
      <c r="K776"/>
    </row>
    <row r="777" spans="2:11" x14ac:dyDescent="0.25">
      <c r="B777" t="str">
        <f t="shared" si="15"/>
        <v/>
      </c>
      <c r="K777"/>
    </row>
    <row r="778" spans="2:11" x14ac:dyDescent="0.25">
      <c r="B778" t="str">
        <f t="shared" ref="B778:B841" si="16">LEFT(A778,3)</f>
        <v/>
      </c>
      <c r="K778"/>
    </row>
    <row r="779" spans="2:11" x14ac:dyDescent="0.25">
      <c r="B779" t="str">
        <f t="shared" si="16"/>
        <v/>
      </c>
      <c r="K779"/>
    </row>
    <row r="780" spans="2:11" x14ac:dyDescent="0.25">
      <c r="B780" t="str">
        <f t="shared" si="16"/>
        <v/>
      </c>
      <c r="K780"/>
    </row>
    <row r="781" spans="2:11" x14ac:dyDescent="0.25">
      <c r="B781" t="str">
        <f t="shared" si="16"/>
        <v/>
      </c>
      <c r="K781"/>
    </row>
    <row r="782" spans="2:11" x14ac:dyDescent="0.25">
      <c r="B782" t="str">
        <f t="shared" si="16"/>
        <v/>
      </c>
      <c r="K782"/>
    </row>
    <row r="783" spans="2:11" x14ac:dyDescent="0.25">
      <c r="B783" t="str">
        <f t="shared" si="16"/>
        <v/>
      </c>
      <c r="K783"/>
    </row>
    <row r="784" spans="2:11" x14ac:dyDescent="0.25">
      <c r="B784" t="str">
        <f t="shared" si="16"/>
        <v/>
      </c>
      <c r="K784"/>
    </row>
    <row r="785" spans="2:11" x14ac:dyDescent="0.25">
      <c r="B785" t="str">
        <f t="shared" si="16"/>
        <v/>
      </c>
      <c r="K785"/>
    </row>
    <row r="786" spans="2:11" x14ac:dyDescent="0.25">
      <c r="B786" t="str">
        <f t="shared" si="16"/>
        <v/>
      </c>
      <c r="K786"/>
    </row>
    <row r="787" spans="2:11" x14ac:dyDescent="0.25">
      <c r="B787" t="str">
        <f t="shared" si="16"/>
        <v/>
      </c>
      <c r="K787"/>
    </row>
    <row r="788" spans="2:11" x14ac:dyDescent="0.25">
      <c r="B788" t="str">
        <f t="shared" si="16"/>
        <v/>
      </c>
      <c r="K788"/>
    </row>
    <row r="789" spans="2:11" x14ac:dyDescent="0.25">
      <c r="B789" t="str">
        <f t="shared" si="16"/>
        <v/>
      </c>
      <c r="K789"/>
    </row>
    <row r="790" spans="2:11" x14ac:dyDescent="0.25">
      <c r="B790" t="str">
        <f t="shared" si="16"/>
        <v/>
      </c>
      <c r="K790"/>
    </row>
    <row r="791" spans="2:11" x14ac:dyDescent="0.25">
      <c r="B791" t="str">
        <f t="shared" si="16"/>
        <v/>
      </c>
      <c r="K791"/>
    </row>
    <row r="792" spans="2:11" x14ac:dyDescent="0.25">
      <c r="B792" t="str">
        <f t="shared" si="16"/>
        <v/>
      </c>
      <c r="K792"/>
    </row>
    <row r="793" spans="2:11" x14ac:dyDescent="0.25">
      <c r="B793" t="str">
        <f t="shared" si="16"/>
        <v/>
      </c>
      <c r="K793"/>
    </row>
    <row r="794" spans="2:11" x14ac:dyDescent="0.25">
      <c r="B794" t="str">
        <f t="shared" si="16"/>
        <v/>
      </c>
      <c r="K794"/>
    </row>
    <row r="795" spans="2:11" x14ac:dyDescent="0.25">
      <c r="B795" t="str">
        <f t="shared" si="16"/>
        <v/>
      </c>
      <c r="K795"/>
    </row>
    <row r="796" spans="2:11" x14ac:dyDescent="0.25">
      <c r="B796" t="str">
        <f t="shared" si="16"/>
        <v/>
      </c>
      <c r="K796"/>
    </row>
    <row r="797" spans="2:11" x14ac:dyDescent="0.25">
      <c r="B797" t="str">
        <f t="shared" si="16"/>
        <v/>
      </c>
      <c r="K797"/>
    </row>
    <row r="798" spans="2:11" x14ac:dyDescent="0.25">
      <c r="B798" t="str">
        <f t="shared" si="16"/>
        <v/>
      </c>
      <c r="K798"/>
    </row>
    <row r="799" spans="2:11" x14ac:dyDescent="0.25">
      <c r="B799" t="str">
        <f t="shared" si="16"/>
        <v/>
      </c>
      <c r="K799"/>
    </row>
    <row r="800" spans="2:11" x14ac:dyDescent="0.25">
      <c r="B800" t="str">
        <f t="shared" si="16"/>
        <v/>
      </c>
      <c r="K800"/>
    </row>
    <row r="801" spans="2:11" x14ac:dyDescent="0.25">
      <c r="B801" t="str">
        <f t="shared" si="16"/>
        <v/>
      </c>
      <c r="K801"/>
    </row>
    <row r="802" spans="2:11" x14ac:dyDescent="0.25">
      <c r="B802" t="str">
        <f t="shared" si="16"/>
        <v/>
      </c>
      <c r="K802"/>
    </row>
    <row r="803" spans="2:11" x14ac:dyDescent="0.25">
      <c r="B803" t="str">
        <f t="shared" si="16"/>
        <v/>
      </c>
      <c r="K803"/>
    </row>
    <row r="804" spans="2:11" x14ac:dyDescent="0.25">
      <c r="B804" t="str">
        <f t="shared" si="16"/>
        <v/>
      </c>
      <c r="K804"/>
    </row>
    <row r="805" spans="2:11" x14ac:dyDescent="0.25">
      <c r="B805" t="str">
        <f t="shared" si="16"/>
        <v/>
      </c>
      <c r="K805"/>
    </row>
    <row r="806" spans="2:11" x14ac:dyDescent="0.25">
      <c r="B806" t="str">
        <f t="shared" si="16"/>
        <v/>
      </c>
      <c r="K806"/>
    </row>
    <row r="807" spans="2:11" x14ac:dyDescent="0.25">
      <c r="B807" t="str">
        <f t="shared" si="16"/>
        <v/>
      </c>
      <c r="K807"/>
    </row>
    <row r="808" spans="2:11" x14ac:dyDescent="0.25">
      <c r="B808" t="str">
        <f t="shared" si="16"/>
        <v/>
      </c>
      <c r="K808"/>
    </row>
    <row r="809" spans="2:11" x14ac:dyDescent="0.25">
      <c r="B809" t="str">
        <f t="shared" si="16"/>
        <v/>
      </c>
      <c r="K809"/>
    </row>
    <row r="810" spans="2:11" x14ac:dyDescent="0.25">
      <c r="B810" t="str">
        <f t="shared" si="16"/>
        <v/>
      </c>
      <c r="K810"/>
    </row>
    <row r="811" spans="2:11" x14ac:dyDescent="0.25">
      <c r="B811" t="str">
        <f t="shared" si="16"/>
        <v/>
      </c>
      <c r="K811"/>
    </row>
    <row r="812" spans="2:11" x14ac:dyDescent="0.25">
      <c r="B812" t="str">
        <f t="shared" si="16"/>
        <v/>
      </c>
      <c r="K812"/>
    </row>
    <row r="813" spans="2:11" x14ac:dyDescent="0.25">
      <c r="B813" t="str">
        <f t="shared" si="16"/>
        <v/>
      </c>
      <c r="K813"/>
    </row>
    <row r="814" spans="2:11" x14ac:dyDescent="0.25">
      <c r="B814" t="str">
        <f t="shared" si="16"/>
        <v/>
      </c>
      <c r="K814"/>
    </row>
    <row r="815" spans="2:11" x14ac:dyDescent="0.25">
      <c r="B815" t="str">
        <f t="shared" si="16"/>
        <v/>
      </c>
      <c r="K815"/>
    </row>
    <row r="816" spans="2:11" x14ac:dyDescent="0.25">
      <c r="B816" t="str">
        <f t="shared" si="16"/>
        <v/>
      </c>
      <c r="K816"/>
    </row>
    <row r="817" spans="2:11" x14ac:dyDescent="0.25">
      <c r="B817" t="str">
        <f t="shared" si="16"/>
        <v/>
      </c>
      <c r="K817"/>
    </row>
    <row r="818" spans="2:11" x14ac:dyDescent="0.25">
      <c r="B818" t="str">
        <f t="shared" si="16"/>
        <v/>
      </c>
      <c r="K818"/>
    </row>
    <row r="819" spans="2:11" x14ac:dyDescent="0.25">
      <c r="B819" t="str">
        <f t="shared" si="16"/>
        <v/>
      </c>
      <c r="K819"/>
    </row>
    <row r="820" spans="2:11" x14ac:dyDescent="0.25">
      <c r="B820" t="str">
        <f t="shared" si="16"/>
        <v/>
      </c>
      <c r="K820"/>
    </row>
    <row r="821" spans="2:11" x14ac:dyDescent="0.25">
      <c r="B821" t="str">
        <f t="shared" si="16"/>
        <v/>
      </c>
      <c r="K821"/>
    </row>
    <row r="822" spans="2:11" x14ac:dyDescent="0.25">
      <c r="B822" t="str">
        <f t="shared" si="16"/>
        <v/>
      </c>
      <c r="K822"/>
    </row>
    <row r="823" spans="2:11" x14ac:dyDescent="0.25">
      <c r="B823" t="str">
        <f t="shared" si="16"/>
        <v/>
      </c>
      <c r="K823"/>
    </row>
    <row r="824" spans="2:11" x14ac:dyDescent="0.25">
      <c r="B824" t="str">
        <f t="shared" si="16"/>
        <v/>
      </c>
      <c r="K824"/>
    </row>
    <row r="825" spans="2:11" x14ac:dyDescent="0.25">
      <c r="B825" t="str">
        <f t="shared" si="16"/>
        <v/>
      </c>
      <c r="K825"/>
    </row>
    <row r="826" spans="2:11" x14ac:dyDescent="0.25">
      <c r="B826" t="str">
        <f t="shared" si="16"/>
        <v/>
      </c>
      <c r="K826"/>
    </row>
    <row r="827" spans="2:11" x14ac:dyDescent="0.25">
      <c r="B827" t="str">
        <f t="shared" si="16"/>
        <v/>
      </c>
      <c r="K827"/>
    </row>
    <row r="828" spans="2:11" x14ac:dyDescent="0.25">
      <c r="B828" t="str">
        <f t="shared" si="16"/>
        <v/>
      </c>
      <c r="K828"/>
    </row>
    <row r="829" spans="2:11" x14ac:dyDescent="0.25">
      <c r="B829" t="str">
        <f t="shared" si="16"/>
        <v/>
      </c>
      <c r="K829"/>
    </row>
    <row r="830" spans="2:11" x14ac:dyDescent="0.25">
      <c r="B830" t="str">
        <f t="shared" si="16"/>
        <v/>
      </c>
      <c r="K830"/>
    </row>
    <row r="831" spans="2:11" x14ac:dyDescent="0.25">
      <c r="B831" t="str">
        <f t="shared" si="16"/>
        <v/>
      </c>
      <c r="K831"/>
    </row>
    <row r="832" spans="2:11" x14ac:dyDescent="0.25">
      <c r="B832" t="str">
        <f t="shared" si="16"/>
        <v/>
      </c>
      <c r="K832"/>
    </row>
    <row r="833" spans="2:11" x14ac:dyDescent="0.25">
      <c r="B833" t="str">
        <f t="shared" si="16"/>
        <v/>
      </c>
      <c r="K833"/>
    </row>
    <row r="834" spans="2:11" x14ac:dyDescent="0.25">
      <c r="B834" t="str">
        <f t="shared" si="16"/>
        <v/>
      </c>
      <c r="K834"/>
    </row>
    <row r="835" spans="2:11" x14ac:dyDescent="0.25">
      <c r="B835" t="str">
        <f t="shared" si="16"/>
        <v/>
      </c>
      <c r="K835"/>
    </row>
    <row r="836" spans="2:11" x14ac:dyDescent="0.25">
      <c r="B836" t="str">
        <f t="shared" si="16"/>
        <v/>
      </c>
      <c r="K836"/>
    </row>
    <row r="837" spans="2:11" x14ac:dyDescent="0.25">
      <c r="B837" t="str">
        <f t="shared" si="16"/>
        <v/>
      </c>
      <c r="K837"/>
    </row>
    <row r="838" spans="2:11" x14ac:dyDescent="0.25">
      <c r="B838" t="str">
        <f t="shared" si="16"/>
        <v/>
      </c>
      <c r="K838"/>
    </row>
    <row r="839" spans="2:11" x14ac:dyDescent="0.25">
      <c r="B839" t="str">
        <f t="shared" si="16"/>
        <v/>
      </c>
      <c r="K839"/>
    </row>
    <row r="840" spans="2:11" x14ac:dyDescent="0.25">
      <c r="B840" t="str">
        <f t="shared" si="16"/>
        <v/>
      </c>
      <c r="K840"/>
    </row>
    <row r="841" spans="2:11" x14ac:dyDescent="0.25">
      <c r="B841" t="str">
        <f t="shared" si="16"/>
        <v/>
      </c>
      <c r="K841"/>
    </row>
    <row r="842" spans="2:11" x14ac:dyDescent="0.25">
      <c r="B842" t="str">
        <f t="shared" ref="B842:B905" si="17">LEFT(A842,3)</f>
        <v/>
      </c>
      <c r="K842"/>
    </row>
    <row r="843" spans="2:11" x14ac:dyDescent="0.25">
      <c r="B843" t="str">
        <f t="shared" si="17"/>
        <v/>
      </c>
      <c r="K843"/>
    </row>
    <row r="844" spans="2:11" x14ac:dyDescent="0.25">
      <c r="B844" t="str">
        <f t="shared" si="17"/>
        <v/>
      </c>
      <c r="K844"/>
    </row>
    <row r="845" spans="2:11" x14ac:dyDescent="0.25">
      <c r="B845" t="str">
        <f t="shared" si="17"/>
        <v/>
      </c>
      <c r="K845"/>
    </row>
    <row r="846" spans="2:11" x14ac:dyDescent="0.25">
      <c r="B846" t="str">
        <f t="shared" si="17"/>
        <v/>
      </c>
      <c r="K846"/>
    </row>
    <row r="847" spans="2:11" x14ac:dyDescent="0.25">
      <c r="B847" t="str">
        <f t="shared" si="17"/>
        <v/>
      </c>
      <c r="K847"/>
    </row>
    <row r="848" spans="2:11" x14ac:dyDescent="0.25">
      <c r="B848" t="str">
        <f t="shared" si="17"/>
        <v/>
      </c>
      <c r="K848"/>
    </row>
    <row r="849" spans="2:11" x14ac:dyDescent="0.25">
      <c r="B849" t="str">
        <f t="shared" si="17"/>
        <v/>
      </c>
      <c r="K849"/>
    </row>
    <row r="850" spans="2:11" x14ac:dyDescent="0.25">
      <c r="B850" t="str">
        <f t="shared" si="17"/>
        <v/>
      </c>
      <c r="K850"/>
    </row>
    <row r="851" spans="2:11" x14ac:dyDescent="0.25">
      <c r="B851" t="str">
        <f t="shared" si="17"/>
        <v/>
      </c>
      <c r="K851"/>
    </row>
    <row r="852" spans="2:11" x14ac:dyDescent="0.25">
      <c r="B852" t="str">
        <f t="shared" si="17"/>
        <v/>
      </c>
      <c r="K852"/>
    </row>
    <row r="853" spans="2:11" x14ac:dyDescent="0.25">
      <c r="B853" t="str">
        <f t="shared" si="17"/>
        <v/>
      </c>
      <c r="K853"/>
    </row>
    <row r="854" spans="2:11" x14ac:dyDescent="0.25">
      <c r="B854" t="str">
        <f t="shared" si="17"/>
        <v/>
      </c>
      <c r="K854"/>
    </row>
    <row r="855" spans="2:11" x14ac:dyDescent="0.25">
      <c r="B855" t="str">
        <f t="shared" si="17"/>
        <v/>
      </c>
      <c r="K855"/>
    </row>
    <row r="856" spans="2:11" x14ac:dyDescent="0.25">
      <c r="B856" t="str">
        <f t="shared" si="17"/>
        <v/>
      </c>
      <c r="K856"/>
    </row>
    <row r="857" spans="2:11" x14ac:dyDescent="0.25">
      <c r="B857" t="str">
        <f t="shared" si="17"/>
        <v/>
      </c>
      <c r="K857"/>
    </row>
    <row r="858" spans="2:11" x14ac:dyDescent="0.25">
      <c r="B858" t="str">
        <f t="shared" si="17"/>
        <v/>
      </c>
      <c r="K858"/>
    </row>
    <row r="859" spans="2:11" x14ac:dyDescent="0.25">
      <c r="B859" t="str">
        <f t="shared" si="17"/>
        <v/>
      </c>
      <c r="K859"/>
    </row>
    <row r="860" spans="2:11" x14ac:dyDescent="0.25">
      <c r="B860" t="str">
        <f t="shared" si="17"/>
        <v/>
      </c>
      <c r="K860"/>
    </row>
    <row r="861" spans="2:11" x14ac:dyDescent="0.25">
      <c r="B861" t="str">
        <f t="shared" si="17"/>
        <v/>
      </c>
      <c r="K861"/>
    </row>
    <row r="862" spans="2:11" x14ac:dyDescent="0.25">
      <c r="B862" t="str">
        <f t="shared" si="17"/>
        <v/>
      </c>
      <c r="K862"/>
    </row>
    <row r="863" spans="2:11" x14ac:dyDescent="0.25">
      <c r="B863" t="str">
        <f t="shared" si="17"/>
        <v/>
      </c>
      <c r="K863"/>
    </row>
    <row r="864" spans="2:11" x14ac:dyDescent="0.25">
      <c r="B864" t="str">
        <f t="shared" si="17"/>
        <v/>
      </c>
      <c r="K864"/>
    </row>
    <row r="865" spans="2:11" x14ac:dyDescent="0.25">
      <c r="B865" t="str">
        <f t="shared" si="17"/>
        <v/>
      </c>
      <c r="K865"/>
    </row>
    <row r="866" spans="2:11" x14ac:dyDescent="0.25">
      <c r="B866" t="str">
        <f t="shared" si="17"/>
        <v/>
      </c>
      <c r="K866"/>
    </row>
    <row r="867" spans="2:11" x14ac:dyDescent="0.25">
      <c r="B867" t="str">
        <f t="shared" si="17"/>
        <v/>
      </c>
      <c r="K867"/>
    </row>
    <row r="868" spans="2:11" x14ac:dyDescent="0.25">
      <c r="B868" t="str">
        <f t="shared" si="17"/>
        <v/>
      </c>
      <c r="K868"/>
    </row>
    <row r="869" spans="2:11" x14ac:dyDescent="0.25">
      <c r="B869" t="str">
        <f t="shared" si="17"/>
        <v/>
      </c>
      <c r="K869"/>
    </row>
    <row r="870" spans="2:11" x14ac:dyDescent="0.25">
      <c r="B870" t="str">
        <f t="shared" si="17"/>
        <v/>
      </c>
      <c r="K870"/>
    </row>
    <row r="871" spans="2:11" x14ac:dyDescent="0.25">
      <c r="B871" t="str">
        <f t="shared" si="17"/>
        <v/>
      </c>
      <c r="K871"/>
    </row>
    <row r="872" spans="2:11" x14ac:dyDescent="0.25">
      <c r="B872" t="str">
        <f t="shared" si="17"/>
        <v/>
      </c>
      <c r="K872"/>
    </row>
    <row r="873" spans="2:11" x14ac:dyDescent="0.25">
      <c r="B873" t="str">
        <f t="shared" si="17"/>
        <v/>
      </c>
      <c r="K873"/>
    </row>
    <row r="874" spans="2:11" x14ac:dyDescent="0.25">
      <c r="B874" t="str">
        <f t="shared" si="17"/>
        <v/>
      </c>
      <c r="K874"/>
    </row>
    <row r="875" spans="2:11" x14ac:dyDescent="0.25">
      <c r="B875" t="str">
        <f t="shared" si="17"/>
        <v/>
      </c>
      <c r="K875"/>
    </row>
    <row r="876" spans="2:11" x14ac:dyDescent="0.25">
      <c r="B876" t="str">
        <f t="shared" si="17"/>
        <v/>
      </c>
      <c r="K876"/>
    </row>
    <row r="877" spans="2:11" x14ac:dyDescent="0.25">
      <c r="B877" t="str">
        <f t="shared" si="17"/>
        <v/>
      </c>
      <c r="K877"/>
    </row>
    <row r="878" spans="2:11" x14ac:dyDescent="0.25">
      <c r="B878" t="str">
        <f t="shared" si="17"/>
        <v/>
      </c>
      <c r="K878"/>
    </row>
    <row r="879" spans="2:11" x14ac:dyDescent="0.25">
      <c r="B879" t="str">
        <f t="shared" si="17"/>
        <v/>
      </c>
      <c r="K879"/>
    </row>
    <row r="880" spans="2:11" x14ac:dyDescent="0.25">
      <c r="B880" t="str">
        <f t="shared" si="17"/>
        <v/>
      </c>
      <c r="K880"/>
    </row>
    <row r="881" spans="2:11" x14ac:dyDescent="0.25">
      <c r="B881" t="str">
        <f t="shared" si="17"/>
        <v/>
      </c>
      <c r="K881"/>
    </row>
    <row r="882" spans="2:11" x14ac:dyDescent="0.25">
      <c r="B882" t="str">
        <f t="shared" si="17"/>
        <v/>
      </c>
      <c r="K882"/>
    </row>
    <row r="883" spans="2:11" x14ac:dyDescent="0.25">
      <c r="B883" t="str">
        <f t="shared" si="17"/>
        <v/>
      </c>
      <c r="K883"/>
    </row>
    <row r="884" spans="2:11" x14ac:dyDescent="0.25">
      <c r="B884" t="str">
        <f t="shared" si="17"/>
        <v/>
      </c>
      <c r="K884"/>
    </row>
    <row r="885" spans="2:11" x14ac:dyDescent="0.25">
      <c r="B885" t="str">
        <f t="shared" si="17"/>
        <v/>
      </c>
      <c r="K885"/>
    </row>
    <row r="886" spans="2:11" x14ac:dyDescent="0.25">
      <c r="B886" t="str">
        <f t="shared" si="17"/>
        <v/>
      </c>
      <c r="K886"/>
    </row>
    <row r="887" spans="2:11" x14ac:dyDescent="0.25">
      <c r="B887" t="str">
        <f t="shared" si="17"/>
        <v/>
      </c>
      <c r="K887"/>
    </row>
    <row r="888" spans="2:11" x14ac:dyDescent="0.25">
      <c r="B888" t="str">
        <f t="shared" si="17"/>
        <v/>
      </c>
      <c r="K888"/>
    </row>
    <row r="889" spans="2:11" x14ac:dyDescent="0.25">
      <c r="B889" t="str">
        <f t="shared" si="17"/>
        <v/>
      </c>
      <c r="K889"/>
    </row>
    <row r="890" spans="2:11" x14ac:dyDescent="0.25">
      <c r="B890" t="str">
        <f t="shared" si="17"/>
        <v/>
      </c>
      <c r="K890"/>
    </row>
    <row r="891" spans="2:11" x14ac:dyDescent="0.25">
      <c r="B891" t="str">
        <f t="shared" si="17"/>
        <v/>
      </c>
      <c r="K891"/>
    </row>
    <row r="892" spans="2:11" x14ac:dyDescent="0.25">
      <c r="B892" t="str">
        <f t="shared" si="17"/>
        <v/>
      </c>
      <c r="K892"/>
    </row>
    <row r="893" spans="2:11" x14ac:dyDescent="0.25">
      <c r="B893" t="str">
        <f t="shared" si="17"/>
        <v/>
      </c>
      <c r="K893"/>
    </row>
    <row r="894" spans="2:11" x14ac:dyDescent="0.25">
      <c r="B894" t="str">
        <f t="shared" si="17"/>
        <v/>
      </c>
      <c r="K894"/>
    </row>
    <row r="895" spans="2:11" x14ac:dyDescent="0.25">
      <c r="B895" t="str">
        <f t="shared" si="17"/>
        <v/>
      </c>
      <c r="K895"/>
    </row>
    <row r="896" spans="2:11" x14ac:dyDescent="0.25">
      <c r="B896" t="str">
        <f t="shared" si="17"/>
        <v/>
      </c>
      <c r="K896"/>
    </row>
    <row r="897" spans="2:11" x14ac:dyDescent="0.25">
      <c r="B897" t="str">
        <f t="shared" si="17"/>
        <v/>
      </c>
      <c r="K897"/>
    </row>
    <row r="898" spans="2:11" x14ac:dyDescent="0.25">
      <c r="B898" t="str">
        <f t="shared" si="17"/>
        <v/>
      </c>
      <c r="K898"/>
    </row>
    <row r="899" spans="2:11" x14ac:dyDescent="0.25">
      <c r="B899" t="str">
        <f t="shared" si="17"/>
        <v/>
      </c>
      <c r="K899"/>
    </row>
    <row r="900" spans="2:11" x14ac:dyDescent="0.25">
      <c r="B900" t="str">
        <f t="shared" si="17"/>
        <v/>
      </c>
      <c r="K900"/>
    </row>
    <row r="901" spans="2:11" x14ac:dyDescent="0.25">
      <c r="B901" t="str">
        <f t="shared" si="17"/>
        <v/>
      </c>
      <c r="K901"/>
    </row>
    <row r="902" spans="2:11" x14ac:dyDescent="0.25">
      <c r="B902" t="str">
        <f t="shared" si="17"/>
        <v/>
      </c>
      <c r="K902"/>
    </row>
    <row r="903" spans="2:11" x14ac:dyDescent="0.25">
      <c r="B903" t="str">
        <f t="shared" si="17"/>
        <v/>
      </c>
      <c r="K903"/>
    </row>
    <row r="904" spans="2:11" x14ac:dyDescent="0.25">
      <c r="B904" t="str">
        <f t="shared" si="17"/>
        <v/>
      </c>
      <c r="K904"/>
    </row>
    <row r="905" spans="2:11" x14ac:dyDescent="0.25">
      <c r="B905" t="str">
        <f t="shared" si="17"/>
        <v/>
      </c>
      <c r="K905"/>
    </row>
    <row r="906" spans="2:11" x14ac:dyDescent="0.25">
      <c r="B906" t="str">
        <f t="shared" ref="B906:B969" si="18">LEFT(A906,3)</f>
        <v/>
      </c>
      <c r="K906"/>
    </row>
    <row r="907" spans="2:11" x14ac:dyDescent="0.25">
      <c r="B907" t="str">
        <f t="shared" si="18"/>
        <v/>
      </c>
      <c r="K907"/>
    </row>
    <row r="908" spans="2:11" x14ac:dyDescent="0.25">
      <c r="B908" t="str">
        <f t="shared" si="18"/>
        <v/>
      </c>
      <c r="K908"/>
    </row>
    <row r="909" spans="2:11" x14ac:dyDescent="0.25">
      <c r="B909" t="str">
        <f t="shared" si="18"/>
        <v/>
      </c>
      <c r="K909"/>
    </row>
    <row r="910" spans="2:11" x14ac:dyDescent="0.25">
      <c r="B910" t="str">
        <f t="shared" si="18"/>
        <v/>
      </c>
      <c r="K910"/>
    </row>
    <row r="911" spans="2:11" x14ac:dyDescent="0.25">
      <c r="B911" t="str">
        <f t="shared" si="18"/>
        <v/>
      </c>
      <c r="K911"/>
    </row>
    <row r="912" spans="2:11" x14ac:dyDescent="0.25">
      <c r="B912" t="str">
        <f t="shared" si="18"/>
        <v/>
      </c>
      <c r="K912"/>
    </row>
    <row r="913" spans="2:11" x14ac:dyDescent="0.25">
      <c r="B913" t="str">
        <f t="shared" si="18"/>
        <v/>
      </c>
      <c r="K913"/>
    </row>
    <row r="914" spans="2:11" x14ac:dyDescent="0.25">
      <c r="B914" t="str">
        <f t="shared" si="18"/>
        <v/>
      </c>
      <c r="K914"/>
    </row>
    <row r="915" spans="2:11" x14ac:dyDescent="0.25">
      <c r="B915" t="str">
        <f t="shared" si="18"/>
        <v/>
      </c>
      <c r="K915"/>
    </row>
    <row r="916" spans="2:11" x14ac:dyDescent="0.25">
      <c r="B916" t="str">
        <f t="shared" si="18"/>
        <v/>
      </c>
      <c r="K916"/>
    </row>
    <row r="917" spans="2:11" x14ac:dyDescent="0.25">
      <c r="B917" t="str">
        <f t="shared" si="18"/>
        <v/>
      </c>
      <c r="K917"/>
    </row>
    <row r="918" spans="2:11" x14ac:dyDescent="0.25">
      <c r="B918" t="str">
        <f t="shared" si="18"/>
        <v/>
      </c>
      <c r="K918"/>
    </row>
    <row r="919" spans="2:11" x14ac:dyDescent="0.25">
      <c r="B919" t="str">
        <f t="shared" si="18"/>
        <v/>
      </c>
      <c r="K919"/>
    </row>
    <row r="920" spans="2:11" x14ac:dyDescent="0.25">
      <c r="B920" t="str">
        <f t="shared" si="18"/>
        <v/>
      </c>
      <c r="K920"/>
    </row>
    <row r="921" spans="2:11" x14ac:dyDescent="0.25">
      <c r="B921" t="str">
        <f t="shared" si="18"/>
        <v/>
      </c>
      <c r="K921"/>
    </row>
    <row r="922" spans="2:11" x14ac:dyDescent="0.25">
      <c r="B922" t="str">
        <f t="shared" si="18"/>
        <v/>
      </c>
      <c r="K922"/>
    </row>
    <row r="923" spans="2:11" x14ac:dyDescent="0.25">
      <c r="B923" t="str">
        <f t="shared" si="18"/>
        <v/>
      </c>
      <c r="K923"/>
    </row>
    <row r="924" spans="2:11" x14ac:dyDescent="0.25">
      <c r="B924" t="str">
        <f t="shared" si="18"/>
        <v/>
      </c>
      <c r="K924"/>
    </row>
    <row r="925" spans="2:11" x14ac:dyDescent="0.25">
      <c r="B925" t="str">
        <f t="shared" si="18"/>
        <v/>
      </c>
      <c r="K925"/>
    </row>
    <row r="926" spans="2:11" x14ac:dyDescent="0.25">
      <c r="B926" t="str">
        <f t="shared" si="18"/>
        <v/>
      </c>
      <c r="K926"/>
    </row>
    <row r="927" spans="2:11" x14ac:dyDescent="0.25">
      <c r="B927" t="str">
        <f t="shared" si="18"/>
        <v/>
      </c>
      <c r="K927"/>
    </row>
    <row r="928" spans="2:11" x14ac:dyDescent="0.25">
      <c r="B928" t="str">
        <f t="shared" si="18"/>
        <v/>
      </c>
      <c r="K928"/>
    </row>
    <row r="929" spans="2:11" x14ac:dyDescent="0.25">
      <c r="B929" t="str">
        <f t="shared" si="18"/>
        <v/>
      </c>
      <c r="K929"/>
    </row>
    <row r="930" spans="2:11" x14ac:dyDescent="0.25">
      <c r="B930" t="str">
        <f t="shared" si="18"/>
        <v/>
      </c>
      <c r="K930"/>
    </row>
    <row r="931" spans="2:11" x14ac:dyDescent="0.25">
      <c r="B931" t="str">
        <f t="shared" si="18"/>
        <v/>
      </c>
      <c r="K931"/>
    </row>
    <row r="932" spans="2:11" x14ac:dyDescent="0.25">
      <c r="B932" t="str">
        <f t="shared" si="18"/>
        <v/>
      </c>
      <c r="K932"/>
    </row>
    <row r="933" spans="2:11" x14ac:dyDescent="0.25">
      <c r="B933" t="str">
        <f t="shared" si="18"/>
        <v/>
      </c>
      <c r="K933"/>
    </row>
    <row r="934" spans="2:11" x14ac:dyDescent="0.25">
      <c r="B934" t="str">
        <f t="shared" si="18"/>
        <v/>
      </c>
      <c r="K934"/>
    </row>
    <row r="935" spans="2:11" x14ac:dyDescent="0.25">
      <c r="B935" t="str">
        <f t="shared" si="18"/>
        <v/>
      </c>
      <c r="K935"/>
    </row>
    <row r="936" spans="2:11" x14ac:dyDescent="0.25">
      <c r="B936" t="str">
        <f t="shared" si="18"/>
        <v/>
      </c>
      <c r="K936"/>
    </row>
    <row r="937" spans="2:11" x14ac:dyDescent="0.25">
      <c r="B937" t="str">
        <f t="shared" si="18"/>
        <v/>
      </c>
      <c r="K937"/>
    </row>
    <row r="938" spans="2:11" x14ac:dyDescent="0.25">
      <c r="B938" t="str">
        <f t="shared" si="18"/>
        <v/>
      </c>
      <c r="K938"/>
    </row>
    <row r="939" spans="2:11" x14ac:dyDescent="0.25">
      <c r="B939" t="str">
        <f t="shared" si="18"/>
        <v/>
      </c>
      <c r="K939"/>
    </row>
    <row r="940" spans="2:11" x14ac:dyDescent="0.25">
      <c r="B940" t="str">
        <f t="shared" si="18"/>
        <v/>
      </c>
      <c r="K940"/>
    </row>
    <row r="941" spans="2:11" x14ac:dyDescent="0.25">
      <c r="B941" t="str">
        <f t="shared" si="18"/>
        <v/>
      </c>
      <c r="K941"/>
    </row>
    <row r="942" spans="2:11" x14ac:dyDescent="0.25">
      <c r="B942" t="str">
        <f t="shared" si="18"/>
        <v/>
      </c>
      <c r="K942"/>
    </row>
    <row r="943" spans="2:11" x14ac:dyDescent="0.25">
      <c r="B943" t="str">
        <f t="shared" si="18"/>
        <v/>
      </c>
      <c r="K943"/>
    </row>
    <row r="944" spans="2:11" x14ac:dyDescent="0.25">
      <c r="B944" t="str">
        <f t="shared" si="18"/>
        <v/>
      </c>
      <c r="K944"/>
    </row>
    <row r="945" spans="2:11" x14ac:dyDescent="0.25">
      <c r="B945" t="str">
        <f t="shared" si="18"/>
        <v/>
      </c>
      <c r="K945"/>
    </row>
    <row r="946" spans="2:11" x14ac:dyDescent="0.25">
      <c r="B946" t="str">
        <f t="shared" si="18"/>
        <v/>
      </c>
      <c r="K946"/>
    </row>
    <row r="947" spans="2:11" x14ac:dyDescent="0.25">
      <c r="B947" t="str">
        <f t="shared" si="18"/>
        <v/>
      </c>
      <c r="K947"/>
    </row>
    <row r="948" spans="2:11" x14ac:dyDescent="0.25">
      <c r="B948" t="str">
        <f t="shared" si="18"/>
        <v/>
      </c>
      <c r="K948"/>
    </row>
    <row r="949" spans="2:11" x14ac:dyDescent="0.25">
      <c r="B949" t="str">
        <f t="shared" si="18"/>
        <v/>
      </c>
      <c r="K949"/>
    </row>
    <row r="950" spans="2:11" x14ac:dyDescent="0.25">
      <c r="B950" t="str">
        <f t="shared" si="18"/>
        <v/>
      </c>
      <c r="K950"/>
    </row>
    <row r="951" spans="2:11" x14ac:dyDescent="0.25">
      <c r="B951" t="str">
        <f t="shared" si="18"/>
        <v/>
      </c>
      <c r="K951"/>
    </row>
    <row r="952" spans="2:11" x14ac:dyDescent="0.25">
      <c r="B952" t="str">
        <f t="shared" si="18"/>
        <v/>
      </c>
      <c r="K952"/>
    </row>
    <row r="953" spans="2:11" x14ac:dyDescent="0.25">
      <c r="B953" t="str">
        <f t="shared" si="18"/>
        <v/>
      </c>
      <c r="K953"/>
    </row>
    <row r="954" spans="2:11" x14ac:dyDescent="0.25">
      <c r="B954" t="str">
        <f t="shared" si="18"/>
        <v/>
      </c>
      <c r="K954"/>
    </row>
    <row r="955" spans="2:11" x14ac:dyDescent="0.25">
      <c r="B955" t="str">
        <f t="shared" si="18"/>
        <v/>
      </c>
      <c r="K955"/>
    </row>
    <row r="956" spans="2:11" x14ac:dyDescent="0.25">
      <c r="B956" t="str">
        <f t="shared" si="18"/>
        <v/>
      </c>
      <c r="K956"/>
    </row>
    <row r="957" spans="2:11" x14ac:dyDescent="0.25">
      <c r="B957" t="str">
        <f t="shared" si="18"/>
        <v/>
      </c>
      <c r="K957"/>
    </row>
    <row r="958" spans="2:11" x14ac:dyDescent="0.25">
      <c r="B958" t="str">
        <f t="shared" si="18"/>
        <v/>
      </c>
      <c r="K958"/>
    </row>
    <row r="959" spans="2:11" x14ac:dyDescent="0.25">
      <c r="B959" t="str">
        <f t="shared" si="18"/>
        <v/>
      </c>
      <c r="K959"/>
    </row>
    <row r="960" spans="2:11" x14ac:dyDescent="0.25">
      <c r="B960" t="str">
        <f t="shared" si="18"/>
        <v/>
      </c>
      <c r="K960"/>
    </row>
    <row r="961" spans="2:11" x14ac:dyDescent="0.25">
      <c r="B961" t="str">
        <f t="shared" si="18"/>
        <v/>
      </c>
      <c r="K961"/>
    </row>
    <row r="962" spans="2:11" x14ac:dyDescent="0.25">
      <c r="B962" t="str">
        <f t="shared" si="18"/>
        <v/>
      </c>
      <c r="K962"/>
    </row>
    <row r="963" spans="2:11" x14ac:dyDescent="0.25">
      <c r="B963" t="str">
        <f t="shared" si="18"/>
        <v/>
      </c>
      <c r="K963"/>
    </row>
    <row r="964" spans="2:11" x14ac:dyDescent="0.25">
      <c r="B964" t="str">
        <f t="shared" si="18"/>
        <v/>
      </c>
      <c r="K964"/>
    </row>
    <row r="965" spans="2:11" x14ac:dyDescent="0.25">
      <c r="B965" t="str">
        <f t="shared" si="18"/>
        <v/>
      </c>
      <c r="K965"/>
    </row>
    <row r="966" spans="2:11" x14ac:dyDescent="0.25">
      <c r="B966" t="str">
        <f t="shared" si="18"/>
        <v/>
      </c>
      <c r="K966"/>
    </row>
    <row r="967" spans="2:11" x14ac:dyDescent="0.25">
      <c r="B967" t="str">
        <f t="shared" si="18"/>
        <v/>
      </c>
      <c r="K967"/>
    </row>
    <row r="968" spans="2:11" x14ac:dyDescent="0.25">
      <c r="B968" t="str">
        <f t="shared" si="18"/>
        <v/>
      </c>
      <c r="K968"/>
    </row>
    <row r="969" spans="2:11" x14ac:dyDescent="0.25">
      <c r="B969" t="str">
        <f t="shared" si="18"/>
        <v/>
      </c>
      <c r="K969"/>
    </row>
    <row r="970" spans="2:11" x14ac:dyDescent="0.25">
      <c r="B970" t="str">
        <f t="shared" ref="B970:B1033" si="19">LEFT(A970,3)</f>
        <v/>
      </c>
      <c r="K970"/>
    </row>
    <row r="971" spans="2:11" x14ac:dyDescent="0.25">
      <c r="B971" t="str">
        <f t="shared" si="19"/>
        <v/>
      </c>
      <c r="K971"/>
    </row>
    <row r="972" spans="2:11" x14ac:dyDescent="0.25">
      <c r="B972" t="str">
        <f t="shared" si="19"/>
        <v/>
      </c>
      <c r="K972"/>
    </row>
    <row r="973" spans="2:11" x14ac:dyDescent="0.25">
      <c r="B973" t="str">
        <f t="shared" si="19"/>
        <v/>
      </c>
      <c r="K973"/>
    </row>
    <row r="974" spans="2:11" x14ac:dyDescent="0.25">
      <c r="B974" t="str">
        <f t="shared" si="19"/>
        <v/>
      </c>
      <c r="K974"/>
    </row>
    <row r="975" spans="2:11" x14ac:dyDescent="0.25">
      <c r="B975" t="str">
        <f t="shared" si="19"/>
        <v/>
      </c>
      <c r="K975"/>
    </row>
    <row r="976" spans="2:11" x14ac:dyDescent="0.25">
      <c r="B976" t="str">
        <f t="shared" si="19"/>
        <v/>
      </c>
      <c r="K976"/>
    </row>
    <row r="977" spans="2:11" x14ac:dyDescent="0.25">
      <c r="B977" t="str">
        <f t="shared" si="19"/>
        <v/>
      </c>
      <c r="K977"/>
    </row>
    <row r="978" spans="2:11" x14ac:dyDescent="0.25">
      <c r="B978" t="str">
        <f t="shared" si="19"/>
        <v/>
      </c>
      <c r="K978"/>
    </row>
    <row r="979" spans="2:11" x14ac:dyDescent="0.25">
      <c r="B979" t="str">
        <f t="shared" si="19"/>
        <v/>
      </c>
      <c r="K979"/>
    </row>
    <row r="980" spans="2:11" x14ac:dyDescent="0.25">
      <c r="B980" t="str">
        <f t="shared" si="19"/>
        <v/>
      </c>
      <c r="K980"/>
    </row>
    <row r="981" spans="2:11" x14ac:dyDescent="0.25">
      <c r="B981" t="str">
        <f t="shared" si="19"/>
        <v/>
      </c>
      <c r="K981"/>
    </row>
    <row r="982" spans="2:11" x14ac:dyDescent="0.25">
      <c r="B982" t="str">
        <f t="shared" si="19"/>
        <v/>
      </c>
      <c r="K982"/>
    </row>
    <row r="983" spans="2:11" x14ac:dyDescent="0.25">
      <c r="B983" t="str">
        <f t="shared" si="19"/>
        <v/>
      </c>
      <c r="K983"/>
    </row>
    <row r="984" spans="2:11" x14ac:dyDescent="0.25">
      <c r="B984" t="str">
        <f t="shared" si="19"/>
        <v/>
      </c>
      <c r="K984"/>
    </row>
    <row r="985" spans="2:11" x14ac:dyDescent="0.25">
      <c r="B985" t="str">
        <f t="shared" si="19"/>
        <v/>
      </c>
      <c r="K985"/>
    </row>
    <row r="986" spans="2:11" x14ac:dyDescent="0.25">
      <c r="B986" t="str">
        <f t="shared" si="19"/>
        <v/>
      </c>
      <c r="K986"/>
    </row>
    <row r="987" spans="2:11" x14ac:dyDescent="0.25">
      <c r="B987" t="str">
        <f t="shared" si="19"/>
        <v/>
      </c>
      <c r="K987"/>
    </row>
    <row r="988" spans="2:11" x14ac:dyDescent="0.25">
      <c r="B988" t="str">
        <f t="shared" si="19"/>
        <v/>
      </c>
      <c r="K988"/>
    </row>
    <row r="989" spans="2:11" x14ac:dyDescent="0.25">
      <c r="B989" t="str">
        <f t="shared" si="19"/>
        <v/>
      </c>
      <c r="K989"/>
    </row>
    <row r="990" spans="2:11" x14ac:dyDescent="0.25">
      <c r="B990" t="str">
        <f t="shared" si="19"/>
        <v/>
      </c>
      <c r="K990"/>
    </row>
    <row r="991" spans="2:11" x14ac:dyDescent="0.25">
      <c r="B991" t="str">
        <f t="shared" si="19"/>
        <v/>
      </c>
      <c r="K991"/>
    </row>
    <row r="992" spans="2:11" x14ac:dyDescent="0.25">
      <c r="B992" t="str">
        <f t="shared" si="19"/>
        <v/>
      </c>
      <c r="K992"/>
    </row>
    <row r="993" spans="2:11" x14ac:dyDescent="0.25">
      <c r="B993" t="str">
        <f t="shared" si="19"/>
        <v/>
      </c>
      <c r="K993"/>
    </row>
    <row r="994" spans="2:11" x14ac:dyDescent="0.25">
      <c r="B994" t="str">
        <f t="shared" si="19"/>
        <v/>
      </c>
      <c r="K994"/>
    </row>
    <row r="995" spans="2:11" x14ac:dyDescent="0.25">
      <c r="B995" t="str">
        <f t="shared" si="19"/>
        <v/>
      </c>
      <c r="K995"/>
    </row>
    <row r="996" spans="2:11" x14ac:dyDescent="0.25">
      <c r="B996" t="str">
        <f t="shared" si="19"/>
        <v/>
      </c>
      <c r="K996"/>
    </row>
    <row r="997" spans="2:11" x14ac:dyDescent="0.25">
      <c r="B997" t="str">
        <f t="shared" si="19"/>
        <v/>
      </c>
      <c r="K997"/>
    </row>
    <row r="998" spans="2:11" x14ac:dyDescent="0.25">
      <c r="B998" t="str">
        <f t="shared" si="19"/>
        <v/>
      </c>
      <c r="K998"/>
    </row>
    <row r="999" spans="2:11" x14ac:dyDescent="0.25">
      <c r="B999" t="str">
        <f t="shared" si="19"/>
        <v/>
      </c>
      <c r="K999"/>
    </row>
    <row r="1000" spans="2:11" x14ac:dyDescent="0.25">
      <c r="B1000" t="str">
        <f t="shared" si="19"/>
        <v/>
      </c>
      <c r="K1000"/>
    </row>
    <row r="1001" spans="2:11" x14ac:dyDescent="0.25">
      <c r="B1001" t="str">
        <f t="shared" si="19"/>
        <v/>
      </c>
      <c r="K1001"/>
    </row>
    <row r="1002" spans="2:11" x14ac:dyDescent="0.25">
      <c r="B1002" t="str">
        <f t="shared" si="19"/>
        <v/>
      </c>
      <c r="K1002"/>
    </row>
    <row r="1003" spans="2:11" x14ac:dyDescent="0.25">
      <c r="B1003" t="str">
        <f t="shared" si="19"/>
        <v/>
      </c>
      <c r="K1003"/>
    </row>
    <row r="1004" spans="2:11" x14ac:dyDescent="0.25">
      <c r="B1004" t="str">
        <f t="shared" si="19"/>
        <v/>
      </c>
      <c r="K1004"/>
    </row>
    <row r="1005" spans="2:11" x14ac:dyDescent="0.25">
      <c r="B1005" t="str">
        <f t="shared" si="19"/>
        <v/>
      </c>
      <c r="K1005"/>
    </row>
    <row r="1006" spans="2:11" x14ac:dyDescent="0.25">
      <c r="B1006" t="str">
        <f t="shared" si="19"/>
        <v/>
      </c>
      <c r="K1006"/>
    </row>
    <row r="1007" spans="2:11" x14ac:dyDescent="0.25">
      <c r="B1007" t="str">
        <f t="shared" si="19"/>
        <v/>
      </c>
      <c r="K1007"/>
    </row>
    <row r="1008" spans="2:11" x14ac:dyDescent="0.25">
      <c r="B1008" t="str">
        <f t="shared" si="19"/>
        <v/>
      </c>
      <c r="K1008"/>
    </row>
    <row r="1009" spans="2:11" x14ac:dyDescent="0.25">
      <c r="B1009" t="str">
        <f t="shared" si="19"/>
        <v/>
      </c>
      <c r="K1009"/>
    </row>
    <row r="1010" spans="2:11" x14ac:dyDescent="0.25">
      <c r="B1010" t="str">
        <f t="shared" si="19"/>
        <v/>
      </c>
      <c r="K1010"/>
    </row>
    <row r="1011" spans="2:11" x14ac:dyDescent="0.25">
      <c r="B1011" t="str">
        <f t="shared" si="19"/>
        <v/>
      </c>
      <c r="K1011"/>
    </row>
    <row r="1012" spans="2:11" x14ac:dyDescent="0.25">
      <c r="B1012" t="str">
        <f t="shared" si="19"/>
        <v/>
      </c>
      <c r="K1012"/>
    </row>
    <row r="1013" spans="2:11" x14ac:dyDescent="0.25">
      <c r="B1013" t="str">
        <f t="shared" si="19"/>
        <v/>
      </c>
      <c r="K1013"/>
    </row>
    <row r="1014" spans="2:11" x14ac:dyDescent="0.25">
      <c r="B1014" t="str">
        <f t="shared" si="19"/>
        <v/>
      </c>
      <c r="K1014"/>
    </row>
    <row r="1015" spans="2:11" x14ac:dyDescent="0.25">
      <c r="B1015" t="str">
        <f t="shared" si="19"/>
        <v/>
      </c>
      <c r="K1015"/>
    </row>
    <row r="1016" spans="2:11" x14ac:dyDescent="0.25">
      <c r="B1016" t="str">
        <f t="shared" si="19"/>
        <v/>
      </c>
      <c r="K1016"/>
    </row>
    <row r="1017" spans="2:11" x14ac:dyDescent="0.25">
      <c r="B1017" t="str">
        <f t="shared" si="19"/>
        <v/>
      </c>
      <c r="K1017"/>
    </row>
    <row r="1018" spans="2:11" x14ac:dyDescent="0.25">
      <c r="B1018" t="str">
        <f t="shared" si="19"/>
        <v/>
      </c>
      <c r="K1018"/>
    </row>
    <row r="1019" spans="2:11" x14ac:dyDescent="0.25">
      <c r="B1019" t="str">
        <f t="shared" si="19"/>
        <v/>
      </c>
      <c r="K1019"/>
    </row>
    <row r="1020" spans="2:11" x14ac:dyDescent="0.25">
      <c r="B1020" t="str">
        <f t="shared" si="19"/>
        <v/>
      </c>
      <c r="K1020"/>
    </row>
    <row r="1021" spans="2:11" x14ac:dyDescent="0.25">
      <c r="B1021" t="str">
        <f t="shared" si="19"/>
        <v/>
      </c>
      <c r="K1021"/>
    </row>
    <row r="1022" spans="2:11" x14ac:dyDescent="0.25">
      <c r="B1022" t="str">
        <f t="shared" si="19"/>
        <v/>
      </c>
      <c r="K1022"/>
    </row>
    <row r="1023" spans="2:11" x14ac:dyDescent="0.25">
      <c r="B1023" t="str">
        <f t="shared" si="19"/>
        <v/>
      </c>
      <c r="K1023"/>
    </row>
    <row r="1024" spans="2:11" x14ac:dyDescent="0.25">
      <c r="B1024" t="str">
        <f t="shared" si="19"/>
        <v/>
      </c>
      <c r="K1024"/>
    </row>
    <row r="1025" spans="2:11" x14ac:dyDescent="0.25">
      <c r="B1025" t="str">
        <f t="shared" si="19"/>
        <v/>
      </c>
      <c r="K1025"/>
    </row>
    <row r="1026" spans="2:11" x14ac:dyDescent="0.25">
      <c r="B1026" t="str">
        <f t="shared" si="19"/>
        <v/>
      </c>
      <c r="K1026"/>
    </row>
    <row r="1027" spans="2:11" x14ac:dyDescent="0.25">
      <c r="B1027" t="str">
        <f t="shared" si="19"/>
        <v/>
      </c>
      <c r="K1027"/>
    </row>
    <row r="1028" spans="2:11" x14ac:dyDescent="0.25">
      <c r="B1028" t="str">
        <f t="shared" si="19"/>
        <v/>
      </c>
      <c r="K1028"/>
    </row>
    <row r="1029" spans="2:11" x14ac:dyDescent="0.25">
      <c r="B1029" t="str">
        <f t="shared" si="19"/>
        <v/>
      </c>
      <c r="K1029"/>
    </row>
    <row r="1030" spans="2:11" x14ac:dyDescent="0.25">
      <c r="B1030" t="str">
        <f t="shared" si="19"/>
        <v/>
      </c>
      <c r="K1030"/>
    </row>
    <row r="1031" spans="2:11" x14ac:dyDescent="0.25">
      <c r="B1031" t="str">
        <f t="shared" si="19"/>
        <v/>
      </c>
      <c r="K1031"/>
    </row>
    <row r="1032" spans="2:11" x14ac:dyDescent="0.25">
      <c r="B1032" t="str">
        <f t="shared" si="19"/>
        <v/>
      </c>
      <c r="K1032"/>
    </row>
    <row r="1033" spans="2:11" x14ac:dyDescent="0.25">
      <c r="B1033" t="str">
        <f t="shared" si="19"/>
        <v/>
      </c>
      <c r="K1033"/>
    </row>
    <row r="1034" spans="2:11" x14ac:dyDescent="0.25">
      <c r="B1034" t="str">
        <f t="shared" ref="B1034:B1097" si="20">LEFT(A1034,3)</f>
        <v/>
      </c>
      <c r="K1034"/>
    </row>
    <row r="1035" spans="2:11" x14ac:dyDescent="0.25">
      <c r="B1035" t="str">
        <f t="shared" si="20"/>
        <v/>
      </c>
      <c r="K1035"/>
    </row>
    <row r="1036" spans="2:11" x14ac:dyDescent="0.25">
      <c r="B1036" t="str">
        <f t="shared" si="20"/>
        <v/>
      </c>
      <c r="K1036"/>
    </row>
    <row r="1037" spans="2:11" x14ac:dyDescent="0.25">
      <c r="B1037" t="str">
        <f t="shared" si="20"/>
        <v/>
      </c>
      <c r="K1037"/>
    </row>
    <row r="1038" spans="2:11" x14ac:dyDescent="0.25">
      <c r="B1038" t="str">
        <f t="shared" si="20"/>
        <v/>
      </c>
      <c r="K1038"/>
    </row>
    <row r="1039" spans="2:11" x14ac:dyDescent="0.25">
      <c r="B1039" t="str">
        <f t="shared" si="20"/>
        <v/>
      </c>
      <c r="K1039"/>
    </row>
    <row r="1040" spans="2:11" x14ac:dyDescent="0.25">
      <c r="B1040" t="str">
        <f t="shared" si="20"/>
        <v/>
      </c>
      <c r="K1040"/>
    </row>
    <row r="1041" spans="2:11" x14ac:dyDescent="0.25">
      <c r="B1041" t="str">
        <f t="shared" si="20"/>
        <v/>
      </c>
      <c r="K1041"/>
    </row>
    <row r="1042" spans="2:11" x14ac:dyDescent="0.25">
      <c r="B1042" t="str">
        <f t="shared" si="20"/>
        <v/>
      </c>
      <c r="K1042"/>
    </row>
    <row r="1043" spans="2:11" x14ac:dyDescent="0.25">
      <c r="B1043" t="str">
        <f t="shared" si="20"/>
        <v/>
      </c>
      <c r="K1043"/>
    </row>
    <row r="1044" spans="2:11" x14ac:dyDescent="0.25">
      <c r="B1044" t="str">
        <f t="shared" si="20"/>
        <v/>
      </c>
      <c r="K1044"/>
    </row>
    <row r="1045" spans="2:11" x14ac:dyDescent="0.25">
      <c r="B1045" t="str">
        <f t="shared" si="20"/>
        <v/>
      </c>
      <c r="K1045"/>
    </row>
    <row r="1046" spans="2:11" x14ac:dyDescent="0.25">
      <c r="B1046" t="str">
        <f t="shared" si="20"/>
        <v/>
      </c>
      <c r="K1046"/>
    </row>
    <row r="1047" spans="2:11" x14ac:dyDescent="0.25">
      <c r="B1047" t="str">
        <f t="shared" si="20"/>
        <v/>
      </c>
      <c r="K1047"/>
    </row>
    <row r="1048" spans="2:11" x14ac:dyDescent="0.25">
      <c r="B1048" t="str">
        <f t="shared" si="20"/>
        <v/>
      </c>
      <c r="K1048"/>
    </row>
    <row r="1049" spans="2:11" x14ac:dyDescent="0.25">
      <c r="B1049" t="str">
        <f t="shared" si="20"/>
        <v/>
      </c>
      <c r="K1049"/>
    </row>
    <row r="1050" spans="2:11" x14ac:dyDescent="0.25">
      <c r="B1050" t="str">
        <f t="shared" si="20"/>
        <v/>
      </c>
      <c r="K1050"/>
    </row>
    <row r="1051" spans="2:11" x14ac:dyDescent="0.25">
      <c r="B1051" t="str">
        <f t="shared" si="20"/>
        <v/>
      </c>
      <c r="K1051"/>
    </row>
    <row r="1052" spans="2:11" x14ac:dyDescent="0.25">
      <c r="B1052" t="str">
        <f t="shared" si="20"/>
        <v/>
      </c>
      <c r="K1052"/>
    </row>
    <row r="1053" spans="2:11" x14ac:dyDescent="0.25">
      <c r="B1053" t="str">
        <f t="shared" si="20"/>
        <v/>
      </c>
      <c r="K1053"/>
    </row>
    <row r="1054" spans="2:11" x14ac:dyDescent="0.25">
      <c r="B1054" t="str">
        <f t="shared" si="20"/>
        <v/>
      </c>
      <c r="K1054"/>
    </row>
    <row r="1055" spans="2:11" x14ac:dyDescent="0.25">
      <c r="B1055" t="str">
        <f t="shared" si="20"/>
        <v/>
      </c>
      <c r="K1055"/>
    </row>
    <row r="1056" spans="2:11" x14ac:dyDescent="0.25">
      <c r="B1056" t="str">
        <f t="shared" si="20"/>
        <v/>
      </c>
      <c r="K1056"/>
    </row>
    <row r="1057" spans="2:11" x14ac:dyDescent="0.25">
      <c r="B1057" t="str">
        <f t="shared" si="20"/>
        <v/>
      </c>
      <c r="K1057"/>
    </row>
    <row r="1058" spans="2:11" x14ac:dyDescent="0.25">
      <c r="B1058" t="str">
        <f t="shared" si="20"/>
        <v/>
      </c>
      <c r="K1058"/>
    </row>
    <row r="1059" spans="2:11" x14ac:dyDescent="0.25">
      <c r="B1059" t="str">
        <f t="shared" si="20"/>
        <v/>
      </c>
      <c r="K1059"/>
    </row>
    <row r="1060" spans="2:11" x14ac:dyDescent="0.25">
      <c r="B1060" t="str">
        <f t="shared" si="20"/>
        <v/>
      </c>
      <c r="K1060"/>
    </row>
    <row r="1061" spans="2:11" x14ac:dyDescent="0.25">
      <c r="B1061" t="str">
        <f t="shared" si="20"/>
        <v/>
      </c>
      <c r="K1061"/>
    </row>
    <row r="1062" spans="2:11" x14ac:dyDescent="0.25">
      <c r="B1062" t="str">
        <f t="shared" si="20"/>
        <v/>
      </c>
      <c r="K1062"/>
    </row>
    <row r="1063" spans="2:11" x14ac:dyDescent="0.25">
      <c r="B1063" t="str">
        <f t="shared" si="20"/>
        <v/>
      </c>
      <c r="K1063"/>
    </row>
    <row r="1064" spans="2:11" x14ac:dyDescent="0.25">
      <c r="B1064" t="str">
        <f t="shared" si="20"/>
        <v/>
      </c>
      <c r="K1064"/>
    </row>
    <row r="1065" spans="2:11" x14ac:dyDescent="0.25">
      <c r="B1065" t="str">
        <f t="shared" si="20"/>
        <v/>
      </c>
      <c r="K1065"/>
    </row>
    <row r="1066" spans="2:11" x14ac:dyDescent="0.25">
      <c r="B1066" t="str">
        <f t="shared" si="20"/>
        <v/>
      </c>
      <c r="K1066"/>
    </row>
    <row r="1067" spans="2:11" x14ac:dyDescent="0.25">
      <c r="B1067" t="str">
        <f t="shared" si="20"/>
        <v/>
      </c>
      <c r="K1067"/>
    </row>
    <row r="1068" spans="2:11" x14ac:dyDescent="0.25">
      <c r="B1068" t="str">
        <f t="shared" si="20"/>
        <v/>
      </c>
      <c r="K1068"/>
    </row>
    <row r="1069" spans="2:11" x14ac:dyDescent="0.25">
      <c r="B1069" t="str">
        <f t="shared" si="20"/>
        <v/>
      </c>
      <c r="K1069"/>
    </row>
    <row r="1070" spans="2:11" x14ac:dyDescent="0.25">
      <c r="B1070" t="str">
        <f t="shared" si="20"/>
        <v/>
      </c>
      <c r="K1070"/>
    </row>
    <row r="1071" spans="2:11" x14ac:dyDescent="0.25">
      <c r="B1071" t="str">
        <f t="shared" si="20"/>
        <v/>
      </c>
      <c r="K1071"/>
    </row>
    <row r="1072" spans="2:11" x14ac:dyDescent="0.25">
      <c r="B1072" t="str">
        <f t="shared" si="20"/>
        <v/>
      </c>
      <c r="K1072"/>
    </row>
    <row r="1073" spans="2:11" x14ac:dyDescent="0.25">
      <c r="B1073" t="str">
        <f t="shared" si="20"/>
        <v/>
      </c>
      <c r="K1073"/>
    </row>
    <row r="1074" spans="2:11" x14ac:dyDescent="0.25">
      <c r="B1074" t="str">
        <f t="shared" si="20"/>
        <v/>
      </c>
      <c r="K1074"/>
    </row>
    <row r="1075" spans="2:11" x14ac:dyDescent="0.25">
      <c r="B1075" t="str">
        <f t="shared" si="20"/>
        <v/>
      </c>
      <c r="K1075"/>
    </row>
    <row r="1076" spans="2:11" x14ac:dyDescent="0.25">
      <c r="B1076" t="str">
        <f t="shared" si="20"/>
        <v/>
      </c>
      <c r="K1076"/>
    </row>
    <row r="1077" spans="2:11" x14ac:dyDescent="0.25">
      <c r="B1077" t="str">
        <f t="shared" si="20"/>
        <v/>
      </c>
      <c r="K1077"/>
    </row>
    <row r="1078" spans="2:11" x14ac:dyDescent="0.25">
      <c r="B1078" t="str">
        <f t="shared" si="20"/>
        <v/>
      </c>
      <c r="K1078"/>
    </row>
    <row r="1079" spans="2:11" x14ac:dyDescent="0.25">
      <c r="B1079" t="str">
        <f t="shared" si="20"/>
        <v/>
      </c>
      <c r="K1079"/>
    </row>
    <row r="1080" spans="2:11" x14ac:dyDescent="0.25">
      <c r="B1080" t="str">
        <f t="shared" si="20"/>
        <v/>
      </c>
      <c r="K1080"/>
    </row>
    <row r="1081" spans="2:11" x14ac:dyDescent="0.25">
      <c r="B1081" t="str">
        <f t="shared" si="20"/>
        <v/>
      </c>
      <c r="K1081"/>
    </row>
    <row r="1082" spans="2:11" x14ac:dyDescent="0.25">
      <c r="B1082" t="str">
        <f t="shared" si="20"/>
        <v/>
      </c>
      <c r="K1082"/>
    </row>
    <row r="1083" spans="2:11" x14ac:dyDescent="0.25">
      <c r="B1083" t="str">
        <f t="shared" si="20"/>
        <v/>
      </c>
      <c r="K1083"/>
    </row>
    <row r="1084" spans="2:11" x14ac:dyDescent="0.25">
      <c r="B1084" t="str">
        <f t="shared" si="20"/>
        <v/>
      </c>
      <c r="K1084"/>
    </row>
    <row r="1085" spans="2:11" x14ac:dyDescent="0.25">
      <c r="B1085" t="str">
        <f t="shared" si="20"/>
        <v/>
      </c>
      <c r="K1085"/>
    </row>
    <row r="1086" spans="2:11" x14ac:dyDescent="0.25">
      <c r="B1086" t="str">
        <f t="shared" si="20"/>
        <v/>
      </c>
      <c r="K1086"/>
    </row>
    <row r="1087" spans="2:11" x14ac:dyDescent="0.25">
      <c r="B1087" t="str">
        <f t="shared" si="20"/>
        <v/>
      </c>
      <c r="K1087"/>
    </row>
    <row r="1088" spans="2:11" x14ac:dyDescent="0.25">
      <c r="B1088" t="str">
        <f t="shared" si="20"/>
        <v/>
      </c>
      <c r="K1088"/>
    </row>
    <row r="1089" spans="2:11" x14ac:dyDescent="0.25">
      <c r="B1089" t="str">
        <f t="shared" si="20"/>
        <v/>
      </c>
      <c r="K1089"/>
    </row>
    <row r="1090" spans="2:11" x14ac:dyDescent="0.25">
      <c r="B1090" t="str">
        <f t="shared" si="20"/>
        <v/>
      </c>
      <c r="K1090"/>
    </row>
    <row r="1091" spans="2:11" x14ac:dyDescent="0.25">
      <c r="B1091" t="str">
        <f t="shared" si="20"/>
        <v/>
      </c>
      <c r="K1091"/>
    </row>
    <row r="1092" spans="2:11" x14ac:dyDescent="0.25">
      <c r="B1092" t="str">
        <f t="shared" si="20"/>
        <v/>
      </c>
      <c r="K1092"/>
    </row>
    <row r="1093" spans="2:11" x14ac:dyDescent="0.25">
      <c r="B1093" t="str">
        <f t="shared" si="20"/>
        <v/>
      </c>
      <c r="K1093"/>
    </row>
    <row r="1094" spans="2:11" x14ac:dyDescent="0.25">
      <c r="B1094" t="str">
        <f t="shared" si="20"/>
        <v/>
      </c>
      <c r="K1094"/>
    </row>
    <row r="1095" spans="2:11" x14ac:dyDescent="0.25">
      <c r="B1095" t="str">
        <f t="shared" si="20"/>
        <v/>
      </c>
      <c r="K1095"/>
    </row>
    <row r="1096" spans="2:11" x14ac:dyDescent="0.25">
      <c r="B1096" t="str">
        <f t="shared" si="20"/>
        <v/>
      </c>
      <c r="K1096"/>
    </row>
    <row r="1097" spans="2:11" x14ac:dyDescent="0.25">
      <c r="B1097" t="str">
        <f t="shared" si="20"/>
        <v/>
      </c>
      <c r="K1097"/>
    </row>
    <row r="1098" spans="2:11" x14ac:dyDescent="0.25">
      <c r="B1098" t="str">
        <f t="shared" ref="B1098:B1161" si="21">LEFT(A1098,3)</f>
        <v/>
      </c>
      <c r="K1098"/>
    </row>
    <row r="1099" spans="2:11" x14ac:dyDescent="0.25">
      <c r="B1099" t="str">
        <f t="shared" si="21"/>
        <v/>
      </c>
      <c r="K1099"/>
    </row>
    <row r="1100" spans="2:11" x14ac:dyDescent="0.25">
      <c r="B1100" t="str">
        <f t="shared" si="21"/>
        <v/>
      </c>
      <c r="K1100"/>
    </row>
    <row r="1101" spans="2:11" x14ac:dyDescent="0.25">
      <c r="B1101" t="str">
        <f t="shared" si="21"/>
        <v/>
      </c>
      <c r="K1101"/>
    </row>
    <row r="1102" spans="2:11" x14ac:dyDescent="0.25">
      <c r="B1102" t="str">
        <f t="shared" si="21"/>
        <v/>
      </c>
      <c r="K1102"/>
    </row>
    <row r="1103" spans="2:11" x14ac:dyDescent="0.25">
      <c r="B1103" t="str">
        <f t="shared" si="21"/>
        <v/>
      </c>
      <c r="K1103"/>
    </row>
    <row r="1104" spans="2:11" x14ac:dyDescent="0.25">
      <c r="B1104" t="str">
        <f t="shared" si="21"/>
        <v/>
      </c>
      <c r="K1104"/>
    </row>
    <row r="1105" spans="2:11" x14ac:dyDescent="0.25">
      <c r="B1105" t="str">
        <f t="shared" si="21"/>
        <v/>
      </c>
      <c r="K1105"/>
    </row>
    <row r="1106" spans="2:11" x14ac:dyDescent="0.25">
      <c r="B1106" t="str">
        <f t="shared" si="21"/>
        <v/>
      </c>
      <c r="K1106"/>
    </row>
    <row r="1107" spans="2:11" x14ac:dyDescent="0.25">
      <c r="B1107" t="str">
        <f t="shared" si="21"/>
        <v/>
      </c>
      <c r="K1107"/>
    </row>
    <row r="1108" spans="2:11" x14ac:dyDescent="0.25">
      <c r="B1108" t="str">
        <f t="shared" si="21"/>
        <v/>
      </c>
      <c r="K1108"/>
    </row>
    <row r="1109" spans="2:11" x14ac:dyDescent="0.25">
      <c r="B1109" t="str">
        <f t="shared" si="21"/>
        <v/>
      </c>
      <c r="K1109"/>
    </row>
    <row r="1110" spans="2:11" x14ac:dyDescent="0.25">
      <c r="B1110" t="str">
        <f t="shared" si="21"/>
        <v/>
      </c>
      <c r="K1110"/>
    </row>
    <row r="1111" spans="2:11" x14ac:dyDescent="0.25">
      <c r="B1111" t="str">
        <f t="shared" si="21"/>
        <v/>
      </c>
      <c r="K1111"/>
    </row>
    <row r="1112" spans="2:11" x14ac:dyDescent="0.25">
      <c r="B1112" t="str">
        <f t="shared" si="21"/>
        <v/>
      </c>
      <c r="K1112"/>
    </row>
    <row r="1113" spans="2:11" x14ac:dyDescent="0.25">
      <c r="B1113" t="str">
        <f t="shared" si="21"/>
        <v/>
      </c>
      <c r="K1113"/>
    </row>
    <row r="1114" spans="2:11" x14ac:dyDescent="0.25">
      <c r="B1114" t="str">
        <f t="shared" si="21"/>
        <v/>
      </c>
      <c r="K1114"/>
    </row>
    <row r="1115" spans="2:11" x14ac:dyDescent="0.25">
      <c r="B1115" t="str">
        <f t="shared" si="21"/>
        <v/>
      </c>
      <c r="K1115"/>
    </row>
    <row r="1116" spans="2:11" x14ac:dyDescent="0.25">
      <c r="B1116" t="str">
        <f t="shared" si="21"/>
        <v/>
      </c>
      <c r="K1116"/>
    </row>
    <row r="1117" spans="2:11" x14ac:dyDescent="0.25">
      <c r="B1117" t="str">
        <f t="shared" si="21"/>
        <v/>
      </c>
      <c r="K1117"/>
    </row>
    <row r="1118" spans="2:11" x14ac:dyDescent="0.25">
      <c r="B1118" t="str">
        <f t="shared" si="21"/>
        <v/>
      </c>
      <c r="K1118"/>
    </row>
    <row r="1119" spans="2:11" x14ac:dyDescent="0.25">
      <c r="B1119" t="str">
        <f t="shared" si="21"/>
        <v/>
      </c>
      <c r="K1119"/>
    </row>
    <row r="1120" spans="2:11" x14ac:dyDescent="0.25">
      <c r="B1120" t="str">
        <f t="shared" si="21"/>
        <v/>
      </c>
      <c r="K1120"/>
    </row>
    <row r="1121" spans="2:11" x14ac:dyDescent="0.25">
      <c r="B1121" t="str">
        <f t="shared" si="21"/>
        <v/>
      </c>
      <c r="K1121"/>
    </row>
    <row r="1122" spans="2:11" x14ac:dyDescent="0.25">
      <c r="B1122" t="str">
        <f t="shared" si="21"/>
        <v/>
      </c>
      <c r="K1122"/>
    </row>
    <row r="1123" spans="2:11" x14ac:dyDescent="0.25">
      <c r="B1123" t="str">
        <f t="shared" si="21"/>
        <v/>
      </c>
      <c r="K1123"/>
    </row>
    <row r="1124" spans="2:11" x14ac:dyDescent="0.25">
      <c r="B1124" t="str">
        <f t="shared" si="21"/>
        <v/>
      </c>
      <c r="K1124"/>
    </row>
    <row r="1125" spans="2:11" x14ac:dyDescent="0.25">
      <c r="B1125" t="str">
        <f t="shared" si="21"/>
        <v/>
      </c>
      <c r="K1125"/>
    </row>
    <row r="1126" spans="2:11" x14ac:dyDescent="0.25">
      <c r="B1126" t="str">
        <f t="shared" si="21"/>
        <v/>
      </c>
      <c r="K1126"/>
    </row>
    <row r="1127" spans="2:11" x14ac:dyDescent="0.25">
      <c r="B1127" t="str">
        <f t="shared" si="21"/>
        <v/>
      </c>
      <c r="K1127"/>
    </row>
    <row r="1128" spans="2:11" x14ac:dyDescent="0.25">
      <c r="B1128" t="str">
        <f t="shared" si="21"/>
        <v/>
      </c>
      <c r="K1128"/>
    </row>
    <row r="1129" spans="2:11" x14ac:dyDescent="0.25">
      <c r="B1129" t="str">
        <f t="shared" si="21"/>
        <v/>
      </c>
      <c r="K1129"/>
    </row>
    <row r="1130" spans="2:11" x14ac:dyDescent="0.25">
      <c r="B1130" t="str">
        <f t="shared" si="21"/>
        <v/>
      </c>
      <c r="K1130"/>
    </row>
    <row r="1131" spans="2:11" x14ac:dyDescent="0.25">
      <c r="B1131" t="str">
        <f t="shared" si="21"/>
        <v/>
      </c>
      <c r="K1131"/>
    </row>
    <row r="1132" spans="2:11" x14ac:dyDescent="0.25">
      <c r="B1132" t="str">
        <f t="shared" si="21"/>
        <v/>
      </c>
      <c r="K1132"/>
    </row>
    <row r="1133" spans="2:11" x14ac:dyDescent="0.25">
      <c r="B1133" t="str">
        <f t="shared" si="21"/>
        <v/>
      </c>
      <c r="K1133"/>
    </row>
    <row r="1134" spans="2:11" x14ac:dyDescent="0.25">
      <c r="B1134" t="str">
        <f t="shared" si="21"/>
        <v/>
      </c>
      <c r="K1134"/>
    </row>
    <row r="1135" spans="2:11" x14ac:dyDescent="0.25">
      <c r="B1135" t="str">
        <f t="shared" si="21"/>
        <v/>
      </c>
      <c r="K1135"/>
    </row>
    <row r="1136" spans="2:11" x14ac:dyDescent="0.25">
      <c r="B1136" t="str">
        <f t="shared" si="21"/>
        <v/>
      </c>
      <c r="K1136"/>
    </row>
    <row r="1137" spans="2:11" x14ac:dyDescent="0.25">
      <c r="B1137" t="str">
        <f t="shared" si="21"/>
        <v/>
      </c>
      <c r="K1137"/>
    </row>
    <row r="1138" spans="2:11" x14ac:dyDescent="0.25">
      <c r="B1138" t="str">
        <f t="shared" si="21"/>
        <v/>
      </c>
      <c r="K1138"/>
    </row>
    <row r="1139" spans="2:11" x14ac:dyDescent="0.25">
      <c r="B1139" t="str">
        <f t="shared" si="21"/>
        <v/>
      </c>
      <c r="K1139"/>
    </row>
    <row r="1140" spans="2:11" x14ac:dyDescent="0.25">
      <c r="B1140" t="str">
        <f t="shared" si="21"/>
        <v/>
      </c>
      <c r="K1140"/>
    </row>
    <row r="1141" spans="2:11" x14ac:dyDescent="0.25">
      <c r="B1141" t="str">
        <f t="shared" si="21"/>
        <v/>
      </c>
      <c r="K1141"/>
    </row>
    <row r="1142" spans="2:11" x14ac:dyDescent="0.25">
      <c r="B1142" t="str">
        <f t="shared" si="21"/>
        <v/>
      </c>
      <c r="K1142"/>
    </row>
    <row r="1143" spans="2:11" x14ac:dyDescent="0.25">
      <c r="B1143" t="str">
        <f t="shared" si="21"/>
        <v/>
      </c>
      <c r="K1143"/>
    </row>
    <row r="1144" spans="2:11" x14ac:dyDescent="0.25">
      <c r="B1144" t="str">
        <f t="shared" si="21"/>
        <v/>
      </c>
      <c r="K1144"/>
    </row>
    <row r="1145" spans="2:11" x14ac:dyDescent="0.25">
      <c r="B1145" t="str">
        <f t="shared" si="21"/>
        <v/>
      </c>
      <c r="K1145"/>
    </row>
    <row r="1146" spans="2:11" x14ac:dyDescent="0.25">
      <c r="B1146" t="str">
        <f t="shared" si="21"/>
        <v/>
      </c>
      <c r="K1146"/>
    </row>
    <row r="1147" spans="2:11" x14ac:dyDescent="0.25">
      <c r="B1147" t="str">
        <f t="shared" si="21"/>
        <v/>
      </c>
      <c r="K1147"/>
    </row>
    <row r="1148" spans="2:11" x14ac:dyDescent="0.25">
      <c r="B1148" t="str">
        <f t="shared" si="21"/>
        <v/>
      </c>
      <c r="K1148"/>
    </row>
    <row r="1149" spans="2:11" x14ac:dyDescent="0.25">
      <c r="B1149" t="str">
        <f t="shared" si="21"/>
        <v/>
      </c>
      <c r="K1149"/>
    </row>
    <row r="1150" spans="2:11" x14ac:dyDescent="0.25">
      <c r="B1150" t="str">
        <f t="shared" si="21"/>
        <v/>
      </c>
      <c r="K1150"/>
    </row>
    <row r="1151" spans="2:11" x14ac:dyDescent="0.25">
      <c r="B1151" t="str">
        <f t="shared" si="21"/>
        <v/>
      </c>
      <c r="K1151"/>
    </row>
    <row r="1152" spans="2:11" x14ac:dyDescent="0.25">
      <c r="B1152" t="str">
        <f t="shared" si="21"/>
        <v/>
      </c>
      <c r="K1152"/>
    </row>
    <row r="1153" spans="2:11" x14ac:dyDescent="0.25">
      <c r="B1153" t="str">
        <f t="shared" si="21"/>
        <v/>
      </c>
      <c r="K1153"/>
    </row>
    <row r="1154" spans="2:11" x14ac:dyDescent="0.25">
      <c r="B1154" t="str">
        <f t="shared" si="21"/>
        <v/>
      </c>
      <c r="K1154"/>
    </row>
    <row r="1155" spans="2:11" x14ac:dyDescent="0.25">
      <c r="B1155" t="str">
        <f t="shared" si="21"/>
        <v/>
      </c>
      <c r="K1155"/>
    </row>
    <row r="1156" spans="2:11" x14ac:dyDescent="0.25">
      <c r="B1156" t="str">
        <f t="shared" si="21"/>
        <v/>
      </c>
      <c r="K1156"/>
    </row>
    <row r="1157" spans="2:11" x14ac:dyDescent="0.25">
      <c r="B1157" t="str">
        <f t="shared" si="21"/>
        <v/>
      </c>
      <c r="K1157"/>
    </row>
    <row r="1158" spans="2:11" x14ac:dyDescent="0.25">
      <c r="B1158" t="str">
        <f t="shared" si="21"/>
        <v/>
      </c>
      <c r="K1158"/>
    </row>
    <row r="1159" spans="2:11" x14ac:dyDescent="0.25">
      <c r="B1159" t="str">
        <f t="shared" si="21"/>
        <v/>
      </c>
      <c r="K1159"/>
    </row>
    <row r="1160" spans="2:11" x14ac:dyDescent="0.25">
      <c r="B1160" t="str">
        <f t="shared" si="21"/>
        <v/>
      </c>
      <c r="K1160"/>
    </row>
    <row r="1161" spans="2:11" x14ac:dyDescent="0.25">
      <c r="B1161" t="str">
        <f t="shared" si="21"/>
        <v/>
      </c>
      <c r="K1161"/>
    </row>
    <row r="1162" spans="2:11" x14ac:dyDescent="0.25">
      <c r="B1162" t="str">
        <f t="shared" ref="B1162:B1225" si="22">LEFT(A1162,3)</f>
        <v/>
      </c>
      <c r="K1162"/>
    </row>
    <row r="1163" spans="2:11" x14ac:dyDescent="0.25">
      <c r="B1163" t="str">
        <f t="shared" si="22"/>
        <v/>
      </c>
      <c r="K1163"/>
    </row>
    <row r="1164" spans="2:11" x14ac:dyDescent="0.25">
      <c r="B1164" t="str">
        <f t="shared" si="22"/>
        <v/>
      </c>
      <c r="K1164"/>
    </row>
    <row r="1165" spans="2:11" x14ac:dyDescent="0.25">
      <c r="B1165" t="str">
        <f t="shared" si="22"/>
        <v/>
      </c>
      <c r="K1165"/>
    </row>
    <row r="1166" spans="2:11" x14ac:dyDescent="0.25">
      <c r="B1166" t="str">
        <f t="shared" si="22"/>
        <v/>
      </c>
      <c r="K1166"/>
    </row>
    <row r="1167" spans="2:11" x14ac:dyDescent="0.25">
      <c r="B1167" t="str">
        <f t="shared" si="22"/>
        <v/>
      </c>
      <c r="K1167"/>
    </row>
    <row r="1168" spans="2:11" x14ac:dyDescent="0.25">
      <c r="B1168" t="str">
        <f t="shared" si="22"/>
        <v/>
      </c>
      <c r="K1168"/>
    </row>
    <row r="1169" spans="2:11" x14ac:dyDescent="0.25">
      <c r="B1169" t="str">
        <f t="shared" si="22"/>
        <v/>
      </c>
      <c r="K1169"/>
    </row>
    <row r="1170" spans="2:11" x14ac:dyDescent="0.25">
      <c r="B1170" t="str">
        <f t="shared" si="22"/>
        <v/>
      </c>
      <c r="K1170"/>
    </row>
    <row r="1171" spans="2:11" x14ac:dyDescent="0.25">
      <c r="B1171" t="str">
        <f t="shared" si="22"/>
        <v/>
      </c>
      <c r="K1171"/>
    </row>
    <row r="1172" spans="2:11" x14ac:dyDescent="0.25">
      <c r="B1172" t="str">
        <f t="shared" si="22"/>
        <v/>
      </c>
      <c r="K1172"/>
    </row>
    <row r="1173" spans="2:11" x14ac:dyDescent="0.25">
      <c r="B1173" t="str">
        <f t="shared" si="22"/>
        <v/>
      </c>
      <c r="K1173"/>
    </row>
    <row r="1174" spans="2:11" x14ac:dyDescent="0.25">
      <c r="B1174" t="str">
        <f t="shared" si="22"/>
        <v/>
      </c>
      <c r="K1174"/>
    </row>
    <row r="1175" spans="2:11" x14ac:dyDescent="0.25">
      <c r="B1175" t="str">
        <f t="shared" si="22"/>
        <v/>
      </c>
      <c r="K1175"/>
    </row>
    <row r="1176" spans="2:11" x14ac:dyDescent="0.25">
      <c r="B1176" t="str">
        <f t="shared" si="22"/>
        <v/>
      </c>
      <c r="K1176"/>
    </row>
    <row r="1177" spans="2:11" x14ac:dyDescent="0.25">
      <c r="B1177" t="str">
        <f t="shared" si="22"/>
        <v/>
      </c>
      <c r="K1177"/>
    </row>
    <row r="1178" spans="2:11" x14ac:dyDescent="0.25">
      <c r="B1178" t="str">
        <f t="shared" si="22"/>
        <v/>
      </c>
      <c r="K1178"/>
    </row>
    <row r="1179" spans="2:11" x14ac:dyDescent="0.25">
      <c r="B1179" t="str">
        <f t="shared" si="22"/>
        <v/>
      </c>
      <c r="K1179"/>
    </row>
    <row r="1180" spans="2:11" x14ac:dyDescent="0.25">
      <c r="B1180" t="str">
        <f t="shared" si="22"/>
        <v/>
      </c>
      <c r="K1180"/>
    </row>
    <row r="1181" spans="2:11" x14ac:dyDescent="0.25">
      <c r="B1181" t="str">
        <f t="shared" si="22"/>
        <v/>
      </c>
      <c r="K1181"/>
    </row>
    <row r="1182" spans="2:11" x14ac:dyDescent="0.25">
      <c r="B1182" t="str">
        <f t="shared" si="22"/>
        <v/>
      </c>
      <c r="K1182"/>
    </row>
    <row r="1183" spans="2:11" x14ac:dyDescent="0.25">
      <c r="B1183" t="str">
        <f t="shared" si="22"/>
        <v/>
      </c>
      <c r="K1183"/>
    </row>
    <row r="1184" spans="2:11" x14ac:dyDescent="0.25">
      <c r="B1184" t="str">
        <f t="shared" si="22"/>
        <v/>
      </c>
      <c r="K1184"/>
    </row>
    <row r="1185" spans="2:11" x14ac:dyDescent="0.25">
      <c r="B1185" t="str">
        <f t="shared" si="22"/>
        <v/>
      </c>
      <c r="K1185"/>
    </row>
    <row r="1186" spans="2:11" x14ac:dyDescent="0.25">
      <c r="B1186" t="str">
        <f t="shared" si="22"/>
        <v/>
      </c>
      <c r="K1186"/>
    </row>
    <row r="1187" spans="2:11" x14ac:dyDescent="0.25">
      <c r="B1187" t="str">
        <f t="shared" si="22"/>
        <v/>
      </c>
      <c r="K1187"/>
    </row>
    <row r="1188" spans="2:11" x14ac:dyDescent="0.25">
      <c r="B1188" t="str">
        <f t="shared" si="22"/>
        <v/>
      </c>
      <c r="K1188"/>
    </row>
    <row r="1189" spans="2:11" x14ac:dyDescent="0.25">
      <c r="B1189" t="str">
        <f t="shared" si="22"/>
        <v/>
      </c>
      <c r="K1189"/>
    </row>
    <row r="1190" spans="2:11" x14ac:dyDescent="0.25">
      <c r="B1190" t="str">
        <f t="shared" si="22"/>
        <v/>
      </c>
      <c r="K1190"/>
    </row>
    <row r="1191" spans="2:11" x14ac:dyDescent="0.25">
      <c r="B1191" t="str">
        <f t="shared" si="22"/>
        <v/>
      </c>
      <c r="K1191"/>
    </row>
    <row r="1192" spans="2:11" x14ac:dyDescent="0.25">
      <c r="B1192" t="str">
        <f t="shared" si="22"/>
        <v/>
      </c>
      <c r="K1192"/>
    </row>
    <row r="1193" spans="2:11" x14ac:dyDescent="0.25">
      <c r="B1193" t="str">
        <f t="shared" si="22"/>
        <v/>
      </c>
      <c r="K1193"/>
    </row>
    <row r="1194" spans="2:11" x14ac:dyDescent="0.25">
      <c r="B1194" t="str">
        <f t="shared" si="22"/>
        <v/>
      </c>
      <c r="K1194"/>
    </row>
    <row r="1195" spans="2:11" x14ac:dyDescent="0.25">
      <c r="B1195" t="str">
        <f t="shared" si="22"/>
        <v/>
      </c>
      <c r="K1195"/>
    </row>
    <row r="1196" spans="2:11" x14ac:dyDescent="0.25">
      <c r="B1196" t="str">
        <f t="shared" si="22"/>
        <v/>
      </c>
      <c r="K1196"/>
    </row>
    <row r="1197" spans="2:11" x14ac:dyDescent="0.25">
      <c r="B1197" t="str">
        <f t="shared" si="22"/>
        <v/>
      </c>
      <c r="K1197"/>
    </row>
    <row r="1198" spans="2:11" x14ac:dyDescent="0.25">
      <c r="B1198" t="str">
        <f t="shared" si="22"/>
        <v/>
      </c>
      <c r="K1198"/>
    </row>
    <row r="1199" spans="2:11" x14ac:dyDescent="0.25">
      <c r="B1199" t="str">
        <f t="shared" si="22"/>
        <v/>
      </c>
      <c r="K1199"/>
    </row>
    <row r="1200" spans="2:11" x14ac:dyDescent="0.25">
      <c r="B1200" t="str">
        <f t="shared" si="22"/>
        <v/>
      </c>
      <c r="K1200"/>
    </row>
    <row r="1201" spans="2:11" x14ac:dyDescent="0.25">
      <c r="B1201" t="str">
        <f t="shared" si="22"/>
        <v/>
      </c>
      <c r="K1201"/>
    </row>
    <row r="1202" spans="2:11" x14ac:dyDescent="0.25">
      <c r="B1202" t="str">
        <f t="shared" si="22"/>
        <v/>
      </c>
      <c r="K1202"/>
    </row>
    <row r="1203" spans="2:11" x14ac:dyDescent="0.25">
      <c r="B1203" t="str">
        <f t="shared" si="22"/>
        <v/>
      </c>
      <c r="K1203"/>
    </row>
    <row r="1204" spans="2:11" x14ac:dyDescent="0.25">
      <c r="B1204" t="str">
        <f t="shared" si="22"/>
        <v/>
      </c>
      <c r="K1204"/>
    </row>
    <row r="1205" spans="2:11" x14ac:dyDescent="0.25">
      <c r="B1205" t="str">
        <f t="shared" si="22"/>
        <v/>
      </c>
      <c r="K1205"/>
    </row>
    <row r="1206" spans="2:11" x14ac:dyDescent="0.25">
      <c r="B1206" t="str">
        <f t="shared" si="22"/>
        <v/>
      </c>
      <c r="K1206"/>
    </row>
    <row r="1207" spans="2:11" x14ac:dyDescent="0.25">
      <c r="B1207" t="str">
        <f t="shared" si="22"/>
        <v/>
      </c>
      <c r="K1207"/>
    </row>
    <row r="1208" spans="2:11" x14ac:dyDescent="0.25">
      <c r="B1208" t="str">
        <f t="shared" si="22"/>
        <v/>
      </c>
      <c r="K1208"/>
    </row>
    <row r="1209" spans="2:11" x14ac:dyDescent="0.25">
      <c r="B1209" t="str">
        <f t="shared" si="22"/>
        <v/>
      </c>
      <c r="K1209"/>
    </row>
    <row r="1210" spans="2:11" x14ac:dyDescent="0.25">
      <c r="B1210" t="str">
        <f t="shared" si="22"/>
        <v/>
      </c>
      <c r="K1210"/>
    </row>
    <row r="1211" spans="2:11" x14ac:dyDescent="0.25">
      <c r="B1211" t="str">
        <f t="shared" si="22"/>
        <v/>
      </c>
      <c r="K1211"/>
    </row>
    <row r="1212" spans="2:11" x14ac:dyDescent="0.25">
      <c r="B1212" t="str">
        <f t="shared" si="22"/>
        <v/>
      </c>
      <c r="K1212"/>
    </row>
    <row r="1213" spans="2:11" x14ac:dyDescent="0.25">
      <c r="B1213" t="str">
        <f t="shared" si="22"/>
        <v/>
      </c>
      <c r="K1213"/>
    </row>
    <row r="1214" spans="2:11" x14ac:dyDescent="0.25">
      <c r="B1214" t="str">
        <f t="shared" si="22"/>
        <v/>
      </c>
      <c r="K1214"/>
    </row>
    <row r="1215" spans="2:11" x14ac:dyDescent="0.25">
      <c r="B1215" t="str">
        <f t="shared" si="22"/>
        <v/>
      </c>
      <c r="K1215"/>
    </row>
    <row r="1216" spans="2:11" x14ac:dyDescent="0.25">
      <c r="B1216" t="str">
        <f t="shared" si="22"/>
        <v/>
      </c>
      <c r="K1216"/>
    </row>
    <row r="1217" spans="2:11" x14ac:dyDescent="0.25">
      <c r="B1217" t="str">
        <f t="shared" si="22"/>
        <v/>
      </c>
      <c r="K1217"/>
    </row>
    <row r="1218" spans="2:11" x14ac:dyDescent="0.25">
      <c r="B1218" t="str">
        <f t="shared" si="22"/>
        <v/>
      </c>
      <c r="K1218"/>
    </row>
    <row r="1219" spans="2:11" x14ac:dyDescent="0.25">
      <c r="B1219" t="str">
        <f t="shared" si="22"/>
        <v/>
      </c>
      <c r="K1219"/>
    </row>
    <row r="1220" spans="2:11" x14ac:dyDescent="0.25">
      <c r="B1220" t="str">
        <f t="shared" si="22"/>
        <v/>
      </c>
      <c r="K1220"/>
    </row>
    <row r="1221" spans="2:11" x14ac:dyDescent="0.25">
      <c r="B1221" t="str">
        <f t="shared" si="22"/>
        <v/>
      </c>
      <c r="K1221"/>
    </row>
    <row r="1222" spans="2:11" x14ac:dyDescent="0.25">
      <c r="B1222" t="str">
        <f t="shared" si="22"/>
        <v/>
      </c>
      <c r="K1222"/>
    </row>
    <row r="1223" spans="2:11" x14ac:dyDescent="0.25">
      <c r="B1223" t="str">
        <f t="shared" si="22"/>
        <v/>
      </c>
      <c r="K1223"/>
    </row>
    <row r="1224" spans="2:11" x14ac:dyDescent="0.25">
      <c r="B1224" t="str">
        <f t="shared" si="22"/>
        <v/>
      </c>
      <c r="K1224"/>
    </row>
    <row r="1225" spans="2:11" x14ac:dyDescent="0.25">
      <c r="B1225" t="str">
        <f t="shared" si="22"/>
        <v/>
      </c>
      <c r="K1225"/>
    </row>
    <row r="1226" spans="2:11" x14ac:dyDescent="0.25">
      <c r="B1226" t="str">
        <f t="shared" ref="B1226:B1289" si="23">LEFT(A1226,3)</f>
        <v/>
      </c>
      <c r="K1226"/>
    </row>
    <row r="1227" spans="2:11" x14ac:dyDescent="0.25">
      <c r="B1227" t="str">
        <f t="shared" si="23"/>
        <v/>
      </c>
      <c r="K1227"/>
    </row>
    <row r="1228" spans="2:11" x14ac:dyDescent="0.25">
      <c r="B1228" t="str">
        <f t="shared" si="23"/>
        <v/>
      </c>
      <c r="K1228"/>
    </row>
    <row r="1229" spans="2:11" x14ac:dyDescent="0.25">
      <c r="B1229" t="str">
        <f t="shared" si="23"/>
        <v/>
      </c>
      <c r="K1229"/>
    </row>
    <row r="1230" spans="2:11" x14ac:dyDescent="0.25">
      <c r="B1230" t="str">
        <f t="shared" si="23"/>
        <v/>
      </c>
      <c r="K1230"/>
    </row>
    <row r="1231" spans="2:11" x14ac:dyDescent="0.25">
      <c r="B1231" t="str">
        <f t="shared" si="23"/>
        <v/>
      </c>
      <c r="K1231"/>
    </row>
    <row r="1232" spans="2:11" x14ac:dyDescent="0.25">
      <c r="B1232" t="str">
        <f t="shared" si="23"/>
        <v/>
      </c>
      <c r="K1232"/>
    </row>
    <row r="1233" spans="2:11" x14ac:dyDescent="0.25">
      <c r="B1233" t="str">
        <f t="shared" si="23"/>
        <v/>
      </c>
      <c r="K1233"/>
    </row>
    <row r="1234" spans="2:11" x14ac:dyDescent="0.25">
      <c r="B1234" t="str">
        <f t="shared" si="23"/>
        <v/>
      </c>
      <c r="K1234"/>
    </row>
    <row r="1235" spans="2:11" x14ac:dyDescent="0.25">
      <c r="B1235" t="str">
        <f t="shared" si="23"/>
        <v/>
      </c>
      <c r="K1235"/>
    </row>
    <row r="1236" spans="2:11" x14ac:dyDescent="0.25">
      <c r="B1236" t="str">
        <f t="shared" si="23"/>
        <v/>
      </c>
      <c r="K1236"/>
    </row>
    <row r="1237" spans="2:11" x14ac:dyDescent="0.25">
      <c r="B1237" t="str">
        <f t="shared" si="23"/>
        <v/>
      </c>
      <c r="K1237"/>
    </row>
    <row r="1238" spans="2:11" x14ac:dyDescent="0.25">
      <c r="B1238" t="str">
        <f t="shared" si="23"/>
        <v/>
      </c>
      <c r="K1238"/>
    </row>
    <row r="1239" spans="2:11" x14ac:dyDescent="0.25">
      <c r="B1239" t="str">
        <f t="shared" si="23"/>
        <v/>
      </c>
      <c r="K1239"/>
    </row>
    <row r="1240" spans="2:11" x14ac:dyDescent="0.25">
      <c r="B1240" t="str">
        <f t="shared" si="23"/>
        <v/>
      </c>
      <c r="K1240"/>
    </row>
    <row r="1241" spans="2:11" x14ac:dyDescent="0.25">
      <c r="B1241" t="str">
        <f t="shared" si="23"/>
        <v/>
      </c>
      <c r="K1241"/>
    </row>
    <row r="1242" spans="2:11" x14ac:dyDescent="0.25">
      <c r="B1242" t="str">
        <f t="shared" si="23"/>
        <v/>
      </c>
      <c r="K1242"/>
    </row>
    <row r="1243" spans="2:11" x14ac:dyDescent="0.25">
      <c r="B1243" t="str">
        <f t="shared" si="23"/>
        <v/>
      </c>
      <c r="K1243"/>
    </row>
    <row r="1244" spans="2:11" x14ac:dyDescent="0.25">
      <c r="B1244" t="str">
        <f t="shared" si="23"/>
        <v/>
      </c>
      <c r="K1244"/>
    </row>
    <row r="1245" spans="2:11" x14ac:dyDescent="0.25">
      <c r="B1245" t="str">
        <f t="shared" si="23"/>
        <v/>
      </c>
      <c r="K1245"/>
    </row>
    <row r="1246" spans="2:11" x14ac:dyDescent="0.25">
      <c r="B1246" t="str">
        <f t="shared" si="23"/>
        <v/>
      </c>
      <c r="K1246"/>
    </row>
    <row r="1247" spans="2:11" x14ac:dyDescent="0.25">
      <c r="B1247" t="str">
        <f t="shared" si="23"/>
        <v/>
      </c>
      <c r="K1247"/>
    </row>
    <row r="1248" spans="2:11" x14ac:dyDescent="0.25">
      <c r="B1248" t="str">
        <f t="shared" si="23"/>
        <v/>
      </c>
      <c r="K1248"/>
    </row>
    <row r="1249" spans="2:11" x14ac:dyDescent="0.25">
      <c r="B1249" t="str">
        <f t="shared" si="23"/>
        <v/>
      </c>
      <c r="K1249"/>
    </row>
    <row r="1250" spans="2:11" x14ac:dyDescent="0.25">
      <c r="B1250" t="str">
        <f t="shared" si="23"/>
        <v/>
      </c>
      <c r="K1250"/>
    </row>
    <row r="1251" spans="2:11" x14ac:dyDescent="0.25">
      <c r="B1251" t="str">
        <f t="shared" si="23"/>
        <v/>
      </c>
      <c r="K1251"/>
    </row>
    <row r="1252" spans="2:11" x14ac:dyDescent="0.25">
      <c r="B1252" t="str">
        <f t="shared" si="23"/>
        <v/>
      </c>
      <c r="K1252"/>
    </row>
    <row r="1253" spans="2:11" x14ac:dyDescent="0.25">
      <c r="B1253" t="str">
        <f t="shared" si="23"/>
        <v/>
      </c>
      <c r="K1253"/>
    </row>
    <row r="1254" spans="2:11" x14ac:dyDescent="0.25">
      <c r="B1254" t="str">
        <f t="shared" si="23"/>
        <v/>
      </c>
      <c r="K1254"/>
    </row>
    <row r="1255" spans="2:11" x14ac:dyDescent="0.25">
      <c r="B1255" t="str">
        <f t="shared" si="23"/>
        <v/>
      </c>
      <c r="K1255"/>
    </row>
    <row r="1256" spans="2:11" x14ac:dyDescent="0.25">
      <c r="B1256" t="str">
        <f t="shared" si="23"/>
        <v/>
      </c>
      <c r="K1256"/>
    </row>
    <row r="1257" spans="2:11" x14ac:dyDescent="0.25">
      <c r="B1257" t="str">
        <f t="shared" si="23"/>
        <v/>
      </c>
      <c r="K1257"/>
    </row>
    <row r="1258" spans="2:11" x14ac:dyDescent="0.25">
      <c r="B1258" t="str">
        <f t="shared" si="23"/>
        <v/>
      </c>
      <c r="K1258"/>
    </row>
    <row r="1259" spans="2:11" x14ac:dyDescent="0.25">
      <c r="B1259" t="str">
        <f t="shared" si="23"/>
        <v/>
      </c>
      <c r="K1259"/>
    </row>
    <row r="1260" spans="2:11" x14ac:dyDescent="0.25">
      <c r="B1260" t="str">
        <f t="shared" si="23"/>
        <v/>
      </c>
      <c r="K1260"/>
    </row>
    <row r="1261" spans="2:11" x14ac:dyDescent="0.25">
      <c r="B1261" t="str">
        <f t="shared" si="23"/>
        <v/>
      </c>
      <c r="K1261"/>
    </row>
    <row r="1262" spans="2:11" x14ac:dyDescent="0.25">
      <c r="B1262" t="str">
        <f t="shared" si="23"/>
        <v/>
      </c>
      <c r="K1262"/>
    </row>
    <row r="1263" spans="2:11" x14ac:dyDescent="0.25">
      <c r="B1263" t="str">
        <f t="shared" si="23"/>
        <v/>
      </c>
      <c r="K1263"/>
    </row>
    <row r="1264" spans="2:11" x14ac:dyDescent="0.25">
      <c r="B1264" t="str">
        <f t="shared" si="23"/>
        <v/>
      </c>
      <c r="K1264"/>
    </row>
    <row r="1265" spans="2:11" x14ac:dyDescent="0.25">
      <c r="B1265" t="str">
        <f t="shared" si="23"/>
        <v/>
      </c>
      <c r="K1265"/>
    </row>
    <row r="1266" spans="2:11" x14ac:dyDescent="0.25">
      <c r="B1266" t="str">
        <f t="shared" si="23"/>
        <v/>
      </c>
      <c r="K1266"/>
    </row>
    <row r="1267" spans="2:11" x14ac:dyDescent="0.25">
      <c r="B1267" t="str">
        <f t="shared" si="23"/>
        <v/>
      </c>
      <c r="K1267"/>
    </row>
    <row r="1268" spans="2:11" x14ac:dyDescent="0.25">
      <c r="B1268" t="str">
        <f t="shared" si="23"/>
        <v/>
      </c>
      <c r="K1268"/>
    </row>
    <row r="1269" spans="2:11" x14ac:dyDescent="0.25">
      <c r="B1269" t="str">
        <f t="shared" si="23"/>
        <v/>
      </c>
      <c r="K1269"/>
    </row>
    <row r="1270" spans="2:11" x14ac:dyDescent="0.25">
      <c r="B1270" t="str">
        <f t="shared" si="23"/>
        <v/>
      </c>
      <c r="K1270"/>
    </row>
    <row r="1271" spans="2:11" x14ac:dyDescent="0.25">
      <c r="B1271" t="str">
        <f t="shared" si="23"/>
        <v/>
      </c>
      <c r="K1271"/>
    </row>
    <row r="1272" spans="2:11" x14ac:dyDescent="0.25">
      <c r="B1272" t="str">
        <f t="shared" si="23"/>
        <v/>
      </c>
      <c r="K1272"/>
    </row>
    <row r="1273" spans="2:11" x14ac:dyDescent="0.25">
      <c r="B1273" t="str">
        <f t="shared" si="23"/>
        <v/>
      </c>
      <c r="K1273"/>
    </row>
    <row r="1274" spans="2:11" x14ac:dyDescent="0.25">
      <c r="B1274" t="str">
        <f t="shared" si="23"/>
        <v/>
      </c>
      <c r="K1274"/>
    </row>
    <row r="1275" spans="2:11" x14ac:dyDescent="0.25">
      <c r="B1275" t="str">
        <f t="shared" si="23"/>
        <v/>
      </c>
      <c r="K1275"/>
    </row>
    <row r="1276" spans="2:11" x14ac:dyDescent="0.25">
      <c r="B1276" t="str">
        <f t="shared" si="23"/>
        <v/>
      </c>
      <c r="K1276"/>
    </row>
    <row r="1277" spans="2:11" x14ac:dyDescent="0.25">
      <c r="B1277" t="str">
        <f t="shared" si="23"/>
        <v/>
      </c>
      <c r="K1277"/>
    </row>
    <row r="1278" spans="2:11" x14ac:dyDescent="0.25">
      <c r="B1278" t="str">
        <f t="shared" si="23"/>
        <v/>
      </c>
      <c r="K1278"/>
    </row>
    <row r="1279" spans="2:11" x14ac:dyDescent="0.25">
      <c r="B1279" t="str">
        <f t="shared" si="23"/>
        <v/>
      </c>
      <c r="K1279"/>
    </row>
    <row r="1280" spans="2:11" x14ac:dyDescent="0.25">
      <c r="B1280" t="str">
        <f t="shared" si="23"/>
        <v/>
      </c>
      <c r="K1280"/>
    </row>
    <row r="1281" spans="2:11" x14ac:dyDescent="0.25">
      <c r="B1281" t="str">
        <f t="shared" si="23"/>
        <v/>
      </c>
      <c r="K1281"/>
    </row>
    <row r="1282" spans="2:11" x14ac:dyDescent="0.25">
      <c r="B1282" t="str">
        <f t="shared" si="23"/>
        <v/>
      </c>
      <c r="K1282"/>
    </row>
    <row r="1283" spans="2:11" x14ac:dyDescent="0.25">
      <c r="B1283" t="str">
        <f t="shared" si="23"/>
        <v/>
      </c>
      <c r="K1283"/>
    </row>
    <row r="1284" spans="2:11" x14ac:dyDescent="0.25">
      <c r="B1284" t="str">
        <f t="shared" si="23"/>
        <v/>
      </c>
      <c r="K1284"/>
    </row>
    <row r="1285" spans="2:11" x14ac:dyDescent="0.25">
      <c r="B1285" t="str">
        <f t="shared" si="23"/>
        <v/>
      </c>
      <c r="K1285"/>
    </row>
    <row r="1286" spans="2:11" x14ac:dyDescent="0.25">
      <c r="B1286" t="str">
        <f t="shared" si="23"/>
        <v/>
      </c>
      <c r="K1286"/>
    </row>
    <row r="1287" spans="2:11" x14ac:dyDescent="0.25">
      <c r="B1287" t="str">
        <f t="shared" si="23"/>
        <v/>
      </c>
      <c r="K1287"/>
    </row>
    <row r="1288" spans="2:11" x14ac:dyDescent="0.25">
      <c r="B1288" t="str">
        <f t="shared" si="23"/>
        <v/>
      </c>
      <c r="K1288"/>
    </row>
    <row r="1289" spans="2:11" x14ac:dyDescent="0.25">
      <c r="B1289" t="str">
        <f t="shared" si="23"/>
        <v/>
      </c>
      <c r="K1289"/>
    </row>
    <row r="1290" spans="2:11" x14ac:dyDescent="0.25">
      <c r="B1290" t="str">
        <f t="shared" ref="B1290:B1353" si="24">LEFT(A1290,3)</f>
        <v/>
      </c>
      <c r="K1290"/>
    </row>
    <row r="1291" spans="2:11" x14ac:dyDescent="0.25">
      <c r="B1291" t="str">
        <f t="shared" si="24"/>
        <v/>
      </c>
      <c r="K1291"/>
    </row>
    <row r="1292" spans="2:11" x14ac:dyDescent="0.25">
      <c r="B1292" t="str">
        <f t="shared" si="24"/>
        <v/>
      </c>
      <c r="K1292"/>
    </row>
    <row r="1293" spans="2:11" x14ac:dyDescent="0.25">
      <c r="B1293" t="str">
        <f t="shared" si="24"/>
        <v/>
      </c>
      <c r="K1293"/>
    </row>
    <row r="1294" spans="2:11" x14ac:dyDescent="0.25">
      <c r="B1294" t="str">
        <f t="shared" si="24"/>
        <v/>
      </c>
      <c r="K1294"/>
    </row>
    <row r="1295" spans="2:11" x14ac:dyDescent="0.25">
      <c r="B1295" t="str">
        <f t="shared" si="24"/>
        <v/>
      </c>
      <c r="K1295"/>
    </row>
    <row r="1296" spans="2:11" x14ac:dyDescent="0.25">
      <c r="B1296" t="str">
        <f t="shared" si="24"/>
        <v/>
      </c>
      <c r="K1296"/>
    </row>
    <row r="1297" spans="2:11" x14ac:dyDescent="0.25">
      <c r="B1297" t="str">
        <f t="shared" si="24"/>
        <v/>
      </c>
      <c r="K1297"/>
    </row>
    <row r="1298" spans="2:11" x14ac:dyDescent="0.25">
      <c r="B1298" t="str">
        <f t="shared" si="24"/>
        <v/>
      </c>
      <c r="K1298"/>
    </row>
    <row r="1299" spans="2:11" x14ac:dyDescent="0.25">
      <c r="B1299" t="str">
        <f t="shared" si="24"/>
        <v/>
      </c>
      <c r="K1299"/>
    </row>
    <row r="1300" spans="2:11" x14ac:dyDescent="0.25">
      <c r="B1300" t="str">
        <f t="shared" si="24"/>
        <v/>
      </c>
      <c r="K1300"/>
    </row>
    <row r="1301" spans="2:11" x14ac:dyDescent="0.25">
      <c r="B1301" t="str">
        <f t="shared" si="24"/>
        <v/>
      </c>
      <c r="K1301"/>
    </row>
    <row r="1302" spans="2:11" x14ac:dyDescent="0.25">
      <c r="B1302" t="str">
        <f t="shared" si="24"/>
        <v/>
      </c>
      <c r="K1302"/>
    </row>
    <row r="1303" spans="2:11" x14ac:dyDescent="0.25">
      <c r="B1303" t="str">
        <f t="shared" si="24"/>
        <v/>
      </c>
      <c r="K1303"/>
    </row>
    <row r="1304" spans="2:11" x14ac:dyDescent="0.25">
      <c r="B1304" t="str">
        <f t="shared" si="24"/>
        <v/>
      </c>
      <c r="K1304"/>
    </row>
    <row r="1305" spans="2:11" x14ac:dyDescent="0.25">
      <c r="B1305" t="str">
        <f t="shared" si="24"/>
        <v/>
      </c>
      <c r="K1305"/>
    </row>
    <row r="1306" spans="2:11" x14ac:dyDescent="0.25">
      <c r="B1306" t="str">
        <f t="shared" si="24"/>
        <v/>
      </c>
      <c r="K1306"/>
    </row>
    <row r="1307" spans="2:11" x14ac:dyDescent="0.25">
      <c r="B1307" t="str">
        <f t="shared" si="24"/>
        <v/>
      </c>
      <c r="K1307"/>
    </row>
    <row r="1308" spans="2:11" x14ac:dyDescent="0.25">
      <c r="B1308" t="str">
        <f t="shared" si="24"/>
        <v/>
      </c>
      <c r="K1308"/>
    </row>
    <row r="1309" spans="2:11" x14ac:dyDescent="0.25">
      <c r="B1309" t="str">
        <f t="shared" si="24"/>
        <v/>
      </c>
      <c r="K1309"/>
    </row>
    <row r="1310" spans="2:11" x14ac:dyDescent="0.25">
      <c r="B1310" t="str">
        <f t="shared" si="24"/>
        <v/>
      </c>
      <c r="K1310"/>
    </row>
    <row r="1311" spans="2:11" x14ac:dyDescent="0.25">
      <c r="B1311" t="str">
        <f t="shared" si="24"/>
        <v/>
      </c>
      <c r="K1311"/>
    </row>
    <row r="1312" spans="2:11" x14ac:dyDescent="0.25">
      <c r="B1312" t="str">
        <f t="shared" si="24"/>
        <v/>
      </c>
      <c r="K1312"/>
    </row>
    <row r="1313" spans="2:11" x14ac:dyDescent="0.25">
      <c r="B1313" t="str">
        <f t="shared" si="24"/>
        <v/>
      </c>
      <c r="K1313"/>
    </row>
    <row r="1314" spans="2:11" x14ac:dyDescent="0.25">
      <c r="B1314" t="str">
        <f t="shared" si="24"/>
        <v/>
      </c>
      <c r="K1314"/>
    </row>
    <row r="1315" spans="2:11" x14ac:dyDescent="0.25">
      <c r="B1315" t="str">
        <f t="shared" si="24"/>
        <v/>
      </c>
      <c r="K1315"/>
    </row>
    <row r="1316" spans="2:11" x14ac:dyDescent="0.25">
      <c r="B1316" t="str">
        <f t="shared" si="24"/>
        <v/>
      </c>
      <c r="K1316"/>
    </row>
    <row r="1317" spans="2:11" x14ac:dyDescent="0.25">
      <c r="B1317" t="str">
        <f t="shared" si="24"/>
        <v/>
      </c>
      <c r="K1317"/>
    </row>
    <row r="1318" spans="2:11" x14ac:dyDescent="0.25">
      <c r="B1318" t="str">
        <f t="shared" si="24"/>
        <v/>
      </c>
      <c r="K1318"/>
    </row>
    <row r="1319" spans="2:11" x14ac:dyDescent="0.25">
      <c r="B1319" t="str">
        <f t="shared" si="24"/>
        <v/>
      </c>
      <c r="K1319"/>
    </row>
    <row r="1320" spans="2:11" x14ac:dyDescent="0.25">
      <c r="B1320" t="str">
        <f t="shared" si="24"/>
        <v/>
      </c>
      <c r="K1320"/>
    </row>
    <row r="1321" spans="2:11" x14ac:dyDescent="0.25">
      <c r="B1321" t="str">
        <f t="shared" si="24"/>
        <v/>
      </c>
      <c r="K1321"/>
    </row>
    <row r="1322" spans="2:11" x14ac:dyDescent="0.25">
      <c r="B1322" t="str">
        <f t="shared" si="24"/>
        <v/>
      </c>
      <c r="K1322"/>
    </row>
    <row r="1323" spans="2:11" x14ac:dyDescent="0.25">
      <c r="B1323" t="str">
        <f t="shared" si="24"/>
        <v/>
      </c>
      <c r="K1323"/>
    </row>
    <row r="1324" spans="2:11" x14ac:dyDescent="0.25">
      <c r="B1324" t="str">
        <f t="shared" si="24"/>
        <v/>
      </c>
      <c r="K1324"/>
    </row>
    <row r="1325" spans="2:11" x14ac:dyDescent="0.25">
      <c r="B1325" t="str">
        <f t="shared" si="24"/>
        <v/>
      </c>
      <c r="K1325"/>
    </row>
    <row r="1326" spans="2:11" x14ac:dyDescent="0.25">
      <c r="B1326" t="str">
        <f t="shared" si="24"/>
        <v/>
      </c>
      <c r="K1326"/>
    </row>
    <row r="1327" spans="2:11" x14ac:dyDescent="0.25">
      <c r="B1327" t="str">
        <f t="shared" si="24"/>
        <v/>
      </c>
      <c r="K1327"/>
    </row>
    <row r="1328" spans="2:11" x14ac:dyDescent="0.25">
      <c r="B1328" t="str">
        <f t="shared" si="24"/>
        <v/>
      </c>
      <c r="K1328"/>
    </row>
    <row r="1329" spans="2:11" x14ac:dyDescent="0.25">
      <c r="B1329" t="str">
        <f t="shared" si="24"/>
        <v/>
      </c>
      <c r="K1329"/>
    </row>
    <row r="1330" spans="2:11" x14ac:dyDescent="0.25">
      <c r="B1330" t="str">
        <f t="shared" si="24"/>
        <v/>
      </c>
      <c r="K1330"/>
    </row>
    <row r="1331" spans="2:11" x14ac:dyDescent="0.25">
      <c r="B1331" t="str">
        <f t="shared" si="24"/>
        <v/>
      </c>
      <c r="K1331"/>
    </row>
    <row r="1332" spans="2:11" x14ac:dyDescent="0.25">
      <c r="B1332" t="str">
        <f t="shared" si="24"/>
        <v/>
      </c>
      <c r="K1332"/>
    </row>
    <row r="1333" spans="2:11" x14ac:dyDescent="0.25">
      <c r="B1333" t="str">
        <f t="shared" si="24"/>
        <v/>
      </c>
      <c r="K1333"/>
    </row>
    <row r="1334" spans="2:11" x14ac:dyDescent="0.25">
      <c r="B1334" t="str">
        <f t="shared" si="24"/>
        <v/>
      </c>
      <c r="K1334"/>
    </row>
    <row r="1335" spans="2:11" x14ac:dyDescent="0.25">
      <c r="B1335" t="str">
        <f t="shared" si="24"/>
        <v/>
      </c>
      <c r="K1335"/>
    </row>
    <row r="1336" spans="2:11" x14ac:dyDescent="0.25">
      <c r="B1336" t="str">
        <f t="shared" si="24"/>
        <v/>
      </c>
      <c r="K1336"/>
    </row>
    <row r="1337" spans="2:11" x14ac:dyDescent="0.25">
      <c r="B1337" t="str">
        <f t="shared" si="24"/>
        <v/>
      </c>
      <c r="K1337"/>
    </row>
    <row r="1338" spans="2:11" x14ac:dyDescent="0.25">
      <c r="B1338" t="str">
        <f t="shared" si="24"/>
        <v/>
      </c>
      <c r="K1338"/>
    </row>
    <row r="1339" spans="2:11" x14ac:dyDescent="0.25">
      <c r="B1339" t="str">
        <f t="shared" si="24"/>
        <v/>
      </c>
      <c r="K1339"/>
    </row>
    <row r="1340" spans="2:11" x14ac:dyDescent="0.25">
      <c r="B1340" t="str">
        <f t="shared" si="24"/>
        <v/>
      </c>
      <c r="K1340"/>
    </row>
    <row r="1341" spans="2:11" x14ac:dyDescent="0.25">
      <c r="B1341" t="str">
        <f t="shared" si="24"/>
        <v/>
      </c>
      <c r="K1341"/>
    </row>
    <row r="1342" spans="2:11" x14ac:dyDescent="0.25">
      <c r="B1342" t="str">
        <f t="shared" si="24"/>
        <v/>
      </c>
      <c r="K1342"/>
    </row>
    <row r="1343" spans="2:11" x14ac:dyDescent="0.25">
      <c r="B1343" t="str">
        <f t="shared" si="24"/>
        <v/>
      </c>
      <c r="K1343"/>
    </row>
    <row r="1344" spans="2:11" x14ac:dyDescent="0.25">
      <c r="B1344" t="str">
        <f t="shared" si="24"/>
        <v/>
      </c>
      <c r="K1344"/>
    </row>
    <row r="1345" spans="2:11" x14ac:dyDescent="0.25">
      <c r="B1345" t="str">
        <f t="shared" si="24"/>
        <v/>
      </c>
      <c r="K1345"/>
    </row>
    <row r="1346" spans="2:11" x14ac:dyDescent="0.25">
      <c r="B1346" t="str">
        <f t="shared" si="24"/>
        <v/>
      </c>
      <c r="K1346"/>
    </row>
    <row r="1347" spans="2:11" x14ac:dyDescent="0.25">
      <c r="B1347" t="str">
        <f t="shared" si="24"/>
        <v/>
      </c>
      <c r="K1347"/>
    </row>
    <row r="1348" spans="2:11" x14ac:dyDescent="0.25">
      <c r="B1348" t="str">
        <f t="shared" si="24"/>
        <v/>
      </c>
      <c r="K1348"/>
    </row>
    <row r="1349" spans="2:11" x14ac:dyDescent="0.25">
      <c r="B1349" t="str">
        <f t="shared" si="24"/>
        <v/>
      </c>
      <c r="K1349"/>
    </row>
    <row r="1350" spans="2:11" x14ac:dyDescent="0.25">
      <c r="B1350" t="str">
        <f t="shared" si="24"/>
        <v/>
      </c>
      <c r="K1350"/>
    </row>
    <row r="1351" spans="2:11" x14ac:dyDescent="0.25">
      <c r="B1351" t="str">
        <f t="shared" si="24"/>
        <v/>
      </c>
      <c r="K1351"/>
    </row>
    <row r="1352" spans="2:11" x14ac:dyDescent="0.25">
      <c r="B1352" t="str">
        <f t="shared" si="24"/>
        <v/>
      </c>
      <c r="K1352"/>
    </row>
    <row r="1353" spans="2:11" x14ac:dyDescent="0.25">
      <c r="B1353" t="str">
        <f t="shared" si="24"/>
        <v/>
      </c>
      <c r="K1353"/>
    </row>
    <row r="1354" spans="2:11" x14ac:dyDescent="0.25">
      <c r="B1354" t="str">
        <f t="shared" ref="B1354:B1417" si="25">LEFT(A1354,3)</f>
        <v/>
      </c>
      <c r="K1354"/>
    </row>
    <row r="1355" spans="2:11" x14ac:dyDescent="0.25">
      <c r="B1355" t="str">
        <f t="shared" si="25"/>
        <v/>
      </c>
      <c r="K1355"/>
    </row>
    <row r="1356" spans="2:11" x14ac:dyDescent="0.25">
      <c r="B1356" t="str">
        <f t="shared" si="25"/>
        <v/>
      </c>
      <c r="K1356"/>
    </row>
    <row r="1357" spans="2:11" x14ac:dyDescent="0.25">
      <c r="B1357" t="str">
        <f t="shared" si="25"/>
        <v/>
      </c>
      <c r="K1357"/>
    </row>
    <row r="1358" spans="2:11" x14ac:dyDescent="0.25">
      <c r="B1358" t="str">
        <f t="shared" si="25"/>
        <v/>
      </c>
      <c r="K1358"/>
    </row>
    <row r="1359" spans="2:11" x14ac:dyDescent="0.25">
      <c r="B1359" t="str">
        <f t="shared" si="25"/>
        <v/>
      </c>
      <c r="K1359"/>
    </row>
    <row r="1360" spans="2:11" x14ac:dyDescent="0.25">
      <c r="B1360" t="str">
        <f t="shared" si="25"/>
        <v/>
      </c>
      <c r="K1360"/>
    </row>
    <row r="1361" spans="2:11" x14ac:dyDescent="0.25">
      <c r="B1361" t="str">
        <f t="shared" si="25"/>
        <v/>
      </c>
      <c r="K1361"/>
    </row>
    <row r="1362" spans="2:11" x14ac:dyDescent="0.25">
      <c r="B1362" t="str">
        <f t="shared" si="25"/>
        <v/>
      </c>
      <c r="K1362"/>
    </row>
    <row r="1363" spans="2:11" x14ac:dyDescent="0.25">
      <c r="B1363" t="str">
        <f t="shared" si="25"/>
        <v/>
      </c>
      <c r="K1363"/>
    </row>
    <row r="1364" spans="2:11" x14ac:dyDescent="0.25">
      <c r="B1364" t="str">
        <f t="shared" si="25"/>
        <v/>
      </c>
      <c r="K1364"/>
    </row>
    <row r="1365" spans="2:11" x14ac:dyDescent="0.25">
      <c r="B1365" t="str">
        <f t="shared" si="25"/>
        <v/>
      </c>
      <c r="K1365"/>
    </row>
    <row r="1366" spans="2:11" x14ac:dyDescent="0.25">
      <c r="B1366" t="str">
        <f t="shared" si="25"/>
        <v/>
      </c>
      <c r="K1366"/>
    </row>
    <row r="1367" spans="2:11" x14ac:dyDescent="0.25">
      <c r="B1367" t="str">
        <f t="shared" si="25"/>
        <v/>
      </c>
      <c r="K1367"/>
    </row>
    <row r="1368" spans="2:11" x14ac:dyDescent="0.25">
      <c r="B1368" t="str">
        <f t="shared" si="25"/>
        <v/>
      </c>
      <c r="K1368"/>
    </row>
    <row r="1369" spans="2:11" x14ac:dyDescent="0.25">
      <c r="B1369" t="str">
        <f t="shared" si="25"/>
        <v/>
      </c>
      <c r="K1369"/>
    </row>
    <row r="1370" spans="2:11" x14ac:dyDescent="0.25">
      <c r="B1370" t="str">
        <f t="shared" si="25"/>
        <v/>
      </c>
      <c r="K1370"/>
    </row>
    <row r="1371" spans="2:11" x14ac:dyDescent="0.25">
      <c r="B1371" t="str">
        <f t="shared" si="25"/>
        <v/>
      </c>
      <c r="K1371"/>
    </row>
    <row r="1372" spans="2:11" x14ac:dyDescent="0.25">
      <c r="B1372" t="str">
        <f t="shared" si="25"/>
        <v/>
      </c>
      <c r="K1372"/>
    </row>
    <row r="1373" spans="2:11" x14ac:dyDescent="0.25">
      <c r="B1373" t="str">
        <f t="shared" si="25"/>
        <v/>
      </c>
      <c r="K1373"/>
    </row>
    <row r="1374" spans="2:11" x14ac:dyDescent="0.25">
      <c r="B1374" t="str">
        <f t="shared" si="25"/>
        <v/>
      </c>
      <c r="K1374"/>
    </row>
    <row r="1375" spans="2:11" x14ac:dyDescent="0.25">
      <c r="B1375" t="str">
        <f t="shared" si="25"/>
        <v/>
      </c>
      <c r="K1375"/>
    </row>
    <row r="1376" spans="2:11" x14ac:dyDescent="0.25">
      <c r="B1376" t="str">
        <f t="shared" si="25"/>
        <v/>
      </c>
      <c r="K1376"/>
    </row>
    <row r="1377" spans="2:11" x14ac:dyDescent="0.25">
      <c r="B1377" t="str">
        <f t="shared" si="25"/>
        <v/>
      </c>
      <c r="K1377"/>
    </row>
    <row r="1378" spans="2:11" x14ac:dyDescent="0.25">
      <c r="B1378" t="str">
        <f t="shared" si="25"/>
        <v/>
      </c>
      <c r="K1378"/>
    </row>
    <row r="1379" spans="2:11" x14ac:dyDescent="0.25">
      <c r="B1379" t="str">
        <f t="shared" si="25"/>
        <v/>
      </c>
      <c r="K1379"/>
    </row>
    <row r="1380" spans="2:11" x14ac:dyDescent="0.25">
      <c r="B1380" t="str">
        <f t="shared" si="25"/>
        <v/>
      </c>
      <c r="K1380"/>
    </row>
    <row r="1381" spans="2:11" x14ac:dyDescent="0.25">
      <c r="B1381" t="str">
        <f t="shared" si="25"/>
        <v/>
      </c>
      <c r="K1381"/>
    </row>
    <row r="1382" spans="2:11" x14ac:dyDescent="0.25">
      <c r="B1382" t="str">
        <f t="shared" si="25"/>
        <v/>
      </c>
      <c r="K1382"/>
    </row>
    <row r="1383" spans="2:11" x14ac:dyDescent="0.25">
      <c r="B1383" t="str">
        <f t="shared" si="25"/>
        <v/>
      </c>
      <c r="K1383"/>
    </row>
    <row r="1384" spans="2:11" x14ac:dyDescent="0.25">
      <c r="B1384" t="str">
        <f t="shared" si="25"/>
        <v/>
      </c>
      <c r="K1384"/>
    </row>
    <row r="1385" spans="2:11" x14ac:dyDescent="0.25">
      <c r="B1385" t="str">
        <f t="shared" si="25"/>
        <v/>
      </c>
      <c r="K1385"/>
    </row>
    <row r="1386" spans="2:11" x14ac:dyDescent="0.25">
      <c r="B1386" t="str">
        <f t="shared" si="25"/>
        <v/>
      </c>
      <c r="K1386"/>
    </row>
    <row r="1387" spans="2:11" x14ac:dyDescent="0.25">
      <c r="B1387" t="str">
        <f t="shared" si="25"/>
        <v/>
      </c>
      <c r="K1387"/>
    </row>
    <row r="1388" spans="2:11" x14ac:dyDescent="0.25">
      <c r="B1388" t="str">
        <f t="shared" si="25"/>
        <v/>
      </c>
      <c r="K1388"/>
    </row>
    <row r="1389" spans="2:11" x14ac:dyDescent="0.25">
      <c r="B1389" t="str">
        <f t="shared" si="25"/>
        <v/>
      </c>
      <c r="K1389"/>
    </row>
    <row r="1390" spans="2:11" x14ac:dyDescent="0.25">
      <c r="B1390" t="str">
        <f t="shared" si="25"/>
        <v/>
      </c>
      <c r="K1390"/>
    </row>
    <row r="1391" spans="2:11" x14ac:dyDescent="0.25">
      <c r="B1391" t="str">
        <f t="shared" si="25"/>
        <v/>
      </c>
      <c r="K1391"/>
    </row>
    <row r="1392" spans="2:11" x14ac:dyDescent="0.25">
      <c r="B1392" t="str">
        <f t="shared" si="25"/>
        <v/>
      </c>
      <c r="K1392"/>
    </row>
    <row r="1393" spans="2:11" x14ac:dyDescent="0.25">
      <c r="B1393" t="str">
        <f t="shared" si="25"/>
        <v/>
      </c>
      <c r="K1393"/>
    </row>
    <row r="1394" spans="2:11" x14ac:dyDescent="0.25">
      <c r="B1394" t="str">
        <f t="shared" si="25"/>
        <v/>
      </c>
      <c r="K1394"/>
    </row>
    <row r="1395" spans="2:11" x14ac:dyDescent="0.25">
      <c r="B1395" t="str">
        <f t="shared" si="25"/>
        <v/>
      </c>
      <c r="K1395"/>
    </row>
    <row r="1396" spans="2:11" x14ac:dyDescent="0.25">
      <c r="B1396" t="str">
        <f t="shared" si="25"/>
        <v/>
      </c>
      <c r="K1396"/>
    </row>
    <row r="1397" spans="2:11" x14ac:dyDescent="0.25">
      <c r="B1397" t="str">
        <f t="shared" si="25"/>
        <v/>
      </c>
      <c r="K1397"/>
    </row>
    <row r="1398" spans="2:11" x14ac:dyDescent="0.25">
      <c r="B1398" t="str">
        <f t="shared" si="25"/>
        <v/>
      </c>
      <c r="K1398"/>
    </row>
    <row r="1399" spans="2:11" x14ac:dyDescent="0.25">
      <c r="B1399" t="str">
        <f t="shared" si="25"/>
        <v/>
      </c>
      <c r="K1399"/>
    </row>
    <row r="1400" spans="2:11" x14ac:dyDescent="0.25">
      <c r="B1400" t="str">
        <f t="shared" si="25"/>
        <v/>
      </c>
      <c r="K1400"/>
    </row>
    <row r="1401" spans="2:11" x14ac:dyDescent="0.25">
      <c r="B1401" t="str">
        <f t="shared" si="25"/>
        <v/>
      </c>
      <c r="K1401"/>
    </row>
    <row r="1402" spans="2:11" x14ac:dyDescent="0.25">
      <c r="B1402" t="str">
        <f t="shared" si="25"/>
        <v/>
      </c>
      <c r="K1402"/>
    </row>
    <row r="1403" spans="2:11" x14ac:dyDescent="0.25">
      <c r="B1403" t="str">
        <f t="shared" si="25"/>
        <v/>
      </c>
      <c r="K1403"/>
    </row>
    <row r="1404" spans="2:11" x14ac:dyDescent="0.25">
      <c r="B1404" t="str">
        <f t="shared" si="25"/>
        <v/>
      </c>
      <c r="K1404"/>
    </row>
    <row r="1405" spans="2:11" x14ac:dyDescent="0.25">
      <c r="B1405" t="str">
        <f t="shared" si="25"/>
        <v/>
      </c>
      <c r="K1405"/>
    </row>
    <row r="1406" spans="2:11" x14ac:dyDescent="0.25">
      <c r="B1406" t="str">
        <f t="shared" si="25"/>
        <v/>
      </c>
      <c r="K1406"/>
    </row>
    <row r="1407" spans="2:11" x14ac:dyDescent="0.25">
      <c r="B1407" t="str">
        <f t="shared" si="25"/>
        <v/>
      </c>
      <c r="K1407"/>
    </row>
    <row r="1408" spans="2:11" x14ac:dyDescent="0.25">
      <c r="B1408" t="str">
        <f t="shared" si="25"/>
        <v/>
      </c>
      <c r="K1408"/>
    </row>
    <row r="1409" spans="2:11" x14ac:dyDescent="0.25">
      <c r="B1409" t="str">
        <f t="shared" si="25"/>
        <v/>
      </c>
      <c r="K1409"/>
    </row>
    <row r="1410" spans="2:11" x14ac:dyDescent="0.25">
      <c r="B1410" t="str">
        <f t="shared" si="25"/>
        <v/>
      </c>
      <c r="K1410"/>
    </row>
    <row r="1411" spans="2:11" x14ac:dyDescent="0.25">
      <c r="B1411" t="str">
        <f t="shared" si="25"/>
        <v/>
      </c>
      <c r="K1411"/>
    </row>
    <row r="1412" spans="2:11" x14ac:dyDescent="0.25">
      <c r="B1412" t="str">
        <f t="shared" si="25"/>
        <v/>
      </c>
      <c r="K1412"/>
    </row>
    <row r="1413" spans="2:11" x14ac:dyDescent="0.25">
      <c r="B1413" t="str">
        <f t="shared" si="25"/>
        <v/>
      </c>
      <c r="K1413"/>
    </row>
    <row r="1414" spans="2:11" x14ac:dyDescent="0.25">
      <c r="B1414" t="str">
        <f t="shared" si="25"/>
        <v/>
      </c>
      <c r="K1414"/>
    </row>
    <row r="1415" spans="2:11" x14ac:dyDescent="0.25">
      <c r="B1415" t="str">
        <f t="shared" si="25"/>
        <v/>
      </c>
      <c r="K1415"/>
    </row>
    <row r="1416" spans="2:11" x14ac:dyDescent="0.25">
      <c r="B1416" t="str">
        <f t="shared" si="25"/>
        <v/>
      </c>
      <c r="K1416"/>
    </row>
    <row r="1417" spans="2:11" x14ac:dyDescent="0.25">
      <c r="B1417" t="str">
        <f t="shared" si="25"/>
        <v/>
      </c>
      <c r="K1417"/>
    </row>
    <row r="1418" spans="2:11" x14ac:dyDescent="0.25">
      <c r="B1418" t="str">
        <f t="shared" ref="B1418:B1481" si="26">LEFT(A1418,3)</f>
        <v/>
      </c>
      <c r="K1418"/>
    </row>
    <row r="1419" spans="2:11" x14ac:dyDescent="0.25">
      <c r="B1419" t="str">
        <f t="shared" si="26"/>
        <v/>
      </c>
      <c r="K1419"/>
    </row>
    <row r="1420" spans="2:11" x14ac:dyDescent="0.25">
      <c r="B1420" t="str">
        <f t="shared" si="26"/>
        <v/>
      </c>
      <c r="K1420"/>
    </row>
    <row r="1421" spans="2:11" x14ac:dyDescent="0.25">
      <c r="B1421" t="str">
        <f t="shared" si="26"/>
        <v/>
      </c>
      <c r="K1421"/>
    </row>
    <row r="1422" spans="2:11" x14ac:dyDescent="0.25">
      <c r="B1422" t="str">
        <f t="shared" si="26"/>
        <v/>
      </c>
      <c r="K1422"/>
    </row>
    <row r="1423" spans="2:11" x14ac:dyDescent="0.25">
      <c r="B1423" t="str">
        <f t="shared" si="26"/>
        <v/>
      </c>
      <c r="K1423"/>
    </row>
    <row r="1424" spans="2:11" x14ac:dyDescent="0.25">
      <c r="B1424" t="str">
        <f t="shared" si="26"/>
        <v/>
      </c>
      <c r="K1424"/>
    </row>
    <row r="1425" spans="2:11" x14ac:dyDescent="0.25">
      <c r="B1425" t="str">
        <f t="shared" si="26"/>
        <v/>
      </c>
      <c r="K1425"/>
    </row>
    <row r="1426" spans="2:11" x14ac:dyDescent="0.25">
      <c r="B1426" t="str">
        <f t="shared" si="26"/>
        <v/>
      </c>
      <c r="K1426"/>
    </row>
    <row r="1427" spans="2:11" x14ac:dyDescent="0.25">
      <c r="B1427" t="str">
        <f t="shared" si="26"/>
        <v/>
      </c>
      <c r="K1427"/>
    </row>
    <row r="1428" spans="2:11" x14ac:dyDescent="0.25">
      <c r="B1428" t="str">
        <f t="shared" si="26"/>
        <v/>
      </c>
      <c r="K1428"/>
    </row>
    <row r="1429" spans="2:11" x14ac:dyDescent="0.25">
      <c r="B1429" t="str">
        <f t="shared" si="26"/>
        <v/>
      </c>
      <c r="K1429"/>
    </row>
    <row r="1430" spans="2:11" x14ac:dyDescent="0.25">
      <c r="B1430" t="str">
        <f t="shared" si="26"/>
        <v/>
      </c>
      <c r="K1430"/>
    </row>
    <row r="1431" spans="2:11" x14ac:dyDescent="0.25">
      <c r="B1431" t="str">
        <f t="shared" si="26"/>
        <v/>
      </c>
      <c r="K1431"/>
    </row>
    <row r="1432" spans="2:11" x14ac:dyDescent="0.25">
      <c r="B1432" t="str">
        <f t="shared" si="26"/>
        <v/>
      </c>
      <c r="K1432"/>
    </row>
    <row r="1433" spans="2:11" x14ac:dyDescent="0.25">
      <c r="B1433" t="str">
        <f t="shared" si="26"/>
        <v/>
      </c>
      <c r="K1433"/>
    </row>
    <row r="1434" spans="2:11" x14ac:dyDescent="0.25">
      <c r="B1434" t="str">
        <f t="shared" si="26"/>
        <v/>
      </c>
      <c r="K1434"/>
    </row>
    <row r="1435" spans="2:11" x14ac:dyDescent="0.25">
      <c r="B1435" t="str">
        <f t="shared" si="26"/>
        <v/>
      </c>
      <c r="K1435"/>
    </row>
    <row r="1436" spans="2:11" x14ac:dyDescent="0.25">
      <c r="B1436" t="str">
        <f t="shared" si="26"/>
        <v/>
      </c>
      <c r="K1436"/>
    </row>
    <row r="1437" spans="2:11" x14ac:dyDescent="0.25">
      <c r="B1437" t="str">
        <f t="shared" si="26"/>
        <v/>
      </c>
      <c r="K1437"/>
    </row>
    <row r="1438" spans="2:11" x14ac:dyDescent="0.25">
      <c r="B1438" t="str">
        <f t="shared" si="26"/>
        <v/>
      </c>
      <c r="K1438"/>
    </row>
    <row r="1439" spans="2:11" x14ac:dyDescent="0.25">
      <c r="B1439" t="str">
        <f t="shared" si="26"/>
        <v/>
      </c>
      <c r="K1439"/>
    </row>
    <row r="1440" spans="2:11" x14ac:dyDescent="0.25">
      <c r="B1440" t="str">
        <f t="shared" si="26"/>
        <v/>
      </c>
      <c r="K1440"/>
    </row>
    <row r="1441" spans="2:11" x14ac:dyDescent="0.25">
      <c r="B1441" t="str">
        <f t="shared" si="26"/>
        <v/>
      </c>
      <c r="K1441"/>
    </row>
    <row r="1442" spans="2:11" x14ac:dyDescent="0.25">
      <c r="B1442" t="str">
        <f t="shared" si="26"/>
        <v/>
      </c>
      <c r="K1442"/>
    </row>
    <row r="1443" spans="2:11" x14ac:dyDescent="0.25">
      <c r="B1443" t="str">
        <f t="shared" si="26"/>
        <v/>
      </c>
      <c r="K1443"/>
    </row>
    <row r="1444" spans="2:11" x14ac:dyDescent="0.25">
      <c r="B1444" t="str">
        <f t="shared" si="26"/>
        <v/>
      </c>
      <c r="K1444"/>
    </row>
    <row r="1445" spans="2:11" x14ac:dyDescent="0.25">
      <c r="B1445" t="str">
        <f t="shared" si="26"/>
        <v/>
      </c>
      <c r="K1445"/>
    </row>
    <row r="1446" spans="2:11" x14ac:dyDescent="0.25">
      <c r="B1446" t="str">
        <f t="shared" si="26"/>
        <v/>
      </c>
      <c r="K1446"/>
    </row>
    <row r="1447" spans="2:11" x14ac:dyDescent="0.25">
      <c r="B1447" t="str">
        <f t="shared" si="26"/>
        <v/>
      </c>
      <c r="K1447"/>
    </row>
    <row r="1448" spans="2:11" x14ac:dyDescent="0.25">
      <c r="B1448" t="str">
        <f t="shared" si="26"/>
        <v/>
      </c>
      <c r="K1448"/>
    </row>
    <row r="1449" spans="2:11" x14ac:dyDescent="0.25">
      <c r="B1449" t="str">
        <f t="shared" si="26"/>
        <v/>
      </c>
      <c r="K1449"/>
    </row>
    <row r="1450" spans="2:11" x14ac:dyDescent="0.25">
      <c r="B1450" t="str">
        <f t="shared" si="26"/>
        <v/>
      </c>
      <c r="K1450"/>
    </row>
    <row r="1451" spans="2:11" x14ac:dyDescent="0.25">
      <c r="B1451" t="str">
        <f t="shared" si="26"/>
        <v/>
      </c>
      <c r="K1451"/>
    </row>
    <row r="1452" spans="2:11" x14ac:dyDescent="0.25">
      <c r="B1452" t="str">
        <f t="shared" si="26"/>
        <v/>
      </c>
      <c r="K1452"/>
    </row>
    <row r="1453" spans="2:11" x14ac:dyDescent="0.25">
      <c r="B1453" t="str">
        <f t="shared" si="26"/>
        <v/>
      </c>
      <c r="K1453"/>
    </row>
    <row r="1454" spans="2:11" x14ac:dyDescent="0.25">
      <c r="B1454" t="str">
        <f t="shared" si="26"/>
        <v/>
      </c>
      <c r="K1454"/>
    </row>
    <row r="1455" spans="2:11" x14ac:dyDescent="0.25">
      <c r="B1455" t="str">
        <f t="shared" si="26"/>
        <v/>
      </c>
      <c r="K1455"/>
    </row>
    <row r="1456" spans="2:11" x14ac:dyDescent="0.25">
      <c r="B1456" t="str">
        <f t="shared" si="26"/>
        <v/>
      </c>
      <c r="K1456"/>
    </row>
    <row r="1457" spans="2:11" x14ac:dyDescent="0.25">
      <c r="B1457" t="str">
        <f t="shared" si="26"/>
        <v/>
      </c>
      <c r="K1457"/>
    </row>
    <row r="1458" spans="2:11" x14ac:dyDescent="0.25">
      <c r="B1458" t="str">
        <f t="shared" si="26"/>
        <v/>
      </c>
      <c r="K1458"/>
    </row>
    <row r="1459" spans="2:11" x14ac:dyDescent="0.25">
      <c r="B1459" t="str">
        <f t="shared" si="26"/>
        <v/>
      </c>
      <c r="K1459"/>
    </row>
    <row r="1460" spans="2:11" x14ac:dyDescent="0.25">
      <c r="B1460" t="str">
        <f t="shared" si="26"/>
        <v/>
      </c>
      <c r="K1460"/>
    </row>
    <row r="1461" spans="2:11" x14ac:dyDescent="0.25">
      <c r="B1461" t="str">
        <f t="shared" si="26"/>
        <v/>
      </c>
      <c r="K1461"/>
    </row>
    <row r="1462" spans="2:11" x14ac:dyDescent="0.25">
      <c r="B1462" t="str">
        <f t="shared" si="26"/>
        <v/>
      </c>
      <c r="K1462"/>
    </row>
    <row r="1463" spans="2:11" x14ac:dyDescent="0.25">
      <c r="B1463" t="str">
        <f t="shared" si="26"/>
        <v/>
      </c>
      <c r="K1463"/>
    </row>
    <row r="1464" spans="2:11" x14ac:dyDescent="0.25">
      <c r="B1464" t="str">
        <f t="shared" si="26"/>
        <v/>
      </c>
      <c r="K1464"/>
    </row>
    <row r="1465" spans="2:11" x14ac:dyDescent="0.25">
      <c r="B1465" t="str">
        <f t="shared" si="26"/>
        <v/>
      </c>
      <c r="K1465"/>
    </row>
    <row r="1466" spans="2:11" x14ac:dyDescent="0.25">
      <c r="B1466" t="str">
        <f t="shared" si="26"/>
        <v/>
      </c>
      <c r="K1466"/>
    </row>
    <row r="1467" spans="2:11" x14ac:dyDescent="0.25">
      <c r="B1467" t="str">
        <f t="shared" si="26"/>
        <v/>
      </c>
      <c r="K1467"/>
    </row>
    <row r="1468" spans="2:11" x14ac:dyDescent="0.25">
      <c r="B1468" t="str">
        <f t="shared" si="26"/>
        <v/>
      </c>
      <c r="K1468"/>
    </row>
    <row r="1469" spans="2:11" x14ac:dyDescent="0.25">
      <c r="B1469" t="str">
        <f t="shared" si="26"/>
        <v/>
      </c>
      <c r="K1469"/>
    </row>
    <row r="1470" spans="2:11" x14ac:dyDescent="0.25">
      <c r="B1470" t="str">
        <f t="shared" si="26"/>
        <v/>
      </c>
      <c r="K1470"/>
    </row>
    <row r="1471" spans="2:11" x14ac:dyDescent="0.25">
      <c r="B1471" t="str">
        <f t="shared" si="26"/>
        <v/>
      </c>
      <c r="K1471"/>
    </row>
    <row r="1472" spans="2:11" x14ac:dyDescent="0.25">
      <c r="B1472" t="str">
        <f t="shared" si="26"/>
        <v/>
      </c>
      <c r="K1472"/>
    </row>
    <row r="1473" spans="2:11" x14ac:dyDescent="0.25">
      <c r="B1473" t="str">
        <f t="shared" si="26"/>
        <v/>
      </c>
      <c r="K1473"/>
    </row>
    <row r="1474" spans="2:11" x14ac:dyDescent="0.25">
      <c r="B1474" t="str">
        <f t="shared" si="26"/>
        <v/>
      </c>
      <c r="K1474"/>
    </row>
    <row r="1475" spans="2:11" x14ac:dyDescent="0.25">
      <c r="B1475" t="str">
        <f t="shared" si="26"/>
        <v/>
      </c>
      <c r="K1475"/>
    </row>
    <row r="1476" spans="2:11" x14ac:dyDescent="0.25">
      <c r="B1476" t="str">
        <f t="shared" si="26"/>
        <v/>
      </c>
      <c r="K1476"/>
    </row>
    <row r="1477" spans="2:11" x14ac:dyDescent="0.25">
      <c r="B1477" t="str">
        <f t="shared" si="26"/>
        <v/>
      </c>
      <c r="K1477"/>
    </row>
    <row r="1478" spans="2:11" x14ac:dyDescent="0.25">
      <c r="B1478" t="str">
        <f t="shared" si="26"/>
        <v/>
      </c>
      <c r="K1478"/>
    </row>
    <row r="1479" spans="2:11" x14ac:dyDescent="0.25">
      <c r="B1479" t="str">
        <f t="shared" si="26"/>
        <v/>
      </c>
      <c r="K1479"/>
    </row>
    <row r="1480" spans="2:11" x14ac:dyDescent="0.25">
      <c r="B1480" t="str">
        <f t="shared" si="26"/>
        <v/>
      </c>
      <c r="K1480"/>
    </row>
    <row r="1481" spans="2:11" x14ac:dyDescent="0.25">
      <c r="B1481" t="str">
        <f t="shared" si="26"/>
        <v/>
      </c>
      <c r="K1481"/>
    </row>
    <row r="1482" spans="2:11" x14ac:dyDescent="0.25">
      <c r="B1482" t="str">
        <f t="shared" ref="B1482:B1545" si="27">LEFT(A1482,3)</f>
        <v/>
      </c>
      <c r="K1482"/>
    </row>
    <row r="1483" spans="2:11" x14ac:dyDescent="0.25">
      <c r="B1483" t="str">
        <f t="shared" si="27"/>
        <v/>
      </c>
      <c r="K1483"/>
    </row>
    <row r="1484" spans="2:11" x14ac:dyDescent="0.25">
      <c r="B1484" t="str">
        <f t="shared" si="27"/>
        <v/>
      </c>
      <c r="K1484"/>
    </row>
    <row r="1485" spans="2:11" x14ac:dyDescent="0.25">
      <c r="B1485" t="str">
        <f t="shared" si="27"/>
        <v/>
      </c>
      <c r="K1485"/>
    </row>
    <row r="1486" spans="2:11" x14ac:dyDescent="0.25">
      <c r="B1486" t="str">
        <f t="shared" si="27"/>
        <v/>
      </c>
      <c r="K1486"/>
    </row>
    <row r="1487" spans="2:11" x14ac:dyDescent="0.25">
      <c r="B1487" t="str">
        <f t="shared" si="27"/>
        <v/>
      </c>
      <c r="K1487"/>
    </row>
    <row r="1488" spans="2:11" x14ac:dyDescent="0.25">
      <c r="B1488" t="str">
        <f t="shared" si="27"/>
        <v/>
      </c>
      <c r="K1488"/>
    </row>
    <row r="1489" spans="2:11" x14ac:dyDescent="0.25">
      <c r="B1489" t="str">
        <f t="shared" si="27"/>
        <v/>
      </c>
      <c r="K1489"/>
    </row>
    <row r="1490" spans="2:11" x14ac:dyDescent="0.25">
      <c r="B1490" t="str">
        <f t="shared" si="27"/>
        <v/>
      </c>
      <c r="K1490"/>
    </row>
    <row r="1491" spans="2:11" x14ac:dyDescent="0.25">
      <c r="B1491" t="str">
        <f t="shared" si="27"/>
        <v/>
      </c>
      <c r="K1491"/>
    </row>
    <row r="1492" spans="2:11" x14ac:dyDescent="0.25">
      <c r="B1492" t="str">
        <f t="shared" si="27"/>
        <v/>
      </c>
      <c r="K1492"/>
    </row>
    <row r="1493" spans="2:11" x14ac:dyDescent="0.25">
      <c r="B1493" t="str">
        <f t="shared" si="27"/>
        <v/>
      </c>
      <c r="K1493"/>
    </row>
    <row r="1494" spans="2:11" x14ac:dyDescent="0.25">
      <c r="B1494" t="str">
        <f t="shared" si="27"/>
        <v/>
      </c>
      <c r="K1494"/>
    </row>
    <row r="1495" spans="2:11" x14ac:dyDescent="0.25">
      <c r="B1495" t="str">
        <f t="shared" si="27"/>
        <v/>
      </c>
      <c r="K1495"/>
    </row>
    <row r="1496" spans="2:11" x14ac:dyDescent="0.25">
      <c r="B1496" t="str">
        <f t="shared" si="27"/>
        <v/>
      </c>
      <c r="K1496"/>
    </row>
    <row r="1497" spans="2:11" x14ac:dyDescent="0.25">
      <c r="B1497" t="str">
        <f t="shared" si="27"/>
        <v/>
      </c>
      <c r="K1497"/>
    </row>
    <row r="1498" spans="2:11" x14ac:dyDescent="0.25">
      <c r="B1498" t="str">
        <f t="shared" si="27"/>
        <v/>
      </c>
      <c r="K1498"/>
    </row>
    <row r="1499" spans="2:11" x14ac:dyDescent="0.25">
      <c r="B1499" t="str">
        <f t="shared" si="27"/>
        <v/>
      </c>
      <c r="K1499"/>
    </row>
    <row r="1500" spans="2:11" x14ac:dyDescent="0.25">
      <c r="B1500" t="str">
        <f t="shared" si="27"/>
        <v/>
      </c>
      <c r="K1500"/>
    </row>
    <row r="1501" spans="2:11" x14ac:dyDescent="0.25">
      <c r="B1501" t="str">
        <f t="shared" si="27"/>
        <v/>
      </c>
      <c r="K1501"/>
    </row>
    <row r="1502" spans="2:11" x14ac:dyDescent="0.25">
      <c r="B1502" t="str">
        <f t="shared" si="27"/>
        <v/>
      </c>
      <c r="K1502"/>
    </row>
    <row r="1503" spans="2:11" x14ac:dyDescent="0.25">
      <c r="B1503" t="str">
        <f t="shared" si="27"/>
        <v/>
      </c>
      <c r="K1503"/>
    </row>
    <row r="1504" spans="2:11" x14ac:dyDescent="0.25">
      <c r="B1504" t="str">
        <f t="shared" si="27"/>
        <v/>
      </c>
      <c r="K1504"/>
    </row>
    <row r="1505" spans="2:11" x14ac:dyDescent="0.25">
      <c r="B1505" t="str">
        <f t="shared" si="27"/>
        <v/>
      </c>
      <c r="K1505"/>
    </row>
    <row r="1506" spans="2:11" x14ac:dyDescent="0.25">
      <c r="B1506" t="str">
        <f t="shared" si="27"/>
        <v/>
      </c>
      <c r="K1506"/>
    </row>
    <row r="1507" spans="2:11" x14ac:dyDescent="0.25">
      <c r="B1507" t="str">
        <f t="shared" si="27"/>
        <v/>
      </c>
      <c r="K1507"/>
    </row>
    <row r="1508" spans="2:11" x14ac:dyDescent="0.25">
      <c r="B1508" t="str">
        <f t="shared" si="27"/>
        <v/>
      </c>
      <c r="K1508"/>
    </row>
    <row r="1509" spans="2:11" x14ac:dyDescent="0.25">
      <c r="B1509" t="str">
        <f t="shared" si="27"/>
        <v/>
      </c>
      <c r="K1509"/>
    </row>
    <row r="1510" spans="2:11" x14ac:dyDescent="0.25">
      <c r="B1510" t="str">
        <f t="shared" si="27"/>
        <v/>
      </c>
      <c r="K1510"/>
    </row>
    <row r="1511" spans="2:11" x14ac:dyDescent="0.25">
      <c r="B1511" t="str">
        <f t="shared" si="27"/>
        <v/>
      </c>
      <c r="K1511"/>
    </row>
    <row r="1512" spans="2:11" x14ac:dyDescent="0.25">
      <c r="B1512" t="str">
        <f t="shared" si="27"/>
        <v/>
      </c>
      <c r="K1512"/>
    </row>
    <row r="1513" spans="2:11" x14ac:dyDescent="0.25">
      <c r="B1513" t="str">
        <f t="shared" si="27"/>
        <v/>
      </c>
      <c r="K1513"/>
    </row>
    <row r="1514" spans="2:11" x14ac:dyDescent="0.25">
      <c r="B1514" t="str">
        <f t="shared" si="27"/>
        <v/>
      </c>
      <c r="K1514"/>
    </row>
    <row r="1515" spans="2:11" x14ac:dyDescent="0.25">
      <c r="B1515" t="str">
        <f t="shared" si="27"/>
        <v/>
      </c>
      <c r="K1515"/>
    </row>
    <row r="1516" spans="2:11" x14ac:dyDescent="0.25">
      <c r="B1516" t="str">
        <f t="shared" si="27"/>
        <v/>
      </c>
      <c r="K1516"/>
    </row>
    <row r="1517" spans="2:11" x14ac:dyDescent="0.25">
      <c r="B1517" t="str">
        <f t="shared" si="27"/>
        <v/>
      </c>
      <c r="K1517"/>
    </row>
    <row r="1518" spans="2:11" x14ac:dyDescent="0.25">
      <c r="B1518" t="str">
        <f t="shared" si="27"/>
        <v/>
      </c>
      <c r="K1518"/>
    </row>
    <row r="1519" spans="2:11" x14ac:dyDescent="0.25">
      <c r="B1519" t="str">
        <f t="shared" si="27"/>
        <v/>
      </c>
      <c r="K1519"/>
    </row>
    <row r="1520" spans="2:11" x14ac:dyDescent="0.25">
      <c r="B1520" t="str">
        <f t="shared" si="27"/>
        <v/>
      </c>
      <c r="K1520"/>
    </row>
    <row r="1521" spans="2:11" x14ac:dyDescent="0.25">
      <c r="B1521" t="str">
        <f t="shared" si="27"/>
        <v/>
      </c>
      <c r="K1521"/>
    </row>
    <row r="1522" spans="2:11" x14ac:dyDescent="0.25">
      <c r="B1522" t="str">
        <f t="shared" si="27"/>
        <v/>
      </c>
      <c r="K1522"/>
    </row>
    <row r="1523" spans="2:11" x14ac:dyDescent="0.25">
      <c r="B1523" t="str">
        <f t="shared" si="27"/>
        <v/>
      </c>
      <c r="K1523"/>
    </row>
    <row r="1524" spans="2:11" x14ac:dyDescent="0.25">
      <c r="B1524" t="str">
        <f t="shared" si="27"/>
        <v/>
      </c>
      <c r="K1524"/>
    </row>
    <row r="1525" spans="2:11" x14ac:dyDescent="0.25">
      <c r="B1525" t="str">
        <f t="shared" si="27"/>
        <v/>
      </c>
      <c r="K1525"/>
    </row>
    <row r="1526" spans="2:11" x14ac:dyDescent="0.25">
      <c r="B1526" t="str">
        <f t="shared" si="27"/>
        <v/>
      </c>
      <c r="K1526"/>
    </row>
    <row r="1527" spans="2:11" x14ac:dyDescent="0.25">
      <c r="B1527" t="str">
        <f t="shared" si="27"/>
        <v/>
      </c>
      <c r="K1527"/>
    </row>
    <row r="1528" spans="2:11" x14ac:dyDescent="0.25">
      <c r="B1528" t="str">
        <f t="shared" si="27"/>
        <v/>
      </c>
      <c r="K1528"/>
    </row>
    <row r="1529" spans="2:11" x14ac:dyDescent="0.25">
      <c r="B1529" t="str">
        <f t="shared" si="27"/>
        <v/>
      </c>
      <c r="K1529"/>
    </row>
    <row r="1530" spans="2:11" x14ac:dyDescent="0.25">
      <c r="B1530" t="str">
        <f t="shared" si="27"/>
        <v/>
      </c>
      <c r="K1530"/>
    </row>
    <row r="1531" spans="2:11" x14ac:dyDescent="0.25">
      <c r="B1531" t="str">
        <f t="shared" si="27"/>
        <v/>
      </c>
      <c r="K1531"/>
    </row>
    <row r="1532" spans="2:11" x14ac:dyDescent="0.25">
      <c r="B1532" t="str">
        <f t="shared" si="27"/>
        <v/>
      </c>
      <c r="K1532"/>
    </row>
    <row r="1533" spans="2:11" x14ac:dyDescent="0.25">
      <c r="B1533" t="str">
        <f t="shared" si="27"/>
        <v/>
      </c>
      <c r="K1533"/>
    </row>
    <row r="1534" spans="2:11" x14ac:dyDescent="0.25">
      <c r="B1534" t="str">
        <f t="shared" si="27"/>
        <v/>
      </c>
      <c r="K1534"/>
    </row>
    <row r="1535" spans="2:11" x14ac:dyDescent="0.25">
      <c r="B1535" t="str">
        <f t="shared" si="27"/>
        <v/>
      </c>
      <c r="K1535"/>
    </row>
    <row r="1536" spans="2:11" x14ac:dyDescent="0.25">
      <c r="B1536" t="str">
        <f t="shared" si="27"/>
        <v/>
      </c>
      <c r="K1536"/>
    </row>
    <row r="1537" spans="2:11" x14ac:dyDescent="0.25">
      <c r="B1537" t="str">
        <f t="shared" si="27"/>
        <v/>
      </c>
      <c r="K1537"/>
    </row>
    <row r="1538" spans="2:11" x14ac:dyDescent="0.25">
      <c r="B1538" t="str">
        <f t="shared" si="27"/>
        <v/>
      </c>
      <c r="K1538"/>
    </row>
    <row r="1539" spans="2:11" x14ac:dyDescent="0.25">
      <c r="B1539" t="str">
        <f t="shared" si="27"/>
        <v/>
      </c>
      <c r="K1539"/>
    </row>
    <row r="1540" spans="2:11" x14ac:dyDescent="0.25">
      <c r="B1540" t="str">
        <f t="shared" si="27"/>
        <v/>
      </c>
      <c r="K1540"/>
    </row>
    <row r="1541" spans="2:11" x14ac:dyDescent="0.25">
      <c r="B1541" t="str">
        <f t="shared" si="27"/>
        <v/>
      </c>
      <c r="K1541"/>
    </row>
    <row r="1542" spans="2:11" x14ac:dyDescent="0.25">
      <c r="B1542" t="str">
        <f t="shared" si="27"/>
        <v/>
      </c>
      <c r="K1542"/>
    </row>
    <row r="1543" spans="2:11" x14ac:dyDescent="0.25">
      <c r="B1543" t="str">
        <f t="shared" si="27"/>
        <v/>
      </c>
      <c r="K1543"/>
    </row>
    <row r="1544" spans="2:11" x14ac:dyDescent="0.25">
      <c r="B1544" t="str">
        <f t="shared" si="27"/>
        <v/>
      </c>
      <c r="K1544"/>
    </row>
    <row r="1545" spans="2:11" x14ac:dyDescent="0.25">
      <c r="B1545" t="str">
        <f t="shared" si="27"/>
        <v/>
      </c>
      <c r="K1545"/>
    </row>
    <row r="1546" spans="2:11" x14ac:dyDescent="0.25">
      <c r="B1546" t="str">
        <f t="shared" ref="B1546:B1609" si="28">LEFT(A1546,3)</f>
        <v/>
      </c>
      <c r="K1546"/>
    </row>
    <row r="1547" spans="2:11" x14ac:dyDescent="0.25">
      <c r="B1547" t="str">
        <f t="shared" si="28"/>
        <v/>
      </c>
      <c r="K1547"/>
    </row>
    <row r="1548" spans="2:11" x14ac:dyDescent="0.25">
      <c r="B1548" t="str">
        <f t="shared" si="28"/>
        <v/>
      </c>
      <c r="K1548"/>
    </row>
    <row r="1549" spans="2:11" x14ac:dyDescent="0.25">
      <c r="B1549" t="str">
        <f t="shared" si="28"/>
        <v/>
      </c>
      <c r="K1549"/>
    </row>
    <row r="1550" spans="2:11" x14ac:dyDescent="0.25">
      <c r="B1550" t="str">
        <f t="shared" si="28"/>
        <v/>
      </c>
      <c r="K1550"/>
    </row>
    <row r="1551" spans="2:11" x14ac:dyDescent="0.25">
      <c r="B1551" t="str">
        <f t="shared" si="28"/>
        <v/>
      </c>
      <c r="K1551"/>
    </row>
    <row r="1552" spans="2:11" x14ac:dyDescent="0.25">
      <c r="B1552" t="str">
        <f t="shared" si="28"/>
        <v/>
      </c>
      <c r="K1552"/>
    </row>
    <row r="1553" spans="2:11" x14ac:dyDescent="0.25">
      <c r="B1553" t="str">
        <f t="shared" si="28"/>
        <v/>
      </c>
      <c r="K1553"/>
    </row>
    <row r="1554" spans="2:11" x14ac:dyDescent="0.25">
      <c r="B1554" t="str">
        <f t="shared" si="28"/>
        <v/>
      </c>
      <c r="K1554"/>
    </row>
    <row r="1555" spans="2:11" x14ac:dyDescent="0.25">
      <c r="B1555" t="str">
        <f t="shared" si="28"/>
        <v/>
      </c>
      <c r="K1555"/>
    </row>
    <row r="1556" spans="2:11" x14ac:dyDescent="0.25">
      <c r="B1556" t="str">
        <f t="shared" si="28"/>
        <v/>
      </c>
      <c r="K1556"/>
    </row>
    <row r="1557" spans="2:11" x14ac:dyDescent="0.25">
      <c r="B1557" t="str">
        <f t="shared" si="28"/>
        <v/>
      </c>
      <c r="K1557"/>
    </row>
    <row r="1558" spans="2:11" x14ac:dyDescent="0.25">
      <c r="B1558" t="str">
        <f t="shared" si="28"/>
        <v/>
      </c>
      <c r="K1558"/>
    </row>
    <row r="1559" spans="2:11" x14ac:dyDescent="0.25">
      <c r="B1559" t="str">
        <f t="shared" si="28"/>
        <v/>
      </c>
      <c r="K1559"/>
    </row>
    <row r="1560" spans="2:11" x14ac:dyDescent="0.25">
      <c r="B1560" t="str">
        <f t="shared" si="28"/>
        <v/>
      </c>
      <c r="K1560"/>
    </row>
    <row r="1561" spans="2:11" x14ac:dyDescent="0.25">
      <c r="B1561" t="str">
        <f t="shared" si="28"/>
        <v/>
      </c>
      <c r="K1561"/>
    </row>
    <row r="1562" spans="2:11" x14ac:dyDescent="0.25">
      <c r="B1562" t="str">
        <f t="shared" si="28"/>
        <v/>
      </c>
      <c r="K1562"/>
    </row>
    <row r="1563" spans="2:11" x14ac:dyDescent="0.25">
      <c r="B1563" t="str">
        <f t="shared" si="28"/>
        <v/>
      </c>
      <c r="K1563"/>
    </row>
    <row r="1564" spans="2:11" x14ac:dyDescent="0.25">
      <c r="B1564" t="str">
        <f t="shared" si="28"/>
        <v/>
      </c>
      <c r="K1564"/>
    </row>
    <row r="1565" spans="2:11" x14ac:dyDescent="0.25">
      <c r="B1565" t="str">
        <f t="shared" si="28"/>
        <v/>
      </c>
      <c r="K1565"/>
    </row>
    <row r="1566" spans="2:11" x14ac:dyDescent="0.25">
      <c r="B1566" t="str">
        <f t="shared" si="28"/>
        <v/>
      </c>
      <c r="K1566"/>
    </row>
    <row r="1567" spans="2:11" x14ac:dyDescent="0.25">
      <c r="B1567" t="str">
        <f t="shared" si="28"/>
        <v/>
      </c>
      <c r="K1567"/>
    </row>
    <row r="1568" spans="2:11" x14ac:dyDescent="0.25">
      <c r="B1568" t="str">
        <f t="shared" si="28"/>
        <v/>
      </c>
      <c r="K1568"/>
    </row>
    <row r="1569" spans="2:11" x14ac:dyDescent="0.25">
      <c r="B1569" t="str">
        <f t="shared" si="28"/>
        <v/>
      </c>
      <c r="K1569"/>
    </row>
    <row r="1570" spans="2:11" x14ac:dyDescent="0.25">
      <c r="B1570" t="str">
        <f t="shared" si="28"/>
        <v/>
      </c>
      <c r="K1570"/>
    </row>
    <row r="1571" spans="2:11" x14ac:dyDescent="0.25">
      <c r="B1571" t="str">
        <f t="shared" si="28"/>
        <v/>
      </c>
      <c r="K1571"/>
    </row>
    <row r="1572" spans="2:11" x14ac:dyDescent="0.25">
      <c r="B1572" t="str">
        <f t="shared" si="28"/>
        <v/>
      </c>
      <c r="K1572"/>
    </row>
    <row r="1573" spans="2:11" x14ac:dyDescent="0.25">
      <c r="B1573" t="str">
        <f t="shared" si="28"/>
        <v/>
      </c>
      <c r="K1573"/>
    </row>
    <row r="1574" spans="2:11" x14ac:dyDescent="0.25">
      <c r="B1574" t="str">
        <f t="shared" si="28"/>
        <v/>
      </c>
      <c r="K1574"/>
    </row>
    <row r="1575" spans="2:11" x14ac:dyDescent="0.25">
      <c r="B1575" t="str">
        <f t="shared" si="28"/>
        <v/>
      </c>
      <c r="K1575"/>
    </row>
    <row r="1576" spans="2:11" x14ac:dyDescent="0.25">
      <c r="B1576" t="str">
        <f t="shared" si="28"/>
        <v/>
      </c>
      <c r="K1576"/>
    </row>
    <row r="1577" spans="2:11" x14ac:dyDescent="0.25">
      <c r="B1577" t="str">
        <f t="shared" si="28"/>
        <v/>
      </c>
      <c r="K1577"/>
    </row>
    <row r="1578" spans="2:11" x14ac:dyDescent="0.25">
      <c r="B1578" t="str">
        <f t="shared" si="28"/>
        <v/>
      </c>
      <c r="K1578"/>
    </row>
    <row r="1579" spans="2:11" x14ac:dyDescent="0.25">
      <c r="B1579" t="str">
        <f t="shared" si="28"/>
        <v/>
      </c>
      <c r="K1579"/>
    </row>
    <row r="1580" spans="2:11" x14ac:dyDescent="0.25">
      <c r="B1580" t="str">
        <f t="shared" si="28"/>
        <v/>
      </c>
      <c r="K1580"/>
    </row>
    <row r="1581" spans="2:11" x14ac:dyDescent="0.25">
      <c r="B1581" t="str">
        <f t="shared" si="28"/>
        <v/>
      </c>
      <c r="K1581"/>
    </row>
    <row r="1582" spans="2:11" x14ac:dyDescent="0.25">
      <c r="B1582" t="str">
        <f t="shared" si="28"/>
        <v/>
      </c>
      <c r="K1582"/>
    </row>
    <row r="1583" spans="2:11" x14ac:dyDescent="0.25">
      <c r="B1583" t="str">
        <f t="shared" si="28"/>
        <v/>
      </c>
      <c r="K1583"/>
    </row>
    <row r="1584" spans="2:11" x14ac:dyDescent="0.25">
      <c r="B1584" t="str">
        <f t="shared" si="28"/>
        <v/>
      </c>
      <c r="K1584"/>
    </row>
    <row r="1585" spans="2:11" x14ac:dyDescent="0.25">
      <c r="B1585" t="str">
        <f t="shared" si="28"/>
        <v/>
      </c>
      <c r="K1585"/>
    </row>
    <row r="1586" spans="2:11" x14ac:dyDescent="0.25">
      <c r="B1586" t="str">
        <f t="shared" si="28"/>
        <v/>
      </c>
      <c r="K1586"/>
    </row>
    <row r="1587" spans="2:11" x14ac:dyDescent="0.25">
      <c r="B1587" t="str">
        <f t="shared" si="28"/>
        <v/>
      </c>
      <c r="K1587"/>
    </row>
    <row r="1588" spans="2:11" x14ac:dyDescent="0.25">
      <c r="B1588" t="str">
        <f t="shared" si="28"/>
        <v/>
      </c>
      <c r="K1588"/>
    </row>
    <row r="1589" spans="2:11" x14ac:dyDescent="0.25">
      <c r="B1589" t="str">
        <f t="shared" si="28"/>
        <v/>
      </c>
      <c r="K1589"/>
    </row>
    <row r="1590" spans="2:11" x14ac:dyDescent="0.25">
      <c r="B1590" t="str">
        <f t="shared" si="28"/>
        <v/>
      </c>
      <c r="K1590"/>
    </row>
    <row r="1591" spans="2:11" x14ac:dyDescent="0.25">
      <c r="B1591" t="str">
        <f t="shared" si="28"/>
        <v/>
      </c>
      <c r="K1591"/>
    </row>
    <row r="1592" spans="2:11" x14ac:dyDescent="0.25">
      <c r="B1592" t="str">
        <f t="shared" si="28"/>
        <v/>
      </c>
      <c r="K1592"/>
    </row>
    <row r="1593" spans="2:11" x14ac:dyDescent="0.25">
      <c r="B1593" t="str">
        <f t="shared" si="28"/>
        <v/>
      </c>
      <c r="K1593"/>
    </row>
    <row r="1594" spans="2:11" x14ac:dyDescent="0.25">
      <c r="B1594" t="str">
        <f t="shared" si="28"/>
        <v/>
      </c>
      <c r="K1594"/>
    </row>
    <row r="1595" spans="2:11" x14ac:dyDescent="0.25">
      <c r="B1595" t="str">
        <f t="shared" si="28"/>
        <v/>
      </c>
      <c r="K1595"/>
    </row>
    <row r="1596" spans="2:11" x14ac:dyDescent="0.25">
      <c r="B1596" t="str">
        <f t="shared" si="28"/>
        <v/>
      </c>
      <c r="K1596"/>
    </row>
    <row r="1597" spans="2:11" x14ac:dyDescent="0.25">
      <c r="B1597" t="str">
        <f t="shared" si="28"/>
        <v/>
      </c>
      <c r="K1597"/>
    </row>
    <row r="1598" spans="2:11" x14ac:dyDescent="0.25">
      <c r="B1598" t="str">
        <f t="shared" si="28"/>
        <v/>
      </c>
      <c r="K1598"/>
    </row>
    <row r="1599" spans="2:11" x14ac:dyDescent="0.25">
      <c r="B1599" t="str">
        <f t="shared" si="28"/>
        <v/>
      </c>
      <c r="K1599"/>
    </row>
    <row r="1600" spans="2:11" x14ac:dyDescent="0.25">
      <c r="B1600" t="str">
        <f t="shared" si="28"/>
        <v/>
      </c>
      <c r="K1600"/>
    </row>
    <row r="1601" spans="2:11" x14ac:dyDescent="0.25">
      <c r="B1601" t="str">
        <f t="shared" si="28"/>
        <v/>
      </c>
      <c r="K1601"/>
    </row>
    <row r="1602" spans="2:11" x14ac:dyDescent="0.25">
      <c r="B1602" t="str">
        <f t="shared" si="28"/>
        <v/>
      </c>
      <c r="K1602"/>
    </row>
    <row r="1603" spans="2:11" x14ac:dyDescent="0.25">
      <c r="B1603" t="str">
        <f t="shared" si="28"/>
        <v/>
      </c>
      <c r="K1603"/>
    </row>
    <row r="1604" spans="2:11" x14ac:dyDescent="0.25">
      <c r="B1604" t="str">
        <f t="shared" si="28"/>
        <v/>
      </c>
      <c r="K1604"/>
    </row>
    <row r="1605" spans="2:11" x14ac:dyDescent="0.25">
      <c r="B1605" t="str">
        <f t="shared" si="28"/>
        <v/>
      </c>
      <c r="K1605"/>
    </row>
    <row r="1606" spans="2:11" x14ac:dyDescent="0.25">
      <c r="B1606" t="str">
        <f t="shared" si="28"/>
        <v/>
      </c>
      <c r="K1606"/>
    </row>
    <row r="1607" spans="2:11" x14ac:dyDescent="0.25">
      <c r="B1607" t="str">
        <f t="shared" si="28"/>
        <v/>
      </c>
      <c r="K1607"/>
    </row>
    <row r="1608" spans="2:11" x14ac:dyDescent="0.25">
      <c r="B1608" t="str">
        <f t="shared" si="28"/>
        <v/>
      </c>
      <c r="K1608"/>
    </row>
    <row r="1609" spans="2:11" x14ac:dyDescent="0.25">
      <c r="B1609" t="str">
        <f t="shared" si="28"/>
        <v/>
      </c>
      <c r="K1609"/>
    </row>
    <row r="1610" spans="2:11" x14ac:dyDescent="0.25">
      <c r="B1610" t="str">
        <f t="shared" ref="B1610:B1673" si="29">LEFT(A1610,3)</f>
        <v/>
      </c>
      <c r="K1610"/>
    </row>
    <row r="1611" spans="2:11" x14ac:dyDescent="0.25">
      <c r="B1611" t="str">
        <f t="shared" si="29"/>
        <v/>
      </c>
      <c r="K1611"/>
    </row>
    <row r="1612" spans="2:11" x14ac:dyDescent="0.25">
      <c r="B1612" t="str">
        <f t="shared" si="29"/>
        <v/>
      </c>
      <c r="K1612"/>
    </row>
    <row r="1613" spans="2:11" x14ac:dyDescent="0.25">
      <c r="B1613" t="str">
        <f t="shared" si="29"/>
        <v/>
      </c>
      <c r="K1613"/>
    </row>
    <row r="1614" spans="2:11" x14ac:dyDescent="0.25">
      <c r="B1614" t="str">
        <f t="shared" si="29"/>
        <v/>
      </c>
      <c r="K1614"/>
    </row>
    <row r="1615" spans="2:11" x14ac:dyDescent="0.25">
      <c r="B1615" t="str">
        <f t="shared" si="29"/>
        <v/>
      </c>
      <c r="K1615"/>
    </row>
    <row r="1616" spans="2:11" x14ac:dyDescent="0.25">
      <c r="B1616" t="str">
        <f t="shared" si="29"/>
        <v/>
      </c>
      <c r="K1616"/>
    </row>
    <row r="1617" spans="2:11" x14ac:dyDescent="0.25">
      <c r="B1617" t="str">
        <f t="shared" si="29"/>
        <v/>
      </c>
      <c r="K1617"/>
    </row>
    <row r="1618" spans="2:11" x14ac:dyDescent="0.25">
      <c r="B1618" t="str">
        <f t="shared" si="29"/>
        <v/>
      </c>
      <c r="K1618"/>
    </row>
    <row r="1619" spans="2:11" x14ac:dyDescent="0.25">
      <c r="B1619" t="str">
        <f t="shared" si="29"/>
        <v/>
      </c>
      <c r="K1619"/>
    </row>
    <row r="1620" spans="2:11" x14ac:dyDescent="0.25">
      <c r="B1620" t="str">
        <f t="shared" si="29"/>
        <v/>
      </c>
      <c r="K1620"/>
    </row>
    <row r="1621" spans="2:11" x14ac:dyDescent="0.25">
      <c r="B1621" t="str">
        <f t="shared" si="29"/>
        <v/>
      </c>
      <c r="K1621"/>
    </row>
    <row r="1622" spans="2:11" x14ac:dyDescent="0.25">
      <c r="B1622" t="str">
        <f t="shared" si="29"/>
        <v/>
      </c>
      <c r="K1622"/>
    </row>
    <row r="1623" spans="2:11" x14ac:dyDescent="0.25">
      <c r="B1623" t="str">
        <f t="shared" si="29"/>
        <v/>
      </c>
      <c r="K1623"/>
    </row>
    <row r="1624" spans="2:11" x14ac:dyDescent="0.25">
      <c r="B1624" t="str">
        <f t="shared" si="29"/>
        <v/>
      </c>
      <c r="K1624"/>
    </row>
    <row r="1625" spans="2:11" x14ac:dyDescent="0.25">
      <c r="B1625" t="str">
        <f t="shared" si="29"/>
        <v/>
      </c>
      <c r="K1625"/>
    </row>
    <row r="1626" spans="2:11" x14ac:dyDescent="0.25">
      <c r="B1626" t="str">
        <f t="shared" si="29"/>
        <v/>
      </c>
      <c r="K1626"/>
    </row>
    <row r="1627" spans="2:11" x14ac:dyDescent="0.25">
      <c r="B1627" t="str">
        <f t="shared" si="29"/>
        <v/>
      </c>
      <c r="K1627"/>
    </row>
    <row r="1628" spans="2:11" x14ac:dyDescent="0.25">
      <c r="B1628" t="str">
        <f t="shared" si="29"/>
        <v/>
      </c>
      <c r="K1628"/>
    </row>
    <row r="1629" spans="2:11" x14ac:dyDescent="0.25">
      <c r="B1629" t="str">
        <f t="shared" si="29"/>
        <v/>
      </c>
      <c r="K1629"/>
    </row>
    <row r="1630" spans="2:11" x14ac:dyDescent="0.25">
      <c r="B1630" t="str">
        <f t="shared" si="29"/>
        <v/>
      </c>
      <c r="K1630"/>
    </row>
    <row r="1631" spans="2:11" x14ac:dyDescent="0.25">
      <c r="B1631" t="str">
        <f t="shared" si="29"/>
        <v/>
      </c>
      <c r="K1631"/>
    </row>
    <row r="1632" spans="2:11" x14ac:dyDescent="0.25">
      <c r="B1632" t="str">
        <f t="shared" si="29"/>
        <v/>
      </c>
      <c r="K1632"/>
    </row>
    <row r="1633" spans="2:11" x14ac:dyDescent="0.25">
      <c r="B1633" t="str">
        <f t="shared" si="29"/>
        <v/>
      </c>
      <c r="K1633"/>
    </row>
    <row r="1634" spans="2:11" x14ac:dyDescent="0.25">
      <c r="B1634" t="str">
        <f t="shared" si="29"/>
        <v/>
      </c>
      <c r="K1634"/>
    </row>
    <row r="1635" spans="2:11" x14ac:dyDescent="0.25">
      <c r="B1635" t="str">
        <f t="shared" si="29"/>
        <v/>
      </c>
      <c r="K1635"/>
    </row>
    <row r="1636" spans="2:11" x14ac:dyDescent="0.25">
      <c r="B1636" t="str">
        <f t="shared" si="29"/>
        <v/>
      </c>
      <c r="K1636"/>
    </row>
    <row r="1637" spans="2:11" x14ac:dyDescent="0.25">
      <c r="B1637" t="str">
        <f t="shared" si="29"/>
        <v/>
      </c>
      <c r="K1637"/>
    </row>
    <row r="1638" spans="2:11" x14ac:dyDescent="0.25">
      <c r="B1638" t="str">
        <f t="shared" si="29"/>
        <v/>
      </c>
      <c r="K1638"/>
    </row>
    <row r="1639" spans="2:11" x14ac:dyDescent="0.25">
      <c r="B1639" t="str">
        <f t="shared" si="29"/>
        <v/>
      </c>
      <c r="K1639"/>
    </row>
    <row r="1640" spans="2:11" x14ac:dyDescent="0.25">
      <c r="B1640" t="str">
        <f t="shared" si="29"/>
        <v/>
      </c>
      <c r="K1640"/>
    </row>
    <row r="1641" spans="2:11" x14ac:dyDescent="0.25">
      <c r="B1641" t="str">
        <f t="shared" si="29"/>
        <v/>
      </c>
      <c r="K1641"/>
    </row>
    <row r="1642" spans="2:11" x14ac:dyDescent="0.25">
      <c r="B1642" t="str">
        <f t="shared" si="29"/>
        <v/>
      </c>
      <c r="K1642"/>
    </row>
    <row r="1643" spans="2:11" x14ac:dyDescent="0.25">
      <c r="B1643" t="str">
        <f t="shared" si="29"/>
        <v/>
      </c>
      <c r="K1643"/>
    </row>
    <row r="1644" spans="2:11" x14ac:dyDescent="0.25">
      <c r="B1644" t="str">
        <f t="shared" si="29"/>
        <v/>
      </c>
      <c r="K1644"/>
    </row>
    <row r="1645" spans="2:11" x14ac:dyDescent="0.25">
      <c r="B1645" t="str">
        <f t="shared" si="29"/>
        <v/>
      </c>
      <c r="K1645"/>
    </row>
    <row r="1646" spans="2:11" x14ac:dyDescent="0.25">
      <c r="B1646" t="str">
        <f t="shared" si="29"/>
        <v/>
      </c>
      <c r="K1646"/>
    </row>
    <row r="1647" spans="2:11" x14ac:dyDescent="0.25">
      <c r="B1647" t="str">
        <f t="shared" si="29"/>
        <v/>
      </c>
      <c r="K1647"/>
    </row>
    <row r="1648" spans="2:11" x14ac:dyDescent="0.25">
      <c r="B1648" t="str">
        <f t="shared" si="29"/>
        <v/>
      </c>
      <c r="K1648"/>
    </row>
    <row r="1649" spans="2:11" x14ac:dyDescent="0.25">
      <c r="B1649" t="str">
        <f t="shared" si="29"/>
        <v/>
      </c>
      <c r="K1649"/>
    </row>
    <row r="1650" spans="2:11" x14ac:dyDescent="0.25">
      <c r="B1650" t="str">
        <f t="shared" si="29"/>
        <v/>
      </c>
      <c r="K1650"/>
    </row>
    <row r="1651" spans="2:11" x14ac:dyDescent="0.25">
      <c r="B1651" t="str">
        <f t="shared" si="29"/>
        <v/>
      </c>
      <c r="K1651"/>
    </row>
    <row r="1652" spans="2:11" x14ac:dyDescent="0.25">
      <c r="B1652" t="str">
        <f t="shared" si="29"/>
        <v/>
      </c>
      <c r="K1652"/>
    </row>
    <row r="1653" spans="2:11" x14ac:dyDescent="0.25">
      <c r="B1653" t="str">
        <f t="shared" si="29"/>
        <v/>
      </c>
      <c r="K1653"/>
    </row>
    <row r="1654" spans="2:11" x14ac:dyDescent="0.25">
      <c r="B1654" t="str">
        <f t="shared" si="29"/>
        <v/>
      </c>
      <c r="K1654"/>
    </row>
    <row r="1655" spans="2:11" x14ac:dyDescent="0.25">
      <c r="B1655" t="str">
        <f t="shared" si="29"/>
        <v/>
      </c>
      <c r="K1655"/>
    </row>
    <row r="1656" spans="2:11" x14ac:dyDescent="0.25">
      <c r="B1656" t="str">
        <f t="shared" si="29"/>
        <v/>
      </c>
      <c r="K1656"/>
    </row>
    <row r="1657" spans="2:11" x14ac:dyDescent="0.25">
      <c r="B1657" t="str">
        <f t="shared" si="29"/>
        <v/>
      </c>
      <c r="K1657"/>
    </row>
    <row r="1658" spans="2:11" x14ac:dyDescent="0.25">
      <c r="B1658" t="str">
        <f t="shared" si="29"/>
        <v/>
      </c>
      <c r="K1658"/>
    </row>
    <row r="1659" spans="2:11" x14ac:dyDescent="0.25">
      <c r="B1659" t="str">
        <f t="shared" si="29"/>
        <v/>
      </c>
      <c r="K1659"/>
    </row>
    <row r="1660" spans="2:11" x14ac:dyDescent="0.25">
      <c r="B1660" t="str">
        <f t="shared" si="29"/>
        <v/>
      </c>
      <c r="K1660"/>
    </row>
    <row r="1661" spans="2:11" x14ac:dyDescent="0.25">
      <c r="B1661" t="str">
        <f t="shared" si="29"/>
        <v/>
      </c>
      <c r="K1661"/>
    </row>
    <row r="1662" spans="2:11" x14ac:dyDescent="0.25">
      <c r="B1662" t="str">
        <f t="shared" si="29"/>
        <v/>
      </c>
      <c r="K1662"/>
    </row>
    <row r="1663" spans="2:11" x14ac:dyDescent="0.25">
      <c r="B1663" t="str">
        <f t="shared" si="29"/>
        <v/>
      </c>
      <c r="K1663"/>
    </row>
    <row r="1664" spans="2:11" x14ac:dyDescent="0.25">
      <c r="B1664" t="str">
        <f t="shared" si="29"/>
        <v/>
      </c>
      <c r="K1664"/>
    </row>
    <row r="1665" spans="2:11" x14ac:dyDescent="0.25">
      <c r="B1665" t="str">
        <f t="shared" si="29"/>
        <v/>
      </c>
      <c r="K1665"/>
    </row>
    <row r="1666" spans="2:11" x14ac:dyDescent="0.25">
      <c r="B1666" t="str">
        <f t="shared" si="29"/>
        <v/>
      </c>
      <c r="K1666"/>
    </row>
    <row r="1667" spans="2:11" x14ac:dyDescent="0.25">
      <c r="B1667" t="str">
        <f t="shared" si="29"/>
        <v/>
      </c>
      <c r="K1667"/>
    </row>
    <row r="1668" spans="2:11" x14ac:dyDescent="0.25">
      <c r="B1668" t="str">
        <f t="shared" si="29"/>
        <v/>
      </c>
      <c r="K1668"/>
    </row>
    <row r="1669" spans="2:11" x14ac:dyDescent="0.25">
      <c r="B1669" t="str">
        <f t="shared" si="29"/>
        <v/>
      </c>
      <c r="K1669"/>
    </row>
    <row r="1670" spans="2:11" x14ac:dyDescent="0.25">
      <c r="B1670" t="str">
        <f t="shared" si="29"/>
        <v/>
      </c>
      <c r="K1670"/>
    </row>
    <row r="1671" spans="2:11" x14ac:dyDescent="0.25">
      <c r="B1671" t="str">
        <f t="shared" si="29"/>
        <v/>
      </c>
      <c r="K1671"/>
    </row>
    <row r="1672" spans="2:11" x14ac:dyDescent="0.25">
      <c r="B1672" t="str">
        <f t="shared" si="29"/>
        <v/>
      </c>
      <c r="K1672"/>
    </row>
    <row r="1673" spans="2:11" x14ac:dyDescent="0.25">
      <c r="B1673" t="str">
        <f t="shared" si="29"/>
        <v/>
      </c>
      <c r="K1673"/>
    </row>
    <row r="1674" spans="2:11" x14ac:dyDescent="0.25">
      <c r="B1674" t="str">
        <f t="shared" ref="B1674:B1737" si="30">LEFT(A1674,3)</f>
        <v/>
      </c>
      <c r="K1674"/>
    </row>
    <row r="1675" spans="2:11" x14ac:dyDescent="0.25">
      <c r="B1675" t="str">
        <f t="shared" si="30"/>
        <v/>
      </c>
      <c r="K1675"/>
    </row>
    <row r="1676" spans="2:11" x14ac:dyDescent="0.25">
      <c r="B1676" t="str">
        <f t="shared" si="30"/>
        <v/>
      </c>
      <c r="K1676"/>
    </row>
    <row r="1677" spans="2:11" x14ac:dyDescent="0.25">
      <c r="B1677" t="str">
        <f t="shared" si="30"/>
        <v/>
      </c>
      <c r="K1677"/>
    </row>
    <row r="1678" spans="2:11" x14ac:dyDescent="0.25">
      <c r="B1678" t="str">
        <f t="shared" si="30"/>
        <v/>
      </c>
      <c r="K1678"/>
    </row>
    <row r="1679" spans="2:11" x14ac:dyDescent="0.25">
      <c r="B1679" t="str">
        <f t="shared" si="30"/>
        <v/>
      </c>
      <c r="K1679"/>
    </row>
    <row r="1680" spans="2:11" x14ac:dyDescent="0.25">
      <c r="B1680" t="str">
        <f t="shared" si="30"/>
        <v/>
      </c>
      <c r="K1680"/>
    </row>
    <row r="1681" spans="2:11" x14ac:dyDescent="0.25">
      <c r="B1681" t="str">
        <f t="shared" si="30"/>
        <v/>
      </c>
      <c r="K1681"/>
    </row>
    <row r="1682" spans="2:11" x14ac:dyDescent="0.25">
      <c r="B1682" t="str">
        <f t="shared" si="30"/>
        <v/>
      </c>
      <c r="K1682"/>
    </row>
    <row r="1683" spans="2:11" x14ac:dyDescent="0.25">
      <c r="B1683" t="str">
        <f t="shared" si="30"/>
        <v/>
      </c>
      <c r="K1683"/>
    </row>
    <row r="1684" spans="2:11" x14ac:dyDescent="0.25">
      <c r="B1684" t="str">
        <f t="shared" si="30"/>
        <v/>
      </c>
      <c r="K1684"/>
    </row>
    <row r="1685" spans="2:11" x14ac:dyDescent="0.25">
      <c r="B1685" t="str">
        <f t="shared" si="30"/>
        <v/>
      </c>
      <c r="K1685"/>
    </row>
    <row r="1686" spans="2:11" x14ac:dyDescent="0.25">
      <c r="B1686" t="str">
        <f t="shared" si="30"/>
        <v/>
      </c>
      <c r="K1686"/>
    </row>
    <row r="1687" spans="2:11" x14ac:dyDescent="0.25">
      <c r="B1687" t="str">
        <f t="shared" si="30"/>
        <v/>
      </c>
      <c r="K1687"/>
    </row>
    <row r="1688" spans="2:11" x14ac:dyDescent="0.25">
      <c r="B1688" t="str">
        <f t="shared" si="30"/>
        <v/>
      </c>
      <c r="K1688"/>
    </row>
    <row r="1689" spans="2:11" x14ac:dyDescent="0.25">
      <c r="B1689" t="str">
        <f t="shared" si="30"/>
        <v/>
      </c>
      <c r="K1689"/>
    </row>
    <row r="1690" spans="2:11" x14ac:dyDescent="0.25">
      <c r="B1690" t="str">
        <f t="shared" si="30"/>
        <v/>
      </c>
      <c r="K1690"/>
    </row>
    <row r="1691" spans="2:11" x14ac:dyDescent="0.25">
      <c r="B1691" t="str">
        <f t="shared" si="30"/>
        <v/>
      </c>
      <c r="K1691"/>
    </row>
    <row r="1692" spans="2:11" x14ac:dyDescent="0.25">
      <c r="B1692" t="str">
        <f t="shared" si="30"/>
        <v/>
      </c>
      <c r="K1692"/>
    </row>
    <row r="1693" spans="2:11" x14ac:dyDescent="0.25">
      <c r="B1693" t="str">
        <f t="shared" si="30"/>
        <v/>
      </c>
      <c r="K1693"/>
    </row>
    <row r="1694" spans="2:11" x14ac:dyDescent="0.25">
      <c r="B1694" t="str">
        <f t="shared" si="30"/>
        <v/>
      </c>
      <c r="K1694"/>
    </row>
    <row r="1695" spans="2:11" x14ac:dyDescent="0.25">
      <c r="B1695" t="str">
        <f t="shared" si="30"/>
        <v/>
      </c>
      <c r="K1695"/>
    </row>
    <row r="1696" spans="2:11" x14ac:dyDescent="0.25">
      <c r="B1696" t="str">
        <f t="shared" si="30"/>
        <v/>
      </c>
      <c r="K1696"/>
    </row>
    <row r="1697" spans="2:11" x14ac:dyDescent="0.25">
      <c r="B1697" t="str">
        <f t="shared" si="30"/>
        <v/>
      </c>
      <c r="K1697"/>
    </row>
    <row r="1698" spans="2:11" x14ac:dyDescent="0.25">
      <c r="B1698" t="str">
        <f t="shared" si="30"/>
        <v/>
      </c>
      <c r="K1698"/>
    </row>
    <row r="1699" spans="2:11" x14ac:dyDescent="0.25">
      <c r="B1699" t="str">
        <f t="shared" si="30"/>
        <v/>
      </c>
      <c r="K1699"/>
    </row>
    <row r="1700" spans="2:11" x14ac:dyDescent="0.25">
      <c r="B1700" t="str">
        <f t="shared" si="30"/>
        <v/>
      </c>
      <c r="K1700"/>
    </row>
    <row r="1701" spans="2:11" x14ac:dyDescent="0.25">
      <c r="B1701" t="str">
        <f t="shared" si="30"/>
        <v/>
      </c>
      <c r="K1701"/>
    </row>
    <row r="1702" spans="2:11" x14ac:dyDescent="0.25">
      <c r="B1702" t="str">
        <f t="shared" si="30"/>
        <v/>
      </c>
      <c r="K1702"/>
    </row>
    <row r="1703" spans="2:11" x14ac:dyDescent="0.25">
      <c r="B1703" t="str">
        <f t="shared" si="30"/>
        <v/>
      </c>
      <c r="K1703"/>
    </row>
    <row r="1704" spans="2:11" x14ac:dyDescent="0.25">
      <c r="B1704" t="str">
        <f t="shared" si="30"/>
        <v/>
      </c>
      <c r="K1704"/>
    </row>
    <row r="1705" spans="2:11" x14ac:dyDescent="0.25">
      <c r="B1705" t="str">
        <f t="shared" si="30"/>
        <v/>
      </c>
      <c r="K1705"/>
    </row>
    <row r="1706" spans="2:11" x14ac:dyDescent="0.25">
      <c r="B1706" t="str">
        <f t="shared" si="30"/>
        <v/>
      </c>
      <c r="K1706"/>
    </row>
    <row r="1707" spans="2:11" x14ac:dyDescent="0.25">
      <c r="B1707" t="str">
        <f t="shared" si="30"/>
        <v/>
      </c>
      <c r="K1707"/>
    </row>
    <row r="1708" spans="2:11" x14ac:dyDescent="0.25">
      <c r="B1708" t="str">
        <f t="shared" si="30"/>
        <v/>
      </c>
      <c r="K1708"/>
    </row>
    <row r="1709" spans="2:11" x14ac:dyDescent="0.25">
      <c r="B1709" t="str">
        <f t="shared" si="30"/>
        <v/>
      </c>
      <c r="K1709"/>
    </row>
    <row r="1710" spans="2:11" x14ac:dyDescent="0.25">
      <c r="B1710" t="str">
        <f t="shared" si="30"/>
        <v/>
      </c>
      <c r="K1710"/>
    </row>
    <row r="1711" spans="2:11" x14ac:dyDescent="0.25">
      <c r="B1711" t="str">
        <f t="shared" si="30"/>
        <v/>
      </c>
      <c r="K1711"/>
    </row>
    <row r="1712" spans="2:11" x14ac:dyDescent="0.25">
      <c r="B1712" t="str">
        <f t="shared" si="30"/>
        <v/>
      </c>
      <c r="K1712"/>
    </row>
    <row r="1713" spans="2:11" x14ac:dyDescent="0.25">
      <c r="B1713" t="str">
        <f t="shared" si="30"/>
        <v/>
      </c>
      <c r="K1713"/>
    </row>
    <row r="1714" spans="2:11" x14ac:dyDescent="0.25">
      <c r="B1714" t="str">
        <f t="shared" si="30"/>
        <v/>
      </c>
      <c r="K1714"/>
    </row>
    <row r="1715" spans="2:11" x14ac:dyDescent="0.25">
      <c r="B1715" t="str">
        <f t="shared" si="30"/>
        <v/>
      </c>
      <c r="K1715"/>
    </row>
    <row r="1716" spans="2:11" x14ac:dyDescent="0.25">
      <c r="B1716" t="str">
        <f t="shared" si="30"/>
        <v/>
      </c>
      <c r="K1716"/>
    </row>
    <row r="1717" spans="2:11" x14ac:dyDescent="0.25">
      <c r="B1717" t="str">
        <f t="shared" si="30"/>
        <v/>
      </c>
      <c r="K1717"/>
    </row>
    <row r="1718" spans="2:11" x14ac:dyDescent="0.25">
      <c r="B1718" t="str">
        <f t="shared" si="30"/>
        <v/>
      </c>
      <c r="K1718"/>
    </row>
    <row r="1719" spans="2:11" x14ac:dyDescent="0.25">
      <c r="B1719" t="str">
        <f t="shared" si="30"/>
        <v/>
      </c>
      <c r="K1719"/>
    </row>
    <row r="1720" spans="2:11" x14ac:dyDescent="0.25">
      <c r="B1720" t="str">
        <f t="shared" si="30"/>
        <v/>
      </c>
      <c r="K1720"/>
    </row>
    <row r="1721" spans="2:11" x14ac:dyDescent="0.25">
      <c r="B1721" t="str">
        <f t="shared" si="30"/>
        <v/>
      </c>
      <c r="K1721"/>
    </row>
    <row r="1722" spans="2:11" x14ac:dyDescent="0.25">
      <c r="B1722" t="str">
        <f t="shared" si="30"/>
        <v/>
      </c>
      <c r="K1722"/>
    </row>
    <row r="1723" spans="2:11" x14ac:dyDescent="0.25">
      <c r="B1723" t="str">
        <f t="shared" si="30"/>
        <v/>
      </c>
      <c r="K1723"/>
    </row>
    <row r="1724" spans="2:11" x14ac:dyDescent="0.25">
      <c r="B1724" t="str">
        <f t="shared" si="30"/>
        <v/>
      </c>
      <c r="K1724"/>
    </row>
    <row r="1725" spans="2:11" x14ac:dyDescent="0.25">
      <c r="B1725" t="str">
        <f t="shared" si="30"/>
        <v/>
      </c>
      <c r="K1725"/>
    </row>
    <row r="1726" spans="2:11" x14ac:dyDescent="0.25">
      <c r="B1726" t="str">
        <f t="shared" si="30"/>
        <v/>
      </c>
      <c r="K1726"/>
    </row>
    <row r="1727" spans="2:11" x14ac:dyDescent="0.25">
      <c r="B1727" t="str">
        <f t="shared" si="30"/>
        <v/>
      </c>
      <c r="K1727"/>
    </row>
    <row r="1728" spans="2:11" x14ac:dyDescent="0.25">
      <c r="B1728" t="str">
        <f t="shared" si="30"/>
        <v/>
      </c>
      <c r="K1728"/>
    </row>
    <row r="1729" spans="2:11" x14ac:dyDescent="0.25">
      <c r="B1729" t="str">
        <f t="shared" si="30"/>
        <v/>
      </c>
      <c r="K1729"/>
    </row>
    <row r="1730" spans="2:11" x14ac:dyDescent="0.25">
      <c r="B1730" t="str">
        <f t="shared" si="30"/>
        <v/>
      </c>
      <c r="K1730"/>
    </row>
    <row r="1731" spans="2:11" x14ac:dyDescent="0.25">
      <c r="B1731" t="str">
        <f t="shared" si="30"/>
        <v/>
      </c>
      <c r="K1731"/>
    </row>
    <row r="1732" spans="2:11" x14ac:dyDescent="0.25">
      <c r="B1732" t="str">
        <f t="shared" si="30"/>
        <v/>
      </c>
      <c r="K1732"/>
    </row>
    <row r="1733" spans="2:11" x14ac:dyDescent="0.25">
      <c r="B1733" t="str">
        <f t="shared" si="30"/>
        <v/>
      </c>
      <c r="K1733"/>
    </row>
    <row r="1734" spans="2:11" x14ac:dyDescent="0.25">
      <c r="B1734" t="str">
        <f t="shared" si="30"/>
        <v/>
      </c>
      <c r="K1734"/>
    </row>
    <row r="1735" spans="2:11" x14ac:dyDescent="0.25">
      <c r="B1735" t="str">
        <f t="shared" si="30"/>
        <v/>
      </c>
      <c r="K1735"/>
    </row>
    <row r="1736" spans="2:11" x14ac:dyDescent="0.25">
      <c r="B1736" t="str">
        <f t="shared" si="30"/>
        <v/>
      </c>
      <c r="K1736"/>
    </row>
    <row r="1737" spans="2:11" x14ac:dyDescent="0.25">
      <c r="B1737" t="str">
        <f t="shared" si="30"/>
        <v/>
      </c>
      <c r="K1737"/>
    </row>
    <row r="1738" spans="2:11" x14ac:dyDescent="0.25">
      <c r="B1738" t="str">
        <f t="shared" ref="B1738:B1801" si="31">LEFT(A1738,3)</f>
        <v/>
      </c>
      <c r="K1738"/>
    </row>
    <row r="1739" spans="2:11" x14ac:dyDescent="0.25">
      <c r="B1739" t="str">
        <f t="shared" si="31"/>
        <v/>
      </c>
      <c r="K1739"/>
    </row>
    <row r="1740" spans="2:11" x14ac:dyDescent="0.25">
      <c r="B1740" t="str">
        <f t="shared" si="31"/>
        <v/>
      </c>
      <c r="K1740"/>
    </row>
    <row r="1741" spans="2:11" x14ac:dyDescent="0.25">
      <c r="B1741" t="str">
        <f t="shared" si="31"/>
        <v/>
      </c>
      <c r="K1741"/>
    </row>
    <row r="1742" spans="2:11" x14ac:dyDescent="0.25">
      <c r="B1742" t="str">
        <f t="shared" si="31"/>
        <v/>
      </c>
      <c r="K1742"/>
    </row>
    <row r="1743" spans="2:11" x14ac:dyDescent="0.25">
      <c r="B1743" t="str">
        <f t="shared" si="31"/>
        <v/>
      </c>
      <c r="K1743"/>
    </row>
    <row r="1744" spans="2:11" x14ac:dyDescent="0.25">
      <c r="B1744" t="str">
        <f t="shared" si="31"/>
        <v/>
      </c>
      <c r="K1744"/>
    </row>
    <row r="1745" spans="2:11" x14ac:dyDescent="0.25">
      <c r="B1745" t="str">
        <f t="shared" si="31"/>
        <v/>
      </c>
      <c r="K1745"/>
    </row>
    <row r="1746" spans="2:11" x14ac:dyDescent="0.25">
      <c r="B1746" t="str">
        <f t="shared" si="31"/>
        <v/>
      </c>
      <c r="K1746"/>
    </row>
    <row r="1747" spans="2:11" x14ac:dyDescent="0.25">
      <c r="B1747" t="str">
        <f t="shared" si="31"/>
        <v/>
      </c>
      <c r="K1747"/>
    </row>
    <row r="1748" spans="2:11" x14ac:dyDescent="0.25">
      <c r="B1748" t="str">
        <f t="shared" si="31"/>
        <v/>
      </c>
      <c r="K1748"/>
    </row>
    <row r="1749" spans="2:11" x14ac:dyDescent="0.25">
      <c r="B1749" t="str">
        <f t="shared" si="31"/>
        <v/>
      </c>
      <c r="K1749"/>
    </row>
    <row r="1750" spans="2:11" x14ac:dyDescent="0.25">
      <c r="B1750" t="str">
        <f t="shared" si="31"/>
        <v/>
      </c>
      <c r="K1750"/>
    </row>
    <row r="1751" spans="2:11" x14ac:dyDescent="0.25">
      <c r="B1751" t="str">
        <f t="shared" si="31"/>
        <v/>
      </c>
      <c r="K1751"/>
    </row>
    <row r="1752" spans="2:11" x14ac:dyDescent="0.25">
      <c r="B1752" t="str">
        <f t="shared" si="31"/>
        <v/>
      </c>
      <c r="K1752"/>
    </row>
    <row r="1753" spans="2:11" x14ac:dyDescent="0.25">
      <c r="B1753" t="str">
        <f t="shared" si="31"/>
        <v/>
      </c>
      <c r="K1753"/>
    </row>
    <row r="1754" spans="2:11" x14ac:dyDescent="0.25">
      <c r="B1754" t="str">
        <f t="shared" si="31"/>
        <v/>
      </c>
      <c r="K1754"/>
    </row>
    <row r="1755" spans="2:11" x14ac:dyDescent="0.25">
      <c r="B1755" t="str">
        <f t="shared" si="31"/>
        <v/>
      </c>
      <c r="K1755"/>
    </row>
    <row r="1756" spans="2:11" x14ac:dyDescent="0.25">
      <c r="B1756" t="str">
        <f t="shared" si="31"/>
        <v/>
      </c>
      <c r="K1756"/>
    </row>
    <row r="1757" spans="2:11" x14ac:dyDescent="0.25">
      <c r="B1757" t="str">
        <f t="shared" si="31"/>
        <v/>
      </c>
      <c r="K1757"/>
    </row>
    <row r="1758" spans="2:11" x14ac:dyDescent="0.25">
      <c r="B1758" t="str">
        <f t="shared" si="31"/>
        <v/>
      </c>
      <c r="K1758"/>
    </row>
    <row r="1759" spans="2:11" x14ac:dyDescent="0.25">
      <c r="B1759" t="str">
        <f t="shared" si="31"/>
        <v/>
      </c>
      <c r="K1759"/>
    </row>
    <row r="1760" spans="2:11" x14ac:dyDescent="0.25">
      <c r="B1760" t="str">
        <f t="shared" si="31"/>
        <v/>
      </c>
      <c r="K1760"/>
    </row>
    <row r="1761" spans="2:11" x14ac:dyDescent="0.25">
      <c r="B1761" t="str">
        <f t="shared" si="31"/>
        <v/>
      </c>
      <c r="K1761"/>
    </row>
    <row r="1762" spans="2:11" x14ac:dyDescent="0.25">
      <c r="B1762" t="str">
        <f t="shared" si="31"/>
        <v/>
      </c>
      <c r="K1762"/>
    </row>
    <row r="1763" spans="2:11" x14ac:dyDescent="0.25">
      <c r="B1763" t="str">
        <f t="shared" si="31"/>
        <v/>
      </c>
      <c r="K1763"/>
    </row>
    <row r="1764" spans="2:11" x14ac:dyDescent="0.25">
      <c r="B1764" t="str">
        <f t="shared" si="31"/>
        <v/>
      </c>
      <c r="K1764"/>
    </row>
    <row r="1765" spans="2:11" x14ac:dyDescent="0.25">
      <c r="B1765" t="str">
        <f t="shared" si="31"/>
        <v/>
      </c>
      <c r="K1765"/>
    </row>
    <row r="1766" spans="2:11" x14ac:dyDescent="0.25">
      <c r="B1766" t="str">
        <f t="shared" si="31"/>
        <v/>
      </c>
      <c r="K1766"/>
    </row>
    <row r="1767" spans="2:11" x14ac:dyDescent="0.25">
      <c r="B1767" t="str">
        <f t="shared" si="31"/>
        <v/>
      </c>
      <c r="K1767"/>
    </row>
    <row r="1768" spans="2:11" x14ac:dyDescent="0.25">
      <c r="B1768" t="str">
        <f t="shared" si="31"/>
        <v/>
      </c>
      <c r="K1768"/>
    </row>
    <row r="1769" spans="2:11" x14ac:dyDescent="0.25">
      <c r="B1769" t="str">
        <f t="shared" si="31"/>
        <v/>
      </c>
      <c r="K1769"/>
    </row>
    <row r="1770" spans="2:11" x14ac:dyDescent="0.25">
      <c r="B1770" t="str">
        <f t="shared" si="31"/>
        <v/>
      </c>
      <c r="K1770"/>
    </row>
    <row r="1771" spans="2:11" x14ac:dyDescent="0.25">
      <c r="B1771" t="str">
        <f t="shared" si="31"/>
        <v/>
      </c>
      <c r="K1771"/>
    </row>
    <row r="1772" spans="2:11" x14ac:dyDescent="0.25">
      <c r="B1772" t="str">
        <f t="shared" si="31"/>
        <v/>
      </c>
      <c r="K1772"/>
    </row>
    <row r="1773" spans="2:11" x14ac:dyDescent="0.25">
      <c r="B1773" t="str">
        <f t="shared" si="31"/>
        <v/>
      </c>
      <c r="K1773"/>
    </row>
    <row r="1774" spans="2:11" x14ac:dyDescent="0.25">
      <c r="B1774" t="str">
        <f t="shared" si="31"/>
        <v/>
      </c>
      <c r="K1774"/>
    </row>
    <row r="1775" spans="2:11" x14ac:dyDescent="0.25">
      <c r="B1775" t="str">
        <f t="shared" si="31"/>
        <v/>
      </c>
      <c r="K1775"/>
    </row>
    <row r="1776" spans="2:11" x14ac:dyDescent="0.25">
      <c r="B1776" t="str">
        <f t="shared" si="31"/>
        <v/>
      </c>
      <c r="K1776"/>
    </row>
    <row r="1777" spans="2:11" x14ac:dyDescent="0.25">
      <c r="B1777" t="str">
        <f t="shared" si="31"/>
        <v/>
      </c>
      <c r="K1777"/>
    </row>
    <row r="1778" spans="2:11" x14ac:dyDescent="0.25">
      <c r="B1778" t="str">
        <f t="shared" si="31"/>
        <v/>
      </c>
      <c r="K1778"/>
    </row>
    <row r="1779" spans="2:11" x14ac:dyDescent="0.25">
      <c r="B1779" t="str">
        <f t="shared" si="31"/>
        <v/>
      </c>
      <c r="K1779"/>
    </row>
    <row r="1780" spans="2:11" x14ac:dyDescent="0.25">
      <c r="B1780" t="str">
        <f t="shared" si="31"/>
        <v/>
      </c>
      <c r="K1780"/>
    </row>
    <row r="1781" spans="2:11" x14ac:dyDescent="0.25">
      <c r="B1781" t="str">
        <f t="shared" si="31"/>
        <v/>
      </c>
      <c r="K1781"/>
    </row>
    <row r="1782" spans="2:11" x14ac:dyDescent="0.25">
      <c r="B1782" t="str">
        <f t="shared" si="31"/>
        <v/>
      </c>
      <c r="K1782"/>
    </row>
    <row r="1783" spans="2:11" x14ac:dyDescent="0.25">
      <c r="B1783" t="str">
        <f t="shared" si="31"/>
        <v/>
      </c>
      <c r="K1783"/>
    </row>
    <row r="1784" spans="2:11" x14ac:dyDescent="0.25">
      <c r="B1784" t="str">
        <f t="shared" si="31"/>
        <v/>
      </c>
      <c r="K1784"/>
    </row>
    <row r="1785" spans="2:11" x14ac:dyDescent="0.25">
      <c r="B1785" t="str">
        <f t="shared" si="31"/>
        <v/>
      </c>
      <c r="K1785"/>
    </row>
    <row r="1786" spans="2:11" x14ac:dyDescent="0.25">
      <c r="B1786" t="str">
        <f t="shared" si="31"/>
        <v/>
      </c>
      <c r="K1786"/>
    </row>
    <row r="1787" spans="2:11" x14ac:dyDescent="0.25">
      <c r="B1787" t="str">
        <f t="shared" si="31"/>
        <v/>
      </c>
      <c r="K1787"/>
    </row>
    <row r="1788" spans="2:11" x14ac:dyDescent="0.25">
      <c r="B1788" t="str">
        <f t="shared" si="31"/>
        <v/>
      </c>
      <c r="K1788"/>
    </row>
    <row r="1789" spans="2:11" x14ac:dyDescent="0.25">
      <c r="B1789" t="str">
        <f t="shared" si="31"/>
        <v/>
      </c>
      <c r="K1789"/>
    </row>
    <row r="1790" spans="2:11" x14ac:dyDescent="0.25">
      <c r="B1790" t="str">
        <f t="shared" si="31"/>
        <v/>
      </c>
      <c r="K1790"/>
    </row>
    <row r="1791" spans="2:11" x14ac:dyDescent="0.25">
      <c r="B1791" t="str">
        <f t="shared" si="31"/>
        <v/>
      </c>
      <c r="K1791"/>
    </row>
    <row r="1792" spans="2:11" x14ac:dyDescent="0.25">
      <c r="B1792" t="str">
        <f t="shared" si="31"/>
        <v/>
      </c>
      <c r="K1792"/>
    </row>
    <row r="1793" spans="2:11" x14ac:dyDescent="0.25">
      <c r="B1793" t="str">
        <f t="shared" si="31"/>
        <v/>
      </c>
      <c r="K1793"/>
    </row>
    <row r="1794" spans="2:11" x14ac:dyDescent="0.25">
      <c r="B1794" t="str">
        <f t="shared" si="31"/>
        <v/>
      </c>
      <c r="K1794"/>
    </row>
    <row r="1795" spans="2:11" x14ac:dyDescent="0.25">
      <c r="B1795" t="str">
        <f t="shared" si="31"/>
        <v/>
      </c>
      <c r="K1795"/>
    </row>
    <row r="1796" spans="2:11" x14ac:dyDescent="0.25">
      <c r="B1796" t="str">
        <f t="shared" si="31"/>
        <v/>
      </c>
      <c r="K1796"/>
    </row>
    <row r="1797" spans="2:11" x14ac:dyDescent="0.25">
      <c r="B1797" t="str">
        <f t="shared" si="31"/>
        <v/>
      </c>
      <c r="K1797"/>
    </row>
    <row r="1798" spans="2:11" x14ac:dyDescent="0.25">
      <c r="B1798" t="str">
        <f t="shared" si="31"/>
        <v/>
      </c>
      <c r="K1798"/>
    </row>
    <row r="1799" spans="2:11" x14ac:dyDescent="0.25">
      <c r="B1799" t="str">
        <f t="shared" si="31"/>
        <v/>
      </c>
      <c r="K1799"/>
    </row>
    <row r="1800" spans="2:11" x14ac:dyDescent="0.25">
      <c r="B1800" t="str">
        <f t="shared" si="31"/>
        <v/>
      </c>
      <c r="K1800"/>
    </row>
    <row r="1801" spans="2:11" x14ac:dyDescent="0.25">
      <c r="B1801" t="str">
        <f t="shared" si="31"/>
        <v/>
      </c>
      <c r="K1801"/>
    </row>
    <row r="1802" spans="2:11" x14ac:dyDescent="0.25">
      <c r="B1802" t="str">
        <f t="shared" ref="B1802:B1865" si="32">LEFT(A1802,3)</f>
        <v/>
      </c>
      <c r="K1802"/>
    </row>
    <row r="1803" spans="2:11" x14ac:dyDescent="0.25">
      <c r="B1803" t="str">
        <f t="shared" si="32"/>
        <v/>
      </c>
      <c r="K1803"/>
    </row>
    <row r="1804" spans="2:11" x14ac:dyDescent="0.25">
      <c r="B1804" t="str">
        <f t="shared" si="32"/>
        <v/>
      </c>
      <c r="K1804"/>
    </row>
    <row r="1805" spans="2:11" x14ac:dyDescent="0.25">
      <c r="B1805" t="str">
        <f t="shared" si="32"/>
        <v/>
      </c>
      <c r="K1805"/>
    </row>
    <row r="1806" spans="2:11" x14ac:dyDescent="0.25">
      <c r="B1806" t="str">
        <f t="shared" si="32"/>
        <v/>
      </c>
      <c r="K1806"/>
    </row>
    <row r="1807" spans="2:11" x14ac:dyDescent="0.25">
      <c r="B1807" t="str">
        <f t="shared" si="32"/>
        <v/>
      </c>
      <c r="K1807"/>
    </row>
    <row r="1808" spans="2:11" x14ac:dyDescent="0.25">
      <c r="B1808" t="str">
        <f t="shared" si="32"/>
        <v/>
      </c>
      <c r="K1808"/>
    </row>
    <row r="1809" spans="2:11" x14ac:dyDescent="0.25">
      <c r="B1809" t="str">
        <f t="shared" si="32"/>
        <v/>
      </c>
      <c r="K1809"/>
    </row>
    <row r="1810" spans="2:11" x14ac:dyDescent="0.25">
      <c r="B1810" t="str">
        <f t="shared" si="32"/>
        <v/>
      </c>
      <c r="K1810"/>
    </row>
    <row r="1811" spans="2:11" x14ac:dyDescent="0.25">
      <c r="B1811" t="str">
        <f t="shared" si="32"/>
        <v/>
      </c>
      <c r="K1811"/>
    </row>
    <row r="1812" spans="2:11" x14ac:dyDescent="0.25">
      <c r="B1812" t="str">
        <f t="shared" si="32"/>
        <v/>
      </c>
      <c r="K1812"/>
    </row>
    <row r="1813" spans="2:11" x14ac:dyDescent="0.25">
      <c r="B1813" t="str">
        <f t="shared" si="32"/>
        <v/>
      </c>
      <c r="K1813"/>
    </row>
    <row r="1814" spans="2:11" x14ac:dyDescent="0.25">
      <c r="B1814" t="str">
        <f t="shared" si="32"/>
        <v/>
      </c>
      <c r="K1814"/>
    </row>
    <row r="1815" spans="2:11" x14ac:dyDescent="0.25">
      <c r="B1815" t="str">
        <f t="shared" si="32"/>
        <v/>
      </c>
      <c r="K1815"/>
    </row>
    <row r="1816" spans="2:11" x14ac:dyDescent="0.25">
      <c r="B1816" t="str">
        <f t="shared" si="32"/>
        <v/>
      </c>
      <c r="K1816"/>
    </row>
    <row r="1817" spans="2:11" x14ac:dyDescent="0.25">
      <c r="B1817" t="str">
        <f t="shared" si="32"/>
        <v/>
      </c>
      <c r="K1817"/>
    </row>
    <row r="1818" spans="2:11" x14ac:dyDescent="0.25">
      <c r="B1818" t="str">
        <f t="shared" si="32"/>
        <v/>
      </c>
      <c r="K1818"/>
    </row>
    <row r="1819" spans="2:11" x14ac:dyDescent="0.25">
      <c r="B1819" t="str">
        <f t="shared" si="32"/>
        <v/>
      </c>
      <c r="K1819"/>
    </row>
    <row r="1820" spans="2:11" x14ac:dyDescent="0.25">
      <c r="B1820" t="str">
        <f t="shared" si="32"/>
        <v/>
      </c>
      <c r="K1820"/>
    </row>
    <row r="1821" spans="2:11" x14ac:dyDescent="0.25">
      <c r="B1821" t="str">
        <f t="shared" si="32"/>
        <v/>
      </c>
      <c r="K1821"/>
    </row>
    <row r="1822" spans="2:11" x14ac:dyDescent="0.25">
      <c r="B1822" t="str">
        <f t="shared" si="32"/>
        <v/>
      </c>
      <c r="K1822"/>
    </row>
    <row r="1823" spans="2:11" x14ac:dyDescent="0.25">
      <c r="B1823" t="str">
        <f t="shared" si="32"/>
        <v/>
      </c>
      <c r="K1823"/>
    </row>
    <row r="1824" spans="2:11" x14ac:dyDescent="0.25">
      <c r="B1824" t="str">
        <f t="shared" si="32"/>
        <v/>
      </c>
      <c r="K1824"/>
    </row>
    <row r="1825" spans="2:11" x14ac:dyDescent="0.25">
      <c r="B1825" t="str">
        <f t="shared" si="32"/>
        <v/>
      </c>
      <c r="K1825"/>
    </row>
    <row r="1826" spans="2:11" x14ac:dyDescent="0.25">
      <c r="B1826" t="str">
        <f t="shared" si="32"/>
        <v/>
      </c>
      <c r="K1826"/>
    </row>
    <row r="1827" spans="2:11" x14ac:dyDescent="0.25">
      <c r="B1827" t="str">
        <f t="shared" si="32"/>
        <v/>
      </c>
      <c r="K1827"/>
    </row>
    <row r="1828" spans="2:11" x14ac:dyDescent="0.25">
      <c r="B1828" t="str">
        <f t="shared" si="32"/>
        <v/>
      </c>
      <c r="K1828"/>
    </row>
    <row r="1829" spans="2:11" x14ac:dyDescent="0.25">
      <c r="B1829" t="str">
        <f t="shared" si="32"/>
        <v/>
      </c>
      <c r="K1829"/>
    </row>
    <row r="1830" spans="2:11" x14ac:dyDescent="0.25">
      <c r="B1830" t="str">
        <f t="shared" si="32"/>
        <v/>
      </c>
      <c r="K1830"/>
    </row>
    <row r="1831" spans="2:11" x14ac:dyDescent="0.25">
      <c r="B1831" t="str">
        <f t="shared" si="32"/>
        <v/>
      </c>
      <c r="K1831"/>
    </row>
    <row r="1832" spans="2:11" x14ac:dyDescent="0.25">
      <c r="B1832" t="str">
        <f t="shared" si="32"/>
        <v/>
      </c>
      <c r="K1832"/>
    </row>
    <row r="1833" spans="2:11" x14ac:dyDescent="0.25">
      <c r="B1833" t="str">
        <f t="shared" si="32"/>
        <v/>
      </c>
      <c r="K1833"/>
    </row>
    <row r="1834" spans="2:11" x14ac:dyDescent="0.25">
      <c r="B1834" t="str">
        <f t="shared" si="32"/>
        <v/>
      </c>
      <c r="K1834"/>
    </row>
    <row r="1835" spans="2:11" x14ac:dyDescent="0.25">
      <c r="B1835" t="str">
        <f t="shared" si="32"/>
        <v/>
      </c>
      <c r="K1835"/>
    </row>
    <row r="1836" spans="2:11" x14ac:dyDescent="0.25">
      <c r="B1836" t="str">
        <f t="shared" si="32"/>
        <v/>
      </c>
      <c r="K1836"/>
    </row>
    <row r="1837" spans="2:11" x14ac:dyDescent="0.25">
      <c r="B1837" t="str">
        <f t="shared" si="32"/>
        <v/>
      </c>
      <c r="K1837"/>
    </row>
    <row r="1838" spans="2:11" x14ac:dyDescent="0.25">
      <c r="B1838" t="str">
        <f t="shared" si="32"/>
        <v/>
      </c>
      <c r="K1838"/>
    </row>
    <row r="1839" spans="2:11" x14ac:dyDescent="0.25">
      <c r="B1839" t="str">
        <f t="shared" si="32"/>
        <v/>
      </c>
      <c r="K1839"/>
    </row>
    <row r="1840" spans="2:11" x14ac:dyDescent="0.25">
      <c r="B1840" t="str">
        <f t="shared" si="32"/>
        <v/>
      </c>
      <c r="K1840"/>
    </row>
    <row r="1841" spans="2:11" x14ac:dyDescent="0.25">
      <c r="B1841" t="str">
        <f t="shared" si="32"/>
        <v/>
      </c>
      <c r="K1841"/>
    </row>
    <row r="1842" spans="2:11" x14ac:dyDescent="0.25">
      <c r="B1842" t="str">
        <f t="shared" si="32"/>
        <v/>
      </c>
      <c r="K1842"/>
    </row>
    <row r="1843" spans="2:11" x14ac:dyDescent="0.25">
      <c r="B1843" t="str">
        <f t="shared" si="32"/>
        <v/>
      </c>
      <c r="K1843"/>
    </row>
    <row r="1844" spans="2:11" x14ac:dyDescent="0.25">
      <c r="B1844" t="str">
        <f t="shared" si="32"/>
        <v/>
      </c>
      <c r="K1844"/>
    </row>
    <row r="1845" spans="2:11" x14ac:dyDescent="0.25">
      <c r="B1845" t="str">
        <f t="shared" si="32"/>
        <v/>
      </c>
      <c r="K1845"/>
    </row>
    <row r="1846" spans="2:11" x14ac:dyDescent="0.25">
      <c r="B1846" t="str">
        <f t="shared" si="32"/>
        <v/>
      </c>
      <c r="K1846"/>
    </row>
    <row r="1847" spans="2:11" x14ac:dyDescent="0.25">
      <c r="B1847" t="str">
        <f t="shared" si="32"/>
        <v/>
      </c>
      <c r="K1847"/>
    </row>
    <row r="1848" spans="2:11" x14ac:dyDescent="0.25">
      <c r="B1848" t="str">
        <f t="shared" si="32"/>
        <v/>
      </c>
      <c r="K1848"/>
    </row>
    <row r="1849" spans="2:11" x14ac:dyDescent="0.25">
      <c r="B1849" t="str">
        <f t="shared" si="32"/>
        <v/>
      </c>
      <c r="K1849"/>
    </row>
    <row r="1850" spans="2:11" x14ac:dyDescent="0.25">
      <c r="B1850" t="str">
        <f t="shared" si="32"/>
        <v/>
      </c>
      <c r="K1850"/>
    </row>
    <row r="1851" spans="2:11" x14ac:dyDescent="0.25">
      <c r="B1851" t="str">
        <f t="shared" si="32"/>
        <v/>
      </c>
      <c r="K1851"/>
    </row>
    <row r="1852" spans="2:11" x14ac:dyDescent="0.25">
      <c r="B1852" t="str">
        <f t="shared" si="32"/>
        <v/>
      </c>
      <c r="K1852"/>
    </row>
    <row r="1853" spans="2:11" x14ac:dyDescent="0.25">
      <c r="B1853" t="str">
        <f t="shared" si="32"/>
        <v/>
      </c>
      <c r="K1853"/>
    </row>
    <row r="1854" spans="2:11" x14ac:dyDescent="0.25">
      <c r="B1854" t="str">
        <f t="shared" si="32"/>
        <v/>
      </c>
      <c r="K1854"/>
    </row>
    <row r="1855" spans="2:11" x14ac:dyDescent="0.25">
      <c r="B1855" t="str">
        <f t="shared" si="32"/>
        <v/>
      </c>
      <c r="K1855"/>
    </row>
    <row r="1856" spans="2:11" x14ac:dyDescent="0.25">
      <c r="B1856" t="str">
        <f t="shared" si="32"/>
        <v/>
      </c>
      <c r="K1856"/>
    </row>
    <row r="1857" spans="2:11" x14ac:dyDescent="0.25">
      <c r="B1857" t="str">
        <f t="shared" si="32"/>
        <v/>
      </c>
      <c r="K1857"/>
    </row>
    <row r="1858" spans="2:11" x14ac:dyDescent="0.25">
      <c r="B1858" t="str">
        <f t="shared" si="32"/>
        <v/>
      </c>
      <c r="K1858"/>
    </row>
    <row r="1859" spans="2:11" x14ac:dyDescent="0.25">
      <c r="B1859" t="str">
        <f t="shared" si="32"/>
        <v/>
      </c>
      <c r="K1859"/>
    </row>
    <row r="1860" spans="2:11" x14ac:dyDescent="0.25">
      <c r="B1860" t="str">
        <f t="shared" si="32"/>
        <v/>
      </c>
      <c r="K1860"/>
    </row>
    <row r="1861" spans="2:11" x14ac:dyDescent="0.25">
      <c r="B1861" t="str">
        <f t="shared" si="32"/>
        <v/>
      </c>
      <c r="K1861"/>
    </row>
    <row r="1862" spans="2:11" x14ac:dyDescent="0.25">
      <c r="B1862" t="str">
        <f t="shared" si="32"/>
        <v/>
      </c>
      <c r="K1862"/>
    </row>
    <row r="1863" spans="2:11" x14ac:dyDescent="0.25">
      <c r="B1863" t="str">
        <f t="shared" si="32"/>
        <v/>
      </c>
      <c r="K1863"/>
    </row>
    <row r="1864" spans="2:11" x14ac:dyDescent="0.25">
      <c r="B1864" t="str">
        <f t="shared" si="32"/>
        <v/>
      </c>
      <c r="K1864"/>
    </row>
    <row r="1865" spans="2:11" x14ac:dyDescent="0.25">
      <c r="B1865" t="str">
        <f t="shared" si="32"/>
        <v/>
      </c>
      <c r="K1865"/>
    </row>
    <row r="1866" spans="2:11" x14ac:dyDescent="0.25">
      <c r="B1866" t="str">
        <f t="shared" ref="B1866:B1929" si="33">LEFT(A1866,3)</f>
        <v/>
      </c>
      <c r="K1866"/>
    </row>
    <row r="1867" spans="2:11" x14ac:dyDescent="0.25">
      <c r="B1867" t="str">
        <f t="shared" si="33"/>
        <v/>
      </c>
      <c r="K1867"/>
    </row>
    <row r="1868" spans="2:11" x14ac:dyDescent="0.25">
      <c r="B1868" t="str">
        <f t="shared" si="33"/>
        <v/>
      </c>
      <c r="K1868"/>
    </row>
    <row r="1869" spans="2:11" x14ac:dyDescent="0.25">
      <c r="B1869" t="str">
        <f t="shared" si="33"/>
        <v/>
      </c>
      <c r="K1869"/>
    </row>
    <row r="1870" spans="2:11" x14ac:dyDescent="0.25">
      <c r="B1870" t="str">
        <f t="shared" si="33"/>
        <v/>
      </c>
      <c r="K1870"/>
    </row>
    <row r="1871" spans="2:11" x14ac:dyDescent="0.25">
      <c r="B1871" t="str">
        <f t="shared" si="33"/>
        <v/>
      </c>
      <c r="K1871"/>
    </row>
    <row r="1872" spans="2:11" x14ac:dyDescent="0.25">
      <c r="B1872" t="str">
        <f t="shared" si="33"/>
        <v/>
      </c>
      <c r="K1872"/>
    </row>
    <row r="1873" spans="2:11" x14ac:dyDescent="0.25">
      <c r="B1873" t="str">
        <f t="shared" si="33"/>
        <v/>
      </c>
      <c r="K1873"/>
    </row>
    <row r="1874" spans="2:11" x14ac:dyDescent="0.25">
      <c r="B1874" t="str">
        <f t="shared" si="33"/>
        <v/>
      </c>
      <c r="K1874"/>
    </row>
    <row r="1875" spans="2:11" x14ac:dyDescent="0.25">
      <c r="B1875" t="str">
        <f t="shared" si="33"/>
        <v/>
      </c>
      <c r="K1875"/>
    </row>
    <row r="1876" spans="2:11" x14ac:dyDescent="0.25">
      <c r="B1876" t="str">
        <f t="shared" si="33"/>
        <v/>
      </c>
      <c r="K1876"/>
    </row>
    <row r="1877" spans="2:11" x14ac:dyDescent="0.25">
      <c r="B1877" t="str">
        <f t="shared" si="33"/>
        <v/>
      </c>
      <c r="K1877"/>
    </row>
    <row r="1878" spans="2:11" x14ac:dyDescent="0.25">
      <c r="B1878" t="str">
        <f t="shared" si="33"/>
        <v/>
      </c>
      <c r="K1878"/>
    </row>
    <row r="1879" spans="2:11" x14ac:dyDescent="0.25">
      <c r="B1879" t="str">
        <f t="shared" si="33"/>
        <v/>
      </c>
      <c r="K1879"/>
    </row>
    <row r="1880" spans="2:11" x14ac:dyDescent="0.25">
      <c r="B1880" t="str">
        <f t="shared" si="33"/>
        <v/>
      </c>
      <c r="K1880"/>
    </row>
    <row r="1881" spans="2:11" x14ac:dyDescent="0.25">
      <c r="B1881" t="str">
        <f t="shared" si="33"/>
        <v/>
      </c>
      <c r="K1881"/>
    </row>
    <row r="1882" spans="2:11" x14ac:dyDescent="0.25">
      <c r="B1882" t="str">
        <f t="shared" si="33"/>
        <v/>
      </c>
      <c r="K1882"/>
    </row>
    <row r="1883" spans="2:11" x14ac:dyDescent="0.25">
      <c r="B1883" t="str">
        <f t="shared" si="33"/>
        <v/>
      </c>
      <c r="K1883"/>
    </row>
    <row r="1884" spans="2:11" x14ac:dyDescent="0.25">
      <c r="B1884" t="str">
        <f t="shared" si="33"/>
        <v/>
      </c>
      <c r="K1884"/>
    </row>
    <row r="1885" spans="2:11" x14ac:dyDescent="0.25">
      <c r="B1885" t="str">
        <f t="shared" si="33"/>
        <v/>
      </c>
      <c r="K1885"/>
    </row>
    <row r="1886" spans="2:11" x14ac:dyDescent="0.25">
      <c r="B1886" t="str">
        <f t="shared" si="33"/>
        <v/>
      </c>
      <c r="K1886"/>
    </row>
    <row r="1887" spans="2:11" x14ac:dyDescent="0.25">
      <c r="B1887" t="str">
        <f t="shared" si="33"/>
        <v/>
      </c>
      <c r="K1887"/>
    </row>
    <row r="1888" spans="2:11" x14ac:dyDescent="0.25">
      <c r="B1888" t="str">
        <f t="shared" si="33"/>
        <v/>
      </c>
      <c r="K1888"/>
    </row>
    <row r="1889" spans="2:11" x14ac:dyDescent="0.25">
      <c r="B1889" t="str">
        <f t="shared" si="33"/>
        <v/>
      </c>
      <c r="K1889"/>
    </row>
    <row r="1890" spans="2:11" x14ac:dyDescent="0.25">
      <c r="B1890" t="str">
        <f t="shared" si="33"/>
        <v/>
      </c>
      <c r="K1890"/>
    </row>
    <row r="1891" spans="2:11" x14ac:dyDescent="0.25">
      <c r="B1891" t="str">
        <f t="shared" si="33"/>
        <v/>
      </c>
      <c r="K1891"/>
    </row>
    <row r="1892" spans="2:11" x14ac:dyDescent="0.25">
      <c r="B1892" t="str">
        <f t="shared" si="33"/>
        <v/>
      </c>
      <c r="K1892"/>
    </row>
    <row r="1893" spans="2:11" x14ac:dyDescent="0.25">
      <c r="B1893" t="str">
        <f t="shared" si="33"/>
        <v/>
      </c>
      <c r="K1893"/>
    </row>
    <row r="1894" spans="2:11" x14ac:dyDescent="0.25">
      <c r="B1894" t="str">
        <f t="shared" si="33"/>
        <v/>
      </c>
      <c r="K1894"/>
    </row>
    <row r="1895" spans="2:11" x14ac:dyDescent="0.25">
      <c r="B1895" t="str">
        <f t="shared" si="33"/>
        <v/>
      </c>
      <c r="K1895"/>
    </row>
    <row r="1896" spans="2:11" x14ac:dyDescent="0.25">
      <c r="B1896" t="str">
        <f t="shared" si="33"/>
        <v/>
      </c>
      <c r="K1896"/>
    </row>
    <row r="1897" spans="2:11" x14ac:dyDescent="0.25">
      <c r="B1897" t="str">
        <f t="shared" si="33"/>
        <v/>
      </c>
      <c r="K1897"/>
    </row>
    <row r="1898" spans="2:11" x14ac:dyDescent="0.25">
      <c r="B1898" t="str">
        <f t="shared" si="33"/>
        <v/>
      </c>
      <c r="K1898"/>
    </row>
    <row r="1899" spans="2:11" x14ac:dyDescent="0.25">
      <c r="B1899" t="str">
        <f t="shared" si="33"/>
        <v/>
      </c>
      <c r="K1899"/>
    </row>
    <row r="1900" spans="2:11" x14ac:dyDescent="0.25">
      <c r="B1900" t="str">
        <f t="shared" si="33"/>
        <v/>
      </c>
      <c r="K1900"/>
    </row>
    <row r="1901" spans="2:11" x14ac:dyDescent="0.25">
      <c r="B1901" t="str">
        <f t="shared" si="33"/>
        <v/>
      </c>
      <c r="K1901"/>
    </row>
    <row r="1902" spans="2:11" x14ac:dyDescent="0.25">
      <c r="B1902" t="str">
        <f t="shared" si="33"/>
        <v/>
      </c>
      <c r="K1902"/>
    </row>
    <row r="1903" spans="2:11" x14ac:dyDescent="0.25">
      <c r="B1903" t="str">
        <f t="shared" si="33"/>
        <v/>
      </c>
      <c r="K1903"/>
    </row>
    <row r="1904" spans="2:11" x14ac:dyDescent="0.25">
      <c r="B1904" t="str">
        <f t="shared" si="33"/>
        <v/>
      </c>
      <c r="K1904"/>
    </row>
    <row r="1905" spans="2:11" x14ac:dyDescent="0.25">
      <c r="B1905" t="str">
        <f t="shared" si="33"/>
        <v/>
      </c>
      <c r="K1905"/>
    </row>
    <row r="1906" spans="2:11" x14ac:dyDescent="0.25">
      <c r="B1906" t="str">
        <f t="shared" si="33"/>
        <v/>
      </c>
      <c r="K1906"/>
    </row>
    <row r="1907" spans="2:11" x14ac:dyDescent="0.25">
      <c r="B1907" t="str">
        <f t="shared" si="33"/>
        <v/>
      </c>
      <c r="K1907"/>
    </row>
    <row r="1908" spans="2:11" x14ac:dyDescent="0.25">
      <c r="B1908" t="str">
        <f t="shared" si="33"/>
        <v/>
      </c>
      <c r="K1908"/>
    </row>
    <row r="1909" spans="2:11" x14ac:dyDescent="0.25">
      <c r="B1909" t="str">
        <f t="shared" si="33"/>
        <v/>
      </c>
      <c r="K1909"/>
    </row>
    <row r="1910" spans="2:11" x14ac:dyDescent="0.25">
      <c r="B1910" t="str">
        <f t="shared" si="33"/>
        <v/>
      </c>
      <c r="K1910"/>
    </row>
    <row r="1911" spans="2:11" x14ac:dyDescent="0.25">
      <c r="B1911" t="str">
        <f t="shared" si="33"/>
        <v/>
      </c>
      <c r="K1911"/>
    </row>
    <row r="1912" spans="2:11" x14ac:dyDescent="0.25">
      <c r="B1912" t="str">
        <f t="shared" si="33"/>
        <v/>
      </c>
      <c r="K1912"/>
    </row>
    <row r="1913" spans="2:11" x14ac:dyDescent="0.25">
      <c r="B1913" t="str">
        <f t="shared" si="33"/>
        <v/>
      </c>
      <c r="K1913"/>
    </row>
    <row r="1914" spans="2:11" x14ac:dyDescent="0.25">
      <c r="B1914" t="str">
        <f t="shared" si="33"/>
        <v/>
      </c>
      <c r="K1914"/>
    </row>
    <row r="1915" spans="2:11" x14ac:dyDescent="0.25">
      <c r="B1915" t="str">
        <f t="shared" si="33"/>
        <v/>
      </c>
      <c r="K1915"/>
    </row>
    <row r="1916" spans="2:11" x14ac:dyDescent="0.25">
      <c r="B1916" t="str">
        <f t="shared" si="33"/>
        <v/>
      </c>
      <c r="K1916"/>
    </row>
    <row r="1917" spans="2:11" x14ac:dyDescent="0.25">
      <c r="B1917" t="str">
        <f t="shared" si="33"/>
        <v/>
      </c>
      <c r="K1917"/>
    </row>
    <row r="1918" spans="2:11" x14ac:dyDescent="0.25">
      <c r="B1918" t="str">
        <f t="shared" si="33"/>
        <v/>
      </c>
      <c r="K1918"/>
    </row>
    <row r="1919" spans="2:11" x14ac:dyDescent="0.25">
      <c r="B1919" t="str">
        <f t="shared" si="33"/>
        <v/>
      </c>
      <c r="K1919"/>
    </row>
    <row r="1920" spans="2:11" x14ac:dyDescent="0.25">
      <c r="B1920" t="str">
        <f t="shared" si="33"/>
        <v/>
      </c>
      <c r="K1920"/>
    </row>
    <row r="1921" spans="2:11" x14ac:dyDescent="0.25">
      <c r="B1921" t="str">
        <f t="shared" si="33"/>
        <v/>
      </c>
      <c r="K1921"/>
    </row>
    <row r="1922" spans="2:11" x14ac:dyDescent="0.25">
      <c r="B1922" t="str">
        <f t="shared" si="33"/>
        <v/>
      </c>
      <c r="K1922"/>
    </row>
    <row r="1923" spans="2:11" x14ac:dyDescent="0.25">
      <c r="B1923" t="str">
        <f t="shared" si="33"/>
        <v/>
      </c>
      <c r="K1923"/>
    </row>
    <row r="1924" spans="2:11" x14ac:dyDescent="0.25">
      <c r="B1924" t="str">
        <f t="shared" si="33"/>
        <v/>
      </c>
      <c r="K1924"/>
    </row>
    <row r="1925" spans="2:11" x14ac:dyDescent="0.25">
      <c r="B1925" t="str">
        <f t="shared" si="33"/>
        <v/>
      </c>
      <c r="K1925"/>
    </row>
    <row r="1926" spans="2:11" x14ac:dyDescent="0.25">
      <c r="B1926" t="str">
        <f t="shared" si="33"/>
        <v/>
      </c>
      <c r="K1926"/>
    </row>
    <row r="1927" spans="2:11" x14ac:dyDescent="0.25">
      <c r="B1927" t="str">
        <f t="shared" si="33"/>
        <v/>
      </c>
      <c r="K1927"/>
    </row>
    <row r="1928" spans="2:11" x14ac:dyDescent="0.25">
      <c r="B1928" t="str">
        <f t="shared" si="33"/>
        <v/>
      </c>
      <c r="K1928"/>
    </row>
    <row r="1929" spans="2:11" x14ac:dyDescent="0.25">
      <c r="B1929" t="str">
        <f t="shared" si="33"/>
        <v/>
      </c>
      <c r="K1929"/>
    </row>
    <row r="1930" spans="2:11" x14ac:dyDescent="0.25">
      <c r="B1930" t="str">
        <f t="shared" ref="B1930:B1993" si="34">LEFT(A1930,3)</f>
        <v/>
      </c>
      <c r="K1930"/>
    </row>
    <row r="1931" spans="2:11" x14ac:dyDescent="0.25">
      <c r="B1931" t="str">
        <f t="shared" si="34"/>
        <v/>
      </c>
      <c r="K1931"/>
    </row>
    <row r="1932" spans="2:11" x14ac:dyDescent="0.25">
      <c r="B1932" t="str">
        <f t="shared" si="34"/>
        <v/>
      </c>
      <c r="K1932"/>
    </row>
    <row r="1933" spans="2:11" x14ac:dyDescent="0.25">
      <c r="B1933" t="str">
        <f t="shared" si="34"/>
        <v/>
      </c>
      <c r="K1933"/>
    </row>
    <row r="1934" spans="2:11" x14ac:dyDescent="0.25">
      <c r="B1934" t="str">
        <f t="shared" si="34"/>
        <v/>
      </c>
      <c r="K1934"/>
    </row>
    <row r="1935" spans="2:11" x14ac:dyDescent="0.25">
      <c r="B1935" t="str">
        <f t="shared" si="34"/>
        <v/>
      </c>
      <c r="K1935"/>
    </row>
    <row r="1936" spans="2:11" x14ac:dyDescent="0.25">
      <c r="B1936" t="str">
        <f t="shared" si="34"/>
        <v/>
      </c>
      <c r="K1936"/>
    </row>
    <row r="1937" spans="2:11" x14ac:dyDescent="0.25">
      <c r="B1937" t="str">
        <f t="shared" si="34"/>
        <v/>
      </c>
      <c r="K1937"/>
    </row>
    <row r="1938" spans="2:11" x14ac:dyDescent="0.25">
      <c r="B1938" t="str">
        <f t="shared" si="34"/>
        <v/>
      </c>
      <c r="K1938"/>
    </row>
    <row r="1939" spans="2:11" x14ac:dyDescent="0.25">
      <c r="B1939" t="str">
        <f t="shared" si="34"/>
        <v/>
      </c>
      <c r="K1939"/>
    </row>
    <row r="1940" spans="2:11" x14ac:dyDescent="0.25">
      <c r="B1940" t="str">
        <f t="shared" si="34"/>
        <v/>
      </c>
      <c r="K1940"/>
    </row>
    <row r="1941" spans="2:11" x14ac:dyDescent="0.25">
      <c r="B1941" t="str">
        <f t="shared" si="34"/>
        <v/>
      </c>
      <c r="K1941"/>
    </row>
    <row r="1942" spans="2:11" x14ac:dyDescent="0.25">
      <c r="B1942" t="str">
        <f t="shared" si="34"/>
        <v/>
      </c>
      <c r="K1942"/>
    </row>
    <row r="1943" spans="2:11" x14ac:dyDescent="0.25">
      <c r="B1943" t="str">
        <f t="shared" si="34"/>
        <v/>
      </c>
      <c r="K1943"/>
    </row>
    <row r="1944" spans="2:11" x14ac:dyDescent="0.25">
      <c r="B1944" t="str">
        <f t="shared" si="34"/>
        <v/>
      </c>
      <c r="K1944"/>
    </row>
    <row r="1945" spans="2:11" x14ac:dyDescent="0.25">
      <c r="B1945" t="str">
        <f t="shared" si="34"/>
        <v/>
      </c>
      <c r="K1945"/>
    </row>
    <row r="1946" spans="2:11" x14ac:dyDescent="0.25">
      <c r="B1946" t="str">
        <f t="shared" si="34"/>
        <v/>
      </c>
      <c r="K1946"/>
    </row>
    <row r="1947" spans="2:11" x14ac:dyDescent="0.25">
      <c r="B1947" t="str">
        <f t="shared" si="34"/>
        <v/>
      </c>
      <c r="K1947"/>
    </row>
    <row r="1948" spans="2:11" x14ac:dyDescent="0.25">
      <c r="B1948" t="str">
        <f t="shared" si="34"/>
        <v/>
      </c>
      <c r="K1948"/>
    </row>
    <row r="1949" spans="2:11" x14ac:dyDescent="0.25">
      <c r="B1949" t="str">
        <f t="shared" si="34"/>
        <v/>
      </c>
      <c r="K1949"/>
    </row>
    <row r="1950" spans="2:11" x14ac:dyDescent="0.25">
      <c r="B1950" t="str">
        <f t="shared" si="34"/>
        <v/>
      </c>
      <c r="K1950"/>
    </row>
    <row r="1951" spans="2:11" x14ac:dyDescent="0.25">
      <c r="B1951" t="str">
        <f t="shared" si="34"/>
        <v/>
      </c>
      <c r="K1951"/>
    </row>
    <row r="1952" spans="2:11" x14ac:dyDescent="0.25">
      <c r="B1952" t="str">
        <f t="shared" si="34"/>
        <v/>
      </c>
      <c r="K1952"/>
    </row>
    <row r="1953" spans="2:11" x14ac:dyDescent="0.25">
      <c r="B1953" t="str">
        <f t="shared" si="34"/>
        <v/>
      </c>
      <c r="K1953"/>
    </row>
    <row r="1954" spans="2:11" x14ac:dyDescent="0.25">
      <c r="B1954" t="str">
        <f t="shared" si="34"/>
        <v/>
      </c>
      <c r="K1954"/>
    </row>
    <row r="1955" spans="2:11" x14ac:dyDescent="0.25">
      <c r="B1955" t="str">
        <f t="shared" si="34"/>
        <v/>
      </c>
      <c r="K1955"/>
    </row>
    <row r="1956" spans="2:11" x14ac:dyDescent="0.25">
      <c r="B1956" t="str">
        <f t="shared" si="34"/>
        <v/>
      </c>
      <c r="K1956"/>
    </row>
    <row r="1957" spans="2:11" x14ac:dyDescent="0.25">
      <c r="B1957" t="str">
        <f t="shared" si="34"/>
        <v/>
      </c>
      <c r="K1957"/>
    </row>
    <row r="1958" spans="2:11" x14ac:dyDescent="0.25">
      <c r="B1958" t="str">
        <f t="shared" si="34"/>
        <v/>
      </c>
      <c r="K1958"/>
    </row>
    <row r="1959" spans="2:11" x14ac:dyDescent="0.25">
      <c r="B1959" t="str">
        <f t="shared" si="34"/>
        <v/>
      </c>
      <c r="K1959"/>
    </row>
    <row r="1960" spans="2:11" x14ac:dyDescent="0.25">
      <c r="B1960" t="str">
        <f t="shared" si="34"/>
        <v/>
      </c>
      <c r="K1960"/>
    </row>
    <row r="1961" spans="2:11" x14ac:dyDescent="0.25">
      <c r="B1961" t="str">
        <f t="shared" si="34"/>
        <v/>
      </c>
      <c r="K1961"/>
    </row>
    <row r="1962" spans="2:11" x14ac:dyDescent="0.25">
      <c r="B1962" t="str">
        <f t="shared" si="34"/>
        <v/>
      </c>
      <c r="K1962"/>
    </row>
    <row r="1963" spans="2:11" x14ac:dyDescent="0.25">
      <c r="B1963" t="str">
        <f t="shared" si="34"/>
        <v/>
      </c>
      <c r="K1963"/>
    </row>
    <row r="1964" spans="2:11" x14ac:dyDescent="0.25">
      <c r="B1964" t="str">
        <f t="shared" si="34"/>
        <v/>
      </c>
      <c r="K1964"/>
    </row>
    <row r="1965" spans="2:11" x14ac:dyDescent="0.25">
      <c r="B1965" t="str">
        <f t="shared" si="34"/>
        <v/>
      </c>
      <c r="K1965"/>
    </row>
    <row r="1966" spans="2:11" x14ac:dyDescent="0.25">
      <c r="B1966" t="str">
        <f t="shared" si="34"/>
        <v/>
      </c>
      <c r="K1966"/>
    </row>
    <row r="1967" spans="2:11" x14ac:dyDescent="0.25">
      <c r="B1967" t="str">
        <f t="shared" si="34"/>
        <v/>
      </c>
      <c r="K1967"/>
    </row>
    <row r="1968" spans="2:11" x14ac:dyDescent="0.25">
      <c r="B1968" t="str">
        <f t="shared" si="34"/>
        <v/>
      </c>
      <c r="K1968"/>
    </row>
    <row r="1969" spans="2:11" x14ac:dyDescent="0.25">
      <c r="B1969" t="str">
        <f t="shared" si="34"/>
        <v/>
      </c>
      <c r="K1969"/>
    </row>
    <row r="1970" spans="2:11" x14ac:dyDescent="0.25">
      <c r="B1970" t="str">
        <f t="shared" si="34"/>
        <v/>
      </c>
      <c r="K1970"/>
    </row>
    <row r="1971" spans="2:11" x14ac:dyDescent="0.25">
      <c r="B1971" t="str">
        <f t="shared" si="34"/>
        <v/>
      </c>
      <c r="K1971"/>
    </row>
    <row r="1972" spans="2:11" x14ac:dyDescent="0.25">
      <c r="B1972" t="str">
        <f t="shared" si="34"/>
        <v/>
      </c>
      <c r="K1972"/>
    </row>
    <row r="1973" spans="2:11" x14ac:dyDescent="0.25">
      <c r="B1973" t="str">
        <f t="shared" si="34"/>
        <v/>
      </c>
      <c r="K1973"/>
    </row>
    <row r="1974" spans="2:11" x14ac:dyDescent="0.25">
      <c r="B1974" t="str">
        <f t="shared" si="34"/>
        <v/>
      </c>
      <c r="K1974"/>
    </row>
    <row r="1975" spans="2:11" x14ac:dyDescent="0.25">
      <c r="B1975" t="str">
        <f t="shared" si="34"/>
        <v/>
      </c>
      <c r="K1975"/>
    </row>
    <row r="1976" spans="2:11" x14ac:dyDescent="0.25">
      <c r="B1976" t="str">
        <f t="shared" si="34"/>
        <v/>
      </c>
      <c r="K1976"/>
    </row>
    <row r="1977" spans="2:11" x14ac:dyDescent="0.25">
      <c r="B1977" t="str">
        <f t="shared" si="34"/>
        <v/>
      </c>
      <c r="K1977"/>
    </row>
    <row r="1978" spans="2:11" x14ac:dyDescent="0.25">
      <c r="B1978" t="str">
        <f t="shared" si="34"/>
        <v/>
      </c>
      <c r="K1978"/>
    </row>
    <row r="1979" spans="2:11" x14ac:dyDescent="0.25">
      <c r="B1979" t="str">
        <f t="shared" si="34"/>
        <v/>
      </c>
      <c r="K1979"/>
    </row>
    <row r="1980" spans="2:11" x14ac:dyDescent="0.25">
      <c r="B1980" t="str">
        <f t="shared" si="34"/>
        <v/>
      </c>
      <c r="K1980"/>
    </row>
    <row r="1981" spans="2:11" x14ac:dyDescent="0.25">
      <c r="B1981" t="str">
        <f t="shared" si="34"/>
        <v/>
      </c>
      <c r="K1981"/>
    </row>
    <row r="1982" spans="2:11" x14ac:dyDescent="0.25">
      <c r="B1982" t="str">
        <f t="shared" si="34"/>
        <v/>
      </c>
      <c r="K1982"/>
    </row>
    <row r="1983" spans="2:11" x14ac:dyDescent="0.25">
      <c r="B1983" t="str">
        <f t="shared" si="34"/>
        <v/>
      </c>
      <c r="K1983"/>
    </row>
    <row r="1984" spans="2:11" x14ac:dyDescent="0.25">
      <c r="B1984" t="str">
        <f t="shared" si="34"/>
        <v/>
      </c>
      <c r="K1984"/>
    </row>
    <row r="1985" spans="2:11" x14ac:dyDescent="0.25">
      <c r="B1985" t="str">
        <f t="shared" si="34"/>
        <v/>
      </c>
      <c r="K1985"/>
    </row>
    <row r="1986" spans="2:11" x14ac:dyDescent="0.25">
      <c r="B1986" t="str">
        <f t="shared" si="34"/>
        <v/>
      </c>
      <c r="K1986"/>
    </row>
    <row r="1987" spans="2:11" x14ac:dyDescent="0.25">
      <c r="B1987" t="str">
        <f t="shared" si="34"/>
        <v/>
      </c>
      <c r="K1987"/>
    </row>
    <row r="1988" spans="2:11" x14ac:dyDescent="0.25">
      <c r="B1988" t="str">
        <f t="shared" si="34"/>
        <v/>
      </c>
      <c r="K1988"/>
    </row>
    <row r="1989" spans="2:11" x14ac:dyDescent="0.25">
      <c r="B1989" t="str">
        <f t="shared" si="34"/>
        <v/>
      </c>
      <c r="K1989"/>
    </row>
    <row r="1990" spans="2:11" x14ac:dyDescent="0.25">
      <c r="B1990" t="str">
        <f t="shared" si="34"/>
        <v/>
      </c>
      <c r="K1990"/>
    </row>
    <row r="1991" spans="2:11" x14ac:dyDescent="0.25">
      <c r="B1991" t="str">
        <f t="shared" si="34"/>
        <v/>
      </c>
      <c r="K1991"/>
    </row>
    <row r="1992" spans="2:11" x14ac:dyDescent="0.25">
      <c r="B1992" t="str">
        <f t="shared" si="34"/>
        <v/>
      </c>
      <c r="K1992"/>
    </row>
    <row r="1993" spans="2:11" x14ac:dyDescent="0.25">
      <c r="B1993" t="str">
        <f t="shared" si="34"/>
        <v/>
      </c>
      <c r="K1993"/>
    </row>
    <row r="1994" spans="2:11" x14ac:dyDescent="0.25">
      <c r="B1994" t="str">
        <f t="shared" ref="B1994:B2057" si="35">LEFT(A1994,3)</f>
        <v/>
      </c>
      <c r="K1994"/>
    </row>
    <row r="1995" spans="2:11" x14ac:dyDescent="0.25">
      <c r="B1995" t="str">
        <f t="shared" si="35"/>
        <v/>
      </c>
      <c r="K1995"/>
    </row>
    <row r="1996" spans="2:11" x14ac:dyDescent="0.25">
      <c r="B1996" t="str">
        <f t="shared" si="35"/>
        <v/>
      </c>
      <c r="K1996"/>
    </row>
    <row r="1997" spans="2:11" x14ac:dyDescent="0.25">
      <c r="B1997" t="str">
        <f t="shared" si="35"/>
        <v/>
      </c>
      <c r="K1997"/>
    </row>
    <row r="1998" spans="2:11" x14ac:dyDescent="0.25">
      <c r="B1998" t="str">
        <f t="shared" si="35"/>
        <v/>
      </c>
      <c r="K1998"/>
    </row>
    <row r="1999" spans="2:11" x14ac:dyDescent="0.25">
      <c r="B1999" t="str">
        <f t="shared" si="35"/>
        <v/>
      </c>
      <c r="K1999"/>
    </row>
    <row r="2000" spans="2:11" x14ac:dyDescent="0.25">
      <c r="B2000" t="str">
        <f t="shared" si="35"/>
        <v/>
      </c>
      <c r="K2000"/>
    </row>
    <row r="2001" spans="2:11" x14ac:dyDescent="0.25">
      <c r="B2001" t="str">
        <f t="shared" si="35"/>
        <v/>
      </c>
      <c r="K2001"/>
    </row>
    <row r="2002" spans="2:11" x14ac:dyDescent="0.25">
      <c r="B2002" t="str">
        <f t="shared" si="35"/>
        <v/>
      </c>
      <c r="K2002"/>
    </row>
    <row r="2003" spans="2:11" x14ac:dyDescent="0.25">
      <c r="B2003" t="str">
        <f t="shared" si="35"/>
        <v/>
      </c>
      <c r="K2003"/>
    </row>
    <row r="2004" spans="2:11" x14ac:dyDescent="0.25">
      <c r="B2004" t="str">
        <f t="shared" si="35"/>
        <v/>
      </c>
      <c r="K2004"/>
    </row>
    <row r="2005" spans="2:11" x14ac:dyDescent="0.25">
      <c r="B2005" t="str">
        <f t="shared" si="35"/>
        <v/>
      </c>
      <c r="K2005"/>
    </row>
    <row r="2006" spans="2:11" x14ac:dyDescent="0.25">
      <c r="B2006" t="str">
        <f t="shared" si="35"/>
        <v/>
      </c>
      <c r="K2006"/>
    </row>
    <row r="2007" spans="2:11" x14ac:dyDescent="0.25">
      <c r="B2007" t="str">
        <f t="shared" si="35"/>
        <v/>
      </c>
      <c r="K2007"/>
    </row>
    <row r="2008" spans="2:11" x14ac:dyDescent="0.25">
      <c r="B2008" t="str">
        <f t="shared" si="35"/>
        <v/>
      </c>
      <c r="K2008"/>
    </row>
    <row r="2009" spans="2:11" x14ac:dyDescent="0.25">
      <c r="B2009" t="str">
        <f t="shared" si="35"/>
        <v/>
      </c>
      <c r="K2009"/>
    </row>
    <row r="2010" spans="2:11" x14ac:dyDescent="0.25">
      <c r="B2010" t="str">
        <f t="shared" si="35"/>
        <v/>
      </c>
      <c r="K2010"/>
    </row>
    <row r="2011" spans="2:11" x14ac:dyDescent="0.25">
      <c r="B2011" t="str">
        <f t="shared" si="35"/>
        <v/>
      </c>
      <c r="K2011"/>
    </row>
    <row r="2012" spans="2:11" x14ac:dyDescent="0.25">
      <c r="B2012" t="str">
        <f t="shared" si="35"/>
        <v/>
      </c>
      <c r="K2012"/>
    </row>
    <row r="2013" spans="2:11" x14ac:dyDescent="0.25">
      <c r="B2013" t="str">
        <f t="shared" si="35"/>
        <v/>
      </c>
      <c r="K2013"/>
    </row>
    <row r="2014" spans="2:11" x14ac:dyDescent="0.25">
      <c r="B2014" t="str">
        <f t="shared" si="35"/>
        <v/>
      </c>
      <c r="K2014"/>
    </row>
    <row r="2015" spans="2:11" x14ac:dyDescent="0.25">
      <c r="B2015" t="str">
        <f t="shared" si="35"/>
        <v/>
      </c>
      <c r="K2015"/>
    </row>
    <row r="2016" spans="2:11" x14ac:dyDescent="0.25">
      <c r="B2016" t="str">
        <f t="shared" si="35"/>
        <v/>
      </c>
      <c r="K2016"/>
    </row>
    <row r="2017" spans="2:11" x14ac:dyDescent="0.25">
      <c r="B2017" t="str">
        <f t="shared" si="35"/>
        <v/>
      </c>
      <c r="K2017"/>
    </row>
    <row r="2018" spans="2:11" x14ac:dyDescent="0.25">
      <c r="B2018" t="str">
        <f t="shared" si="35"/>
        <v/>
      </c>
      <c r="K2018"/>
    </row>
    <row r="2019" spans="2:11" x14ac:dyDescent="0.25">
      <c r="B2019" t="str">
        <f t="shared" si="35"/>
        <v/>
      </c>
      <c r="K2019"/>
    </row>
    <row r="2020" spans="2:11" x14ac:dyDescent="0.25">
      <c r="B2020" t="str">
        <f t="shared" si="35"/>
        <v/>
      </c>
      <c r="K2020"/>
    </row>
    <row r="2021" spans="2:11" x14ac:dyDescent="0.25">
      <c r="B2021" t="str">
        <f t="shared" si="35"/>
        <v/>
      </c>
      <c r="K2021"/>
    </row>
    <row r="2022" spans="2:11" x14ac:dyDescent="0.25">
      <c r="B2022" t="str">
        <f t="shared" si="35"/>
        <v/>
      </c>
      <c r="K2022"/>
    </row>
    <row r="2023" spans="2:11" x14ac:dyDescent="0.25">
      <c r="B2023" t="str">
        <f t="shared" si="35"/>
        <v/>
      </c>
      <c r="K2023"/>
    </row>
    <row r="2024" spans="2:11" x14ac:dyDescent="0.25">
      <c r="B2024" t="str">
        <f t="shared" si="35"/>
        <v/>
      </c>
      <c r="K2024"/>
    </row>
    <row r="2025" spans="2:11" x14ac:dyDescent="0.25">
      <c r="B2025" t="str">
        <f t="shared" si="35"/>
        <v/>
      </c>
      <c r="K2025"/>
    </row>
    <row r="2026" spans="2:11" x14ac:dyDescent="0.25">
      <c r="B2026" t="str">
        <f t="shared" si="35"/>
        <v/>
      </c>
      <c r="K2026"/>
    </row>
    <row r="2027" spans="2:11" x14ac:dyDescent="0.25">
      <c r="B2027" t="str">
        <f t="shared" si="35"/>
        <v/>
      </c>
      <c r="K2027"/>
    </row>
    <row r="2028" spans="2:11" x14ac:dyDescent="0.25">
      <c r="B2028" t="str">
        <f t="shared" si="35"/>
        <v/>
      </c>
      <c r="K2028"/>
    </row>
    <row r="2029" spans="2:11" x14ac:dyDescent="0.25">
      <c r="B2029" t="str">
        <f t="shared" si="35"/>
        <v/>
      </c>
      <c r="K2029"/>
    </row>
    <row r="2030" spans="2:11" x14ac:dyDescent="0.25">
      <c r="B2030" t="str">
        <f t="shared" si="35"/>
        <v/>
      </c>
      <c r="K2030"/>
    </row>
    <row r="2031" spans="2:11" x14ac:dyDescent="0.25">
      <c r="B2031" t="str">
        <f t="shared" si="35"/>
        <v/>
      </c>
      <c r="K2031"/>
    </row>
    <row r="2032" spans="2:11" x14ac:dyDescent="0.25">
      <c r="B2032" t="str">
        <f t="shared" si="35"/>
        <v/>
      </c>
      <c r="K2032"/>
    </row>
    <row r="2033" spans="2:11" x14ac:dyDescent="0.25">
      <c r="B2033" t="str">
        <f t="shared" si="35"/>
        <v/>
      </c>
      <c r="K2033"/>
    </row>
    <row r="2034" spans="2:11" x14ac:dyDescent="0.25">
      <c r="B2034" t="str">
        <f t="shared" si="35"/>
        <v/>
      </c>
      <c r="K2034"/>
    </row>
    <row r="2035" spans="2:11" x14ac:dyDescent="0.25">
      <c r="B2035" t="str">
        <f t="shared" si="35"/>
        <v/>
      </c>
      <c r="K2035"/>
    </row>
    <row r="2036" spans="2:11" x14ac:dyDescent="0.25">
      <c r="B2036" t="str">
        <f t="shared" si="35"/>
        <v/>
      </c>
      <c r="K2036"/>
    </row>
    <row r="2037" spans="2:11" x14ac:dyDescent="0.25">
      <c r="B2037" t="str">
        <f t="shared" si="35"/>
        <v/>
      </c>
      <c r="K2037"/>
    </row>
    <row r="2038" spans="2:11" x14ac:dyDescent="0.25">
      <c r="B2038" t="str">
        <f t="shared" si="35"/>
        <v/>
      </c>
      <c r="K2038"/>
    </row>
    <row r="2039" spans="2:11" x14ac:dyDescent="0.25">
      <c r="B2039" t="str">
        <f t="shared" si="35"/>
        <v/>
      </c>
      <c r="K2039"/>
    </row>
    <row r="2040" spans="2:11" x14ac:dyDescent="0.25">
      <c r="B2040" t="str">
        <f t="shared" si="35"/>
        <v/>
      </c>
      <c r="K2040"/>
    </row>
    <row r="2041" spans="2:11" x14ac:dyDescent="0.25">
      <c r="B2041" t="str">
        <f t="shared" si="35"/>
        <v/>
      </c>
      <c r="K2041"/>
    </row>
    <row r="2042" spans="2:11" x14ac:dyDescent="0.25">
      <c r="B2042" t="str">
        <f t="shared" si="35"/>
        <v/>
      </c>
      <c r="K2042"/>
    </row>
    <row r="2043" spans="2:11" x14ac:dyDescent="0.25">
      <c r="B2043" t="str">
        <f t="shared" si="35"/>
        <v/>
      </c>
      <c r="K2043"/>
    </row>
    <row r="2044" spans="2:11" x14ac:dyDescent="0.25">
      <c r="B2044" t="str">
        <f t="shared" si="35"/>
        <v/>
      </c>
      <c r="K2044"/>
    </row>
    <row r="2045" spans="2:11" x14ac:dyDescent="0.25">
      <c r="B2045" t="str">
        <f t="shared" si="35"/>
        <v/>
      </c>
      <c r="K2045"/>
    </row>
    <row r="2046" spans="2:11" x14ac:dyDescent="0.25">
      <c r="B2046" t="str">
        <f t="shared" si="35"/>
        <v/>
      </c>
      <c r="K2046"/>
    </row>
    <row r="2047" spans="2:11" x14ac:dyDescent="0.25">
      <c r="B2047" t="str">
        <f t="shared" si="35"/>
        <v/>
      </c>
      <c r="K2047"/>
    </row>
    <row r="2048" spans="2:11" x14ac:dyDescent="0.25">
      <c r="B2048" t="str">
        <f t="shared" si="35"/>
        <v/>
      </c>
      <c r="K2048"/>
    </row>
    <row r="2049" spans="2:11" x14ac:dyDescent="0.25">
      <c r="B2049" t="str">
        <f t="shared" si="35"/>
        <v/>
      </c>
      <c r="K2049"/>
    </row>
    <row r="2050" spans="2:11" x14ac:dyDescent="0.25">
      <c r="B2050" t="str">
        <f t="shared" si="35"/>
        <v/>
      </c>
      <c r="K2050"/>
    </row>
    <row r="2051" spans="2:11" x14ac:dyDescent="0.25">
      <c r="B2051" t="str">
        <f t="shared" si="35"/>
        <v/>
      </c>
      <c r="K2051"/>
    </row>
    <row r="2052" spans="2:11" x14ac:dyDescent="0.25">
      <c r="B2052" t="str">
        <f t="shared" si="35"/>
        <v/>
      </c>
      <c r="K2052"/>
    </row>
    <row r="2053" spans="2:11" x14ac:dyDescent="0.25">
      <c r="B2053" t="str">
        <f t="shared" si="35"/>
        <v/>
      </c>
      <c r="K2053"/>
    </row>
    <row r="2054" spans="2:11" x14ac:dyDescent="0.25">
      <c r="B2054" t="str">
        <f t="shared" si="35"/>
        <v/>
      </c>
      <c r="K2054"/>
    </row>
    <row r="2055" spans="2:11" x14ac:dyDescent="0.25">
      <c r="B2055" t="str">
        <f t="shared" si="35"/>
        <v/>
      </c>
      <c r="K2055"/>
    </row>
    <row r="2056" spans="2:11" x14ac:dyDescent="0.25">
      <c r="B2056" t="str">
        <f t="shared" si="35"/>
        <v/>
      </c>
      <c r="K2056"/>
    </row>
    <row r="2057" spans="2:11" x14ac:dyDescent="0.25">
      <c r="B2057" t="str">
        <f t="shared" si="35"/>
        <v/>
      </c>
      <c r="K2057"/>
    </row>
    <row r="2058" spans="2:11" x14ac:dyDescent="0.25">
      <c r="B2058" t="str">
        <f t="shared" ref="B2058:B2121" si="36">LEFT(A2058,3)</f>
        <v/>
      </c>
      <c r="K2058"/>
    </row>
    <row r="2059" spans="2:11" x14ac:dyDescent="0.25">
      <c r="B2059" t="str">
        <f t="shared" si="36"/>
        <v/>
      </c>
      <c r="K2059"/>
    </row>
    <row r="2060" spans="2:11" x14ac:dyDescent="0.25">
      <c r="B2060" t="str">
        <f t="shared" si="36"/>
        <v/>
      </c>
      <c r="K2060"/>
    </row>
    <row r="2061" spans="2:11" x14ac:dyDescent="0.25">
      <c r="B2061" t="str">
        <f t="shared" si="36"/>
        <v/>
      </c>
      <c r="K2061"/>
    </row>
    <row r="2062" spans="2:11" x14ac:dyDescent="0.25">
      <c r="B2062" t="str">
        <f t="shared" si="36"/>
        <v/>
      </c>
      <c r="K2062"/>
    </row>
    <row r="2063" spans="2:11" x14ac:dyDescent="0.25">
      <c r="B2063" t="str">
        <f t="shared" si="36"/>
        <v/>
      </c>
      <c r="K2063"/>
    </row>
    <row r="2064" spans="2:11" x14ac:dyDescent="0.25">
      <c r="B2064" t="str">
        <f t="shared" si="36"/>
        <v/>
      </c>
      <c r="K2064"/>
    </row>
    <row r="2065" spans="2:11" x14ac:dyDescent="0.25">
      <c r="B2065" t="str">
        <f t="shared" si="36"/>
        <v/>
      </c>
      <c r="K2065"/>
    </row>
    <row r="2066" spans="2:11" x14ac:dyDescent="0.25">
      <c r="B2066" t="str">
        <f t="shared" si="36"/>
        <v/>
      </c>
      <c r="K2066"/>
    </row>
    <row r="2067" spans="2:11" x14ac:dyDescent="0.25">
      <c r="B2067" t="str">
        <f t="shared" si="36"/>
        <v/>
      </c>
      <c r="K2067"/>
    </row>
    <row r="2068" spans="2:11" x14ac:dyDescent="0.25">
      <c r="B2068" t="str">
        <f t="shared" si="36"/>
        <v/>
      </c>
      <c r="K2068"/>
    </row>
    <row r="2069" spans="2:11" x14ac:dyDescent="0.25">
      <c r="B2069" t="str">
        <f t="shared" si="36"/>
        <v/>
      </c>
      <c r="K2069"/>
    </row>
    <row r="2070" spans="2:11" x14ac:dyDescent="0.25">
      <c r="B2070" t="str">
        <f t="shared" si="36"/>
        <v/>
      </c>
      <c r="K2070"/>
    </row>
    <row r="2071" spans="2:11" x14ac:dyDescent="0.25">
      <c r="B2071" t="str">
        <f t="shared" si="36"/>
        <v/>
      </c>
      <c r="K2071"/>
    </row>
    <row r="2072" spans="2:11" x14ac:dyDescent="0.25">
      <c r="B2072" t="str">
        <f t="shared" si="36"/>
        <v/>
      </c>
      <c r="K2072"/>
    </row>
    <row r="2073" spans="2:11" x14ac:dyDescent="0.25">
      <c r="B2073" t="str">
        <f t="shared" si="36"/>
        <v/>
      </c>
      <c r="K2073"/>
    </row>
    <row r="2074" spans="2:11" x14ac:dyDescent="0.25">
      <c r="B2074" t="str">
        <f t="shared" si="36"/>
        <v/>
      </c>
      <c r="K2074"/>
    </row>
    <row r="2075" spans="2:11" x14ac:dyDescent="0.25">
      <c r="B2075" t="str">
        <f t="shared" si="36"/>
        <v/>
      </c>
      <c r="K2075"/>
    </row>
    <row r="2076" spans="2:11" x14ac:dyDescent="0.25">
      <c r="B2076" t="str">
        <f t="shared" si="36"/>
        <v/>
      </c>
      <c r="K2076"/>
    </row>
    <row r="2077" spans="2:11" x14ac:dyDescent="0.25">
      <c r="B2077" t="str">
        <f t="shared" si="36"/>
        <v/>
      </c>
      <c r="K2077"/>
    </row>
    <row r="2078" spans="2:11" x14ac:dyDescent="0.25">
      <c r="B2078" t="str">
        <f t="shared" si="36"/>
        <v/>
      </c>
      <c r="K2078"/>
    </row>
    <row r="2079" spans="2:11" x14ac:dyDescent="0.25">
      <c r="B2079" t="str">
        <f t="shared" si="36"/>
        <v/>
      </c>
      <c r="K2079"/>
    </row>
    <row r="2080" spans="2:11" x14ac:dyDescent="0.25">
      <c r="B2080" t="str">
        <f t="shared" si="36"/>
        <v/>
      </c>
      <c r="K2080"/>
    </row>
    <row r="2081" spans="2:11" x14ac:dyDescent="0.25">
      <c r="B2081" t="str">
        <f t="shared" si="36"/>
        <v/>
      </c>
      <c r="K2081"/>
    </row>
    <row r="2082" spans="2:11" x14ac:dyDescent="0.25">
      <c r="B2082" t="str">
        <f t="shared" si="36"/>
        <v/>
      </c>
      <c r="K2082"/>
    </row>
    <row r="2083" spans="2:11" x14ac:dyDescent="0.25">
      <c r="B2083" t="str">
        <f t="shared" si="36"/>
        <v/>
      </c>
      <c r="K2083"/>
    </row>
    <row r="2084" spans="2:11" x14ac:dyDescent="0.25">
      <c r="B2084" t="str">
        <f t="shared" si="36"/>
        <v/>
      </c>
      <c r="K2084"/>
    </row>
    <row r="2085" spans="2:11" x14ac:dyDescent="0.25">
      <c r="B2085" t="str">
        <f t="shared" si="36"/>
        <v/>
      </c>
      <c r="K2085"/>
    </row>
    <row r="2086" spans="2:11" x14ac:dyDescent="0.25">
      <c r="B2086" t="str">
        <f t="shared" si="36"/>
        <v/>
      </c>
      <c r="K2086"/>
    </row>
    <row r="2087" spans="2:11" x14ac:dyDescent="0.25">
      <c r="B2087" t="str">
        <f t="shared" si="36"/>
        <v/>
      </c>
      <c r="K2087"/>
    </row>
    <row r="2088" spans="2:11" x14ac:dyDescent="0.25">
      <c r="B2088" t="str">
        <f t="shared" si="36"/>
        <v/>
      </c>
      <c r="K2088"/>
    </row>
    <row r="2089" spans="2:11" x14ac:dyDescent="0.25">
      <c r="B2089" t="str">
        <f t="shared" si="36"/>
        <v/>
      </c>
      <c r="K2089"/>
    </row>
    <row r="2090" spans="2:11" x14ac:dyDescent="0.25">
      <c r="B2090" t="str">
        <f t="shared" si="36"/>
        <v/>
      </c>
      <c r="K2090"/>
    </row>
    <row r="2091" spans="2:11" x14ac:dyDescent="0.25">
      <c r="B2091" t="str">
        <f t="shared" si="36"/>
        <v/>
      </c>
      <c r="K2091"/>
    </row>
    <row r="2092" spans="2:11" x14ac:dyDescent="0.25">
      <c r="B2092" t="str">
        <f t="shared" si="36"/>
        <v/>
      </c>
      <c r="K2092"/>
    </row>
    <row r="2093" spans="2:11" x14ac:dyDescent="0.25">
      <c r="B2093" t="str">
        <f t="shared" si="36"/>
        <v/>
      </c>
      <c r="K2093"/>
    </row>
    <row r="2094" spans="2:11" x14ac:dyDescent="0.25">
      <c r="B2094" t="str">
        <f t="shared" si="36"/>
        <v/>
      </c>
      <c r="K2094"/>
    </row>
    <row r="2095" spans="2:11" x14ac:dyDescent="0.25">
      <c r="B2095" t="str">
        <f t="shared" si="36"/>
        <v/>
      </c>
      <c r="K2095"/>
    </row>
    <row r="2096" spans="2:11" x14ac:dyDescent="0.25">
      <c r="B2096" t="str">
        <f t="shared" si="36"/>
        <v/>
      </c>
      <c r="K2096"/>
    </row>
    <row r="2097" spans="2:11" x14ac:dyDescent="0.25">
      <c r="B2097" t="str">
        <f t="shared" si="36"/>
        <v/>
      </c>
      <c r="K2097"/>
    </row>
    <row r="2098" spans="2:11" x14ac:dyDescent="0.25">
      <c r="B2098" t="str">
        <f t="shared" si="36"/>
        <v/>
      </c>
      <c r="K2098"/>
    </row>
    <row r="2099" spans="2:11" x14ac:dyDescent="0.25">
      <c r="B2099" t="str">
        <f t="shared" si="36"/>
        <v/>
      </c>
      <c r="K2099"/>
    </row>
    <row r="2100" spans="2:11" x14ac:dyDescent="0.25">
      <c r="B2100" t="str">
        <f t="shared" si="36"/>
        <v/>
      </c>
      <c r="K2100"/>
    </row>
    <row r="2101" spans="2:11" x14ac:dyDescent="0.25">
      <c r="B2101" t="str">
        <f t="shared" si="36"/>
        <v/>
      </c>
      <c r="K2101"/>
    </row>
    <row r="2102" spans="2:11" x14ac:dyDescent="0.25">
      <c r="B2102" t="str">
        <f t="shared" si="36"/>
        <v/>
      </c>
      <c r="K2102"/>
    </row>
    <row r="2103" spans="2:11" x14ac:dyDescent="0.25">
      <c r="B2103" t="str">
        <f t="shared" si="36"/>
        <v/>
      </c>
      <c r="K2103"/>
    </row>
    <row r="2104" spans="2:11" x14ac:dyDescent="0.25">
      <c r="B2104" t="str">
        <f t="shared" si="36"/>
        <v/>
      </c>
      <c r="K2104"/>
    </row>
    <row r="2105" spans="2:11" x14ac:dyDescent="0.25">
      <c r="B2105" t="str">
        <f t="shared" si="36"/>
        <v/>
      </c>
      <c r="K2105"/>
    </row>
    <row r="2106" spans="2:11" x14ac:dyDescent="0.25">
      <c r="B2106" t="str">
        <f t="shared" si="36"/>
        <v/>
      </c>
      <c r="K2106"/>
    </row>
    <row r="2107" spans="2:11" x14ac:dyDescent="0.25">
      <c r="B2107" t="str">
        <f t="shared" si="36"/>
        <v/>
      </c>
      <c r="K2107"/>
    </row>
    <row r="2108" spans="2:11" x14ac:dyDescent="0.25">
      <c r="B2108" t="str">
        <f t="shared" si="36"/>
        <v/>
      </c>
      <c r="K2108"/>
    </row>
    <row r="2109" spans="2:11" x14ac:dyDescent="0.25">
      <c r="B2109" t="str">
        <f t="shared" si="36"/>
        <v/>
      </c>
      <c r="K2109"/>
    </row>
    <row r="2110" spans="2:11" x14ac:dyDescent="0.25">
      <c r="B2110" t="str">
        <f t="shared" si="36"/>
        <v/>
      </c>
      <c r="K2110"/>
    </row>
    <row r="2111" spans="2:11" x14ac:dyDescent="0.25">
      <c r="B2111" t="str">
        <f t="shared" si="36"/>
        <v/>
      </c>
      <c r="K2111"/>
    </row>
    <row r="2112" spans="2:11" x14ac:dyDescent="0.25">
      <c r="B2112" t="str">
        <f t="shared" si="36"/>
        <v/>
      </c>
      <c r="K2112"/>
    </row>
    <row r="2113" spans="2:11" x14ac:dyDescent="0.25">
      <c r="B2113" t="str">
        <f t="shared" si="36"/>
        <v/>
      </c>
      <c r="K2113"/>
    </row>
    <row r="2114" spans="2:11" x14ac:dyDescent="0.25">
      <c r="B2114" t="str">
        <f t="shared" si="36"/>
        <v/>
      </c>
      <c r="K2114"/>
    </row>
    <row r="2115" spans="2:11" x14ac:dyDescent="0.25">
      <c r="B2115" t="str">
        <f t="shared" si="36"/>
        <v/>
      </c>
      <c r="K2115"/>
    </row>
    <row r="2116" spans="2:11" x14ac:dyDescent="0.25">
      <c r="B2116" t="str">
        <f t="shared" si="36"/>
        <v/>
      </c>
      <c r="K2116"/>
    </row>
    <row r="2117" spans="2:11" x14ac:dyDescent="0.25">
      <c r="B2117" t="str">
        <f t="shared" si="36"/>
        <v/>
      </c>
      <c r="K2117"/>
    </row>
    <row r="2118" spans="2:11" x14ac:dyDescent="0.25">
      <c r="B2118" t="str">
        <f t="shared" si="36"/>
        <v/>
      </c>
      <c r="K2118"/>
    </row>
    <row r="2119" spans="2:11" x14ac:dyDescent="0.25">
      <c r="B2119" t="str">
        <f t="shared" si="36"/>
        <v/>
      </c>
      <c r="K2119"/>
    </row>
    <row r="2120" spans="2:11" x14ac:dyDescent="0.25">
      <c r="B2120" t="str">
        <f t="shared" si="36"/>
        <v/>
      </c>
      <c r="K2120"/>
    </row>
    <row r="2121" spans="2:11" x14ac:dyDescent="0.25">
      <c r="B2121" t="str">
        <f t="shared" si="36"/>
        <v/>
      </c>
      <c r="K2121"/>
    </row>
    <row r="2122" spans="2:11" x14ac:dyDescent="0.25">
      <c r="B2122" t="str">
        <f t="shared" ref="B2122:B2185" si="37">LEFT(A2122,3)</f>
        <v/>
      </c>
      <c r="K2122"/>
    </row>
    <row r="2123" spans="2:11" x14ac:dyDescent="0.25">
      <c r="B2123" t="str">
        <f t="shared" si="37"/>
        <v/>
      </c>
      <c r="K2123"/>
    </row>
    <row r="2124" spans="2:11" x14ac:dyDescent="0.25">
      <c r="B2124" t="str">
        <f t="shared" si="37"/>
        <v/>
      </c>
      <c r="K2124"/>
    </row>
    <row r="2125" spans="2:11" x14ac:dyDescent="0.25">
      <c r="B2125" t="str">
        <f t="shared" si="37"/>
        <v/>
      </c>
      <c r="K2125"/>
    </row>
    <row r="2126" spans="2:11" x14ac:dyDescent="0.25">
      <c r="B2126" t="str">
        <f t="shared" si="37"/>
        <v/>
      </c>
      <c r="K2126"/>
    </row>
    <row r="2127" spans="2:11" x14ac:dyDescent="0.25">
      <c r="B2127" t="str">
        <f t="shared" si="37"/>
        <v/>
      </c>
      <c r="K2127"/>
    </row>
    <row r="2128" spans="2:11" x14ac:dyDescent="0.25">
      <c r="B2128" t="str">
        <f t="shared" si="37"/>
        <v/>
      </c>
      <c r="K2128"/>
    </row>
    <row r="2129" spans="2:11" x14ac:dyDescent="0.25">
      <c r="B2129" t="str">
        <f t="shared" si="37"/>
        <v/>
      </c>
      <c r="K2129"/>
    </row>
    <row r="2130" spans="2:11" x14ac:dyDescent="0.25">
      <c r="B2130" t="str">
        <f t="shared" si="37"/>
        <v/>
      </c>
      <c r="K2130"/>
    </row>
    <row r="2131" spans="2:11" x14ac:dyDescent="0.25">
      <c r="B2131" t="str">
        <f t="shared" si="37"/>
        <v/>
      </c>
      <c r="K2131"/>
    </row>
    <row r="2132" spans="2:11" x14ac:dyDescent="0.25">
      <c r="B2132" t="str">
        <f t="shared" si="37"/>
        <v/>
      </c>
      <c r="K2132"/>
    </row>
    <row r="2133" spans="2:11" x14ac:dyDescent="0.25">
      <c r="B2133" t="str">
        <f t="shared" si="37"/>
        <v/>
      </c>
      <c r="K2133"/>
    </row>
    <row r="2134" spans="2:11" x14ac:dyDescent="0.25">
      <c r="B2134" t="str">
        <f t="shared" si="37"/>
        <v/>
      </c>
      <c r="K2134"/>
    </row>
    <row r="2135" spans="2:11" x14ac:dyDescent="0.25">
      <c r="B2135" t="str">
        <f t="shared" si="37"/>
        <v/>
      </c>
      <c r="K2135"/>
    </row>
    <row r="2136" spans="2:11" x14ac:dyDescent="0.25">
      <c r="B2136" t="str">
        <f t="shared" si="37"/>
        <v/>
      </c>
      <c r="K2136"/>
    </row>
    <row r="2137" spans="2:11" x14ac:dyDescent="0.25">
      <c r="B2137" t="str">
        <f t="shared" si="37"/>
        <v/>
      </c>
      <c r="K2137"/>
    </row>
    <row r="2138" spans="2:11" x14ac:dyDescent="0.25">
      <c r="B2138" t="str">
        <f t="shared" si="37"/>
        <v/>
      </c>
      <c r="K2138"/>
    </row>
    <row r="2139" spans="2:11" x14ac:dyDescent="0.25">
      <c r="B2139" t="str">
        <f t="shared" si="37"/>
        <v/>
      </c>
      <c r="K2139"/>
    </row>
    <row r="2140" spans="2:11" x14ac:dyDescent="0.25">
      <c r="B2140" t="str">
        <f t="shared" si="37"/>
        <v/>
      </c>
      <c r="K2140"/>
    </row>
    <row r="2141" spans="2:11" x14ac:dyDescent="0.25">
      <c r="B2141" t="str">
        <f t="shared" si="37"/>
        <v/>
      </c>
      <c r="K2141"/>
    </row>
    <row r="2142" spans="2:11" x14ac:dyDescent="0.25">
      <c r="B2142" t="str">
        <f t="shared" si="37"/>
        <v/>
      </c>
      <c r="K2142"/>
    </row>
    <row r="2143" spans="2:11" x14ac:dyDescent="0.25">
      <c r="B2143" t="str">
        <f t="shared" si="37"/>
        <v/>
      </c>
      <c r="K2143"/>
    </row>
    <row r="2144" spans="2:11" x14ac:dyDescent="0.25">
      <c r="B2144" t="str">
        <f t="shared" si="37"/>
        <v/>
      </c>
      <c r="K2144"/>
    </row>
    <row r="2145" spans="2:11" x14ac:dyDescent="0.25">
      <c r="B2145" t="str">
        <f t="shared" si="37"/>
        <v/>
      </c>
      <c r="K2145"/>
    </row>
    <row r="2146" spans="2:11" x14ac:dyDescent="0.25">
      <c r="B2146" t="str">
        <f t="shared" si="37"/>
        <v/>
      </c>
      <c r="K2146"/>
    </row>
    <row r="2147" spans="2:11" x14ac:dyDescent="0.25">
      <c r="B2147" t="str">
        <f t="shared" si="37"/>
        <v/>
      </c>
      <c r="K2147"/>
    </row>
    <row r="2148" spans="2:11" x14ac:dyDescent="0.25">
      <c r="B2148" t="str">
        <f t="shared" si="37"/>
        <v/>
      </c>
      <c r="K2148"/>
    </row>
    <row r="2149" spans="2:11" x14ac:dyDescent="0.25">
      <c r="B2149" t="str">
        <f t="shared" si="37"/>
        <v/>
      </c>
      <c r="K2149"/>
    </row>
    <row r="2150" spans="2:11" x14ac:dyDescent="0.25">
      <c r="B2150" t="str">
        <f t="shared" si="37"/>
        <v/>
      </c>
      <c r="K2150"/>
    </row>
    <row r="2151" spans="2:11" x14ac:dyDescent="0.25">
      <c r="B2151" t="str">
        <f t="shared" si="37"/>
        <v/>
      </c>
      <c r="K2151"/>
    </row>
    <row r="2152" spans="2:11" x14ac:dyDescent="0.25">
      <c r="B2152" t="str">
        <f t="shared" si="37"/>
        <v/>
      </c>
      <c r="K2152"/>
    </row>
    <row r="2153" spans="2:11" x14ac:dyDescent="0.25">
      <c r="B2153" t="str">
        <f t="shared" si="37"/>
        <v/>
      </c>
      <c r="K2153"/>
    </row>
    <row r="2154" spans="2:11" x14ac:dyDescent="0.25">
      <c r="B2154" t="str">
        <f t="shared" si="37"/>
        <v/>
      </c>
      <c r="K2154"/>
    </row>
    <row r="2155" spans="2:11" x14ac:dyDescent="0.25">
      <c r="B2155" t="str">
        <f t="shared" si="37"/>
        <v/>
      </c>
      <c r="K2155"/>
    </row>
    <row r="2156" spans="2:11" x14ac:dyDescent="0.25">
      <c r="B2156" t="str">
        <f t="shared" si="37"/>
        <v/>
      </c>
      <c r="K2156"/>
    </row>
    <row r="2157" spans="2:11" x14ac:dyDescent="0.25">
      <c r="B2157" t="str">
        <f t="shared" si="37"/>
        <v/>
      </c>
      <c r="K2157"/>
    </row>
    <row r="2158" spans="2:11" x14ac:dyDescent="0.25">
      <c r="B2158" t="str">
        <f t="shared" si="37"/>
        <v/>
      </c>
      <c r="K2158"/>
    </row>
    <row r="2159" spans="2:11" x14ac:dyDescent="0.25">
      <c r="B2159" t="str">
        <f t="shared" si="37"/>
        <v/>
      </c>
      <c r="K2159"/>
    </row>
    <row r="2160" spans="2:11" x14ac:dyDescent="0.25">
      <c r="B2160" t="str">
        <f t="shared" si="37"/>
        <v/>
      </c>
      <c r="K2160"/>
    </row>
    <row r="2161" spans="2:11" x14ac:dyDescent="0.25">
      <c r="B2161" t="str">
        <f t="shared" si="37"/>
        <v/>
      </c>
      <c r="K2161"/>
    </row>
    <row r="2162" spans="2:11" x14ac:dyDescent="0.25">
      <c r="B2162" t="str">
        <f t="shared" si="37"/>
        <v/>
      </c>
      <c r="K2162"/>
    </row>
    <row r="2163" spans="2:11" x14ac:dyDescent="0.25">
      <c r="B2163" t="str">
        <f t="shared" si="37"/>
        <v/>
      </c>
      <c r="K2163"/>
    </row>
    <row r="2164" spans="2:11" x14ac:dyDescent="0.25">
      <c r="B2164" t="str">
        <f t="shared" si="37"/>
        <v/>
      </c>
      <c r="K2164"/>
    </row>
    <row r="2165" spans="2:11" x14ac:dyDescent="0.25">
      <c r="B2165" t="str">
        <f t="shared" si="37"/>
        <v/>
      </c>
      <c r="K2165"/>
    </row>
    <row r="2166" spans="2:11" x14ac:dyDescent="0.25">
      <c r="B2166" t="str">
        <f t="shared" si="37"/>
        <v/>
      </c>
      <c r="K2166"/>
    </row>
    <row r="2167" spans="2:11" x14ac:dyDescent="0.25">
      <c r="B2167" t="str">
        <f t="shared" si="37"/>
        <v/>
      </c>
      <c r="K2167"/>
    </row>
    <row r="2168" spans="2:11" x14ac:dyDescent="0.25">
      <c r="B2168" t="str">
        <f t="shared" si="37"/>
        <v/>
      </c>
      <c r="K2168"/>
    </row>
    <row r="2169" spans="2:11" x14ac:dyDescent="0.25">
      <c r="B2169" t="str">
        <f t="shared" si="37"/>
        <v/>
      </c>
      <c r="K2169"/>
    </row>
    <row r="2170" spans="2:11" x14ac:dyDescent="0.25">
      <c r="B2170" t="str">
        <f t="shared" si="37"/>
        <v/>
      </c>
      <c r="K2170"/>
    </row>
    <row r="2171" spans="2:11" x14ac:dyDescent="0.25">
      <c r="B2171" t="str">
        <f t="shared" si="37"/>
        <v/>
      </c>
      <c r="K2171"/>
    </row>
    <row r="2172" spans="2:11" x14ac:dyDescent="0.25">
      <c r="B2172" t="str">
        <f t="shared" si="37"/>
        <v/>
      </c>
      <c r="K2172"/>
    </row>
    <row r="2173" spans="2:11" x14ac:dyDescent="0.25">
      <c r="B2173" t="str">
        <f t="shared" si="37"/>
        <v/>
      </c>
      <c r="K2173"/>
    </row>
    <row r="2174" spans="2:11" x14ac:dyDescent="0.25">
      <c r="B2174" t="str">
        <f t="shared" si="37"/>
        <v/>
      </c>
      <c r="K2174"/>
    </row>
    <row r="2175" spans="2:11" x14ac:dyDescent="0.25">
      <c r="B2175" t="str">
        <f t="shared" si="37"/>
        <v/>
      </c>
      <c r="K2175"/>
    </row>
    <row r="2176" spans="2:11" x14ac:dyDescent="0.25">
      <c r="B2176" t="str">
        <f t="shared" si="37"/>
        <v/>
      </c>
      <c r="K2176"/>
    </row>
    <row r="2177" spans="2:11" x14ac:dyDescent="0.25">
      <c r="B2177" t="str">
        <f t="shared" si="37"/>
        <v/>
      </c>
      <c r="K2177"/>
    </row>
    <row r="2178" spans="2:11" x14ac:dyDescent="0.25">
      <c r="B2178" t="str">
        <f t="shared" si="37"/>
        <v/>
      </c>
      <c r="K2178"/>
    </row>
    <row r="2179" spans="2:11" x14ac:dyDescent="0.25">
      <c r="B2179" t="str">
        <f t="shared" si="37"/>
        <v/>
      </c>
      <c r="K2179"/>
    </row>
    <row r="2180" spans="2:11" x14ac:dyDescent="0.25">
      <c r="B2180" t="str">
        <f t="shared" si="37"/>
        <v/>
      </c>
      <c r="K2180"/>
    </row>
    <row r="2181" spans="2:11" x14ac:dyDescent="0.25">
      <c r="B2181" t="str">
        <f t="shared" si="37"/>
        <v/>
      </c>
      <c r="K2181"/>
    </row>
    <row r="2182" spans="2:11" x14ac:dyDescent="0.25">
      <c r="B2182" t="str">
        <f t="shared" si="37"/>
        <v/>
      </c>
      <c r="K2182"/>
    </row>
    <row r="2183" spans="2:11" x14ac:dyDescent="0.25">
      <c r="B2183" t="str">
        <f t="shared" si="37"/>
        <v/>
      </c>
      <c r="K2183"/>
    </row>
    <row r="2184" spans="2:11" x14ac:dyDescent="0.25">
      <c r="B2184" t="str">
        <f t="shared" si="37"/>
        <v/>
      </c>
      <c r="K2184"/>
    </row>
    <row r="2185" spans="2:11" x14ac:dyDescent="0.25">
      <c r="B2185" t="str">
        <f t="shared" si="37"/>
        <v/>
      </c>
      <c r="K2185"/>
    </row>
    <row r="2186" spans="2:11" x14ac:dyDescent="0.25">
      <c r="B2186" t="str">
        <f t="shared" ref="B2186:B2249" si="38">LEFT(A2186,3)</f>
        <v/>
      </c>
      <c r="K2186"/>
    </row>
    <row r="2187" spans="2:11" x14ac:dyDescent="0.25">
      <c r="B2187" t="str">
        <f t="shared" si="38"/>
        <v/>
      </c>
      <c r="K2187"/>
    </row>
    <row r="2188" spans="2:11" x14ac:dyDescent="0.25">
      <c r="B2188" t="str">
        <f t="shared" si="38"/>
        <v/>
      </c>
      <c r="K2188"/>
    </row>
    <row r="2189" spans="2:11" x14ac:dyDescent="0.25">
      <c r="B2189" t="str">
        <f t="shared" si="38"/>
        <v/>
      </c>
      <c r="K2189"/>
    </row>
    <row r="2190" spans="2:11" x14ac:dyDescent="0.25">
      <c r="B2190" t="str">
        <f t="shared" si="38"/>
        <v/>
      </c>
      <c r="K2190"/>
    </row>
    <row r="2191" spans="2:11" x14ac:dyDescent="0.25">
      <c r="B2191" t="str">
        <f t="shared" si="38"/>
        <v/>
      </c>
      <c r="K2191"/>
    </row>
    <row r="2192" spans="2:11" x14ac:dyDescent="0.25">
      <c r="B2192" t="str">
        <f t="shared" si="38"/>
        <v/>
      </c>
      <c r="K2192"/>
    </row>
    <row r="2193" spans="2:11" x14ac:dyDescent="0.25">
      <c r="B2193" t="str">
        <f t="shared" si="38"/>
        <v/>
      </c>
      <c r="K2193"/>
    </row>
    <row r="2194" spans="2:11" x14ac:dyDescent="0.25">
      <c r="B2194" t="str">
        <f t="shared" si="38"/>
        <v/>
      </c>
      <c r="K2194"/>
    </row>
    <row r="2195" spans="2:11" x14ac:dyDescent="0.25">
      <c r="B2195" t="str">
        <f t="shared" si="38"/>
        <v/>
      </c>
      <c r="K2195"/>
    </row>
    <row r="2196" spans="2:11" x14ac:dyDescent="0.25">
      <c r="B2196" t="str">
        <f t="shared" si="38"/>
        <v/>
      </c>
      <c r="K2196"/>
    </row>
    <row r="2197" spans="2:11" x14ac:dyDescent="0.25">
      <c r="B2197" t="str">
        <f t="shared" si="38"/>
        <v/>
      </c>
      <c r="K2197"/>
    </row>
    <row r="2198" spans="2:11" x14ac:dyDescent="0.25">
      <c r="B2198" t="str">
        <f t="shared" si="38"/>
        <v/>
      </c>
      <c r="K2198"/>
    </row>
    <row r="2199" spans="2:11" x14ac:dyDescent="0.25">
      <c r="B2199" t="str">
        <f t="shared" si="38"/>
        <v/>
      </c>
      <c r="K2199"/>
    </row>
    <row r="2200" spans="2:11" x14ac:dyDescent="0.25">
      <c r="B2200" t="str">
        <f t="shared" si="38"/>
        <v/>
      </c>
      <c r="K2200"/>
    </row>
    <row r="2201" spans="2:11" x14ac:dyDescent="0.25">
      <c r="B2201" t="str">
        <f t="shared" si="38"/>
        <v/>
      </c>
      <c r="K2201"/>
    </row>
    <row r="2202" spans="2:11" x14ac:dyDescent="0.25">
      <c r="B2202" t="str">
        <f t="shared" si="38"/>
        <v/>
      </c>
      <c r="K2202"/>
    </row>
    <row r="2203" spans="2:11" x14ac:dyDescent="0.25">
      <c r="B2203" t="str">
        <f t="shared" si="38"/>
        <v/>
      </c>
      <c r="K2203"/>
    </row>
    <row r="2204" spans="2:11" x14ac:dyDescent="0.25">
      <c r="B2204" t="str">
        <f t="shared" si="38"/>
        <v/>
      </c>
      <c r="K2204"/>
    </row>
    <row r="2205" spans="2:11" x14ac:dyDescent="0.25">
      <c r="B2205" t="str">
        <f t="shared" si="38"/>
        <v/>
      </c>
      <c r="K2205"/>
    </row>
    <row r="2206" spans="2:11" x14ac:dyDescent="0.25">
      <c r="B2206" t="str">
        <f t="shared" si="38"/>
        <v/>
      </c>
      <c r="K2206"/>
    </row>
    <row r="2207" spans="2:11" x14ac:dyDescent="0.25">
      <c r="B2207" t="str">
        <f t="shared" si="38"/>
        <v/>
      </c>
      <c r="K2207"/>
    </row>
    <row r="2208" spans="2:11" x14ac:dyDescent="0.25">
      <c r="B2208" t="str">
        <f t="shared" si="38"/>
        <v/>
      </c>
      <c r="K2208"/>
    </row>
    <row r="2209" spans="2:11" x14ac:dyDescent="0.25">
      <c r="B2209" t="str">
        <f t="shared" si="38"/>
        <v/>
      </c>
      <c r="K2209"/>
    </row>
    <row r="2210" spans="2:11" x14ac:dyDescent="0.25">
      <c r="B2210" t="str">
        <f t="shared" si="38"/>
        <v/>
      </c>
      <c r="K2210"/>
    </row>
    <row r="2211" spans="2:11" x14ac:dyDescent="0.25">
      <c r="B2211" t="str">
        <f t="shared" si="38"/>
        <v/>
      </c>
      <c r="K2211"/>
    </row>
    <row r="2212" spans="2:11" x14ac:dyDescent="0.25">
      <c r="B2212" t="str">
        <f t="shared" si="38"/>
        <v/>
      </c>
      <c r="K2212"/>
    </row>
    <row r="2213" spans="2:11" x14ac:dyDescent="0.25">
      <c r="B2213" t="str">
        <f t="shared" si="38"/>
        <v/>
      </c>
      <c r="K2213"/>
    </row>
    <row r="2214" spans="2:11" x14ac:dyDescent="0.25">
      <c r="B2214" t="str">
        <f t="shared" si="38"/>
        <v/>
      </c>
      <c r="K2214"/>
    </row>
    <row r="2215" spans="2:11" x14ac:dyDescent="0.25">
      <c r="B2215" t="str">
        <f t="shared" si="38"/>
        <v/>
      </c>
      <c r="K2215"/>
    </row>
    <row r="2216" spans="2:11" x14ac:dyDescent="0.25">
      <c r="B2216" t="str">
        <f t="shared" si="38"/>
        <v/>
      </c>
      <c r="K2216"/>
    </row>
    <row r="2217" spans="2:11" x14ac:dyDescent="0.25">
      <c r="B2217" t="str">
        <f t="shared" si="38"/>
        <v/>
      </c>
      <c r="K2217"/>
    </row>
    <row r="2218" spans="2:11" x14ac:dyDescent="0.25">
      <c r="B2218" t="str">
        <f t="shared" si="38"/>
        <v/>
      </c>
      <c r="K2218"/>
    </row>
    <row r="2219" spans="2:11" x14ac:dyDescent="0.25">
      <c r="B2219" t="str">
        <f t="shared" si="38"/>
        <v/>
      </c>
      <c r="K2219"/>
    </row>
    <row r="2220" spans="2:11" x14ac:dyDescent="0.25">
      <c r="B2220" t="str">
        <f t="shared" si="38"/>
        <v/>
      </c>
      <c r="K2220"/>
    </row>
    <row r="2221" spans="2:11" x14ac:dyDescent="0.25">
      <c r="B2221" t="str">
        <f t="shared" si="38"/>
        <v/>
      </c>
      <c r="K2221"/>
    </row>
    <row r="2222" spans="2:11" x14ac:dyDescent="0.25">
      <c r="B2222" t="str">
        <f t="shared" si="38"/>
        <v/>
      </c>
      <c r="K2222"/>
    </row>
    <row r="2223" spans="2:11" x14ac:dyDescent="0.25">
      <c r="B2223" t="str">
        <f t="shared" si="38"/>
        <v/>
      </c>
      <c r="K2223"/>
    </row>
    <row r="2224" spans="2:11" x14ac:dyDescent="0.25">
      <c r="B2224" t="str">
        <f t="shared" si="38"/>
        <v/>
      </c>
      <c r="K2224"/>
    </row>
    <row r="2225" spans="2:11" x14ac:dyDescent="0.25">
      <c r="B2225" t="str">
        <f t="shared" si="38"/>
        <v/>
      </c>
      <c r="K2225"/>
    </row>
    <row r="2226" spans="2:11" x14ac:dyDescent="0.25">
      <c r="B2226" t="str">
        <f t="shared" si="38"/>
        <v/>
      </c>
      <c r="K2226"/>
    </row>
    <row r="2227" spans="2:11" x14ac:dyDescent="0.25">
      <c r="B2227" t="str">
        <f t="shared" si="38"/>
        <v/>
      </c>
      <c r="K2227"/>
    </row>
    <row r="2228" spans="2:11" x14ac:dyDescent="0.25">
      <c r="B2228" t="str">
        <f t="shared" si="38"/>
        <v/>
      </c>
      <c r="K2228"/>
    </row>
    <row r="2229" spans="2:11" x14ac:dyDescent="0.25">
      <c r="B2229" t="str">
        <f t="shared" si="38"/>
        <v/>
      </c>
      <c r="K2229"/>
    </row>
    <row r="2230" spans="2:11" x14ac:dyDescent="0.25">
      <c r="B2230" t="str">
        <f t="shared" si="38"/>
        <v/>
      </c>
      <c r="K2230"/>
    </row>
    <row r="2231" spans="2:11" x14ac:dyDescent="0.25">
      <c r="B2231" t="str">
        <f t="shared" si="38"/>
        <v/>
      </c>
      <c r="K2231"/>
    </row>
    <row r="2232" spans="2:11" x14ac:dyDescent="0.25">
      <c r="B2232" t="str">
        <f t="shared" si="38"/>
        <v/>
      </c>
      <c r="K2232"/>
    </row>
    <row r="2233" spans="2:11" x14ac:dyDescent="0.25">
      <c r="B2233" t="str">
        <f t="shared" si="38"/>
        <v/>
      </c>
      <c r="K2233"/>
    </row>
    <row r="2234" spans="2:11" x14ac:dyDescent="0.25">
      <c r="B2234" t="str">
        <f t="shared" si="38"/>
        <v/>
      </c>
      <c r="K2234"/>
    </row>
    <row r="2235" spans="2:11" x14ac:dyDescent="0.25">
      <c r="B2235" t="str">
        <f t="shared" si="38"/>
        <v/>
      </c>
      <c r="K2235"/>
    </row>
    <row r="2236" spans="2:11" x14ac:dyDescent="0.25">
      <c r="B2236" t="str">
        <f t="shared" si="38"/>
        <v/>
      </c>
      <c r="K2236"/>
    </row>
    <row r="2237" spans="2:11" x14ac:dyDescent="0.25">
      <c r="B2237" t="str">
        <f t="shared" si="38"/>
        <v/>
      </c>
      <c r="K2237"/>
    </row>
    <row r="2238" spans="2:11" x14ac:dyDescent="0.25">
      <c r="B2238" t="str">
        <f t="shared" si="38"/>
        <v/>
      </c>
      <c r="K2238"/>
    </row>
    <row r="2239" spans="2:11" x14ac:dyDescent="0.25">
      <c r="B2239" t="str">
        <f t="shared" si="38"/>
        <v/>
      </c>
      <c r="K2239"/>
    </row>
    <row r="2240" spans="2:11" x14ac:dyDescent="0.25">
      <c r="B2240" t="str">
        <f t="shared" si="38"/>
        <v/>
      </c>
      <c r="K2240"/>
    </row>
    <row r="2241" spans="2:11" x14ac:dyDescent="0.25">
      <c r="B2241" t="str">
        <f t="shared" si="38"/>
        <v/>
      </c>
      <c r="K2241"/>
    </row>
    <row r="2242" spans="2:11" x14ac:dyDescent="0.25">
      <c r="B2242" t="str">
        <f t="shared" si="38"/>
        <v/>
      </c>
      <c r="K2242"/>
    </row>
    <row r="2243" spans="2:11" x14ac:dyDescent="0.25">
      <c r="B2243" t="str">
        <f t="shared" si="38"/>
        <v/>
      </c>
      <c r="K2243"/>
    </row>
    <row r="2244" spans="2:11" x14ac:dyDescent="0.25">
      <c r="B2244" t="str">
        <f t="shared" si="38"/>
        <v/>
      </c>
      <c r="K2244"/>
    </row>
    <row r="2245" spans="2:11" x14ac:dyDescent="0.25">
      <c r="B2245" t="str">
        <f t="shared" si="38"/>
        <v/>
      </c>
      <c r="K2245"/>
    </row>
    <row r="2246" spans="2:11" x14ac:dyDescent="0.25">
      <c r="B2246" t="str">
        <f t="shared" si="38"/>
        <v/>
      </c>
      <c r="K2246"/>
    </row>
    <row r="2247" spans="2:11" x14ac:dyDescent="0.25">
      <c r="B2247" t="str">
        <f t="shared" si="38"/>
        <v/>
      </c>
      <c r="K2247"/>
    </row>
    <row r="2248" spans="2:11" x14ac:dyDescent="0.25">
      <c r="B2248" t="str">
        <f t="shared" si="38"/>
        <v/>
      </c>
      <c r="K2248"/>
    </row>
    <row r="2249" spans="2:11" x14ac:dyDescent="0.25">
      <c r="B2249" t="str">
        <f t="shared" si="38"/>
        <v/>
      </c>
      <c r="K2249"/>
    </row>
    <row r="2250" spans="2:11" x14ac:dyDescent="0.25">
      <c r="B2250" t="str">
        <f t="shared" ref="B2250:B2313" si="39">LEFT(A2250,3)</f>
        <v/>
      </c>
      <c r="K2250"/>
    </row>
    <row r="2251" spans="2:11" x14ac:dyDescent="0.25">
      <c r="B2251" t="str">
        <f t="shared" si="39"/>
        <v/>
      </c>
      <c r="K2251"/>
    </row>
    <row r="2252" spans="2:11" x14ac:dyDescent="0.25">
      <c r="B2252" t="str">
        <f t="shared" si="39"/>
        <v/>
      </c>
      <c r="K2252"/>
    </row>
    <row r="2253" spans="2:11" x14ac:dyDescent="0.25">
      <c r="B2253" t="str">
        <f t="shared" si="39"/>
        <v/>
      </c>
      <c r="K2253"/>
    </row>
    <row r="2254" spans="2:11" x14ac:dyDescent="0.25">
      <c r="B2254" t="str">
        <f t="shared" si="39"/>
        <v/>
      </c>
      <c r="K2254"/>
    </row>
    <row r="2255" spans="2:11" x14ac:dyDescent="0.25">
      <c r="B2255" t="str">
        <f t="shared" si="39"/>
        <v/>
      </c>
      <c r="K2255"/>
    </row>
    <row r="2256" spans="2:11" x14ac:dyDescent="0.25">
      <c r="B2256" t="str">
        <f t="shared" si="39"/>
        <v/>
      </c>
      <c r="K2256"/>
    </row>
    <row r="2257" spans="2:11" x14ac:dyDescent="0.25">
      <c r="B2257" t="str">
        <f t="shared" si="39"/>
        <v/>
      </c>
      <c r="K2257"/>
    </row>
    <row r="2258" spans="2:11" x14ac:dyDescent="0.25">
      <c r="B2258" t="str">
        <f t="shared" si="39"/>
        <v/>
      </c>
      <c r="K2258"/>
    </row>
    <row r="2259" spans="2:11" x14ac:dyDescent="0.25">
      <c r="B2259" t="str">
        <f t="shared" si="39"/>
        <v/>
      </c>
      <c r="K2259"/>
    </row>
    <row r="2260" spans="2:11" x14ac:dyDescent="0.25">
      <c r="B2260" t="str">
        <f t="shared" si="39"/>
        <v/>
      </c>
      <c r="K2260"/>
    </row>
    <row r="2261" spans="2:11" x14ac:dyDescent="0.25">
      <c r="B2261" t="str">
        <f t="shared" si="39"/>
        <v/>
      </c>
      <c r="K2261"/>
    </row>
    <row r="2262" spans="2:11" x14ac:dyDescent="0.25">
      <c r="B2262" t="str">
        <f t="shared" si="39"/>
        <v/>
      </c>
      <c r="K2262"/>
    </row>
    <row r="2263" spans="2:11" x14ac:dyDescent="0.25">
      <c r="B2263" t="str">
        <f t="shared" si="39"/>
        <v/>
      </c>
      <c r="K2263"/>
    </row>
    <row r="2264" spans="2:11" x14ac:dyDescent="0.25">
      <c r="B2264" t="str">
        <f t="shared" si="39"/>
        <v/>
      </c>
      <c r="K2264"/>
    </row>
    <row r="2265" spans="2:11" x14ac:dyDescent="0.25">
      <c r="B2265" t="str">
        <f t="shared" si="39"/>
        <v/>
      </c>
      <c r="K2265"/>
    </row>
    <row r="2266" spans="2:11" x14ac:dyDescent="0.25">
      <c r="B2266" t="str">
        <f t="shared" si="39"/>
        <v/>
      </c>
      <c r="K2266"/>
    </row>
    <row r="2267" spans="2:11" x14ac:dyDescent="0.25">
      <c r="B2267" t="str">
        <f t="shared" si="39"/>
        <v/>
      </c>
      <c r="K2267"/>
    </row>
    <row r="2268" spans="2:11" x14ac:dyDescent="0.25">
      <c r="B2268" t="str">
        <f t="shared" si="39"/>
        <v/>
      </c>
      <c r="K2268"/>
    </row>
    <row r="2269" spans="2:11" x14ac:dyDescent="0.25">
      <c r="B2269" t="str">
        <f t="shared" si="39"/>
        <v/>
      </c>
      <c r="K2269"/>
    </row>
    <row r="2270" spans="2:11" x14ac:dyDescent="0.25">
      <c r="B2270" t="str">
        <f t="shared" si="39"/>
        <v/>
      </c>
      <c r="K2270"/>
    </row>
    <row r="2271" spans="2:11" x14ac:dyDescent="0.25">
      <c r="B2271" t="str">
        <f t="shared" si="39"/>
        <v/>
      </c>
      <c r="K2271"/>
    </row>
    <row r="2272" spans="2:11" x14ac:dyDescent="0.25">
      <c r="B2272" t="str">
        <f t="shared" si="39"/>
        <v/>
      </c>
      <c r="K2272"/>
    </row>
    <row r="2273" spans="2:11" x14ac:dyDescent="0.25">
      <c r="B2273" t="str">
        <f t="shared" si="39"/>
        <v/>
      </c>
      <c r="K2273"/>
    </row>
    <row r="2274" spans="2:11" x14ac:dyDescent="0.25">
      <c r="B2274" t="str">
        <f t="shared" si="39"/>
        <v/>
      </c>
      <c r="K2274"/>
    </row>
    <row r="2275" spans="2:11" x14ac:dyDescent="0.25">
      <c r="B2275" t="str">
        <f t="shared" si="39"/>
        <v/>
      </c>
      <c r="K2275"/>
    </row>
    <row r="2276" spans="2:11" x14ac:dyDescent="0.25">
      <c r="B2276" t="str">
        <f t="shared" si="39"/>
        <v/>
      </c>
      <c r="K2276"/>
    </row>
    <row r="2277" spans="2:11" x14ac:dyDescent="0.25">
      <c r="B2277" t="str">
        <f t="shared" si="39"/>
        <v/>
      </c>
      <c r="K2277"/>
    </row>
    <row r="2278" spans="2:11" x14ac:dyDescent="0.25">
      <c r="B2278" t="str">
        <f t="shared" si="39"/>
        <v/>
      </c>
      <c r="K2278"/>
    </row>
    <row r="2279" spans="2:11" x14ac:dyDescent="0.25">
      <c r="B2279" t="str">
        <f t="shared" si="39"/>
        <v/>
      </c>
      <c r="K2279"/>
    </row>
    <row r="2280" spans="2:11" x14ac:dyDescent="0.25">
      <c r="B2280" t="str">
        <f t="shared" si="39"/>
        <v/>
      </c>
      <c r="K2280"/>
    </row>
    <row r="2281" spans="2:11" x14ac:dyDescent="0.25">
      <c r="B2281" t="str">
        <f t="shared" si="39"/>
        <v/>
      </c>
      <c r="K2281"/>
    </row>
    <row r="2282" spans="2:11" x14ac:dyDescent="0.25">
      <c r="B2282" t="str">
        <f t="shared" si="39"/>
        <v/>
      </c>
      <c r="K2282"/>
    </row>
    <row r="2283" spans="2:11" x14ac:dyDescent="0.25">
      <c r="B2283" t="str">
        <f t="shared" si="39"/>
        <v/>
      </c>
      <c r="K2283"/>
    </row>
    <row r="2284" spans="2:11" x14ac:dyDescent="0.25">
      <c r="B2284" t="str">
        <f t="shared" si="39"/>
        <v/>
      </c>
      <c r="K2284"/>
    </row>
    <row r="2285" spans="2:11" x14ac:dyDescent="0.25">
      <c r="B2285" t="str">
        <f t="shared" si="39"/>
        <v/>
      </c>
      <c r="K2285"/>
    </row>
    <row r="2286" spans="2:11" x14ac:dyDescent="0.25">
      <c r="B2286" t="str">
        <f t="shared" si="39"/>
        <v/>
      </c>
      <c r="K2286"/>
    </row>
    <row r="2287" spans="2:11" x14ac:dyDescent="0.25">
      <c r="B2287" t="str">
        <f t="shared" si="39"/>
        <v/>
      </c>
      <c r="K2287"/>
    </row>
    <row r="2288" spans="2:11" x14ac:dyDescent="0.25">
      <c r="B2288" t="str">
        <f t="shared" si="39"/>
        <v/>
      </c>
      <c r="K2288"/>
    </row>
    <row r="2289" spans="2:11" x14ac:dyDescent="0.25">
      <c r="B2289" t="str">
        <f t="shared" si="39"/>
        <v/>
      </c>
      <c r="K2289"/>
    </row>
    <row r="2290" spans="2:11" x14ac:dyDescent="0.25">
      <c r="B2290" t="str">
        <f t="shared" si="39"/>
        <v/>
      </c>
      <c r="K2290"/>
    </row>
    <row r="2291" spans="2:11" x14ac:dyDescent="0.25">
      <c r="B2291" t="str">
        <f t="shared" si="39"/>
        <v/>
      </c>
      <c r="K2291"/>
    </row>
    <row r="2292" spans="2:11" x14ac:dyDescent="0.25">
      <c r="B2292" t="str">
        <f t="shared" si="39"/>
        <v/>
      </c>
      <c r="K2292"/>
    </row>
    <row r="2293" spans="2:11" x14ac:dyDescent="0.25">
      <c r="B2293" t="str">
        <f t="shared" si="39"/>
        <v/>
      </c>
      <c r="K2293"/>
    </row>
    <row r="2294" spans="2:11" x14ac:dyDescent="0.25">
      <c r="B2294" t="str">
        <f t="shared" si="39"/>
        <v/>
      </c>
      <c r="K2294"/>
    </row>
    <row r="2295" spans="2:11" x14ac:dyDescent="0.25">
      <c r="B2295" t="str">
        <f t="shared" si="39"/>
        <v/>
      </c>
      <c r="K2295"/>
    </row>
    <row r="2296" spans="2:11" x14ac:dyDescent="0.25">
      <c r="B2296" t="str">
        <f t="shared" si="39"/>
        <v/>
      </c>
      <c r="K2296"/>
    </row>
    <row r="2297" spans="2:11" x14ac:dyDescent="0.25">
      <c r="B2297" t="str">
        <f t="shared" si="39"/>
        <v/>
      </c>
      <c r="K2297"/>
    </row>
    <row r="2298" spans="2:11" x14ac:dyDescent="0.25">
      <c r="B2298" t="str">
        <f t="shared" si="39"/>
        <v/>
      </c>
      <c r="K2298"/>
    </row>
    <row r="2299" spans="2:11" x14ac:dyDescent="0.25">
      <c r="B2299" t="str">
        <f t="shared" si="39"/>
        <v/>
      </c>
      <c r="K2299"/>
    </row>
    <row r="2300" spans="2:11" x14ac:dyDescent="0.25">
      <c r="B2300" t="str">
        <f t="shared" si="39"/>
        <v/>
      </c>
      <c r="K2300"/>
    </row>
    <row r="2301" spans="2:11" x14ac:dyDescent="0.25">
      <c r="B2301" t="str">
        <f t="shared" si="39"/>
        <v/>
      </c>
      <c r="K2301"/>
    </row>
    <row r="2302" spans="2:11" x14ac:dyDescent="0.25">
      <c r="B2302" t="str">
        <f t="shared" si="39"/>
        <v/>
      </c>
      <c r="K2302"/>
    </row>
    <row r="2303" spans="2:11" x14ac:dyDescent="0.25">
      <c r="B2303" t="str">
        <f t="shared" si="39"/>
        <v/>
      </c>
      <c r="K2303"/>
    </row>
    <row r="2304" spans="2:11" x14ac:dyDescent="0.25">
      <c r="B2304" t="str">
        <f t="shared" si="39"/>
        <v/>
      </c>
      <c r="K2304"/>
    </row>
    <row r="2305" spans="2:11" x14ac:dyDescent="0.25">
      <c r="B2305" t="str">
        <f t="shared" si="39"/>
        <v/>
      </c>
      <c r="K2305"/>
    </row>
    <row r="2306" spans="2:11" x14ac:dyDescent="0.25">
      <c r="B2306" t="str">
        <f t="shared" si="39"/>
        <v/>
      </c>
      <c r="K2306"/>
    </row>
    <row r="2307" spans="2:11" x14ac:dyDescent="0.25">
      <c r="B2307" t="str">
        <f t="shared" si="39"/>
        <v/>
      </c>
      <c r="K2307"/>
    </row>
    <row r="2308" spans="2:11" x14ac:dyDescent="0.25">
      <c r="B2308" t="str">
        <f t="shared" si="39"/>
        <v/>
      </c>
      <c r="K2308"/>
    </row>
    <row r="2309" spans="2:11" x14ac:dyDescent="0.25">
      <c r="B2309" t="str">
        <f t="shared" si="39"/>
        <v/>
      </c>
      <c r="K2309"/>
    </row>
    <row r="2310" spans="2:11" x14ac:dyDescent="0.25">
      <c r="B2310" t="str">
        <f t="shared" si="39"/>
        <v/>
      </c>
      <c r="K2310"/>
    </row>
    <row r="2311" spans="2:11" x14ac:dyDescent="0.25">
      <c r="B2311" t="str">
        <f t="shared" si="39"/>
        <v/>
      </c>
      <c r="K2311"/>
    </row>
    <row r="2312" spans="2:11" x14ac:dyDescent="0.25">
      <c r="B2312" t="str">
        <f t="shared" si="39"/>
        <v/>
      </c>
      <c r="K2312"/>
    </row>
    <row r="2313" spans="2:11" x14ac:dyDescent="0.25">
      <c r="B2313" t="str">
        <f t="shared" si="39"/>
        <v/>
      </c>
      <c r="K2313"/>
    </row>
    <row r="2314" spans="2:11" x14ac:dyDescent="0.25">
      <c r="B2314" t="str">
        <f t="shared" ref="B2314:B2377" si="40">LEFT(A2314,3)</f>
        <v/>
      </c>
      <c r="K2314"/>
    </row>
    <row r="2315" spans="2:11" x14ac:dyDescent="0.25">
      <c r="B2315" t="str">
        <f t="shared" si="40"/>
        <v/>
      </c>
      <c r="K2315"/>
    </row>
    <row r="2316" spans="2:11" x14ac:dyDescent="0.25">
      <c r="B2316" t="str">
        <f t="shared" si="40"/>
        <v/>
      </c>
      <c r="K2316"/>
    </row>
    <row r="2317" spans="2:11" x14ac:dyDescent="0.25">
      <c r="B2317" t="str">
        <f t="shared" si="40"/>
        <v/>
      </c>
      <c r="K2317"/>
    </row>
    <row r="2318" spans="2:11" x14ac:dyDescent="0.25">
      <c r="B2318" t="str">
        <f t="shared" si="40"/>
        <v/>
      </c>
      <c r="K2318"/>
    </row>
    <row r="2319" spans="2:11" x14ac:dyDescent="0.25">
      <c r="B2319" t="str">
        <f t="shared" si="40"/>
        <v/>
      </c>
      <c r="K2319"/>
    </row>
    <row r="2320" spans="2:11" x14ac:dyDescent="0.25">
      <c r="B2320" t="str">
        <f t="shared" si="40"/>
        <v/>
      </c>
      <c r="K2320"/>
    </row>
    <row r="2321" spans="2:11" x14ac:dyDescent="0.25">
      <c r="B2321" t="str">
        <f t="shared" si="40"/>
        <v/>
      </c>
      <c r="K2321"/>
    </row>
    <row r="2322" spans="2:11" x14ac:dyDescent="0.25">
      <c r="B2322" t="str">
        <f t="shared" si="40"/>
        <v/>
      </c>
      <c r="K2322"/>
    </row>
    <row r="2323" spans="2:11" x14ac:dyDescent="0.25">
      <c r="B2323" t="str">
        <f t="shared" si="40"/>
        <v/>
      </c>
      <c r="K2323"/>
    </row>
    <row r="2324" spans="2:11" x14ac:dyDescent="0.25">
      <c r="B2324" t="str">
        <f t="shared" si="40"/>
        <v/>
      </c>
      <c r="K2324"/>
    </row>
    <row r="2325" spans="2:11" x14ac:dyDescent="0.25">
      <c r="B2325" t="str">
        <f t="shared" si="40"/>
        <v/>
      </c>
      <c r="K2325"/>
    </row>
    <row r="2326" spans="2:11" x14ac:dyDescent="0.25">
      <c r="B2326" t="str">
        <f t="shared" si="40"/>
        <v/>
      </c>
      <c r="K2326"/>
    </row>
    <row r="2327" spans="2:11" x14ac:dyDescent="0.25">
      <c r="B2327" t="str">
        <f t="shared" si="40"/>
        <v/>
      </c>
      <c r="K2327"/>
    </row>
    <row r="2328" spans="2:11" x14ac:dyDescent="0.25">
      <c r="B2328" t="str">
        <f t="shared" si="40"/>
        <v/>
      </c>
      <c r="K2328"/>
    </row>
    <row r="2329" spans="2:11" x14ac:dyDescent="0.25">
      <c r="B2329" t="str">
        <f t="shared" si="40"/>
        <v/>
      </c>
      <c r="K2329"/>
    </row>
    <row r="2330" spans="2:11" x14ac:dyDescent="0.25">
      <c r="B2330" t="str">
        <f t="shared" si="40"/>
        <v/>
      </c>
      <c r="K2330"/>
    </row>
    <row r="2331" spans="2:11" x14ac:dyDescent="0.25">
      <c r="B2331" t="str">
        <f t="shared" si="40"/>
        <v/>
      </c>
      <c r="K2331"/>
    </row>
    <row r="2332" spans="2:11" x14ac:dyDescent="0.25">
      <c r="B2332" t="str">
        <f t="shared" si="40"/>
        <v/>
      </c>
      <c r="K2332"/>
    </row>
    <row r="2333" spans="2:11" x14ac:dyDescent="0.25">
      <c r="B2333" t="str">
        <f t="shared" si="40"/>
        <v/>
      </c>
      <c r="K2333"/>
    </row>
    <row r="2334" spans="2:11" x14ac:dyDescent="0.25">
      <c r="B2334" t="str">
        <f t="shared" si="40"/>
        <v/>
      </c>
      <c r="K2334"/>
    </row>
    <row r="2335" spans="2:11" x14ac:dyDescent="0.25">
      <c r="B2335" t="str">
        <f t="shared" si="40"/>
        <v/>
      </c>
      <c r="K2335"/>
    </row>
    <row r="2336" spans="2:11" x14ac:dyDescent="0.25">
      <c r="B2336" t="str">
        <f t="shared" si="40"/>
        <v/>
      </c>
      <c r="K2336"/>
    </row>
    <row r="2337" spans="2:11" x14ac:dyDescent="0.25">
      <c r="B2337" t="str">
        <f t="shared" si="40"/>
        <v/>
      </c>
      <c r="K2337"/>
    </row>
    <row r="2338" spans="2:11" x14ac:dyDescent="0.25">
      <c r="B2338" t="str">
        <f t="shared" si="40"/>
        <v/>
      </c>
      <c r="K2338"/>
    </row>
    <row r="2339" spans="2:11" x14ac:dyDescent="0.25">
      <c r="B2339" t="str">
        <f t="shared" si="40"/>
        <v/>
      </c>
      <c r="K2339"/>
    </row>
    <row r="2340" spans="2:11" x14ac:dyDescent="0.25">
      <c r="B2340" t="str">
        <f t="shared" si="40"/>
        <v/>
      </c>
      <c r="K2340"/>
    </row>
    <row r="2341" spans="2:11" x14ac:dyDescent="0.25">
      <c r="B2341" t="str">
        <f t="shared" si="40"/>
        <v/>
      </c>
      <c r="K2341"/>
    </row>
    <row r="2342" spans="2:11" x14ac:dyDescent="0.25">
      <c r="B2342" t="str">
        <f t="shared" si="40"/>
        <v/>
      </c>
      <c r="K2342"/>
    </row>
    <row r="2343" spans="2:11" x14ac:dyDescent="0.25">
      <c r="B2343" t="str">
        <f t="shared" si="40"/>
        <v/>
      </c>
      <c r="K2343"/>
    </row>
    <row r="2344" spans="2:11" x14ac:dyDescent="0.25">
      <c r="B2344" t="str">
        <f t="shared" si="40"/>
        <v/>
      </c>
      <c r="K2344"/>
    </row>
    <row r="2345" spans="2:11" x14ac:dyDescent="0.25">
      <c r="B2345" t="str">
        <f t="shared" si="40"/>
        <v/>
      </c>
      <c r="K2345"/>
    </row>
    <row r="2346" spans="2:11" x14ac:dyDescent="0.25">
      <c r="B2346" t="str">
        <f t="shared" si="40"/>
        <v/>
      </c>
      <c r="K2346"/>
    </row>
    <row r="2347" spans="2:11" x14ac:dyDescent="0.25">
      <c r="B2347" t="str">
        <f t="shared" si="40"/>
        <v/>
      </c>
      <c r="K2347"/>
    </row>
    <row r="2348" spans="2:11" x14ac:dyDescent="0.25">
      <c r="B2348" t="str">
        <f t="shared" si="40"/>
        <v/>
      </c>
      <c r="K2348"/>
    </row>
    <row r="2349" spans="2:11" x14ac:dyDescent="0.25">
      <c r="B2349" t="str">
        <f t="shared" si="40"/>
        <v/>
      </c>
      <c r="K2349"/>
    </row>
    <row r="2350" spans="2:11" x14ac:dyDescent="0.25">
      <c r="B2350" t="str">
        <f t="shared" si="40"/>
        <v/>
      </c>
      <c r="K2350"/>
    </row>
    <row r="2351" spans="2:11" x14ac:dyDescent="0.25">
      <c r="B2351" t="str">
        <f t="shared" si="40"/>
        <v/>
      </c>
      <c r="K2351"/>
    </row>
    <row r="2352" spans="2:11" x14ac:dyDescent="0.25">
      <c r="B2352" t="str">
        <f t="shared" si="40"/>
        <v/>
      </c>
      <c r="K2352"/>
    </row>
    <row r="2353" spans="2:11" x14ac:dyDescent="0.25">
      <c r="B2353" t="str">
        <f t="shared" si="40"/>
        <v/>
      </c>
      <c r="K2353"/>
    </row>
    <row r="2354" spans="2:11" x14ac:dyDescent="0.25">
      <c r="B2354" t="str">
        <f t="shared" si="40"/>
        <v/>
      </c>
      <c r="K2354"/>
    </row>
    <row r="2355" spans="2:11" x14ac:dyDescent="0.25">
      <c r="B2355" t="str">
        <f t="shared" si="40"/>
        <v/>
      </c>
      <c r="K2355"/>
    </row>
    <row r="2356" spans="2:11" x14ac:dyDescent="0.25">
      <c r="B2356" t="str">
        <f t="shared" si="40"/>
        <v/>
      </c>
      <c r="K2356"/>
    </row>
    <row r="2357" spans="2:11" x14ac:dyDescent="0.25">
      <c r="B2357" t="str">
        <f t="shared" si="40"/>
        <v/>
      </c>
      <c r="K2357"/>
    </row>
    <row r="2358" spans="2:11" x14ac:dyDescent="0.25">
      <c r="B2358" t="str">
        <f t="shared" si="40"/>
        <v/>
      </c>
      <c r="K2358"/>
    </row>
    <row r="2359" spans="2:11" x14ac:dyDescent="0.25">
      <c r="B2359" t="str">
        <f t="shared" si="40"/>
        <v/>
      </c>
      <c r="K2359"/>
    </row>
    <row r="2360" spans="2:11" x14ac:dyDescent="0.25">
      <c r="B2360" t="str">
        <f t="shared" si="40"/>
        <v/>
      </c>
      <c r="K2360"/>
    </row>
    <row r="2361" spans="2:11" x14ac:dyDescent="0.25">
      <c r="B2361" t="str">
        <f t="shared" si="40"/>
        <v/>
      </c>
      <c r="K2361"/>
    </row>
    <row r="2362" spans="2:11" x14ac:dyDescent="0.25">
      <c r="B2362" t="str">
        <f t="shared" si="40"/>
        <v/>
      </c>
      <c r="K2362"/>
    </row>
    <row r="2363" spans="2:11" x14ac:dyDescent="0.25">
      <c r="B2363" t="str">
        <f t="shared" si="40"/>
        <v/>
      </c>
      <c r="K2363"/>
    </row>
    <row r="2364" spans="2:11" x14ac:dyDescent="0.25">
      <c r="B2364" t="str">
        <f t="shared" si="40"/>
        <v/>
      </c>
      <c r="K2364"/>
    </row>
    <row r="2365" spans="2:11" x14ac:dyDescent="0.25">
      <c r="B2365" t="str">
        <f t="shared" si="40"/>
        <v/>
      </c>
      <c r="K2365"/>
    </row>
    <row r="2366" spans="2:11" x14ac:dyDescent="0.25">
      <c r="B2366" t="str">
        <f t="shared" si="40"/>
        <v/>
      </c>
      <c r="K2366"/>
    </row>
    <row r="2367" spans="2:11" x14ac:dyDescent="0.25">
      <c r="B2367" t="str">
        <f t="shared" si="40"/>
        <v/>
      </c>
      <c r="K2367"/>
    </row>
    <row r="2368" spans="2:11" x14ac:dyDescent="0.25">
      <c r="B2368" t="str">
        <f t="shared" si="40"/>
        <v/>
      </c>
      <c r="K2368"/>
    </row>
    <row r="2369" spans="2:11" x14ac:dyDescent="0.25">
      <c r="B2369" t="str">
        <f t="shared" si="40"/>
        <v/>
      </c>
      <c r="K2369"/>
    </row>
    <row r="2370" spans="2:11" x14ac:dyDescent="0.25">
      <c r="B2370" t="str">
        <f t="shared" si="40"/>
        <v/>
      </c>
      <c r="K2370"/>
    </row>
    <row r="2371" spans="2:11" x14ac:dyDescent="0.25">
      <c r="B2371" t="str">
        <f t="shared" si="40"/>
        <v/>
      </c>
      <c r="K2371"/>
    </row>
    <row r="2372" spans="2:11" x14ac:dyDescent="0.25">
      <c r="B2372" t="str">
        <f t="shared" si="40"/>
        <v/>
      </c>
      <c r="K2372"/>
    </row>
    <row r="2373" spans="2:11" x14ac:dyDescent="0.25">
      <c r="B2373" t="str">
        <f t="shared" si="40"/>
        <v/>
      </c>
      <c r="K2373"/>
    </row>
    <row r="2374" spans="2:11" x14ac:dyDescent="0.25">
      <c r="B2374" t="str">
        <f t="shared" si="40"/>
        <v/>
      </c>
      <c r="K2374"/>
    </row>
    <row r="2375" spans="2:11" x14ac:dyDescent="0.25">
      <c r="B2375" t="str">
        <f t="shared" si="40"/>
        <v/>
      </c>
      <c r="K2375"/>
    </row>
    <row r="2376" spans="2:11" x14ac:dyDescent="0.25">
      <c r="B2376" t="str">
        <f t="shared" si="40"/>
        <v/>
      </c>
      <c r="K2376"/>
    </row>
    <row r="2377" spans="2:11" x14ac:dyDescent="0.25">
      <c r="B2377" t="str">
        <f t="shared" si="40"/>
        <v/>
      </c>
      <c r="K2377"/>
    </row>
    <row r="2378" spans="2:11" x14ac:dyDescent="0.25">
      <c r="B2378" t="str">
        <f t="shared" ref="B2378:B2441" si="41">LEFT(A2378,3)</f>
        <v/>
      </c>
      <c r="K2378"/>
    </row>
    <row r="2379" spans="2:11" x14ac:dyDescent="0.25">
      <c r="B2379" t="str">
        <f t="shared" si="41"/>
        <v/>
      </c>
      <c r="K2379"/>
    </row>
    <row r="2380" spans="2:11" x14ac:dyDescent="0.25">
      <c r="B2380" t="str">
        <f t="shared" si="41"/>
        <v/>
      </c>
      <c r="K2380"/>
    </row>
    <row r="2381" spans="2:11" x14ac:dyDescent="0.25">
      <c r="B2381" t="str">
        <f t="shared" si="41"/>
        <v/>
      </c>
      <c r="K2381"/>
    </row>
    <row r="2382" spans="2:11" x14ac:dyDescent="0.25">
      <c r="B2382" t="str">
        <f t="shared" si="41"/>
        <v/>
      </c>
      <c r="K2382"/>
    </row>
    <row r="2383" spans="2:11" x14ac:dyDescent="0.25">
      <c r="B2383" t="str">
        <f t="shared" si="41"/>
        <v/>
      </c>
      <c r="K2383"/>
    </row>
    <row r="2384" spans="2:11" x14ac:dyDescent="0.25">
      <c r="B2384" t="str">
        <f t="shared" si="41"/>
        <v/>
      </c>
      <c r="K2384"/>
    </row>
    <row r="2385" spans="2:11" x14ac:dyDescent="0.25">
      <c r="B2385" t="str">
        <f t="shared" si="41"/>
        <v/>
      </c>
      <c r="K2385"/>
    </row>
    <row r="2386" spans="2:11" x14ac:dyDescent="0.25">
      <c r="B2386" t="str">
        <f t="shared" si="41"/>
        <v/>
      </c>
      <c r="K2386"/>
    </row>
    <row r="2387" spans="2:11" x14ac:dyDescent="0.25">
      <c r="B2387" t="str">
        <f t="shared" si="41"/>
        <v/>
      </c>
      <c r="K2387"/>
    </row>
    <row r="2388" spans="2:11" x14ac:dyDescent="0.25">
      <c r="B2388" t="str">
        <f t="shared" si="41"/>
        <v/>
      </c>
      <c r="K2388"/>
    </row>
    <row r="2389" spans="2:11" x14ac:dyDescent="0.25">
      <c r="B2389" t="str">
        <f t="shared" si="41"/>
        <v/>
      </c>
      <c r="K2389"/>
    </row>
    <row r="2390" spans="2:11" x14ac:dyDescent="0.25">
      <c r="B2390" t="str">
        <f t="shared" si="41"/>
        <v/>
      </c>
      <c r="K2390"/>
    </row>
    <row r="2391" spans="2:11" x14ac:dyDescent="0.25">
      <c r="B2391" t="str">
        <f t="shared" si="41"/>
        <v/>
      </c>
      <c r="K2391"/>
    </row>
    <row r="2392" spans="2:11" x14ac:dyDescent="0.25">
      <c r="B2392" t="str">
        <f t="shared" si="41"/>
        <v/>
      </c>
      <c r="K2392"/>
    </row>
    <row r="2393" spans="2:11" x14ac:dyDescent="0.25">
      <c r="B2393" t="str">
        <f t="shared" si="41"/>
        <v/>
      </c>
      <c r="K2393"/>
    </row>
    <row r="2394" spans="2:11" x14ac:dyDescent="0.25">
      <c r="B2394" t="str">
        <f t="shared" si="41"/>
        <v/>
      </c>
      <c r="K2394"/>
    </row>
    <row r="2395" spans="2:11" x14ac:dyDescent="0.25">
      <c r="B2395" t="str">
        <f t="shared" si="41"/>
        <v/>
      </c>
      <c r="K2395"/>
    </row>
    <row r="2396" spans="2:11" x14ac:dyDescent="0.25">
      <c r="B2396" t="str">
        <f t="shared" si="41"/>
        <v/>
      </c>
      <c r="K2396"/>
    </row>
    <row r="2397" spans="2:11" x14ac:dyDescent="0.25">
      <c r="B2397" t="str">
        <f t="shared" si="41"/>
        <v/>
      </c>
      <c r="K2397"/>
    </row>
    <row r="2398" spans="2:11" x14ac:dyDescent="0.25">
      <c r="B2398" t="str">
        <f t="shared" si="41"/>
        <v/>
      </c>
      <c r="K2398"/>
    </row>
    <row r="2399" spans="2:11" x14ac:dyDescent="0.25">
      <c r="B2399" t="str">
        <f t="shared" si="41"/>
        <v/>
      </c>
      <c r="K2399"/>
    </row>
    <row r="2400" spans="2:11" x14ac:dyDescent="0.25">
      <c r="B2400" t="str">
        <f t="shared" si="41"/>
        <v/>
      </c>
      <c r="K2400"/>
    </row>
    <row r="2401" spans="2:11" x14ac:dyDescent="0.25">
      <c r="B2401" t="str">
        <f t="shared" si="41"/>
        <v/>
      </c>
      <c r="K2401"/>
    </row>
    <row r="2402" spans="2:11" x14ac:dyDescent="0.25">
      <c r="B2402" t="str">
        <f t="shared" si="41"/>
        <v/>
      </c>
      <c r="K2402"/>
    </row>
    <row r="2403" spans="2:11" x14ac:dyDescent="0.25">
      <c r="B2403" t="str">
        <f t="shared" si="41"/>
        <v/>
      </c>
      <c r="K2403"/>
    </row>
    <row r="2404" spans="2:11" x14ac:dyDescent="0.25">
      <c r="B2404" t="str">
        <f t="shared" si="41"/>
        <v/>
      </c>
      <c r="K2404"/>
    </row>
    <row r="2405" spans="2:11" x14ac:dyDescent="0.25">
      <c r="B2405" t="str">
        <f t="shared" si="41"/>
        <v/>
      </c>
      <c r="K2405"/>
    </row>
    <row r="2406" spans="2:11" x14ac:dyDescent="0.25">
      <c r="B2406" t="str">
        <f t="shared" si="41"/>
        <v/>
      </c>
      <c r="K2406"/>
    </row>
    <row r="2407" spans="2:11" x14ac:dyDescent="0.25">
      <c r="B2407" t="str">
        <f t="shared" si="41"/>
        <v/>
      </c>
      <c r="K2407"/>
    </row>
    <row r="2408" spans="2:11" x14ac:dyDescent="0.25">
      <c r="B2408" t="str">
        <f t="shared" si="41"/>
        <v/>
      </c>
      <c r="K2408"/>
    </row>
    <row r="2409" spans="2:11" x14ac:dyDescent="0.25">
      <c r="B2409" t="str">
        <f t="shared" si="41"/>
        <v/>
      </c>
      <c r="K2409"/>
    </row>
    <row r="2410" spans="2:11" x14ac:dyDescent="0.25">
      <c r="B2410" t="str">
        <f t="shared" si="41"/>
        <v/>
      </c>
      <c r="K2410"/>
    </row>
    <row r="2411" spans="2:11" x14ac:dyDescent="0.25">
      <c r="B2411" t="str">
        <f t="shared" si="41"/>
        <v/>
      </c>
      <c r="K2411"/>
    </row>
    <row r="2412" spans="2:11" x14ac:dyDescent="0.25">
      <c r="B2412" t="str">
        <f t="shared" si="41"/>
        <v/>
      </c>
      <c r="K2412"/>
    </row>
    <row r="2413" spans="2:11" x14ac:dyDescent="0.25">
      <c r="B2413" t="str">
        <f t="shared" si="41"/>
        <v/>
      </c>
      <c r="K2413"/>
    </row>
    <row r="2414" spans="2:11" x14ac:dyDescent="0.25">
      <c r="B2414" t="str">
        <f t="shared" si="41"/>
        <v/>
      </c>
      <c r="K2414"/>
    </row>
    <row r="2415" spans="2:11" x14ac:dyDescent="0.25">
      <c r="B2415" t="str">
        <f t="shared" si="41"/>
        <v/>
      </c>
      <c r="K2415"/>
    </row>
    <row r="2416" spans="2:11" x14ac:dyDescent="0.25">
      <c r="B2416" t="str">
        <f t="shared" si="41"/>
        <v/>
      </c>
      <c r="K2416"/>
    </row>
    <row r="2417" spans="2:11" x14ac:dyDescent="0.25">
      <c r="B2417" t="str">
        <f t="shared" si="41"/>
        <v/>
      </c>
      <c r="K2417"/>
    </row>
    <row r="2418" spans="2:11" x14ac:dyDescent="0.25">
      <c r="B2418" t="str">
        <f t="shared" si="41"/>
        <v/>
      </c>
      <c r="K2418"/>
    </row>
    <row r="2419" spans="2:11" x14ac:dyDescent="0.25">
      <c r="B2419" t="str">
        <f t="shared" si="41"/>
        <v/>
      </c>
      <c r="K2419"/>
    </row>
    <row r="2420" spans="2:11" x14ac:dyDescent="0.25">
      <c r="B2420" t="str">
        <f t="shared" si="41"/>
        <v/>
      </c>
      <c r="K2420"/>
    </row>
    <row r="2421" spans="2:11" x14ac:dyDescent="0.25">
      <c r="B2421" t="str">
        <f t="shared" si="41"/>
        <v/>
      </c>
      <c r="K2421"/>
    </row>
    <row r="2422" spans="2:11" x14ac:dyDescent="0.25">
      <c r="B2422" t="str">
        <f t="shared" si="41"/>
        <v/>
      </c>
      <c r="K2422"/>
    </row>
    <row r="2423" spans="2:11" x14ac:dyDescent="0.25">
      <c r="B2423" t="str">
        <f t="shared" si="41"/>
        <v/>
      </c>
      <c r="K2423"/>
    </row>
    <row r="2424" spans="2:11" x14ac:dyDescent="0.25">
      <c r="B2424" t="str">
        <f t="shared" si="41"/>
        <v/>
      </c>
      <c r="K2424"/>
    </row>
    <row r="2425" spans="2:11" x14ac:dyDescent="0.25">
      <c r="B2425" t="str">
        <f t="shared" si="41"/>
        <v/>
      </c>
      <c r="K2425"/>
    </row>
    <row r="2426" spans="2:11" x14ac:dyDescent="0.25">
      <c r="B2426" t="str">
        <f t="shared" si="41"/>
        <v/>
      </c>
      <c r="K2426"/>
    </row>
    <row r="2427" spans="2:11" x14ac:dyDescent="0.25">
      <c r="B2427" t="str">
        <f t="shared" si="41"/>
        <v/>
      </c>
      <c r="K2427"/>
    </row>
    <row r="2428" spans="2:11" x14ac:dyDescent="0.25">
      <c r="B2428" t="str">
        <f t="shared" si="41"/>
        <v/>
      </c>
      <c r="K2428"/>
    </row>
    <row r="2429" spans="2:11" x14ac:dyDescent="0.25">
      <c r="B2429" t="str">
        <f t="shared" si="41"/>
        <v/>
      </c>
      <c r="K2429"/>
    </row>
    <row r="2430" spans="2:11" x14ac:dyDescent="0.25">
      <c r="B2430" t="str">
        <f t="shared" si="41"/>
        <v/>
      </c>
      <c r="K2430"/>
    </row>
    <row r="2431" spans="2:11" x14ac:dyDescent="0.25">
      <c r="B2431" t="str">
        <f t="shared" si="41"/>
        <v/>
      </c>
      <c r="K2431"/>
    </row>
    <row r="2432" spans="2:11" x14ac:dyDescent="0.25">
      <c r="B2432" t="str">
        <f t="shared" si="41"/>
        <v/>
      </c>
      <c r="K2432"/>
    </row>
    <row r="2433" spans="2:11" x14ac:dyDescent="0.25">
      <c r="B2433" t="str">
        <f t="shared" si="41"/>
        <v/>
      </c>
      <c r="K2433"/>
    </row>
    <row r="2434" spans="2:11" x14ac:dyDescent="0.25">
      <c r="B2434" t="str">
        <f t="shared" si="41"/>
        <v/>
      </c>
      <c r="K2434"/>
    </row>
    <row r="2435" spans="2:11" x14ac:dyDescent="0.25">
      <c r="B2435" t="str">
        <f t="shared" si="41"/>
        <v/>
      </c>
      <c r="K2435"/>
    </row>
    <row r="2436" spans="2:11" x14ac:dyDescent="0.25">
      <c r="B2436" t="str">
        <f t="shared" si="41"/>
        <v/>
      </c>
      <c r="K2436"/>
    </row>
    <row r="2437" spans="2:11" x14ac:dyDescent="0.25">
      <c r="B2437" t="str">
        <f t="shared" si="41"/>
        <v/>
      </c>
      <c r="K2437"/>
    </row>
    <row r="2438" spans="2:11" x14ac:dyDescent="0.25">
      <c r="B2438" t="str">
        <f t="shared" si="41"/>
        <v/>
      </c>
      <c r="K2438"/>
    </row>
    <row r="2439" spans="2:11" x14ac:dyDescent="0.25">
      <c r="B2439" t="str">
        <f t="shared" si="41"/>
        <v/>
      </c>
      <c r="K2439"/>
    </row>
    <row r="2440" spans="2:11" x14ac:dyDescent="0.25">
      <c r="B2440" t="str">
        <f t="shared" si="41"/>
        <v/>
      </c>
      <c r="K2440"/>
    </row>
    <row r="2441" spans="2:11" x14ac:dyDescent="0.25">
      <c r="B2441" t="str">
        <f t="shared" si="41"/>
        <v/>
      </c>
      <c r="K2441"/>
    </row>
    <row r="2442" spans="2:11" x14ac:dyDescent="0.25">
      <c r="B2442" t="str">
        <f t="shared" ref="B2442:B2505" si="42">LEFT(A2442,3)</f>
        <v/>
      </c>
      <c r="K2442"/>
    </row>
    <row r="2443" spans="2:11" x14ac:dyDescent="0.25">
      <c r="B2443" t="str">
        <f t="shared" si="42"/>
        <v/>
      </c>
      <c r="K2443"/>
    </row>
    <row r="2444" spans="2:11" x14ac:dyDescent="0.25">
      <c r="B2444" t="str">
        <f t="shared" si="42"/>
        <v/>
      </c>
      <c r="K2444"/>
    </row>
    <row r="2445" spans="2:11" x14ac:dyDescent="0.25">
      <c r="B2445" t="str">
        <f t="shared" si="42"/>
        <v/>
      </c>
      <c r="K2445"/>
    </row>
    <row r="2446" spans="2:11" x14ac:dyDescent="0.25">
      <c r="B2446" t="str">
        <f t="shared" si="42"/>
        <v/>
      </c>
      <c r="K2446"/>
    </row>
    <row r="2447" spans="2:11" x14ac:dyDescent="0.25">
      <c r="B2447" t="str">
        <f t="shared" si="42"/>
        <v/>
      </c>
      <c r="K2447"/>
    </row>
    <row r="2448" spans="2:11" x14ac:dyDescent="0.25">
      <c r="B2448" t="str">
        <f t="shared" si="42"/>
        <v/>
      </c>
      <c r="K2448"/>
    </row>
    <row r="2449" spans="2:11" x14ac:dyDescent="0.25">
      <c r="B2449" t="str">
        <f t="shared" si="42"/>
        <v/>
      </c>
      <c r="K2449"/>
    </row>
    <row r="2450" spans="2:11" x14ac:dyDescent="0.25">
      <c r="B2450" t="str">
        <f t="shared" si="42"/>
        <v/>
      </c>
      <c r="K2450"/>
    </row>
    <row r="2451" spans="2:11" x14ac:dyDescent="0.25">
      <c r="B2451" t="str">
        <f t="shared" si="42"/>
        <v/>
      </c>
      <c r="K2451"/>
    </row>
    <row r="2452" spans="2:11" x14ac:dyDescent="0.25">
      <c r="B2452" t="str">
        <f t="shared" si="42"/>
        <v/>
      </c>
      <c r="K2452"/>
    </row>
    <row r="2453" spans="2:11" x14ac:dyDescent="0.25">
      <c r="B2453" t="str">
        <f t="shared" si="42"/>
        <v/>
      </c>
      <c r="K2453"/>
    </row>
    <row r="2454" spans="2:11" x14ac:dyDescent="0.25">
      <c r="B2454" t="str">
        <f t="shared" si="42"/>
        <v/>
      </c>
      <c r="K2454"/>
    </row>
    <row r="2455" spans="2:11" x14ac:dyDescent="0.25">
      <c r="B2455" t="str">
        <f t="shared" si="42"/>
        <v/>
      </c>
      <c r="K2455"/>
    </row>
    <row r="2456" spans="2:11" x14ac:dyDescent="0.25">
      <c r="B2456" t="str">
        <f t="shared" si="42"/>
        <v/>
      </c>
      <c r="K2456"/>
    </row>
    <row r="2457" spans="2:11" x14ac:dyDescent="0.25">
      <c r="B2457" t="str">
        <f t="shared" si="42"/>
        <v/>
      </c>
      <c r="K2457"/>
    </row>
    <row r="2458" spans="2:11" x14ac:dyDescent="0.25">
      <c r="B2458" t="str">
        <f t="shared" si="42"/>
        <v/>
      </c>
      <c r="K2458"/>
    </row>
    <row r="2459" spans="2:11" x14ac:dyDescent="0.25">
      <c r="B2459" t="str">
        <f t="shared" si="42"/>
        <v/>
      </c>
      <c r="K2459"/>
    </row>
    <row r="2460" spans="2:11" x14ac:dyDescent="0.25">
      <c r="B2460" t="str">
        <f t="shared" si="42"/>
        <v/>
      </c>
      <c r="K2460"/>
    </row>
    <row r="2461" spans="2:11" x14ac:dyDescent="0.25">
      <c r="B2461" t="str">
        <f t="shared" si="42"/>
        <v/>
      </c>
      <c r="K2461"/>
    </row>
    <row r="2462" spans="2:11" x14ac:dyDescent="0.25">
      <c r="B2462" t="str">
        <f t="shared" si="42"/>
        <v/>
      </c>
      <c r="K2462"/>
    </row>
    <row r="2463" spans="2:11" x14ac:dyDescent="0.25">
      <c r="B2463" t="str">
        <f t="shared" si="42"/>
        <v/>
      </c>
      <c r="K2463"/>
    </row>
    <row r="2464" spans="2:11" x14ac:dyDescent="0.25">
      <c r="B2464" t="str">
        <f t="shared" si="42"/>
        <v/>
      </c>
      <c r="K2464"/>
    </row>
    <row r="2465" spans="2:11" x14ac:dyDescent="0.25">
      <c r="B2465" t="str">
        <f t="shared" si="42"/>
        <v/>
      </c>
      <c r="K2465"/>
    </row>
    <row r="2466" spans="2:11" x14ac:dyDescent="0.25">
      <c r="B2466" t="str">
        <f t="shared" si="42"/>
        <v/>
      </c>
      <c r="K2466"/>
    </row>
    <row r="2467" spans="2:11" x14ac:dyDescent="0.25">
      <c r="B2467" t="str">
        <f t="shared" si="42"/>
        <v/>
      </c>
      <c r="K2467"/>
    </row>
    <row r="2468" spans="2:11" x14ac:dyDescent="0.25">
      <c r="B2468" t="str">
        <f t="shared" si="42"/>
        <v/>
      </c>
      <c r="K2468"/>
    </row>
    <row r="2469" spans="2:11" x14ac:dyDescent="0.25">
      <c r="B2469" t="str">
        <f t="shared" si="42"/>
        <v/>
      </c>
      <c r="K2469"/>
    </row>
    <row r="2470" spans="2:11" x14ac:dyDescent="0.25">
      <c r="B2470" t="str">
        <f t="shared" si="42"/>
        <v/>
      </c>
      <c r="K2470"/>
    </row>
    <row r="2471" spans="2:11" x14ac:dyDescent="0.25">
      <c r="B2471" t="str">
        <f t="shared" si="42"/>
        <v/>
      </c>
      <c r="K2471"/>
    </row>
    <row r="2472" spans="2:11" x14ac:dyDescent="0.25">
      <c r="B2472" t="str">
        <f t="shared" si="42"/>
        <v/>
      </c>
      <c r="K2472"/>
    </row>
    <row r="2473" spans="2:11" x14ac:dyDescent="0.25">
      <c r="B2473" t="str">
        <f t="shared" si="42"/>
        <v/>
      </c>
      <c r="K2473"/>
    </row>
    <row r="2474" spans="2:11" x14ac:dyDescent="0.25">
      <c r="B2474" t="str">
        <f t="shared" si="42"/>
        <v/>
      </c>
      <c r="K2474"/>
    </row>
    <row r="2475" spans="2:11" x14ac:dyDescent="0.25">
      <c r="B2475" t="str">
        <f t="shared" si="42"/>
        <v/>
      </c>
      <c r="K2475"/>
    </row>
    <row r="2476" spans="2:11" x14ac:dyDescent="0.25">
      <c r="B2476" t="str">
        <f t="shared" si="42"/>
        <v/>
      </c>
      <c r="K2476"/>
    </row>
    <row r="2477" spans="2:11" x14ac:dyDescent="0.25">
      <c r="B2477" t="str">
        <f t="shared" si="42"/>
        <v/>
      </c>
      <c r="K2477"/>
    </row>
    <row r="2478" spans="2:11" x14ac:dyDescent="0.25">
      <c r="B2478" t="str">
        <f t="shared" si="42"/>
        <v/>
      </c>
      <c r="K2478"/>
    </row>
    <row r="2479" spans="2:11" x14ac:dyDescent="0.25">
      <c r="B2479" t="str">
        <f t="shared" si="42"/>
        <v/>
      </c>
      <c r="K2479"/>
    </row>
    <row r="2480" spans="2:11" x14ac:dyDescent="0.25">
      <c r="B2480" t="str">
        <f t="shared" si="42"/>
        <v/>
      </c>
      <c r="K2480"/>
    </row>
    <row r="2481" spans="2:11" x14ac:dyDescent="0.25">
      <c r="B2481" t="str">
        <f t="shared" si="42"/>
        <v/>
      </c>
      <c r="K2481"/>
    </row>
    <row r="2482" spans="2:11" x14ac:dyDescent="0.25">
      <c r="B2482" t="str">
        <f t="shared" si="42"/>
        <v/>
      </c>
      <c r="K2482"/>
    </row>
    <row r="2483" spans="2:11" x14ac:dyDescent="0.25">
      <c r="B2483" t="str">
        <f t="shared" si="42"/>
        <v/>
      </c>
      <c r="K2483"/>
    </row>
    <row r="2484" spans="2:11" x14ac:dyDescent="0.25">
      <c r="B2484" t="str">
        <f t="shared" si="42"/>
        <v/>
      </c>
      <c r="K2484"/>
    </row>
    <row r="2485" spans="2:11" x14ac:dyDescent="0.25">
      <c r="B2485" t="str">
        <f t="shared" si="42"/>
        <v/>
      </c>
      <c r="K2485"/>
    </row>
    <row r="2486" spans="2:11" x14ac:dyDescent="0.25">
      <c r="B2486" t="str">
        <f t="shared" si="42"/>
        <v/>
      </c>
      <c r="K2486"/>
    </row>
    <row r="2487" spans="2:11" x14ac:dyDescent="0.25">
      <c r="B2487" t="str">
        <f t="shared" si="42"/>
        <v/>
      </c>
      <c r="K2487"/>
    </row>
    <row r="2488" spans="2:11" x14ac:dyDescent="0.25">
      <c r="B2488" t="str">
        <f t="shared" si="42"/>
        <v/>
      </c>
      <c r="K2488"/>
    </row>
    <row r="2489" spans="2:11" x14ac:dyDescent="0.25">
      <c r="B2489" t="str">
        <f t="shared" si="42"/>
        <v/>
      </c>
      <c r="K2489"/>
    </row>
    <row r="2490" spans="2:11" x14ac:dyDescent="0.25">
      <c r="B2490" t="str">
        <f t="shared" si="42"/>
        <v/>
      </c>
      <c r="K2490"/>
    </row>
    <row r="2491" spans="2:11" x14ac:dyDescent="0.25">
      <c r="B2491" t="str">
        <f t="shared" si="42"/>
        <v/>
      </c>
      <c r="K2491"/>
    </row>
    <row r="2492" spans="2:11" x14ac:dyDescent="0.25">
      <c r="B2492" t="str">
        <f t="shared" si="42"/>
        <v/>
      </c>
      <c r="K2492"/>
    </row>
    <row r="2493" spans="2:11" x14ac:dyDescent="0.25">
      <c r="B2493" t="str">
        <f t="shared" si="42"/>
        <v/>
      </c>
      <c r="K2493"/>
    </row>
    <row r="2494" spans="2:11" x14ac:dyDescent="0.25">
      <c r="B2494" t="str">
        <f t="shared" si="42"/>
        <v/>
      </c>
      <c r="K2494"/>
    </row>
    <row r="2495" spans="2:11" x14ac:dyDescent="0.25">
      <c r="B2495" t="str">
        <f t="shared" si="42"/>
        <v/>
      </c>
      <c r="K2495"/>
    </row>
    <row r="2496" spans="2:11" x14ac:dyDescent="0.25">
      <c r="B2496" t="str">
        <f t="shared" si="42"/>
        <v/>
      </c>
      <c r="K2496"/>
    </row>
    <row r="2497" spans="2:11" x14ac:dyDescent="0.25">
      <c r="B2497" t="str">
        <f t="shared" si="42"/>
        <v/>
      </c>
      <c r="K2497"/>
    </row>
    <row r="2498" spans="2:11" x14ac:dyDescent="0.25">
      <c r="B2498" t="str">
        <f t="shared" si="42"/>
        <v/>
      </c>
      <c r="K2498"/>
    </row>
    <row r="2499" spans="2:11" x14ac:dyDescent="0.25">
      <c r="B2499" t="str">
        <f t="shared" si="42"/>
        <v/>
      </c>
      <c r="K2499"/>
    </row>
    <row r="2500" spans="2:11" x14ac:dyDescent="0.25">
      <c r="B2500" t="str">
        <f t="shared" si="42"/>
        <v/>
      </c>
      <c r="K2500"/>
    </row>
    <row r="2501" spans="2:11" x14ac:dyDescent="0.25">
      <c r="B2501" t="str">
        <f t="shared" si="42"/>
        <v/>
      </c>
      <c r="K2501"/>
    </row>
    <row r="2502" spans="2:11" x14ac:dyDescent="0.25">
      <c r="B2502" t="str">
        <f t="shared" si="42"/>
        <v/>
      </c>
      <c r="K2502"/>
    </row>
    <row r="2503" spans="2:11" x14ac:dyDescent="0.25">
      <c r="B2503" t="str">
        <f t="shared" si="42"/>
        <v/>
      </c>
      <c r="K2503"/>
    </row>
    <row r="2504" spans="2:11" x14ac:dyDescent="0.25">
      <c r="B2504" t="str">
        <f t="shared" si="42"/>
        <v/>
      </c>
      <c r="K2504"/>
    </row>
    <row r="2505" spans="2:11" x14ac:dyDescent="0.25">
      <c r="B2505" t="str">
        <f t="shared" si="42"/>
        <v/>
      </c>
      <c r="K2505"/>
    </row>
    <row r="2506" spans="2:11" x14ac:dyDescent="0.25">
      <c r="B2506" t="str">
        <f t="shared" ref="B2506:B2569" si="43">LEFT(A2506,3)</f>
        <v/>
      </c>
      <c r="K2506"/>
    </row>
    <row r="2507" spans="2:11" x14ac:dyDescent="0.25">
      <c r="B2507" t="str">
        <f t="shared" si="43"/>
        <v/>
      </c>
      <c r="K2507"/>
    </row>
    <row r="2508" spans="2:11" x14ac:dyDescent="0.25">
      <c r="B2508" t="str">
        <f t="shared" si="43"/>
        <v/>
      </c>
      <c r="K2508"/>
    </row>
    <row r="2509" spans="2:11" x14ac:dyDescent="0.25">
      <c r="B2509" t="str">
        <f t="shared" si="43"/>
        <v/>
      </c>
      <c r="K2509"/>
    </row>
    <row r="2510" spans="2:11" x14ac:dyDescent="0.25">
      <c r="B2510" t="str">
        <f t="shared" si="43"/>
        <v/>
      </c>
      <c r="K2510"/>
    </row>
    <row r="2511" spans="2:11" x14ac:dyDescent="0.25">
      <c r="B2511" t="str">
        <f t="shared" si="43"/>
        <v/>
      </c>
      <c r="K2511"/>
    </row>
    <row r="2512" spans="2:11" x14ac:dyDescent="0.25">
      <c r="B2512" t="str">
        <f t="shared" si="43"/>
        <v/>
      </c>
      <c r="K2512"/>
    </row>
    <row r="2513" spans="2:11" x14ac:dyDescent="0.25">
      <c r="B2513" t="str">
        <f t="shared" si="43"/>
        <v/>
      </c>
      <c r="K2513"/>
    </row>
    <row r="2514" spans="2:11" x14ac:dyDescent="0.25">
      <c r="B2514" t="str">
        <f t="shared" si="43"/>
        <v/>
      </c>
      <c r="K2514"/>
    </row>
    <row r="2515" spans="2:11" x14ac:dyDescent="0.25">
      <c r="B2515" t="str">
        <f t="shared" si="43"/>
        <v/>
      </c>
      <c r="K2515"/>
    </row>
    <row r="2516" spans="2:11" x14ac:dyDescent="0.25">
      <c r="B2516" t="str">
        <f t="shared" si="43"/>
        <v/>
      </c>
      <c r="K2516"/>
    </row>
    <row r="2517" spans="2:11" x14ac:dyDescent="0.25">
      <c r="B2517" t="str">
        <f t="shared" si="43"/>
        <v/>
      </c>
      <c r="K2517"/>
    </row>
    <row r="2518" spans="2:11" x14ac:dyDescent="0.25">
      <c r="B2518" t="str">
        <f t="shared" si="43"/>
        <v/>
      </c>
      <c r="K2518"/>
    </row>
    <row r="2519" spans="2:11" x14ac:dyDescent="0.25">
      <c r="B2519" t="str">
        <f t="shared" si="43"/>
        <v/>
      </c>
      <c r="K2519"/>
    </row>
    <row r="2520" spans="2:11" x14ac:dyDescent="0.25">
      <c r="B2520" t="str">
        <f t="shared" si="43"/>
        <v/>
      </c>
      <c r="K2520"/>
    </row>
    <row r="2521" spans="2:11" x14ac:dyDescent="0.25">
      <c r="B2521" t="str">
        <f t="shared" si="43"/>
        <v/>
      </c>
      <c r="K2521"/>
    </row>
    <row r="2522" spans="2:11" x14ac:dyDescent="0.25">
      <c r="B2522" t="str">
        <f t="shared" si="43"/>
        <v/>
      </c>
      <c r="K2522"/>
    </row>
    <row r="2523" spans="2:11" x14ac:dyDescent="0.25">
      <c r="B2523" t="str">
        <f t="shared" si="43"/>
        <v/>
      </c>
      <c r="K2523"/>
    </row>
    <row r="2524" spans="2:11" x14ac:dyDescent="0.25">
      <c r="B2524" t="str">
        <f t="shared" si="43"/>
        <v/>
      </c>
      <c r="K2524"/>
    </row>
    <row r="2525" spans="2:11" x14ac:dyDescent="0.25">
      <c r="B2525" t="str">
        <f t="shared" si="43"/>
        <v/>
      </c>
      <c r="K2525"/>
    </row>
    <row r="2526" spans="2:11" x14ac:dyDescent="0.25">
      <c r="B2526" t="str">
        <f t="shared" si="43"/>
        <v/>
      </c>
      <c r="K2526"/>
    </row>
    <row r="2527" spans="2:11" x14ac:dyDescent="0.25">
      <c r="B2527" t="str">
        <f t="shared" si="43"/>
        <v/>
      </c>
      <c r="K2527"/>
    </row>
    <row r="2528" spans="2:11" x14ac:dyDescent="0.25">
      <c r="B2528" t="str">
        <f t="shared" si="43"/>
        <v/>
      </c>
      <c r="K2528"/>
    </row>
    <row r="2529" spans="2:11" x14ac:dyDescent="0.25">
      <c r="B2529" t="str">
        <f t="shared" si="43"/>
        <v/>
      </c>
      <c r="K2529"/>
    </row>
    <row r="2530" spans="2:11" x14ac:dyDescent="0.25">
      <c r="B2530" t="str">
        <f t="shared" si="43"/>
        <v/>
      </c>
      <c r="K2530"/>
    </row>
    <row r="2531" spans="2:11" x14ac:dyDescent="0.25">
      <c r="B2531" t="str">
        <f t="shared" si="43"/>
        <v/>
      </c>
      <c r="K2531"/>
    </row>
    <row r="2532" spans="2:11" x14ac:dyDescent="0.25">
      <c r="B2532" t="str">
        <f t="shared" si="43"/>
        <v/>
      </c>
      <c r="K2532"/>
    </row>
    <row r="2533" spans="2:11" x14ac:dyDescent="0.25">
      <c r="B2533" t="str">
        <f t="shared" si="43"/>
        <v/>
      </c>
      <c r="K2533"/>
    </row>
    <row r="2534" spans="2:11" x14ac:dyDescent="0.25">
      <c r="B2534" t="str">
        <f t="shared" si="43"/>
        <v/>
      </c>
      <c r="K2534"/>
    </row>
    <row r="2535" spans="2:11" x14ac:dyDescent="0.25">
      <c r="B2535" t="str">
        <f t="shared" si="43"/>
        <v/>
      </c>
      <c r="K2535"/>
    </row>
    <row r="2536" spans="2:11" x14ac:dyDescent="0.25">
      <c r="B2536" t="str">
        <f t="shared" si="43"/>
        <v/>
      </c>
      <c r="K2536"/>
    </row>
    <row r="2537" spans="2:11" x14ac:dyDescent="0.25">
      <c r="B2537" t="str">
        <f t="shared" si="43"/>
        <v/>
      </c>
      <c r="K2537"/>
    </row>
    <row r="2538" spans="2:11" x14ac:dyDescent="0.25">
      <c r="B2538" t="str">
        <f t="shared" si="43"/>
        <v/>
      </c>
      <c r="K2538"/>
    </row>
    <row r="2539" spans="2:11" x14ac:dyDescent="0.25">
      <c r="B2539" t="str">
        <f t="shared" si="43"/>
        <v/>
      </c>
      <c r="K2539"/>
    </row>
    <row r="2540" spans="2:11" x14ac:dyDescent="0.25">
      <c r="B2540" t="str">
        <f t="shared" si="43"/>
        <v/>
      </c>
      <c r="K2540"/>
    </row>
    <row r="2541" spans="2:11" x14ac:dyDescent="0.25">
      <c r="B2541" t="str">
        <f t="shared" si="43"/>
        <v/>
      </c>
      <c r="K2541"/>
    </row>
    <row r="2542" spans="2:11" x14ac:dyDescent="0.25">
      <c r="B2542" t="str">
        <f t="shared" si="43"/>
        <v/>
      </c>
      <c r="K2542"/>
    </row>
    <row r="2543" spans="2:11" x14ac:dyDescent="0.25">
      <c r="B2543" t="str">
        <f t="shared" si="43"/>
        <v/>
      </c>
      <c r="K2543"/>
    </row>
    <row r="2544" spans="2:11" x14ac:dyDescent="0.25">
      <c r="B2544" t="str">
        <f t="shared" si="43"/>
        <v/>
      </c>
      <c r="K2544"/>
    </row>
    <row r="2545" spans="2:11" x14ac:dyDescent="0.25">
      <c r="B2545" t="str">
        <f t="shared" si="43"/>
        <v/>
      </c>
      <c r="K2545"/>
    </row>
    <row r="2546" spans="2:11" x14ac:dyDescent="0.25">
      <c r="B2546" t="str">
        <f t="shared" si="43"/>
        <v/>
      </c>
      <c r="K2546"/>
    </row>
    <row r="2547" spans="2:11" x14ac:dyDescent="0.25">
      <c r="B2547" t="str">
        <f t="shared" si="43"/>
        <v/>
      </c>
      <c r="K2547"/>
    </row>
    <row r="2548" spans="2:11" x14ac:dyDescent="0.25">
      <c r="B2548" t="str">
        <f t="shared" si="43"/>
        <v/>
      </c>
      <c r="K2548"/>
    </row>
    <row r="2549" spans="2:11" x14ac:dyDescent="0.25">
      <c r="B2549" t="str">
        <f t="shared" si="43"/>
        <v/>
      </c>
      <c r="K2549"/>
    </row>
    <row r="2550" spans="2:11" x14ac:dyDescent="0.25">
      <c r="B2550" t="str">
        <f t="shared" si="43"/>
        <v/>
      </c>
      <c r="K2550"/>
    </row>
    <row r="2551" spans="2:11" x14ac:dyDescent="0.25">
      <c r="B2551" t="str">
        <f t="shared" si="43"/>
        <v/>
      </c>
      <c r="K2551"/>
    </row>
    <row r="2552" spans="2:11" x14ac:dyDescent="0.25">
      <c r="B2552" t="str">
        <f t="shared" si="43"/>
        <v/>
      </c>
      <c r="K2552"/>
    </row>
    <row r="2553" spans="2:11" x14ac:dyDescent="0.25">
      <c r="B2553" t="str">
        <f t="shared" si="43"/>
        <v/>
      </c>
      <c r="K2553"/>
    </row>
    <row r="2554" spans="2:11" x14ac:dyDescent="0.25">
      <c r="B2554" t="str">
        <f t="shared" si="43"/>
        <v/>
      </c>
      <c r="K2554"/>
    </row>
    <row r="2555" spans="2:11" x14ac:dyDescent="0.25">
      <c r="B2555" t="str">
        <f t="shared" si="43"/>
        <v/>
      </c>
      <c r="K2555"/>
    </row>
    <row r="2556" spans="2:11" x14ac:dyDescent="0.25">
      <c r="B2556" t="str">
        <f t="shared" si="43"/>
        <v/>
      </c>
      <c r="K2556"/>
    </row>
    <row r="2557" spans="2:11" x14ac:dyDescent="0.25">
      <c r="B2557" t="str">
        <f t="shared" si="43"/>
        <v/>
      </c>
      <c r="K2557"/>
    </row>
    <row r="2558" spans="2:11" x14ac:dyDescent="0.25">
      <c r="B2558" t="str">
        <f t="shared" si="43"/>
        <v/>
      </c>
      <c r="K2558"/>
    </row>
    <row r="2559" spans="2:11" x14ac:dyDescent="0.25">
      <c r="B2559" t="str">
        <f t="shared" si="43"/>
        <v/>
      </c>
      <c r="K2559"/>
    </row>
    <row r="2560" spans="2:11" x14ac:dyDescent="0.25">
      <c r="B2560" t="str">
        <f t="shared" si="43"/>
        <v/>
      </c>
      <c r="K2560"/>
    </row>
    <row r="2561" spans="2:11" x14ac:dyDescent="0.25">
      <c r="B2561" t="str">
        <f t="shared" si="43"/>
        <v/>
      </c>
      <c r="K2561"/>
    </row>
    <row r="2562" spans="2:11" x14ac:dyDescent="0.25">
      <c r="B2562" t="str">
        <f t="shared" si="43"/>
        <v/>
      </c>
      <c r="K2562"/>
    </row>
    <row r="2563" spans="2:11" x14ac:dyDescent="0.25">
      <c r="B2563" t="str">
        <f t="shared" si="43"/>
        <v/>
      </c>
      <c r="K2563"/>
    </row>
    <row r="2564" spans="2:11" x14ac:dyDescent="0.25">
      <c r="B2564" t="str">
        <f t="shared" si="43"/>
        <v/>
      </c>
      <c r="K2564"/>
    </row>
    <row r="2565" spans="2:11" x14ac:dyDescent="0.25">
      <c r="B2565" t="str">
        <f t="shared" si="43"/>
        <v/>
      </c>
      <c r="K2565"/>
    </row>
    <row r="2566" spans="2:11" x14ac:dyDescent="0.25">
      <c r="B2566" t="str">
        <f t="shared" si="43"/>
        <v/>
      </c>
      <c r="K2566"/>
    </row>
    <row r="2567" spans="2:11" x14ac:dyDescent="0.25">
      <c r="B2567" t="str">
        <f t="shared" si="43"/>
        <v/>
      </c>
      <c r="K2567"/>
    </row>
    <row r="2568" spans="2:11" x14ac:dyDescent="0.25">
      <c r="B2568" t="str">
        <f t="shared" si="43"/>
        <v/>
      </c>
      <c r="K2568"/>
    </row>
    <row r="2569" spans="2:11" x14ac:dyDescent="0.25">
      <c r="B2569" t="str">
        <f t="shared" si="43"/>
        <v/>
      </c>
      <c r="K2569"/>
    </row>
    <row r="2570" spans="2:11" x14ac:dyDescent="0.25">
      <c r="B2570" t="str">
        <f t="shared" ref="B2570:B2633" si="44">LEFT(A2570,3)</f>
        <v/>
      </c>
      <c r="K2570"/>
    </row>
    <row r="2571" spans="2:11" x14ac:dyDescent="0.25">
      <c r="B2571" t="str">
        <f t="shared" si="44"/>
        <v/>
      </c>
      <c r="K2571"/>
    </row>
    <row r="2572" spans="2:11" x14ac:dyDescent="0.25">
      <c r="B2572" t="str">
        <f t="shared" si="44"/>
        <v/>
      </c>
      <c r="K2572"/>
    </row>
    <row r="2573" spans="2:11" x14ac:dyDescent="0.25">
      <c r="B2573" t="str">
        <f t="shared" si="44"/>
        <v/>
      </c>
      <c r="K2573"/>
    </row>
    <row r="2574" spans="2:11" x14ac:dyDescent="0.25">
      <c r="B2574" t="str">
        <f t="shared" si="44"/>
        <v/>
      </c>
      <c r="K2574"/>
    </row>
    <row r="2575" spans="2:11" x14ac:dyDescent="0.25">
      <c r="B2575" t="str">
        <f t="shared" si="44"/>
        <v/>
      </c>
      <c r="K2575"/>
    </row>
    <row r="2576" spans="2:11" x14ac:dyDescent="0.25">
      <c r="B2576" t="str">
        <f t="shared" si="44"/>
        <v/>
      </c>
      <c r="K2576"/>
    </row>
    <row r="2577" spans="2:11" x14ac:dyDescent="0.25">
      <c r="B2577" t="str">
        <f t="shared" si="44"/>
        <v/>
      </c>
      <c r="K2577"/>
    </row>
    <row r="2578" spans="2:11" x14ac:dyDescent="0.25">
      <c r="B2578" t="str">
        <f t="shared" si="44"/>
        <v/>
      </c>
      <c r="K2578"/>
    </row>
    <row r="2579" spans="2:11" x14ac:dyDescent="0.25">
      <c r="B2579" t="str">
        <f t="shared" si="44"/>
        <v/>
      </c>
      <c r="K2579"/>
    </row>
    <row r="2580" spans="2:11" x14ac:dyDescent="0.25">
      <c r="B2580" t="str">
        <f t="shared" si="44"/>
        <v/>
      </c>
      <c r="K2580"/>
    </row>
    <row r="2581" spans="2:11" x14ac:dyDescent="0.25">
      <c r="B2581" t="str">
        <f t="shared" si="44"/>
        <v/>
      </c>
      <c r="K2581"/>
    </row>
    <row r="2582" spans="2:11" x14ac:dyDescent="0.25">
      <c r="B2582" t="str">
        <f t="shared" si="44"/>
        <v/>
      </c>
      <c r="K2582"/>
    </row>
    <row r="2583" spans="2:11" x14ac:dyDescent="0.25">
      <c r="B2583" t="str">
        <f t="shared" si="44"/>
        <v/>
      </c>
      <c r="K2583"/>
    </row>
    <row r="2584" spans="2:11" x14ac:dyDescent="0.25">
      <c r="B2584" t="str">
        <f t="shared" si="44"/>
        <v/>
      </c>
      <c r="K2584"/>
    </row>
    <row r="2585" spans="2:11" x14ac:dyDescent="0.25">
      <c r="B2585" t="str">
        <f t="shared" si="44"/>
        <v/>
      </c>
      <c r="K2585"/>
    </row>
    <row r="2586" spans="2:11" x14ac:dyDescent="0.25">
      <c r="B2586" t="str">
        <f t="shared" si="44"/>
        <v/>
      </c>
      <c r="K2586"/>
    </row>
    <row r="2587" spans="2:11" x14ac:dyDescent="0.25">
      <c r="B2587" t="str">
        <f t="shared" si="44"/>
        <v/>
      </c>
      <c r="K2587"/>
    </row>
    <row r="2588" spans="2:11" x14ac:dyDescent="0.25">
      <c r="B2588" t="str">
        <f t="shared" si="44"/>
        <v/>
      </c>
      <c r="K2588"/>
    </row>
    <row r="2589" spans="2:11" x14ac:dyDescent="0.25">
      <c r="B2589" t="str">
        <f t="shared" si="44"/>
        <v/>
      </c>
      <c r="K2589"/>
    </row>
    <row r="2590" spans="2:11" x14ac:dyDescent="0.25">
      <c r="B2590" t="str">
        <f t="shared" si="44"/>
        <v/>
      </c>
      <c r="K2590"/>
    </row>
    <row r="2591" spans="2:11" x14ac:dyDescent="0.25">
      <c r="B2591" t="str">
        <f t="shared" si="44"/>
        <v/>
      </c>
      <c r="K2591"/>
    </row>
    <row r="2592" spans="2:11" x14ac:dyDescent="0.25">
      <c r="B2592" t="str">
        <f t="shared" si="44"/>
        <v/>
      </c>
      <c r="K2592"/>
    </row>
    <row r="2593" spans="2:11" x14ac:dyDescent="0.25">
      <c r="B2593" t="str">
        <f t="shared" si="44"/>
        <v/>
      </c>
      <c r="K2593"/>
    </row>
    <row r="2594" spans="2:11" x14ac:dyDescent="0.25">
      <c r="B2594" t="str">
        <f t="shared" si="44"/>
        <v/>
      </c>
      <c r="K2594"/>
    </row>
    <row r="2595" spans="2:11" x14ac:dyDescent="0.25">
      <c r="B2595" t="str">
        <f t="shared" si="44"/>
        <v/>
      </c>
      <c r="K2595"/>
    </row>
    <row r="2596" spans="2:11" x14ac:dyDescent="0.25">
      <c r="B2596" t="str">
        <f t="shared" si="44"/>
        <v/>
      </c>
      <c r="K2596"/>
    </row>
    <row r="2597" spans="2:11" x14ac:dyDescent="0.25">
      <c r="B2597" t="str">
        <f t="shared" si="44"/>
        <v/>
      </c>
      <c r="K2597"/>
    </row>
    <row r="2598" spans="2:11" x14ac:dyDescent="0.25">
      <c r="B2598" t="str">
        <f t="shared" si="44"/>
        <v/>
      </c>
      <c r="K2598"/>
    </row>
    <row r="2599" spans="2:11" x14ac:dyDescent="0.25">
      <c r="B2599" t="str">
        <f t="shared" si="44"/>
        <v/>
      </c>
      <c r="K2599"/>
    </row>
    <row r="2600" spans="2:11" x14ac:dyDescent="0.25">
      <c r="B2600" t="str">
        <f t="shared" si="44"/>
        <v/>
      </c>
      <c r="K2600"/>
    </row>
    <row r="2601" spans="2:11" x14ac:dyDescent="0.25">
      <c r="B2601" t="str">
        <f t="shared" si="44"/>
        <v/>
      </c>
      <c r="K2601"/>
    </row>
    <row r="2602" spans="2:11" x14ac:dyDescent="0.25">
      <c r="B2602" t="str">
        <f t="shared" si="44"/>
        <v/>
      </c>
      <c r="K2602"/>
    </row>
    <row r="2603" spans="2:11" x14ac:dyDescent="0.25">
      <c r="B2603" t="str">
        <f t="shared" si="44"/>
        <v/>
      </c>
      <c r="K2603"/>
    </row>
    <row r="2604" spans="2:11" x14ac:dyDescent="0.25">
      <c r="B2604" t="str">
        <f t="shared" si="44"/>
        <v/>
      </c>
      <c r="K2604"/>
    </row>
    <row r="2605" spans="2:11" x14ac:dyDescent="0.25">
      <c r="B2605" t="str">
        <f t="shared" si="44"/>
        <v/>
      </c>
      <c r="K2605"/>
    </row>
    <row r="2606" spans="2:11" x14ac:dyDescent="0.25">
      <c r="B2606" t="str">
        <f t="shared" si="44"/>
        <v/>
      </c>
      <c r="K2606"/>
    </row>
    <row r="2607" spans="2:11" x14ac:dyDescent="0.25">
      <c r="B2607" t="str">
        <f t="shared" si="44"/>
        <v/>
      </c>
      <c r="K2607"/>
    </row>
    <row r="2608" spans="2:11" x14ac:dyDescent="0.25">
      <c r="B2608" t="str">
        <f t="shared" si="44"/>
        <v/>
      </c>
      <c r="K2608"/>
    </row>
    <row r="2609" spans="2:11" x14ac:dyDescent="0.25">
      <c r="B2609" t="str">
        <f t="shared" si="44"/>
        <v/>
      </c>
      <c r="K2609"/>
    </row>
    <row r="2610" spans="2:11" x14ac:dyDescent="0.25">
      <c r="B2610" t="str">
        <f t="shared" si="44"/>
        <v/>
      </c>
      <c r="K2610"/>
    </row>
    <row r="2611" spans="2:11" x14ac:dyDescent="0.25">
      <c r="B2611" t="str">
        <f t="shared" si="44"/>
        <v/>
      </c>
      <c r="K2611"/>
    </row>
    <row r="2612" spans="2:11" x14ac:dyDescent="0.25">
      <c r="B2612" t="str">
        <f t="shared" si="44"/>
        <v/>
      </c>
      <c r="K2612"/>
    </row>
    <row r="2613" spans="2:11" x14ac:dyDescent="0.25">
      <c r="B2613" t="str">
        <f t="shared" si="44"/>
        <v/>
      </c>
      <c r="K2613"/>
    </row>
    <row r="2614" spans="2:11" x14ac:dyDescent="0.25">
      <c r="B2614" t="str">
        <f t="shared" si="44"/>
        <v/>
      </c>
      <c r="K2614"/>
    </row>
    <row r="2615" spans="2:11" x14ac:dyDescent="0.25">
      <c r="B2615" t="str">
        <f t="shared" si="44"/>
        <v/>
      </c>
      <c r="K2615"/>
    </row>
    <row r="2616" spans="2:11" x14ac:dyDescent="0.25">
      <c r="B2616" t="str">
        <f t="shared" si="44"/>
        <v/>
      </c>
      <c r="K2616"/>
    </row>
    <row r="2617" spans="2:11" x14ac:dyDescent="0.25">
      <c r="B2617" t="str">
        <f t="shared" si="44"/>
        <v/>
      </c>
      <c r="K2617"/>
    </row>
    <row r="2618" spans="2:11" x14ac:dyDescent="0.25">
      <c r="B2618" t="str">
        <f t="shared" si="44"/>
        <v/>
      </c>
      <c r="K2618"/>
    </row>
    <row r="2619" spans="2:11" x14ac:dyDescent="0.25">
      <c r="B2619" t="str">
        <f t="shared" si="44"/>
        <v/>
      </c>
      <c r="K2619"/>
    </row>
    <row r="2620" spans="2:11" x14ac:dyDescent="0.25">
      <c r="B2620" t="str">
        <f t="shared" si="44"/>
        <v/>
      </c>
      <c r="K2620"/>
    </row>
    <row r="2621" spans="2:11" x14ac:dyDescent="0.25">
      <c r="B2621" t="str">
        <f t="shared" si="44"/>
        <v/>
      </c>
      <c r="K2621"/>
    </row>
    <row r="2622" spans="2:11" x14ac:dyDescent="0.25">
      <c r="B2622" t="str">
        <f t="shared" si="44"/>
        <v/>
      </c>
      <c r="K2622"/>
    </row>
    <row r="2623" spans="2:11" x14ac:dyDescent="0.25">
      <c r="B2623" t="str">
        <f t="shared" si="44"/>
        <v/>
      </c>
      <c r="K2623"/>
    </row>
    <row r="2624" spans="2:11" x14ac:dyDescent="0.25">
      <c r="B2624" t="str">
        <f t="shared" si="44"/>
        <v/>
      </c>
      <c r="K2624"/>
    </row>
    <row r="2625" spans="2:11" x14ac:dyDescent="0.25">
      <c r="B2625" t="str">
        <f t="shared" si="44"/>
        <v/>
      </c>
      <c r="K2625"/>
    </row>
    <row r="2626" spans="2:11" x14ac:dyDescent="0.25">
      <c r="B2626" t="str">
        <f t="shared" si="44"/>
        <v/>
      </c>
      <c r="K2626"/>
    </row>
    <row r="2627" spans="2:11" x14ac:dyDescent="0.25">
      <c r="B2627" t="str">
        <f t="shared" si="44"/>
        <v/>
      </c>
      <c r="K2627"/>
    </row>
    <row r="2628" spans="2:11" x14ac:dyDescent="0.25">
      <c r="B2628" t="str">
        <f t="shared" si="44"/>
        <v/>
      </c>
      <c r="K2628"/>
    </row>
    <row r="2629" spans="2:11" x14ac:dyDescent="0.25">
      <c r="B2629" t="str">
        <f t="shared" si="44"/>
        <v/>
      </c>
      <c r="K2629"/>
    </row>
    <row r="2630" spans="2:11" x14ac:dyDescent="0.25">
      <c r="B2630" t="str">
        <f t="shared" si="44"/>
        <v/>
      </c>
      <c r="K2630"/>
    </row>
    <row r="2631" spans="2:11" x14ac:dyDescent="0.25">
      <c r="B2631" t="str">
        <f t="shared" si="44"/>
        <v/>
      </c>
      <c r="K2631"/>
    </row>
    <row r="2632" spans="2:11" x14ac:dyDescent="0.25">
      <c r="B2632" t="str">
        <f t="shared" si="44"/>
        <v/>
      </c>
      <c r="K2632"/>
    </row>
    <row r="2633" spans="2:11" x14ac:dyDescent="0.25">
      <c r="B2633" t="str">
        <f t="shared" si="44"/>
        <v/>
      </c>
      <c r="K2633"/>
    </row>
    <row r="2634" spans="2:11" x14ac:dyDescent="0.25">
      <c r="B2634" t="str">
        <f t="shared" ref="B2634:B2697" si="45">LEFT(A2634,3)</f>
        <v/>
      </c>
      <c r="K2634"/>
    </row>
    <row r="2635" spans="2:11" x14ac:dyDescent="0.25">
      <c r="B2635" t="str">
        <f t="shared" si="45"/>
        <v/>
      </c>
      <c r="K2635"/>
    </row>
    <row r="2636" spans="2:11" x14ac:dyDescent="0.25">
      <c r="B2636" t="str">
        <f t="shared" si="45"/>
        <v/>
      </c>
      <c r="K2636"/>
    </row>
    <row r="2637" spans="2:11" x14ac:dyDescent="0.25">
      <c r="B2637" t="str">
        <f t="shared" si="45"/>
        <v/>
      </c>
      <c r="K2637"/>
    </row>
    <row r="2638" spans="2:11" x14ac:dyDescent="0.25">
      <c r="B2638" t="str">
        <f t="shared" si="45"/>
        <v/>
      </c>
      <c r="K2638"/>
    </row>
    <row r="2639" spans="2:11" x14ac:dyDescent="0.25">
      <c r="B2639" t="str">
        <f t="shared" si="45"/>
        <v/>
      </c>
      <c r="K2639"/>
    </row>
    <row r="2640" spans="2:11" x14ac:dyDescent="0.25">
      <c r="B2640" t="str">
        <f t="shared" si="45"/>
        <v/>
      </c>
      <c r="K2640"/>
    </row>
    <row r="2641" spans="2:11" x14ac:dyDescent="0.25">
      <c r="B2641" t="str">
        <f t="shared" si="45"/>
        <v/>
      </c>
      <c r="K2641"/>
    </row>
    <row r="2642" spans="2:11" x14ac:dyDescent="0.25">
      <c r="B2642" t="str">
        <f t="shared" si="45"/>
        <v/>
      </c>
      <c r="K2642"/>
    </row>
    <row r="2643" spans="2:11" x14ac:dyDescent="0.25">
      <c r="B2643" t="str">
        <f t="shared" si="45"/>
        <v/>
      </c>
      <c r="K2643"/>
    </row>
    <row r="2644" spans="2:11" x14ac:dyDescent="0.25">
      <c r="B2644" t="str">
        <f t="shared" si="45"/>
        <v/>
      </c>
      <c r="K2644"/>
    </row>
    <row r="2645" spans="2:11" x14ac:dyDescent="0.25">
      <c r="B2645" t="str">
        <f t="shared" si="45"/>
        <v/>
      </c>
      <c r="K2645"/>
    </row>
    <row r="2646" spans="2:11" x14ac:dyDescent="0.25">
      <c r="B2646" t="str">
        <f t="shared" si="45"/>
        <v/>
      </c>
      <c r="K2646"/>
    </row>
    <row r="2647" spans="2:11" x14ac:dyDescent="0.25">
      <c r="B2647" t="str">
        <f t="shared" si="45"/>
        <v/>
      </c>
      <c r="K2647"/>
    </row>
    <row r="2648" spans="2:11" x14ac:dyDescent="0.25">
      <c r="B2648" t="str">
        <f t="shared" si="45"/>
        <v/>
      </c>
      <c r="K2648"/>
    </row>
    <row r="2649" spans="2:11" x14ac:dyDescent="0.25">
      <c r="B2649" t="str">
        <f t="shared" si="45"/>
        <v/>
      </c>
      <c r="K2649"/>
    </row>
    <row r="2650" spans="2:11" x14ac:dyDescent="0.25">
      <c r="B2650" t="str">
        <f t="shared" si="45"/>
        <v/>
      </c>
      <c r="K2650"/>
    </row>
    <row r="2651" spans="2:11" x14ac:dyDescent="0.25">
      <c r="B2651" t="str">
        <f t="shared" si="45"/>
        <v/>
      </c>
      <c r="K2651"/>
    </row>
    <row r="2652" spans="2:11" x14ac:dyDescent="0.25">
      <c r="B2652" t="str">
        <f t="shared" si="45"/>
        <v/>
      </c>
      <c r="K2652"/>
    </row>
    <row r="2653" spans="2:11" x14ac:dyDescent="0.25">
      <c r="B2653" t="str">
        <f t="shared" si="45"/>
        <v/>
      </c>
      <c r="K2653"/>
    </row>
    <row r="2654" spans="2:11" x14ac:dyDescent="0.25">
      <c r="B2654" t="str">
        <f t="shared" si="45"/>
        <v/>
      </c>
      <c r="K2654"/>
    </row>
    <row r="2655" spans="2:11" x14ac:dyDescent="0.25">
      <c r="B2655" t="str">
        <f t="shared" si="45"/>
        <v/>
      </c>
      <c r="K2655"/>
    </row>
    <row r="2656" spans="2:11" x14ac:dyDescent="0.25">
      <c r="B2656" t="str">
        <f t="shared" si="45"/>
        <v/>
      </c>
      <c r="K2656"/>
    </row>
    <row r="2657" spans="2:11" x14ac:dyDescent="0.25">
      <c r="B2657" t="str">
        <f t="shared" si="45"/>
        <v/>
      </c>
      <c r="K2657"/>
    </row>
    <row r="2658" spans="2:11" x14ac:dyDescent="0.25">
      <c r="B2658" t="str">
        <f t="shared" si="45"/>
        <v/>
      </c>
      <c r="K2658"/>
    </row>
    <row r="2659" spans="2:11" x14ac:dyDescent="0.25">
      <c r="B2659" t="str">
        <f t="shared" si="45"/>
        <v/>
      </c>
      <c r="K2659"/>
    </row>
    <row r="2660" spans="2:11" x14ac:dyDescent="0.25">
      <c r="B2660" t="str">
        <f t="shared" si="45"/>
        <v/>
      </c>
      <c r="K2660"/>
    </row>
    <row r="2661" spans="2:11" x14ac:dyDescent="0.25">
      <c r="B2661" t="str">
        <f t="shared" si="45"/>
        <v/>
      </c>
      <c r="K2661"/>
    </row>
    <row r="2662" spans="2:11" x14ac:dyDescent="0.25">
      <c r="B2662" t="str">
        <f t="shared" si="45"/>
        <v/>
      </c>
      <c r="K2662"/>
    </row>
    <row r="2663" spans="2:11" x14ac:dyDescent="0.25">
      <c r="B2663" t="str">
        <f t="shared" si="45"/>
        <v/>
      </c>
      <c r="K2663"/>
    </row>
    <row r="2664" spans="2:11" x14ac:dyDescent="0.25">
      <c r="B2664" t="str">
        <f t="shared" si="45"/>
        <v/>
      </c>
      <c r="K2664"/>
    </row>
    <row r="2665" spans="2:11" x14ac:dyDescent="0.25">
      <c r="B2665" t="str">
        <f t="shared" si="45"/>
        <v/>
      </c>
      <c r="K2665"/>
    </row>
    <row r="2666" spans="2:11" x14ac:dyDescent="0.25">
      <c r="B2666" t="str">
        <f t="shared" si="45"/>
        <v/>
      </c>
      <c r="K2666"/>
    </row>
    <row r="2667" spans="2:11" x14ac:dyDescent="0.25">
      <c r="B2667" t="str">
        <f t="shared" si="45"/>
        <v/>
      </c>
      <c r="K2667"/>
    </row>
    <row r="2668" spans="2:11" x14ac:dyDescent="0.25">
      <c r="B2668" t="str">
        <f t="shared" si="45"/>
        <v/>
      </c>
      <c r="K2668"/>
    </row>
    <row r="2669" spans="2:11" x14ac:dyDescent="0.25">
      <c r="B2669" t="str">
        <f t="shared" si="45"/>
        <v/>
      </c>
      <c r="K2669"/>
    </row>
    <row r="2670" spans="2:11" x14ac:dyDescent="0.25">
      <c r="B2670" t="str">
        <f t="shared" si="45"/>
        <v/>
      </c>
      <c r="K2670"/>
    </row>
    <row r="2671" spans="2:11" x14ac:dyDescent="0.25">
      <c r="B2671" t="str">
        <f t="shared" si="45"/>
        <v/>
      </c>
      <c r="K2671"/>
    </row>
    <row r="2672" spans="2:11" x14ac:dyDescent="0.25">
      <c r="B2672" t="str">
        <f t="shared" si="45"/>
        <v/>
      </c>
      <c r="K2672"/>
    </row>
    <row r="2673" spans="2:11" x14ac:dyDescent="0.25">
      <c r="B2673" t="str">
        <f t="shared" si="45"/>
        <v/>
      </c>
      <c r="K2673"/>
    </row>
    <row r="2674" spans="2:11" x14ac:dyDescent="0.25">
      <c r="B2674" t="str">
        <f t="shared" si="45"/>
        <v/>
      </c>
      <c r="K2674"/>
    </row>
    <row r="2675" spans="2:11" x14ac:dyDescent="0.25">
      <c r="B2675" t="str">
        <f t="shared" si="45"/>
        <v/>
      </c>
      <c r="K2675"/>
    </row>
    <row r="2676" spans="2:11" x14ac:dyDescent="0.25">
      <c r="B2676" t="str">
        <f t="shared" si="45"/>
        <v/>
      </c>
      <c r="K2676"/>
    </row>
    <row r="2677" spans="2:11" x14ac:dyDescent="0.25">
      <c r="B2677" t="str">
        <f t="shared" si="45"/>
        <v/>
      </c>
      <c r="K2677"/>
    </row>
    <row r="2678" spans="2:11" x14ac:dyDescent="0.25">
      <c r="B2678" t="str">
        <f t="shared" si="45"/>
        <v/>
      </c>
      <c r="K2678"/>
    </row>
    <row r="2679" spans="2:11" x14ac:dyDescent="0.25">
      <c r="B2679" t="str">
        <f t="shared" si="45"/>
        <v/>
      </c>
      <c r="K2679"/>
    </row>
    <row r="2680" spans="2:11" x14ac:dyDescent="0.25">
      <c r="B2680" t="str">
        <f t="shared" si="45"/>
        <v/>
      </c>
      <c r="K2680"/>
    </row>
    <row r="2681" spans="2:11" x14ac:dyDescent="0.25">
      <c r="B2681" t="str">
        <f t="shared" si="45"/>
        <v/>
      </c>
      <c r="K2681"/>
    </row>
    <row r="2682" spans="2:11" x14ac:dyDescent="0.25">
      <c r="B2682" t="str">
        <f t="shared" si="45"/>
        <v/>
      </c>
      <c r="K2682"/>
    </row>
    <row r="2683" spans="2:11" x14ac:dyDescent="0.25">
      <c r="B2683" t="str">
        <f t="shared" si="45"/>
        <v/>
      </c>
      <c r="K2683"/>
    </row>
    <row r="2684" spans="2:11" x14ac:dyDescent="0.25">
      <c r="B2684" t="str">
        <f t="shared" si="45"/>
        <v/>
      </c>
      <c r="K2684"/>
    </row>
    <row r="2685" spans="2:11" x14ac:dyDescent="0.25">
      <c r="B2685" t="str">
        <f t="shared" si="45"/>
        <v/>
      </c>
      <c r="K2685"/>
    </row>
    <row r="2686" spans="2:11" x14ac:dyDescent="0.25">
      <c r="B2686" t="str">
        <f t="shared" si="45"/>
        <v/>
      </c>
      <c r="K2686"/>
    </row>
    <row r="2687" spans="2:11" x14ac:dyDescent="0.25">
      <c r="B2687" t="str">
        <f t="shared" si="45"/>
        <v/>
      </c>
      <c r="K2687"/>
    </row>
    <row r="2688" spans="2:11" x14ac:dyDescent="0.25">
      <c r="B2688" t="str">
        <f t="shared" si="45"/>
        <v/>
      </c>
      <c r="K2688"/>
    </row>
    <row r="2689" spans="2:11" x14ac:dyDescent="0.25">
      <c r="B2689" t="str">
        <f t="shared" si="45"/>
        <v/>
      </c>
      <c r="K2689"/>
    </row>
    <row r="2690" spans="2:11" x14ac:dyDescent="0.25">
      <c r="B2690" t="str">
        <f t="shared" si="45"/>
        <v/>
      </c>
      <c r="K2690"/>
    </row>
    <row r="2691" spans="2:11" x14ac:dyDescent="0.25">
      <c r="B2691" t="str">
        <f t="shared" si="45"/>
        <v/>
      </c>
      <c r="K2691"/>
    </row>
    <row r="2692" spans="2:11" x14ac:dyDescent="0.25">
      <c r="B2692" t="str">
        <f t="shared" si="45"/>
        <v/>
      </c>
      <c r="K2692"/>
    </row>
    <row r="2693" spans="2:11" x14ac:dyDescent="0.25">
      <c r="B2693" t="str">
        <f t="shared" si="45"/>
        <v/>
      </c>
      <c r="K2693"/>
    </row>
    <row r="2694" spans="2:11" x14ac:dyDescent="0.25">
      <c r="B2694" t="str">
        <f t="shared" si="45"/>
        <v/>
      </c>
      <c r="K2694"/>
    </row>
    <row r="2695" spans="2:11" x14ac:dyDescent="0.25">
      <c r="B2695" t="str">
        <f t="shared" si="45"/>
        <v/>
      </c>
      <c r="K2695"/>
    </row>
    <row r="2696" spans="2:11" x14ac:dyDescent="0.25">
      <c r="B2696" t="str">
        <f t="shared" si="45"/>
        <v/>
      </c>
      <c r="K2696"/>
    </row>
    <row r="2697" spans="2:11" x14ac:dyDescent="0.25">
      <c r="B2697" t="str">
        <f t="shared" si="45"/>
        <v/>
      </c>
      <c r="K2697"/>
    </row>
    <row r="2698" spans="2:11" x14ac:dyDescent="0.25">
      <c r="B2698" t="str">
        <f t="shared" ref="B2698:B2761" si="46">LEFT(A2698,3)</f>
        <v/>
      </c>
      <c r="K2698"/>
    </row>
    <row r="2699" spans="2:11" x14ac:dyDescent="0.25">
      <c r="B2699" t="str">
        <f t="shared" si="46"/>
        <v/>
      </c>
      <c r="K2699"/>
    </row>
    <row r="2700" spans="2:11" x14ac:dyDescent="0.25">
      <c r="B2700" t="str">
        <f t="shared" si="46"/>
        <v/>
      </c>
      <c r="K2700"/>
    </row>
    <row r="2701" spans="2:11" x14ac:dyDescent="0.25">
      <c r="B2701" t="str">
        <f t="shared" si="46"/>
        <v/>
      </c>
      <c r="K2701"/>
    </row>
    <row r="2702" spans="2:11" x14ac:dyDescent="0.25">
      <c r="B2702" t="str">
        <f t="shared" si="46"/>
        <v/>
      </c>
      <c r="K2702"/>
    </row>
    <row r="2703" spans="2:11" x14ac:dyDescent="0.25">
      <c r="B2703" t="str">
        <f t="shared" si="46"/>
        <v/>
      </c>
      <c r="K2703"/>
    </row>
    <row r="2704" spans="2:11" x14ac:dyDescent="0.25">
      <c r="B2704" t="str">
        <f t="shared" si="46"/>
        <v/>
      </c>
      <c r="K2704"/>
    </row>
    <row r="2705" spans="2:11" x14ac:dyDescent="0.25">
      <c r="B2705" t="str">
        <f t="shared" si="46"/>
        <v/>
      </c>
      <c r="K2705"/>
    </row>
    <row r="2706" spans="2:11" x14ac:dyDescent="0.25">
      <c r="B2706" t="str">
        <f t="shared" si="46"/>
        <v/>
      </c>
      <c r="K2706"/>
    </row>
    <row r="2707" spans="2:11" x14ac:dyDescent="0.25">
      <c r="B2707" t="str">
        <f t="shared" si="46"/>
        <v/>
      </c>
      <c r="K2707"/>
    </row>
    <row r="2708" spans="2:11" x14ac:dyDescent="0.25">
      <c r="B2708" t="str">
        <f t="shared" si="46"/>
        <v/>
      </c>
      <c r="K2708"/>
    </row>
    <row r="2709" spans="2:11" x14ac:dyDescent="0.25">
      <c r="B2709" t="str">
        <f t="shared" si="46"/>
        <v/>
      </c>
      <c r="K2709"/>
    </row>
    <row r="2710" spans="2:11" x14ac:dyDescent="0.25">
      <c r="B2710" t="str">
        <f t="shared" si="46"/>
        <v/>
      </c>
      <c r="K2710"/>
    </row>
    <row r="2711" spans="2:11" x14ac:dyDescent="0.25">
      <c r="B2711" t="str">
        <f t="shared" si="46"/>
        <v/>
      </c>
      <c r="K2711"/>
    </row>
    <row r="2712" spans="2:11" x14ac:dyDescent="0.25">
      <c r="B2712" t="str">
        <f t="shared" si="46"/>
        <v/>
      </c>
      <c r="K2712"/>
    </row>
    <row r="2713" spans="2:11" x14ac:dyDescent="0.25">
      <c r="B2713" t="str">
        <f t="shared" si="46"/>
        <v/>
      </c>
      <c r="K2713"/>
    </row>
    <row r="2714" spans="2:11" x14ac:dyDescent="0.25">
      <c r="B2714" t="str">
        <f t="shared" si="46"/>
        <v/>
      </c>
      <c r="K2714"/>
    </row>
    <row r="2715" spans="2:11" x14ac:dyDescent="0.25">
      <c r="B2715" t="str">
        <f t="shared" si="46"/>
        <v/>
      </c>
      <c r="K2715"/>
    </row>
    <row r="2716" spans="2:11" x14ac:dyDescent="0.25">
      <c r="B2716" t="str">
        <f t="shared" si="46"/>
        <v/>
      </c>
      <c r="K2716"/>
    </row>
    <row r="2717" spans="2:11" x14ac:dyDescent="0.25">
      <c r="B2717" t="str">
        <f t="shared" si="46"/>
        <v/>
      </c>
      <c r="K2717"/>
    </row>
    <row r="2718" spans="2:11" x14ac:dyDescent="0.25">
      <c r="B2718" t="str">
        <f t="shared" si="46"/>
        <v/>
      </c>
      <c r="K2718"/>
    </row>
    <row r="2719" spans="2:11" x14ac:dyDescent="0.25">
      <c r="B2719" t="str">
        <f t="shared" si="46"/>
        <v/>
      </c>
      <c r="K2719"/>
    </row>
    <row r="2720" spans="2:11" x14ac:dyDescent="0.25">
      <c r="B2720" t="str">
        <f t="shared" si="46"/>
        <v/>
      </c>
      <c r="K2720"/>
    </row>
    <row r="2721" spans="2:11" x14ac:dyDescent="0.25">
      <c r="B2721" t="str">
        <f t="shared" si="46"/>
        <v/>
      </c>
      <c r="K2721"/>
    </row>
    <row r="2722" spans="2:11" x14ac:dyDescent="0.25">
      <c r="B2722" t="str">
        <f t="shared" si="46"/>
        <v/>
      </c>
      <c r="K2722"/>
    </row>
    <row r="2723" spans="2:11" x14ac:dyDescent="0.25">
      <c r="B2723" t="str">
        <f t="shared" si="46"/>
        <v/>
      </c>
      <c r="K2723"/>
    </row>
    <row r="2724" spans="2:11" x14ac:dyDescent="0.25">
      <c r="B2724" t="str">
        <f t="shared" si="46"/>
        <v/>
      </c>
      <c r="K2724"/>
    </row>
    <row r="2725" spans="2:11" x14ac:dyDescent="0.25">
      <c r="B2725" t="str">
        <f t="shared" si="46"/>
        <v/>
      </c>
      <c r="K2725"/>
    </row>
    <row r="2726" spans="2:11" x14ac:dyDescent="0.25">
      <c r="B2726" t="str">
        <f t="shared" si="46"/>
        <v/>
      </c>
      <c r="K2726"/>
    </row>
    <row r="2727" spans="2:11" x14ac:dyDescent="0.25">
      <c r="B2727" t="str">
        <f t="shared" si="46"/>
        <v/>
      </c>
      <c r="K2727"/>
    </row>
    <row r="2728" spans="2:11" x14ac:dyDescent="0.25">
      <c r="B2728" t="str">
        <f t="shared" si="46"/>
        <v/>
      </c>
      <c r="K2728"/>
    </row>
    <row r="2729" spans="2:11" x14ac:dyDescent="0.25">
      <c r="B2729" t="str">
        <f t="shared" si="46"/>
        <v/>
      </c>
      <c r="K2729"/>
    </row>
    <row r="2730" spans="2:11" x14ac:dyDescent="0.25">
      <c r="B2730" t="str">
        <f t="shared" si="46"/>
        <v/>
      </c>
      <c r="K2730"/>
    </row>
    <row r="2731" spans="2:11" x14ac:dyDescent="0.25">
      <c r="B2731" t="str">
        <f t="shared" si="46"/>
        <v/>
      </c>
      <c r="K2731"/>
    </row>
    <row r="2732" spans="2:11" x14ac:dyDescent="0.25">
      <c r="B2732" t="str">
        <f t="shared" si="46"/>
        <v/>
      </c>
      <c r="K2732"/>
    </row>
    <row r="2733" spans="2:11" x14ac:dyDescent="0.25">
      <c r="B2733" t="str">
        <f t="shared" si="46"/>
        <v/>
      </c>
      <c r="K2733"/>
    </row>
    <row r="2734" spans="2:11" x14ac:dyDescent="0.25">
      <c r="B2734" t="str">
        <f t="shared" si="46"/>
        <v/>
      </c>
      <c r="K2734"/>
    </row>
    <row r="2735" spans="2:11" x14ac:dyDescent="0.25">
      <c r="B2735" t="str">
        <f t="shared" si="46"/>
        <v/>
      </c>
      <c r="K2735"/>
    </row>
    <row r="2736" spans="2:11" x14ac:dyDescent="0.25">
      <c r="B2736" t="str">
        <f t="shared" si="46"/>
        <v/>
      </c>
      <c r="K2736"/>
    </row>
    <row r="2737" spans="2:11" x14ac:dyDescent="0.25">
      <c r="B2737" t="str">
        <f t="shared" si="46"/>
        <v/>
      </c>
      <c r="K2737"/>
    </row>
    <row r="2738" spans="2:11" x14ac:dyDescent="0.25">
      <c r="B2738" t="str">
        <f t="shared" si="46"/>
        <v/>
      </c>
      <c r="K2738"/>
    </row>
    <row r="2739" spans="2:11" x14ac:dyDescent="0.25">
      <c r="B2739" t="str">
        <f t="shared" si="46"/>
        <v/>
      </c>
      <c r="K2739"/>
    </row>
    <row r="2740" spans="2:11" x14ac:dyDescent="0.25">
      <c r="B2740" t="str">
        <f t="shared" si="46"/>
        <v/>
      </c>
      <c r="K2740"/>
    </row>
    <row r="2741" spans="2:11" x14ac:dyDescent="0.25">
      <c r="B2741" t="str">
        <f t="shared" si="46"/>
        <v/>
      </c>
      <c r="K2741"/>
    </row>
    <row r="2742" spans="2:11" x14ac:dyDescent="0.25">
      <c r="B2742" t="str">
        <f t="shared" si="46"/>
        <v/>
      </c>
      <c r="K2742"/>
    </row>
    <row r="2743" spans="2:11" x14ac:dyDescent="0.25">
      <c r="B2743" t="str">
        <f t="shared" si="46"/>
        <v/>
      </c>
      <c r="K2743"/>
    </row>
    <row r="2744" spans="2:11" x14ac:dyDescent="0.25">
      <c r="B2744" t="str">
        <f t="shared" si="46"/>
        <v/>
      </c>
      <c r="K2744"/>
    </row>
    <row r="2745" spans="2:11" x14ac:dyDescent="0.25">
      <c r="B2745" t="str">
        <f t="shared" si="46"/>
        <v/>
      </c>
      <c r="K2745"/>
    </row>
    <row r="2746" spans="2:11" x14ac:dyDescent="0.25">
      <c r="B2746" t="str">
        <f t="shared" si="46"/>
        <v/>
      </c>
      <c r="K2746"/>
    </row>
    <row r="2747" spans="2:11" x14ac:dyDescent="0.25">
      <c r="B2747" t="str">
        <f t="shared" si="46"/>
        <v/>
      </c>
      <c r="K2747"/>
    </row>
    <row r="2748" spans="2:11" x14ac:dyDescent="0.25">
      <c r="B2748" t="str">
        <f t="shared" si="46"/>
        <v/>
      </c>
      <c r="K2748"/>
    </row>
    <row r="2749" spans="2:11" x14ac:dyDescent="0.25">
      <c r="B2749" t="str">
        <f t="shared" si="46"/>
        <v/>
      </c>
      <c r="K2749"/>
    </row>
    <row r="2750" spans="2:11" x14ac:dyDescent="0.25">
      <c r="B2750" t="str">
        <f t="shared" si="46"/>
        <v/>
      </c>
      <c r="K2750"/>
    </row>
    <row r="2751" spans="2:11" x14ac:dyDescent="0.25">
      <c r="B2751" t="str">
        <f t="shared" si="46"/>
        <v/>
      </c>
      <c r="K2751"/>
    </row>
    <row r="2752" spans="2:11" x14ac:dyDescent="0.25">
      <c r="B2752" t="str">
        <f t="shared" si="46"/>
        <v/>
      </c>
      <c r="K2752"/>
    </row>
    <row r="2753" spans="2:11" x14ac:dyDescent="0.25">
      <c r="B2753" t="str">
        <f t="shared" si="46"/>
        <v/>
      </c>
      <c r="K2753"/>
    </row>
    <row r="2754" spans="2:11" x14ac:dyDescent="0.25">
      <c r="B2754" t="str">
        <f t="shared" si="46"/>
        <v/>
      </c>
      <c r="K2754"/>
    </row>
    <row r="2755" spans="2:11" x14ac:dyDescent="0.25">
      <c r="B2755" t="str">
        <f t="shared" si="46"/>
        <v/>
      </c>
      <c r="K2755"/>
    </row>
    <row r="2756" spans="2:11" x14ac:dyDescent="0.25">
      <c r="B2756" t="str">
        <f t="shared" si="46"/>
        <v/>
      </c>
      <c r="K2756"/>
    </row>
    <row r="2757" spans="2:11" x14ac:dyDescent="0.25">
      <c r="B2757" t="str">
        <f t="shared" si="46"/>
        <v/>
      </c>
      <c r="K2757"/>
    </row>
    <row r="2758" spans="2:11" x14ac:dyDescent="0.25">
      <c r="B2758" t="str">
        <f t="shared" si="46"/>
        <v/>
      </c>
      <c r="K2758"/>
    </row>
    <row r="2759" spans="2:11" x14ac:dyDescent="0.25">
      <c r="B2759" t="str">
        <f t="shared" si="46"/>
        <v/>
      </c>
      <c r="K2759"/>
    </row>
    <row r="2760" spans="2:11" x14ac:dyDescent="0.25">
      <c r="B2760" t="str">
        <f t="shared" si="46"/>
        <v/>
      </c>
      <c r="K2760"/>
    </row>
    <row r="2761" spans="2:11" x14ac:dyDescent="0.25">
      <c r="B2761" t="str">
        <f t="shared" si="46"/>
        <v/>
      </c>
      <c r="K2761"/>
    </row>
    <row r="2762" spans="2:11" x14ac:dyDescent="0.25">
      <c r="B2762" t="str">
        <f t="shared" ref="B2762:B2825" si="47">LEFT(A2762,3)</f>
        <v/>
      </c>
      <c r="K2762"/>
    </row>
    <row r="2763" spans="2:11" x14ac:dyDescent="0.25">
      <c r="B2763" t="str">
        <f t="shared" si="47"/>
        <v/>
      </c>
      <c r="K2763"/>
    </row>
    <row r="2764" spans="2:11" x14ac:dyDescent="0.25">
      <c r="B2764" t="str">
        <f t="shared" si="47"/>
        <v/>
      </c>
      <c r="K2764"/>
    </row>
    <row r="2765" spans="2:11" x14ac:dyDescent="0.25">
      <c r="B2765" t="str">
        <f t="shared" si="47"/>
        <v/>
      </c>
      <c r="K2765"/>
    </row>
    <row r="2766" spans="2:11" x14ac:dyDescent="0.25">
      <c r="B2766" t="str">
        <f t="shared" si="47"/>
        <v/>
      </c>
      <c r="K2766"/>
    </row>
    <row r="2767" spans="2:11" x14ac:dyDescent="0.25">
      <c r="B2767" t="str">
        <f t="shared" si="47"/>
        <v/>
      </c>
      <c r="K2767"/>
    </row>
    <row r="2768" spans="2:11" x14ac:dyDescent="0.25">
      <c r="B2768" t="str">
        <f t="shared" si="47"/>
        <v/>
      </c>
      <c r="K2768"/>
    </row>
    <row r="2769" spans="2:11" x14ac:dyDescent="0.25">
      <c r="B2769" t="str">
        <f t="shared" si="47"/>
        <v/>
      </c>
      <c r="K2769"/>
    </row>
    <row r="2770" spans="2:11" x14ac:dyDescent="0.25">
      <c r="B2770" t="str">
        <f t="shared" si="47"/>
        <v/>
      </c>
      <c r="K2770"/>
    </row>
    <row r="2771" spans="2:11" x14ac:dyDescent="0.25">
      <c r="B2771" t="str">
        <f t="shared" si="47"/>
        <v/>
      </c>
      <c r="K2771"/>
    </row>
    <row r="2772" spans="2:11" x14ac:dyDescent="0.25">
      <c r="B2772" t="str">
        <f t="shared" si="47"/>
        <v/>
      </c>
      <c r="K2772"/>
    </row>
    <row r="2773" spans="2:11" x14ac:dyDescent="0.25">
      <c r="B2773" t="str">
        <f t="shared" si="47"/>
        <v/>
      </c>
      <c r="K2773"/>
    </row>
    <row r="2774" spans="2:11" x14ac:dyDescent="0.25">
      <c r="B2774" t="str">
        <f t="shared" si="47"/>
        <v/>
      </c>
      <c r="K2774"/>
    </row>
    <row r="2775" spans="2:11" x14ac:dyDescent="0.25">
      <c r="B2775" t="str">
        <f t="shared" si="47"/>
        <v/>
      </c>
      <c r="K2775"/>
    </row>
    <row r="2776" spans="2:11" x14ac:dyDescent="0.25">
      <c r="B2776" t="str">
        <f t="shared" si="47"/>
        <v/>
      </c>
      <c r="K2776"/>
    </row>
    <row r="2777" spans="2:11" x14ac:dyDescent="0.25">
      <c r="B2777" t="str">
        <f t="shared" si="47"/>
        <v/>
      </c>
      <c r="K2777"/>
    </row>
    <row r="2778" spans="2:11" x14ac:dyDescent="0.25">
      <c r="B2778" t="str">
        <f t="shared" si="47"/>
        <v/>
      </c>
      <c r="K2778"/>
    </row>
    <row r="2779" spans="2:11" x14ac:dyDescent="0.25">
      <c r="B2779" t="str">
        <f t="shared" si="47"/>
        <v/>
      </c>
      <c r="K2779"/>
    </row>
    <row r="2780" spans="2:11" x14ac:dyDescent="0.25">
      <c r="B2780" t="str">
        <f t="shared" si="47"/>
        <v/>
      </c>
      <c r="K2780"/>
    </row>
    <row r="2781" spans="2:11" x14ac:dyDescent="0.25">
      <c r="B2781" t="str">
        <f t="shared" si="47"/>
        <v/>
      </c>
      <c r="K2781"/>
    </row>
    <row r="2782" spans="2:11" x14ac:dyDescent="0.25">
      <c r="B2782" t="str">
        <f t="shared" si="47"/>
        <v/>
      </c>
      <c r="K2782"/>
    </row>
    <row r="2783" spans="2:11" x14ac:dyDescent="0.25">
      <c r="B2783" t="str">
        <f t="shared" si="47"/>
        <v/>
      </c>
      <c r="K2783"/>
    </row>
    <row r="2784" spans="2:11" x14ac:dyDescent="0.25">
      <c r="B2784" t="str">
        <f t="shared" si="47"/>
        <v/>
      </c>
      <c r="K2784"/>
    </row>
    <row r="2785" spans="2:11" x14ac:dyDescent="0.25">
      <c r="B2785" t="str">
        <f t="shared" si="47"/>
        <v/>
      </c>
      <c r="K2785"/>
    </row>
    <row r="2786" spans="2:11" x14ac:dyDescent="0.25">
      <c r="B2786" t="str">
        <f t="shared" si="47"/>
        <v/>
      </c>
      <c r="K2786"/>
    </row>
    <row r="2787" spans="2:11" x14ac:dyDescent="0.25">
      <c r="B2787" t="str">
        <f t="shared" si="47"/>
        <v/>
      </c>
      <c r="K2787"/>
    </row>
    <row r="2788" spans="2:11" x14ac:dyDescent="0.25">
      <c r="B2788" t="str">
        <f t="shared" si="47"/>
        <v/>
      </c>
      <c r="K2788"/>
    </row>
    <row r="2789" spans="2:11" x14ac:dyDescent="0.25">
      <c r="B2789" t="str">
        <f t="shared" si="47"/>
        <v/>
      </c>
      <c r="K2789"/>
    </row>
    <row r="2790" spans="2:11" x14ac:dyDescent="0.25">
      <c r="B2790" t="str">
        <f t="shared" si="47"/>
        <v/>
      </c>
      <c r="K2790"/>
    </row>
    <row r="2791" spans="2:11" x14ac:dyDescent="0.25">
      <c r="B2791" t="str">
        <f t="shared" si="47"/>
        <v/>
      </c>
      <c r="K2791"/>
    </row>
    <row r="2792" spans="2:11" x14ac:dyDescent="0.25">
      <c r="B2792" t="str">
        <f t="shared" si="47"/>
        <v/>
      </c>
      <c r="K2792"/>
    </row>
    <row r="2793" spans="2:11" x14ac:dyDescent="0.25">
      <c r="B2793" t="str">
        <f t="shared" si="47"/>
        <v/>
      </c>
      <c r="K2793"/>
    </row>
    <row r="2794" spans="2:11" x14ac:dyDescent="0.25">
      <c r="B2794" t="str">
        <f t="shared" si="47"/>
        <v/>
      </c>
      <c r="K2794"/>
    </row>
    <row r="2795" spans="2:11" x14ac:dyDescent="0.25">
      <c r="B2795" t="str">
        <f t="shared" si="47"/>
        <v/>
      </c>
      <c r="K2795"/>
    </row>
    <row r="2796" spans="2:11" x14ac:dyDescent="0.25">
      <c r="B2796" t="str">
        <f t="shared" si="47"/>
        <v/>
      </c>
      <c r="K2796"/>
    </row>
    <row r="2797" spans="2:11" x14ac:dyDescent="0.25">
      <c r="B2797" t="str">
        <f t="shared" si="47"/>
        <v/>
      </c>
      <c r="K2797"/>
    </row>
    <row r="2798" spans="2:11" x14ac:dyDescent="0.25">
      <c r="B2798" t="str">
        <f t="shared" si="47"/>
        <v/>
      </c>
      <c r="K2798"/>
    </row>
    <row r="2799" spans="2:11" x14ac:dyDescent="0.25">
      <c r="B2799" t="str">
        <f t="shared" si="47"/>
        <v/>
      </c>
      <c r="K2799"/>
    </row>
    <row r="2800" spans="2:11" x14ac:dyDescent="0.25">
      <c r="B2800" t="str">
        <f t="shared" si="47"/>
        <v/>
      </c>
      <c r="K2800"/>
    </row>
    <row r="2801" spans="2:11" x14ac:dyDescent="0.25">
      <c r="B2801" t="str">
        <f t="shared" si="47"/>
        <v/>
      </c>
      <c r="K2801"/>
    </row>
    <row r="2802" spans="2:11" x14ac:dyDescent="0.25">
      <c r="B2802" t="str">
        <f t="shared" si="47"/>
        <v/>
      </c>
      <c r="K2802"/>
    </row>
    <row r="2803" spans="2:11" x14ac:dyDescent="0.25">
      <c r="B2803" t="str">
        <f t="shared" si="47"/>
        <v/>
      </c>
      <c r="K2803"/>
    </row>
    <row r="2804" spans="2:11" x14ac:dyDescent="0.25">
      <c r="B2804" t="str">
        <f t="shared" si="47"/>
        <v/>
      </c>
      <c r="K2804"/>
    </row>
    <row r="2805" spans="2:11" x14ac:dyDescent="0.25">
      <c r="B2805" t="str">
        <f t="shared" si="47"/>
        <v/>
      </c>
      <c r="K2805"/>
    </row>
    <row r="2806" spans="2:11" x14ac:dyDescent="0.25">
      <c r="B2806" t="str">
        <f t="shared" si="47"/>
        <v/>
      </c>
      <c r="K2806"/>
    </row>
    <row r="2807" spans="2:11" x14ac:dyDescent="0.25">
      <c r="B2807" t="str">
        <f t="shared" si="47"/>
        <v/>
      </c>
      <c r="K2807"/>
    </row>
    <row r="2808" spans="2:11" x14ac:dyDescent="0.25">
      <c r="B2808" t="str">
        <f t="shared" si="47"/>
        <v/>
      </c>
      <c r="K2808"/>
    </row>
    <row r="2809" spans="2:11" x14ac:dyDescent="0.25">
      <c r="B2809" t="str">
        <f t="shared" si="47"/>
        <v/>
      </c>
      <c r="K2809"/>
    </row>
    <row r="2810" spans="2:11" x14ac:dyDescent="0.25">
      <c r="B2810" t="str">
        <f t="shared" si="47"/>
        <v/>
      </c>
      <c r="K2810"/>
    </row>
    <row r="2811" spans="2:11" x14ac:dyDescent="0.25">
      <c r="B2811" t="str">
        <f t="shared" si="47"/>
        <v/>
      </c>
      <c r="K2811"/>
    </row>
    <row r="2812" spans="2:11" x14ac:dyDescent="0.25">
      <c r="B2812" t="str">
        <f t="shared" si="47"/>
        <v/>
      </c>
      <c r="K2812"/>
    </row>
    <row r="2813" spans="2:11" x14ac:dyDescent="0.25">
      <c r="B2813" t="str">
        <f t="shared" si="47"/>
        <v/>
      </c>
      <c r="K2813"/>
    </row>
    <row r="2814" spans="2:11" x14ac:dyDescent="0.25">
      <c r="B2814" t="str">
        <f t="shared" si="47"/>
        <v/>
      </c>
      <c r="K2814"/>
    </row>
    <row r="2815" spans="2:11" x14ac:dyDescent="0.25">
      <c r="B2815" t="str">
        <f t="shared" si="47"/>
        <v/>
      </c>
      <c r="K2815"/>
    </row>
    <row r="2816" spans="2:11" x14ac:dyDescent="0.25">
      <c r="B2816" t="str">
        <f t="shared" si="47"/>
        <v/>
      </c>
      <c r="K2816"/>
    </row>
    <row r="2817" spans="2:11" x14ac:dyDescent="0.25">
      <c r="B2817" t="str">
        <f t="shared" si="47"/>
        <v/>
      </c>
      <c r="K2817"/>
    </row>
    <row r="2818" spans="2:11" x14ac:dyDescent="0.25">
      <c r="B2818" t="str">
        <f t="shared" si="47"/>
        <v/>
      </c>
      <c r="K2818"/>
    </row>
    <row r="2819" spans="2:11" x14ac:dyDescent="0.25">
      <c r="B2819" t="str">
        <f t="shared" si="47"/>
        <v/>
      </c>
      <c r="K2819"/>
    </row>
    <row r="2820" spans="2:11" x14ac:dyDescent="0.25">
      <c r="B2820" t="str">
        <f t="shared" si="47"/>
        <v/>
      </c>
      <c r="K2820"/>
    </row>
    <row r="2821" spans="2:11" x14ac:dyDescent="0.25">
      <c r="B2821" t="str">
        <f t="shared" si="47"/>
        <v/>
      </c>
      <c r="K2821"/>
    </row>
    <row r="2822" spans="2:11" x14ac:dyDescent="0.25">
      <c r="B2822" t="str">
        <f t="shared" si="47"/>
        <v/>
      </c>
      <c r="K2822"/>
    </row>
    <row r="2823" spans="2:11" x14ac:dyDescent="0.25">
      <c r="B2823" t="str">
        <f t="shared" si="47"/>
        <v/>
      </c>
      <c r="K2823"/>
    </row>
    <row r="2824" spans="2:11" x14ac:dyDescent="0.25">
      <c r="B2824" t="str">
        <f t="shared" si="47"/>
        <v/>
      </c>
      <c r="K2824"/>
    </row>
    <row r="2825" spans="2:11" x14ac:dyDescent="0.25">
      <c r="B2825" t="str">
        <f t="shared" si="47"/>
        <v/>
      </c>
      <c r="K2825"/>
    </row>
    <row r="2826" spans="2:11" x14ac:dyDescent="0.25">
      <c r="B2826" t="str">
        <f t="shared" ref="B2826:B2889" si="48">LEFT(A2826,3)</f>
        <v/>
      </c>
      <c r="K2826"/>
    </row>
    <row r="2827" spans="2:11" x14ac:dyDescent="0.25">
      <c r="B2827" t="str">
        <f t="shared" si="48"/>
        <v/>
      </c>
      <c r="K2827"/>
    </row>
    <row r="2828" spans="2:11" x14ac:dyDescent="0.25">
      <c r="B2828" t="str">
        <f t="shared" si="48"/>
        <v/>
      </c>
      <c r="K2828"/>
    </row>
    <row r="2829" spans="2:11" x14ac:dyDescent="0.25">
      <c r="B2829" t="str">
        <f t="shared" si="48"/>
        <v/>
      </c>
      <c r="K2829"/>
    </row>
    <row r="2830" spans="2:11" x14ac:dyDescent="0.25">
      <c r="B2830" t="str">
        <f t="shared" si="48"/>
        <v/>
      </c>
      <c r="K2830"/>
    </row>
    <row r="2831" spans="2:11" x14ac:dyDescent="0.25">
      <c r="B2831" t="str">
        <f t="shared" si="48"/>
        <v/>
      </c>
      <c r="K2831"/>
    </row>
    <row r="2832" spans="2:11" x14ac:dyDescent="0.25">
      <c r="B2832" t="str">
        <f t="shared" si="48"/>
        <v/>
      </c>
      <c r="K2832"/>
    </row>
    <row r="2833" spans="2:11" x14ac:dyDescent="0.25">
      <c r="B2833" t="str">
        <f t="shared" si="48"/>
        <v/>
      </c>
      <c r="K2833"/>
    </row>
    <row r="2834" spans="2:11" x14ac:dyDescent="0.25">
      <c r="B2834" t="str">
        <f t="shared" si="48"/>
        <v/>
      </c>
      <c r="K2834"/>
    </row>
    <row r="2835" spans="2:11" x14ac:dyDescent="0.25">
      <c r="B2835" t="str">
        <f t="shared" si="48"/>
        <v/>
      </c>
      <c r="K2835"/>
    </row>
    <row r="2836" spans="2:11" x14ac:dyDescent="0.25">
      <c r="B2836" t="str">
        <f t="shared" si="48"/>
        <v/>
      </c>
      <c r="K2836"/>
    </row>
    <row r="2837" spans="2:11" x14ac:dyDescent="0.25">
      <c r="B2837" t="str">
        <f t="shared" si="48"/>
        <v/>
      </c>
      <c r="K2837"/>
    </row>
    <row r="2838" spans="2:11" x14ac:dyDescent="0.25">
      <c r="B2838" t="str">
        <f t="shared" si="48"/>
        <v/>
      </c>
      <c r="K2838"/>
    </row>
    <row r="2839" spans="2:11" x14ac:dyDescent="0.25">
      <c r="B2839" t="str">
        <f t="shared" si="48"/>
        <v/>
      </c>
      <c r="K2839"/>
    </row>
    <row r="2840" spans="2:11" x14ac:dyDescent="0.25">
      <c r="B2840" t="str">
        <f t="shared" si="48"/>
        <v/>
      </c>
      <c r="K2840"/>
    </row>
    <row r="2841" spans="2:11" x14ac:dyDescent="0.25">
      <c r="B2841" t="str">
        <f t="shared" si="48"/>
        <v/>
      </c>
      <c r="K2841"/>
    </row>
    <row r="2842" spans="2:11" x14ac:dyDescent="0.25">
      <c r="B2842" t="str">
        <f t="shared" si="48"/>
        <v/>
      </c>
      <c r="K2842"/>
    </row>
    <row r="2843" spans="2:11" x14ac:dyDescent="0.25">
      <c r="B2843" t="str">
        <f t="shared" si="48"/>
        <v/>
      </c>
      <c r="K2843"/>
    </row>
    <row r="2844" spans="2:11" x14ac:dyDescent="0.25">
      <c r="B2844" t="str">
        <f t="shared" si="48"/>
        <v/>
      </c>
      <c r="K2844"/>
    </row>
    <row r="2845" spans="2:11" x14ac:dyDescent="0.25">
      <c r="B2845" t="str">
        <f t="shared" si="48"/>
        <v/>
      </c>
      <c r="K2845"/>
    </row>
    <row r="2846" spans="2:11" x14ac:dyDescent="0.25">
      <c r="B2846" t="str">
        <f t="shared" si="48"/>
        <v/>
      </c>
      <c r="K2846"/>
    </row>
    <row r="2847" spans="2:11" x14ac:dyDescent="0.25">
      <c r="B2847" t="str">
        <f t="shared" si="48"/>
        <v/>
      </c>
      <c r="K2847"/>
    </row>
    <row r="2848" spans="2:11" x14ac:dyDescent="0.25">
      <c r="B2848" t="str">
        <f t="shared" si="48"/>
        <v/>
      </c>
      <c r="K2848"/>
    </row>
    <row r="2849" spans="2:11" x14ac:dyDescent="0.25">
      <c r="B2849" t="str">
        <f t="shared" si="48"/>
        <v/>
      </c>
      <c r="K2849"/>
    </row>
    <row r="2850" spans="2:11" x14ac:dyDescent="0.25">
      <c r="B2850" t="str">
        <f t="shared" si="48"/>
        <v/>
      </c>
      <c r="K2850"/>
    </row>
    <row r="2851" spans="2:11" x14ac:dyDescent="0.25">
      <c r="B2851" t="str">
        <f t="shared" si="48"/>
        <v/>
      </c>
      <c r="K2851"/>
    </row>
    <row r="2852" spans="2:11" x14ac:dyDescent="0.25">
      <c r="B2852" t="str">
        <f t="shared" si="48"/>
        <v/>
      </c>
      <c r="K2852"/>
    </row>
    <row r="2853" spans="2:11" x14ac:dyDescent="0.25">
      <c r="B2853" t="str">
        <f t="shared" si="48"/>
        <v/>
      </c>
      <c r="K2853"/>
    </row>
    <row r="2854" spans="2:11" x14ac:dyDescent="0.25">
      <c r="B2854" t="str">
        <f t="shared" si="48"/>
        <v/>
      </c>
      <c r="K2854"/>
    </row>
    <row r="2855" spans="2:11" x14ac:dyDescent="0.25">
      <c r="B2855" t="str">
        <f t="shared" si="48"/>
        <v/>
      </c>
      <c r="K2855"/>
    </row>
    <row r="2856" spans="2:11" x14ac:dyDescent="0.25">
      <c r="B2856" t="str">
        <f t="shared" si="48"/>
        <v/>
      </c>
      <c r="K2856"/>
    </row>
    <row r="2857" spans="2:11" x14ac:dyDescent="0.25">
      <c r="B2857" t="str">
        <f t="shared" si="48"/>
        <v/>
      </c>
      <c r="K2857"/>
    </row>
    <row r="2858" spans="2:11" x14ac:dyDescent="0.25">
      <c r="B2858" t="str">
        <f t="shared" si="48"/>
        <v/>
      </c>
      <c r="K2858"/>
    </row>
    <row r="2859" spans="2:11" x14ac:dyDescent="0.25">
      <c r="B2859" t="str">
        <f t="shared" si="48"/>
        <v/>
      </c>
      <c r="K2859"/>
    </row>
    <row r="2860" spans="2:11" x14ac:dyDescent="0.25">
      <c r="B2860" t="str">
        <f t="shared" si="48"/>
        <v/>
      </c>
      <c r="K2860"/>
    </row>
    <row r="2861" spans="2:11" x14ac:dyDescent="0.25">
      <c r="B2861" t="str">
        <f t="shared" si="48"/>
        <v/>
      </c>
      <c r="K2861"/>
    </row>
    <row r="2862" spans="2:11" x14ac:dyDescent="0.25">
      <c r="B2862" t="str">
        <f t="shared" si="48"/>
        <v/>
      </c>
      <c r="K2862"/>
    </row>
    <row r="2863" spans="2:11" x14ac:dyDescent="0.25">
      <c r="B2863" t="str">
        <f t="shared" si="48"/>
        <v/>
      </c>
      <c r="K2863"/>
    </row>
    <row r="2864" spans="2:11" x14ac:dyDescent="0.25">
      <c r="B2864" t="str">
        <f t="shared" si="48"/>
        <v/>
      </c>
      <c r="K2864"/>
    </row>
    <row r="2865" spans="2:11" x14ac:dyDescent="0.25">
      <c r="B2865" t="str">
        <f t="shared" si="48"/>
        <v/>
      </c>
      <c r="K2865"/>
    </row>
    <row r="2866" spans="2:11" x14ac:dyDescent="0.25">
      <c r="B2866" t="str">
        <f t="shared" si="48"/>
        <v/>
      </c>
      <c r="K2866"/>
    </row>
    <row r="2867" spans="2:11" x14ac:dyDescent="0.25">
      <c r="B2867" t="str">
        <f t="shared" si="48"/>
        <v/>
      </c>
      <c r="K2867"/>
    </row>
    <row r="2868" spans="2:11" x14ac:dyDescent="0.25">
      <c r="B2868" t="str">
        <f t="shared" si="48"/>
        <v/>
      </c>
      <c r="K2868"/>
    </row>
    <row r="2869" spans="2:11" x14ac:dyDescent="0.25">
      <c r="B2869" t="str">
        <f t="shared" si="48"/>
        <v/>
      </c>
      <c r="K2869"/>
    </row>
    <row r="2870" spans="2:11" x14ac:dyDescent="0.25">
      <c r="B2870" t="str">
        <f t="shared" si="48"/>
        <v/>
      </c>
      <c r="K2870"/>
    </row>
    <row r="2871" spans="2:11" x14ac:dyDescent="0.25">
      <c r="B2871" t="str">
        <f t="shared" si="48"/>
        <v/>
      </c>
      <c r="K2871"/>
    </row>
    <row r="2872" spans="2:11" x14ac:dyDescent="0.25">
      <c r="B2872" t="str">
        <f t="shared" si="48"/>
        <v/>
      </c>
      <c r="K2872"/>
    </row>
    <row r="2873" spans="2:11" x14ac:dyDescent="0.25">
      <c r="B2873" t="str">
        <f t="shared" si="48"/>
        <v/>
      </c>
      <c r="K2873"/>
    </row>
    <row r="2874" spans="2:11" x14ac:dyDescent="0.25">
      <c r="B2874" t="str">
        <f t="shared" si="48"/>
        <v/>
      </c>
      <c r="K2874"/>
    </row>
    <row r="2875" spans="2:11" x14ac:dyDescent="0.25">
      <c r="B2875" t="str">
        <f t="shared" si="48"/>
        <v/>
      </c>
      <c r="K2875"/>
    </row>
    <row r="2876" spans="2:11" x14ac:dyDescent="0.25">
      <c r="B2876" t="str">
        <f t="shared" si="48"/>
        <v/>
      </c>
      <c r="K2876"/>
    </row>
    <row r="2877" spans="2:11" x14ac:dyDescent="0.25">
      <c r="B2877" t="str">
        <f t="shared" si="48"/>
        <v/>
      </c>
      <c r="K2877"/>
    </row>
    <row r="2878" spans="2:11" x14ac:dyDescent="0.25">
      <c r="B2878" t="str">
        <f t="shared" si="48"/>
        <v/>
      </c>
      <c r="K2878"/>
    </row>
    <row r="2879" spans="2:11" x14ac:dyDescent="0.25">
      <c r="B2879" t="str">
        <f t="shared" si="48"/>
        <v/>
      </c>
      <c r="K2879"/>
    </row>
    <row r="2880" spans="2:11" x14ac:dyDescent="0.25">
      <c r="B2880" t="str">
        <f t="shared" si="48"/>
        <v/>
      </c>
      <c r="K2880"/>
    </row>
    <row r="2881" spans="2:11" x14ac:dyDescent="0.25">
      <c r="B2881" t="str">
        <f t="shared" si="48"/>
        <v/>
      </c>
      <c r="K2881"/>
    </row>
    <row r="2882" spans="2:11" x14ac:dyDescent="0.25">
      <c r="B2882" t="str">
        <f t="shared" si="48"/>
        <v/>
      </c>
      <c r="K2882"/>
    </row>
    <row r="2883" spans="2:11" x14ac:dyDescent="0.25">
      <c r="B2883" t="str">
        <f t="shared" si="48"/>
        <v/>
      </c>
      <c r="K2883"/>
    </row>
    <row r="2884" spans="2:11" x14ac:dyDescent="0.25">
      <c r="B2884" t="str">
        <f t="shared" si="48"/>
        <v/>
      </c>
      <c r="K2884"/>
    </row>
    <row r="2885" spans="2:11" x14ac:dyDescent="0.25">
      <c r="B2885" t="str">
        <f t="shared" si="48"/>
        <v/>
      </c>
      <c r="K2885"/>
    </row>
    <row r="2886" spans="2:11" x14ac:dyDescent="0.25">
      <c r="B2886" t="str">
        <f t="shared" si="48"/>
        <v/>
      </c>
      <c r="K2886"/>
    </row>
    <row r="2887" spans="2:11" x14ac:dyDescent="0.25">
      <c r="B2887" t="str">
        <f t="shared" si="48"/>
        <v/>
      </c>
      <c r="K2887"/>
    </row>
    <row r="2888" spans="2:11" x14ac:dyDescent="0.25">
      <c r="B2888" t="str">
        <f t="shared" si="48"/>
        <v/>
      </c>
      <c r="K2888"/>
    </row>
    <row r="2889" spans="2:11" x14ac:dyDescent="0.25">
      <c r="B2889" t="str">
        <f t="shared" si="48"/>
        <v/>
      </c>
      <c r="K2889"/>
    </row>
    <row r="2890" spans="2:11" x14ac:dyDescent="0.25">
      <c r="B2890" t="str">
        <f t="shared" ref="B2890:B2953" si="49">LEFT(A2890,3)</f>
        <v/>
      </c>
      <c r="K2890"/>
    </row>
    <row r="2891" spans="2:11" x14ac:dyDescent="0.25">
      <c r="B2891" t="str">
        <f t="shared" si="49"/>
        <v/>
      </c>
      <c r="K2891"/>
    </row>
    <row r="2892" spans="2:11" x14ac:dyDescent="0.25">
      <c r="B2892" t="str">
        <f t="shared" si="49"/>
        <v/>
      </c>
      <c r="K2892"/>
    </row>
    <row r="2893" spans="2:11" x14ac:dyDescent="0.25">
      <c r="B2893" t="str">
        <f t="shared" si="49"/>
        <v/>
      </c>
      <c r="K2893"/>
    </row>
    <row r="2894" spans="2:11" x14ac:dyDescent="0.25">
      <c r="B2894" t="str">
        <f t="shared" si="49"/>
        <v/>
      </c>
      <c r="K2894"/>
    </row>
    <row r="2895" spans="2:11" x14ac:dyDescent="0.25">
      <c r="B2895" t="str">
        <f t="shared" si="49"/>
        <v/>
      </c>
      <c r="K2895"/>
    </row>
    <row r="2896" spans="2:11" x14ac:dyDescent="0.25">
      <c r="B2896" t="str">
        <f t="shared" si="49"/>
        <v/>
      </c>
      <c r="K2896"/>
    </row>
    <row r="2897" spans="2:11" x14ac:dyDescent="0.25">
      <c r="B2897" t="str">
        <f t="shared" si="49"/>
        <v/>
      </c>
      <c r="K2897"/>
    </row>
    <row r="2898" spans="2:11" x14ac:dyDescent="0.25">
      <c r="B2898" t="str">
        <f t="shared" si="49"/>
        <v/>
      </c>
      <c r="K2898"/>
    </row>
    <row r="2899" spans="2:11" x14ac:dyDescent="0.25">
      <c r="B2899" t="str">
        <f t="shared" si="49"/>
        <v/>
      </c>
      <c r="K2899"/>
    </row>
    <row r="2900" spans="2:11" x14ac:dyDescent="0.25">
      <c r="B2900" t="str">
        <f t="shared" si="49"/>
        <v/>
      </c>
      <c r="K2900"/>
    </row>
    <row r="2901" spans="2:11" x14ac:dyDescent="0.25">
      <c r="B2901" t="str">
        <f t="shared" si="49"/>
        <v/>
      </c>
      <c r="K2901"/>
    </row>
    <row r="2902" spans="2:11" x14ac:dyDescent="0.25">
      <c r="B2902" t="str">
        <f t="shared" si="49"/>
        <v/>
      </c>
      <c r="K2902"/>
    </row>
    <row r="2903" spans="2:11" x14ac:dyDescent="0.25">
      <c r="B2903" t="str">
        <f t="shared" si="49"/>
        <v/>
      </c>
      <c r="K2903"/>
    </row>
    <row r="2904" spans="2:11" x14ac:dyDescent="0.25">
      <c r="B2904" t="str">
        <f t="shared" si="49"/>
        <v/>
      </c>
      <c r="K2904"/>
    </row>
    <row r="2905" spans="2:11" x14ac:dyDescent="0.25">
      <c r="B2905" t="str">
        <f t="shared" si="49"/>
        <v/>
      </c>
      <c r="K2905"/>
    </row>
    <row r="2906" spans="2:11" x14ac:dyDescent="0.25">
      <c r="B2906" t="str">
        <f t="shared" si="49"/>
        <v/>
      </c>
      <c r="K2906"/>
    </row>
    <row r="2907" spans="2:11" x14ac:dyDescent="0.25">
      <c r="B2907" t="str">
        <f t="shared" si="49"/>
        <v/>
      </c>
      <c r="K2907"/>
    </row>
    <row r="2908" spans="2:11" x14ac:dyDescent="0.25">
      <c r="B2908" t="str">
        <f t="shared" si="49"/>
        <v/>
      </c>
      <c r="K2908"/>
    </row>
    <row r="2909" spans="2:11" x14ac:dyDescent="0.25">
      <c r="B2909" t="str">
        <f t="shared" si="49"/>
        <v/>
      </c>
      <c r="K2909"/>
    </row>
    <row r="2910" spans="2:11" x14ac:dyDescent="0.25">
      <c r="B2910" t="str">
        <f t="shared" si="49"/>
        <v/>
      </c>
      <c r="K2910"/>
    </row>
    <row r="2911" spans="2:11" x14ac:dyDescent="0.25">
      <c r="B2911" t="str">
        <f t="shared" si="49"/>
        <v/>
      </c>
      <c r="K2911"/>
    </row>
    <row r="2912" spans="2:11" x14ac:dyDescent="0.25">
      <c r="B2912" t="str">
        <f t="shared" si="49"/>
        <v/>
      </c>
      <c r="K2912"/>
    </row>
    <row r="2913" spans="2:11" x14ac:dyDescent="0.25">
      <c r="B2913" t="str">
        <f t="shared" si="49"/>
        <v/>
      </c>
      <c r="K2913"/>
    </row>
    <row r="2914" spans="2:11" x14ac:dyDescent="0.25">
      <c r="B2914" t="str">
        <f t="shared" si="49"/>
        <v/>
      </c>
      <c r="K2914"/>
    </row>
    <row r="2915" spans="2:11" x14ac:dyDescent="0.25">
      <c r="B2915" t="str">
        <f t="shared" si="49"/>
        <v/>
      </c>
      <c r="K2915"/>
    </row>
    <row r="2916" spans="2:11" x14ac:dyDescent="0.25">
      <c r="B2916" t="str">
        <f t="shared" si="49"/>
        <v/>
      </c>
      <c r="K2916"/>
    </row>
    <row r="2917" spans="2:11" x14ac:dyDescent="0.25">
      <c r="B2917" t="str">
        <f t="shared" si="49"/>
        <v/>
      </c>
      <c r="K2917"/>
    </row>
    <row r="2918" spans="2:11" x14ac:dyDescent="0.25">
      <c r="B2918" t="str">
        <f t="shared" si="49"/>
        <v/>
      </c>
      <c r="K2918"/>
    </row>
    <row r="2919" spans="2:11" x14ac:dyDescent="0.25">
      <c r="B2919" t="str">
        <f t="shared" si="49"/>
        <v/>
      </c>
      <c r="K2919"/>
    </row>
    <row r="2920" spans="2:11" x14ac:dyDescent="0.25">
      <c r="B2920" t="str">
        <f t="shared" si="49"/>
        <v/>
      </c>
      <c r="K2920"/>
    </row>
    <row r="2921" spans="2:11" x14ac:dyDescent="0.25">
      <c r="B2921" t="str">
        <f t="shared" si="49"/>
        <v/>
      </c>
      <c r="K2921"/>
    </row>
    <row r="2922" spans="2:11" x14ac:dyDescent="0.25">
      <c r="B2922" t="str">
        <f t="shared" si="49"/>
        <v/>
      </c>
      <c r="K2922"/>
    </row>
    <row r="2923" spans="2:11" x14ac:dyDescent="0.25">
      <c r="B2923" t="str">
        <f t="shared" si="49"/>
        <v/>
      </c>
      <c r="K2923"/>
    </row>
    <row r="2924" spans="2:11" x14ac:dyDescent="0.25">
      <c r="B2924" t="str">
        <f t="shared" si="49"/>
        <v/>
      </c>
      <c r="K2924"/>
    </row>
    <row r="2925" spans="2:11" x14ac:dyDescent="0.25">
      <c r="B2925" t="str">
        <f t="shared" si="49"/>
        <v/>
      </c>
      <c r="K2925"/>
    </row>
    <row r="2926" spans="2:11" x14ac:dyDescent="0.25">
      <c r="B2926" t="str">
        <f t="shared" si="49"/>
        <v/>
      </c>
      <c r="K2926"/>
    </row>
    <row r="2927" spans="2:11" x14ac:dyDescent="0.25">
      <c r="B2927" t="str">
        <f t="shared" si="49"/>
        <v/>
      </c>
      <c r="K2927"/>
    </row>
    <row r="2928" spans="2:11" x14ac:dyDescent="0.25">
      <c r="B2928" t="str">
        <f t="shared" si="49"/>
        <v/>
      </c>
      <c r="K2928"/>
    </row>
    <row r="2929" spans="2:11" x14ac:dyDescent="0.25">
      <c r="B2929" t="str">
        <f t="shared" si="49"/>
        <v/>
      </c>
      <c r="K2929"/>
    </row>
    <row r="2930" spans="2:11" x14ac:dyDescent="0.25">
      <c r="B2930" t="str">
        <f t="shared" si="49"/>
        <v/>
      </c>
      <c r="K2930"/>
    </row>
    <row r="2931" spans="2:11" x14ac:dyDescent="0.25">
      <c r="B2931" t="str">
        <f t="shared" si="49"/>
        <v/>
      </c>
      <c r="K2931"/>
    </row>
    <row r="2932" spans="2:11" x14ac:dyDescent="0.25">
      <c r="B2932" t="str">
        <f t="shared" si="49"/>
        <v/>
      </c>
      <c r="K2932"/>
    </row>
    <row r="2933" spans="2:11" x14ac:dyDescent="0.25">
      <c r="B2933" t="str">
        <f t="shared" si="49"/>
        <v/>
      </c>
      <c r="K2933"/>
    </row>
    <row r="2934" spans="2:11" x14ac:dyDescent="0.25">
      <c r="B2934" t="str">
        <f t="shared" si="49"/>
        <v/>
      </c>
      <c r="K2934"/>
    </row>
    <row r="2935" spans="2:11" x14ac:dyDescent="0.25">
      <c r="B2935" t="str">
        <f t="shared" si="49"/>
        <v/>
      </c>
      <c r="K2935"/>
    </row>
    <row r="2936" spans="2:11" x14ac:dyDescent="0.25">
      <c r="B2936" t="str">
        <f t="shared" si="49"/>
        <v/>
      </c>
      <c r="K2936"/>
    </row>
    <row r="2937" spans="2:11" x14ac:dyDescent="0.25">
      <c r="B2937" t="str">
        <f t="shared" si="49"/>
        <v/>
      </c>
      <c r="K2937"/>
    </row>
    <row r="2938" spans="2:11" x14ac:dyDescent="0.25">
      <c r="B2938" t="str">
        <f t="shared" si="49"/>
        <v/>
      </c>
      <c r="K2938"/>
    </row>
    <row r="2939" spans="2:11" x14ac:dyDescent="0.25">
      <c r="B2939" t="str">
        <f t="shared" si="49"/>
        <v/>
      </c>
      <c r="K2939"/>
    </row>
    <row r="2940" spans="2:11" x14ac:dyDescent="0.25">
      <c r="B2940" t="str">
        <f t="shared" si="49"/>
        <v/>
      </c>
      <c r="K2940"/>
    </row>
    <row r="2941" spans="2:11" x14ac:dyDescent="0.25">
      <c r="B2941" t="str">
        <f t="shared" si="49"/>
        <v/>
      </c>
      <c r="K2941"/>
    </row>
    <row r="2942" spans="2:11" x14ac:dyDescent="0.25">
      <c r="B2942" t="str">
        <f t="shared" si="49"/>
        <v/>
      </c>
      <c r="K2942"/>
    </row>
    <row r="2943" spans="2:11" x14ac:dyDescent="0.25">
      <c r="B2943" t="str">
        <f t="shared" si="49"/>
        <v/>
      </c>
      <c r="K2943"/>
    </row>
    <row r="2944" spans="2:11" x14ac:dyDescent="0.25">
      <c r="B2944" t="str">
        <f t="shared" si="49"/>
        <v/>
      </c>
      <c r="K2944"/>
    </row>
    <row r="2945" spans="2:11" x14ac:dyDescent="0.25">
      <c r="B2945" t="str">
        <f t="shared" si="49"/>
        <v/>
      </c>
      <c r="K2945"/>
    </row>
    <row r="2946" spans="2:11" x14ac:dyDescent="0.25">
      <c r="B2946" t="str">
        <f t="shared" si="49"/>
        <v/>
      </c>
      <c r="K2946"/>
    </row>
    <row r="2947" spans="2:11" x14ac:dyDescent="0.25">
      <c r="B2947" t="str">
        <f t="shared" si="49"/>
        <v/>
      </c>
      <c r="K2947"/>
    </row>
    <row r="2948" spans="2:11" x14ac:dyDescent="0.25">
      <c r="B2948" t="str">
        <f t="shared" si="49"/>
        <v/>
      </c>
      <c r="K2948"/>
    </row>
    <row r="2949" spans="2:11" x14ac:dyDescent="0.25">
      <c r="B2949" t="str">
        <f t="shared" si="49"/>
        <v/>
      </c>
      <c r="K2949"/>
    </row>
    <row r="2950" spans="2:11" x14ac:dyDescent="0.25">
      <c r="B2950" t="str">
        <f t="shared" si="49"/>
        <v/>
      </c>
      <c r="K2950"/>
    </row>
    <row r="2951" spans="2:11" x14ac:dyDescent="0.25">
      <c r="B2951" t="str">
        <f t="shared" si="49"/>
        <v/>
      </c>
      <c r="K2951"/>
    </row>
    <row r="2952" spans="2:11" x14ac:dyDescent="0.25">
      <c r="B2952" t="str">
        <f t="shared" si="49"/>
        <v/>
      </c>
      <c r="K2952"/>
    </row>
    <row r="2953" spans="2:11" x14ac:dyDescent="0.25">
      <c r="B2953" t="str">
        <f t="shared" si="49"/>
        <v/>
      </c>
      <c r="K2953"/>
    </row>
    <row r="2954" spans="2:11" x14ac:dyDescent="0.25">
      <c r="B2954" t="str">
        <f t="shared" ref="B2954:B3017" si="50">LEFT(A2954,3)</f>
        <v/>
      </c>
      <c r="K2954"/>
    </row>
    <row r="2955" spans="2:11" x14ac:dyDescent="0.25">
      <c r="B2955" t="str">
        <f t="shared" si="50"/>
        <v/>
      </c>
      <c r="K2955"/>
    </row>
    <row r="2956" spans="2:11" x14ac:dyDescent="0.25">
      <c r="B2956" t="str">
        <f t="shared" si="50"/>
        <v/>
      </c>
      <c r="K2956"/>
    </row>
    <row r="2957" spans="2:11" x14ac:dyDescent="0.25">
      <c r="B2957" t="str">
        <f t="shared" si="50"/>
        <v/>
      </c>
      <c r="K2957"/>
    </row>
    <row r="2958" spans="2:11" x14ac:dyDescent="0.25">
      <c r="B2958" t="str">
        <f t="shared" si="50"/>
        <v/>
      </c>
      <c r="K2958"/>
    </row>
    <row r="2959" spans="2:11" x14ac:dyDescent="0.25">
      <c r="B2959" t="str">
        <f t="shared" si="50"/>
        <v/>
      </c>
      <c r="K2959"/>
    </row>
    <row r="2960" spans="2:11" x14ac:dyDescent="0.25">
      <c r="B2960" t="str">
        <f t="shared" si="50"/>
        <v/>
      </c>
      <c r="K2960"/>
    </row>
    <row r="2961" spans="2:11" x14ac:dyDescent="0.25">
      <c r="B2961" t="str">
        <f t="shared" si="50"/>
        <v/>
      </c>
      <c r="K2961"/>
    </row>
    <row r="2962" spans="2:11" x14ac:dyDescent="0.25">
      <c r="B2962" t="str">
        <f t="shared" si="50"/>
        <v/>
      </c>
      <c r="K2962"/>
    </row>
    <row r="2963" spans="2:11" x14ac:dyDescent="0.25">
      <c r="B2963" t="str">
        <f t="shared" si="50"/>
        <v/>
      </c>
      <c r="K2963"/>
    </row>
    <row r="2964" spans="2:11" x14ac:dyDescent="0.25">
      <c r="B2964" t="str">
        <f t="shared" si="50"/>
        <v/>
      </c>
      <c r="K2964"/>
    </row>
    <row r="2965" spans="2:11" x14ac:dyDescent="0.25">
      <c r="B2965" t="str">
        <f t="shared" si="50"/>
        <v/>
      </c>
      <c r="K2965"/>
    </row>
    <row r="2966" spans="2:11" x14ac:dyDescent="0.25">
      <c r="B2966" t="str">
        <f t="shared" si="50"/>
        <v/>
      </c>
      <c r="K2966"/>
    </row>
    <row r="2967" spans="2:11" x14ac:dyDescent="0.25">
      <c r="B2967" t="str">
        <f t="shared" si="50"/>
        <v/>
      </c>
      <c r="K2967"/>
    </row>
    <row r="2968" spans="2:11" x14ac:dyDescent="0.25">
      <c r="B2968" t="str">
        <f t="shared" si="50"/>
        <v/>
      </c>
      <c r="K2968"/>
    </row>
    <row r="2969" spans="2:11" x14ac:dyDescent="0.25">
      <c r="B2969" t="str">
        <f t="shared" si="50"/>
        <v/>
      </c>
      <c r="K2969"/>
    </row>
    <row r="2970" spans="2:11" x14ac:dyDescent="0.25">
      <c r="B2970" t="str">
        <f t="shared" si="50"/>
        <v/>
      </c>
      <c r="K2970"/>
    </row>
    <row r="2971" spans="2:11" x14ac:dyDescent="0.25">
      <c r="B2971" t="str">
        <f t="shared" si="50"/>
        <v/>
      </c>
      <c r="K2971"/>
    </row>
    <row r="2972" spans="2:11" x14ac:dyDescent="0.25">
      <c r="B2972" t="str">
        <f t="shared" si="50"/>
        <v/>
      </c>
      <c r="K2972"/>
    </row>
    <row r="2973" spans="2:11" x14ac:dyDescent="0.25">
      <c r="B2973" t="str">
        <f t="shared" si="50"/>
        <v/>
      </c>
      <c r="K2973"/>
    </row>
    <row r="2974" spans="2:11" x14ac:dyDescent="0.25">
      <c r="B2974" t="str">
        <f t="shared" si="50"/>
        <v/>
      </c>
      <c r="K2974"/>
    </row>
    <row r="2975" spans="2:11" x14ac:dyDescent="0.25">
      <c r="B2975" t="str">
        <f t="shared" si="50"/>
        <v/>
      </c>
      <c r="K2975"/>
    </row>
    <row r="2976" spans="2:11" x14ac:dyDescent="0.25">
      <c r="B2976" t="str">
        <f t="shared" si="50"/>
        <v/>
      </c>
      <c r="K2976"/>
    </row>
    <row r="2977" spans="2:11" x14ac:dyDescent="0.25">
      <c r="B2977" t="str">
        <f t="shared" si="50"/>
        <v/>
      </c>
      <c r="K2977"/>
    </row>
    <row r="2978" spans="2:11" x14ac:dyDescent="0.25">
      <c r="B2978" t="str">
        <f t="shared" si="50"/>
        <v/>
      </c>
      <c r="K2978"/>
    </row>
    <row r="2979" spans="2:11" x14ac:dyDescent="0.25">
      <c r="B2979" t="str">
        <f t="shared" si="50"/>
        <v/>
      </c>
      <c r="K2979"/>
    </row>
    <row r="2980" spans="2:11" x14ac:dyDescent="0.25">
      <c r="B2980" t="str">
        <f t="shared" si="50"/>
        <v/>
      </c>
      <c r="K2980"/>
    </row>
    <row r="2981" spans="2:11" x14ac:dyDescent="0.25">
      <c r="B2981" t="str">
        <f t="shared" si="50"/>
        <v/>
      </c>
      <c r="K2981"/>
    </row>
    <row r="2982" spans="2:11" x14ac:dyDescent="0.25">
      <c r="B2982" t="str">
        <f t="shared" si="50"/>
        <v/>
      </c>
      <c r="K2982"/>
    </row>
    <row r="2983" spans="2:11" x14ac:dyDescent="0.25">
      <c r="B2983" t="str">
        <f t="shared" si="50"/>
        <v/>
      </c>
      <c r="K2983"/>
    </row>
    <row r="2984" spans="2:11" x14ac:dyDescent="0.25">
      <c r="B2984" t="str">
        <f t="shared" si="50"/>
        <v/>
      </c>
      <c r="K2984"/>
    </row>
    <row r="2985" spans="2:11" x14ac:dyDescent="0.25">
      <c r="B2985" t="str">
        <f t="shared" si="50"/>
        <v/>
      </c>
      <c r="K2985"/>
    </row>
    <row r="2986" spans="2:11" x14ac:dyDescent="0.25">
      <c r="B2986" t="str">
        <f t="shared" si="50"/>
        <v/>
      </c>
      <c r="K2986"/>
    </row>
    <row r="2987" spans="2:11" x14ac:dyDescent="0.25">
      <c r="B2987" t="str">
        <f t="shared" si="50"/>
        <v/>
      </c>
      <c r="K2987"/>
    </row>
    <row r="2988" spans="2:11" x14ac:dyDescent="0.25">
      <c r="B2988" t="str">
        <f t="shared" si="50"/>
        <v/>
      </c>
      <c r="K2988"/>
    </row>
    <row r="2989" spans="2:11" x14ac:dyDescent="0.25">
      <c r="B2989" t="str">
        <f t="shared" si="50"/>
        <v/>
      </c>
      <c r="K2989"/>
    </row>
    <row r="2990" spans="2:11" x14ac:dyDescent="0.25">
      <c r="B2990" t="str">
        <f t="shared" si="50"/>
        <v/>
      </c>
      <c r="K2990"/>
    </row>
    <row r="2991" spans="2:11" x14ac:dyDescent="0.25">
      <c r="B2991" t="str">
        <f t="shared" si="50"/>
        <v/>
      </c>
      <c r="K2991"/>
    </row>
    <row r="2992" spans="2:11" x14ac:dyDescent="0.25">
      <c r="B2992" t="str">
        <f t="shared" si="50"/>
        <v/>
      </c>
      <c r="K2992"/>
    </row>
    <row r="2993" spans="2:11" x14ac:dyDescent="0.25">
      <c r="B2993" t="str">
        <f t="shared" si="50"/>
        <v/>
      </c>
      <c r="K2993"/>
    </row>
    <row r="2994" spans="2:11" x14ac:dyDescent="0.25">
      <c r="B2994" t="str">
        <f t="shared" si="50"/>
        <v/>
      </c>
      <c r="K2994"/>
    </row>
    <row r="2995" spans="2:11" x14ac:dyDescent="0.25">
      <c r="B2995" t="str">
        <f t="shared" si="50"/>
        <v/>
      </c>
      <c r="K2995"/>
    </row>
    <row r="2996" spans="2:11" x14ac:dyDescent="0.25">
      <c r="B2996" t="str">
        <f t="shared" si="50"/>
        <v/>
      </c>
      <c r="K2996"/>
    </row>
    <row r="2997" spans="2:11" x14ac:dyDescent="0.25">
      <c r="B2997" t="str">
        <f t="shared" si="50"/>
        <v/>
      </c>
      <c r="K2997"/>
    </row>
    <row r="2998" spans="2:11" x14ac:dyDescent="0.25">
      <c r="B2998" t="str">
        <f t="shared" si="50"/>
        <v/>
      </c>
      <c r="K2998"/>
    </row>
    <row r="2999" spans="2:11" x14ac:dyDescent="0.25">
      <c r="B2999" t="str">
        <f t="shared" si="50"/>
        <v/>
      </c>
      <c r="K2999"/>
    </row>
    <row r="3000" spans="2:11" x14ac:dyDescent="0.25">
      <c r="B3000" t="str">
        <f t="shared" si="50"/>
        <v/>
      </c>
      <c r="K3000"/>
    </row>
    <row r="3001" spans="2:11" x14ac:dyDescent="0.25">
      <c r="B3001" t="str">
        <f t="shared" si="50"/>
        <v/>
      </c>
      <c r="K3001"/>
    </row>
    <row r="3002" spans="2:11" x14ac:dyDescent="0.25">
      <c r="B3002" t="str">
        <f t="shared" si="50"/>
        <v/>
      </c>
      <c r="K3002"/>
    </row>
    <row r="3003" spans="2:11" x14ac:dyDescent="0.25">
      <c r="B3003" t="str">
        <f t="shared" si="50"/>
        <v/>
      </c>
      <c r="K3003"/>
    </row>
    <row r="3004" spans="2:11" x14ac:dyDescent="0.25">
      <c r="B3004" t="str">
        <f t="shared" si="50"/>
        <v/>
      </c>
      <c r="K3004"/>
    </row>
    <row r="3005" spans="2:11" x14ac:dyDescent="0.25">
      <c r="B3005" t="str">
        <f t="shared" si="50"/>
        <v/>
      </c>
      <c r="K3005"/>
    </row>
    <row r="3006" spans="2:11" x14ac:dyDescent="0.25">
      <c r="B3006" t="str">
        <f t="shared" si="50"/>
        <v/>
      </c>
      <c r="K3006"/>
    </row>
    <row r="3007" spans="2:11" x14ac:dyDescent="0.25">
      <c r="B3007" t="str">
        <f t="shared" si="50"/>
        <v/>
      </c>
      <c r="K3007"/>
    </row>
    <row r="3008" spans="2:11" x14ac:dyDescent="0.25">
      <c r="B3008" t="str">
        <f t="shared" si="50"/>
        <v/>
      </c>
      <c r="K3008"/>
    </row>
    <row r="3009" spans="2:11" x14ac:dyDescent="0.25">
      <c r="B3009" t="str">
        <f t="shared" si="50"/>
        <v/>
      </c>
      <c r="K3009"/>
    </row>
    <row r="3010" spans="2:11" x14ac:dyDescent="0.25">
      <c r="B3010" t="str">
        <f t="shared" si="50"/>
        <v/>
      </c>
      <c r="K3010"/>
    </row>
    <row r="3011" spans="2:11" x14ac:dyDescent="0.25">
      <c r="B3011" t="str">
        <f t="shared" si="50"/>
        <v/>
      </c>
      <c r="K3011"/>
    </row>
    <row r="3012" spans="2:11" x14ac:dyDescent="0.25">
      <c r="B3012" t="str">
        <f t="shared" si="50"/>
        <v/>
      </c>
      <c r="K3012"/>
    </row>
    <row r="3013" spans="2:11" x14ac:dyDescent="0.25">
      <c r="B3013" t="str">
        <f t="shared" si="50"/>
        <v/>
      </c>
      <c r="K3013"/>
    </row>
    <row r="3014" spans="2:11" x14ac:dyDescent="0.25">
      <c r="B3014" t="str">
        <f t="shared" si="50"/>
        <v/>
      </c>
      <c r="K3014"/>
    </row>
    <row r="3015" spans="2:11" x14ac:dyDescent="0.25">
      <c r="B3015" t="str">
        <f t="shared" si="50"/>
        <v/>
      </c>
      <c r="K3015"/>
    </row>
    <row r="3016" spans="2:11" x14ac:dyDescent="0.25">
      <c r="B3016" t="str">
        <f t="shared" si="50"/>
        <v/>
      </c>
      <c r="K3016"/>
    </row>
    <row r="3017" spans="2:11" x14ac:dyDescent="0.25">
      <c r="B3017" t="str">
        <f t="shared" si="50"/>
        <v/>
      </c>
      <c r="K3017"/>
    </row>
    <row r="3018" spans="2:11" x14ac:dyDescent="0.25">
      <c r="B3018" t="str">
        <f t="shared" ref="B3018:B3081" si="51">LEFT(A3018,3)</f>
        <v/>
      </c>
      <c r="K3018"/>
    </row>
    <row r="3019" spans="2:11" x14ac:dyDescent="0.25">
      <c r="B3019" t="str">
        <f t="shared" si="51"/>
        <v/>
      </c>
      <c r="K3019"/>
    </row>
    <row r="3020" spans="2:11" x14ac:dyDescent="0.25">
      <c r="B3020" t="str">
        <f t="shared" si="51"/>
        <v/>
      </c>
      <c r="K3020"/>
    </row>
    <row r="3021" spans="2:11" x14ac:dyDescent="0.25">
      <c r="B3021" t="str">
        <f t="shared" si="51"/>
        <v/>
      </c>
      <c r="K3021"/>
    </row>
    <row r="3022" spans="2:11" x14ac:dyDescent="0.25">
      <c r="B3022" t="str">
        <f t="shared" si="51"/>
        <v/>
      </c>
      <c r="K3022"/>
    </row>
    <row r="3023" spans="2:11" x14ac:dyDescent="0.25">
      <c r="B3023" t="str">
        <f t="shared" si="51"/>
        <v/>
      </c>
      <c r="K3023"/>
    </row>
    <row r="3024" spans="2:11" x14ac:dyDescent="0.25">
      <c r="B3024" t="str">
        <f t="shared" si="51"/>
        <v/>
      </c>
      <c r="K3024"/>
    </row>
    <row r="3025" spans="2:11" x14ac:dyDescent="0.25">
      <c r="B3025" t="str">
        <f t="shared" si="51"/>
        <v/>
      </c>
      <c r="K3025"/>
    </row>
    <row r="3026" spans="2:11" x14ac:dyDescent="0.25">
      <c r="B3026" t="str">
        <f t="shared" si="51"/>
        <v/>
      </c>
      <c r="K3026"/>
    </row>
    <row r="3027" spans="2:11" x14ac:dyDescent="0.25">
      <c r="B3027" t="str">
        <f t="shared" si="51"/>
        <v/>
      </c>
      <c r="K3027"/>
    </row>
    <row r="3028" spans="2:11" x14ac:dyDescent="0.25">
      <c r="B3028" t="str">
        <f t="shared" si="51"/>
        <v/>
      </c>
      <c r="K3028"/>
    </row>
    <row r="3029" spans="2:11" x14ac:dyDescent="0.25">
      <c r="B3029" t="str">
        <f t="shared" si="51"/>
        <v/>
      </c>
      <c r="K3029"/>
    </row>
    <row r="3030" spans="2:11" x14ac:dyDescent="0.25">
      <c r="B3030" t="str">
        <f t="shared" si="51"/>
        <v/>
      </c>
      <c r="K3030"/>
    </row>
    <row r="3031" spans="2:11" x14ac:dyDescent="0.25">
      <c r="B3031" t="str">
        <f t="shared" si="51"/>
        <v/>
      </c>
      <c r="K3031"/>
    </row>
    <row r="3032" spans="2:11" x14ac:dyDescent="0.25">
      <c r="B3032" t="str">
        <f t="shared" si="51"/>
        <v/>
      </c>
      <c r="K3032"/>
    </row>
    <row r="3033" spans="2:11" x14ac:dyDescent="0.25">
      <c r="B3033" t="str">
        <f t="shared" si="51"/>
        <v/>
      </c>
      <c r="K3033"/>
    </row>
    <row r="3034" spans="2:11" x14ac:dyDescent="0.25">
      <c r="B3034" t="str">
        <f t="shared" si="51"/>
        <v/>
      </c>
      <c r="K3034"/>
    </row>
    <row r="3035" spans="2:11" x14ac:dyDescent="0.25">
      <c r="B3035" t="str">
        <f t="shared" si="51"/>
        <v/>
      </c>
      <c r="K3035"/>
    </row>
    <row r="3036" spans="2:11" x14ac:dyDescent="0.25">
      <c r="B3036" t="str">
        <f t="shared" si="51"/>
        <v/>
      </c>
      <c r="K3036"/>
    </row>
    <row r="3037" spans="2:11" x14ac:dyDescent="0.25">
      <c r="B3037" t="str">
        <f t="shared" si="51"/>
        <v/>
      </c>
      <c r="K3037"/>
    </row>
    <row r="3038" spans="2:11" x14ac:dyDescent="0.25">
      <c r="B3038" t="str">
        <f t="shared" si="51"/>
        <v/>
      </c>
      <c r="K3038"/>
    </row>
    <row r="3039" spans="2:11" x14ac:dyDescent="0.25">
      <c r="B3039" t="str">
        <f t="shared" si="51"/>
        <v/>
      </c>
      <c r="K3039"/>
    </row>
    <row r="3040" spans="2:11" x14ac:dyDescent="0.25">
      <c r="B3040" t="str">
        <f t="shared" si="51"/>
        <v/>
      </c>
      <c r="K3040"/>
    </row>
    <row r="3041" spans="2:11" x14ac:dyDescent="0.25">
      <c r="B3041" t="str">
        <f t="shared" si="51"/>
        <v/>
      </c>
      <c r="K3041"/>
    </row>
    <row r="3042" spans="2:11" x14ac:dyDescent="0.25">
      <c r="B3042" t="str">
        <f t="shared" si="51"/>
        <v/>
      </c>
      <c r="K3042"/>
    </row>
    <row r="3043" spans="2:11" x14ac:dyDescent="0.25">
      <c r="B3043" t="str">
        <f t="shared" si="51"/>
        <v/>
      </c>
      <c r="K3043"/>
    </row>
    <row r="3044" spans="2:11" x14ac:dyDescent="0.25">
      <c r="B3044" t="str">
        <f t="shared" si="51"/>
        <v/>
      </c>
      <c r="K3044"/>
    </row>
    <row r="3045" spans="2:11" x14ac:dyDescent="0.25">
      <c r="B3045" t="str">
        <f t="shared" si="51"/>
        <v/>
      </c>
      <c r="K3045"/>
    </row>
    <row r="3046" spans="2:11" x14ac:dyDescent="0.25">
      <c r="B3046" t="str">
        <f t="shared" si="51"/>
        <v/>
      </c>
      <c r="K3046"/>
    </row>
    <row r="3047" spans="2:11" x14ac:dyDescent="0.25">
      <c r="B3047" t="str">
        <f t="shared" si="51"/>
        <v/>
      </c>
      <c r="K3047"/>
    </row>
    <row r="3048" spans="2:11" x14ac:dyDescent="0.25">
      <c r="B3048" t="str">
        <f t="shared" si="51"/>
        <v/>
      </c>
      <c r="K3048"/>
    </row>
    <row r="3049" spans="2:11" x14ac:dyDescent="0.25">
      <c r="B3049" t="str">
        <f t="shared" si="51"/>
        <v/>
      </c>
      <c r="K3049"/>
    </row>
    <row r="3050" spans="2:11" x14ac:dyDescent="0.25">
      <c r="B3050" t="str">
        <f t="shared" si="51"/>
        <v/>
      </c>
      <c r="K3050"/>
    </row>
    <row r="3051" spans="2:11" x14ac:dyDescent="0.25">
      <c r="B3051" t="str">
        <f t="shared" si="51"/>
        <v/>
      </c>
      <c r="K3051"/>
    </row>
    <row r="3052" spans="2:11" x14ac:dyDescent="0.25">
      <c r="B3052" t="str">
        <f t="shared" si="51"/>
        <v/>
      </c>
      <c r="K3052"/>
    </row>
    <row r="3053" spans="2:11" x14ac:dyDescent="0.25">
      <c r="B3053" t="str">
        <f t="shared" si="51"/>
        <v/>
      </c>
      <c r="K3053"/>
    </row>
    <row r="3054" spans="2:11" x14ac:dyDescent="0.25">
      <c r="B3054" t="str">
        <f t="shared" si="51"/>
        <v/>
      </c>
      <c r="K3054"/>
    </row>
    <row r="3055" spans="2:11" x14ac:dyDescent="0.25">
      <c r="B3055" t="str">
        <f t="shared" si="51"/>
        <v/>
      </c>
      <c r="K3055"/>
    </row>
    <row r="3056" spans="2:11" x14ac:dyDescent="0.25">
      <c r="B3056" t="str">
        <f t="shared" si="51"/>
        <v/>
      </c>
      <c r="K3056"/>
    </row>
    <row r="3057" spans="2:11" x14ac:dyDescent="0.25">
      <c r="B3057" t="str">
        <f t="shared" si="51"/>
        <v/>
      </c>
      <c r="K3057"/>
    </row>
    <row r="3058" spans="2:11" x14ac:dyDescent="0.25">
      <c r="B3058" t="str">
        <f t="shared" si="51"/>
        <v/>
      </c>
      <c r="K3058"/>
    </row>
    <row r="3059" spans="2:11" x14ac:dyDescent="0.25">
      <c r="B3059" t="str">
        <f t="shared" si="51"/>
        <v/>
      </c>
      <c r="K3059"/>
    </row>
    <row r="3060" spans="2:11" x14ac:dyDescent="0.25">
      <c r="B3060" t="str">
        <f t="shared" si="51"/>
        <v/>
      </c>
      <c r="K3060"/>
    </row>
    <row r="3061" spans="2:11" x14ac:dyDescent="0.25">
      <c r="B3061" t="str">
        <f t="shared" si="51"/>
        <v/>
      </c>
      <c r="K3061"/>
    </row>
    <row r="3062" spans="2:11" x14ac:dyDescent="0.25">
      <c r="B3062" t="str">
        <f t="shared" si="51"/>
        <v/>
      </c>
      <c r="K3062"/>
    </row>
    <row r="3063" spans="2:11" x14ac:dyDescent="0.25">
      <c r="B3063" t="str">
        <f t="shared" si="51"/>
        <v/>
      </c>
      <c r="K3063"/>
    </row>
    <row r="3064" spans="2:11" x14ac:dyDescent="0.25">
      <c r="B3064" t="str">
        <f t="shared" si="51"/>
        <v/>
      </c>
      <c r="K3064"/>
    </row>
    <row r="3065" spans="2:11" x14ac:dyDescent="0.25">
      <c r="B3065" t="str">
        <f t="shared" si="51"/>
        <v/>
      </c>
      <c r="K3065"/>
    </row>
    <row r="3066" spans="2:11" x14ac:dyDescent="0.25">
      <c r="B3066" t="str">
        <f t="shared" si="51"/>
        <v/>
      </c>
      <c r="K3066"/>
    </row>
    <row r="3067" spans="2:11" x14ac:dyDescent="0.25">
      <c r="B3067" t="str">
        <f t="shared" si="51"/>
        <v/>
      </c>
      <c r="K3067"/>
    </row>
    <row r="3068" spans="2:11" x14ac:dyDescent="0.25">
      <c r="B3068" t="str">
        <f t="shared" si="51"/>
        <v/>
      </c>
      <c r="K3068"/>
    </row>
    <row r="3069" spans="2:11" x14ac:dyDescent="0.25">
      <c r="B3069" t="str">
        <f t="shared" si="51"/>
        <v/>
      </c>
      <c r="K3069"/>
    </row>
    <row r="3070" spans="2:11" x14ac:dyDescent="0.25">
      <c r="B3070" t="str">
        <f t="shared" si="51"/>
        <v/>
      </c>
      <c r="K3070"/>
    </row>
    <row r="3071" spans="2:11" x14ac:dyDescent="0.25">
      <c r="B3071" t="str">
        <f t="shared" si="51"/>
        <v/>
      </c>
      <c r="K3071"/>
    </row>
    <row r="3072" spans="2:11" x14ac:dyDescent="0.25">
      <c r="B3072" t="str">
        <f t="shared" si="51"/>
        <v/>
      </c>
      <c r="K3072"/>
    </row>
    <row r="3073" spans="2:11" x14ac:dyDescent="0.25">
      <c r="B3073" t="str">
        <f t="shared" si="51"/>
        <v/>
      </c>
      <c r="K3073"/>
    </row>
    <row r="3074" spans="2:11" x14ac:dyDescent="0.25">
      <c r="B3074" t="str">
        <f t="shared" si="51"/>
        <v/>
      </c>
      <c r="K3074"/>
    </row>
    <row r="3075" spans="2:11" x14ac:dyDescent="0.25">
      <c r="B3075" t="str">
        <f t="shared" si="51"/>
        <v/>
      </c>
      <c r="K3075"/>
    </row>
    <row r="3076" spans="2:11" x14ac:dyDescent="0.25">
      <c r="B3076" t="str">
        <f t="shared" si="51"/>
        <v/>
      </c>
      <c r="K3076"/>
    </row>
    <row r="3077" spans="2:11" x14ac:dyDescent="0.25">
      <c r="B3077" t="str">
        <f t="shared" si="51"/>
        <v/>
      </c>
      <c r="K3077"/>
    </row>
    <row r="3078" spans="2:11" x14ac:dyDescent="0.25">
      <c r="B3078" t="str">
        <f t="shared" si="51"/>
        <v/>
      </c>
      <c r="K3078"/>
    </row>
    <row r="3079" spans="2:11" x14ac:dyDescent="0.25">
      <c r="B3079" t="str">
        <f t="shared" si="51"/>
        <v/>
      </c>
      <c r="K3079"/>
    </row>
    <row r="3080" spans="2:11" x14ac:dyDescent="0.25">
      <c r="B3080" t="str">
        <f t="shared" si="51"/>
        <v/>
      </c>
      <c r="K3080"/>
    </row>
    <row r="3081" spans="2:11" x14ac:dyDescent="0.25">
      <c r="B3081" t="str">
        <f t="shared" si="51"/>
        <v/>
      </c>
      <c r="K3081"/>
    </row>
    <row r="3082" spans="2:11" x14ac:dyDescent="0.25">
      <c r="B3082" t="str">
        <f t="shared" ref="B3082:B3145" si="52">LEFT(A3082,3)</f>
        <v/>
      </c>
      <c r="K3082"/>
    </row>
    <row r="3083" spans="2:11" x14ac:dyDescent="0.25">
      <c r="B3083" t="str">
        <f t="shared" si="52"/>
        <v/>
      </c>
      <c r="K3083"/>
    </row>
    <row r="3084" spans="2:11" x14ac:dyDescent="0.25">
      <c r="B3084" t="str">
        <f t="shared" si="52"/>
        <v/>
      </c>
      <c r="K3084"/>
    </row>
    <row r="3085" spans="2:11" x14ac:dyDescent="0.25">
      <c r="B3085" t="str">
        <f t="shared" si="52"/>
        <v/>
      </c>
      <c r="K3085"/>
    </row>
    <row r="3086" spans="2:11" x14ac:dyDescent="0.25">
      <c r="B3086" t="str">
        <f t="shared" si="52"/>
        <v/>
      </c>
      <c r="K3086"/>
    </row>
    <row r="3087" spans="2:11" x14ac:dyDescent="0.25">
      <c r="B3087" t="str">
        <f t="shared" si="52"/>
        <v/>
      </c>
      <c r="K3087"/>
    </row>
    <row r="3088" spans="2:11" x14ac:dyDescent="0.25">
      <c r="B3088" t="str">
        <f t="shared" si="52"/>
        <v/>
      </c>
      <c r="K3088"/>
    </row>
    <row r="3089" spans="2:11" x14ac:dyDescent="0.25">
      <c r="B3089" t="str">
        <f t="shared" si="52"/>
        <v/>
      </c>
      <c r="K3089"/>
    </row>
    <row r="3090" spans="2:11" x14ac:dyDescent="0.25">
      <c r="B3090" t="str">
        <f t="shared" si="52"/>
        <v/>
      </c>
      <c r="K3090"/>
    </row>
    <row r="3091" spans="2:11" x14ac:dyDescent="0.25">
      <c r="B3091" t="str">
        <f t="shared" si="52"/>
        <v/>
      </c>
      <c r="K3091"/>
    </row>
    <row r="3092" spans="2:11" x14ac:dyDescent="0.25">
      <c r="B3092" t="str">
        <f t="shared" si="52"/>
        <v/>
      </c>
      <c r="K3092"/>
    </row>
    <row r="3093" spans="2:11" x14ac:dyDescent="0.25">
      <c r="B3093" t="str">
        <f t="shared" si="52"/>
        <v/>
      </c>
      <c r="K3093"/>
    </row>
    <row r="3094" spans="2:11" x14ac:dyDescent="0.25">
      <c r="B3094" t="str">
        <f t="shared" si="52"/>
        <v/>
      </c>
      <c r="K3094"/>
    </row>
    <row r="3095" spans="2:11" x14ac:dyDescent="0.25">
      <c r="B3095" t="str">
        <f t="shared" si="52"/>
        <v/>
      </c>
      <c r="K3095"/>
    </row>
    <row r="3096" spans="2:11" x14ac:dyDescent="0.25">
      <c r="B3096" t="str">
        <f t="shared" si="52"/>
        <v/>
      </c>
      <c r="K3096"/>
    </row>
    <row r="3097" spans="2:11" x14ac:dyDescent="0.25">
      <c r="B3097" t="str">
        <f t="shared" si="52"/>
        <v/>
      </c>
      <c r="K3097"/>
    </row>
    <row r="3098" spans="2:11" x14ac:dyDescent="0.25">
      <c r="B3098" t="str">
        <f t="shared" si="52"/>
        <v/>
      </c>
      <c r="K3098"/>
    </row>
    <row r="3099" spans="2:11" x14ac:dyDescent="0.25">
      <c r="B3099" t="str">
        <f t="shared" si="52"/>
        <v/>
      </c>
      <c r="K3099"/>
    </row>
    <row r="3100" spans="2:11" x14ac:dyDescent="0.25">
      <c r="B3100" t="str">
        <f t="shared" si="52"/>
        <v/>
      </c>
      <c r="K3100"/>
    </row>
    <row r="3101" spans="2:11" x14ac:dyDescent="0.25">
      <c r="B3101" t="str">
        <f t="shared" si="52"/>
        <v/>
      </c>
      <c r="K3101"/>
    </row>
    <row r="3102" spans="2:11" x14ac:dyDescent="0.25">
      <c r="B3102" t="str">
        <f t="shared" si="52"/>
        <v/>
      </c>
      <c r="K3102"/>
    </row>
    <row r="3103" spans="2:11" x14ac:dyDescent="0.25">
      <c r="B3103" t="str">
        <f t="shared" si="52"/>
        <v/>
      </c>
      <c r="K3103"/>
    </row>
    <row r="3104" spans="2:11" x14ac:dyDescent="0.25">
      <c r="B3104" t="str">
        <f t="shared" si="52"/>
        <v/>
      </c>
      <c r="K3104"/>
    </row>
    <row r="3105" spans="2:11" x14ac:dyDescent="0.25">
      <c r="B3105" t="str">
        <f t="shared" si="52"/>
        <v/>
      </c>
      <c r="K3105"/>
    </row>
    <row r="3106" spans="2:11" x14ac:dyDescent="0.25">
      <c r="B3106" t="str">
        <f t="shared" si="52"/>
        <v/>
      </c>
      <c r="K3106"/>
    </row>
    <row r="3107" spans="2:11" x14ac:dyDescent="0.25">
      <c r="B3107" t="str">
        <f t="shared" si="52"/>
        <v/>
      </c>
      <c r="K3107"/>
    </row>
    <row r="3108" spans="2:11" x14ac:dyDescent="0.25">
      <c r="B3108" t="str">
        <f t="shared" si="52"/>
        <v/>
      </c>
      <c r="K3108"/>
    </row>
    <row r="3109" spans="2:11" x14ac:dyDescent="0.25">
      <c r="B3109" t="str">
        <f t="shared" si="52"/>
        <v/>
      </c>
      <c r="K3109"/>
    </row>
    <row r="3110" spans="2:11" x14ac:dyDescent="0.25">
      <c r="B3110" t="str">
        <f t="shared" si="52"/>
        <v/>
      </c>
      <c r="K3110"/>
    </row>
    <row r="3111" spans="2:11" x14ac:dyDescent="0.25">
      <c r="B3111" t="str">
        <f t="shared" si="52"/>
        <v/>
      </c>
      <c r="K3111"/>
    </row>
    <row r="3112" spans="2:11" x14ac:dyDescent="0.25">
      <c r="B3112" t="str">
        <f t="shared" si="52"/>
        <v/>
      </c>
      <c r="K3112"/>
    </row>
    <row r="3113" spans="2:11" x14ac:dyDescent="0.25">
      <c r="B3113" t="str">
        <f t="shared" si="52"/>
        <v/>
      </c>
      <c r="K3113"/>
    </row>
    <row r="3114" spans="2:11" x14ac:dyDescent="0.25">
      <c r="B3114" t="str">
        <f t="shared" si="52"/>
        <v/>
      </c>
      <c r="K3114"/>
    </row>
    <row r="3115" spans="2:11" x14ac:dyDescent="0.25">
      <c r="B3115" t="str">
        <f t="shared" si="52"/>
        <v/>
      </c>
      <c r="K3115"/>
    </row>
    <row r="3116" spans="2:11" x14ac:dyDescent="0.25">
      <c r="B3116" t="str">
        <f t="shared" si="52"/>
        <v/>
      </c>
      <c r="K3116"/>
    </row>
    <row r="3117" spans="2:11" x14ac:dyDescent="0.25">
      <c r="B3117" t="str">
        <f t="shared" si="52"/>
        <v/>
      </c>
      <c r="K3117"/>
    </row>
    <row r="3118" spans="2:11" x14ac:dyDescent="0.25">
      <c r="B3118" t="str">
        <f t="shared" si="52"/>
        <v/>
      </c>
      <c r="K3118"/>
    </row>
    <row r="3119" spans="2:11" x14ac:dyDescent="0.25">
      <c r="B3119" t="str">
        <f t="shared" si="52"/>
        <v/>
      </c>
      <c r="K3119"/>
    </row>
    <row r="3120" spans="2:11" x14ac:dyDescent="0.25">
      <c r="B3120" t="str">
        <f t="shared" si="52"/>
        <v/>
      </c>
      <c r="K3120"/>
    </row>
    <row r="3121" spans="2:11" x14ac:dyDescent="0.25">
      <c r="B3121" t="str">
        <f t="shared" si="52"/>
        <v/>
      </c>
      <c r="K3121"/>
    </row>
    <row r="3122" spans="2:11" x14ac:dyDescent="0.25">
      <c r="B3122" t="str">
        <f t="shared" si="52"/>
        <v/>
      </c>
      <c r="K3122"/>
    </row>
    <row r="3123" spans="2:11" x14ac:dyDescent="0.25">
      <c r="B3123" t="str">
        <f t="shared" si="52"/>
        <v/>
      </c>
      <c r="K3123"/>
    </row>
    <row r="3124" spans="2:11" x14ac:dyDescent="0.25">
      <c r="B3124" t="str">
        <f t="shared" si="52"/>
        <v/>
      </c>
      <c r="K3124"/>
    </row>
    <row r="3125" spans="2:11" x14ac:dyDescent="0.25">
      <c r="B3125" t="str">
        <f t="shared" si="52"/>
        <v/>
      </c>
      <c r="K3125"/>
    </row>
    <row r="3126" spans="2:11" x14ac:dyDescent="0.25">
      <c r="B3126" t="str">
        <f t="shared" si="52"/>
        <v/>
      </c>
      <c r="K3126"/>
    </row>
    <row r="3127" spans="2:11" x14ac:dyDescent="0.25">
      <c r="B3127" t="str">
        <f t="shared" si="52"/>
        <v/>
      </c>
      <c r="K3127"/>
    </row>
    <row r="3128" spans="2:11" x14ac:dyDescent="0.25">
      <c r="B3128" t="str">
        <f t="shared" si="52"/>
        <v/>
      </c>
      <c r="K3128"/>
    </row>
    <row r="3129" spans="2:11" x14ac:dyDescent="0.25">
      <c r="B3129" t="str">
        <f t="shared" si="52"/>
        <v/>
      </c>
      <c r="K3129"/>
    </row>
    <row r="3130" spans="2:11" x14ac:dyDescent="0.25">
      <c r="B3130" t="str">
        <f t="shared" si="52"/>
        <v/>
      </c>
      <c r="K3130"/>
    </row>
    <row r="3131" spans="2:11" x14ac:dyDescent="0.25">
      <c r="B3131" t="str">
        <f t="shared" si="52"/>
        <v/>
      </c>
      <c r="K3131"/>
    </row>
    <row r="3132" spans="2:11" x14ac:dyDescent="0.25">
      <c r="B3132" t="str">
        <f t="shared" si="52"/>
        <v/>
      </c>
      <c r="K3132"/>
    </row>
    <row r="3133" spans="2:11" x14ac:dyDescent="0.25">
      <c r="B3133" t="str">
        <f t="shared" si="52"/>
        <v/>
      </c>
      <c r="K3133"/>
    </row>
    <row r="3134" spans="2:11" x14ac:dyDescent="0.25">
      <c r="B3134" t="str">
        <f t="shared" si="52"/>
        <v/>
      </c>
      <c r="K3134"/>
    </row>
    <row r="3135" spans="2:11" x14ac:dyDescent="0.25">
      <c r="B3135" t="str">
        <f t="shared" si="52"/>
        <v/>
      </c>
      <c r="K3135"/>
    </row>
    <row r="3136" spans="2:11" x14ac:dyDescent="0.25">
      <c r="B3136" t="str">
        <f t="shared" si="52"/>
        <v/>
      </c>
      <c r="K3136"/>
    </row>
    <row r="3137" spans="2:11" x14ac:dyDescent="0.25">
      <c r="B3137" t="str">
        <f t="shared" si="52"/>
        <v/>
      </c>
      <c r="K3137"/>
    </row>
    <row r="3138" spans="2:11" x14ac:dyDescent="0.25">
      <c r="B3138" t="str">
        <f t="shared" si="52"/>
        <v/>
      </c>
      <c r="K3138"/>
    </row>
    <row r="3139" spans="2:11" x14ac:dyDescent="0.25">
      <c r="B3139" t="str">
        <f t="shared" si="52"/>
        <v/>
      </c>
      <c r="K3139"/>
    </row>
    <row r="3140" spans="2:11" x14ac:dyDescent="0.25">
      <c r="B3140" t="str">
        <f t="shared" si="52"/>
        <v/>
      </c>
      <c r="K3140"/>
    </row>
    <row r="3141" spans="2:11" x14ac:dyDescent="0.25">
      <c r="B3141" t="str">
        <f t="shared" si="52"/>
        <v/>
      </c>
      <c r="K3141"/>
    </row>
    <row r="3142" spans="2:11" x14ac:dyDescent="0.25">
      <c r="B3142" t="str">
        <f t="shared" si="52"/>
        <v/>
      </c>
      <c r="K3142"/>
    </row>
    <row r="3143" spans="2:11" x14ac:dyDescent="0.25">
      <c r="B3143" t="str">
        <f t="shared" si="52"/>
        <v/>
      </c>
      <c r="K3143"/>
    </row>
    <row r="3144" spans="2:11" x14ac:dyDescent="0.25">
      <c r="B3144" t="str">
        <f t="shared" si="52"/>
        <v/>
      </c>
      <c r="K3144"/>
    </row>
    <row r="3145" spans="2:11" x14ac:dyDescent="0.25">
      <c r="B3145" t="str">
        <f t="shared" si="52"/>
        <v/>
      </c>
      <c r="K3145"/>
    </row>
    <row r="3146" spans="2:11" x14ac:dyDescent="0.25">
      <c r="B3146" t="str">
        <f t="shared" ref="B3146:B3209" si="53">LEFT(A3146,3)</f>
        <v/>
      </c>
      <c r="K3146"/>
    </row>
    <row r="3147" spans="2:11" x14ac:dyDescent="0.25">
      <c r="B3147" t="str">
        <f t="shared" si="53"/>
        <v/>
      </c>
      <c r="K3147"/>
    </row>
    <row r="3148" spans="2:11" x14ac:dyDescent="0.25">
      <c r="B3148" t="str">
        <f t="shared" si="53"/>
        <v/>
      </c>
      <c r="K3148"/>
    </row>
    <row r="3149" spans="2:11" x14ac:dyDescent="0.25">
      <c r="B3149" t="str">
        <f t="shared" si="53"/>
        <v/>
      </c>
      <c r="K3149"/>
    </row>
    <row r="3150" spans="2:11" x14ac:dyDescent="0.25">
      <c r="B3150" t="str">
        <f t="shared" si="53"/>
        <v/>
      </c>
      <c r="K3150"/>
    </row>
    <row r="3151" spans="2:11" x14ac:dyDescent="0.25">
      <c r="B3151" t="str">
        <f t="shared" si="53"/>
        <v/>
      </c>
      <c r="K3151"/>
    </row>
    <row r="3152" spans="2:11" x14ac:dyDescent="0.25">
      <c r="B3152" t="str">
        <f t="shared" si="53"/>
        <v/>
      </c>
      <c r="K3152"/>
    </row>
    <row r="3153" spans="2:11" x14ac:dyDescent="0.25">
      <c r="B3153" t="str">
        <f t="shared" si="53"/>
        <v/>
      </c>
      <c r="K3153"/>
    </row>
    <row r="3154" spans="2:11" x14ac:dyDescent="0.25">
      <c r="B3154" t="str">
        <f t="shared" si="53"/>
        <v/>
      </c>
      <c r="K3154"/>
    </row>
    <row r="3155" spans="2:11" x14ac:dyDescent="0.25">
      <c r="B3155" t="str">
        <f t="shared" si="53"/>
        <v/>
      </c>
      <c r="K3155"/>
    </row>
    <row r="3156" spans="2:11" x14ac:dyDescent="0.25">
      <c r="B3156" t="str">
        <f t="shared" si="53"/>
        <v/>
      </c>
      <c r="K3156"/>
    </row>
    <row r="3157" spans="2:11" x14ac:dyDescent="0.25">
      <c r="B3157" t="str">
        <f t="shared" si="53"/>
        <v/>
      </c>
      <c r="K3157"/>
    </row>
    <row r="3158" spans="2:11" x14ac:dyDescent="0.25">
      <c r="B3158" t="str">
        <f t="shared" si="53"/>
        <v/>
      </c>
      <c r="K3158"/>
    </row>
    <row r="3159" spans="2:11" x14ac:dyDescent="0.25">
      <c r="B3159" t="str">
        <f t="shared" si="53"/>
        <v/>
      </c>
      <c r="K3159"/>
    </row>
    <row r="3160" spans="2:11" x14ac:dyDescent="0.25">
      <c r="B3160" t="str">
        <f t="shared" si="53"/>
        <v/>
      </c>
      <c r="K3160"/>
    </row>
    <row r="3161" spans="2:11" x14ac:dyDescent="0.25">
      <c r="B3161" t="str">
        <f t="shared" si="53"/>
        <v/>
      </c>
      <c r="K3161"/>
    </row>
    <row r="3162" spans="2:11" x14ac:dyDescent="0.25">
      <c r="B3162" t="str">
        <f t="shared" si="53"/>
        <v/>
      </c>
      <c r="K3162"/>
    </row>
    <row r="3163" spans="2:11" x14ac:dyDescent="0.25">
      <c r="B3163" t="str">
        <f t="shared" si="53"/>
        <v/>
      </c>
      <c r="K3163"/>
    </row>
    <row r="3164" spans="2:11" x14ac:dyDescent="0.25">
      <c r="B3164" t="str">
        <f t="shared" si="53"/>
        <v/>
      </c>
      <c r="K3164"/>
    </row>
    <row r="3165" spans="2:11" x14ac:dyDescent="0.25">
      <c r="B3165" t="str">
        <f t="shared" si="53"/>
        <v/>
      </c>
      <c r="K3165"/>
    </row>
    <row r="3166" spans="2:11" x14ac:dyDescent="0.25">
      <c r="B3166" t="str">
        <f t="shared" si="53"/>
        <v/>
      </c>
      <c r="K3166"/>
    </row>
    <row r="3167" spans="2:11" x14ac:dyDescent="0.25">
      <c r="B3167" t="str">
        <f t="shared" si="53"/>
        <v/>
      </c>
      <c r="K3167"/>
    </row>
    <row r="3168" spans="2:11" x14ac:dyDescent="0.25">
      <c r="B3168" t="str">
        <f t="shared" si="53"/>
        <v/>
      </c>
      <c r="K3168"/>
    </row>
    <row r="3169" spans="2:11" x14ac:dyDescent="0.25">
      <c r="B3169" t="str">
        <f t="shared" si="53"/>
        <v/>
      </c>
      <c r="K3169"/>
    </row>
    <row r="3170" spans="2:11" x14ac:dyDescent="0.25">
      <c r="B3170" t="str">
        <f t="shared" si="53"/>
        <v/>
      </c>
      <c r="K3170"/>
    </row>
    <row r="3171" spans="2:11" x14ac:dyDescent="0.25">
      <c r="B3171" t="str">
        <f t="shared" si="53"/>
        <v/>
      </c>
      <c r="K3171"/>
    </row>
    <row r="3172" spans="2:11" x14ac:dyDescent="0.25">
      <c r="B3172" t="str">
        <f t="shared" si="53"/>
        <v/>
      </c>
      <c r="K3172"/>
    </row>
    <row r="3173" spans="2:11" x14ac:dyDescent="0.25">
      <c r="B3173" t="str">
        <f t="shared" si="53"/>
        <v/>
      </c>
      <c r="K3173"/>
    </row>
    <row r="3174" spans="2:11" x14ac:dyDescent="0.25">
      <c r="B3174" t="str">
        <f t="shared" si="53"/>
        <v/>
      </c>
      <c r="K3174"/>
    </row>
    <row r="3175" spans="2:11" x14ac:dyDescent="0.25">
      <c r="B3175" t="str">
        <f t="shared" si="53"/>
        <v/>
      </c>
      <c r="K3175"/>
    </row>
    <row r="3176" spans="2:11" x14ac:dyDescent="0.25">
      <c r="B3176" t="str">
        <f t="shared" si="53"/>
        <v/>
      </c>
      <c r="K3176"/>
    </row>
    <row r="3177" spans="2:11" x14ac:dyDescent="0.25">
      <c r="B3177" t="str">
        <f t="shared" si="53"/>
        <v/>
      </c>
      <c r="K3177"/>
    </row>
    <row r="3178" spans="2:11" x14ac:dyDescent="0.25">
      <c r="B3178" t="str">
        <f t="shared" si="53"/>
        <v/>
      </c>
      <c r="K3178"/>
    </row>
    <row r="3179" spans="2:11" x14ac:dyDescent="0.25">
      <c r="B3179" t="str">
        <f t="shared" si="53"/>
        <v/>
      </c>
      <c r="K3179"/>
    </row>
    <row r="3180" spans="2:11" x14ac:dyDescent="0.25">
      <c r="B3180" t="str">
        <f t="shared" si="53"/>
        <v/>
      </c>
      <c r="K3180"/>
    </row>
    <row r="3181" spans="2:11" x14ac:dyDescent="0.25">
      <c r="B3181" t="str">
        <f t="shared" si="53"/>
        <v/>
      </c>
      <c r="K3181"/>
    </row>
    <row r="3182" spans="2:11" x14ac:dyDescent="0.25">
      <c r="B3182" t="str">
        <f t="shared" si="53"/>
        <v/>
      </c>
      <c r="K3182"/>
    </row>
    <row r="3183" spans="2:11" x14ac:dyDescent="0.25">
      <c r="B3183" t="str">
        <f t="shared" si="53"/>
        <v/>
      </c>
      <c r="K3183"/>
    </row>
    <row r="3184" spans="2:11" x14ac:dyDescent="0.25">
      <c r="B3184" t="str">
        <f t="shared" si="53"/>
        <v/>
      </c>
      <c r="K3184"/>
    </row>
    <row r="3185" spans="2:11" x14ac:dyDescent="0.25">
      <c r="B3185" t="str">
        <f t="shared" si="53"/>
        <v/>
      </c>
      <c r="K3185"/>
    </row>
    <row r="3186" spans="2:11" x14ac:dyDescent="0.25">
      <c r="B3186" t="str">
        <f t="shared" si="53"/>
        <v/>
      </c>
      <c r="K3186"/>
    </row>
    <row r="3187" spans="2:11" x14ac:dyDescent="0.25">
      <c r="B3187" t="str">
        <f t="shared" si="53"/>
        <v/>
      </c>
      <c r="K3187"/>
    </row>
    <row r="3188" spans="2:11" x14ac:dyDescent="0.25">
      <c r="B3188" t="str">
        <f t="shared" si="53"/>
        <v/>
      </c>
      <c r="K3188"/>
    </row>
    <row r="3189" spans="2:11" x14ac:dyDescent="0.25">
      <c r="B3189" t="str">
        <f t="shared" si="53"/>
        <v/>
      </c>
      <c r="K3189"/>
    </row>
    <row r="3190" spans="2:11" x14ac:dyDescent="0.25">
      <c r="B3190" t="str">
        <f t="shared" si="53"/>
        <v/>
      </c>
      <c r="K3190"/>
    </row>
    <row r="3191" spans="2:11" x14ac:dyDescent="0.25">
      <c r="B3191" t="str">
        <f t="shared" si="53"/>
        <v/>
      </c>
      <c r="K3191"/>
    </row>
    <row r="3192" spans="2:11" x14ac:dyDescent="0.25">
      <c r="B3192" t="str">
        <f t="shared" si="53"/>
        <v/>
      </c>
      <c r="K3192"/>
    </row>
    <row r="3193" spans="2:11" x14ac:dyDescent="0.25">
      <c r="B3193" t="str">
        <f t="shared" si="53"/>
        <v/>
      </c>
      <c r="K3193"/>
    </row>
    <row r="3194" spans="2:11" x14ac:dyDescent="0.25">
      <c r="B3194" t="str">
        <f t="shared" si="53"/>
        <v/>
      </c>
      <c r="K3194"/>
    </row>
    <row r="3195" spans="2:11" x14ac:dyDescent="0.25">
      <c r="B3195" t="str">
        <f t="shared" si="53"/>
        <v/>
      </c>
      <c r="K3195"/>
    </row>
    <row r="3196" spans="2:11" x14ac:dyDescent="0.25">
      <c r="B3196" t="str">
        <f t="shared" si="53"/>
        <v/>
      </c>
      <c r="K3196"/>
    </row>
    <row r="3197" spans="2:11" x14ac:dyDescent="0.25">
      <c r="B3197" t="str">
        <f t="shared" si="53"/>
        <v/>
      </c>
      <c r="K3197"/>
    </row>
    <row r="3198" spans="2:11" x14ac:dyDescent="0.25">
      <c r="B3198" t="str">
        <f t="shared" si="53"/>
        <v/>
      </c>
      <c r="K3198"/>
    </row>
    <row r="3199" spans="2:11" x14ac:dyDescent="0.25">
      <c r="B3199" t="str">
        <f t="shared" si="53"/>
        <v/>
      </c>
      <c r="K3199"/>
    </row>
    <row r="3200" spans="2:11" x14ac:dyDescent="0.25">
      <c r="B3200" t="str">
        <f t="shared" si="53"/>
        <v/>
      </c>
      <c r="K3200"/>
    </row>
    <row r="3201" spans="2:11" x14ac:dyDescent="0.25">
      <c r="B3201" t="str">
        <f t="shared" si="53"/>
        <v/>
      </c>
      <c r="K3201"/>
    </row>
    <row r="3202" spans="2:11" x14ac:dyDescent="0.25">
      <c r="B3202" t="str">
        <f t="shared" si="53"/>
        <v/>
      </c>
      <c r="K3202"/>
    </row>
    <row r="3203" spans="2:11" x14ac:dyDescent="0.25">
      <c r="B3203" t="str">
        <f t="shared" si="53"/>
        <v/>
      </c>
      <c r="K3203"/>
    </row>
    <row r="3204" spans="2:11" x14ac:dyDescent="0.25">
      <c r="B3204" t="str">
        <f t="shared" si="53"/>
        <v/>
      </c>
      <c r="K3204"/>
    </row>
    <row r="3205" spans="2:11" x14ac:dyDescent="0.25">
      <c r="B3205" t="str">
        <f t="shared" si="53"/>
        <v/>
      </c>
      <c r="K3205"/>
    </row>
    <row r="3206" spans="2:11" x14ac:dyDescent="0.25">
      <c r="B3206" t="str">
        <f t="shared" si="53"/>
        <v/>
      </c>
      <c r="K3206"/>
    </row>
    <row r="3207" spans="2:11" x14ac:dyDescent="0.25">
      <c r="B3207" t="str">
        <f t="shared" si="53"/>
        <v/>
      </c>
      <c r="K3207"/>
    </row>
    <row r="3208" spans="2:11" x14ac:dyDescent="0.25">
      <c r="B3208" t="str">
        <f t="shared" si="53"/>
        <v/>
      </c>
      <c r="K3208"/>
    </row>
    <row r="3209" spans="2:11" x14ac:dyDescent="0.25">
      <c r="B3209" t="str">
        <f t="shared" si="53"/>
        <v/>
      </c>
      <c r="K3209"/>
    </row>
    <row r="3210" spans="2:11" x14ac:dyDescent="0.25">
      <c r="B3210" t="str">
        <f t="shared" ref="B3210:B3273" si="54">LEFT(A3210,3)</f>
        <v/>
      </c>
      <c r="K3210"/>
    </row>
    <row r="3211" spans="2:11" x14ac:dyDescent="0.25">
      <c r="B3211" t="str">
        <f t="shared" si="54"/>
        <v/>
      </c>
      <c r="K3211"/>
    </row>
    <row r="3212" spans="2:11" x14ac:dyDescent="0.25">
      <c r="B3212" t="str">
        <f t="shared" si="54"/>
        <v/>
      </c>
      <c r="K3212"/>
    </row>
    <row r="3213" spans="2:11" x14ac:dyDescent="0.25">
      <c r="B3213" t="str">
        <f t="shared" si="54"/>
        <v/>
      </c>
      <c r="K3213"/>
    </row>
    <row r="3214" spans="2:11" x14ac:dyDescent="0.25">
      <c r="B3214" t="str">
        <f t="shared" si="54"/>
        <v/>
      </c>
      <c r="K3214"/>
    </row>
    <row r="3215" spans="2:11" x14ac:dyDescent="0.25">
      <c r="B3215" t="str">
        <f t="shared" si="54"/>
        <v/>
      </c>
      <c r="K3215"/>
    </row>
    <row r="3216" spans="2:11" x14ac:dyDescent="0.25">
      <c r="B3216" t="str">
        <f t="shared" si="54"/>
        <v/>
      </c>
      <c r="K3216"/>
    </row>
    <row r="3217" spans="2:11" x14ac:dyDescent="0.25">
      <c r="B3217" t="str">
        <f t="shared" si="54"/>
        <v/>
      </c>
      <c r="K3217"/>
    </row>
    <row r="3218" spans="2:11" x14ac:dyDescent="0.25">
      <c r="B3218" t="str">
        <f t="shared" si="54"/>
        <v/>
      </c>
      <c r="K3218"/>
    </row>
    <row r="3219" spans="2:11" x14ac:dyDescent="0.25">
      <c r="B3219" t="str">
        <f t="shared" si="54"/>
        <v/>
      </c>
      <c r="K3219"/>
    </row>
    <row r="3220" spans="2:11" x14ac:dyDescent="0.25">
      <c r="B3220" t="str">
        <f t="shared" si="54"/>
        <v/>
      </c>
      <c r="K3220"/>
    </row>
    <row r="3221" spans="2:11" x14ac:dyDescent="0.25">
      <c r="B3221" t="str">
        <f t="shared" si="54"/>
        <v/>
      </c>
      <c r="K3221"/>
    </row>
    <row r="3222" spans="2:11" x14ac:dyDescent="0.25">
      <c r="B3222" t="str">
        <f t="shared" si="54"/>
        <v/>
      </c>
      <c r="K3222"/>
    </row>
    <row r="3223" spans="2:11" x14ac:dyDescent="0.25">
      <c r="B3223" t="str">
        <f t="shared" si="54"/>
        <v/>
      </c>
      <c r="K3223"/>
    </row>
    <row r="3224" spans="2:11" x14ac:dyDescent="0.25">
      <c r="B3224" t="str">
        <f t="shared" si="54"/>
        <v/>
      </c>
      <c r="K3224"/>
    </row>
    <row r="3225" spans="2:11" x14ac:dyDescent="0.25">
      <c r="B3225" t="str">
        <f t="shared" si="54"/>
        <v/>
      </c>
      <c r="K3225"/>
    </row>
    <row r="3226" spans="2:11" x14ac:dyDescent="0.25">
      <c r="B3226" t="str">
        <f t="shared" si="54"/>
        <v/>
      </c>
      <c r="K3226"/>
    </row>
    <row r="3227" spans="2:11" x14ac:dyDescent="0.25">
      <c r="B3227" t="str">
        <f t="shared" si="54"/>
        <v/>
      </c>
      <c r="K3227"/>
    </row>
    <row r="3228" spans="2:11" x14ac:dyDescent="0.25">
      <c r="B3228" t="str">
        <f t="shared" si="54"/>
        <v/>
      </c>
      <c r="K3228"/>
    </row>
    <row r="3229" spans="2:11" x14ac:dyDescent="0.25">
      <c r="B3229" t="str">
        <f t="shared" si="54"/>
        <v/>
      </c>
      <c r="K3229"/>
    </row>
    <row r="3230" spans="2:11" x14ac:dyDescent="0.25">
      <c r="B3230" t="str">
        <f t="shared" si="54"/>
        <v/>
      </c>
      <c r="K3230"/>
    </row>
    <row r="3231" spans="2:11" x14ac:dyDescent="0.25">
      <c r="B3231" t="str">
        <f t="shared" si="54"/>
        <v/>
      </c>
      <c r="K3231"/>
    </row>
    <row r="3232" spans="2:11" x14ac:dyDescent="0.25">
      <c r="B3232" t="str">
        <f t="shared" si="54"/>
        <v/>
      </c>
      <c r="K3232"/>
    </row>
    <row r="3233" spans="2:11" x14ac:dyDescent="0.25">
      <c r="B3233" t="str">
        <f t="shared" si="54"/>
        <v/>
      </c>
      <c r="K3233"/>
    </row>
    <row r="3234" spans="2:11" x14ac:dyDescent="0.25">
      <c r="B3234" t="str">
        <f t="shared" si="54"/>
        <v/>
      </c>
      <c r="K3234"/>
    </row>
    <row r="3235" spans="2:11" x14ac:dyDescent="0.25">
      <c r="B3235" t="str">
        <f t="shared" si="54"/>
        <v/>
      </c>
      <c r="K3235"/>
    </row>
    <row r="3236" spans="2:11" x14ac:dyDescent="0.25">
      <c r="B3236" t="str">
        <f t="shared" si="54"/>
        <v/>
      </c>
      <c r="K3236"/>
    </row>
    <row r="3237" spans="2:11" x14ac:dyDescent="0.25">
      <c r="B3237" t="str">
        <f t="shared" si="54"/>
        <v/>
      </c>
      <c r="K3237"/>
    </row>
    <row r="3238" spans="2:11" x14ac:dyDescent="0.25">
      <c r="B3238" t="str">
        <f t="shared" si="54"/>
        <v/>
      </c>
      <c r="K3238"/>
    </row>
    <row r="3239" spans="2:11" x14ac:dyDescent="0.25">
      <c r="B3239" t="str">
        <f t="shared" si="54"/>
        <v/>
      </c>
      <c r="K3239"/>
    </row>
    <row r="3240" spans="2:11" x14ac:dyDescent="0.25">
      <c r="B3240" t="str">
        <f t="shared" si="54"/>
        <v/>
      </c>
      <c r="K3240"/>
    </row>
    <row r="3241" spans="2:11" x14ac:dyDescent="0.25">
      <c r="B3241" t="str">
        <f t="shared" si="54"/>
        <v/>
      </c>
      <c r="K3241"/>
    </row>
    <row r="3242" spans="2:11" x14ac:dyDescent="0.25">
      <c r="B3242" t="str">
        <f t="shared" si="54"/>
        <v/>
      </c>
      <c r="K3242"/>
    </row>
    <row r="3243" spans="2:11" x14ac:dyDescent="0.25">
      <c r="B3243" t="str">
        <f t="shared" si="54"/>
        <v/>
      </c>
      <c r="K3243"/>
    </row>
    <row r="3244" spans="2:11" x14ac:dyDescent="0.25">
      <c r="B3244" t="str">
        <f t="shared" si="54"/>
        <v/>
      </c>
      <c r="K3244"/>
    </row>
    <row r="3245" spans="2:11" x14ac:dyDescent="0.25">
      <c r="B3245" t="str">
        <f t="shared" si="54"/>
        <v/>
      </c>
      <c r="K3245"/>
    </row>
    <row r="3246" spans="2:11" x14ac:dyDescent="0.25">
      <c r="B3246" t="str">
        <f t="shared" si="54"/>
        <v/>
      </c>
      <c r="K3246"/>
    </row>
    <row r="3247" spans="2:11" x14ac:dyDescent="0.25">
      <c r="B3247" t="str">
        <f t="shared" si="54"/>
        <v/>
      </c>
      <c r="K3247"/>
    </row>
    <row r="3248" spans="2:11" x14ac:dyDescent="0.25">
      <c r="B3248" t="str">
        <f t="shared" si="54"/>
        <v/>
      </c>
      <c r="K3248"/>
    </row>
    <row r="3249" spans="2:11" x14ac:dyDescent="0.25">
      <c r="B3249" t="str">
        <f t="shared" si="54"/>
        <v/>
      </c>
      <c r="K3249"/>
    </row>
    <row r="3250" spans="2:11" x14ac:dyDescent="0.25">
      <c r="B3250" t="str">
        <f t="shared" si="54"/>
        <v/>
      </c>
      <c r="K3250"/>
    </row>
    <row r="3251" spans="2:11" x14ac:dyDescent="0.25">
      <c r="B3251" t="str">
        <f t="shared" si="54"/>
        <v/>
      </c>
      <c r="K3251"/>
    </row>
    <row r="3252" spans="2:11" x14ac:dyDescent="0.25">
      <c r="B3252" t="str">
        <f t="shared" si="54"/>
        <v/>
      </c>
      <c r="K3252"/>
    </row>
    <row r="3253" spans="2:11" x14ac:dyDescent="0.25">
      <c r="B3253" t="str">
        <f t="shared" si="54"/>
        <v/>
      </c>
      <c r="K3253"/>
    </row>
    <row r="3254" spans="2:11" x14ac:dyDescent="0.25">
      <c r="B3254" t="str">
        <f t="shared" si="54"/>
        <v/>
      </c>
      <c r="K3254"/>
    </row>
    <row r="3255" spans="2:11" x14ac:dyDescent="0.25">
      <c r="B3255" t="str">
        <f t="shared" si="54"/>
        <v/>
      </c>
      <c r="K3255"/>
    </row>
    <row r="3256" spans="2:11" x14ac:dyDescent="0.25">
      <c r="B3256" t="str">
        <f t="shared" si="54"/>
        <v/>
      </c>
      <c r="K3256"/>
    </row>
    <row r="3257" spans="2:11" x14ac:dyDescent="0.25">
      <c r="B3257" t="str">
        <f t="shared" si="54"/>
        <v/>
      </c>
      <c r="K3257"/>
    </row>
    <row r="3258" spans="2:11" x14ac:dyDescent="0.25">
      <c r="B3258" t="str">
        <f t="shared" si="54"/>
        <v/>
      </c>
      <c r="K3258"/>
    </row>
    <row r="3259" spans="2:11" x14ac:dyDescent="0.25">
      <c r="B3259" t="str">
        <f t="shared" si="54"/>
        <v/>
      </c>
      <c r="K3259"/>
    </row>
    <row r="3260" spans="2:11" x14ac:dyDescent="0.25">
      <c r="B3260" t="str">
        <f t="shared" si="54"/>
        <v/>
      </c>
      <c r="K3260"/>
    </row>
    <row r="3261" spans="2:11" x14ac:dyDescent="0.25">
      <c r="B3261" t="str">
        <f t="shared" si="54"/>
        <v/>
      </c>
      <c r="K3261"/>
    </row>
    <row r="3262" spans="2:11" x14ac:dyDescent="0.25">
      <c r="B3262" t="str">
        <f t="shared" si="54"/>
        <v/>
      </c>
      <c r="K3262"/>
    </row>
    <row r="3263" spans="2:11" x14ac:dyDescent="0.25">
      <c r="B3263" t="str">
        <f t="shared" si="54"/>
        <v/>
      </c>
      <c r="K3263"/>
    </row>
    <row r="3264" spans="2:11" x14ac:dyDescent="0.25">
      <c r="B3264" t="str">
        <f t="shared" si="54"/>
        <v/>
      </c>
      <c r="K3264"/>
    </row>
    <row r="3265" spans="2:11" x14ac:dyDescent="0.25">
      <c r="B3265" t="str">
        <f t="shared" si="54"/>
        <v/>
      </c>
      <c r="K3265"/>
    </row>
    <row r="3266" spans="2:11" x14ac:dyDescent="0.25">
      <c r="B3266" t="str">
        <f t="shared" si="54"/>
        <v/>
      </c>
      <c r="K3266"/>
    </row>
    <row r="3267" spans="2:11" x14ac:dyDescent="0.25">
      <c r="B3267" t="str">
        <f t="shared" si="54"/>
        <v/>
      </c>
      <c r="K3267"/>
    </row>
    <row r="3268" spans="2:11" x14ac:dyDescent="0.25">
      <c r="B3268" t="str">
        <f t="shared" si="54"/>
        <v/>
      </c>
      <c r="K3268"/>
    </row>
    <row r="3269" spans="2:11" x14ac:dyDescent="0.25">
      <c r="B3269" t="str">
        <f t="shared" si="54"/>
        <v/>
      </c>
      <c r="K3269"/>
    </row>
    <row r="3270" spans="2:11" x14ac:dyDescent="0.25">
      <c r="B3270" t="str">
        <f t="shared" si="54"/>
        <v/>
      </c>
      <c r="K3270"/>
    </row>
    <row r="3271" spans="2:11" x14ac:dyDescent="0.25">
      <c r="B3271" t="str">
        <f t="shared" si="54"/>
        <v/>
      </c>
      <c r="K3271"/>
    </row>
    <row r="3272" spans="2:11" x14ac:dyDescent="0.25">
      <c r="B3272" t="str">
        <f t="shared" si="54"/>
        <v/>
      </c>
      <c r="K3272"/>
    </row>
    <row r="3273" spans="2:11" x14ac:dyDescent="0.25">
      <c r="B3273" t="str">
        <f t="shared" si="54"/>
        <v/>
      </c>
      <c r="K3273"/>
    </row>
    <row r="3274" spans="2:11" x14ac:dyDescent="0.25">
      <c r="B3274" t="str">
        <f t="shared" ref="B3274:B3337" si="55">LEFT(A3274,3)</f>
        <v/>
      </c>
      <c r="K3274"/>
    </row>
    <row r="3275" spans="2:11" x14ac:dyDescent="0.25">
      <c r="B3275" t="str">
        <f t="shared" si="55"/>
        <v/>
      </c>
      <c r="K3275"/>
    </row>
    <row r="3276" spans="2:11" x14ac:dyDescent="0.25">
      <c r="B3276" t="str">
        <f t="shared" si="55"/>
        <v/>
      </c>
      <c r="K3276"/>
    </row>
    <row r="3277" spans="2:11" x14ac:dyDescent="0.25">
      <c r="B3277" t="str">
        <f t="shared" si="55"/>
        <v/>
      </c>
      <c r="K3277"/>
    </row>
    <row r="3278" spans="2:11" x14ac:dyDescent="0.25">
      <c r="B3278" t="str">
        <f t="shared" si="55"/>
        <v/>
      </c>
      <c r="K3278"/>
    </row>
    <row r="3279" spans="2:11" x14ac:dyDescent="0.25">
      <c r="B3279" t="str">
        <f t="shared" si="55"/>
        <v/>
      </c>
      <c r="K3279"/>
    </row>
    <row r="3280" spans="2:11" x14ac:dyDescent="0.25">
      <c r="B3280" t="str">
        <f t="shared" si="55"/>
        <v/>
      </c>
      <c r="K3280"/>
    </row>
    <row r="3281" spans="2:11" x14ac:dyDescent="0.25">
      <c r="B3281" t="str">
        <f t="shared" si="55"/>
        <v/>
      </c>
      <c r="K3281"/>
    </row>
    <row r="3282" spans="2:11" x14ac:dyDescent="0.25">
      <c r="B3282" t="str">
        <f t="shared" si="55"/>
        <v/>
      </c>
      <c r="K3282"/>
    </row>
    <row r="3283" spans="2:11" x14ac:dyDescent="0.25">
      <c r="B3283" t="str">
        <f t="shared" si="55"/>
        <v/>
      </c>
      <c r="K3283"/>
    </row>
    <row r="3284" spans="2:11" x14ac:dyDescent="0.25">
      <c r="B3284" t="str">
        <f t="shared" si="55"/>
        <v/>
      </c>
      <c r="K3284"/>
    </row>
    <row r="3285" spans="2:11" x14ac:dyDescent="0.25">
      <c r="B3285" t="str">
        <f t="shared" si="55"/>
        <v/>
      </c>
      <c r="K3285"/>
    </row>
    <row r="3286" spans="2:11" x14ac:dyDescent="0.25">
      <c r="B3286" t="str">
        <f t="shared" si="55"/>
        <v/>
      </c>
      <c r="K3286"/>
    </row>
    <row r="3287" spans="2:11" x14ac:dyDescent="0.25">
      <c r="B3287" t="str">
        <f t="shared" si="55"/>
        <v/>
      </c>
      <c r="K3287"/>
    </row>
    <row r="3288" spans="2:11" x14ac:dyDescent="0.25">
      <c r="B3288" t="str">
        <f t="shared" si="55"/>
        <v/>
      </c>
      <c r="K3288"/>
    </row>
    <row r="3289" spans="2:11" x14ac:dyDescent="0.25">
      <c r="B3289" t="str">
        <f t="shared" si="55"/>
        <v/>
      </c>
      <c r="K3289"/>
    </row>
    <row r="3290" spans="2:11" x14ac:dyDescent="0.25">
      <c r="B3290" t="str">
        <f t="shared" si="55"/>
        <v/>
      </c>
      <c r="K3290"/>
    </row>
    <row r="3291" spans="2:11" x14ac:dyDescent="0.25">
      <c r="B3291" t="str">
        <f t="shared" si="55"/>
        <v/>
      </c>
      <c r="K3291"/>
    </row>
    <row r="3292" spans="2:11" x14ac:dyDescent="0.25">
      <c r="B3292" t="str">
        <f t="shared" si="55"/>
        <v/>
      </c>
      <c r="K3292"/>
    </row>
    <row r="3293" spans="2:11" x14ac:dyDescent="0.25">
      <c r="B3293" t="str">
        <f t="shared" si="55"/>
        <v/>
      </c>
      <c r="K3293"/>
    </row>
    <row r="3294" spans="2:11" x14ac:dyDescent="0.25">
      <c r="B3294" t="str">
        <f t="shared" si="55"/>
        <v/>
      </c>
      <c r="K3294"/>
    </row>
    <row r="3295" spans="2:11" x14ac:dyDescent="0.25">
      <c r="B3295" t="str">
        <f t="shared" si="55"/>
        <v/>
      </c>
      <c r="K3295"/>
    </row>
    <row r="3296" spans="2:11" x14ac:dyDescent="0.25">
      <c r="B3296" t="str">
        <f t="shared" si="55"/>
        <v/>
      </c>
      <c r="K3296"/>
    </row>
    <row r="3297" spans="2:11" x14ac:dyDescent="0.25">
      <c r="B3297" t="str">
        <f t="shared" si="55"/>
        <v/>
      </c>
      <c r="K3297"/>
    </row>
    <row r="3298" spans="2:11" x14ac:dyDescent="0.25">
      <c r="B3298" t="str">
        <f t="shared" si="55"/>
        <v/>
      </c>
      <c r="K3298"/>
    </row>
    <row r="3299" spans="2:11" x14ac:dyDescent="0.25">
      <c r="B3299" t="str">
        <f t="shared" si="55"/>
        <v/>
      </c>
      <c r="K3299"/>
    </row>
    <row r="3300" spans="2:11" x14ac:dyDescent="0.25">
      <c r="B3300" t="str">
        <f t="shared" si="55"/>
        <v/>
      </c>
      <c r="K3300"/>
    </row>
    <row r="3301" spans="2:11" x14ac:dyDescent="0.25">
      <c r="B3301" t="str">
        <f t="shared" si="55"/>
        <v/>
      </c>
      <c r="K3301"/>
    </row>
    <row r="3302" spans="2:11" x14ac:dyDescent="0.25">
      <c r="B3302" t="str">
        <f t="shared" si="55"/>
        <v/>
      </c>
      <c r="K3302"/>
    </row>
    <row r="3303" spans="2:11" x14ac:dyDescent="0.25">
      <c r="B3303" t="str">
        <f t="shared" si="55"/>
        <v/>
      </c>
      <c r="K3303"/>
    </row>
    <row r="3304" spans="2:11" x14ac:dyDescent="0.25">
      <c r="B3304" t="str">
        <f t="shared" si="55"/>
        <v/>
      </c>
      <c r="K3304"/>
    </row>
    <row r="3305" spans="2:11" x14ac:dyDescent="0.25">
      <c r="B3305" t="str">
        <f t="shared" si="55"/>
        <v/>
      </c>
      <c r="K3305"/>
    </row>
    <row r="3306" spans="2:11" x14ac:dyDescent="0.25">
      <c r="B3306" t="str">
        <f t="shared" si="55"/>
        <v/>
      </c>
      <c r="K3306"/>
    </row>
    <row r="3307" spans="2:11" x14ac:dyDescent="0.25">
      <c r="B3307" t="str">
        <f t="shared" si="55"/>
        <v/>
      </c>
      <c r="K3307"/>
    </row>
    <row r="3308" spans="2:11" x14ac:dyDescent="0.25">
      <c r="B3308" t="str">
        <f t="shared" si="55"/>
        <v/>
      </c>
      <c r="K3308"/>
    </row>
    <row r="3309" spans="2:11" x14ac:dyDescent="0.25">
      <c r="B3309" t="str">
        <f t="shared" si="55"/>
        <v/>
      </c>
      <c r="K3309"/>
    </row>
    <row r="3310" spans="2:11" x14ac:dyDescent="0.25">
      <c r="B3310" t="str">
        <f t="shared" si="55"/>
        <v/>
      </c>
      <c r="K3310"/>
    </row>
    <row r="3311" spans="2:11" x14ac:dyDescent="0.25">
      <c r="B3311" t="str">
        <f t="shared" si="55"/>
        <v/>
      </c>
      <c r="K3311"/>
    </row>
    <row r="3312" spans="2:11" x14ac:dyDescent="0.25">
      <c r="B3312" t="str">
        <f t="shared" si="55"/>
        <v/>
      </c>
      <c r="K3312"/>
    </row>
    <row r="3313" spans="2:11" x14ac:dyDescent="0.25">
      <c r="B3313" t="str">
        <f t="shared" si="55"/>
        <v/>
      </c>
      <c r="K3313"/>
    </row>
    <row r="3314" spans="2:11" x14ac:dyDescent="0.25">
      <c r="B3314" t="str">
        <f t="shared" si="55"/>
        <v/>
      </c>
      <c r="K3314"/>
    </row>
    <row r="3315" spans="2:11" x14ac:dyDescent="0.25">
      <c r="B3315" t="str">
        <f t="shared" si="55"/>
        <v/>
      </c>
      <c r="K3315"/>
    </row>
    <row r="3316" spans="2:11" x14ac:dyDescent="0.25">
      <c r="B3316" t="str">
        <f t="shared" si="55"/>
        <v/>
      </c>
      <c r="K3316"/>
    </row>
    <row r="3317" spans="2:11" x14ac:dyDescent="0.25">
      <c r="B3317" t="str">
        <f t="shared" si="55"/>
        <v/>
      </c>
      <c r="K3317"/>
    </row>
    <row r="3318" spans="2:11" x14ac:dyDescent="0.25">
      <c r="B3318" t="str">
        <f t="shared" si="55"/>
        <v/>
      </c>
      <c r="K3318"/>
    </row>
    <row r="3319" spans="2:11" x14ac:dyDescent="0.25">
      <c r="B3319" t="str">
        <f t="shared" si="55"/>
        <v/>
      </c>
      <c r="K3319"/>
    </row>
    <row r="3320" spans="2:11" x14ac:dyDescent="0.25">
      <c r="B3320" t="str">
        <f t="shared" si="55"/>
        <v/>
      </c>
      <c r="K3320"/>
    </row>
    <row r="3321" spans="2:11" x14ac:dyDescent="0.25">
      <c r="B3321" t="str">
        <f t="shared" si="55"/>
        <v/>
      </c>
      <c r="K3321"/>
    </row>
    <row r="3322" spans="2:11" x14ac:dyDescent="0.25">
      <c r="B3322" t="str">
        <f t="shared" si="55"/>
        <v/>
      </c>
      <c r="K3322"/>
    </row>
    <row r="3323" spans="2:11" x14ac:dyDescent="0.25">
      <c r="B3323" t="str">
        <f t="shared" si="55"/>
        <v/>
      </c>
      <c r="K3323"/>
    </row>
    <row r="3324" spans="2:11" x14ac:dyDescent="0.25">
      <c r="B3324" t="str">
        <f t="shared" si="55"/>
        <v/>
      </c>
      <c r="K3324"/>
    </row>
    <row r="3325" spans="2:11" x14ac:dyDescent="0.25">
      <c r="B3325" t="str">
        <f t="shared" si="55"/>
        <v/>
      </c>
      <c r="K3325"/>
    </row>
    <row r="3326" spans="2:11" x14ac:dyDescent="0.25">
      <c r="B3326" t="str">
        <f t="shared" si="55"/>
        <v/>
      </c>
      <c r="K3326"/>
    </row>
    <row r="3327" spans="2:11" x14ac:dyDescent="0.25">
      <c r="B3327" t="str">
        <f t="shared" si="55"/>
        <v/>
      </c>
      <c r="K3327"/>
    </row>
    <row r="3328" spans="2:11" x14ac:dyDescent="0.25">
      <c r="B3328" t="str">
        <f t="shared" si="55"/>
        <v/>
      </c>
      <c r="K3328"/>
    </row>
    <row r="3329" spans="2:11" x14ac:dyDescent="0.25">
      <c r="B3329" t="str">
        <f t="shared" si="55"/>
        <v/>
      </c>
      <c r="K3329"/>
    </row>
    <row r="3330" spans="2:11" x14ac:dyDescent="0.25">
      <c r="B3330" t="str">
        <f t="shared" si="55"/>
        <v/>
      </c>
      <c r="K3330"/>
    </row>
    <row r="3331" spans="2:11" x14ac:dyDescent="0.25">
      <c r="B3331" t="str">
        <f t="shared" si="55"/>
        <v/>
      </c>
      <c r="K3331"/>
    </row>
    <row r="3332" spans="2:11" x14ac:dyDescent="0.25">
      <c r="B3332" t="str">
        <f t="shared" si="55"/>
        <v/>
      </c>
      <c r="K3332"/>
    </row>
    <row r="3333" spans="2:11" x14ac:dyDescent="0.25">
      <c r="B3333" t="str">
        <f t="shared" si="55"/>
        <v/>
      </c>
      <c r="K3333"/>
    </row>
    <row r="3334" spans="2:11" x14ac:dyDescent="0.25">
      <c r="B3334" t="str">
        <f t="shared" si="55"/>
        <v/>
      </c>
      <c r="K3334"/>
    </row>
    <row r="3335" spans="2:11" x14ac:dyDescent="0.25">
      <c r="B3335" t="str">
        <f t="shared" si="55"/>
        <v/>
      </c>
      <c r="K3335"/>
    </row>
    <row r="3336" spans="2:11" x14ac:dyDescent="0.25">
      <c r="B3336" t="str">
        <f t="shared" si="55"/>
        <v/>
      </c>
      <c r="K3336"/>
    </row>
    <row r="3337" spans="2:11" x14ac:dyDescent="0.25">
      <c r="B3337" t="str">
        <f t="shared" si="55"/>
        <v/>
      </c>
      <c r="K3337"/>
    </row>
    <row r="3338" spans="2:11" x14ac:dyDescent="0.25">
      <c r="B3338" t="str">
        <f t="shared" ref="B3338:B3401" si="56">LEFT(A3338,3)</f>
        <v/>
      </c>
      <c r="K3338"/>
    </row>
    <row r="3339" spans="2:11" x14ac:dyDescent="0.25">
      <c r="B3339" t="str">
        <f t="shared" si="56"/>
        <v/>
      </c>
      <c r="K3339"/>
    </row>
    <row r="3340" spans="2:11" x14ac:dyDescent="0.25">
      <c r="B3340" t="str">
        <f t="shared" si="56"/>
        <v/>
      </c>
      <c r="K3340"/>
    </row>
    <row r="3341" spans="2:11" x14ac:dyDescent="0.25">
      <c r="B3341" t="str">
        <f t="shared" si="56"/>
        <v/>
      </c>
      <c r="K3341"/>
    </row>
    <row r="3342" spans="2:11" x14ac:dyDescent="0.25">
      <c r="B3342" t="str">
        <f t="shared" si="56"/>
        <v/>
      </c>
      <c r="K3342"/>
    </row>
    <row r="3343" spans="2:11" x14ac:dyDescent="0.25">
      <c r="B3343" t="str">
        <f t="shared" si="56"/>
        <v/>
      </c>
      <c r="K3343"/>
    </row>
    <row r="3344" spans="2:11" x14ac:dyDescent="0.25">
      <c r="B3344" t="str">
        <f t="shared" si="56"/>
        <v/>
      </c>
      <c r="K3344"/>
    </row>
    <row r="3345" spans="2:11" x14ac:dyDescent="0.25">
      <c r="B3345" t="str">
        <f t="shared" si="56"/>
        <v/>
      </c>
      <c r="K3345"/>
    </row>
    <row r="3346" spans="2:11" x14ac:dyDescent="0.25">
      <c r="B3346" t="str">
        <f t="shared" si="56"/>
        <v/>
      </c>
      <c r="K3346"/>
    </row>
    <row r="3347" spans="2:11" x14ac:dyDescent="0.25">
      <c r="B3347" t="str">
        <f t="shared" si="56"/>
        <v/>
      </c>
      <c r="K3347"/>
    </row>
    <row r="3348" spans="2:11" x14ac:dyDescent="0.25">
      <c r="B3348" t="str">
        <f t="shared" si="56"/>
        <v/>
      </c>
      <c r="K3348"/>
    </row>
    <row r="3349" spans="2:11" x14ac:dyDescent="0.25">
      <c r="B3349" t="str">
        <f t="shared" si="56"/>
        <v/>
      </c>
      <c r="K3349"/>
    </row>
    <row r="3350" spans="2:11" x14ac:dyDescent="0.25">
      <c r="B3350" t="str">
        <f t="shared" si="56"/>
        <v/>
      </c>
      <c r="K3350"/>
    </row>
    <row r="3351" spans="2:11" x14ac:dyDescent="0.25">
      <c r="B3351" t="str">
        <f t="shared" si="56"/>
        <v/>
      </c>
      <c r="K3351"/>
    </row>
    <row r="3352" spans="2:11" x14ac:dyDescent="0.25">
      <c r="B3352" t="str">
        <f t="shared" si="56"/>
        <v/>
      </c>
      <c r="K3352"/>
    </row>
    <row r="3353" spans="2:11" x14ac:dyDescent="0.25">
      <c r="B3353" t="str">
        <f t="shared" si="56"/>
        <v/>
      </c>
      <c r="K3353"/>
    </row>
    <row r="3354" spans="2:11" x14ac:dyDescent="0.25">
      <c r="B3354" t="str">
        <f t="shared" si="56"/>
        <v/>
      </c>
      <c r="K3354"/>
    </row>
    <row r="3355" spans="2:11" x14ac:dyDescent="0.25">
      <c r="B3355" t="str">
        <f t="shared" si="56"/>
        <v/>
      </c>
      <c r="K3355"/>
    </row>
    <row r="3356" spans="2:11" x14ac:dyDescent="0.25">
      <c r="B3356" t="str">
        <f t="shared" si="56"/>
        <v/>
      </c>
      <c r="K3356"/>
    </row>
    <row r="3357" spans="2:11" x14ac:dyDescent="0.25">
      <c r="B3357" t="str">
        <f t="shared" si="56"/>
        <v/>
      </c>
      <c r="K3357"/>
    </row>
    <row r="3358" spans="2:11" x14ac:dyDescent="0.25">
      <c r="B3358" t="str">
        <f t="shared" si="56"/>
        <v/>
      </c>
      <c r="K3358"/>
    </row>
    <row r="3359" spans="2:11" x14ac:dyDescent="0.25">
      <c r="B3359" t="str">
        <f t="shared" si="56"/>
        <v/>
      </c>
      <c r="K3359"/>
    </row>
    <row r="3360" spans="2:11" x14ac:dyDescent="0.25">
      <c r="B3360" t="str">
        <f t="shared" si="56"/>
        <v/>
      </c>
      <c r="K3360"/>
    </row>
    <row r="3361" spans="2:11" x14ac:dyDescent="0.25">
      <c r="B3361" t="str">
        <f t="shared" si="56"/>
        <v/>
      </c>
      <c r="K3361"/>
    </row>
    <row r="3362" spans="2:11" x14ac:dyDescent="0.25">
      <c r="B3362" t="str">
        <f t="shared" si="56"/>
        <v/>
      </c>
      <c r="K3362"/>
    </row>
    <row r="3363" spans="2:11" x14ac:dyDescent="0.25">
      <c r="B3363" t="str">
        <f t="shared" si="56"/>
        <v/>
      </c>
      <c r="K3363"/>
    </row>
    <row r="3364" spans="2:11" x14ac:dyDescent="0.25">
      <c r="B3364" t="str">
        <f t="shared" si="56"/>
        <v/>
      </c>
      <c r="K3364"/>
    </row>
    <row r="3365" spans="2:11" x14ac:dyDescent="0.25">
      <c r="B3365" t="str">
        <f t="shared" si="56"/>
        <v/>
      </c>
      <c r="K3365"/>
    </row>
    <row r="3366" spans="2:11" x14ac:dyDescent="0.25">
      <c r="B3366" t="str">
        <f t="shared" si="56"/>
        <v/>
      </c>
      <c r="K3366"/>
    </row>
    <row r="3367" spans="2:11" x14ac:dyDescent="0.25">
      <c r="B3367" t="str">
        <f t="shared" si="56"/>
        <v/>
      </c>
      <c r="K3367"/>
    </row>
    <row r="3368" spans="2:11" x14ac:dyDescent="0.25">
      <c r="B3368" t="str">
        <f t="shared" si="56"/>
        <v/>
      </c>
      <c r="K3368"/>
    </row>
    <row r="3369" spans="2:11" x14ac:dyDescent="0.25">
      <c r="B3369" t="str">
        <f t="shared" si="56"/>
        <v/>
      </c>
      <c r="K3369"/>
    </row>
    <row r="3370" spans="2:11" x14ac:dyDescent="0.25">
      <c r="B3370" t="str">
        <f t="shared" si="56"/>
        <v/>
      </c>
      <c r="K3370"/>
    </row>
    <row r="3371" spans="2:11" x14ac:dyDescent="0.25">
      <c r="B3371" t="str">
        <f t="shared" si="56"/>
        <v/>
      </c>
      <c r="K3371"/>
    </row>
    <row r="3372" spans="2:11" x14ac:dyDescent="0.25">
      <c r="B3372" t="str">
        <f t="shared" si="56"/>
        <v/>
      </c>
      <c r="K3372"/>
    </row>
    <row r="3373" spans="2:11" x14ac:dyDescent="0.25">
      <c r="B3373" t="str">
        <f t="shared" si="56"/>
        <v/>
      </c>
      <c r="K3373"/>
    </row>
    <row r="3374" spans="2:11" x14ac:dyDescent="0.25">
      <c r="B3374" t="str">
        <f t="shared" si="56"/>
        <v/>
      </c>
      <c r="K3374"/>
    </row>
    <row r="3375" spans="2:11" x14ac:dyDescent="0.25">
      <c r="B3375" t="str">
        <f t="shared" si="56"/>
        <v/>
      </c>
      <c r="K3375"/>
    </row>
    <row r="3376" spans="2:11" x14ac:dyDescent="0.25">
      <c r="B3376" t="str">
        <f t="shared" si="56"/>
        <v/>
      </c>
      <c r="K3376"/>
    </row>
    <row r="3377" spans="2:11" x14ac:dyDescent="0.25">
      <c r="B3377" t="str">
        <f t="shared" si="56"/>
        <v/>
      </c>
      <c r="K3377"/>
    </row>
    <row r="3378" spans="2:11" x14ac:dyDescent="0.25">
      <c r="B3378" t="str">
        <f t="shared" si="56"/>
        <v/>
      </c>
      <c r="K3378"/>
    </row>
    <row r="3379" spans="2:11" x14ac:dyDescent="0.25">
      <c r="B3379" t="str">
        <f t="shared" si="56"/>
        <v/>
      </c>
      <c r="K3379"/>
    </row>
    <row r="3380" spans="2:11" x14ac:dyDescent="0.25">
      <c r="B3380" t="str">
        <f t="shared" si="56"/>
        <v/>
      </c>
      <c r="K3380"/>
    </row>
    <row r="3381" spans="2:11" x14ac:dyDescent="0.25">
      <c r="B3381" t="str">
        <f t="shared" si="56"/>
        <v/>
      </c>
      <c r="K3381"/>
    </row>
    <row r="3382" spans="2:11" x14ac:dyDescent="0.25">
      <c r="B3382" t="str">
        <f t="shared" si="56"/>
        <v/>
      </c>
      <c r="K3382"/>
    </row>
    <row r="3383" spans="2:11" x14ac:dyDescent="0.25">
      <c r="B3383" t="str">
        <f t="shared" si="56"/>
        <v/>
      </c>
      <c r="K3383"/>
    </row>
    <row r="3384" spans="2:11" x14ac:dyDescent="0.25">
      <c r="B3384" t="str">
        <f t="shared" si="56"/>
        <v/>
      </c>
      <c r="K3384"/>
    </row>
    <row r="3385" spans="2:11" x14ac:dyDescent="0.25">
      <c r="B3385" t="str">
        <f t="shared" si="56"/>
        <v/>
      </c>
      <c r="K3385"/>
    </row>
    <row r="3386" spans="2:11" x14ac:dyDescent="0.25">
      <c r="B3386" t="str">
        <f t="shared" si="56"/>
        <v/>
      </c>
      <c r="K3386"/>
    </row>
    <row r="3387" spans="2:11" x14ac:dyDescent="0.25">
      <c r="B3387" t="str">
        <f t="shared" si="56"/>
        <v/>
      </c>
      <c r="K3387"/>
    </row>
    <row r="3388" spans="2:11" x14ac:dyDescent="0.25">
      <c r="B3388" t="str">
        <f t="shared" si="56"/>
        <v/>
      </c>
      <c r="K3388"/>
    </row>
    <row r="3389" spans="2:11" x14ac:dyDescent="0.25">
      <c r="B3389" t="str">
        <f t="shared" si="56"/>
        <v/>
      </c>
      <c r="K3389"/>
    </row>
    <row r="3390" spans="2:11" x14ac:dyDescent="0.25">
      <c r="B3390" t="str">
        <f t="shared" si="56"/>
        <v/>
      </c>
      <c r="K3390"/>
    </row>
    <row r="3391" spans="2:11" x14ac:dyDescent="0.25">
      <c r="B3391" t="str">
        <f t="shared" si="56"/>
        <v/>
      </c>
      <c r="K3391"/>
    </row>
    <row r="3392" spans="2:11" x14ac:dyDescent="0.25">
      <c r="B3392" t="str">
        <f t="shared" si="56"/>
        <v/>
      </c>
      <c r="K3392"/>
    </row>
    <row r="3393" spans="2:11" x14ac:dyDescent="0.25">
      <c r="B3393" t="str">
        <f t="shared" si="56"/>
        <v/>
      </c>
      <c r="K3393"/>
    </row>
    <row r="3394" spans="2:11" x14ac:dyDescent="0.25">
      <c r="B3394" t="str">
        <f t="shared" si="56"/>
        <v/>
      </c>
      <c r="K3394"/>
    </row>
    <row r="3395" spans="2:11" x14ac:dyDescent="0.25">
      <c r="B3395" t="str">
        <f t="shared" si="56"/>
        <v/>
      </c>
      <c r="K3395"/>
    </row>
    <row r="3396" spans="2:11" x14ac:dyDescent="0.25">
      <c r="B3396" t="str">
        <f t="shared" si="56"/>
        <v/>
      </c>
      <c r="K3396"/>
    </row>
    <row r="3397" spans="2:11" x14ac:dyDescent="0.25">
      <c r="B3397" t="str">
        <f t="shared" si="56"/>
        <v/>
      </c>
      <c r="K3397"/>
    </row>
    <row r="3398" spans="2:11" x14ac:dyDescent="0.25">
      <c r="B3398" t="str">
        <f t="shared" si="56"/>
        <v/>
      </c>
      <c r="K3398"/>
    </row>
    <row r="3399" spans="2:11" x14ac:dyDescent="0.25">
      <c r="B3399" t="str">
        <f t="shared" si="56"/>
        <v/>
      </c>
      <c r="K3399"/>
    </row>
    <row r="3400" spans="2:11" x14ac:dyDescent="0.25">
      <c r="B3400" t="str">
        <f t="shared" si="56"/>
        <v/>
      </c>
      <c r="K3400"/>
    </row>
    <row r="3401" spans="2:11" x14ac:dyDescent="0.25">
      <c r="B3401" t="str">
        <f t="shared" si="56"/>
        <v/>
      </c>
      <c r="K3401"/>
    </row>
    <row r="3402" spans="2:11" x14ac:dyDescent="0.25">
      <c r="B3402" t="str">
        <f t="shared" ref="B3402:B3465" si="57">LEFT(A3402,3)</f>
        <v/>
      </c>
      <c r="K3402"/>
    </row>
    <row r="3403" spans="2:11" x14ac:dyDescent="0.25">
      <c r="B3403" t="str">
        <f t="shared" si="57"/>
        <v/>
      </c>
      <c r="K3403"/>
    </row>
    <row r="3404" spans="2:11" x14ac:dyDescent="0.25">
      <c r="B3404" t="str">
        <f t="shared" si="57"/>
        <v/>
      </c>
      <c r="K3404"/>
    </row>
    <row r="3405" spans="2:11" x14ac:dyDescent="0.25">
      <c r="B3405" t="str">
        <f t="shared" si="57"/>
        <v/>
      </c>
      <c r="K3405"/>
    </row>
    <row r="3406" spans="2:11" x14ac:dyDescent="0.25">
      <c r="B3406" t="str">
        <f t="shared" si="57"/>
        <v/>
      </c>
      <c r="K3406"/>
    </row>
    <row r="3407" spans="2:11" x14ac:dyDescent="0.25">
      <c r="B3407" t="str">
        <f t="shared" si="57"/>
        <v/>
      </c>
      <c r="K3407"/>
    </row>
    <row r="3408" spans="2:11" x14ac:dyDescent="0.25">
      <c r="B3408" t="str">
        <f t="shared" si="57"/>
        <v/>
      </c>
      <c r="K3408"/>
    </row>
    <row r="3409" spans="2:11" x14ac:dyDescent="0.25">
      <c r="B3409" t="str">
        <f t="shared" si="57"/>
        <v/>
      </c>
      <c r="K3409"/>
    </row>
    <row r="3410" spans="2:11" x14ac:dyDescent="0.25">
      <c r="B3410" t="str">
        <f t="shared" si="57"/>
        <v/>
      </c>
      <c r="K3410"/>
    </row>
    <row r="3411" spans="2:11" x14ac:dyDescent="0.25">
      <c r="B3411" t="str">
        <f t="shared" si="57"/>
        <v/>
      </c>
      <c r="K3411"/>
    </row>
    <row r="3412" spans="2:11" x14ac:dyDescent="0.25">
      <c r="B3412" t="str">
        <f t="shared" si="57"/>
        <v/>
      </c>
      <c r="K3412"/>
    </row>
    <row r="3413" spans="2:11" x14ac:dyDescent="0.25">
      <c r="B3413" t="str">
        <f t="shared" si="57"/>
        <v/>
      </c>
      <c r="K3413"/>
    </row>
    <row r="3414" spans="2:11" x14ac:dyDescent="0.25">
      <c r="B3414" t="str">
        <f t="shared" si="57"/>
        <v/>
      </c>
      <c r="K3414"/>
    </row>
    <row r="3415" spans="2:11" x14ac:dyDescent="0.25">
      <c r="B3415" t="str">
        <f t="shared" si="57"/>
        <v/>
      </c>
      <c r="K3415"/>
    </row>
    <row r="3416" spans="2:11" x14ac:dyDescent="0.25">
      <c r="B3416" t="str">
        <f t="shared" si="57"/>
        <v/>
      </c>
      <c r="K3416"/>
    </row>
    <row r="3417" spans="2:11" x14ac:dyDescent="0.25">
      <c r="B3417" t="str">
        <f t="shared" si="57"/>
        <v/>
      </c>
      <c r="K3417"/>
    </row>
    <row r="3418" spans="2:11" x14ac:dyDescent="0.25">
      <c r="B3418" t="str">
        <f t="shared" si="57"/>
        <v/>
      </c>
      <c r="K3418"/>
    </row>
    <row r="3419" spans="2:11" x14ac:dyDescent="0.25">
      <c r="B3419" t="str">
        <f t="shared" si="57"/>
        <v/>
      </c>
      <c r="K3419"/>
    </row>
    <row r="3420" spans="2:11" x14ac:dyDescent="0.25">
      <c r="B3420" t="str">
        <f t="shared" si="57"/>
        <v/>
      </c>
      <c r="K3420"/>
    </row>
    <row r="3421" spans="2:11" x14ac:dyDescent="0.25">
      <c r="B3421" t="str">
        <f t="shared" si="57"/>
        <v/>
      </c>
      <c r="K3421"/>
    </row>
    <row r="3422" spans="2:11" x14ac:dyDescent="0.25">
      <c r="B3422" t="str">
        <f t="shared" si="57"/>
        <v/>
      </c>
      <c r="K3422"/>
    </row>
    <row r="3423" spans="2:11" x14ac:dyDescent="0.25">
      <c r="B3423" t="str">
        <f t="shared" si="57"/>
        <v/>
      </c>
      <c r="K3423"/>
    </row>
    <row r="3424" spans="2:11" x14ac:dyDescent="0.25">
      <c r="B3424" t="str">
        <f t="shared" si="57"/>
        <v/>
      </c>
      <c r="K3424"/>
    </row>
    <row r="3425" spans="2:11" x14ac:dyDescent="0.25">
      <c r="B3425" t="str">
        <f t="shared" si="57"/>
        <v/>
      </c>
      <c r="K3425"/>
    </row>
    <row r="3426" spans="2:11" x14ac:dyDescent="0.25">
      <c r="B3426" t="str">
        <f t="shared" si="57"/>
        <v/>
      </c>
      <c r="K3426"/>
    </row>
    <row r="3427" spans="2:11" x14ac:dyDescent="0.25">
      <c r="B3427" t="str">
        <f t="shared" si="57"/>
        <v/>
      </c>
      <c r="K3427"/>
    </row>
    <row r="3428" spans="2:11" x14ac:dyDescent="0.25">
      <c r="B3428" t="str">
        <f t="shared" si="57"/>
        <v/>
      </c>
      <c r="K3428"/>
    </row>
    <row r="3429" spans="2:11" x14ac:dyDescent="0.25">
      <c r="B3429" t="str">
        <f t="shared" si="57"/>
        <v/>
      </c>
      <c r="K3429"/>
    </row>
    <row r="3430" spans="2:11" x14ac:dyDescent="0.25">
      <c r="B3430" t="str">
        <f t="shared" si="57"/>
        <v/>
      </c>
      <c r="K3430"/>
    </row>
    <row r="3431" spans="2:11" x14ac:dyDescent="0.25">
      <c r="B3431" t="str">
        <f t="shared" si="57"/>
        <v/>
      </c>
      <c r="K3431"/>
    </row>
    <row r="3432" spans="2:11" x14ac:dyDescent="0.25">
      <c r="B3432" t="str">
        <f t="shared" si="57"/>
        <v/>
      </c>
      <c r="K3432"/>
    </row>
    <row r="3433" spans="2:11" x14ac:dyDescent="0.25">
      <c r="B3433" t="str">
        <f t="shared" si="57"/>
        <v/>
      </c>
      <c r="K3433"/>
    </row>
    <row r="3434" spans="2:11" x14ac:dyDescent="0.25">
      <c r="B3434" t="str">
        <f t="shared" si="57"/>
        <v/>
      </c>
      <c r="K3434"/>
    </row>
    <row r="3435" spans="2:11" x14ac:dyDescent="0.25">
      <c r="B3435" t="str">
        <f t="shared" si="57"/>
        <v/>
      </c>
      <c r="K3435"/>
    </row>
    <row r="3436" spans="2:11" x14ac:dyDescent="0.25">
      <c r="B3436" t="str">
        <f t="shared" si="57"/>
        <v/>
      </c>
      <c r="K3436"/>
    </row>
    <row r="3437" spans="2:11" x14ac:dyDescent="0.25">
      <c r="B3437" t="str">
        <f t="shared" si="57"/>
        <v/>
      </c>
      <c r="K3437"/>
    </row>
    <row r="3438" spans="2:11" x14ac:dyDescent="0.25">
      <c r="B3438" t="str">
        <f t="shared" si="57"/>
        <v/>
      </c>
      <c r="K3438"/>
    </row>
    <row r="3439" spans="2:11" x14ac:dyDescent="0.25">
      <c r="B3439" t="str">
        <f t="shared" si="57"/>
        <v/>
      </c>
      <c r="K3439"/>
    </row>
    <row r="3440" spans="2:11" x14ac:dyDescent="0.25">
      <c r="B3440" t="str">
        <f t="shared" si="57"/>
        <v/>
      </c>
      <c r="K3440"/>
    </row>
    <row r="3441" spans="2:11" x14ac:dyDescent="0.25">
      <c r="B3441" t="str">
        <f t="shared" si="57"/>
        <v/>
      </c>
      <c r="K3441"/>
    </row>
    <row r="3442" spans="2:11" x14ac:dyDescent="0.25">
      <c r="B3442" t="str">
        <f t="shared" si="57"/>
        <v/>
      </c>
      <c r="K3442"/>
    </row>
    <row r="3443" spans="2:11" x14ac:dyDescent="0.25">
      <c r="B3443" t="str">
        <f t="shared" si="57"/>
        <v/>
      </c>
      <c r="K3443"/>
    </row>
    <row r="3444" spans="2:11" x14ac:dyDescent="0.25">
      <c r="B3444" t="str">
        <f t="shared" si="57"/>
        <v/>
      </c>
      <c r="K3444"/>
    </row>
    <row r="3445" spans="2:11" x14ac:dyDescent="0.25">
      <c r="B3445" t="str">
        <f t="shared" si="57"/>
        <v/>
      </c>
      <c r="K3445"/>
    </row>
    <row r="3446" spans="2:11" x14ac:dyDescent="0.25">
      <c r="B3446" t="str">
        <f t="shared" si="57"/>
        <v/>
      </c>
      <c r="K3446"/>
    </row>
    <row r="3447" spans="2:11" x14ac:dyDescent="0.25">
      <c r="B3447" t="str">
        <f t="shared" si="57"/>
        <v/>
      </c>
      <c r="K3447"/>
    </row>
    <row r="3448" spans="2:11" x14ac:dyDescent="0.25">
      <c r="B3448" t="str">
        <f t="shared" si="57"/>
        <v/>
      </c>
      <c r="K3448"/>
    </row>
    <row r="3449" spans="2:11" x14ac:dyDescent="0.25">
      <c r="B3449" t="str">
        <f t="shared" si="57"/>
        <v/>
      </c>
      <c r="K3449"/>
    </row>
    <row r="3450" spans="2:11" x14ac:dyDescent="0.25">
      <c r="B3450" t="str">
        <f t="shared" si="57"/>
        <v/>
      </c>
      <c r="K3450"/>
    </row>
    <row r="3451" spans="2:11" x14ac:dyDescent="0.25">
      <c r="B3451" t="str">
        <f t="shared" si="57"/>
        <v/>
      </c>
      <c r="K3451"/>
    </row>
    <row r="3452" spans="2:11" x14ac:dyDescent="0.25">
      <c r="B3452" t="str">
        <f t="shared" si="57"/>
        <v/>
      </c>
      <c r="K3452"/>
    </row>
    <row r="3453" spans="2:11" x14ac:dyDescent="0.25">
      <c r="B3453" t="str">
        <f t="shared" si="57"/>
        <v/>
      </c>
      <c r="K3453"/>
    </row>
    <row r="3454" spans="2:11" x14ac:dyDescent="0.25">
      <c r="B3454" t="str">
        <f t="shared" si="57"/>
        <v/>
      </c>
      <c r="K3454"/>
    </row>
    <row r="3455" spans="2:11" x14ac:dyDescent="0.25">
      <c r="B3455" t="str">
        <f t="shared" si="57"/>
        <v/>
      </c>
      <c r="K3455"/>
    </row>
    <row r="3456" spans="2:11" x14ac:dyDescent="0.25">
      <c r="B3456" t="str">
        <f t="shared" si="57"/>
        <v/>
      </c>
      <c r="K3456"/>
    </row>
    <row r="3457" spans="2:11" x14ac:dyDescent="0.25">
      <c r="B3457" t="str">
        <f t="shared" si="57"/>
        <v/>
      </c>
      <c r="K3457"/>
    </row>
    <row r="3458" spans="2:11" x14ac:dyDescent="0.25">
      <c r="B3458" t="str">
        <f t="shared" si="57"/>
        <v/>
      </c>
      <c r="K3458"/>
    </row>
    <row r="3459" spans="2:11" x14ac:dyDescent="0.25">
      <c r="B3459" t="str">
        <f t="shared" si="57"/>
        <v/>
      </c>
      <c r="K3459"/>
    </row>
    <row r="3460" spans="2:11" x14ac:dyDescent="0.25">
      <c r="B3460" t="str">
        <f t="shared" si="57"/>
        <v/>
      </c>
      <c r="K3460"/>
    </row>
    <row r="3461" spans="2:11" x14ac:dyDescent="0.25">
      <c r="B3461" t="str">
        <f t="shared" si="57"/>
        <v/>
      </c>
      <c r="K3461"/>
    </row>
    <row r="3462" spans="2:11" x14ac:dyDescent="0.25">
      <c r="B3462" t="str">
        <f t="shared" si="57"/>
        <v/>
      </c>
      <c r="K3462"/>
    </row>
    <row r="3463" spans="2:11" x14ac:dyDescent="0.25">
      <c r="B3463" t="str">
        <f t="shared" si="57"/>
        <v/>
      </c>
      <c r="K3463"/>
    </row>
    <row r="3464" spans="2:11" x14ac:dyDescent="0.25">
      <c r="B3464" t="str">
        <f t="shared" si="57"/>
        <v/>
      </c>
      <c r="K3464"/>
    </row>
    <row r="3465" spans="2:11" x14ac:dyDescent="0.25">
      <c r="B3465" t="str">
        <f t="shared" si="57"/>
        <v/>
      </c>
      <c r="K3465"/>
    </row>
    <row r="3466" spans="2:11" x14ac:dyDescent="0.25">
      <c r="B3466" t="str">
        <f t="shared" ref="B3466:B3529" si="58">LEFT(A3466,3)</f>
        <v/>
      </c>
      <c r="K3466"/>
    </row>
    <row r="3467" spans="2:11" x14ac:dyDescent="0.25">
      <c r="B3467" t="str">
        <f t="shared" si="58"/>
        <v/>
      </c>
      <c r="K3467"/>
    </row>
    <row r="3468" spans="2:11" x14ac:dyDescent="0.25">
      <c r="B3468" t="str">
        <f t="shared" si="58"/>
        <v/>
      </c>
      <c r="K3468"/>
    </row>
    <row r="3469" spans="2:11" x14ac:dyDescent="0.25">
      <c r="B3469" t="str">
        <f t="shared" si="58"/>
        <v/>
      </c>
      <c r="K3469"/>
    </row>
    <row r="3470" spans="2:11" x14ac:dyDescent="0.25">
      <c r="B3470" t="str">
        <f t="shared" si="58"/>
        <v/>
      </c>
      <c r="K3470"/>
    </row>
    <row r="3471" spans="2:11" x14ac:dyDescent="0.25">
      <c r="B3471" t="str">
        <f t="shared" si="58"/>
        <v/>
      </c>
      <c r="K3471"/>
    </row>
    <row r="3472" spans="2:11" x14ac:dyDescent="0.25">
      <c r="B3472" t="str">
        <f t="shared" si="58"/>
        <v/>
      </c>
      <c r="K3472"/>
    </row>
    <row r="3473" spans="2:11" x14ac:dyDescent="0.25">
      <c r="B3473" t="str">
        <f t="shared" si="58"/>
        <v/>
      </c>
      <c r="K3473"/>
    </row>
    <row r="3474" spans="2:11" x14ac:dyDescent="0.25">
      <c r="B3474" t="str">
        <f t="shared" si="58"/>
        <v/>
      </c>
      <c r="K3474"/>
    </row>
    <row r="3475" spans="2:11" x14ac:dyDescent="0.25">
      <c r="B3475" t="str">
        <f t="shared" si="58"/>
        <v/>
      </c>
      <c r="K3475"/>
    </row>
    <row r="3476" spans="2:11" x14ac:dyDescent="0.25">
      <c r="B3476" t="str">
        <f t="shared" si="58"/>
        <v/>
      </c>
      <c r="K3476"/>
    </row>
    <row r="3477" spans="2:11" x14ac:dyDescent="0.25">
      <c r="B3477" t="str">
        <f t="shared" si="58"/>
        <v/>
      </c>
      <c r="K3477"/>
    </row>
    <row r="3478" spans="2:11" x14ac:dyDescent="0.25">
      <c r="B3478" t="str">
        <f t="shared" si="58"/>
        <v/>
      </c>
      <c r="K3478"/>
    </row>
    <row r="3479" spans="2:11" x14ac:dyDescent="0.25">
      <c r="B3479" t="str">
        <f t="shared" si="58"/>
        <v/>
      </c>
      <c r="K3479"/>
    </row>
    <row r="3480" spans="2:11" x14ac:dyDescent="0.25">
      <c r="B3480" t="str">
        <f t="shared" si="58"/>
        <v/>
      </c>
      <c r="K3480"/>
    </row>
    <row r="3481" spans="2:11" x14ac:dyDescent="0.25">
      <c r="B3481" t="str">
        <f t="shared" si="58"/>
        <v/>
      </c>
      <c r="K3481"/>
    </row>
    <row r="3482" spans="2:11" x14ac:dyDescent="0.25">
      <c r="B3482" t="str">
        <f t="shared" si="58"/>
        <v/>
      </c>
      <c r="K3482"/>
    </row>
    <row r="3483" spans="2:11" x14ac:dyDescent="0.25">
      <c r="B3483" t="str">
        <f t="shared" si="58"/>
        <v/>
      </c>
      <c r="K3483"/>
    </row>
    <row r="3484" spans="2:11" x14ac:dyDescent="0.25">
      <c r="B3484" t="str">
        <f t="shared" si="58"/>
        <v/>
      </c>
      <c r="K3484"/>
    </row>
    <row r="3485" spans="2:11" x14ac:dyDescent="0.25">
      <c r="B3485" t="str">
        <f t="shared" si="58"/>
        <v/>
      </c>
      <c r="K3485"/>
    </row>
    <row r="3486" spans="2:11" x14ac:dyDescent="0.25">
      <c r="B3486" t="str">
        <f t="shared" si="58"/>
        <v/>
      </c>
      <c r="K3486"/>
    </row>
    <row r="3487" spans="2:11" x14ac:dyDescent="0.25">
      <c r="B3487" t="str">
        <f t="shared" si="58"/>
        <v/>
      </c>
      <c r="K3487"/>
    </row>
    <row r="3488" spans="2:11" x14ac:dyDescent="0.25">
      <c r="B3488" t="str">
        <f t="shared" si="58"/>
        <v/>
      </c>
      <c r="K3488"/>
    </row>
    <row r="3489" spans="2:11" x14ac:dyDescent="0.25">
      <c r="B3489" t="str">
        <f t="shared" si="58"/>
        <v/>
      </c>
      <c r="K3489"/>
    </row>
    <row r="3490" spans="2:11" x14ac:dyDescent="0.25">
      <c r="B3490" t="str">
        <f t="shared" si="58"/>
        <v/>
      </c>
      <c r="K3490"/>
    </row>
    <row r="3491" spans="2:11" x14ac:dyDescent="0.25">
      <c r="B3491" t="str">
        <f t="shared" si="58"/>
        <v/>
      </c>
      <c r="K3491"/>
    </row>
    <row r="3492" spans="2:11" x14ac:dyDescent="0.25">
      <c r="B3492" t="str">
        <f t="shared" si="58"/>
        <v/>
      </c>
      <c r="K3492"/>
    </row>
    <row r="3493" spans="2:11" x14ac:dyDescent="0.25">
      <c r="B3493" t="str">
        <f t="shared" si="58"/>
        <v/>
      </c>
      <c r="K3493"/>
    </row>
    <row r="3494" spans="2:11" x14ac:dyDescent="0.25">
      <c r="B3494" t="str">
        <f t="shared" si="58"/>
        <v/>
      </c>
      <c r="K3494"/>
    </row>
    <row r="3495" spans="2:11" x14ac:dyDescent="0.25">
      <c r="B3495" t="str">
        <f t="shared" si="58"/>
        <v/>
      </c>
      <c r="K3495"/>
    </row>
    <row r="3496" spans="2:11" x14ac:dyDescent="0.25">
      <c r="B3496" t="str">
        <f t="shared" si="58"/>
        <v/>
      </c>
      <c r="K3496"/>
    </row>
    <row r="3497" spans="2:11" x14ac:dyDescent="0.25">
      <c r="B3497" t="str">
        <f t="shared" si="58"/>
        <v/>
      </c>
      <c r="K3497"/>
    </row>
    <row r="3498" spans="2:11" x14ac:dyDescent="0.25">
      <c r="B3498" t="str">
        <f t="shared" si="58"/>
        <v/>
      </c>
      <c r="K3498"/>
    </row>
    <row r="3499" spans="2:11" x14ac:dyDescent="0.25">
      <c r="B3499" t="str">
        <f t="shared" si="58"/>
        <v/>
      </c>
      <c r="K3499"/>
    </row>
    <row r="3500" spans="2:11" x14ac:dyDescent="0.25">
      <c r="B3500" t="str">
        <f t="shared" si="58"/>
        <v/>
      </c>
      <c r="K3500"/>
    </row>
    <row r="3501" spans="2:11" x14ac:dyDescent="0.25">
      <c r="B3501" t="str">
        <f t="shared" si="58"/>
        <v/>
      </c>
      <c r="K3501"/>
    </row>
    <row r="3502" spans="2:11" x14ac:dyDescent="0.25">
      <c r="B3502" t="str">
        <f t="shared" si="58"/>
        <v/>
      </c>
      <c r="K3502"/>
    </row>
    <row r="3503" spans="2:11" x14ac:dyDescent="0.25">
      <c r="B3503" t="str">
        <f t="shared" si="58"/>
        <v/>
      </c>
      <c r="K3503"/>
    </row>
    <row r="3504" spans="2:11" x14ac:dyDescent="0.25">
      <c r="B3504" t="str">
        <f t="shared" si="58"/>
        <v/>
      </c>
      <c r="K3504"/>
    </row>
    <row r="3505" spans="2:11" x14ac:dyDescent="0.25">
      <c r="B3505" t="str">
        <f t="shared" si="58"/>
        <v/>
      </c>
      <c r="K3505"/>
    </row>
    <row r="3506" spans="2:11" x14ac:dyDescent="0.25">
      <c r="B3506" t="str">
        <f t="shared" si="58"/>
        <v/>
      </c>
      <c r="K3506"/>
    </row>
    <row r="3507" spans="2:11" x14ac:dyDescent="0.25">
      <c r="B3507" t="str">
        <f t="shared" si="58"/>
        <v/>
      </c>
      <c r="K3507"/>
    </row>
    <row r="3508" spans="2:11" x14ac:dyDescent="0.25">
      <c r="B3508" t="str">
        <f t="shared" si="58"/>
        <v/>
      </c>
      <c r="K3508"/>
    </row>
    <row r="3509" spans="2:11" x14ac:dyDescent="0.25">
      <c r="B3509" t="str">
        <f t="shared" si="58"/>
        <v/>
      </c>
      <c r="K3509"/>
    </row>
    <row r="3510" spans="2:11" x14ac:dyDescent="0.25">
      <c r="B3510" t="str">
        <f t="shared" si="58"/>
        <v/>
      </c>
      <c r="K3510"/>
    </row>
    <row r="3511" spans="2:11" x14ac:dyDescent="0.25">
      <c r="B3511" t="str">
        <f t="shared" si="58"/>
        <v/>
      </c>
      <c r="K3511"/>
    </row>
    <row r="3512" spans="2:11" x14ac:dyDescent="0.25">
      <c r="B3512" t="str">
        <f t="shared" si="58"/>
        <v/>
      </c>
      <c r="K3512"/>
    </row>
    <row r="3513" spans="2:11" x14ac:dyDescent="0.25">
      <c r="B3513" t="str">
        <f t="shared" si="58"/>
        <v/>
      </c>
      <c r="K3513"/>
    </row>
    <row r="3514" spans="2:11" x14ac:dyDescent="0.25">
      <c r="B3514" t="str">
        <f t="shared" si="58"/>
        <v/>
      </c>
      <c r="K3514"/>
    </row>
    <row r="3515" spans="2:11" x14ac:dyDescent="0.25">
      <c r="B3515" t="str">
        <f t="shared" si="58"/>
        <v/>
      </c>
      <c r="K3515"/>
    </row>
    <row r="3516" spans="2:11" x14ac:dyDescent="0.25">
      <c r="B3516" t="str">
        <f t="shared" si="58"/>
        <v/>
      </c>
      <c r="K3516"/>
    </row>
    <row r="3517" spans="2:11" x14ac:dyDescent="0.25">
      <c r="B3517" t="str">
        <f t="shared" si="58"/>
        <v/>
      </c>
      <c r="K3517"/>
    </row>
    <row r="3518" spans="2:11" x14ac:dyDescent="0.25">
      <c r="B3518" t="str">
        <f t="shared" si="58"/>
        <v/>
      </c>
      <c r="K3518"/>
    </row>
    <row r="3519" spans="2:11" x14ac:dyDescent="0.25">
      <c r="B3519" t="str">
        <f t="shared" si="58"/>
        <v/>
      </c>
      <c r="K3519"/>
    </row>
    <row r="3520" spans="2:11" x14ac:dyDescent="0.25">
      <c r="B3520" t="str">
        <f t="shared" si="58"/>
        <v/>
      </c>
      <c r="K3520"/>
    </row>
    <row r="3521" spans="2:11" x14ac:dyDescent="0.25">
      <c r="B3521" t="str">
        <f t="shared" si="58"/>
        <v/>
      </c>
      <c r="K3521"/>
    </row>
    <row r="3522" spans="2:11" x14ac:dyDescent="0.25">
      <c r="B3522" t="str">
        <f t="shared" si="58"/>
        <v/>
      </c>
      <c r="K3522"/>
    </row>
    <row r="3523" spans="2:11" x14ac:dyDescent="0.25">
      <c r="B3523" t="str">
        <f t="shared" si="58"/>
        <v/>
      </c>
      <c r="K3523"/>
    </row>
    <row r="3524" spans="2:11" x14ac:dyDescent="0.25">
      <c r="B3524" t="str">
        <f t="shared" si="58"/>
        <v/>
      </c>
      <c r="K3524"/>
    </row>
    <row r="3525" spans="2:11" x14ac:dyDescent="0.25">
      <c r="B3525" t="str">
        <f t="shared" si="58"/>
        <v/>
      </c>
      <c r="K3525"/>
    </row>
    <row r="3526" spans="2:11" x14ac:dyDescent="0.25">
      <c r="B3526" t="str">
        <f t="shared" si="58"/>
        <v/>
      </c>
      <c r="K3526"/>
    </row>
    <row r="3527" spans="2:11" x14ac:dyDescent="0.25">
      <c r="B3527" t="str">
        <f t="shared" si="58"/>
        <v/>
      </c>
      <c r="K3527"/>
    </row>
    <row r="3528" spans="2:11" x14ac:dyDescent="0.25">
      <c r="B3528" t="str">
        <f t="shared" si="58"/>
        <v/>
      </c>
      <c r="K3528"/>
    </row>
    <row r="3529" spans="2:11" x14ac:dyDescent="0.25">
      <c r="B3529" t="str">
        <f t="shared" si="58"/>
        <v/>
      </c>
      <c r="K3529"/>
    </row>
    <row r="3530" spans="2:11" x14ac:dyDescent="0.25">
      <c r="B3530" t="str">
        <f t="shared" ref="B3530:B3593" si="59">LEFT(A3530,3)</f>
        <v/>
      </c>
      <c r="K3530"/>
    </row>
    <row r="3531" spans="2:11" x14ac:dyDescent="0.25">
      <c r="B3531" t="str">
        <f t="shared" si="59"/>
        <v/>
      </c>
      <c r="K3531"/>
    </row>
    <row r="3532" spans="2:11" x14ac:dyDescent="0.25">
      <c r="B3532" t="str">
        <f t="shared" si="59"/>
        <v/>
      </c>
      <c r="K3532"/>
    </row>
    <row r="3533" spans="2:11" x14ac:dyDescent="0.25">
      <c r="B3533" t="str">
        <f t="shared" si="59"/>
        <v/>
      </c>
      <c r="K3533"/>
    </row>
    <row r="3534" spans="2:11" x14ac:dyDescent="0.25">
      <c r="B3534" t="str">
        <f t="shared" si="59"/>
        <v/>
      </c>
      <c r="K3534"/>
    </row>
    <row r="3535" spans="2:11" x14ac:dyDescent="0.25">
      <c r="B3535" t="str">
        <f t="shared" si="59"/>
        <v/>
      </c>
      <c r="K3535"/>
    </row>
    <row r="3536" spans="2:11" x14ac:dyDescent="0.25">
      <c r="B3536" t="str">
        <f t="shared" si="59"/>
        <v/>
      </c>
      <c r="K3536"/>
    </row>
    <row r="3537" spans="2:11" x14ac:dyDescent="0.25">
      <c r="B3537" t="str">
        <f t="shared" si="59"/>
        <v/>
      </c>
      <c r="K3537"/>
    </row>
    <row r="3538" spans="2:11" x14ac:dyDescent="0.25">
      <c r="B3538" t="str">
        <f t="shared" si="59"/>
        <v/>
      </c>
      <c r="K3538"/>
    </row>
    <row r="3539" spans="2:11" x14ac:dyDescent="0.25">
      <c r="B3539" t="str">
        <f t="shared" si="59"/>
        <v/>
      </c>
      <c r="K3539"/>
    </row>
    <row r="3540" spans="2:11" x14ac:dyDescent="0.25">
      <c r="B3540" t="str">
        <f t="shared" si="59"/>
        <v/>
      </c>
      <c r="K3540"/>
    </row>
    <row r="3541" spans="2:11" x14ac:dyDescent="0.25">
      <c r="B3541" t="str">
        <f t="shared" si="59"/>
        <v/>
      </c>
      <c r="K3541"/>
    </row>
    <row r="3542" spans="2:11" x14ac:dyDescent="0.25">
      <c r="B3542" t="str">
        <f t="shared" si="59"/>
        <v/>
      </c>
      <c r="K3542"/>
    </row>
    <row r="3543" spans="2:11" x14ac:dyDescent="0.25">
      <c r="B3543" t="str">
        <f t="shared" si="59"/>
        <v/>
      </c>
      <c r="K3543"/>
    </row>
    <row r="3544" spans="2:11" x14ac:dyDescent="0.25">
      <c r="B3544" t="str">
        <f t="shared" si="59"/>
        <v/>
      </c>
      <c r="K3544"/>
    </row>
    <row r="3545" spans="2:11" x14ac:dyDescent="0.25">
      <c r="B3545" t="str">
        <f t="shared" si="59"/>
        <v/>
      </c>
      <c r="K3545"/>
    </row>
    <row r="3546" spans="2:11" x14ac:dyDescent="0.25">
      <c r="B3546" t="str">
        <f t="shared" si="59"/>
        <v/>
      </c>
      <c r="K3546"/>
    </row>
    <row r="3547" spans="2:11" x14ac:dyDescent="0.25">
      <c r="B3547" t="str">
        <f t="shared" si="59"/>
        <v/>
      </c>
      <c r="K3547"/>
    </row>
    <row r="3548" spans="2:11" x14ac:dyDescent="0.25">
      <c r="B3548" t="str">
        <f t="shared" si="59"/>
        <v/>
      </c>
      <c r="K3548"/>
    </row>
    <row r="3549" spans="2:11" x14ac:dyDescent="0.25">
      <c r="B3549" t="str">
        <f t="shared" si="59"/>
        <v/>
      </c>
      <c r="K3549"/>
    </row>
    <row r="3550" spans="2:11" x14ac:dyDescent="0.25">
      <c r="B3550" t="str">
        <f t="shared" si="59"/>
        <v/>
      </c>
      <c r="K3550"/>
    </row>
    <row r="3551" spans="2:11" x14ac:dyDescent="0.25">
      <c r="B3551" t="str">
        <f t="shared" si="59"/>
        <v/>
      </c>
      <c r="K3551"/>
    </row>
    <row r="3552" spans="2:11" x14ac:dyDescent="0.25">
      <c r="B3552" t="str">
        <f t="shared" si="59"/>
        <v/>
      </c>
      <c r="K3552"/>
    </row>
    <row r="3553" spans="2:11" x14ac:dyDescent="0.25">
      <c r="B3553" t="str">
        <f t="shared" si="59"/>
        <v/>
      </c>
      <c r="K3553"/>
    </row>
    <row r="3554" spans="2:11" x14ac:dyDescent="0.25">
      <c r="B3554" t="str">
        <f t="shared" si="59"/>
        <v/>
      </c>
      <c r="K3554"/>
    </row>
    <row r="3555" spans="2:11" x14ac:dyDescent="0.25">
      <c r="B3555" t="str">
        <f t="shared" si="59"/>
        <v/>
      </c>
      <c r="K3555"/>
    </row>
    <row r="3556" spans="2:11" x14ac:dyDescent="0.25">
      <c r="B3556" t="str">
        <f t="shared" si="59"/>
        <v/>
      </c>
      <c r="K3556"/>
    </row>
    <row r="3557" spans="2:11" x14ac:dyDescent="0.25">
      <c r="B3557" t="str">
        <f t="shared" si="59"/>
        <v/>
      </c>
      <c r="K3557"/>
    </row>
    <row r="3558" spans="2:11" x14ac:dyDescent="0.25">
      <c r="B3558" t="str">
        <f t="shared" si="59"/>
        <v/>
      </c>
      <c r="K3558"/>
    </row>
    <row r="3559" spans="2:11" x14ac:dyDescent="0.25">
      <c r="B3559" t="str">
        <f t="shared" si="59"/>
        <v/>
      </c>
      <c r="K3559"/>
    </row>
    <row r="3560" spans="2:11" x14ac:dyDescent="0.25">
      <c r="B3560" t="str">
        <f t="shared" si="59"/>
        <v/>
      </c>
      <c r="K3560"/>
    </row>
    <row r="3561" spans="2:11" x14ac:dyDescent="0.25">
      <c r="B3561" t="str">
        <f t="shared" si="59"/>
        <v/>
      </c>
      <c r="K3561"/>
    </row>
    <row r="3562" spans="2:11" x14ac:dyDescent="0.25">
      <c r="B3562" t="str">
        <f t="shared" si="59"/>
        <v/>
      </c>
      <c r="K3562"/>
    </row>
    <row r="3563" spans="2:11" x14ac:dyDescent="0.25">
      <c r="B3563" t="str">
        <f t="shared" si="59"/>
        <v/>
      </c>
      <c r="K3563"/>
    </row>
    <row r="3564" spans="2:11" x14ac:dyDescent="0.25">
      <c r="B3564" t="str">
        <f t="shared" si="59"/>
        <v/>
      </c>
      <c r="K3564"/>
    </row>
    <row r="3565" spans="2:11" x14ac:dyDescent="0.25">
      <c r="B3565" t="str">
        <f t="shared" si="59"/>
        <v/>
      </c>
      <c r="K3565"/>
    </row>
    <row r="3566" spans="2:11" x14ac:dyDescent="0.25">
      <c r="B3566" t="str">
        <f t="shared" si="59"/>
        <v/>
      </c>
      <c r="K3566"/>
    </row>
    <row r="3567" spans="2:11" x14ac:dyDescent="0.25">
      <c r="B3567" t="str">
        <f t="shared" si="59"/>
        <v/>
      </c>
      <c r="K3567"/>
    </row>
    <row r="3568" spans="2:11" x14ac:dyDescent="0.25">
      <c r="B3568" t="str">
        <f t="shared" si="59"/>
        <v/>
      </c>
      <c r="K3568"/>
    </row>
    <row r="3569" spans="2:11" x14ac:dyDescent="0.25">
      <c r="B3569" t="str">
        <f t="shared" si="59"/>
        <v/>
      </c>
      <c r="K3569"/>
    </row>
    <row r="3570" spans="2:11" x14ac:dyDescent="0.25">
      <c r="B3570" t="str">
        <f t="shared" si="59"/>
        <v/>
      </c>
      <c r="K3570"/>
    </row>
    <row r="3571" spans="2:11" x14ac:dyDescent="0.25">
      <c r="B3571" t="str">
        <f t="shared" si="59"/>
        <v/>
      </c>
      <c r="K3571"/>
    </row>
    <row r="3572" spans="2:11" x14ac:dyDescent="0.25">
      <c r="B3572" t="str">
        <f t="shared" si="59"/>
        <v/>
      </c>
      <c r="K3572"/>
    </row>
    <row r="3573" spans="2:11" x14ac:dyDescent="0.25">
      <c r="B3573" t="str">
        <f t="shared" si="59"/>
        <v/>
      </c>
      <c r="K3573"/>
    </row>
    <row r="3574" spans="2:11" x14ac:dyDescent="0.25">
      <c r="B3574" t="str">
        <f t="shared" si="59"/>
        <v/>
      </c>
      <c r="K3574"/>
    </row>
    <row r="3575" spans="2:11" x14ac:dyDescent="0.25">
      <c r="B3575" t="str">
        <f t="shared" si="59"/>
        <v/>
      </c>
      <c r="K3575"/>
    </row>
    <row r="3576" spans="2:11" x14ac:dyDescent="0.25">
      <c r="B3576" t="str">
        <f t="shared" si="59"/>
        <v/>
      </c>
      <c r="K3576"/>
    </row>
    <row r="3577" spans="2:11" x14ac:dyDescent="0.25">
      <c r="B3577" t="str">
        <f t="shared" si="59"/>
        <v/>
      </c>
      <c r="K3577"/>
    </row>
    <row r="3578" spans="2:11" x14ac:dyDescent="0.25">
      <c r="B3578" t="str">
        <f t="shared" si="59"/>
        <v/>
      </c>
      <c r="K3578"/>
    </row>
    <row r="3579" spans="2:11" x14ac:dyDescent="0.25">
      <c r="B3579" t="str">
        <f t="shared" si="59"/>
        <v/>
      </c>
      <c r="K3579"/>
    </row>
    <row r="3580" spans="2:11" x14ac:dyDescent="0.25">
      <c r="B3580" t="str">
        <f t="shared" si="59"/>
        <v/>
      </c>
      <c r="K3580"/>
    </row>
    <row r="3581" spans="2:11" x14ac:dyDescent="0.25">
      <c r="B3581" t="str">
        <f t="shared" si="59"/>
        <v/>
      </c>
      <c r="K3581"/>
    </row>
    <row r="3582" spans="2:11" x14ac:dyDescent="0.25">
      <c r="B3582" t="str">
        <f t="shared" si="59"/>
        <v/>
      </c>
      <c r="K3582"/>
    </row>
    <row r="3583" spans="2:11" x14ac:dyDescent="0.25">
      <c r="B3583" t="str">
        <f t="shared" si="59"/>
        <v/>
      </c>
      <c r="K3583"/>
    </row>
    <row r="3584" spans="2:11" x14ac:dyDescent="0.25">
      <c r="B3584" t="str">
        <f t="shared" si="59"/>
        <v/>
      </c>
      <c r="K3584"/>
    </row>
    <row r="3585" spans="2:11" x14ac:dyDescent="0.25">
      <c r="B3585" t="str">
        <f t="shared" si="59"/>
        <v/>
      </c>
      <c r="K3585"/>
    </row>
    <row r="3586" spans="2:11" x14ac:dyDescent="0.25">
      <c r="B3586" t="str">
        <f t="shared" si="59"/>
        <v/>
      </c>
      <c r="K3586"/>
    </row>
    <row r="3587" spans="2:11" x14ac:dyDescent="0.25">
      <c r="B3587" t="str">
        <f t="shared" si="59"/>
        <v/>
      </c>
      <c r="K3587"/>
    </row>
    <row r="3588" spans="2:11" x14ac:dyDescent="0.25">
      <c r="B3588" t="str">
        <f t="shared" si="59"/>
        <v/>
      </c>
      <c r="K3588"/>
    </row>
    <row r="3589" spans="2:11" x14ac:dyDescent="0.25">
      <c r="B3589" t="str">
        <f t="shared" si="59"/>
        <v/>
      </c>
      <c r="K3589"/>
    </row>
    <row r="3590" spans="2:11" x14ac:dyDescent="0.25">
      <c r="B3590" t="str">
        <f t="shared" si="59"/>
        <v/>
      </c>
      <c r="K3590"/>
    </row>
    <row r="3591" spans="2:11" x14ac:dyDescent="0.25">
      <c r="B3591" t="str">
        <f t="shared" si="59"/>
        <v/>
      </c>
      <c r="K3591"/>
    </row>
    <row r="3592" spans="2:11" x14ac:dyDescent="0.25">
      <c r="B3592" t="str">
        <f t="shared" si="59"/>
        <v/>
      </c>
      <c r="K3592"/>
    </row>
    <row r="3593" spans="2:11" x14ac:dyDescent="0.25">
      <c r="B3593" t="str">
        <f t="shared" si="59"/>
        <v/>
      </c>
      <c r="K3593"/>
    </row>
    <row r="3594" spans="2:11" x14ac:dyDescent="0.25">
      <c r="B3594" t="str">
        <f t="shared" ref="B3594:B3657" si="60">LEFT(A3594,3)</f>
        <v/>
      </c>
      <c r="K3594"/>
    </row>
    <row r="3595" spans="2:11" x14ac:dyDescent="0.25">
      <c r="B3595" t="str">
        <f t="shared" si="60"/>
        <v/>
      </c>
      <c r="K3595"/>
    </row>
    <row r="3596" spans="2:11" x14ac:dyDescent="0.25">
      <c r="B3596" t="str">
        <f t="shared" si="60"/>
        <v/>
      </c>
      <c r="K3596"/>
    </row>
    <row r="3597" spans="2:11" x14ac:dyDescent="0.25">
      <c r="B3597" t="str">
        <f t="shared" si="60"/>
        <v/>
      </c>
      <c r="K3597"/>
    </row>
    <row r="3598" spans="2:11" x14ac:dyDescent="0.25">
      <c r="B3598" t="str">
        <f t="shared" si="60"/>
        <v/>
      </c>
      <c r="K3598"/>
    </row>
    <row r="3599" spans="2:11" x14ac:dyDescent="0.25">
      <c r="B3599" t="str">
        <f t="shared" si="60"/>
        <v/>
      </c>
      <c r="K3599"/>
    </row>
    <row r="3600" spans="2:11" x14ac:dyDescent="0.25">
      <c r="B3600" t="str">
        <f t="shared" si="60"/>
        <v/>
      </c>
      <c r="K3600"/>
    </row>
    <row r="3601" spans="2:11" x14ac:dyDescent="0.25">
      <c r="B3601" t="str">
        <f t="shared" si="60"/>
        <v/>
      </c>
      <c r="K3601"/>
    </row>
    <row r="3602" spans="2:11" x14ac:dyDescent="0.25">
      <c r="B3602" t="str">
        <f t="shared" si="60"/>
        <v/>
      </c>
      <c r="K3602"/>
    </row>
    <row r="3603" spans="2:11" x14ac:dyDescent="0.25">
      <c r="B3603" t="str">
        <f t="shared" si="60"/>
        <v/>
      </c>
      <c r="K3603"/>
    </row>
    <row r="3604" spans="2:11" x14ac:dyDescent="0.25">
      <c r="B3604" t="str">
        <f t="shared" si="60"/>
        <v/>
      </c>
      <c r="K3604"/>
    </row>
    <row r="3605" spans="2:11" x14ac:dyDescent="0.25">
      <c r="B3605" t="str">
        <f t="shared" si="60"/>
        <v/>
      </c>
      <c r="K3605"/>
    </row>
    <row r="3606" spans="2:11" x14ac:dyDescent="0.25">
      <c r="B3606" t="str">
        <f t="shared" si="60"/>
        <v/>
      </c>
      <c r="K3606"/>
    </row>
    <row r="3607" spans="2:11" x14ac:dyDescent="0.25">
      <c r="B3607" t="str">
        <f t="shared" si="60"/>
        <v/>
      </c>
      <c r="K3607"/>
    </row>
    <row r="3608" spans="2:11" x14ac:dyDescent="0.25">
      <c r="B3608" t="str">
        <f t="shared" si="60"/>
        <v/>
      </c>
      <c r="K3608"/>
    </row>
    <row r="3609" spans="2:11" x14ac:dyDescent="0.25">
      <c r="B3609" t="str">
        <f t="shared" si="60"/>
        <v/>
      </c>
      <c r="K3609"/>
    </row>
    <row r="3610" spans="2:11" x14ac:dyDescent="0.25">
      <c r="B3610" t="str">
        <f t="shared" si="60"/>
        <v/>
      </c>
      <c r="K3610"/>
    </row>
    <row r="3611" spans="2:11" x14ac:dyDescent="0.25">
      <c r="B3611" t="str">
        <f t="shared" si="60"/>
        <v/>
      </c>
      <c r="K3611"/>
    </row>
    <row r="3612" spans="2:11" x14ac:dyDescent="0.25">
      <c r="B3612" t="str">
        <f t="shared" si="60"/>
        <v/>
      </c>
      <c r="K3612"/>
    </row>
    <row r="3613" spans="2:11" x14ac:dyDescent="0.25">
      <c r="B3613" t="str">
        <f t="shared" si="60"/>
        <v/>
      </c>
      <c r="K3613"/>
    </row>
    <row r="3614" spans="2:11" x14ac:dyDescent="0.25">
      <c r="B3614" t="str">
        <f t="shared" si="60"/>
        <v/>
      </c>
      <c r="K3614"/>
    </row>
    <row r="3615" spans="2:11" x14ac:dyDescent="0.25">
      <c r="B3615" t="str">
        <f t="shared" si="60"/>
        <v/>
      </c>
      <c r="K3615"/>
    </row>
    <row r="3616" spans="2:11" x14ac:dyDescent="0.25">
      <c r="B3616" t="str">
        <f t="shared" si="60"/>
        <v/>
      </c>
      <c r="K3616"/>
    </row>
    <row r="3617" spans="2:11" x14ac:dyDescent="0.25">
      <c r="B3617" t="str">
        <f t="shared" si="60"/>
        <v/>
      </c>
      <c r="K3617"/>
    </row>
    <row r="3618" spans="2:11" x14ac:dyDescent="0.25">
      <c r="B3618" t="str">
        <f t="shared" si="60"/>
        <v/>
      </c>
      <c r="K3618"/>
    </row>
    <row r="3619" spans="2:11" x14ac:dyDescent="0.25">
      <c r="B3619" t="str">
        <f t="shared" si="60"/>
        <v/>
      </c>
      <c r="K3619"/>
    </row>
    <row r="3620" spans="2:11" x14ac:dyDescent="0.25">
      <c r="B3620" t="str">
        <f t="shared" si="60"/>
        <v/>
      </c>
      <c r="K3620"/>
    </row>
    <row r="3621" spans="2:11" x14ac:dyDescent="0.25">
      <c r="B3621" t="str">
        <f t="shared" si="60"/>
        <v/>
      </c>
      <c r="K3621"/>
    </row>
    <row r="3622" spans="2:11" x14ac:dyDescent="0.25">
      <c r="B3622" t="str">
        <f t="shared" si="60"/>
        <v/>
      </c>
      <c r="K3622"/>
    </row>
    <row r="3623" spans="2:11" x14ac:dyDescent="0.25">
      <c r="B3623" t="str">
        <f t="shared" si="60"/>
        <v/>
      </c>
      <c r="K3623"/>
    </row>
    <row r="3624" spans="2:11" x14ac:dyDescent="0.25">
      <c r="B3624" t="str">
        <f t="shared" si="60"/>
        <v/>
      </c>
      <c r="K3624"/>
    </row>
    <row r="3625" spans="2:11" x14ac:dyDescent="0.25">
      <c r="B3625" t="str">
        <f t="shared" si="60"/>
        <v/>
      </c>
      <c r="K3625"/>
    </row>
    <row r="3626" spans="2:11" x14ac:dyDescent="0.25">
      <c r="B3626" t="str">
        <f t="shared" si="60"/>
        <v/>
      </c>
      <c r="K3626"/>
    </row>
    <row r="3627" spans="2:11" x14ac:dyDescent="0.25">
      <c r="B3627" t="str">
        <f t="shared" si="60"/>
        <v/>
      </c>
      <c r="K3627"/>
    </row>
    <row r="3628" spans="2:11" x14ac:dyDescent="0.25">
      <c r="B3628" t="str">
        <f t="shared" si="60"/>
        <v/>
      </c>
      <c r="K3628"/>
    </row>
    <row r="3629" spans="2:11" x14ac:dyDescent="0.25">
      <c r="B3629" t="str">
        <f t="shared" si="60"/>
        <v/>
      </c>
      <c r="K3629"/>
    </row>
    <row r="3630" spans="2:11" x14ac:dyDescent="0.25">
      <c r="B3630" t="str">
        <f t="shared" si="60"/>
        <v/>
      </c>
      <c r="K3630"/>
    </row>
    <row r="3631" spans="2:11" x14ac:dyDescent="0.25">
      <c r="B3631" t="str">
        <f t="shared" si="60"/>
        <v/>
      </c>
      <c r="K3631"/>
    </row>
    <row r="3632" spans="2:11" x14ac:dyDescent="0.25">
      <c r="B3632" t="str">
        <f t="shared" si="60"/>
        <v/>
      </c>
      <c r="K3632"/>
    </row>
    <row r="3633" spans="2:11" x14ac:dyDescent="0.25">
      <c r="B3633" t="str">
        <f t="shared" si="60"/>
        <v/>
      </c>
      <c r="K3633"/>
    </row>
    <row r="3634" spans="2:11" x14ac:dyDescent="0.25">
      <c r="B3634" t="str">
        <f t="shared" si="60"/>
        <v/>
      </c>
      <c r="K3634"/>
    </row>
    <row r="3635" spans="2:11" x14ac:dyDescent="0.25">
      <c r="B3635" t="str">
        <f t="shared" si="60"/>
        <v/>
      </c>
      <c r="K3635"/>
    </row>
    <row r="3636" spans="2:11" x14ac:dyDescent="0.25">
      <c r="B3636" t="str">
        <f t="shared" si="60"/>
        <v/>
      </c>
      <c r="K3636"/>
    </row>
    <row r="3637" spans="2:11" x14ac:dyDescent="0.25">
      <c r="B3637" t="str">
        <f t="shared" si="60"/>
        <v/>
      </c>
      <c r="K3637"/>
    </row>
    <row r="3638" spans="2:11" x14ac:dyDescent="0.25">
      <c r="B3638" t="str">
        <f t="shared" si="60"/>
        <v/>
      </c>
      <c r="K3638"/>
    </row>
    <row r="3639" spans="2:11" x14ac:dyDescent="0.25">
      <c r="B3639" t="str">
        <f t="shared" si="60"/>
        <v/>
      </c>
      <c r="K3639"/>
    </row>
    <row r="3640" spans="2:11" x14ac:dyDescent="0.25">
      <c r="B3640" t="str">
        <f t="shared" si="60"/>
        <v/>
      </c>
      <c r="K3640"/>
    </row>
    <row r="3641" spans="2:11" x14ac:dyDescent="0.25">
      <c r="B3641" t="str">
        <f t="shared" si="60"/>
        <v/>
      </c>
      <c r="K3641"/>
    </row>
    <row r="3642" spans="2:11" x14ac:dyDescent="0.25">
      <c r="B3642" t="str">
        <f t="shared" si="60"/>
        <v/>
      </c>
      <c r="K3642"/>
    </row>
    <row r="3643" spans="2:11" x14ac:dyDescent="0.25">
      <c r="B3643" t="str">
        <f t="shared" si="60"/>
        <v/>
      </c>
      <c r="K3643"/>
    </row>
    <row r="3644" spans="2:11" x14ac:dyDescent="0.25">
      <c r="B3644" t="str">
        <f t="shared" si="60"/>
        <v/>
      </c>
      <c r="K3644"/>
    </row>
    <row r="3645" spans="2:11" x14ac:dyDescent="0.25">
      <c r="B3645" t="str">
        <f t="shared" si="60"/>
        <v/>
      </c>
      <c r="K3645"/>
    </row>
    <row r="3646" spans="2:11" x14ac:dyDescent="0.25">
      <c r="B3646" t="str">
        <f t="shared" si="60"/>
        <v/>
      </c>
      <c r="K3646"/>
    </row>
    <row r="3647" spans="2:11" x14ac:dyDescent="0.25">
      <c r="B3647" t="str">
        <f t="shared" si="60"/>
        <v/>
      </c>
      <c r="K3647"/>
    </row>
    <row r="3648" spans="2:11" x14ac:dyDescent="0.25">
      <c r="B3648" t="str">
        <f t="shared" si="60"/>
        <v/>
      </c>
      <c r="K3648"/>
    </row>
    <row r="3649" spans="2:11" x14ac:dyDescent="0.25">
      <c r="B3649" t="str">
        <f t="shared" si="60"/>
        <v/>
      </c>
      <c r="K3649"/>
    </row>
    <row r="3650" spans="2:11" x14ac:dyDescent="0.25">
      <c r="B3650" t="str">
        <f t="shared" si="60"/>
        <v/>
      </c>
      <c r="K3650"/>
    </row>
    <row r="3651" spans="2:11" x14ac:dyDescent="0.25">
      <c r="B3651" t="str">
        <f t="shared" si="60"/>
        <v/>
      </c>
      <c r="K3651"/>
    </row>
    <row r="3652" spans="2:11" x14ac:dyDescent="0.25">
      <c r="B3652" t="str">
        <f t="shared" si="60"/>
        <v/>
      </c>
      <c r="K3652"/>
    </row>
    <row r="3653" spans="2:11" x14ac:dyDescent="0.25">
      <c r="B3653" t="str">
        <f t="shared" si="60"/>
        <v/>
      </c>
      <c r="K3653"/>
    </row>
    <row r="3654" spans="2:11" x14ac:dyDescent="0.25">
      <c r="B3654" t="str">
        <f t="shared" si="60"/>
        <v/>
      </c>
      <c r="K3654"/>
    </row>
    <row r="3655" spans="2:11" x14ac:dyDescent="0.25">
      <c r="B3655" t="str">
        <f t="shared" si="60"/>
        <v/>
      </c>
      <c r="K3655"/>
    </row>
    <row r="3656" spans="2:11" x14ac:dyDescent="0.25">
      <c r="B3656" t="str">
        <f t="shared" si="60"/>
        <v/>
      </c>
      <c r="K3656"/>
    </row>
    <row r="3657" spans="2:11" x14ac:dyDescent="0.25">
      <c r="B3657" t="str">
        <f t="shared" si="60"/>
        <v/>
      </c>
      <c r="K3657"/>
    </row>
    <row r="3658" spans="2:11" x14ac:dyDescent="0.25">
      <c r="B3658" t="str">
        <f t="shared" ref="B3658:B3721" si="61">LEFT(A3658,3)</f>
        <v/>
      </c>
      <c r="K3658"/>
    </row>
    <row r="3659" spans="2:11" x14ac:dyDescent="0.25">
      <c r="B3659" t="str">
        <f t="shared" si="61"/>
        <v/>
      </c>
      <c r="K3659"/>
    </row>
    <row r="3660" spans="2:11" x14ac:dyDescent="0.25">
      <c r="B3660" t="str">
        <f t="shared" si="61"/>
        <v/>
      </c>
      <c r="K3660"/>
    </row>
    <row r="3661" spans="2:11" x14ac:dyDescent="0.25">
      <c r="B3661" t="str">
        <f t="shared" si="61"/>
        <v/>
      </c>
      <c r="K3661"/>
    </row>
    <row r="3662" spans="2:11" x14ac:dyDescent="0.25">
      <c r="B3662" t="str">
        <f t="shared" si="61"/>
        <v/>
      </c>
      <c r="K3662"/>
    </row>
    <row r="3663" spans="2:11" x14ac:dyDescent="0.25">
      <c r="B3663" t="str">
        <f t="shared" si="61"/>
        <v/>
      </c>
      <c r="K3663"/>
    </row>
    <row r="3664" spans="2:11" x14ac:dyDescent="0.25">
      <c r="B3664" t="str">
        <f t="shared" si="61"/>
        <v/>
      </c>
      <c r="K3664"/>
    </row>
    <row r="3665" spans="2:11" x14ac:dyDescent="0.25">
      <c r="B3665" t="str">
        <f t="shared" si="61"/>
        <v/>
      </c>
      <c r="K3665"/>
    </row>
    <row r="3666" spans="2:11" x14ac:dyDescent="0.25">
      <c r="B3666" t="str">
        <f t="shared" si="61"/>
        <v/>
      </c>
      <c r="K3666"/>
    </row>
    <row r="3667" spans="2:11" x14ac:dyDescent="0.25">
      <c r="B3667" t="str">
        <f t="shared" si="61"/>
        <v/>
      </c>
      <c r="K3667"/>
    </row>
    <row r="3668" spans="2:11" x14ac:dyDescent="0.25">
      <c r="B3668" t="str">
        <f t="shared" si="61"/>
        <v/>
      </c>
      <c r="K3668"/>
    </row>
    <row r="3669" spans="2:11" x14ac:dyDescent="0.25">
      <c r="B3669" t="str">
        <f t="shared" si="61"/>
        <v/>
      </c>
      <c r="K3669"/>
    </row>
    <row r="3670" spans="2:11" x14ac:dyDescent="0.25">
      <c r="B3670" t="str">
        <f t="shared" si="61"/>
        <v/>
      </c>
      <c r="K3670"/>
    </row>
    <row r="3671" spans="2:11" x14ac:dyDescent="0.25">
      <c r="B3671" t="str">
        <f t="shared" si="61"/>
        <v/>
      </c>
      <c r="K3671"/>
    </row>
    <row r="3672" spans="2:11" x14ac:dyDescent="0.25">
      <c r="B3672" t="str">
        <f t="shared" si="61"/>
        <v/>
      </c>
      <c r="K3672"/>
    </row>
    <row r="3673" spans="2:11" x14ac:dyDescent="0.25">
      <c r="B3673" t="str">
        <f t="shared" si="61"/>
        <v/>
      </c>
      <c r="K3673"/>
    </row>
    <row r="3674" spans="2:11" x14ac:dyDescent="0.25">
      <c r="B3674" t="str">
        <f t="shared" si="61"/>
        <v/>
      </c>
      <c r="K3674"/>
    </row>
    <row r="3675" spans="2:11" x14ac:dyDescent="0.25">
      <c r="B3675" t="str">
        <f t="shared" si="61"/>
        <v/>
      </c>
      <c r="K3675"/>
    </row>
    <row r="3676" spans="2:11" x14ac:dyDescent="0.25">
      <c r="B3676" t="str">
        <f t="shared" si="61"/>
        <v/>
      </c>
      <c r="K3676"/>
    </row>
    <row r="3677" spans="2:11" x14ac:dyDescent="0.25">
      <c r="B3677" t="str">
        <f t="shared" si="61"/>
        <v/>
      </c>
      <c r="K3677"/>
    </row>
    <row r="3678" spans="2:11" x14ac:dyDescent="0.25">
      <c r="B3678" t="str">
        <f t="shared" si="61"/>
        <v/>
      </c>
      <c r="K3678"/>
    </row>
    <row r="3679" spans="2:11" x14ac:dyDescent="0.25">
      <c r="B3679" t="str">
        <f t="shared" si="61"/>
        <v/>
      </c>
      <c r="K3679"/>
    </row>
    <row r="3680" spans="2:11" x14ac:dyDescent="0.25">
      <c r="B3680" t="str">
        <f t="shared" si="61"/>
        <v/>
      </c>
      <c r="K3680"/>
    </row>
    <row r="3681" spans="2:11" x14ac:dyDescent="0.25">
      <c r="B3681" t="str">
        <f t="shared" si="61"/>
        <v/>
      </c>
      <c r="K3681"/>
    </row>
    <row r="3682" spans="2:11" x14ac:dyDescent="0.25">
      <c r="B3682" t="str">
        <f t="shared" si="61"/>
        <v/>
      </c>
      <c r="K3682"/>
    </row>
    <row r="3683" spans="2:11" x14ac:dyDescent="0.25">
      <c r="B3683" t="str">
        <f t="shared" si="61"/>
        <v/>
      </c>
      <c r="K3683"/>
    </row>
    <row r="3684" spans="2:11" x14ac:dyDescent="0.25">
      <c r="B3684" t="str">
        <f t="shared" si="61"/>
        <v/>
      </c>
      <c r="K3684"/>
    </row>
    <row r="3685" spans="2:11" x14ac:dyDescent="0.25">
      <c r="B3685" t="str">
        <f t="shared" si="61"/>
        <v/>
      </c>
      <c r="K3685"/>
    </row>
    <row r="3686" spans="2:11" x14ac:dyDescent="0.25">
      <c r="B3686" t="str">
        <f t="shared" si="61"/>
        <v/>
      </c>
      <c r="K3686"/>
    </row>
    <row r="3687" spans="2:11" x14ac:dyDescent="0.25">
      <c r="B3687" t="str">
        <f t="shared" si="61"/>
        <v/>
      </c>
      <c r="K3687"/>
    </row>
    <row r="3688" spans="2:11" x14ac:dyDescent="0.25">
      <c r="B3688" t="str">
        <f t="shared" si="61"/>
        <v/>
      </c>
      <c r="K3688"/>
    </row>
    <row r="3689" spans="2:11" x14ac:dyDescent="0.25">
      <c r="B3689" t="str">
        <f t="shared" si="61"/>
        <v/>
      </c>
      <c r="K3689"/>
    </row>
    <row r="3690" spans="2:11" x14ac:dyDescent="0.25">
      <c r="B3690" t="str">
        <f t="shared" si="61"/>
        <v/>
      </c>
      <c r="K3690"/>
    </row>
    <row r="3691" spans="2:11" x14ac:dyDescent="0.25">
      <c r="B3691" t="str">
        <f t="shared" si="61"/>
        <v/>
      </c>
      <c r="K3691"/>
    </row>
    <row r="3692" spans="2:11" x14ac:dyDescent="0.25">
      <c r="B3692" t="str">
        <f t="shared" si="61"/>
        <v/>
      </c>
      <c r="K3692"/>
    </row>
    <row r="3693" spans="2:11" x14ac:dyDescent="0.25">
      <c r="B3693" t="str">
        <f t="shared" si="61"/>
        <v/>
      </c>
      <c r="K3693"/>
    </row>
    <row r="3694" spans="2:11" x14ac:dyDescent="0.25">
      <c r="B3694" t="str">
        <f t="shared" si="61"/>
        <v/>
      </c>
      <c r="K3694"/>
    </row>
    <row r="3695" spans="2:11" x14ac:dyDescent="0.25">
      <c r="B3695" t="str">
        <f t="shared" si="61"/>
        <v/>
      </c>
      <c r="K3695"/>
    </row>
    <row r="3696" spans="2:11" x14ac:dyDescent="0.25">
      <c r="B3696" t="str">
        <f t="shared" si="61"/>
        <v/>
      </c>
      <c r="K3696"/>
    </row>
    <row r="3697" spans="2:11" x14ac:dyDescent="0.25">
      <c r="B3697" t="str">
        <f t="shared" si="61"/>
        <v/>
      </c>
      <c r="K3697"/>
    </row>
    <row r="3698" spans="2:11" x14ac:dyDescent="0.25">
      <c r="B3698" t="str">
        <f t="shared" si="61"/>
        <v/>
      </c>
      <c r="K3698"/>
    </row>
    <row r="3699" spans="2:11" x14ac:dyDescent="0.25">
      <c r="B3699" t="str">
        <f t="shared" si="61"/>
        <v/>
      </c>
      <c r="K3699"/>
    </row>
    <row r="3700" spans="2:11" x14ac:dyDescent="0.25">
      <c r="B3700" t="str">
        <f t="shared" si="61"/>
        <v/>
      </c>
      <c r="K3700"/>
    </row>
    <row r="3701" spans="2:11" x14ac:dyDescent="0.25">
      <c r="B3701" t="str">
        <f t="shared" si="61"/>
        <v/>
      </c>
      <c r="K3701"/>
    </row>
    <row r="3702" spans="2:11" x14ac:dyDescent="0.25">
      <c r="B3702" t="str">
        <f t="shared" si="61"/>
        <v/>
      </c>
      <c r="K3702"/>
    </row>
    <row r="3703" spans="2:11" x14ac:dyDescent="0.25">
      <c r="B3703" t="str">
        <f t="shared" si="61"/>
        <v/>
      </c>
      <c r="K3703"/>
    </row>
    <row r="3704" spans="2:11" x14ac:dyDescent="0.25">
      <c r="B3704" t="str">
        <f t="shared" si="61"/>
        <v/>
      </c>
      <c r="K3704"/>
    </row>
    <row r="3705" spans="2:11" x14ac:dyDescent="0.25">
      <c r="B3705" t="str">
        <f t="shared" si="61"/>
        <v/>
      </c>
      <c r="K3705"/>
    </row>
    <row r="3706" spans="2:11" x14ac:dyDescent="0.25">
      <c r="B3706" t="str">
        <f t="shared" si="61"/>
        <v/>
      </c>
      <c r="K3706"/>
    </row>
    <row r="3707" spans="2:11" x14ac:dyDescent="0.25">
      <c r="B3707" t="str">
        <f t="shared" si="61"/>
        <v/>
      </c>
      <c r="K3707"/>
    </row>
    <row r="3708" spans="2:11" x14ac:dyDescent="0.25">
      <c r="B3708" t="str">
        <f t="shared" si="61"/>
        <v/>
      </c>
      <c r="K3708"/>
    </row>
    <row r="3709" spans="2:11" x14ac:dyDescent="0.25">
      <c r="B3709" t="str">
        <f t="shared" si="61"/>
        <v/>
      </c>
      <c r="K3709"/>
    </row>
    <row r="3710" spans="2:11" x14ac:dyDescent="0.25">
      <c r="B3710" t="str">
        <f t="shared" si="61"/>
        <v/>
      </c>
      <c r="K3710"/>
    </row>
    <row r="3711" spans="2:11" x14ac:dyDescent="0.25">
      <c r="B3711" t="str">
        <f t="shared" si="61"/>
        <v/>
      </c>
      <c r="K3711"/>
    </row>
    <row r="3712" spans="2:11" x14ac:dyDescent="0.25">
      <c r="B3712" t="str">
        <f t="shared" si="61"/>
        <v/>
      </c>
      <c r="K3712"/>
    </row>
    <row r="3713" spans="2:11" x14ac:dyDescent="0.25">
      <c r="B3713" t="str">
        <f t="shared" si="61"/>
        <v/>
      </c>
      <c r="K3713"/>
    </row>
    <row r="3714" spans="2:11" x14ac:dyDescent="0.25">
      <c r="B3714" t="str">
        <f t="shared" si="61"/>
        <v/>
      </c>
      <c r="K3714"/>
    </row>
    <row r="3715" spans="2:11" x14ac:dyDescent="0.25">
      <c r="B3715" t="str">
        <f t="shared" si="61"/>
        <v/>
      </c>
      <c r="K3715"/>
    </row>
    <row r="3716" spans="2:11" x14ac:dyDescent="0.25">
      <c r="B3716" t="str">
        <f t="shared" si="61"/>
        <v/>
      </c>
      <c r="K3716"/>
    </row>
    <row r="3717" spans="2:11" x14ac:dyDescent="0.25">
      <c r="B3717" t="str">
        <f t="shared" si="61"/>
        <v/>
      </c>
      <c r="K3717"/>
    </row>
    <row r="3718" spans="2:11" x14ac:dyDescent="0.25">
      <c r="B3718" t="str">
        <f t="shared" si="61"/>
        <v/>
      </c>
      <c r="K3718"/>
    </row>
    <row r="3719" spans="2:11" x14ac:dyDescent="0.25">
      <c r="B3719" t="str">
        <f t="shared" si="61"/>
        <v/>
      </c>
      <c r="K3719"/>
    </row>
    <row r="3720" spans="2:11" x14ac:dyDescent="0.25">
      <c r="B3720" t="str">
        <f t="shared" si="61"/>
        <v/>
      </c>
      <c r="K3720"/>
    </row>
    <row r="3721" spans="2:11" x14ac:dyDescent="0.25">
      <c r="B3721" t="str">
        <f t="shared" si="61"/>
        <v/>
      </c>
      <c r="K3721"/>
    </row>
    <row r="3722" spans="2:11" x14ac:dyDescent="0.25">
      <c r="B3722" t="str">
        <f t="shared" ref="B3722:B3785" si="62">LEFT(A3722,3)</f>
        <v/>
      </c>
      <c r="K3722"/>
    </row>
    <row r="3723" spans="2:11" x14ac:dyDescent="0.25">
      <c r="B3723" t="str">
        <f t="shared" si="62"/>
        <v/>
      </c>
      <c r="K3723"/>
    </row>
    <row r="3724" spans="2:11" x14ac:dyDescent="0.25">
      <c r="B3724" t="str">
        <f t="shared" si="62"/>
        <v/>
      </c>
      <c r="K3724"/>
    </row>
    <row r="3725" spans="2:11" x14ac:dyDescent="0.25">
      <c r="B3725" t="str">
        <f t="shared" si="62"/>
        <v/>
      </c>
      <c r="K3725"/>
    </row>
    <row r="3726" spans="2:11" x14ac:dyDescent="0.25">
      <c r="B3726" t="str">
        <f t="shared" si="62"/>
        <v/>
      </c>
      <c r="K3726"/>
    </row>
    <row r="3727" spans="2:11" x14ac:dyDescent="0.25">
      <c r="B3727" t="str">
        <f t="shared" si="62"/>
        <v/>
      </c>
      <c r="K3727"/>
    </row>
    <row r="3728" spans="2:11" x14ac:dyDescent="0.25">
      <c r="B3728" t="str">
        <f t="shared" si="62"/>
        <v/>
      </c>
      <c r="K3728"/>
    </row>
    <row r="3729" spans="2:11" x14ac:dyDescent="0.25">
      <c r="B3729" t="str">
        <f t="shared" si="62"/>
        <v/>
      </c>
      <c r="K3729"/>
    </row>
    <row r="3730" spans="2:11" x14ac:dyDescent="0.25">
      <c r="B3730" t="str">
        <f t="shared" si="62"/>
        <v/>
      </c>
      <c r="K3730"/>
    </row>
    <row r="3731" spans="2:11" x14ac:dyDescent="0.25">
      <c r="B3731" t="str">
        <f t="shared" si="62"/>
        <v/>
      </c>
      <c r="K3731"/>
    </row>
    <row r="3732" spans="2:11" x14ac:dyDescent="0.25">
      <c r="B3732" t="str">
        <f t="shared" si="62"/>
        <v/>
      </c>
      <c r="K3732"/>
    </row>
    <row r="3733" spans="2:11" x14ac:dyDescent="0.25">
      <c r="B3733" t="str">
        <f t="shared" si="62"/>
        <v/>
      </c>
      <c r="K3733"/>
    </row>
    <row r="3734" spans="2:11" x14ac:dyDescent="0.25">
      <c r="B3734" t="str">
        <f t="shared" si="62"/>
        <v/>
      </c>
      <c r="K3734"/>
    </row>
    <row r="3735" spans="2:11" x14ac:dyDescent="0.25">
      <c r="B3735" t="str">
        <f t="shared" si="62"/>
        <v/>
      </c>
      <c r="K3735"/>
    </row>
    <row r="3736" spans="2:11" x14ac:dyDescent="0.25">
      <c r="B3736" t="str">
        <f t="shared" si="62"/>
        <v/>
      </c>
      <c r="K3736"/>
    </row>
    <row r="3737" spans="2:11" x14ac:dyDescent="0.25">
      <c r="B3737" t="str">
        <f t="shared" si="62"/>
        <v/>
      </c>
      <c r="K3737"/>
    </row>
    <row r="3738" spans="2:11" x14ac:dyDescent="0.25">
      <c r="B3738" t="str">
        <f t="shared" si="62"/>
        <v/>
      </c>
      <c r="K3738"/>
    </row>
    <row r="3739" spans="2:11" x14ac:dyDescent="0.25">
      <c r="B3739" t="str">
        <f t="shared" si="62"/>
        <v/>
      </c>
      <c r="K3739"/>
    </row>
    <row r="3740" spans="2:11" x14ac:dyDescent="0.25">
      <c r="B3740" t="str">
        <f t="shared" si="62"/>
        <v/>
      </c>
      <c r="K3740"/>
    </row>
    <row r="3741" spans="2:11" x14ac:dyDescent="0.25">
      <c r="B3741" t="str">
        <f t="shared" si="62"/>
        <v/>
      </c>
      <c r="K3741"/>
    </row>
    <row r="3742" spans="2:11" x14ac:dyDescent="0.25">
      <c r="B3742" t="str">
        <f t="shared" si="62"/>
        <v/>
      </c>
      <c r="K3742"/>
    </row>
    <row r="3743" spans="2:11" x14ac:dyDescent="0.25">
      <c r="B3743" t="str">
        <f t="shared" si="62"/>
        <v/>
      </c>
      <c r="K3743"/>
    </row>
    <row r="3744" spans="2:11" x14ac:dyDescent="0.25">
      <c r="B3744" t="str">
        <f t="shared" si="62"/>
        <v/>
      </c>
      <c r="K3744"/>
    </row>
    <row r="3745" spans="2:11" x14ac:dyDescent="0.25">
      <c r="B3745" t="str">
        <f t="shared" si="62"/>
        <v/>
      </c>
      <c r="K3745"/>
    </row>
    <row r="3746" spans="2:11" x14ac:dyDescent="0.25">
      <c r="B3746" t="str">
        <f t="shared" si="62"/>
        <v/>
      </c>
      <c r="K3746"/>
    </row>
    <row r="3747" spans="2:11" x14ac:dyDescent="0.25">
      <c r="B3747" t="str">
        <f t="shared" si="62"/>
        <v/>
      </c>
      <c r="K3747"/>
    </row>
    <row r="3748" spans="2:11" x14ac:dyDescent="0.25">
      <c r="B3748" t="str">
        <f t="shared" si="62"/>
        <v/>
      </c>
      <c r="K3748"/>
    </row>
    <row r="3749" spans="2:11" x14ac:dyDescent="0.25">
      <c r="B3749" t="str">
        <f t="shared" si="62"/>
        <v/>
      </c>
      <c r="K3749"/>
    </row>
    <row r="3750" spans="2:11" x14ac:dyDescent="0.25">
      <c r="B3750" t="str">
        <f t="shared" si="62"/>
        <v/>
      </c>
      <c r="K3750"/>
    </row>
    <row r="3751" spans="2:11" x14ac:dyDescent="0.25">
      <c r="B3751" t="str">
        <f t="shared" si="62"/>
        <v/>
      </c>
      <c r="K3751"/>
    </row>
    <row r="3752" spans="2:11" x14ac:dyDescent="0.25">
      <c r="B3752" t="str">
        <f t="shared" si="62"/>
        <v/>
      </c>
      <c r="K3752"/>
    </row>
    <row r="3753" spans="2:11" x14ac:dyDescent="0.25">
      <c r="B3753" t="str">
        <f t="shared" si="62"/>
        <v/>
      </c>
      <c r="K3753"/>
    </row>
    <row r="3754" spans="2:11" x14ac:dyDescent="0.25">
      <c r="B3754" t="str">
        <f t="shared" si="62"/>
        <v/>
      </c>
      <c r="K3754"/>
    </row>
    <row r="3755" spans="2:11" x14ac:dyDescent="0.25">
      <c r="B3755" t="str">
        <f t="shared" si="62"/>
        <v/>
      </c>
      <c r="K3755"/>
    </row>
    <row r="3756" spans="2:11" x14ac:dyDescent="0.25">
      <c r="B3756" t="str">
        <f t="shared" si="62"/>
        <v/>
      </c>
      <c r="K3756"/>
    </row>
    <row r="3757" spans="2:11" x14ac:dyDescent="0.25">
      <c r="B3757" t="str">
        <f t="shared" si="62"/>
        <v/>
      </c>
      <c r="K3757"/>
    </row>
    <row r="3758" spans="2:11" x14ac:dyDescent="0.25">
      <c r="B3758" t="str">
        <f t="shared" si="62"/>
        <v/>
      </c>
      <c r="K3758"/>
    </row>
    <row r="3759" spans="2:11" x14ac:dyDescent="0.25">
      <c r="B3759" t="str">
        <f t="shared" si="62"/>
        <v/>
      </c>
      <c r="K3759"/>
    </row>
    <row r="3760" spans="2:11" x14ac:dyDescent="0.25">
      <c r="B3760" t="str">
        <f t="shared" si="62"/>
        <v/>
      </c>
      <c r="K3760"/>
    </row>
    <row r="3761" spans="2:11" x14ac:dyDescent="0.25">
      <c r="B3761" t="str">
        <f t="shared" si="62"/>
        <v/>
      </c>
      <c r="K3761"/>
    </row>
    <row r="3762" spans="2:11" x14ac:dyDescent="0.25">
      <c r="B3762" t="str">
        <f t="shared" si="62"/>
        <v/>
      </c>
      <c r="K3762"/>
    </row>
    <row r="3763" spans="2:11" x14ac:dyDescent="0.25">
      <c r="B3763" t="str">
        <f t="shared" si="62"/>
        <v/>
      </c>
      <c r="K3763"/>
    </row>
    <row r="3764" spans="2:11" x14ac:dyDescent="0.25">
      <c r="B3764" t="str">
        <f t="shared" si="62"/>
        <v/>
      </c>
      <c r="K3764"/>
    </row>
    <row r="3765" spans="2:11" x14ac:dyDescent="0.25">
      <c r="B3765" t="str">
        <f t="shared" si="62"/>
        <v/>
      </c>
      <c r="K3765"/>
    </row>
    <row r="3766" spans="2:11" x14ac:dyDescent="0.25">
      <c r="B3766" t="str">
        <f t="shared" si="62"/>
        <v/>
      </c>
      <c r="K3766"/>
    </row>
    <row r="3767" spans="2:11" x14ac:dyDescent="0.25">
      <c r="B3767" t="str">
        <f t="shared" si="62"/>
        <v/>
      </c>
      <c r="K3767"/>
    </row>
    <row r="3768" spans="2:11" x14ac:dyDescent="0.25">
      <c r="B3768" t="str">
        <f t="shared" si="62"/>
        <v/>
      </c>
      <c r="K3768"/>
    </row>
    <row r="3769" spans="2:11" x14ac:dyDescent="0.25">
      <c r="B3769" t="str">
        <f t="shared" si="62"/>
        <v/>
      </c>
      <c r="K3769"/>
    </row>
    <row r="3770" spans="2:11" x14ac:dyDescent="0.25">
      <c r="B3770" t="str">
        <f t="shared" si="62"/>
        <v/>
      </c>
      <c r="K3770"/>
    </row>
    <row r="3771" spans="2:11" x14ac:dyDescent="0.25">
      <c r="B3771" t="str">
        <f t="shared" si="62"/>
        <v/>
      </c>
      <c r="K3771"/>
    </row>
    <row r="3772" spans="2:11" x14ac:dyDescent="0.25">
      <c r="B3772" t="str">
        <f t="shared" si="62"/>
        <v/>
      </c>
      <c r="K3772"/>
    </row>
    <row r="3773" spans="2:11" x14ac:dyDescent="0.25">
      <c r="B3773" t="str">
        <f t="shared" si="62"/>
        <v/>
      </c>
      <c r="K3773"/>
    </row>
    <row r="3774" spans="2:11" x14ac:dyDescent="0.25">
      <c r="B3774" t="str">
        <f t="shared" si="62"/>
        <v/>
      </c>
      <c r="K3774"/>
    </row>
    <row r="3775" spans="2:11" x14ac:dyDescent="0.25">
      <c r="B3775" t="str">
        <f t="shared" si="62"/>
        <v/>
      </c>
      <c r="K3775"/>
    </row>
    <row r="3776" spans="2:11" x14ac:dyDescent="0.25">
      <c r="B3776" t="str">
        <f t="shared" si="62"/>
        <v/>
      </c>
      <c r="K3776"/>
    </row>
    <row r="3777" spans="2:11" x14ac:dyDescent="0.25">
      <c r="B3777" t="str">
        <f t="shared" si="62"/>
        <v/>
      </c>
      <c r="K3777"/>
    </row>
    <row r="3778" spans="2:11" x14ac:dyDescent="0.25">
      <c r="B3778" t="str">
        <f t="shared" si="62"/>
        <v/>
      </c>
      <c r="K3778"/>
    </row>
    <row r="3779" spans="2:11" x14ac:dyDescent="0.25">
      <c r="B3779" t="str">
        <f t="shared" si="62"/>
        <v/>
      </c>
      <c r="K3779"/>
    </row>
    <row r="3780" spans="2:11" x14ac:dyDescent="0.25">
      <c r="B3780" t="str">
        <f t="shared" si="62"/>
        <v/>
      </c>
      <c r="K3780"/>
    </row>
    <row r="3781" spans="2:11" x14ac:dyDescent="0.25">
      <c r="B3781" t="str">
        <f t="shared" si="62"/>
        <v/>
      </c>
      <c r="K3781"/>
    </row>
    <row r="3782" spans="2:11" x14ac:dyDescent="0.25">
      <c r="B3782" t="str">
        <f t="shared" si="62"/>
        <v/>
      </c>
      <c r="K3782"/>
    </row>
    <row r="3783" spans="2:11" x14ac:dyDescent="0.25">
      <c r="B3783" t="str">
        <f t="shared" si="62"/>
        <v/>
      </c>
      <c r="K3783"/>
    </row>
    <row r="3784" spans="2:11" x14ac:dyDescent="0.25">
      <c r="B3784" t="str">
        <f t="shared" si="62"/>
        <v/>
      </c>
      <c r="K3784"/>
    </row>
    <row r="3785" spans="2:11" x14ac:dyDescent="0.25">
      <c r="B3785" t="str">
        <f t="shared" si="62"/>
        <v/>
      </c>
      <c r="K3785"/>
    </row>
    <row r="3786" spans="2:11" x14ac:dyDescent="0.25">
      <c r="B3786" t="str">
        <f t="shared" ref="B3786:B3849" si="63">LEFT(A3786,3)</f>
        <v/>
      </c>
      <c r="K3786"/>
    </row>
    <row r="3787" spans="2:11" x14ac:dyDescent="0.25">
      <c r="B3787" t="str">
        <f t="shared" si="63"/>
        <v/>
      </c>
      <c r="K3787"/>
    </row>
    <row r="3788" spans="2:11" x14ac:dyDescent="0.25">
      <c r="B3788" t="str">
        <f t="shared" si="63"/>
        <v/>
      </c>
      <c r="K3788"/>
    </row>
    <row r="3789" spans="2:11" x14ac:dyDescent="0.25">
      <c r="B3789" t="str">
        <f t="shared" si="63"/>
        <v/>
      </c>
      <c r="K3789"/>
    </row>
    <row r="3790" spans="2:11" x14ac:dyDescent="0.25">
      <c r="B3790" t="str">
        <f t="shared" si="63"/>
        <v/>
      </c>
      <c r="K3790"/>
    </row>
    <row r="3791" spans="2:11" x14ac:dyDescent="0.25">
      <c r="B3791" t="str">
        <f t="shared" si="63"/>
        <v/>
      </c>
      <c r="K3791"/>
    </row>
    <row r="3792" spans="2:11" x14ac:dyDescent="0.25">
      <c r="B3792" t="str">
        <f t="shared" si="63"/>
        <v/>
      </c>
      <c r="K3792"/>
    </row>
    <row r="3793" spans="2:11" x14ac:dyDescent="0.25">
      <c r="B3793" t="str">
        <f t="shared" si="63"/>
        <v/>
      </c>
      <c r="K3793"/>
    </row>
    <row r="3794" spans="2:11" x14ac:dyDescent="0.25">
      <c r="B3794" t="str">
        <f t="shared" si="63"/>
        <v/>
      </c>
      <c r="K3794"/>
    </row>
    <row r="3795" spans="2:11" x14ac:dyDescent="0.25">
      <c r="B3795" t="str">
        <f t="shared" si="63"/>
        <v/>
      </c>
      <c r="K3795"/>
    </row>
    <row r="3796" spans="2:11" x14ac:dyDescent="0.25">
      <c r="B3796" t="str">
        <f t="shared" si="63"/>
        <v/>
      </c>
      <c r="K3796"/>
    </row>
    <row r="3797" spans="2:11" x14ac:dyDescent="0.25">
      <c r="B3797" t="str">
        <f t="shared" si="63"/>
        <v/>
      </c>
      <c r="K3797"/>
    </row>
    <row r="3798" spans="2:11" x14ac:dyDescent="0.25">
      <c r="B3798" t="str">
        <f t="shared" si="63"/>
        <v/>
      </c>
      <c r="K3798"/>
    </row>
    <row r="3799" spans="2:11" x14ac:dyDescent="0.25">
      <c r="B3799" t="str">
        <f t="shared" si="63"/>
        <v/>
      </c>
      <c r="K3799"/>
    </row>
    <row r="3800" spans="2:11" x14ac:dyDescent="0.25">
      <c r="B3800" t="str">
        <f t="shared" si="63"/>
        <v/>
      </c>
      <c r="K3800"/>
    </row>
    <row r="3801" spans="2:11" x14ac:dyDescent="0.25">
      <c r="B3801" t="str">
        <f t="shared" si="63"/>
        <v/>
      </c>
      <c r="K3801"/>
    </row>
    <row r="3802" spans="2:11" x14ac:dyDescent="0.25">
      <c r="B3802" t="str">
        <f t="shared" si="63"/>
        <v/>
      </c>
      <c r="K3802"/>
    </row>
    <row r="3803" spans="2:11" x14ac:dyDescent="0.25">
      <c r="B3803" t="str">
        <f t="shared" si="63"/>
        <v/>
      </c>
      <c r="K3803"/>
    </row>
    <row r="3804" spans="2:11" x14ac:dyDescent="0.25">
      <c r="B3804" t="str">
        <f t="shared" si="63"/>
        <v/>
      </c>
      <c r="K3804"/>
    </row>
    <row r="3805" spans="2:11" x14ac:dyDescent="0.25">
      <c r="B3805" t="str">
        <f t="shared" si="63"/>
        <v/>
      </c>
      <c r="K3805"/>
    </row>
    <row r="3806" spans="2:11" x14ac:dyDescent="0.25">
      <c r="B3806" t="str">
        <f t="shared" si="63"/>
        <v/>
      </c>
      <c r="K3806"/>
    </row>
    <row r="3807" spans="2:11" x14ac:dyDescent="0.25">
      <c r="B3807" t="str">
        <f t="shared" si="63"/>
        <v/>
      </c>
      <c r="K3807"/>
    </row>
    <row r="3808" spans="2:11" x14ac:dyDescent="0.25">
      <c r="B3808" t="str">
        <f t="shared" si="63"/>
        <v/>
      </c>
      <c r="K3808"/>
    </row>
    <row r="3809" spans="2:11" x14ac:dyDescent="0.25">
      <c r="B3809" t="str">
        <f t="shared" si="63"/>
        <v/>
      </c>
      <c r="K3809"/>
    </row>
    <row r="3810" spans="2:11" x14ac:dyDescent="0.25">
      <c r="B3810" t="str">
        <f t="shared" si="63"/>
        <v/>
      </c>
      <c r="K3810"/>
    </row>
    <row r="3811" spans="2:11" x14ac:dyDescent="0.25">
      <c r="B3811" t="str">
        <f t="shared" si="63"/>
        <v/>
      </c>
      <c r="K3811"/>
    </row>
    <row r="3812" spans="2:11" x14ac:dyDescent="0.25">
      <c r="B3812" t="str">
        <f t="shared" si="63"/>
        <v/>
      </c>
      <c r="K3812"/>
    </row>
    <row r="3813" spans="2:11" x14ac:dyDescent="0.25">
      <c r="B3813" t="str">
        <f t="shared" si="63"/>
        <v/>
      </c>
      <c r="K3813"/>
    </row>
    <row r="3814" spans="2:11" x14ac:dyDescent="0.25">
      <c r="B3814" t="str">
        <f t="shared" si="63"/>
        <v/>
      </c>
      <c r="K3814"/>
    </row>
    <row r="3815" spans="2:11" x14ac:dyDescent="0.25">
      <c r="B3815" t="str">
        <f t="shared" si="63"/>
        <v/>
      </c>
      <c r="K3815"/>
    </row>
    <row r="3816" spans="2:11" x14ac:dyDescent="0.25">
      <c r="B3816" t="str">
        <f t="shared" si="63"/>
        <v/>
      </c>
      <c r="K3816"/>
    </row>
    <row r="3817" spans="2:11" x14ac:dyDescent="0.25">
      <c r="B3817" t="str">
        <f t="shared" si="63"/>
        <v/>
      </c>
      <c r="K3817"/>
    </row>
    <row r="3818" spans="2:11" x14ac:dyDescent="0.25">
      <c r="B3818" t="str">
        <f t="shared" si="63"/>
        <v/>
      </c>
      <c r="K3818"/>
    </row>
    <row r="3819" spans="2:11" x14ac:dyDescent="0.25">
      <c r="B3819" t="str">
        <f t="shared" si="63"/>
        <v/>
      </c>
      <c r="K3819"/>
    </row>
    <row r="3820" spans="2:11" x14ac:dyDescent="0.25">
      <c r="B3820" t="str">
        <f t="shared" si="63"/>
        <v/>
      </c>
      <c r="K3820"/>
    </row>
    <row r="3821" spans="2:11" x14ac:dyDescent="0.25">
      <c r="B3821" t="str">
        <f t="shared" si="63"/>
        <v/>
      </c>
      <c r="K3821"/>
    </row>
    <row r="3822" spans="2:11" x14ac:dyDescent="0.25">
      <c r="B3822" t="str">
        <f t="shared" si="63"/>
        <v/>
      </c>
      <c r="K3822"/>
    </row>
    <row r="3823" spans="2:11" x14ac:dyDescent="0.25">
      <c r="B3823" t="str">
        <f t="shared" si="63"/>
        <v/>
      </c>
      <c r="K3823"/>
    </row>
    <row r="3824" spans="2:11" x14ac:dyDescent="0.25">
      <c r="B3824" t="str">
        <f t="shared" si="63"/>
        <v/>
      </c>
      <c r="K3824"/>
    </row>
    <row r="3825" spans="2:11" x14ac:dyDescent="0.25">
      <c r="B3825" t="str">
        <f t="shared" si="63"/>
        <v/>
      </c>
      <c r="K3825"/>
    </row>
    <row r="3826" spans="2:11" x14ac:dyDescent="0.25">
      <c r="B3826" t="str">
        <f t="shared" si="63"/>
        <v/>
      </c>
      <c r="K3826"/>
    </row>
    <row r="3827" spans="2:11" x14ac:dyDescent="0.25">
      <c r="B3827" t="str">
        <f t="shared" si="63"/>
        <v/>
      </c>
      <c r="K3827"/>
    </row>
    <row r="3828" spans="2:11" x14ac:dyDescent="0.25">
      <c r="B3828" t="str">
        <f t="shared" si="63"/>
        <v/>
      </c>
      <c r="K3828"/>
    </row>
    <row r="3829" spans="2:11" x14ac:dyDescent="0.25">
      <c r="B3829" t="str">
        <f t="shared" si="63"/>
        <v/>
      </c>
      <c r="K3829"/>
    </row>
    <row r="3830" spans="2:11" x14ac:dyDescent="0.25">
      <c r="B3830" t="str">
        <f t="shared" si="63"/>
        <v/>
      </c>
      <c r="K3830"/>
    </row>
    <row r="3831" spans="2:11" x14ac:dyDescent="0.25">
      <c r="B3831" t="str">
        <f t="shared" si="63"/>
        <v/>
      </c>
      <c r="K3831"/>
    </row>
    <row r="3832" spans="2:11" x14ac:dyDescent="0.25">
      <c r="B3832" t="str">
        <f t="shared" si="63"/>
        <v/>
      </c>
      <c r="K3832"/>
    </row>
    <row r="3833" spans="2:11" x14ac:dyDescent="0.25">
      <c r="B3833" t="str">
        <f t="shared" si="63"/>
        <v/>
      </c>
      <c r="K3833"/>
    </row>
    <row r="3834" spans="2:11" x14ac:dyDescent="0.25">
      <c r="B3834" t="str">
        <f t="shared" si="63"/>
        <v/>
      </c>
      <c r="K3834"/>
    </row>
    <row r="3835" spans="2:11" x14ac:dyDescent="0.25">
      <c r="B3835" t="str">
        <f t="shared" si="63"/>
        <v/>
      </c>
      <c r="K3835"/>
    </row>
    <row r="3836" spans="2:11" x14ac:dyDescent="0.25">
      <c r="B3836" t="str">
        <f t="shared" si="63"/>
        <v/>
      </c>
      <c r="K3836"/>
    </row>
    <row r="3837" spans="2:11" x14ac:dyDescent="0.25">
      <c r="B3837" t="str">
        <f t="shared" si="63"/>
        <v/>
      </c>
      <c r="K3837"/>
    </row>
    <row r="3838" spans="2:11" x14ac:dyDescent="0.25">
      <c r="B3838" t="str">
        <f t="shared" si="63"/>
        <v/>
      </c>
      <c r="K3838"/>
    </row>
    <row r="3839" spans="2:11" x14ac:dyDescent="0.25">
      <c r="B3839" t="str">
        <f t="shared" si="63"/>
        <v/>
      </c>
      <c r="K3839"/>
    </row>
    <row r="3840" spans="2:11" x14ac:dyDescent="0.25">
      <c r="B3840" t="str">
        <f t="shared" si="63"/>
        <v/>
      </c>
      <c r="K3840"/>
    </row>
    <row r="3841" spans="2:11" x14ac:dyDescent="0.25">
      <c r="B3841" t="str">
        <f t="shared" si="63"/>
        <v/>
      </c>
      <c r="K3841"/>
    </row>
    <row r="3842" spans="2:11" x14ac:dyDescent="0.25">
      <c r="B3842" t="str">
        <f t="shared" si="63"/>
        <v/>
      </c>
      <c r="K3842"/>
    </row>
    <row r="3843" spans="2:11" x14ac:dyDescent="0.25">
      <c r="B3843" t="str">
        <f t="shared" si="63"/>
        <v/>
      </c>
      <c r="K3843"/>
    </row>
    <row r="3844" spans="2:11" x14ac:dyDescent="0.25">
      <c r="B3844" t="str">
        <f t="shared" si="63"/>
        <v/>
      </c>
      <c r="K3844"/>
    </row>
    <row r="3845" spans="2:11" x14ac:dyDescent="0.25">
      <c r="B3845" t="str">
        <f t="shared" si="63"/>
        <v/>
      </c>
      <c r="K3845"/>
    </row>
    <row r="3846" spans="2:11" x14ac:dyDescent="0.25">
      <c r="B3846" t="str">
        <f t="shared" si="63"/>
        <v/>
      </c>
      <c r="K3846"/>
    </row>
    <row r="3847" spans="2:11" x14ac:dyDescent="0.25">
      <c r="B3847" t="str">
        <f t="shared" si="63"/>
        <v/>
      </c>
      <c r="K3847"/>
    </row>
    <row r="3848" spans="2:11" x14ac:dyDescent="0.25">
      <c r="B3848" t="str">
        <f t="shared" si="63"/>
        <v/>
      </c>
      <c r="K3848"/>
    </row>
    <row r="3849" spans="2:11" x14ac:dyDescent="0.25">
      <c r="B3849" t="str">
        <f t="shared" si="63"/>
        <v/>
      </c>
      <c r="K3849"/>
    </row>
    <row r="3850" spans="2:11" x14ac:dyDescent="0.25">
      <c r="B3850" t="str">
        <f t="shared" ref="B3850:B3913" si="64">LEFT(A3850,3)</f>
        <v/>
      </c>
      <c r="K3850"/>
    </row>
    <row r="3851" spans="2:11" x14ac:dyDescent="0.25">
      <c r="B3851" t="str">
        <f t="shared" si="64"/>
        <v/>
      </c>
      <c r="K3851"/>
    </row>
    <row r="3852" spans="2:11" x14ac:dyDescent="0.25">
      <c r="B3852" t="str">
        <f t="shared" si="64"/>
        <v/>
      </c>
      <c r="K3852"/>
    </row>
    <row r="3853" spans="2:11" x14ac:dyDescent="0.25">
      <c r="B3853" t="str">
        <f t="shared" si="64"/>
        <v/>
      </c>
      <c r="K3853"/>
    </row>
    <row r="3854" spans="2:11" x14ac:dyDescent="0.25">
      <c r="B3854" t="str">
        <f t="shared" si="64"/>
        <v/>
      </c>
      <c r="K3854"/>
    </row>
    <row r="3855" spans="2:11" x14ac:dyDescent="0.25">
      <c r="B3855" t="str">
        <f t="shared" si="64"/>
        <v/>
      </c>
      <c r="K3855"/>
    </row>
    <row r="3856" spans="2:11" x14ac:dyDescent="0.25">
      <c r="B3856" t="str">
        <f t="shared" si="64"/>
        <v/>
      </c>
      <c r="K3856"/>
    </row>
    <row r="3857" spans="2:11" x14ac:dyDescent="0.25">
      <c r="B3857" t="str">
        <f t="shared" si="64"/>
        <v/>
      </c>
      <c r="K3857"/>
    </row>
    <row r="3858" spans="2:11" x14ac:dyDescent="0.25">
      <c r="B3858" t="str">
        <f t="shared" si="64"/>
        <v/>
      </c>
      <c r="K3858"/>
    </row>
    <row r="3859" spans="2:11" x14ac:dyDescent="0.25">
      <c r="B3859" t="str">
        <f t="shared" si="64"/>
        <v/>
      </c>
      <c r="K3859"/>
    </row>
    <row r="3860" spans="2:11" x14ac:dyDescent="0.25">
      <c r="B3860" t="str">
        <f t="shared" si="64"/>
        <v/>
      </c>
      <c r="K3860"/>
    </row>
    <row r="3861" spans="2:11" x14ac:dyDescent="0.25">
      <c r="B3861" t="str">
        <f t="shared" si="64"/>
        <v/>
      </c>
      <c r="K3861"/>
    </row>
    <row r="3862" spans="2:11" x14ac:dyDescent="0.25">
      <c r="B3862" t="str">
        <f t="shared" si="64"/>
        <v/>
      </c>
      <c r="K3862"/>
    </row>
    <row r="3863" spans="2:11" x14ac:dyDescent="0.25">
      <c r="B3863" t="str">
        <f t="shared" si="64"/>
        <v/>
      </c>
      <c r="K3863"/>
    </row>
    <row r="3864" spans="2:11" x14ac:dyDescent="0.25">
      <c r="B3864" t="str">
        <f t="shared" si="64"/>
        <v/>
      </c>
      <c r="K3864"/>
    </row>
    <row r="3865" spans="2:11" x14ac:dyDescent="0.25">
      <c r="B3865" t="str">
        <f t="shared" si="64"/>
        <v/>
      </c>
      <c r="K3865"/>
    </row>
    <row r="3866" spans="2:11" x14ac:dyDescent="0.25">
      <c r="B3866" t="str">
        <f t="shared" si="64"/>
        <v/>
      </c>
      <c r="K3866"/>
    </row>
    <row r="3867" spans="2:11" x14ac:dyDescent="0.25">
      <c r="B3867" t="str">
        <f t="shared" si="64"/>
        <v/>
      </c>
      <c r="K3867"/>
    </row>
    <row r="3868" spans="2:11" x14ac:dyDescent="0.25">
      <c r="B3868" t="str">
        <f t="shared" si="64"/>
        <v/>
      </c>
      <c r="K3868"/>
    </row>
    <row r="3869" spans="2:11" x14ac:dyDescent="0.25">
      <c r="B3869" t="str">
        <f t="shared" si="64"/>
        <v/>
      </c>
      <c r="K3869"/>
    </row>
    <row r="3870" spans="2:11" x14ac:dyDescent="0.25">
      <c r="B3870" t="str">
        <f t="shared" si="64"/>
        <v/>
      </c>
      <c r="K3870"/>
    </row>
    <row r="3871" spans="2:11" x14ac:dyDescent="0.25">
      <c r="B3871" t="str">
        <f t="shared" si="64"/>
        <v/>
      </c>
      <c r="K3871"/>
    </row>
    <row r="3872" spans="2:11" x14ac:dyDescent="0.25">
      <c r="B3872" t="str">
        <f t="shared" si="64"/>
        <v/>
      </c>
      <c r="K3872"/>
    </row>
    <row r="3873" spans="2:11" x14ac:dyDescent="0.25">
      <c r="B3873" t="str">
        <f t="shared" si="64"/>
        <v/>
      </c>
      <c r="K3873"/>
    </row>
    <row r="3874" spans="2:11" x14ac:dyDescent="0.25">
      <c r="B3874" t="str">
        <f t="shared" si="64"/>
        <v/>
      </c>
      <c r="K3874"/>
    </row>
    <row r="3875" spans="2:11" x14ac:dyDescent="0.25">
      <c r="B3875" t="str">
        <f t="shared" si="64"/>
        <v/>
      </c>
      <c r="K3875"/>
    </row>
    <row r="3876" spans="2:11" x14ac:dyDescent="0.25">
      <c r="B3876" t="str">
        <f t="shared" si="64"/>
        <v/>
      </c>
      <c r="K3876"/>
    </row>
    <row r="3877" spans="2:11" x14ac:dyDescent="0.25">
      <c r="B3877" t="str">
        <f t="shared" si="64"/>
        <v/>
      </c>
      <c r="K3877"/>
    </row>
    <row r="3878" spans="2:11" x14ac:dyDescent="0.25">
      <c r="B3878" t="str">
        <f t="shared" si="64"/>
        <v/>
      </c>
      <c r="K3878"/>
    </row>
    <row r="3879" spans="2:11" x14ac:dyDescent="0.25">
      <c r="B3879" t="str">
        <f t="shared" si="64"/>
        <v/>
      </c>
      <c r="K3879"/>
    </row>
    <row r="3880" spans="2:11" x14ac:dyDescent="0.25">
      <c r="B3880" t="str">
        <f t="shared" si="64"/>
        <v/>
      </c>
      <c r="K3880"/>
    </row>
    <row r="3881" spans="2:11" x14ac:dyDescent="0.25">
      <c r="B3881" t="str">
        <f t="shared" si="64"/>
        <v/>
      </c>
      <c r="K3881"/>
    </row>
    <row r="3882" spans="2:11" x14ac:dyDescent="0.25">
      <c r="B3882" t="str">
        <f t="shared" si="64"/>
        <v/>
      </c>
      <c r="K3882"/>
    </row>
    <row r="3883" spans="2:11" x14ac:dyDescent="0.25">
      <c r="B3883" t="str">
        <f t="shared" si="64"/>
        <v/>
      </c>
      <c r="K3883"/>
    </row>
    <row r="3884" spans="2:11" x14ac:dyDescent="0.25">
      <c r="B3884" t="str">
        <f t="shared" si="64"/>
        <v/>
      </c>
      <c r="K3884"/>
    </row>
    <row r="3885" spans="2:11" x14ac:dyDescent="0.25">
      <c r="B3885" t="str">
        <f t="shared" si="64"/>
        <v/>
      </c>
      <c r="K3885"/>
    </row>
    <row r="3886" spans="2:11" x14ac:dyDescent="0.25">
      <c r="B3886" t="str">
        <f t="shared" si="64"/>
        <v/>
      </c>
      <c r="K3886"/>
    </row>
    <row r="3887" spans="2:11" x14ac:dyDescent="0.25">
      <c r="B3887" t="str">
        <f t="shared" si="64"/>
        <v/>
      </c>
      <c r="K3887"/>
    </row>
    <row r="3888" spans="2:11" x14ac:dyDescent="0.25">
      <c r="B3888" t="str">
        <f t="shared" si="64"/>
        <v/>
      </c>
      <c r="K3888"/>
    </row>
    <row r="3889" spans="2:11" x14ac:dyDescent="0.25">
      <c r="B3889" t="str">
        <f t="shared" si="64"/>
        <v/>
      </c>
      <c r="K3889"/>
    </row>
    <row r="3890" spans="2:11" x14ac:dyDescent="0.25">
      <c r="B3890" t="str">
        <f t="shared" si="64"/>
        <v/>
      </c>
      <c r="K3890"/>
    </row>
    <row r="3891" spans="2:11" x14ac:dyDescent="0.25">
      <c r="B3891" t="str">
        <f t="shared" si="64"/>
        <v/>
      </c>
      <c r="K3891"/>
    </row>
    <row r="3892" spans="2:11" x14ac:dyDescent="0.25">
      <c r="B3892" t="str">
        <f t="shared" si="64"/>
        <v/>
      </c>
      <c r="K3892"/>
    </row>
    <row r="3893" spans="2:11" x14ac:dyDescent="0.25">
      <c r="B3893" t="str">
        <f t="shared" si="64"/>
        <v/>
      </c>
      <c r="K3893"/>
    </row>
    <row r="3894" spans="2:11" x14ac:dyDescent="0.25">
      <c r="B3894" t="str">
        <f t="shared" si="64"/>
        <v/>
      </c>
      <c r="K3894"/>
    </row>
    <row r="3895" spans="2:11" x14ac:dyDescent="0.25">
      <c r="B3895" t="str">
        <f t="shared" si="64"/>
        <v/>
      </c>
      <c r="K3895"/>
    </row>
    <row r="3896" spans="2:11" x14ac:dyDescent="0.25">
      <c r="B3896" t="str">
        <f t="shared" si="64"/>
        <v/>
      </c>
      <c r="K3896"/>
    </row>
    <row r="3897" spans="2:11" x14ac:dyDescent="0.25">
      <c r="B3897" t="str">
        <f t="shared" si="64"/>
        <v/>
      </c>
      <c r="K3897"/>
    </row>
    <row r="3898" spans="2:11" x14ac:dyDescent="0.25">
      <c r="B3898" t="str">
        <f t="shared" si="64"/>
        <v/>
      </c>
      <c r="K3898"/>
    </row>
    <row r="3899" spans="2:11" x14ac:dyDescent="0.25">
      <c r="B3899" t="str">
        <f t="shared" si="64"/>
        <v/>
      </c>
      <c r="K3899"/>
    </row>
    <row r="3900" spans="2:11" x14ac:dyDescent="0.25">
      <c r="B3900" t="str">
        <f t="shared" si="64"/>
        <v/>
      </c>
      <c r="K3900"/>
    </row>
    <row r="3901" spans="2:11" x14ac:dyDescent="0.25">
      <c r="B3901" t="str">
        <f t="shared" si="64"/>
        <v/>
      </c>
      <c r="K3901"/>
    </row>
    <row r="3902" spans="2:11" x14ac:dyDescent="0.25">
      <c r="B3902" t="str">
        <f t="shared" si="64"/>
        <v/>
      </c>
      <c r="K3902"/>
    </row>
    <row r="3903" spans="2:11" x14ac:dyDescent="0.25">
      <c r="B3903" t="str">
        <f t="shared" si="64"/>
        <v/>
      </c>
      <c r="K3903"/>
    </row>
    <row r="3904" spans="2:11" x14ac:dyDescent="0.25">
      <c r="B3904" t="str">
        <f t="shared" si="64"/>
        <v/>
      </c>
      <c r="K3904"/>
    </row>
    <row r="3905" spans="2:11" x14ac:dyDescent="0.25">
      <c r="B3905" t="str">
        <f t="shared" si="64"/>
        <v/>
      </c>
      <c r="K3905"/>
    </row>
    <row r="3906" spans="2:11" x14ac:dyDescent="0.25">
      <c r="B3906" t="str">
        <f t="shared" si="64"/>
        <v/>
      </c>
      <c r="K3906"/>
    </row>
    <row r="3907" spans="2:11" x14ac:dyDescent="0.25">
      <c r="B3907" t="str">
        <f t="shared" si="64"/>
        <v/>
      </c>
      <c r="K3907"/>
    </row>
    <row r="3908" spans="2:11" x14ac:dyDescent="0.25">
      <c r="B3908" t="str">
        <f t="shared" si="64"/>
        <v/>
      </c>
      <c r="K3908"/>
    </row>
    <row r="3909" spans="2:11" x14ac:dyDescent="0.25">
      <c r="B3909" t="str">
        <f t="shared" si="64"/>
        <v/>
      </c>
      <c r="K3909"/>
    </row>
    <row r="3910" spans="2:11" x14ac:dyDescent="0.25">
      <c r="B3910" t="str">
        <f t="shared" si="64"/>
        <v/>
      </c>
      <c r="K3910"/>
    </row>
    <row r="3911" spans="2:11" x14ac:dyDescent="0.25">
      <c r="B3911" t="str">
        <f t="shared" si="64"/>
        <v/>
      </c>
      <c r="K3911"/>
    </row>
    <row r="3912" spans="2:11" x14ac:dyDescent="0.25">
      <c r="B3912" t="str">
        <f t="shared" si="64"/>
        <v/>
      </c>
      <c r="K3912"/>
    </row>
    <row r="3913" spans="2:11" x14ac:dyDescent="0.25">
      <c r="B3913" t="str">
        <f t="shared" si="64"/>
        <v/>
      </c>
      <c r="K3913"/>
    </row>
    <row r="3914" spans="2:11" x14ac:dyDescent="0.25">
      <c r="B3914" t="str">
        <f t="shared" ref="B3914:B3977" si="65">LEFT(A3914,3)</f>
        <v/>
      </c>
      <c r="K3914"/>
    </row>
    <row r="3915" spans="2:11" x14ac:dyDescent="0.25">
      <c r="B3915" t="str">
        <f t="shared" si="65"/>
        <v/>
      </c>
      <c r="K3915"/>
    </row>
    <row r="3916" spans="2:11" x14ac:dyDescent="0.25">
      <c r="B3916" t="str">
        <f t="shared" si="65"/>
        <v/>
      </c>
      <c r="K3916"/>
    </row>
    <row r="3917" spans="2:11" x14ac:dyDescent="0.25">
      <c r="B3917" t="str">
        <f t="shared" si="65"/>
        <v/>
      </c>
      <c r="K3917"/>
    </row>
    <row r="3918" spans="2:11" x14ac:dyDescent="0.25">
      <c r="B3918" t="str">
        <f t="shared" si="65"/>
        <v/>
      </c>
      <c r="K3918"/>
    </row>
    <row r="3919" spans="2:11" x14ac:dyDescent="0.25">
      <c r="B3919" t="str">
        <f t="shared" si="65"/>
        <v/>
      </c>
      <c r="K3919"/>
    </row>
    <row r="3920" spans="2:11" x14ac:dyDescent="0.25">
      <c r="B3920" t="str">
        <f t="shared" si="65"/>
        <v/>
      </c>
      <c r="K3920"/>
    </row>
    <row r="3921" spans="2:11" x14ac:dyDescent="0.25">
      <c r="B3921" t="str">
        <f t="shared" si="65"/>
        <v/>
      </c>
      <c r="K3921"/>
    </row>
    <row r="3922" spans="2:11" x14ac:dyDescent="0.25">
      <c r="B3922" t="str">
        <f t="shared" si="65"/>
        <v/>
      </c>
      <c r="K3922"/>
    </row>
    <row r="3923" spans="2:11" x14ac:dyDescent="0.25">
      <c r="B3923" t="str">
        <f t="shared" si="65"/>
        <v/>
      </c>
      <c r="K3923"/>
    </row>
    <row r="3924" spans="2:11" x14ac:dyDescent="0.25">
      <c r="B3924" t="str">
        <f t="shared" si="65"/>
        <v/>
      </c>
      <c r="K3924"/>
    </row>
    <row r="3925" spans="2:11" x14ac:dyDescent="0.25">
      <c r="B3925" t="str">
        <f t="shared" si="65"/>
        <v/>
      </c>
      <c r="K3925"/>
    </row>
    <row r="3926" spans="2:11" x14ac:dyDescent="0.25">
      <c r="B3926" t="str">
        <f t="shared" si="65"/>
        <v/>
      </c>
      <c r="K3926"/>
    </row>
    <row r="3927" spans="2:11" x14ac:dyDescent="0.25">
      <c r="B3927" t="str">
        <f t="shared" si="65"/>
        <v/>
      </c>
      <c r="K3927"/>
    </row>
    <row r="3928" spans="2:11" x14ac:dyDescent="0.25">
      <c r="B3928" t="str">
        <f t="shared" si="65"/>
        <v/>
      </c>
      <c r="K3928"/>
    </row>
    <row r="3929" spans="2:11" x14ac:dyDescent="0.25">
      <c r="B3929" t="str">
        <f t="shared" si="65"/>
        <v/>
      </c>
      <c r="K3929"/>
    </row>
    <row r="3930" spans="2:11" x14ac:dyDescent="0.25">
      <c r="B3930" t="str">
        <f t="shared" si="65"/>
        <v/>
      </c>
      <c r="K3930"/>
    </row>
    <row r="3931" spans="2:11" x14ac:dyDescent="0.25">
      <c r="B3931" t="str">
        <f t="shared" si="65"/>
        <v/>
      </c>
      <c r="K3931"/>
    </row>
    <row r="3932" spans="2:11" x14ac:dyDescent="0.25">
      <c r="B3932" t="str">
        <f t="shared" si="65"/>
        <v/>
      </c>
      <c r="K3932"/>
    </row>
    <row r="3933" spans="2:11" x14ac:dyDescent="0.25">
      <c r="B3933" t="str">
        <f t="shared" si="65"/>
        <v/>
      </c>
      <c r="K3933"/>
    </row>
    <row r="3934" spans="2:11" x14ac:dyDescent="0.25">
      <c r="B3934" t="str">
        <f t="shared" si="65"/>
        <v/>
      </c>
      <c r="K3934"/>
    </row>
    <row r="3935" spans="2:11" x14ac:dyDescent="0.25">
      <c r="B3935" t="str">
        <f t="shared" si="65"/>
        <v/>
      </c>
      <c r="K3935"/>
    </row>
    <row r="3936" spans="2:11" x14ac:dyDescent="0.25">
      <c r="B3936" t="str">
        <f t="shared" si="65"/>
        <v/>
      </c>
      <c r="K3936"/>
    </row>
    <row r="3937" spans="2:11" x14ac:dyDescent="0.25">
      <c r="B3937" t="str">
        <f t="shared" si="65"/>
        <v/>
      </c>
      <c r="K3937"/>
    </row>
    <row r="3938" spans="2:11" x14ac:dyDescent="0.25">
      <c r="B3938" t="str">
        <f t="shared" si="65"/>
        <v/>
      </c>
      <c r="K3938"/>
    </row>
    <row r="3939" spans="2:11" x14ac:dyDescent="0.25">
      <c r="B3939" t="str">
        <f t="shared" si="65"/>
        <v/>
      </c>
      <c r="K3939"/>
    </row>
    <row r="3940" spans="2:11" x14ac:dyDescent="0.25">
      <c r="B3940" t="str">
        <f t="shared" si="65"/>
        <v/>
      </c>
      <c r="K3940"/>
    </row>
    <row r="3941" spans="2:11" x14ac:dyDescent="0.25">
      <c r="B3941" t="str">
        <f t="shared" si="65"/>
        <v/>
      </c>
      <c r="K3941"/>
    </row>
    <row r="3942" spans="2:11" x14ac:dyDescent="0.25">
      <c r="B3942" t="str">
        <f t="shared" si="65"/>
        <v/>
      </c>
      <c r="K3942"/>
    </row>
    <row r="3943" spans="2:11" x14ac:dyDescent="0.25">
      <c r="B3943" t="str">
        <f t="shared" si="65"/>
        <v/>
      </c>
      <c r="K3943"/>
    </row>
    <row r="3944" spans="2:11" x14ac:dyDescent="0.25">
      <c r="B3944" t="str">
        <f t="shared" si="65"/>
        <v/>
      </c>
      <c r="K3944"/>
    </row>
    <row r="3945" spans="2:11" x14ac:dyDescent="0.25">
      <c r="B3945" t="str">
        <f t="shared" si="65"/>
        <v/>
      </c>
      <c r="K3945"/>
    </row>
    <row r="3946" spans="2:11" x14ac:dyDescent="0.25">
      <c r="B3946" t="str">
        <f t="shared" si="65"/>
        <v/>
      </c>
      <c r="K3946"/>
    </row>
    <row r="3947" spans="2:11" x14ac:dyDescent="0.25">
      <c r="B3947" t="str">
        <f t="shared" si="65"/>
        <v/>
      </c>
      <c r="K3947"/>
    </row>
    <row r="3948" spans="2:11" x14ac:dyDescent="0.25">
      <c r="B3948" t="str">
        <f t="shared" si="65"/>
        <v/>
      </c>
      <c r="K3948"/>
    </row>
    <row r="3949" spans="2:11" x14ac:dyDescent="0.25">
      <c r="B3949" t="str">
        <f t="shared" si="65"/>
        <v/>
      </c>
      <c r="K3949"/>
    </row>
    <row r="3950" spans="2:11" x14ac:dyDescent="0.25">
      <c r="B3950" t="str">
        <f t="shared" si="65"/>
        <v/>
      </c>
      <c r="K3950"/>
    </row>
    <row r="3951" spans="2:11" x14ac:dyDescent="0.25">
      <c r="B3951" t="str">
        <f t="shared" si="65"/>
        <v/>
      </c>
      <c r="K3951"/>
    </row>
    <row r="3952" spans="2:11" x14ac:dyDescent="0.25">
      <c r="B3952" t="str">
        <f t="shared" si="65"/>
        <v/>
      </c>
      <c r="K3952"/>
    </row>
    <row r="3953" spans="2:11" x14ac:dyDescent="0.25">
      <c r="B3953" t="str">
        <f t="shared" si="65"/>
        <v/>
      </c>
      <c r="K3953"/>
    </row>
    <row r="3954" spans="2:11" x14ac:dyDescent="0.25">
      <c r="B3954" t="str">
        <f t="shared" si="65"/>
        <v/>
      </c>
      <c r="K3954"/>
    </row>
    <row r="3955" spans="2:11" x14ac:dyDescent="0.25">
      <c r="B3955" t="str">
        <f t="shared" si="65"/>
        <v/>
      </c>
      <c r="K3955"/>
    </row>
    <row r="3956" spans="2:11" x14ac:dyDescent="0.25">
      <c r="B3956" t="str">
        <f t="shared" si="65"/>
        <v/>
      </c>
      <c r="K3956"/>
    </row>
    <row r="3957" spans="2:11" x14ac:dyDescent="0.25">
      <c r="B3957" t="str">
        <f t="shared" si="65"/>
        <v/>
      </c>
      <c r="K3957"/>
    </row>
    <row r="3958" spans="2:11" x14ac:dyDescent="0.25">
      <c r="B3958" t="str">
        <f t="shared" si="65"/>
        <v/>
      </c>
      <c r="K3958"/>
    </row>
    <row r="3959" spans="2:11" x14ac:dyDescent="0.25">
      <c r="B3959" t="str">
        <f t="shared" si="65"/>
        <v/>
      </c>
      <c r="K3959"/>
    </row>
    <row r="3960" spans="2:11" x14ac:dyDescent="0.25">
      <c r="B3960" t="str">
        <f t="shared" si="65"/>
        <v/>
      </c>
      <c r="K3960"/>
    </row>
    <row r="3961" spans="2:11" x14ac:dyDescent="0.25">
      <c r="B3961" t="str">
        <f t="shared" si="65"/>
        <v/>
      </c>
      <c r="K3961"/>
    </row>
    <row r="3962" spans="2:11" x14ac:dyDescent="0.25">
      <c r="B3962" t="str">
        <f t="shared" si="65"/>
        <v/>
      </c>
      <c r="K3962"/>
    </row>
    <row r="3963" spans="2:11" x14ac:dyDescent="0.25">
      <c r="B3963" t="str">
        <f t="shared" si="65"/>
        <v/>
      </c>
      <c r="K3963"/>
    </row>
    <row r="3964" spans="2:11" x14ac:dyDescent="0.25">
      <c r="B3964" t="str">
        <f t="shared" si="65"/>
        <v/>
      </c>
      <c r="K3964"/>
    </row>
    <row r="3965" spans="2:11" x14ac:dyDescent="0.25">
      <c r="B3965" t="str">
        <f t="shared" si="65"/>
        <v/>
      </c>
      <c r="K3965"/>
    </row>
    <row r="3966" spans="2:11" x14ac:dyDescent="0.25">
      <c r="B3966" t="str">
        <f t="shared" si="65"/>
        <v/>
      </c>
      <c r="K3966"/>
    </row>
    <row r="3967" spans="2:11" x14ac:dyDescent="0.25">
      <c r="B3967" t="str">
        <f t="shared" si="65"/>
        <v/>
      </c>
      <c r="K3967"/>
    </row>
    <row r="3968" spans="2:11" x14ac:dyDescent="0.25">
      <c r="B3968" t="str">
        <f t="shared" si="65"/>
        <v/>
      </c>
      <c r="K3968"/>
    </row>
    <row r="3969" spans="2:11" x14ac:dyDescent="0.25">
      <c r="B3969" t="str">
        <f t="shared" si="65"/>
        <v/>
      </c>
      <c r="K3969"/>
    </row>
    <row r="3970" spans="2:11" x14ac:dyDescent="0.25">
      <c r="B3970" t="str">
        <f t="shared" si="65"/>
        <v/>
      </c>
      <c r="K3970"/>
    </row>
    <row r="3971" spans="2:11" x14ac:dyDescent="0.25">
      <c r="B3971" t="str">
        <f t="shared" si="65"/>
        <v/>
      </c>
      <c r="K3971"/>
    </row>
    <row r="3972" spans="2:11" x14ac:dyDescent="0.25">
      <c r="B3972" t="str">
        <f t="shared" si="65"/>
        <v/>
      </c>
      <c r="K3972"/>
    </row>
    <row r="3973" spans="2:11" x14ac:dyDescent="0.25">
      <c r="B3973" t="str">
        <f t="shared" si="65"/>
        <v/>
      </c>
      <c r="K3973"/>
    </row>
    <row r="3974" spans="2:11" x14ac:dyDescent="0.25">
      <c r="B3974" t="str">
        <f t="shared" si="65"/>
        <v/>
      </c>
      <c r="K3974"/>
    </row>
    <row r="3975" spans="2:11" x14ac:dyDescent="0.25">
      <c r="B3975" t="str">
        <f t="shared" si="65"/>
        <v/>
      </c>
      <c r="K3975"/>
    </row>
    <row r="3976" spans="2:11" x14ac:dyDescent="0.25">
      <c r="B3976" t="str">
        <f t="shared" si="65"/>
        <v/>
      </c>
      <c r="K3976"/>
    </row>
    <row r="3977" spans="2:11" x14ac:dyDescent="0.25">
      <c r="B3977" t="str">
        <f t="shared" si="65"/>
        <v/>
      </c>
      <c r="K3977"/>
    </row>
    <row r="3978" spans="2:11" x14ac:dyDescent="0.25">
      <c r="B3978" t="str">
        <f t="shared" ref="B3978:B4041" si="66">LEFT(A3978,3)</f>
        <v/>
      </c>
      <c r="K3978"/>
    </row>
    <row r="3979" spans="2:11" x14ac:dyDescent="0.25">
      <c r="B3979" t="str">
        <f t="shared" si="66"/>
        <v/>
      </c>
      <c r="K3979"/>
    </row>
    <row r="3980" spans="2:11" x14ac:dyDescent="0.25">
      <c r="B3980" t="str">
        <f t="shared" si="66"/>
        <v/>
      </c>
      <c r="K3980"/>
    </row>
    <row r="3981" spans="2:11" x14ac:dyDescent="0.25">
      <c r="B3981" t="str">
        <f t="shared" si="66"/>
        <v/>
      </c>
      <c r="K3981"/>
    </row>
    <row r="3982" spans="2:11" x14ac:dyDescent="0.25">
      <c r="B3982" t="str">
        <f t="shared" si="66"/>
        <v/>
      </c>
      <c r="K3982"/>
    </row>
    <row r="3983" spans="2:11" x14ac:dyDescent="0.25">
      <c r="B3983" t="str">
        <f t="shared" si="66"/>
        <v/>
      </c>
      <c r="K3983"/>
    </row>
    <row r="3984" spans="2:11" x14ac:dyDescent="0.25">
      <c r="B3984" t="str">
        <f t="shared" si="66"/>
        <v/>
      </c>
      <c r="K3984"/>
    </row>
    <row r="3985" spans="2:11" x14ac:dyDescent="0.25">
      <c r="B3985" t="str">
        <f t="shared" si="66"/>
        <v/>
      </c>
      <c r="K3985"/>
    </row>
    <row r="3986" spans="2:11" x14ac:dyDescent="0.25">
      <c r="B3986" t="str">
        <f t="shared" si="66"/>
        <v/>
      </c>
      <c r="K3986"/>
    </row>
    <row r="3987" spans="2:11" x14ac:dyDescent="0.25">
      <c r="B3987" t="str">
        <f t="shared" si="66"/>
        <v/>
      </c>
      <c r="K3987"/>
    </row>
    <row r="3988" spans="2:11" x14ac:dyDescent="0.25">
      <c r="B3988" t="str">
        <f t="shared" si="66"/>
        <v/>
      </c>
      <c r="K3988"/>
    </row>
    <row r="3989" spans="2:11" x14ac:dyDescent="0.25">
      <c r="B3989" t="str">
        <f t="shared" si="66"/>
        <v/>
      </c>
      <c r="K3989"/>
    </row>
    <row r="3990" spans="2:11" x14ac:dyDescent="0.25">
      <c r="B3990" t="str">
        <f t="shared" si="66"/>
        <v/>
      </c>
      <c r="K3990"/>
    </row>
    <row r="3991" spans="2:11" x14ac:dyDescent="0.25">
      <c r="B3991" t="str">
        <f t="shared" si="66"/>
        <v/>
      </c>
      <c r="K3991"/>
    </row>
    <row r="3992" spans="2:11" x14ac:dyDescent="0.25">
      <c r="B3992" t="str">
        <f t="shared" si="66"/>
        <v/>
      </c>
      <c r="K3992"/>
    </row>
    <row r="3993" spans="2:11" x14ac:dyDescent="0.25">
      <c r="B3993" t="str">
        <f t="shared" si="66"/>
        <v/>
      </c>
      <c r="K3993"/>
    </row>
    <row r="3994" spans="2:11" x14ac:dyDescent="0.25">
      <c r="B3994" t="str">
        <f t="shared" si="66"/>
        <v/>
      </c>
      <c r="K3994"/>
    </row>
    <row r="3995" spans="2:11" x14ac:dyDescent="0.25">
      <c r="B3995" t="str">
        <f t="shared" si="66"/>
        <v/>
      </c>
      <c r="K3995"/>
    </row>
    <row r="3996" spans="2:11" x14ac:dyDescent="0.25">
      <c r="B3996" t="str">
        <f t="shared" si="66"/>
        <v/>
      </c>
      <c r="K3996"/>
    </row>
    <row r="3997" spans="2:11" x14ac:dyDescent="0.25">
      <c r="B3997" t="str">
        <f t="shared" si="66"/>
        <v/>
      </c>
      <c r="K3997"/>
    </row>
    <row r="3998" spans="2:11" x14ac:dyDescent="0.25">
      <c r="B3998" t="str">
        <f t="shared" si="66"/>
        <v/>
      </c>
      <c r="K3998"/>
    </row>
    <row r="3999" spans="2:11" x14ac:dyDescent="0.25">
      <c r="B3999" t="str">
        <f t="shared" si="66"/>
        <v/>
      </c>
      <c r="K3999"/>
    </row>
    <row r="4000" spans="2:11" x14ac:dyDescent="0.25">
      <c r="B4000" t="str">
        <f t="shared" si="66"/>
        <v/>
      </c>
      <c r="K4000"/>
    </row>
    <row r="4001" spans="2:11" x14ac:dyDescent="0.25">
      <c r="B4001" t="str">
        <f t="shared" si="66"/>
        <v/>
      </c>
      <c r="K4001"/>
    </row>
    <row r="4002" spans="2:11" x14ac:dyDescent="0.25">
      <c r="B4002" t="str">
        <f t="shared" si="66"/>
        <v/>
      </c>
      <c r="K4002"/>
    </row>
    <row r="4003" spans="2:11" x14ac:dyDescent="0.25">
      <c r="B4003" t="str">
        <f t="shared" si="66"/>
        <v/>
      </c>
      <c r="K4003"/>
    </row>
    <row r="4004" spans="2:11" x14ac:dyDescent="0.25">
      <c r="B4004" t="str">
        <f t="shared" si="66"/>
        <v/>
      </c>
      <c r="K4004"/>
    </row>
    <row r="4005" spans="2:11" x14ac:dyDescent="0.25">
      <c r="B4005" t="str">
        <f t="shared" si="66"/>
        <v/>
      </c>
      <c r="K4005"/>
    </row>
    <row r="4006" spans="2:11" x14ac:dyDescent="0.25">
      <c r="B4006" t="str">
        <f t="shared" si="66"/>
        <v/>
      </c>
      <c r="K4006"/>
    </row>
    <row r="4007" spans="2:11" x14ac:dyDescent="0.25">
      <c r="B4007" t="str">
        <f t="shared" si="66"/>
        <v/>
      </c>
      <c r="K4007"/>
    </row>
    <row r="4008" spans="2:11" x14ac:dyDescent="0.25">
      <c r="B4008" t="str">
        <f t="shared" si="66"/>
        <v/>
      </c>
      <c r="K4008"/>
    </row>
    <row r="4009" spans="2:11" x14ac:dyDescent="0.25">
      <c r="B4009" t="str">
        <f t="shared" si="66"/>
        <v/>
      </c>
      <c r="K4009"/>
    </row>
    <row r="4010" spans="2:11" x14ac:dyDescent="0.25">
      <c r="B4010" t="str">
        <f t="shared" si="66"/>
        <v/>
      </c>
      <c r="K4010"/>
    </row>
    <row r="4011" spans="2:11" x14ac:dyDescent="0.25">
      <c r="B4011" t="str">
        <f t="shared" si="66"/>
        <v/>
      </c>
      <c r="K4011"/>
    </row>
    <row r="4012" spans="2:11" x14ac:dyDescent="0.25">
      <c r="B4012" t="str">
        <f t="shared" si="66"/>
        <v/>
      </c>
      <c r="K4012"/>
    </row>
    <row r="4013" spans="2:11" x14ac:dyDescent="0.25">
      <c r="B4013" t="str">
        <f t="shared" si="66"/>
        <v/>
      </c>
      <c r="K4013"/>
    </row>
    <row r="4014" spans="2:11" x14ac:dyDescent="0.25">
      <c r="B4014" t="str">
        <f t="shared" si="66"/>
        <v/>
      </c>
      <c r="K4014"/>
    </row>
    <row r="4015" spans="2:11" x14ac:dyDescent="0.25">
      <c r="B4015" t="str">
        <f t="shared" si="66"/>
        <v/>
      </c>
      <c r="K4015"/>
    </row>
    <row r="4016" spans="2:11" x14ac:dyDescent="0.25">
      <c r="B4016" t="str">
        <f t="shared" si="66"/>
        <v/>
      </c>
      <c r="K4016"/>
    </row>
    <row r="4017" spans="2:11" x14ac:dyDescent="0.25">
      <c r="B4017" t="str">
        <f t="shared" si="66"/>
        <v/>
      </c>
      <c r="K4017"/>
    </row>
    <row r="4018" spans="2:11" x14ac:dyDescent="0.25">
      <c r="B4018" t="str">
        <f t="shared" si="66"/>
        <v/>
      </c>
      <c r="K4018"/>
    </row>
    <row r="4019" spans="2:11" x14ac:dyDescent="0.25">
      <c r="B4019" t="str">
        <f t="shared" si="66"/>
        <v/>
      </c>
      <c r="K4019"/>
    </row>
    <row r="4020" spans="2:11" x14ac:dyDescent="0.25">
      <c r="B4020" t="str">
        <f t="shared" si="66"/>
        <v/>
      </c>
      <c r="K4020"/>
    </row>
    <row r="4021" spans="2:11" x14ac:dyDescent="0.25">
      <c r="B4021" t="str">
        <f t="shared" si="66"/>
        <v/>
      </c>
      <c r="K4021"/>
    </row>
    <row r="4022" spans="2:11" x14ac:dyDescent="0.25">
      <c r="B4022" t="str">
        <f t="shared" si="66"/>
        <v/>
      </c>
      <c r="K4022"/>
    </row>
    <row r="4023" spans="2:11" x14ac:dyDescent="0.25">
      <c r="B4023" t="str">
        <f t="shared" si="66"/>
        <v/>
      </c>
      <c r="K4023"/>
    </row>
    <row r="4024" spans="2:11" x14ac:dyDescent="0.25">
      <c r="B4024" t="str">
        <f t="shared" si="66"/>
        <v/>
      </c>
      <c r="K4024"/>
    </row>
    <row r="4025" spans="2:11" x14ac:dyDescent="0.25">
      <c r="B4025" t="str">
        <f t="shared" si="66"/>
        <v/>
      </c>
      <c r="K4025"/>
    </row>
    <row r="4026" spans="2:11" x14ac:dyDescent="0.25">
      <c r="B4026" t="str">
        <f t="shared" si="66"/>
        <v/>
      </c>
      <c r="K4026"/>
    </row>
    <row r="4027" spans="2:11" x14ac:dyDescent="0.25">
      <c r="B4027" t="str">
        <f t="shared" si="66"/>
        <v/>
      </c>
      <c r="K4027"/>
    </row>
    <row r="4028" spans="2:11" x14ac:dyDescent="0.25">
      <c r="B4028" t="str">
        <f t="shared" si="66"/>
        <v/>
      </c>
      <c r="K4028"/>
    </row>
    <row r="4029" spans="2:11" x14ac:dyDescent="0.25">
      <c r="B4029" t="str">
        <f t="shared" si="66"/>
        <v/>
      </c>
      <c r="K4029"/>
    </row>
    <row r="4030" spans="2:11" x14ac:dyDescent="0.25">
      <c r="B4030" t="str">
        <f t="shared" si="66"/>
        <v/>
      </c>
      <c r="K4030"/>
    </row>
    <row r="4031" spans="2:11" x14ac:dyDescent="0.25">
      <c r="B4031" t="str">
        <f t="shared" si="66"/>
        <v/>
      </c>
      <c r="K4031"/>
    </row>
    <row r="4032" spans="2:11" x14ac:dyDescent="0.25">
      <c r="B4032" t="str">
        <f t="shared" si="66"/>
        <v/>
      </c>
      <c r="K4032"/>
    </row>
    <row r="4033" spans="2:11" x14ac:dyDescent="0.25">
      <c r="B4033" t="str">
        <f t="shared" si="66"/>
        <v/>
      </c>
      <c r="K4033"/>
    </row>
    <row r="4034" spans="2:11" x14ac:dyDescent="0.25">
      <c r="B4034" t="str">
        <f t="shared" si="66"/>
        <v/>
      </c>
      <c r="K4034"/>
    </row>
    <row r="4035" spans="2:11" x14ac:dyDescent="0.25">
      <c r="B4035" t="str">
        <f t="shared" si="66"/>
        <v/>
      </c>
      <c r="K4035"/>
    </row>
    <row r="4036" spans="2:11" x14ac:dyDescent="0.25">
      <c r="B4036" t="str">
        <f t="shared" si="66"/>
        <v/>
      </c>
      <c r="K4036"/>
    </row>
    <row r="4037" spans="2:11" x14ac:dyDescent="0.25">
      <c r="B4037" t="str">
        <f t="shared" si="66"/>
        <v/>
      </c>
      <c r="K4037"/>
    </row>
    <row r="4038" spans="2:11" x14ac:dyDescent="0.25">
      <c r="B4038" t="str">
        <f t="shared" si="66"/>
        <v/>
      </c>
      <c r="K4038"/>
    </row>
    <row r="4039" spans="2:11" x14ac:dyDescent="0.25">
      <c r="B4039" t="str">
        <f t="shared" si="66"/>
        <v/>
      </c>
      <c r="K4039"/>
    </row>
    <row r="4040" spans="2:11" x14ac:dyDescent="0.25">
      <c r="B4040" t="str">
        <f t="shared" si="66"/>
        <v/>
      </c>
      <c r="K4040"/>
    </row>
    <row r="4041" spans="2:11" x14ac:dyDescent="0.25">
      <c r="B4041" t="str">
        <f t="shared" si="66"/>
        <v/>
      </c>
      <c r="K4041"/>
    </row>
    <row r="4042" spans="2:11" x14ac:dyDescent="0.25">
      <c r="B4042" t="str">
        <f t="shared" ref="B4042:B4105" si="67">LEFT(A4042,3)</f>
        <v/>
      </c>
      <c r="K4042"/>
    </row>
    <row r="4043" spans="2:11" x14ac:dyDescent="0.25">
      <c r="B4043" t="str">
        <f t="shared" si="67"/>
        <v/>
      </c>
      <c r="K4043"/>
    </row>
    <row r="4044" spans="2:11" x14ac:dyDescent="0.25">
      <c r="B4044" t="str">
        <f t="shared" si="67"/>
        <v/>
      </c>
      <c r="K4044"/>
    </row>
    <row r="4045" spans="2:11" x14ac:dyDescent="0.25">
      <c r="B4045" t="str">
        <f t="shared" si="67"/>
        <v/>
      </c>
      <c r="K4045"/>
    </row>
    <row r="4046" spans="2:11" x14ac:dyDescent="0.25">
      <c r="B4046" t="str">
        <f t="shared" si="67"/>
        <v/>
      </c>
      <c r="K4046"/>
    </row>
    <row r="4047" spans="2:11" x14ac:dyDescent="0.25">
      <c r="B4047" t="str">
        <f t="shared" si="67"/>
        <v/>
      </c>
      <c r="K4047"/>
    </row>
    <row r="4048" spans="2:11" x14ac:dyDescent="0.25">
      <c r="B4048" t="str">
        <f t="shared" si="67"/>
        <v/>
      </c>
      <c r="K4048"/>
    </row>
    <row r="4049" spans="2:11" x14ac:dyDescent="0.25">
      <c r="B4049" t="str">
        <f t="shared" si="67"/>
        <v/>
      </c>
      <c r="K4049"/>
    </row>
    <row r="4050" spans="2:11" x14ac:dyDescent="0.25">
      <c r="B4050" t="str">
        <f t="shared" si="67"/>
        <v/>
      </c>
      <c r="K4050"/>
    </row>
    <row r="4051" spans="2:11" x14ac:dyDescent="0.25">
      <c r="B4051" t="str">
        <f t="shared" si="67"/>
        <v/>
      </c>
      <c r="K4051"/>
    </row>
    <row r="4052" spans="2:11" x14ac:dyDescent="0.25">
      <c r="B4052" t="str">
        <f t="shared" si="67"/>
        <v/>
      </c>
      <c r="K4052"/>
    </row>
    <row r="4053" spans="2:11" x14ac:dyDescent="0.25">
      <c r="B4053" t="str">
        <f t="shared" si="67"/>
        <v/>
      </c>
      <c r="K4053"/>
    </row>
    <row r="4054" spans="2:11" x14ac:dyDescent="0.25">
      <c r="B4054" t="str">
        <f t="shared" si="67"/>
        <v/>
      </c>
      <c r="K4054"/>
    </row>
    <row r="4055" spans="2:11" x14ac:dyDescent="0.25">
      <c r="B4055" t="str">
        <f t="shared" si="67"/>
        <v/>
      </c>
      <c r="K4055"/>
    </row>
    <row r="4056" spans="2:11" x14ac:dyDescent="0.25">
      <c r="B4056" t="str">
        <f t="shared" si="67"/>
        <v/>
      </c>
      <c r="K4056"/>
    </row>
    <row r="4057" spans="2:11" x14ac:dyDescent="0.25">
      <c r="B4057" t="str">
        <f t="shared" si="67"/>
        <v/>
      </c>
      <c r="K4057"/>
    </row>
    <row r="4058" spans="2:11" x14ac:dyDescent="0.25">
      <c r="B4058" t="str">
        <f t="shared" si="67"/>
        <v/>
      </c>
      <c r="K4058"/>
    </row>
    <row r="4059" spans="2:11" x14ac:dyDescent="0.25">
      <c r="B4059" t="str">
        <f t="shared" si="67"/>
        <v/>
      </c>
      <c r="K4059"/>
    </row>
    <row r="4060" spans="2:11" x14ac:dyDescent="0.25">
      <c r="B4060" t="str">
        <f t="shared" si="67"/>
        <v/>
      </c>
      <c r="K4060"/>
    </row>
    <row r="4061" spans="2:11" x14ac:dyDescent="0.25">
      <c r="B4061" t="str">
        <f t="shared" si="67"/>
        <v/>
      </c>
      <c r="K4061"/>
    </row>
    <row r="4062" spans="2:11" x14ac:dyDescent="0.25">
      <c r="B4062" t="str">
        <f t="shared" si="67"/>
        <v/>
      </c>
      <c r="K4062"/>
    </row>
    <row r="4063" spans="2:11" x14ac:dyDescent="0.25">
      <c r="B4063" t="str">
        <f t="shared" si="67"/>
        <v/>
      </c>
      <c r="K4063"/>
    </row>
    <row r="4064" spans="2:11" x14ac:dyDescent="0.25">
      <c r="B4064" t="str">
        <f t="shared" si="67"/>
        <v/>
      </c>
      <c r="K4064"/>
    </row>
    <row r="4065" spans="2:11" x14ac:dyDescent="0.25">
      <c r="B4065" t="str">
        <f t="shared" si="67"/>
        <v/>
      </c>
      <c r="K4065"/>
    </row>
    <row r="4066" spans="2:11" x14ac:dyDescent="0.25">
      <c r="B4066" t="str">
        <f t="shared" si="67"/>
        <v/>
      </c>
      <c r="K4066"/>
    </row>
    <row r="4067" spans="2:11" x14ac:dyDescent="0.25">
      <c r="B4067" t="str">
        <f t="shared" si="67"/>
        <v/>
      </c>
      <c r="K4067"/>
    </row>
    <row r="4068" spans="2:11" x14ac:dyDescent="0.25">
      <c r="B4068" t="str">
        <f t="shared" si="67"/>
        <v/>
      </c>
      <c r="K4068"/>
    </row>
    <row r="4069" spans="2:11" x14ac:dyDescent="0.25">
      <c r="B4069" t="str">
        <f t="shared" si="67"/>
        <v/>
      </c>
      <c r="K4069"/>
    </row>
    <row r="4070" spans="2:11" x14ac:dyDescent="0.25">
      <c r="B4070" t="str">
        <f t="shared" si="67"/>
        <v/>
      </c>
      <c r="K4070"/>
    </row>
    <row r="4071" spans="2:11" x14ac:dyDescent="0.25">
      <c r="B4071" t="str">
        <f t="shared" si="67"/>
        <v/>
      </c>
      <c r="K4071"/>
    </row>
    <row r="4072" spans="2:11" x14ac:dyDescent="0.25">
      <c r="B4072" t="str">
        <f t="shared" si="67"/>
        <v/>
      </c>
      <c r="K4072"/>
    </row>
    <row r="4073" spans="2:11" x14ac:dyDescent="0.25">
      <c r="B4073" t="str">
        <f t="shared" si="67"/>
        <v/>
      </c>
      <c r="K4073"/>
    </row>
    <row r="4074" spans="2:11" x14ac:dyDescent="0.25">
      <c r="B4074" t="str">
        <f t="shared" si="67"/>
        <v/>
      </c>
      <c r="K4074"/>
    </row>
    <row r="4075" spans="2:11" x14ac:dyDescent="0.25">
      <c r="B4075" t="str">
        <f t="shared" si="67"/>
        <v/>
      </c>
      <c r="K4075"/>
    </row>
    <row r="4076" spans="2:11" x14ac:dyDescent="0.25">
      <c r="B4076" t="str">
        <f t="shared" si="67"/>
        <v/>
      </c>
      <c r="K4076"/>
    </row>
    <row r="4077" spans="2:11" x14ac:dyDescent="0.25">
      <c r="B4077" t="str">
        <f t="shared" si="67"/>
        <v/>
      </c>
      <c r="K4077"/>
    </row>
    <row r="4078" spans="2:11" x14ac:dyDescent="0.25">
      <c r="B4078" t="str">
        <f t="shared" si="67"/>
        <v/>
      </c>
      <c r="K4078"/>
    </row>
    <row r="4079" spans="2:11" x14ac:dyDescent="0.25">
      <c r="B4079" t="str">
        <f t="shared" si="67"/>
        <v/>
      </c>
      <c r="K4079"/>
    </row>
    <row r="4080" spans="2:11" x14ac:dyDescent="0.25">
      <c r="B4080" t="str">
        <f t="shared" si="67"/>
        <v/>
      </c>
      <c r="K4080"/>
    </row>
    <row r="4081" spans="2:11" x14ac:dyDescent="0.25">
      <c r="B4081" t="str">
        <f t="shared" si="67"/>
        <v/>
      </c>
      <c r="K4081"/>
    </row>
    <row r="4082" spans="2:11" x14ac:dyDescent="0.25">
      <c r="B4082" t="str">
        <f t="shared" si="67"/>
        <v/>
      </c>
      <c r="K4082"/>
    </row>
    <row r="4083" spans="2:11" x14ac:dyDescent="0.25">
      <c r="B4083" t="str">
        <f t="shared" si="67"/>
        <v/>
      </c>
      <c r="K4083"/>
    </row>
    <row r="4084" spans="2:11" x14ac:dyDescent="0.25">
      <c r="B4084" t="str">
        <f t="shared" si="67"/>
        <v/>
      </c>
      <c r="K4084"/>
    </row>
    <row r="4085" spans="2:11" x14ac:dyDescent="0.25">
      <c r="B4085" t="str">
        <f t="shared" si="67"/>
        <v/>
      </c>
      <c r="K4085"/>
    </row>
    <row r="4086" spans="2:11" x14ac:dyDescent="0.25">
      <c r="B4086" t="str">
        <f t="shared" si="67"/>
        <v/>
      </c>
      <c r="K4086"/>
    </row>
    <row r="4087" spans="2:11" x14ac:dyDescent="0.25">
      <c r="B4087" t="str">
        <f t="shared" si="67"/>
        <v/>
      </c>
      <c r="K4087"/>
    </row>
    <row r="4088" spans="2:11" x14ac:dyDescent="0.25">
      <c r="B4088" t="str">
        <f t="shared" si="67"/>
        <v/>
      </c>
      <c r="K4088"/>
    </row>
    <row r="4089" spans="2:11" x14ac:dyDescent="0.25">
      <c r="B4089" t="str">
        <f t="shared" si="67"/>
        <v/>
      </c>
      <c r="K4089"/>
    </row>
    <row r="4090" spans="2:11" x14ac:dyDescent="0.25">
      <c r="B4090" t="str">
        <f t="shared" si="67"/>
        <v/>
      </c>
      <c r="K4090"/>
    </row>
    <row r="4091" spans="2:11" x14ac:dyDescent="0.25">
      <c r="B4091" t="str">
        <f t="shared" si="67"/>
        <v/>
      </c>
      <c r="K4091"/>
    </row>
    <row r="4092" spans="2:11" x14ac:dyDescent="0.25">
      <c r="B4092" t="str">
        <f t="shared" si="67"/>
        <v/>
      </c>
      <c r="K4092"/>
    </row>
    <row r="4093" spans="2:11" x14ac:dyDescent="0.25">
      <c r="B4093" t="str">
        <f t="shared" si="67"/>
        <v/>
      </c>
      <c r="K4093"/>
    </row>
    <row r="4094" spans="2:11" x14ac:dyDescent="0.25">
      <c r="B4094" t="str">
        <f t="shared" si="67"/>
        <v/>
      </c>
      <c r="K4094"/>
    </row>
    <row r="4095" spans="2:11" x14ac:dyDescent="0.25">
      <c r="B4095" t="str">
        <f t="shared" si="67"/>
        <v/>
      </c>
      <c r="K4095"/>
    </row>
    <row r="4096" spans="2:11" x14ac:dyDescent="0.25">
      <c r="B4096" t="str">
        <f t="shared" si="67"/>
        <v/>
      </c>
      <c r="K4096"/>
    </row>
    <row r="4097" spans="2:11" x14ac:dyDescent="0.25">
      <c r="B4097" t="str">
        <f t="shared" si="67"/>
        <v/>
      </c>
      <c r="K4097"/>
    </row>
    <row r="4098" spans="2:11" x14ac:dyDescent="0.25">
      <c r="B4098" t="str">
        <f t="shared" si="67"/>
        <v/>
      </c>
      <c r="K4098"/>
    </row>
    <row r="4099" spans="2:11" x14ac:dyDescent="0.25">
      <c r="B4099" t="str">
        <f t="shared" si="67"/>
        <v/>
      </c>
      <c r="K4099"/>
    </row>
    <row r="4100" spans="2:11" x14ac:dyDescent="0.25">
      <c r="B4100" t="str">
        <f t="shared" si="67"/>
        <v/>
      </c>
      <c r="K4100"/>
    </row>
    <row r="4101" spans="2:11" x14ac:dyDescent="0.25">
      <c r="B4101" t="str">
        <f t="shared" si="67"/>
        <v/>
      </c>
      <c r="K4101"/>
    </row>
    <row r="4102" spans="2:11" x14ac:dyDescent="0.25">
      <c r="B4102" t="str">
        <f t="shared" si="67"/>
        <v/>
      </c>
      <c r="K4102"/>
    </row>
    <row r="4103" spans="2:11" x14ac:dyDescent="0.25">
      <c r="B4103" t="str">
        <f t="shared" si="67"/>
        <v/>
      </c>
      <c r="K4103"/>
    </row>
    <row r="4104" spans="2:11" x14ac:dyDescent="0.25">
      <c r="B4104" t="str">
        <f t="shared" si="67"/>
        <v/>
      </c>
      <c r="K4104"/>
    </row>
    <row r="4105" spans="2:11" x14ac:dyDescent="0.25">
      <c r="B4105" t="str">
        <f t="shared" si="67"/>
        <v/>
      </c>
      <c r="K4105"/>
    </row>
    <row r="4106" spans="2:11" x14ac:dyDescent="0.25">
      <c r="B4106" t="str">
        <f t="shared" ref="B4106:B4169" si="68">LEFT(A4106,3)</f>
        <v/>
      </c>
      <c r="K4106"/>
    </row>
    <row r="4107" spans="2:11" x14ac:dyDescent="0.25">
      <c r="B4107" t="str">
        <f t="shared" si="68"/>
        <v/>
      </c>
      <c r="K4107"/>
    </row>
    <row r="4108" spans="2:11" x14ac:dyDescent="0.25">
      <c r="B4108" t="str">
        <f t="shared" si="68"/>
        <v/>
      </c>
      <c r="K4108"/>
    </row>
    <row r="4109" spans="2:11" x14ac:dyDescent="0.25">
      <c r="B4109" t="str">
        <f t="shared" si="68"/>
        <v/>
      </c>
      <c r="K4109"/>
    </row>
    <row r="4110" spans="2:11" x14ac:dyDescent="0.25">
      <c r="B4110" t="str">
        <f t="shared" si="68"/>
        <v/>
      </c>
      <c r="K4110"/>
    </row>
    <row r="4111" spans="2:11" x14ac:dyDescent="0.25">
      <c r="B4111" t="str">
        <f t="shared" si="68"/>
        <v/>
      </c>
      <c r="K4111"/>
    </row>
    <row r="4112" spans="2:11" x14ac:dyDescent="0.25">
      <c r="B4112" t="str">
        <f t="shared" si="68"/>
        <v/>
      </c>
      <c r="K4112"/>
    </row>
    <row r="4113" spans="2:11" x14ac:dyDescent="0.25">
      <c r="B4113" t="str">
        <f t="shared" si="68"/>
        <v/>
      </c>
      <c r="K4113"/>
    </row>
    <row r="4114" spans="2:11" x14ac:dyDescent="0.25">
      <c r="B4114" t="str">
        <f t="shared" si="68"/>
        <v/>
      </c>
      <c r="K4114"/>
    </row>
    <row r="4115" spans="2:11" x14ac:dyDescent="0.25">
      <c r="B4115" t="str">
        <f t="shared" si="68"/>
        <v/>
      </c>
      <c r="K4115"/>
    </row>
    <row r="4116" spans="2:11" x14ac:dyDescent="0.25">
      <c r="B4116" t="str">
        <f t="shared" si="68"/>
        <v/>
      </c>
      <c r="K4116"/>
    </row>
    <row r="4117" spans="2:11" x14ac:dyDescent="0.25">
      <c r="B4117" t="str">
        <f t="shared" si="68"/>
        <v/>
      </c>
      <c r="K4117"/>
    </row>
    <row r="4118" spans="2:11" x14ac:dyDescent="0.25">
      <c r="B4118" t="str">
        <f t="shared" si="68"/>
        <v/>
      </c>
      <c r="K4118"/>
    </row>
    <row r="4119" spans="2:11" x14ac:dyDescent="0.25">
      <c r="B4119" t="str">
        <f t="shared" si="68"/>
        <v/>
      </c>
      <c r="K4119"/>
    </row>
    <row r="4120" spans="2:11" x14ac:dyDescent="0.25">
      <c r="B4120" t="str">
        <f t="shared" si="68"/>
        <v/>
      </c>
      <c r="K4120"/>
    </row>
    <row r="4121" spans="2:11" x14ac:dyDescent="0.25">
      <c r="B4121" t="str">
        <f t="shared" si="68"/>
        <v/>
      </c>
      <c r="K4121"/>
    </row>
    <row r="4122" spans="2:11" x14ac:dyDescent="0.25">
      <c r="B4122" t="str">
        <f t="shared" si="68"/>
        <v/>
      </c>
      <c r="K4122"/>
    </row>
    <row r="4123" spans="2:11" x14ac:dyDescent="0.25">
      <c r="B4123" t="str">
        <f t="shared" si="68"/>
        <v/>
      </c>
      <c r="K4123"/>
    </row>
    <row r="4124" spans="2:11" x14ac:dyDescent="0.25">
      <c r="B4124" t="str">
        <f t="shared" si="68"/>
        <v/>
      </c>
      <c r="K4124"/>
    </row>
    <row r="4125" spans="2:11" x14ac:dyDescent="0.25">
      <c r="B4125" t="str">
        <f t="shared" si="68"/>
        <v/>
      </c>
      <c r="K4125"/>
    </row>
    <row r="4126" spans="2:11" x14ac:dyDescent="0.25">
      <c r="B4126" t="str">
        <f t="shared" si="68"/>
        <v/>
      </c>
      <c r="K4126"/>
    </row>
    <row r="4127" spans="2:11" x14ac:dyDescent="0.25">
      <c r="B4127" t="str">
        <f t="shared" si="68"/>
        <v/>
      </c>
      <c r="K4127"/>
    </row>
    <row r="4128" spans="2:11" x14ac:dyDescent="0.25">
      <c r="B4128" t="str">
        <f t="shared" si="68"/>
        <v/>
      </c>
      <c r="K4128"/>
    </row>
    <row r="4129" spans="2:11" x14ac:dyDescent="0.25">
      <c r="B4129" t="str">
        <f t="shared" si="68"/>
        <v/>
      </c>
      <c r="K4129"/>
    </row>
    <row r="4130" spans="2:11" x14ac:dyDescent="0.25">
      <c r="B4130" t="str">
        <f t="shared" si="68"/>
        <v/>
      </c>
      <c r="K4130"/>
    </row>
    <row r="4131" spans="2:11" x14ac:dyDescent="0.25">
      <c r="B4131" t="str">
        <f t="shared" si="68"/>
        <v/>
      </c>
      <c r="K4131"/>
    </row>
    <row r="4132" spans="2:11" x14ac:dyDescent="0.25">
      <c r="B4132" t="str">
        <f t="shared" si="68"/>
        <v/>
      </c>
      <c r="K4132"/>
    </row>
    <row r="4133" spans="2:11" x14ac:dyDescent="0.25">
      <c r="B4133" t="str">
        <f t="shared" si="68"/>
        <v/>
      </c>
      <c r="K4133"/>
    </row>
    <row r="4134" spans="2:11" x14ac:dyDescent="0.25">
      <c r="B4134" t="str">
        <f t="shared" si="68"/>
        <v/>
      </c>
      <c r="K4134"/>
    </row>
    <row r="4135" spans="2:11" x14ac:dyDescent="0.25">
      <c r="B4135" t="str">
        <f t="shared" si="68"/>
        <v/>
      </c>
      <c r="K4135"/>
    </row>
    <row r="4136" spans="2:11" x14ac:dyDescent="0.25">
      <c r="B4136" t="str">
        <f t="shared" si="68"/>
        <v/>
      </c>
      <c r="K4136"/>
    </row>
    <row r="4137" spans="2:11" x14ac:dyDescent="0.25">
      <c r="B4137" t="str">
        <f t="shared" si="68"/>
        <v/>
      </c>
      <c r="K4137"/>
    </row>
    <row r="4138" spans="2:11" x14ac:dyDescent="0.25">
      <c r="B4138" t="str">
        <f t="shared" si="68"/>
        <v/>
      </c>
      <c r="K4138"/>
    </row>
    <row r="4139" spans="2:11" x14ac:dyDescent="0.25">
      <c r="B4139" t="str">
        <f t="shared" si="68"/>
        <v/>
      </c>
      <c r="K4139"/>
    </row>
    <row r="4140" spans="2:11" x14ac:dyDescent="0.25">
      <c r="B4140" t="str">
        <f t="shared" si="68"/>
        <v/>
      </c>
      <c r="K4140"/>
    </row>
    <row r="4141" spans="2:11" x14ac:dyDescent="0.25">
      <c r="B4141" t="str">
        <f t="shared" si="68"/>
        <v/>
      </c>
      <c r="K4141"/>
    </row>
    <row r="4142" spans="2:11" x14ac:dyDescent="0.25">
      <c r="B4142" t="str">
        <f t="shared" si="68"/>
        <v/>
      </c>
      <c r="K4142"/>
    </row>
    <row r="4143" spans="2:11" x14ac:dyDescent="0.25">
      <c r="B4143" t="str">
        <f t="shared" si="68"/>
        <v/>
      </c>
      <c r="K4143"/>
    </row>
    <row r="4144" spans="2:11" x14ac:dyDescent="0.25">
      <c r="B4144" t="str">
        <f t="shared" si="68"/>
        <v/>
      </c>
      <c r="K4144"/>
    </row>
    <row r="4145" spans="2:11" x14ac:dyDescent="0.25">
      <c r="B4145" t="str">
        <f t="shared" si="68"/>
        <v/>
      </c>
      <c r="K4145"/>
    </row>
    <row r="4146" spans="2:11" x14ac:dyDescent="0.25">
      <c r="B4146" t="str">
        <f t="shared" si="68"/>
        <v/>
      </c>
      <c r="K4146"/>
    </row>
    <row r="4147" spans="2:11" x14ac:dyDescent="0.25">
      <c r="B4147" t="str">
        <f t="shared" si="68"/>
        <v/>
      </c>
      <c r="K4147"/>
    </row>
    <row r="4148" spans="2:11" x14ac:dyDescent="0.25">
      <c r="B4148" t="str">
        <f t="shared" si="68"/>
        <v/>
      </c>
      <c r="K4148"/>
    </row>
    <row r="4149" spans="2:11" x14ac:dyDescent="0.25">
      <c r="B4149" t="str">
        <f t="shared" si="68"/>
        <v/>
      </c>
      <c r="K4149"/>
    </row>
    <row r="4150" spans="2:11" x14ac:dyDescent="0.25">
      <c r="B4150" t="str">
        <f t="shared" si="68"/>
        <v/>
      </c>
      <c r="K4150"/>
    </row>
    <row r="4151" spans="2:11" x14ac:dyDescent="0.25">
      <c r="B4151" t="str">
        <f t="shared" si="68"/>
        <v/>
      </c>
      <c r="K4151"/>
    </row>
    <row r="4152" spans="2:11" x14ac:dyDescent="0.25">
      <c r="B4152" t="str">
        <f t="shared" si="68"/>
        <v/>
      </c>
      <c r="K4152"/>
    </row>
    <row r="4153" spans="2:11" x14ac:dyDescent="0.25">
      <c r="B4153" t="str">
        <f t="shared" si="68"/>
        <v/>
      </c>
      <c r="K4153"/>
    </row>
    <row r="4154" spans="2:11" x14ac:dyDescent="0.25">
      <c r="B4154" t="str">
        <f t="shared" si="68"/>
        <v/>
      </c>
      <c r="K4154"/>
    </row>
    <row r="4155" spans="2:11" x14ac:dyDescent="0.25">
      <c r="B4155" t="str">
        <f t="shared" si="68"/>
        <v/>
      </c>
      <c r="K4155"/>
    </row>
    <row r="4156" spans="2:11" x14ac:dyDescent="0.25">
      <c r="B4156" t="str">
        <f t="shared" si="68"/>
        <v/>
      </c>
      <c r="K4156"/>
    </row>
    <row r="4157" spans="2:11" x14ac:dyDescent="0.25">
      <c r="B4157" t="str">
        <f t="shared" si="68"/>
        <v/>
      </c>
      <c r="K4157"/>
    </row>
    <row r="4158" spans="2:11" x14ac:dyDescent="0.25">
      <c r="B4158" t="str">
        <f t="shared" si="68"/>
        <v/>
      </c>
      <c r="K4158"/>
    </row>
    <row r="4159" spans="2:11" x14ac:dyDescent="0.25">
      <c r="B4159" t="str">
        <f t="shared" si="68"/>
        <v/>
      </c>
      <c r="K4159"/>
    </row>
    <row r="4160" spans="2:11" x14ac:dyDescent="0.25">
      <c r="B4160" t="str">
        <f t="shared" si="68"/>
        <v/>
      </c>
      <c r="K4160"/>
    </row>
    <row r="4161" spans="2:11" x14ac:dyDescent="0.25">
      <c r="B4161" t="str">
        <f t="shared" si="68"/>
        <v/>
      </c>
      <c r="K4161"/>
    </row>
    <row r="4162" spans="2:11" x14ac:dyDescent="0.25">
      <c r="B4162" t="str">
        <f t="shared" si="68"/>
        <v/>
      </c>
      <c r="K4162"/>
    </row>
    <row r="4163" spans="2:11" x14ac:dyDescent="0.25">
      <c r="B4163" t="str">
        <f t="shared" si="68"/>
        <v/>
      </c>
      <c r="K4163"/>
    </row>
    <row r="4164" spans="2:11" x14ac:dyDescent="0.25">
      <c r="B4164" t="str">
        <f t="shared" si="68"/>
        <v/>
      </c>
      <c r="K4164"/>
    </row>
    <row r="4165" spans="2:11" x14ac:dyDescent="0.25">
      <c r="B4165" t="str">
        <f t="shared" si="68"/>
        <v/>
      </c>
      <c r="K4165"/>
    </row>
    <row r="4166" spans="2:11" x14ac:dyDescent="0.25">
      <c r="B4166" t="str">
        <f t="shared" si="68"/>
        <v/>
      </c>
      <c r="K4166"/>
    </row>
    <row r="4167" spans="2:11" x14ac:dyDescent="0.25">
      <c r="B4167" t="str">
        <f t="shared" si="68"/>
        <v/>
      </c>
      <c r="K4167"/>
    </row>
    <row r="4168" spans="2:11" x14ac:dyDescent="0.25">
      <c r="B4168" t="str">
        <f t="shared" si="68"/>
        <v/>
      </c>
      <c r="K4168"/>
    </row>
    <row r="4169" spans="2:11" x14ac:dyDescent="0.25">
      <c r="B4169" t="str">
        <f t="shared" si="68"/>
        <v/>
      </c>
      <c r="K4169"/>
    </row>
    <row r="4170" spans="2:11" x14ac:dyDescent="0.25">
      <c r="B4170" t="str">
        <f t="shared" ref="B4170:B4233" si="69">LEFT(A4170,3)</f>
        <v/>
      </c>
      <c r="K4170"/>
    </row>
    <row r="4171" spans="2:11" x14ac:dyDescent="0.25">
      <c r="B4171" t="str">
        <f t="shared" si="69"/>
        <v/>
      </c>
      <c r="K4171"/>
    </row>
    <row r="4172" spans="2:11" x14ac:dyDescent="0.25">
      <c r="B4172" t="str">
        <f t="shared" si="69"/>
        <v/>
      </c>
      <c r="K4172"/>
    </row>
    <row r="4173" spans="2:11" x14ac:dyDescent="0.25">
      <c r="B4173" t="str">
        <f t="shared" si="69"/>
        <v/>
      </c>
      <c r="K4173"/>
    </row>
    <row r="4174" spans="2:11" x14ac:dyDescent="0.25">
      <c r="B4174" t="str">
        <f t="shared" si="69"/>
        <v/>
      </c>
      <c r="K4174"/>
    </row>
    <row r="4175" spans="2:11" x14ac:dyDescent="0.25">
      <c r="B4175" t="str">
        <f t="shared" si="69"/>
        <v/>
      </c>
      <c r="K4175"/>
    </row>
    <row r="4176" spans="2:11" x14ac:dyDescent="0.25">
      <c r="B4176" t="str">
        <f t="shared" si="69"/>
        <v/>
      </c>
      <c r="K4176"/>
    </row>
    <row r="4177" spans="2:11" x14ac:dyDescent="0.25">
      <c r="B4177" t="str">
        <f t="shared" si="69"/>
        <v/>
      </c>
      <c r="K4177"/>
    </row>
    <row r="4178" spans="2:11" x14ac:dyDescent="0.25">
      <c r="B4178" t="str">
        <f t="shared" si="69"/>
        <v/>
      </c>
      <c r="K4178"/>
    </row>
    <row r="4179" spans="2:11" x14ac:dyDescent="0.25">
      <c r="B4179" t="str">
        <f t="shared" si="69"/>
        <v/>
      </c>
      <c r="K4179"/>
    </row>
    <row r="4180" spans="2:11" x14ac:dyDescent="0.25">
      <c r="B4180" t="str">
        <f t="shared" si="69"/>
        <v/>
      </c>
      <c r="K4180"/>
    </row>
    <row r="4181" spans="2:11" x14ac:dyDescent="0.25">
      <c r="B4181" t="str">
        <f t="shared" si="69"/>
        <v/>
      </c>
      <c r="K4181"/>
    </row>
    <row r="4182" spans="2:11" x14ac:dyDescent="0.25">
      <c r="B4182" t="str">
        <f t="shared" si="69"/>
        <v/>
      </c>
      <c r="K4182"/>
    </row>
    <row r="4183" spans="2:11" x14ac:dyDescent="0.25">
      <c r="B4183" t="str">
        <f t="shared" si="69"/>
        <v/>
      </c>
      <c r="K4183"/>
    </row>
    <row r="4184" spans="2:11" x14ac:dyDescent="0.25">
      <c r="B4184" t="str">
        <f t="shared" si="69"/>
        <v/>
      </c>
      <c r="K4184"/>
    </row>
    <row r="4185" spans="2:11" x14ac:dyDescent="0.25">
      <c r="B4185" t="str">
        <f t="shared" si="69"/>
        <v/>
      </c>
      <c r="K4185"/>
    </row>
    <row r="4186" spans="2:11" x14ac:dyDescent="0.25">
      <c r="B4186" t="str">
        <f t="shared" si="69"/>
        <v/>
      </c>
      <c r="K4186"/>
    </row>
    <row r="4187" spans="2:11" x14ac:dyDescent="0.25">
      <c r="B4187" t="str">
        <f t="shared" si="69"/>
        <v/>
      </c>
      <c r="K4187"/>
    </row>
    <row r="4188" spans="2:11" x14ac:dyDescent="0.25">
      <c r="B4188" t="str">
        <f t="shared" si="69"/>
        <v/>
      </c>
      <c r="K4188"/>
    </row>
    <row r="4189" spans="2:11" x14ac:dyDescent="0.25">
      <c r="B4189" t="str">
        <f t="shared" si="69"/>
        <v/>
      </c>
      <c r="K4189"/>
    </row>
    <row r="4190" spans="2:11" x14ac:dyDescent="0.25">
      <c r="B4190" t="str">
        <f t="shared" si="69"/>
        <v/>
      </c>
      <c r="K4190"/>
    </row>
    <row r="4191" spans="2:11" x14ac:dyDescent="0.25">
      <c r="B4191" t="str">
        <f t="shared" si="69"/>
        <v/>
      </c>
      <c r="K4191"/>
    </row>
    <row r="4192" spans="2:11" x14ac:dyDescent="0.25">
      <c r="B4192" t="str">
        <f t="shared" si="69"/>
        <v/>
      </c>
      <c r="K4192"/>
    </row>
    <row r="4193" spans="2:11" x14ac:dyDescent="0.25">
      <c r="B4193" t="str">
        <f t="shared" si="69"/>
        <v/>
      </c>
      <c r="K4193"/>
    </row>
    <row r="4194" spans="2:11" x14ac:dyDescent="0.25">
      <c r="B4194" t="str">
        <f t="shared" si="69"/>
        <v/>
      </c>
      <c r="K4194"/>
    </row>
    <row r="4195" spans="2:11" x14ac:dyDescent="0.25">
      <c r="B4195" t="str">
        <f t="shared" si="69"/>
        <v/>
      </c>
      <c r="K4195"/>
    </row>
    <row r="4196" spans="2:11" x14ac:dyDescent="0.25">
      <c r="B4196" t="str">
        <f t="shared" si="69"/>
        <v/>
      </c>
      <c r="K4196"/>
    </row>
    <row r="4197" spans="2:11" x14ac:dyDescent="0.25">
      <c r="B4197" t="str">
        <f t="shared" si="69"/>
        <v/>
      </c>
      <c r="K4197"/>
    </row>
    <row r="4198" spans="2:11" x14ac:dyDescent="0.25">
      <c r="B4198" t="str">
        <f t="shared" si="69"/>
        <v/>
      </c>
      <c r="K4198"/>
    </row>
    <row r="4199" spans="2:11" x14ac:dyDescent="0.25">
      <c r="B4199" t="str">
        <f t="shared" si="69"/>
        <v/>
      </c>
      <c r="K4199"/>
    </row>
    <row r="4200" spans="2:11" x14ac:dyDescent="0.25">
      <c r="B4200" t="str">
        <f t="shared" si="69"/>
        <v/>
      </c>
      <c r="K4200"/>
    </row>
    <row r="4201" spans="2:11" x14ac:dyDescent="0.25">
      <c r="B4201" t="str">
        <f t="shared" si="69"/>
        <v/>
      </c>
      <c r="K4201"/>
    </row>
    <row r="4202" spans="2:11" x14ac:dyDescent="0.25">
      <c r="B4202" t="str">
        <f t="shared" si="69"/>
        <v/>
      </c>
      <c r="K4202"/>
    </row>
    <row r="4203" spans="2:11" x14ac:dyDescent="0.25">
      <c r="B4203" t="str">
        <f t="shared" si="69"/>
        <v/>
      </c>
      <c r="K4203"/>
    </row>
    <row r="4204" spans="2:11" x14ac:dyDescent="0.25">
      <c r="B4204" t="str">
        <f t="shared" si="69"/>
        <v/>
      </c>
      <c r="K4204"/>
    </row>
    <row r="4205" spans="2:11" x14ac:dyDescent="0.25">
      <c r="B4205" t="str">
        <f t="shared" si="69"/>
        <v/>
      </c>
      <c r="K4205"/>
    </row>
    <row r="4206" spans="2:11" x14ac:dyDescent="0.25">
      <c r="B4206" t="str">
        <f t="shared" si="69"/>
        <v/>
      </c>
      <c r="K4206"/>
    </row>
    <row r="4207" spans="2:11" x14ac:dyDescent="0.25">
      <c r="B4207" t="str">
        <f t="shared" si="69"/>
        <v/>
      </c>
      <c r="K4207"/>
    </row>
    <row r="4208" spans="2:11" x14ac:dyDescent="0.25">
      <c r="B4208" t="str">
        <f t="shared" si="69"/>
        <v/>
      </c>
      <c r="K4208"/>
    </row>
    <row r="4209" spans="2:11" x14ac:dyDescent="0.25">
      <c r="B4209" t="str">
        <f t="shared" si="69"/>
        <v/>
      </c>
      <c r="K4209"/>
    </row>
    <row r="4210" spans="2:11" x14ac:dyDescent="0.25">
      <c r="B4210" t="str">
        <f t="shared" si="69"/>
        <v/>
      </c>
      <c r="K4210"/>
    </row>
    <row r="4211" spans="2:11" x14ac:dyDescent="0.25">
      <c r="B4211" t="str">
        <f t="shared" si="69"/>
        <v/>
      </c>
      <c r="K4211"/>
    </row>
    <row r="4212" spans="2:11" x14ac:dyDescent="0.25">
      <c r="B4212" t="str">
        <f t="shared" si="69"/>
        <v/>
      </c>
      <c r="K4212"/>
    </row>
    <row r="4213" spans="2:11" x14ac:dyDescent="0.25">
      <c r="B4213" t="str">
        <f t="shared" si="69"/>
        <v/>
      </c>
      <c r="K4213"/>
    </row>
    <row r="4214" spans="2:11" x14ac:dyDescent="0.25">
      <c r="B4214" t="str">
        <f t="shared" si="69"/>
        <v/>
      </c>
      <c r="K4214"/>
    </row>
    <row r="4215" spans="2:11" x14ac:dyDescent="0.25">
      <c r="B4215" t="str">
        <f t="shared" si="69"/>
        <v/>
      </c>
      <c r="K4215"/>
    </row>
    <row r="4216" spans="2:11" x14ac:dyDescent="0.25">
      <c r="B4216" t="str">
        <f t="shared" si="69"/>
        <v/>
      </c>
      <c r="K4216"/>
    </row>
    <row r="4217" spans="2:11" x14ac:dyDescent="0.25">
      <c r="B4217" t="str">
        <f t="shared" si="69"/>
        <v/>
      </c>
      <c r="K4217"/>
    </row>
    <row r="4218" spans="2:11" x14ac:dyDescent="0.25">
      <c r="B4218" t="str">
        <f t="shared" si="69"/>
        <v/>
      </c>
      <c r="K4218"/>
    </row>
    <row r="4219" spans="2:11" x14ac:dyDescent="0.25">
      <c r="B4219" t="str">
        <f t="shared" si="69"/>
        <v/>
      </c>
      <c r="K4219"/>
    </row>
    <row r="4220" spans="2:11" x14ac:dyDescent="0.25">
      <c r="B4220" t="str">
        <f t="shared" si="69"/>
        <v/>
      </c>
      <c r="K4220"/>
    </row>
    <row r="4221" spans="2:11" x14ac:dyDescent="0.25">
      <c r="B4221" t="str">
        <f t="shared" si="69"/>
        <v/>
      </c>
      <c r="K4221"/>
    </row>
    <row r="4222" spans="2:11" x14ac:dyDescent="0.25">
      <c r="B4222" t="str">
        <f t="shared" si="69"/>
        <v/>
      </c>
      <c r="K4222"/>
    </row>
    <row r="4223" spans="2:11" x14ac:dyDescent="0.25">
      <c r="B4223" t="str">
        <f t="shared" si="69"/>
        <v/>
      </c>
      <c r="K4223"/>
    </row>
    <row r="4224" spans="2:11" x14ac:dyDescent="0.25">
      <c r="B4224" t="str">
        <f t="shared" si="69"/>
        <v/>
      </c>
      <c r="K4224"/>
    </row>
    <row r="4225" spans="2:11" x14ac:dyDescent="0.25">
      <c r="B4225" t="str">
        <f t="shared" si="69"/>
        <v/>
      </c>
      <c r="K4225"/>
    </row>
    <row r="4226" spans="2:11" x14ac:dyDescent="0.25">
      <c r="B4226" t="str">
        <f t="shared" si="69"/>
        <v/>
      </c>
      <c r="K4226"/>
    </row>
    <row r="4227" spans="2:11" x14ac:dyDescent="0.25">
      <c r="B4227" t="str">
        <f t="shared" si="69"/>
        <v/>
      </c>
      <c r="K4227"/>
    </row>
    <row r="4228" spans="2:11" x14ac:dyDescent="0.25">
      <c r="B4228" t="str">
        <f t="shared" si="69"/>
        <v/>
      </c>
      <c r="K4228"/>
    </row>
    <row r="4229" spans="2:11" x14ac:dyDescent="0.25">
      <c r="B4229" t="str">
        <f t="shared" si="69"/>
        <v/>
      </c>
      <c r="K4229"/>
    </row>
    <row r="4230" spans="2:11" x14ac:dyDescent="0.25">
      <c r="B4230" t="str">
        <f t="shared" si="69"/>
        <v/>
      </c>
      <c r="K4230"/>
    </row>
    <row r="4231" spans="2:11" x14ac:dyDescent="0.25">
      <c r="B4231" t="str">
        <f t="shared" si="69"/>
        <v/>
      </c>
      <c r="K4231"/>
    </row>
    <row r="4232" spans="2:11" x14ac:dyDescent="0.25">
      <c r="B4232" t="str">
        <f t="shared" si="69"/>
        <v/>
      </c>
      <c r="K4232"/>
    </row>
    <row r="4233" spans="2:11" x14ac:dyDescent="0.25">
      <c r="B4233" t="str">
        <f t="shared" si="69"/>
        <v/>
      </c>
      <c r="K4233"/>
    </row>
    <row r="4234" spans="2:11" x14ac:dyDescent="0.25">
      <c r="B4234" t="str">
        <f t="shared" ref="B4234:B4297" si="70">LEFT(A4234,3)</f>
        <v/>
      </c>
      <c r="K4234"/>
    </row>
    <row r="4235" spans="2:11" x14ac:dyDescent="0.25">
      <c r="B4235" t="str">
        <f t="shared" si="70"/>
        <v/>
      </c>
      <c r="K4235"/>
    </row>
    <row r="4236" spans="2:11" x14ac:dyDescent="0.25">
      <c r="B4236" t="str">
        <f t="shared" si="70"/>
        <v/>
      </c>
      <c r="K4236"/>
    </row>
    <row r="4237" spans="2:11" x14ac:dyDescent="0.25">
      <c r="B4237" t="str">
        <f t="shared" si="70"/>
        <v/>
      </c>
      <c r="K4237"/>
    </row>
    <row r="4238" spans="2:11" x14ac:dyDescent="0.25">
      <c r="B4238" t="str">
        <f t="shared" si="70"/>
        <v/>
      </c>
      <c r="K4238"/>
    </row>
    <row r="4239" spans="2:11" x14ac:dyDescent="0.25">
      <c r="B4239" t="str">
        <f t="shared" si="70"/>
        <v/>
      </c>
      <c r="K4239"/>
    </row>
    <row r="4240" spans="2:11" x14ac:dyDescent="0.25">
      <c r="B4240" t="str">
        <f t="shared" si="70"/>
        <v/>
      </c>
      <c r="K4240"/>
    </row>
    <row r="4241" spans="2:11" x14ac:dyDescent="0.25">
      <c r="B4241" t="str">
        <f t="shared" si="70"/>
        <v/>
      </c>
      <c r="K4241"/>
    </row>
    <row r="4242" spans="2:11" x14ac:dyDescent="0.25">
      <c r="B4242" t="str">
        <f t="shared" si="70"/>
        <v/>
      </c>
      <c r="K4242"/>
    </row>
    <row r="4243" spans="2:11" x14ac:dyDescent="0.25">
      <c r="B4243" t="str">
        <f t="shared" si="70"/>
        <v/>
      </c>
      <c r="K4243"/>
    </row>
    <row r="4244" spans="2:11" x14ac:dyDescent="0.25">
      <c r="B4244" t="str">
        <f t="shared" si="70"/>
        <v/>
      </c>
      <c r="K4244"/>
    </row>
    <row r="4245" spans="2:11" x14ac:dyDescent="0.25">
      <c r="B4245" t="str">
        <f t="shared" si="70"/>
        <v/>
      </c>
      <c r="K4245"/>
    </row>
    <row r="4246" spans="2:11" x14ac:dyDescent="0.25">
      <c r="B4246" t="str">
        <f t="shared" si="70"/>
        <v/>
      </c>
      <c r="K4246"/>
    </row>
    <row r="4247" spans="2:11" x14ac:dyDescent="0.25">
      <c r="B4247" t="str">
        <f t="shared" si="70"/>
        <v/>
      </c>
      <c r="K4247"/>
    </row>
    <row r="4248" spans="2:11" x14ac:dyDescent="0.25">
      <c r="B4248" t="str">
        <f t="shared" si="70"/>
        <v/>
      </c>
      <c r="K4248"/>
    </row>
    <row r="4249" spans="2:11" x14ac:dyDescent="0.25">
      <c r="B4249" t="str">
        <f t="shared" si="70"/>
        <v/>
      </c>
      <c r="K4249"/>
    </row>
    <row r="4250" spans="2:11" x14ac:dyDescent="0.25">
      <c r="B4250" t="str">
        <f t="shared" si="70"/>
        <v/>
      </c>
      <c r="K4250"/>
    </row>
    <row r="4251" spans="2:11" x14ac:dyDescent="0.25">
      <c r="B4251" t="str">
        <f t="shared" si="70"/>
        <v/>
      </c>
      <c r="K4251"/>
    </row>
    <row r="4252" spans="2:11" x14ac:dyDescent="0.25">
      <c r="B4252" t="str">
        <f t="shared" si="70"/>
        <v/>
      </c>
      <c r="K4252"/>
    </row>
    <row r="4253" spans="2:11" x14ac:dyDescent="0.25">
      <c r="B4253" t="str">
        <f t="shared" si="70"/>
        <v/>
      </c>
      <c r="K4253"/>
    </row>
    <row r="4254" spans="2:11" x14ac:dyDescent="0.25">
      <c r="B4254" t="str">
        <f t="shared" si="70"/>
        <v/>
      </c>
      <c r="K4254"/>
    </row>
    <row r="4255" spans="2:11" x14ac:dyDescent="0.25">
      <c r="B4255" t="str">
        <f t="shared" si="70"/>
        <v/>
      </c>
      <c r="K4255"/>
    </row>
    <row r="4256" spans="2:11" x14ac:dyDescent="0.25">
      <c r="B4256" t="str">
        <f t="shared" si="70"/>
        <v/>
      </c>
      <c r="K4256"/>
    </row>
    <row r="4257" spans="2:11" x14ac:dyDescent="0.25">
      <c r="B4257" t="str">
        <f t="shared" si="70"/>
        <v/>
      </c>
      <c r="K4257"/>
    </row>
    <row r="4258" spans="2:11" x14ac:dyDescent="0.25">
      <c r="B4258" t="str">
        <f t="shared" si="70"/>
        <v/>
      </c>
      <c r="K4258"/>
    </row>
    <row r="4259" spans="2:11" x14ac:dyDescent="0.25">
      <c r="B4259" t="str">
        <f t="shared" si="70"/>
        <v/>
      </c>
      <c r="K4259"/>
    </row>
    <row r="4260" spans="2:11" x14ac:dyDescent="0.25">
      <c r="B4260" t="str">
        <f t="shared" si="70"/>
        <v/>
      </c>
      <c r="K4260"/>
    </row>
    <row r="4261" spans="2:11" x14ac:dyDescent="0.25">
      <c r="B4261" t="str">
        <f t="shared" si="70"/>
        <v/>
      </c>
      <c r="K4261"/>
    </row>
    <row r="4262" spans="2:11" x14ac:dyDescent="0.25">
      <c r="B4262" t="str">
        <f t="shared" si="70"/>
        <v/>
      </c>
      <c r="K4262"/>
    </row>
    <row r="4263" spans="2:11" x14ac:dyDescent="0.25">
      <c r="B4263" t="str">
        <f t="shared" si="70"/>
        <v/>
      </c>
      <c r="K4263"/>
    </row>
    <row r="4264" spans="2:11" x14ac:dyDescent="0.25">
      <c r="B4264" t="str">
        <f t="shared" si="70"/>
        <v/>
      </c>
      <c r="K4264"/>
    </row>
    <row r="4265" spans="2:11" x14ac:dyDescent="0.25">
      <c r="B4265" t="str">
        <f t="shared" si="70"/>
        <v/>
      </c>
      <c r="K4265"/>
    </row>
    <row r="4266" spans="2:11" x14ac:dyDescent="0.25">
      <c r="B4266" t="str">
        <f t="shared" si="70"/>
        <v/>
      </c>
      <c r="K4266"/>
    </row>
    <row r="4267" spans="2:11" x14ac:dyDescent="0.25">
      <c r="B4267" t="str">
        <f t="shared" si="70"/>
        <v/>
      </c>
      <c r="K4267"/>
    </row>
    <row r="4268" spans="2:11" x14ac:dyDescent="0.25">
      <c r="B4268" t="str">
        <f t="shared" si="70"/>
        <v/>
      </c>
      <c r="K4268"/>
    </row>
    <row r="4269" spans="2:11" x14ac:dyDescent="0.25">
      <c r="B4269" t="str">
        <f t="shared" si="70"/>
        <v/>
      </c>
      <c r="K4269"/>
    </row>
    <row r="4270" spans="2:11" x14ac:dyDescent="0.25">
      <c r="B4270" t="str">
        <f t="shared" si="70"/>
        <v/>
      </c>
      <c r="K4270"/>
    </row>
    <row r="4271" spans="2:11" x14ac:dyDescent="0.25">
      <c r="B4271" t="str">
        <f t="shared" si="70"/>
        <v/>
      </c>
      <c r="K4271"/>
    </row>
    <row r="4272" spans="2:11" x14ac:dyDescent="0.25">
      <c r="B4272" t="str">
        <f t="shared" si="70"/>
        <v/>
      </c>
      <c r="K4272"/>
    </row>
    <row r="4273" spans="2:11" x14ac:dyDescent="0.25">
      <c r="B4273" t="str">
        <f t="shared" si="70"/>
        <v/>
      </c>
      <c r="K4273"/>
    </row>
    <row r="4274" spans="2:11" x14ac:dyDescent="0.25">
      <c r="B4274" t="str">
        <f t="shared" si="70"/>
        <v/>
      </c>
      <c r="K4274"/>
    </row>
    <row r="4275" spans="2:11" x14ac:dyDescent="0.25">
      <c r="B4275" t="str">
        <f t="shared" si="70"/>
        <v/>
      </c>
      <c r="K4275"/>
    </row>
    <row r="4276" spans="2:11" x14ac:dyDescent="0.25">
      <c r="B4276" t="str">
        <f t="shared" si="70"/>
        <v/>
      </c>
      <c r="K4276"/>
    </row>
    <row r="4277" spans="2:11" x14ac:dyDescent="0.25">
      <c r="B4277" t="str">
        <f t="shared" si="70"/>
        <v/>
      </c>
      <c r="K4277"/>
    </row>
    <row r="4278" spans="2:11" x14ac:dyDescent="0.25">
      <c r="B4278" t="str">
        <f t="shared" si="70"/>
        <v/>
      </c>
      <c r="K4278"/>
    </row>
    <row r="4279" spans="2:11" x14ac:dyDescent="0.25">
      <c r="B4279" t="str">
        <f t="shared" si="70"/>
        <v/>
      </c>
      <c r="K4279"/>
    </row>
    <row r="4280" spans="2:11" x14ac:dyDescent="0.25">
      <c r="B4280" t="str">
        <f t="shared" si="70"/>
        <v/>
      </c>
      <c r="K4280"/>
    </row>
    <row r="4281" spans="2:11" x14ac:dyDescent="0.25">
      <c r="B4281" t="str">
        <f t="shared" si="70"/>
        <v/>
      </c>
      <c r="K4281"/>
    </row>
    <row r="4282" spans="2:11" x14ac:dyDescent="0.25">
      <c r="B4282" t="str">
        <f t="shared" si="70"/>
        <v/>
      </c>
      <c r="K4282"/>
    </row>
    <row r="4283" spans="2:11" x14ac:dyDescent="0.25">
      <c r="B4283" t="str">
        <f t="shared" si="70"/>
        <v/>
      </c>
      <c r="K4283"/>
    </row>
    <row r="4284" spans="2:11" x14ac:dyDescent="0.25">
      <c r="B4284" t="str">
        <f t="shared" si="70"/>
        <v/>
      </c>
      <c r="K4284"/>
    </row>
    <row r="4285" spans="2:11" x14ac:dyDescent="0.25">
      <c r="B4285" t="str">
        <f t="shared" si="70"/>
        <v/>
      </c>
      <c r="K4285"/>
    </row>
    <row r="4286" spans="2:11" x14ac:dyDescent="0.25">
      <c r="B4286" t="str">
        <f t="shared" si="70"/>
        <v/>
      </c>
      <c r="K4286"/>
    </row>
    <row r="4287" spans="2:11" x14ac:dyDescent="0.25">
      <c r="B4287" t="str">
        <f t="shared" si="70"/>
        <v/>
      </c>
      <c r="K4287"/>
    </row>
    <row r="4288" spans="2:11" x14ac:dyDescent="0.25">
      <c r="B4288" t="str">
        <f t="shared" si="70"/>
        <v/>
      </c>
      <c r="K4288"/>
    </row>
    <row r="4289" spans="2:11" x14ac:dyDescent="0.25">
      <c r="B4289" t="str">
        <f t="shared" si="70"/>
        <v/>
      </c>
      <c r="K4289"/>
    </row>
    <row r="4290" spans="2:11" x14ac:dyDescent="0.25">
      <c r="B4290" t="str">
        <f t="shared" si="70"/>
        <v/>
      </c>
      <c r="K4290"/>
    </row>
    <row r="4291" spans="2:11" x14ac:dyDescent="0.25">
      <c r="B4291" t="str">
        <f t="shared" si="70"/>
        <v/>
      </c>
      <c r="K4291"/>
    </row>
    <row r="4292" spans="2:11" x14ac:dyDescent="0.25">
      <c r="B4292" t="str">
        <f t="shared" si="70"/>
        <v/>
      </c>
      <c r="K4292"/>
    </row>
    <row r="4293" spans="2:11" x14ac:dyDescent="0.25">
      <c r="B4293" t="str">
        <f t="shared" si="70"/>
        <v/>
      </c>
      <c r="K4293"/>
    </row>
    <row r="4294" spans="2:11" x14ac:dyDescent="0.25">
      <c r="B4294" t="str">
        <f t="shared" si="70"/>
        <v/>
      </c>
      <c r="K4294"/>
    </row>
    <row r="4295" spans="2:11" x14ac:dyDescent="0.25">
      <c r="B4295" t="str">
        <f t="shared" si="70"/>
        <v/>
      </c>
      <c r="K4295"/>
    </row>
    <row r="4296" spans="2:11" x14ac:dyDescent="0.25">
      <c r="B4296" t="str">
        <f t="shared" si="70"/>
        <v/>
      </c>
      <c r="K4296"/>
    </row>
    <row r="4297" spans="2:11" x14ac:dyDescent="0.25">
      <c r="B4297" t="str">
        <f t="shared" si="70"/>
        <v/>
      </c>
      <c r="K4297"/>
    </row>
    <row r="4298" spans="2:11" x14ac:dyDescent="0.25">
      <c r="B4298" t="str">
        <f t="shared" ref="B4298:B4361" si="71">LEFT(A4298,3)</f>
        <v/>
      </c>
      <c r="K4298"/>
    </row>
    <row r="4299" spans="2:11" x14ac:dyDescent="0.25">
      <c r="B4299" t="str">
        <f t="shared" si="71"/>
        <v/>
      </c>
      <c r="K4299"/>
    </row>
    <row r="4300" spans="2:11" x14ac:dyDescent="0.25">
      <c r="B4300" t="str">
        <f t="shared" si="71"/>
        <v/>
      </c>
      <c r="K4300"/>
    </row>
    <row r="4301" spans="2:11" x14ac:dyDescent="0.25">
      <c r="B4301" t="str">
        <f t="shared" si="71"/>
        <v/>
      </c>
      <c r="K4301"/>
    </row>
    <row r="4302" spans="2:11" x14ac:dyDescent="0.25">
      <c r="B4302" t="str">
        <f t="shared" si="71"/>
        <v/>
      </c>
      <c r="K4302"/>
    </row>
    <row r="4303" spans="2:11" x14ac:dyDescent="0.25">
      <c r="B4303" t="str">
        <f t="shared" si="71"/>
        <v/>
      </c>
      <c r="K4303"/>
    </row>
    <row r="4304" spans="2:11" x14ac:dyDescent="0.25">
      <c r="B4304" t="str">
        <f t="shared" si="71"/>
        <v/>
      </c>
      <c r="K4304"/>
    </row>
    <row r="4305" spans="2:11" x14ac:dyDescent="0.25">
      <c r="B4305" t="str">
        <f t="shared" si="71"/>
        <v/>
      </c>
      <c r="K4305"/>
    </row>
    <row r="4306" spans="2:11" x14ac:dyDescent="0.25">
      <c r="B4306" t="str">
        <f t="shared" si="71"/>
        <v/>
      </c>
      <c r="K4306"/>
    </row>
    <row r="4307" spans="2:11" x14ac:dyDescent="0.25">
      <c r="B4307" t="str">
        <f t="shared" si="71"/>
        <v/>
      </c>
      <c r="K4307"/>
    </row>
    <row r="4308" spans="2:11" x14ac:dyDescent="0.25">
      <c r="B4308" t="str">
        <f t="shared" si="71"/>
        <v/>
      </c>
      <c r="K4308"/>
    </row>
    <row r="4309" spans="2:11" x14ac:dyDescent="0.25">
      <c r="B4309" t="str">
        <f t="shared" si="71"/>
        <v/>
      </c>
      <c r="K4309"/>
    </row>
    <row r="4310" spans="2:11" x14ac:dyDescent="0.25">
      <c r="B4310" t="str">
        <f t="shared" si="71"/>
        <v/>
      </c>
      <c r="K4310"/>
    </row>
    <row r="4311" spans="2:11" x14ac:dyDescent="0.25">
      <c r="B4311" t="str">
        <f t="shared" si="71"/>
        <v/>
      </c>
      <c r="K4311"/>
    </row>
    <row r="4312" spans="2:11" x14ac:dyDescent="0.25">
      <c r="B4312" t="str">
        <f t="shared" si="71"/>
        <v/>
      </c>
      <c r="K4312"/>
    </row>
    <row r="4313" spans="2:11" x14ac:dyDescent="0.25">
      <c r="B4313" t="str">
        <f t="shared" si="71"/>
        <v/>
      </c>
      <c r="K4313"/>
    </row>
    <row r="4314" spans="2:11" x14ac:dyDescent="0.25">
      <c r="B4314" t="str">
        <f t="shared" si="71"/>
        <v/>
      </c>
      <c r="K4314"/>
    </row>
    <row r="4315" spans="2:11" x14ac:dyDescent="0.25">
      <c r="B4315" t="str">
        <f t="shared" si="71"/>
        <v/>
      </c>
      <c r="K4315"/>
    </row>
    <row r="4316" spans="2:11" x14ac:dyDescent="0.25">
      <c r="B4316" t="str">
        <f t="shared" si="71"/>
        <v/>
      </c>
      <c r="K4316"/>
    </row>
    <row r="4317" spans="2:11" x14ac:dyDescent="0.25">
      <c r="B4317" t="str">
        <f t="shared" si="71"/>
        <v/>
      </c>
      <c r="K4317"/>
    </row>
    <row r="4318" spans="2:11" x14ac:dyDescent="0.25">
      <c r="B4318" t="str">
        <f t="shared" si="71"/>
        <v/>
      </c>
      <c r="K4318"/>
    </row>
    <row r="4319" spans="2:11" x14ac:dyDescent="0.25">
      <c r="B4319" t="str">
        <f t="shared" si="71"/>
        <v/>
      </c>
      <c r="K4319"/>
    </row>
    <row r="4320" spans="2:11" x14ac:dyDescent="0.25">
      <c r="B4320" t="str">
        <f t="shared" si="71"/>
        <v/>
      </c>
      <c r="K4320"/>
    </row>
    <row r="4321" spans="2:11" x14ac:dyDescent="0.25">
      <c r="B4321" t="str">
        <f t="shared" si="71"/>
        <v/>
      </c>
      <c r="K4321"/>
    </row>
    <row r="4322" spans="2:11" x14ac:dyDescent="0.25">
      <c r="B4322" t="str">
        <f t="shared" si="71"/>
        <v/>
      </c>
      <c r="K4322"/>
    </row>
    <row r="4323" spans="2:11" x14ac:dyDescent="0.25">
      <c r="B4323" t="str">
        <f t="shared" si="71"/>
        <v/>
      </c>
      <c r="K4323"/>
    </row>
    <row r="4324" spans="2:11" x14ac:dyDescent="0.25">
      <c r="B4324" t="str">
        <f t="shared" si="71"/>
        <v/>
      </c>
      <c r="K4324"/>
    </row>
    <row r="4325" spans="2:11" x14ac:dyDescent="0.25">
      <c r="B4325" t="str">
        <f t="shared" si="71"/>
        <v/>
      </c>
      <c r="K4325"/>
    </row>
    <row r="4326" spans="2:11" x14ac:dyDescent="0.25">
      <c r="B4326" t="str">
        <f t="shared" si="71"/>
        <v/>
      </c>
      <c r="K4326"/>
    </row>
    <row r="4327" spans="2:11" x14ac:dyDescent="0.25">
      <c r="B4327" t="str">
        <f t="shared" si="71"/>
        <v/>
      </c>
      <c r="K4327"/>
    </row>
    <row r="4328" spans="2:11" x14ac:dyDescent="0.25">
      <c r="B4328" t="str">
        <f t="shared" si="71"/>
        <v/>
      </c>
      <c r="K4328"/>
    </row>
    <row r="4329" spans="2:11" x14ac:dyDescent="0.25">
      <c r="B4329" t="str">
        <f t="shared" si="71"/>
        <v/>
      </c>
      <c r="K4329"/>
    </row>
    <row r="4330" spans="2:11" x14ac:dyDescent="0.25">
      <c r="B4330" t="str">
        <f t="shared" si="71"/>
        <v/>
      </c>
      <c r="K4330"/>
    </row>
    <row r="4331" spans="2:11" x14ac:dyDescent="0.25">
      <c r="B4331" t="str">
        <f t="shared" si="71"/>
        <v/>
      </c>
      <c r="K4331"/>
    </row>
    <row r="4332" spans="2:11" x14ac:dyDescent="0.25">
      <c r="B4332" t="str">
        <f t="shared" si="71"/>
        <v/>
      </c>
      <c r="K4332"/>
    </row>
    <row r="4333" spans="2:11" x14ac:dyDescent="0.25">
      <c r="B4333" t="str">
        <f t="shared" si="71"/>
        <v/>
      </c>
      <c r="K4333"/>
    </row>
    <row r="4334" spans="2:11" x14ac:dyDescent="0.25">
      <c r="B4334" t="str">
        <f t="shared" si="71"/>
        <v/>
      </c>
      <c r="K4334"/>
    </row>
    <row r="4335" spans="2:11" x14ac:dyDescent="0.25">
      <c r="B4335" t="str">
        <f t="shared" si="71"/>
        <v/>
      </c>
      <c r="K4335"/>
    </row>
    <row r="4336" spans="2:11" x14ac:dyDescent="0.25">
      <c r="B4336" t="str">
        <f t="shared" si="71"/>
        <v/>
      </c>
      <c r="K4336"/>
    </row>
    <row r="4337" spans="2:11" x14ac:dyDescent="0.25">
      <c r="B4337" t="str">
        <f t="shared" si="71"/>
        <v/>
      </c>
      <c r="K4337"/>
    </row>
    <row r="4338" spans="2:11" x14ac:dyDescent="0.25">
      <c r="B4338" t="str">
        <f t="shared" si="71"/>
        <v/>
      </c>
      <c r="K4338"/>
    </row>
    <row r="4339" spans="2:11" x14ac:dyDescent="0.25">
      <c r="B4339" t="str">
        <f t="shared" si="71"/>
        <v/>
      </c>
      <c r="K4339"/>
    </row>
    <row r="4340" spans="2:11" x14ac:dyDescent="0.25">
      <c r="B4340" t="str">
        <f t="shared" si="71"/>
        <v/>
      </c>
      <c r="K4340"/>
    </row>
    <row r="4341" spans="2:11" x14ac:dyDescent="0.25">
      <c r="B4341" t="str">
        <f t="shared" si="71"/>
        <v/>
      </c>
      <c r="K4341"/>
    </row>
    <row r="4342" spans="2:11" x14ac:dyDescent="0.25">
      <c r="B4342" t="str">
        <f t="shared" si="71"/>
        <v/>
      </c>
      <c r="K4342"/>
    </row>
    <row r="4343" spans="2:11" x14ac:dyDescent="0.25">
      <c r="B4343" t="str">
        <f t="shared" si="71"/>
        <v/>
      </c>
      <c r="K4343"/>
    </row>
    <row r="4344" spans="2:11" x14ac:dyDescent="0.25">
      <c r="B4344" t="str">
        <f t="shared" si="71"/>
        <v/>
      </c>
      <c r="K4344"/>
    </row>
    <row r="4345" spans="2:11" x14ac:dyDescent="0.25">
      <c r="B4345" t="str">
        <f t="shared" si="71"/>
        <v/>
      </c>
      <c r="K4345"/>
    </row>
    <row r="4346" spans="2:11" x14ac:dyDescent="0.25">
      <c r="B4346" t="str">
        <f t="shared" si="71"/>
        <v/>
      </c>
      <c r="K4346"/>
    </row>
    <row r="4347" spans="2:11" x14ac:dyDescent="0.25">
      <c r="B4347" t="str">
        <f t="shared" si="71"/>
        <v/>
      </c>
      <c r="K4347"/>
    </row>
    <row r="4348" spans="2:11" x14ac:dyDescent="0.25">
      <c r="B4348" t="str">
        <f t="shared" si="71"/>
        <v/>
      </c>
      <c r="K4348"/>
    </row>
    <row r="4349" spans="2:11" x14ac:dyDescent="0.25">
      <c r="B4349" t="str">
        <f t="shared" si="71"/>
        <v/>
      </c>
      <c r="K4349"/>
    </row>
    <row r="4350" spans="2:11" x14ac:dyDescent="0.25">
      <c r="B4350" t="str">
        <f t="shared" si="71"/>
        <v/>
      </c>
      <c r="K4350"/>
    </row>
    <row r="4351" spans="2:11" x14ac:dyDescent="0.25">
      <c r="B4351" t="str">
        <f t="shared" si="71"/>
        <v/>
      </c>
      <c r="K4351"/>
    </row>
    <row r="4352" spans="2:11" x14ac:dyDescent="0.25">
      <c r="B4352" t="str">
        <f t="shared" si="71"/>
        <v/>
      </c>
      <c r="K4352"/>
    </row>
    <row r="4353" spans="2:11" x14ac:dyDescent="0.25">
      <c r="B4353" t="str">
        <f t="shared" si="71"/>
        <v/>
      </c>
      <c r="K4353"/>
    </row>
    <row r="4354" spans="2:11" x14ac:dyDescent="0.25">
      <c r="B4354" t="str">
        <f t="shared" si="71"/>
        <v/>
      </c>
      <c r="K4354"/>
    </row>
    <row r="4355" spans="2:11" x14ac:dyDescent="0.25">
      <c r="B4355" t="str">
        <f t="shared" si="71"/>
        <v/>
      </c>
      <c r="K4355"/>
    </row>
    <row r="4356" spans="2:11" x14ac:dyDescent="0.25">
      <c r="B4356" t="str">
        <f t="shared" si="71"/>
        <v/>
      </c>
      <c r="K4356"/>
    </row>
    <row r="4357" spans="2:11" x14ac:dyDescent="0.25">
      <c r="B4357" t="str">
        <f t="shared" si="71"/>
        <v/>
      </c>
      <c r="K4357"/>
    </row>
    <row r="4358" spans="2:11" x14ac:dyDescent="0.25">
      <c r="B4358" t="str">
        <f t="shared" si="71"/>
        <v/>
      </c>
      <c r="K4358"/>
    </row>
    <row r="4359" spans="2:11" x14ac:dyDescent="0.25">
      <c r="B4359" t="str">
        <f t="shared" si="71"/>
        <v/>
      </c>
      <c r="K4359"/>
    </row>
    <row r="4360" spans="2:11" x14ac:dyDescent="0.25">
      <c r="B4360" t="str">
        <f t="shared" si="71"/>
        <v/>
      </c>
      <c r="K4360"/>
    </row>
    <row r="4361" spans="2:11" x14ac:dyDescent="0.25">
      <c r="B4361" t="str">
        <f t="shared" si="71"/>
        <v/>
      </c>
      <c r="K4361"/>
    </row>
    <row r="4362" spans="2:11" x14ac:dyDescent="0.25">
      <c r="B4362" t="str">
        <f t="shared" ref="B4362:B4425" si="72">LEFT(A4362,3)</f>
        <v/>
      </c>
      <c r="K4362"/>
    </row>
    <row r="4363" spans="2:11" x14ac:dyDescent="0.25">
      <c r="B4363" t="str">
        <f t="shared" si="72"/>
        <v/>
      </c>
      <c r="K4363"/>
    </row>
    <row r="4364" spans="2:11" x14ac:dyDescent="0.25">
      <c r="B4364" t="str">
        <f t="shared" si="72"/>
        <v/>
      </c>
      <c r="K4364"/>
    </row>
    <row r="4365" spans="2:11" x14ac:dyDescent="0.25">
      <c r="B4365" t="str">
        <f t="shared" si="72"/>
        <v/>
      </c>
      <c r="K4365"/>
    </row>
    <row r="4366" spans="2:11" x14ac:dyDescent="0.25">
      <c r="B4366" t="str">
        <f t="shared" si="72"/>
        <v/>
      </c>
      <c r="K4366"/>
    </row>
    <row r="4367" spans="2:11" x14ac:dyDescent="0.25">
      <c r="B4367" t="str">
        <f t="shared" si="72"/>
        <v/>
      </c>
      <c r="K4367"/>
    </row>
    <row r="4368" spans="2:11" x14ac:dyDescent="0.25">
      <c r="B4368" t="str">
        <f t="shared" si="72"/>
        <v/>
      </c>
      <c r="K4368"/>
    </row>
    <row r="4369" spans="2:11" x14ac:dyDescent="0.25">
      <c r="B4369" t="str">
        <f t="shared" si="72"/>
        <v/>
      </c>
      <c r="K4369"/>
    </row>
    <row r="4370" spans="2:11" x14ac:dyDescent="0.25">
      <c r="B4370" t="str">
        <f t="shared" si="72"/>
        <v/>
      </c>
      <c r="K4370"/>
    </row>
    <row r="4371" spans="2:11" x14ac:dyDescent="0.25">
      <c r="B4371" t="str">
        <f t="shared" si="72"/>
        <v/>
      </c>
      <c r="K4371"/>
    </row>
    <row r="4372" spans="2:11" x14ac:dyDescent="0.25">
      <c r="B4372" t="str">
        <f t="shared" si="72"/>
        <v/>
      </c>
      <c r="K4372"/>
    </row>
    <row r="4373" spans="2:11" x14ac:dyDescent="0.25">
      <c r="B4373" t="str">
        <f t="shared" si="72"/>
        <v/>
      </c>
      <c r="K4373"/>
    </row>
    <row r="4374" spans="2:11" x14ac:dyDescent="0.25">
      <c r="B4374" t="str">
        <f t="shared" si="72"/>
        <v/>
      </c>
      <c r="K4374"/>
    </row>
    <row r="4375" spans="2:11" x14ac:dyDescent="0.25">
      <c r="B4375" t="str">
        <f t="shared" si="72"/>
        <v/>
      </c>
      <c r="K4375"/>
    </row>
    <row r="4376" spans="2:11" x14ac:dyDescent="0.25">
      <c r="B4376" t="str">
        <f t="shared" si="72"/>
        <v/>
      </c>
      <c r="K4376"/>
    </row>
    <row r="4377" spans="2:11" x14ac:dyDescent="0.25">
      <c r="B4377" t="str">
        <f t="shared" si="72"/>
        <v/>
      </c>
      <c r="K4377"/>
    </row>
    <row r="4378" spans="2:11" x14ac:dyDescent="0.25">
      <c r="B4378" t="str">
        <f t="shared" si="72"/>
        <v/>
      </c>
      <c r="K4378"/>
    </row>
    <row r="4379" spans="2:11" x14ac:dyDescent="0.25">
      <c r="B4379" t="str">
        <f t="shared" si="72"/>
        <v/>
      </c>
      <c r="K4379"/>
    </row>
    <row r="4380" spans="2:11" x14ac:dyDescent="0.25">
      <c r="B4380" t="str">
        <f t="shared" si="72"/>
        <v/>
      </c>
      <c r="K4380"/>
    </row>
    <row r="4381" spans="2:11" x14ac:dyDescent="0.25">
      <c r="B4381" t="str">
        <f t="shared" si="72"/>
        <v/>
      </c>
      <c r="K4381"/>
    </row>
    <row r="4382" spans="2:11" x14ac:dyDescent="0.25">
      <c r="B4382" t="str">
        <f t="shared" si="72"/>
        <v/>
      </c>
      <c r="K4382"/>
    </row>
    <row r="4383" spans="2:11" x14ac:dyDescent="0.25">
      <c r="B4383" t="str">
        <f t="shared" si="72"/>
        <v/>
      </c>
      <c r="K4383"/>
    </row>
    <row r="4384" spans="2:11" x14ac:dyDescent="0.25">
      <c r="B4384" t="str">
        <f t="shared" si="72"/>
        <v/>
      </c>
      <c r="K4384"/>
    </row>
    <row r="4385" spans="2:11" x14ac:dyDescent="0.25">
      <c r="B4385" t="str">
        <f t="shared" si="72"/>
        <v/>
      </c>
      <c r="K4385"/>
    </row>
    <row r="4386" spans="2:11" x14ac:dyDescent="0.25">
      <c r="B4386" t="str">
        <f t="shared" si="72"/>
        <v/>
      </c>
      <c r="K4386"/>
    </row>
    <row r="4387" spans="2:11" x14ac:dyDescent="0.25">
      <c r="B4387" t="str">
        <f t="shared" si="72"/>
        <v/>
      </c>
      <c r="K4387"/>
    </row>
    <row r="4388" spans="2:11" x14ac:dyDescent="0.25">
      <c r="B4388" t="str">
        <f t="shared" si="72"/>
        <v/>
      </c>
      <c r="K4388"/>
    </row>
    <row r="4389" spans="2:11" x14ac:dyDescent="0.25">
      <c r="B4389" t="str">
        <f t="shared" si="72"/>
        <v/>
      </c>
      <c r="K4389"/>
    </row>
    <row r="4390" spans="2:11" x14ac:dyDescent="0.25">
      <c r="B4390" t="str">
        <f t="shared" si="72"/>
        <v/>
      </c>
      <c r="K4390"/>
    </row>
    <row r="4391" spans="2:11" x14ac:dyDescent="0.25">
      <c r="B4391" t="str">
        <f t="shared" si="72"/>
        <v/>
      </c>
      <c r="K4391"/>
    </row>
    <row r="4392" spans="2:11" x14ac:dyDescent="0.25">
      <c r="B4392" t="str">
        <f t="shared" si="72"/>
        <v/>
      </c>
      <c r="K4392"/>
    </row>
    <row r="4393" spans="2:11" x14ac:dyDescent="0.25">
      <c r="B4393" t="str">
        <f t="shared" si="72"/>
        <v/>
      </c>
      <c r="K4393"/>
    </row>
    <row r="4394" spans="2:11" x14ac:dyDescent="0.25">
      <c r="B4394" t="str">
        <f t="shared" si="72"/>
        <v/>
      </c>
      <c r="K4394"/>
    </row>
    <row r="4395" spans="2:11" x14ac:dyDescent="0.25">
      <c r="B4395" t="str">
        <f t="shared" si="72"/>
        <v/>
      </c>
      <c r="K4395"/>
    </row>
    <row r="4396" spans="2:11" x14ac:dyDescent="0.25">
      <c r="B4396" t="str">
        <f t="shared" si="72"/>
        <v/>
      </c>
      <c r="K4396"/>
    </row>
    <row r="4397" spans="2:11" x14ac:dyDescent="0.25">
      <c r="B4397" t="str">
        <f t="shared" si="72"/>
        <v/>
      </c>
      <c r="K4397"/>
    </row>
    <row r="4398" spans="2:11" x14ac:dyDescent="0.25">
      <c r="B4398" t="str">
        <f t="shared" si="72"/>
        <v/>
      </c>
      <c r="K4398"/>
    </row>
    <row r="4399" spans="2:11" x14ac:dyDescent="0.25">
      <c r="B4399" t="str">
        <f t="shared" si="72"/>
        <v/>
      </c>
      <c r="K4399"/>
    </row>
    <row r="4400" spans="2:11" x14ac:dyDescent="0.25">
      <c r="B4400" t="str">
        <f t="shared" si="72"/>
        <v/>
      </c>
      <c r="K4400"/>
    </row>
    <row r="4401" spans="2:11" x14ac:dyDescent="0.25">
      <c r="B4401" t="str">
        <f t="shared" si="72"/>
        <v/>
      </c>
      <c r="K4401"/>
    </row>
    <row r="4402" spans="2:11" x14ac:dyDescent="0.25">
      <c r="B4402" t="str">
        <f t="shared" si="72"/>
        <v/>
      </c>
      <c r="K4402"/>
    </row>
    <row r="4403" spans="2:11" x14ac:dyDescent="0.25">
      <c r="B4403" t="str">
        <f t="shared" si="72"/>
        <v/>
      </c>
      <c r="K4403"/>
    </row>
    <row r="4404" spans="2:11" x14ac:dyDescent="0.25">
      <c r="B4404" t="str">
        <f t="shared" si="72"/>
        <v/>
      </c>
      <c r="K4404"/>
    </row>
    <row r="4405" spans="2:11" x14ac:dyDescent="0.25">
      <c r="B4405" t="str">
        <f t="shared" si="72"/>
        <v/>
      </c>
      <c r="K4405"/>
    </row>
    <row r="4406" spans="2:11" x14ac:dyDescent="0.25">
      <c r="B4406" t="str">
        <f t="shared" si="72"/>
        <v/>
      </c>
      <c r="K4406"/>
    </row>
    <row r="4407" spans="2:11" x14ac:dyDescent="0.25">
      <c r="B4407" t="str">
        <f t="shared" si="72"/>
        <v/>
      </c>
      <c r="K4407"/>
    </row>
    <row r="4408" spans="2:11" x14ac:dyDescent="0.25">
      <c r="B4408" t="str">
        <f t="shared" si="72"/>
        <v/>
      </c>
      <c r="K4408"/>
    </row>
    <row r="4409" spans="2:11" x14ac:dyDescent="0.25">
      <c r="B4409" t="str">
        <f t="shared" si="72"/>
        <v/>
      </c>
      <c r="K4409"/>
    </row>
    <row r="4410" spans="2:11" x14ac:dyDescent="0.25">
      <c r="B4410" t="str">
        <f t="shared" si="72"/>
        <v/>
      </c>
      <c r="K4410"/>
    </row>
    <row r="4411" spans="2:11" x14ac:dyDescent="0.25">
      <c r="B4411" t="str">
        <f t="shared" si="72"/>
        <v/>
      </c>
      <c r="K4411"/>
    </row>
    <row r="4412" spans="2:11" x14ac:dyDescent="0.25">
      <c r="B4412" t="str">
        <f t="shared" si="72"/>
        <v/>
      </c>
      <c r="K4412"/>
    </row>
    <row r="4413" spans="2:11" x14ac:dyDescent="0.25">
      <c r="B4413" t="str">
        <f t="shared" si="72"/>
        <v/>
      </c>
      <c r="K4413"/>
    </row>
    <row r="4414" spans="2:11" x14ac:dyDescent="0.25">
      <c r="B4414" t="str">
        <f t="shared" si="72"/>
        <v/>
      </c>
      <c r="K4414"/>
    </row>
    <row r="4415" spans="2:11" x14ac:dyDescent="0.25">
      <c r="B4415" t="str">
        <f t="shared" si="72"/>
        <v/>
      </c>
      <c r="K4415"/>
    </row>
    <row r="4416" spans="2:11" x14ac:dyDescent="0.25">
      <c r="B4416" t="str">
        <f t="shared" si="72"/>
        <v/>
      </c>
      <c r="K4416"/>
    </row>
    <row r="4417" spans="2:11" x14ac:dyDescent="0.25">
      <c r="B4417" t="str">
        <f t="shared" si="72"/>
        <v/>
      </c>
      <c r="K4417"/>
    </row>
    <row r="4418" spans="2:11" x14ac:dyDescent="0.25">
      <c r="B4418" t="str">
        <f t="shared" si="72"/>
        <v/>
      </c>
      <c r="K4418"/>
    </row>
    <row r="4419" spans="2:11" x14ac:dyDescent="0.25">
      <c r="B4419" t="str">
        <f t="shared" si="72"/>
        <v/>
      </c>
      <c r="K4419"/>
    </row>
    <row r="4420" spans="2:11" x14ac:dyDescent="0.25">
      <c r="B4420" t="str">
        <f t="shared" si="72"/>
        <v/>
      </c>
      <c r="K4420"/>
    </row>
    <row r="4421" spans="2:11" x14ac:dyDescent="0.25">
      <c r="B4421" t="str">
        <f t="shared" si="72"/>
        <v/>
      </c>
      <c r="K4421"/>
    </row>
    <row r="4422" spans="2:11" x14ac:dyDescent="0.25">
      <c r="B4422" t="str">
        <f t="shared" si="72"/>
        <v/>
      </c>
      <c r="K4422"/>
    </row>
    <row r="4423" spans="2:11" x14ac:dyDescent="0.25">
      <c r="B4423" t="str">
        <f t="shared" si="72"/>
        <v/>
      </c>
      <c r="K4423"/>
    </row>
    <row r="4424" spans="2:11" x14ac:dyDescent="0.25">
      <c r="B4424" t="str">
        <f t="shared" si="72"/>
        <v/>
      </c>
      <c r="K4424"/>
    </row>
    <row r="4425" spans="2:11" x14ac:dyDescent="0.25">
      <c r="B4425" t="str">
        <f t="shared" si="72"/>
        <v/>
      </c>
      <c r="K4425"/>
    </row>
    <row r="4426" spans="2:11" x14ac:dyDescent="0.25">
      <c r="B4426" t="str">
        <f t="shared" ref="B4426:B4489" si="73">LEFT(A4426,3)</f>
        <v/>
      </c>
      <c r="K4426"/>
    </row>
    <row r="4427" spans="2:11" x14ac:dyDescent="0.25">
      <c r="B4427" t="str">
        <f t="shared" si="73"/>
        <v/>
      </c>
      <c r="K4427"/>
    </row>
    <row r="4428" spans="2:11" x14ac:dyDescent="0.25">
      <c r="B4428" t="str">
        <f t="shared" si="73"/>
        <v/>
      </c>
      <c r="K4428"/>
    </row>
    <row r="4429" spans="2:11" x14ac:dyDescent="0.25">
      <c r="B4429" t="str">
        <f t="shared" si="73"/>
        <v/>
      </c>
      <c r="K4429"/>
    </row>
    <row r="4430" spans="2:11" x14ac:dyDescent="0.25">
      <c r="B4430" t="str">
        <f t="shared" si="73"/>
        <v/>
      </c>
      <c r="K4430"/>
    </row>
    <row r="4431" spans="2:11" x14ac:dyDescent="0.25">
      <c r="B4431" t="str">
        <f t="shared" si="73"/>
        <v/>
      </c>
      <c r="K4431"/>
    </row>
    <row r="4432" spans="2:11" x14ac:dyDescent="0.25">
      <c r="B4432" t="str">
        <f t="shared" si="73"/>
        <v/>
      </c>
      <c r="K4432"/>
    </row>
    <row r="4433" spans="2:11" x14ac:dyDescent="0.25">
      <c r="B4433" t="str">
        <f t="shared" si="73"/>
        <v/>
      </c>
      <c r="K4433"/>
    </row>
    <row r="4434" spans="2:11" x14ac:dyDescent="0.25">
      <c r="B4434" t="str">
        <f t="shared" si="73"/>
        <v/>
      </c>
      <c r="K4434"/>
    </row>
    <row r="4435" spans="2:11" x14ac:dyDescent="0.25">
      <c r="B4435" t="str">
        <f t="shared" si="73"/>
        <v/>
      </c>
      <c r="K4435"/>
    </row>
    <row r="4436" spans="2:11" x14ac:dyDescent="0.25">
      <c r="B4436" t="str">
        <f t="shared" si="73"/>
        <v/>
      </c>
      <c r="K4436"/>
    </row>
    <row r="4437" spans="2:11" x14ac:dyDescent="0.25">
      <c r="B4437" t="str">
        <f t="shared" si="73"/>
        <v/>
      </c>
      <c r="K4437"/>
    </row>
    <row r="4438" spans="2:11" x14ac:dyDescent="0.25">
      <c r="B4438" t="str">
        <f t="shared" si="73"/>
        <v/>
      </c>
      <c r="K4438"/>
    </row>
    <row r="4439" spans="2:11" x14ac:dyDescent="0.25">
      <c r="B4439" t="str">
        <f t="shared" si="73"/>
        <v/>
      </c>
      <c r="K4439"/>
    </row>
    <row r="4440" spans="2:11" x14ac:dyDescent="0.25">
      <c r="B4440" t="str">
        <f t="shared" si="73"/>
        <v/>
      </c>
      <c r="K4440"/>
    </row>
    <row r="4441" spans="2:11" x14ac:dyDescent="0.25">
      <c r="B4441" t="str">
        <f t="shared" si="73"/>
        <v/>
      </c>
      <c r="K4441"/>
    </row>
    <row r="4442" spans="2:11" x14ac:dyDescent="0.25">
      <c r="B4442" t="str">
        <f t="shared" si="73"/>
        <v/>
      </c>
      <c r="K4442"/>
    </row>
    <row r="4443" spans="2:11" x14ac:dyDescent="0.25">
      <c r="B4443" t="str">
        <f t="shared" si="73"/>
        <v/>
      </c>
      <c r="K4443"/>
    </row>
    <row r="4444" spans="2:11" x14ac:dyDescent="0.25">
      <c r="B4444" t="str">
        <f t="shared" si="73"/>
        <v/>
      </c>
      <c r="K4444"/>
    </row>
    <row r="4445" spans="2:11" x14ac:dyDescent="0.25">
      <c r="B4445" t="str">
        <f t="shared" si="73"/>
        <v/>
      </c>
      <c r="K4445"/>
    </row>
    <row r="4446" spans="2:11" x14ac:dyDescent="0.25">
      <c r="B4446" t="str">
        <f t="shared" si="73"/>
        <v/>
      </c>
      <c r="K4446"/>
    </row>
    <row r="4447" spans="2:11" x14ac:dyDescent="0.25">
      <c r="B4447" t="str">
        <f t="shared" si="73"/>
        <v/>
      </c>
      <c r="K4447"/>
    </row>
    <row r="4448" spans="2:11" x14ac:dyDescent="0.25">
      <c r="B4448" t="str">
        <f t="shared" si="73"/>
        <v/>
      </c>
      <c r="K4448"/>
    </row>
    <row r="4449" spans="2:11" x14ac:dyDescent="0.25">
      <c r="B4449" t="str">
        <f t="shared" si="73"/>
        <v/>
      </c>
      <c r="K4449"/>
    </row>
    <row r="4450" spans="2:11" x14ac:dyDescent="0.25">
      <c r="B4450" t="str">
        <f t="shared" si="73"/>
        <v/>
      </c>
      <c r="K4450"/>
    </row>
    <row r="4451" spans="2:11" x14ac:dyDescent="0.25">
      <c r="B4451" t="str">
        <f t="shared" si="73"/>
        <v/>
      </c>
      <c r="K4451"/>
    </row>
    <row r="4452" spans="2:11" x14ac:dyDescent="0.25">
      <c r="B4452" t="str">
        <f t="shared" si="73"/>
        <v/>
      </c>
      <c r="K4452"/>
    </row>
    <row r="4453" spans="2:11" x14ac:dyDescent="0.25">
      <c r="B4453" t="str">
        <f t="shared" si="73"/>
        <v/>
      </c>
      <c r="K4453"/>
    </row>
    <row r="4454" spans="2:11" x14ac:dyDescent="0.25">
      <c r="B4454" t="str">
        <f t="shared" si="73"/>
        <v/>
      </c>
      <c r="K4454"/>
    </row>
    <row r="4455" spans="2:11" x14ac:dyDescent="0.25">
      <c r="B4455" t="str">
        <f t="shared" si="73"/>
        <v/>
      </c>
      <c r="K4455"/>
    </row>
    <row r="4456" spans="2:11" x14ac:dyDescent="0.25">
      <c r="B4456" t="str">
        <f t="shared" si="73"/>
        <v/>
      </c>
      <c r="K4456"/>
    </row>
    <row r="4457" spans="2:11" x14ac:dyDescent="0.25">
      <c r="B4457" t="str">
        <f t="shared" si="73"/>
        <v/>
      </c>
      <c r="K4457"/>
    </row>
    <row r="4458" spans="2:11" x14ac:dyDescent="0.25">
      <c r="B4458" t="str">
        <f t="shared" si="73"/>
        <v/>
      </c>
      <c r="K4458"/>
    </row>
    <row r="4459" spans="2:11" x14ac:dyDescent="0.25">
      <c r="B4459" t="str">
        <f t="shared" si="73"/>
        <v/>
      </c>
      <c r="K4459"/>
    </row>
    <row r="4460" spans="2:11" x14ac:dyDescent="0.25">
      <c r="B4460" t="str">
        <f t="shared" si="73"/>
        <v/>
      </c>
      <c r="K4460"/>
    </row>
    <row r="4461" spans="2:11" x14ac:dyDescent="0.25">
      <c r="B4461" t="str">
        <f t="shared" si="73"/>
        <v/>
      </c>
      <c r="K4461"/>
    </row>
    <row r="4462" spans="2:11" x14ac:dyDescent="0.25">
      <c r="B4462" t="str">
        <f t="shared" si="73"/>
        <v/>
      </c>
      <c r="K4462"/>
    </row>
    <row r="4463" spans="2:11" x14ac:dyDescent="0.25">
      <c r="B4463" t="str">
        <f t="shared" si="73"/>
        <v/>
      </c>
      <c r="K4463"/>
    </row>
    <row r="4464" spans="2:11" x14ac:dyDescent="0.25">
      <c r="B4464" t="str">
        <f t="shared" si="73"/>
        <v/>
      </c>
      <c r="K4464"/>
    </row>
    <row r="4465" spans="2:11" x14ac:dyDescent="0.25">
      <c r="B4465" t="str">
        <f t="shared" si="73"/>
        <v/>
      </c>
      <c r="K4465"/>
    </row>
    <row r="4466" spans="2:11" x14ac:dyDescent="0.25">
      <c r="B4466" t="str">
        <f t="shared" si="73"/>
        <v/>
      </c>
      <c r="K4466"/>
    </row>
    <row r="4467" spans="2:11" x14ac:dyDescent="0.25">
      <c r="B4467" t="str">
        <f t="shared" si="73"/>
        <v/>
      </c>
      <c r="K4467"/>
    </row>
    <row r="4468" spans="2:11" x14ac:dyDescent="0.25">
      <c r="B4468" t="str">
        <f t="shared" si="73"/>
        <v/>
      </c>
      <c r="K4468"/>
    </row>
    <row r="4469" spans="2:11" x14ac:dyDescent="0.25">
      <c r="B4469" t="str">
        <f t="shared" si="73"/>
        <v/>
      </c>
      <c r="K4469"/>
    </row>
    <row r="4470" spans="2:11" x14ac:dyDescent="0.25">
      <c r="B4470" t="str">
        <f t="shared" si="73"/>
        <v/>
      </c>
      <c r="K4470"/>
    </row>
    <row r="4471" spans="2:11" x14ac:dyDescent="0.25">
      <c r="B4471" t="str">
        <f t="shared" si="73"/>
        <v/>
      </c>
      <c r="K4471"/>
    </row>
    <row r="4472" spans="2:11" x14ac:dyDescent="0.25">
      <c r="B4472" t="str">
        <f t="shared" si="73"/>
        <v/>
      </c>
      <c r="K4472"/>
    </row>
    <row r="4473" spans="2:11" x14ac:dyDescent="0.25">
      <c r="B4473" t="str">
        <f t="shared" si="73"/>
        <v/>
      </c>
      <c r="K4473"/>
    </row>
    <row r="4474" spans="2:11" x14ac:dyDescent="0.25">
      <c r="B4474" t="str">
        <f t="shared" si="73"/>
        <v/>
      </c>
      <c r="K4474"/>
    </row>
    <row r="4475" spans="2:11" x14ac:dyDescent="0.25">
      <c r="B4475" t="str">
        <f t="shared" si="73"/>
        <v/>
      </c>
      <c r="K4475"/>
    </row>
    <row r="4476" spans="2:11" x14ac:dyDescent="0.25">
      <c r="B4476" t="str">
        <f t="shared" si="73"/>
        <v/>
      </c>
      <c r="K4476"/>
    </row>
    <row r="4477" spans="2:11" x14ac:dyDescent="0.25">
      <c r="B4477" t="str">
        <f t="shared" si="73"/>
        <v/>
      </c>
      <c r="K4477"/>
    </row>
    <row r="4478" spans="2:11" x14ac:dyDescent="0.25">
      <c r="B4478" t="str">
        <f t="shared" si="73"/>
        <v/>
      </c>
      <c r="K4478"/>
    </row>
    <row r="4479" spans="2:11" x14ac:dyDescent="0.25">
      <c r="B4479" t="str">
        <f t="shared" si="73"/>
        <v/>
      </c>
      <c r="K4479"/>
    </row>
    <row r="4480" spans="2:11" x14ac:dyDescent="0.25">
      <c r="B4480" t="str">
        <f t="shared" si="73"/>
        <v/>
      </c>
      <c r="K4480"/>
    </row>
    <row r="4481" spans="2:11" x14ac:dyDescent="0.25">
      <c r="B4481" t="str">
        <f t="shared" si="73"/>
        <v/>
      </c>
      <c r="K4481"/>
    </row>
    <row r="4482" spans="2:11" x14ac:dyDescent="0.25">
      <c r="B4482" t="str">
        <f t="shared" si="73"/>
        <v/>
      </c>
      <c r="K4482"/>
    </row>
    <row r="4483" spans="2:11" x14ac:dyDescent="0.25">
      <c r="B4483" t="str">
        <f t="shared" si="73"/>
        <v/>
      </c>
      <c r="K4483"/>
    </row>
    <row r="4484" spans="2:11" x14ac:dyDescent="0.25">
      <c r="B4484" t="str">
        <f t="shared" si="73"/>
        <v/>
      </c>
      <c r="K4484"/>
    </row>
    <row r="4485" spans="2:11" x14ac:dyDescent="0.25">
      <c r="B4485" t="str">
        <f t="shared" si="73"/>
        <v/>
      </c>
      <c r="K4485"/>
    </row>
    <row r="4486" spans="2:11" x14ac:dyDescent="0.25">
      <c r="B4486" t="str">
        <f t="shared" si="73"/>
        <v/>
      </c>
      <c r="K4486"/>
    </row>
    <row r="4487" spans="2:11" x14ac:dyDescent="0.25">
      <c r="B4487" t="str">
        <f t="shared" si="73"/>
        <v/>
      </c>
      <c r="K4487"/>
    </row>
    <row r="4488" spans="2:11" x14ac:dyDescent="0.25">
      <c r="B4488" t="str">
        <f t="shared" si="73"/>
        <v/>
      </c>
      <c r="K4488"/>
    </row>
    <row r="4489" spans="2:11" x14ac:dyDescent="0.25">
      <c r="B4489" t="str">
        <f t="shared" si="73"/>
        <v/>
      </c>
      <c r="K4489"/>
    </row>
    <row r="4490" spans="2:11" x14ac:dyDescent="0.25">
      <c r="B4490" t="str">
        <f t="shared" ref="B4490:B4553" si="74">LEFT(A4490,3)</f>
        <v/>
      </c>
      <c r="K4490"/>
    </row>
    <row r="4491" spans="2:11" x14ac:dyDescent="0.25">
      <c r="B4491" t="str">
        <f t="shared" si="74"/>
        <v/>
      </c>
      <c r="K4491"/>
    </row>
    <row r="4492" spans="2:11" x14ac:dyDescent="0.25">
      <c r="B4492" t="str">
        <f t="shared" si="74"/>
        <v/>
      </c>
      <c r="K4492"/>
    </row>
    <row r="4493" spans="2:11" x14ac:dyDescent="0.25">
      <c r="B4493" t="str">
        <f t="shared" si="74"/>
        <v/>
      </c>
      <c r="K4493"/>
    </row>
    <row r="4494" spans="2:11" x14ac:dyDescent="0.25">
      <c r="B4494" t="str">
        <f t="shared" si="74"/>
        <v/>
      </c>
      <c r="K4494"/>
    </row>
    <row r="4495" spans="2:11" x14ac:dyDescent="0.25">
      <c r="B4495" t="str">
        <f t="shared" si="74"/>
        <v/>
      </c>
      <c r="K4495"/>
    </row>
    <row r="4496" spans="2:11" x14ac:dyDescent="0.25">
      <c r="B4496" t="str">
        <f t="shared" si="74"/>
        <v/>
      </c>
      <c r="K4496"/>
    </row>
    <row r="4497" spans="2:11" x14ac:dyDescent="0.25">
      <c r="B4497" t="str">
        <f t="shared" si="74"/>
        <v/>
      </c>
      <c r="K4497"/>
    </row>
    <row r="4498" spans="2:11" x14ac:dyDescent="0.25">
      <c r="B4498" t="str">
        <f t="shared" si="74"/>
        <v/>
      </c>
      <c r="K4498"/>
    </row>
    <row r="4499" spans="2:11" x14ac:dyDescent="0.25">
      <c r="B4499" t="str">
        <f t="shared" si="74"/>
        <v/>
      </c>
      <c r="K4499"/>
    </row>
    <row r="4500" spans="2:11" x14ac:dyDescent="0.25">
      <c r="B4500" t="str">
        <f t="shared" si="74"/>
        <v/>
      </c>
      <c r="K4500"/>
    </row>
    <row r="4501" spans="2:11" x14ac:dyDescent="0.25">
      <c r="B4501" t="str">
        <f t="shared" si="74"/>
        <v/>
      </c>
      <c r="K4501"/>
    </row>
    <row r="4502" spans="2:11" x14ac:dyDescent="0.25">
      <c r="B4502" t="str">
        <f t="shared" si="74"/>
        <v/>
      </c>
      <c r="K4502"/>
    </row>
    <row r="4503" spans="2:11" x14ac:dyDescent="0.25">
      <c r="B4503" t="str">
        <f t="shared" si="74"/>
        <v/>
      </c>
      <c r="K4503"/>
    </row>
    <row r="4504" spans="2:11" x14ac:dyDescent="0.25">
      <c r="B4504" t="str">
        <f t="shared" si="74"/>
        <v/>
      </c>
      <c r="K4504"/>
    </row>
    <row r="4505" spans="2:11" x14ac:dyDescent="0.25">
      <c r="B4505" t="str">
        <f t="shared" si="74"/>
        <v/>
      </c>
      <c r="K4505"/>
    </row>
    <row r="4506" spans="2:11" x14ac:dyDescent="0.25">
      <c r="B4506" t="str">
        <f t="shared" si="74"/>
        <v/>
      </c>
      <c r="K4506"/>
    </row>
    <row r="4507" spans="2:11" x14ac:dyDescent="0.25">
      <c r="B4507" t="str">
        <f t="shared" si="74"/>
        <v/>
      </c>
      <c r="K4507"/>
    </row>
    <row r="4508" spans="2:11" x14ac:dyDescent="0.25">
      <c r="B4508" t="str">
        <f t="shared" si="74"/>
        <v/>
      </c>
      <c r="K4508"/>
    </row>
    <row r="4509" spans="2:11" x14ac:dyDescent="0.25">
      <c r="B4509" t="str">
        <f t="shared" si="74"/>
        <v/>
      </c>
      <c r="K4509"/>
    </row>
    <row r="4510" spans="2:11" x14ac:dyDescent="0.25">
      <c r="B4510" t="str">
        <f t="shared" si="74"/>
        <v/>
      </c>
      <c r="K4510"/>
    </row>
    <row r="4511" spans="2:11" x14ac:dyDescent="0.25">
      <c r="B4511" t="str">
        <f t="shared" si="74"/>
        <v/>
      </c>
      <c r="K4511"/>
    </row>
    <row r="4512" spans="2:11" x14ac:dyDescent="0.25">
      <c r="B4512" t="str">
        <f t="shared" si="74"/>
        <v/>
      </c>
      <c r="K4512"/>
    </row>
    <row r="4513" spans="2:11" x14ac:dyDescent="0.25">
      <c r="B4513" t="str">
        <f t="shared" si="74"/>
        <v/>
      </c>
      <c r="K4513"/>
    </row>
    <row r="4514" spans="2:11" x14ac:dyDescent="0.25">
      <c r="B4514" t="str">
        <f t="shared" si="74"/>
        <v/>
      </c>
      <c r="K4514"/>
    </row>
    <row r="4515" spans="2:11" x14ac:dyDescent="0.25">
      <c r="B4515" t="str">
        <f t="shared" si="74"/>
        <v/>
      </c>
      <c r="K4515"/>
    </row>
    <row r="4516" spans="2:11" x14ac:dyDescent="0.25">
      <c r="B4516" t="str">
        <f t="shared" si="74"/>
        <v/>
      </c>
      <c r="K4516"/>
    </row>
    <row r="4517" spans="2:11" x14ac:dyDescent="0.25">
      <c r="B4517" t="str">
        <f t="shared" si="74"/>
        <v/>
      </c>
      <c r="K4517"/>
    </row>
    <row r="4518" spans="2:11" x14ac:dyDescent="0.25">
      <c r="B4518" t="str">
        <f t="shared" si="74"/>
        <v/>
      </c>
      <c r="K4518"/>
    </row>
    <row r="4519" spans="2:11" x14ac:dyDescent="0.25">
      <c r="B4519" t="str">
        <f t="shared" si="74"/>
        <v/>
      </c>
      <c r="K4519"/>
    </row>
    <row r="4520" spans="2:11" x14ac:dyDescent="0.25">
      <c r="B4520" t="str">
        <f t="shared" si="74"/>
        <v/>
      </c>
      <c r="K4520"/>
    </row>
    <row r="4521" spans="2:11" x14ac:dyDescent="0.25">
      <c r="B4521" t="str">
        <f t="shared" si="74"/>
        <v/>
      </c>
      <c r="K4521"/>
    </row>
    <row r="4522" spans="2:11" x14ac:dyDescent="0.25">
      <c r="B4522" t="str">
        <f t="shared" si="74"/>
        <v/>
      </c>
      <c r="K4522"/>
    </row>
    <row r="4523" spans="2:11" x14ac:dyDescent="0.25">
      <c r="B4523" t="str">
        <f t="shared" si="74"/>
        <v/>
      </c>
      <c r="K4523"/>
    </row>
    <row r="4524" spans="2:11" x14ac:dyDescent="0.25">
      <c r="B4524" t="str">
        <f t="shared" si="74"/>
        <v/>
      </c>
      <c r="K4524"/>
    </row>
    <row r="4525" spans="2:11" x14ac:dyDescent="0.25">
      <c r="B4525" t="str">
        <f t="shared" si="74"/>
        <v/>
      </c>
      <c r="K4525"/>
    </row>
    <row r="4526" spans="2:11" x14ac:dyDescent="0.25">
      <c r="B4526" t="str">
        <f t="shared" si="74"/>
        <v/>
      </c>
      <c r="K4526"/>
    </row>
    <row r="4527" spans="2:11" x14ac:dyDescent="0.25">
      <c r="B4527" t="str">
        <f t="shared" si="74"/>
        <v/>
      </c>
      <c r="K4527"/>
    </row>
    <row r="4528" spans="2:11" x14ac:dyDescent="0.25">
      <c r="B4528" t="str">
        <f t="shared" si="74"/>
        <v/>
      </c>
      <c r="K4528"/>
    </row>
    <row r="4529" spans="2:11" x14ac:dyDescent="0.25">
      <c r="B4529" t="str">
        <f t="shared" si="74"/>
        <v/>
      </c>
      <c r="K4529"/>
    </row>
    <row r="4530" spans="2:11" x14ac:dyDescent="0.25">
      <c r="B4530" t="str">
        <f t="shared" si="74"/>
        <v/>
      </c>
      <c r="K4530"/>
    </row>
    <row r="4531" spans="2:11" x14ac:dyDescent="0.25">
      <c r="B4531" t="str">
        <f t="shared" si="74"/>
        <v/>
      </c>
      <c r="K4531"/>
    </row>
    <row r="4532" spans="2:11" x14ac:dyDescent="0.25">
      <c r="B4532" t="str">
        <f t="shared" si="74"/>
        <v/>
      </c>
      <c r="K4532"/>
    </row>
    <row r="4533" spans="2:11" x14ac:dyDescent="0.25">
      <c r="B4533" t="str">
        <f t="shared" si="74"/>
        <v/>
      </c>
      <c r="K4533"/>
    </row>
    <row r="4534" spans="2:11" x14ac:dyDescent="0.25">
      <c r="B4534" t="str">
        <f t="shared" si="74"/>
        <v/>
      </c>
      <c r="K4534"/>
    </row>
    <row r="4535" spans="2:11" x14ac:dyDescent="0.25">
      <c r="B4535" t="str">
        <f t="shared" si="74"/>
        <v/>
      </c>
      <c r="K4535"/>
    </row>
    <row r="4536" spans="2:11" x14ac:dyDescent="0.25">
      <c r="B4536" t="str">
        <f t="shared" si="74"/>
        <v/>
      </c>
      <c r="K4536"/>
    </row>
    <row r="4537" spans="2:11" x14ac:dyDescent="0.25">
      <c r="B4537" t="str">
        <f t="shared" si="74"/>
        <v/>
      </c>
      <c r="K4537"/>
    </row>
    <row r="4538" spans="2:11" x14ac:dyDescent="0.25">
      <c r="B4538" t="str">
        <f t="shared" si="74"/>
        <v/>
      </c>
      <c r="K4538"/>
    </row>
    <row r="4539" spans="2:11" x14ac:dyDescent="0.25">
      <c r="B4539" t="str">
        <f t="shared" si="74"/>
        <v/>
      </c>
      <c r="K4539"/>
    </row>
    <row r="4540" spans="2:11" x14ac:dyDescent="0.25">
      <c r="B4540" t="str">
        <f t="shared" si="74"/>
        <v/>
      </c>
      <c r="K4540"/>
    </row>
    <row r="4541" spans="2:11" x14ac:dyDescent="0.25">
      <c r="B4541" t="str">
        <f t="shared" si="74"/>
        <v/>
      </c>
      <c r="K4541"/>
    </row>
    <row r="4542" spans="2:11" x14ac:dyDescent="0.25">
      <c r="B4542" t="str">
        <f t="shared" si="74"/>
        <v/>
      </c>
      <c r="K4542"/>
    </row>
    <row r="4543" spans="2:11" x14ac:dyDescent="0.25">
      <c r="B4543" t="str">
        <f t="shared" si="74"/>
        <v/>
      </c>
      <c r="K4543"/>
    </row>
    <row r="4544" spans="2:11" x14ac:dyDescent="0.25">
      <c r="B4544" t="str">
        <f t="shared" si="74"/>
        <v/>
      </c>
      <c r="K4544"/>
    </row>
    <row r="4545" spans="2:11" x14ac:dyDescent="0.25">
      <c r="B4545" t="str">
        <f t="shared" si="74"/>
        <v/>
      </c>
      <c r="K4545"/>
    </row>
    <row r="4546" spans="2:11" x14ac:dyDescent="0.25">
      <c r="B4546" t="str">
        <f t="shared" si="74"/>
        <v/>
      </c>
      <c r="K4546"/>
    </row>
    <row r="4547" spans="2:11" x14ac:dyDescent="0.25">
      <c r="B4547" t="str">
        <f t="shared" si="74"/>
        <v/>
      </c>
      <c r="K4547"/>
    </row>
    <row r="4548" spans="2:11" x14ac:dyDescent="0.25">
      <c r="B4548" t="str">
        <f t="shared" si="74"/>
        <v/>
      </c>
      <c r="K4548"/>
    </row>
    <row r="4549" spans="2:11" x14ac:dyDescent="0.25">
      <c r="B4549" t="str">
        <f t="shared" si="74"/>
        <v/>
      </c>
      <c r="K4549"/>
    </row>
    <row r="4550" spans="2:11" x14ac:dyDescent="0.25">
      <c r="B4550" t="str">
        <f t="shared" si="74"/>
        <v/>
      </c>
      <c r="K4550"/>
    </row>
    <row r="4551" spans="2:11" x14ac:dyDescent="0.25">
      <c r="B4551" t="str">
        <f t="shared" si="74"/>
        <v/>
      </c>
      <c r="K4551"/>
    </row>
    <row r="4552" spans="2:11" x14ac:dyDescent="0.25">
      <c r="B4552" t="str">
        <f t="shared" si="74"/>
        <v/>
      </c>
      <c r="K4552"/>
    </row>
    <row r="4553" spans="2:11" x14ac:dyDescent="0.25">
      <c r="B4553" t="str">
        <f t="shared" si="74"/>
        <v/>
      </c>
      <c r="K4553"/>
    </row>
    <row r="4554" spans="2:11" x14ac:dyDescent="0.25">
      <c r="B4554" t="str">
        <f t="shared" ref="B4554:B4617" si="75">LEFT(A4554,3)</f>
        <v/>
      </c>
      <c r="K4554"/>
    </row>
    <row r="4555" spans="2:11" x14ac:dyDescent="0.25">
      <c r="B4555" t="str">
        <f t="shared" si="75"/>
        <v/>
      </c>
      <c r="K4555"/>
    </row>
    <row r="4556" spans="2:11" x14ac:dyDescent="0.25">
      <c r="B4556" t="str">
        <f t="shared" si="75"/>
        <v/>
      </c>
      <c r="K4556"/>
    </row>
    <row r="4557" spans="2:11" x14ac:dyDescent="0.25">
      <c r="B4557" t="str">
        <f t="shared" si="75"/>
        <v/>
      </c>
      <c r="K4557"/>
    </row>
    <row r="4558" spans="2:11" x14ac:dyDescent="0.25">
      <c r="B4558" t="str">
        <f t="shared" si="75"/>
        <v/>
      </c>
      <c r="K4558"/>
    </row>
    <row r="4559" spans="2:11" x14ac:dyDescent="0.25">
      <c r="B4559" t="str">
        <f t="shared" si="75"/>
        <v/>
      </c>
      <c r="K4559"/>
    </row>
    <row r="4560" spans="2:11" x14ac:dyDescent="0.25">
      <c r="B4560" t="str">
        <f t="shared" si="75"/>
        <v/>
      </c>
      <c r="K4560"/>
    </row>
    <row r="4561" spans="2:11" x14ac:dyDescent="0.25">
      <c r="B4561" t="str">
        <f t="shared" si="75"/>
        <v/>
      </c>
      <c r="K4561"/>
    </row>
    <row r="4562" spans="2:11" x14ac:dyDescent="0.25">
      <c r="B4562" t="str">
        <f t="shared" si="75"/>
        <v/>
      </c>
      <c r="K4562"/>
    </row>
    <row r="4563" spans="2:11" x14ac:dyDescent="0.25">
      <c r="B4563" t="str">
        <f t="shared" si="75"/>
        <v/>
      </c>
      <c r="K4563"/>
    </row>
    <row r="4564" spans="2:11" x14ac:dyDescent="0.25">
      <c r="B4564" t="str">
        <f t="shared" si="75"/>
        <v/>
      </c>
      <c r="K4564"/>
    </row>
    <row r="4565" spans="2:11" x14ac:dyDescent="0.25">
      <c r="B4565" t="str">
        <f t="shared" si="75"/>
        <v/>
      </c>
      <c r="K4565"/>
    </row>
    <row r="4566" spans="2:11" x14ac:dyDescent="0.25">
      <c r="B4566" t="str">
        <f t="shared" si="75"/>
        <v/>
      </c>
      <c r="K4566"/>
    </row>
    <row r="4567" spans="2:11" x14ac:dyDescent="0.25">
      <c r="B4567" t="str">
        <f t="shared" si="75"/>
        <v/>
      </c>
      <c r="K4567"/>
    </row>
    <row r="4568" spans="2:11" x14ac:dyDescent="0.25">
      <c r="B4568" t="str">
        <f t="shared" si="75"/>
        <v/>
      </c>
      <c r="K4568"/>
    </row>
    <row r="4569" spans="2:11" x14ac:dyDescent="0.25">
      <c r="B4569" t="str">
        <f t="shared" si="75"/>
        <v/>
      </c>
      <c r="K4569"/>
    </row>
    <row r="4570" spans="2:11" x14ac:dyDescent="0.25">
      <c r="B4570" t="str">
        <f t="shared" si="75"/>
        <v/>
      </c>
      <c r="K4570"/>
    </row>
    <row r="4571" spans="2:11" x14ac:dyDescent="0.25">
      <c r="B4571" t="str">
        <f t="shared" si="75"/>
        <v/>
      </c>
      <c r="K4571"/>
    </row>
    <row r="4572" spans="2:11" x14ac:dyDescent="0.25">
      <c r="B4572" t="str">
        <f t="shared" si="75"/>
        <v/>
      </c>
      <c r="K4572"/>
    </row>
    <row r="4573" spans="2:11" x14ac:dyDescent="0.25">
      <c r="B4573" t="str">
        <f t="shared" si="75"/>
        <v/>
      </c>
      <c r="K4573"/>
    </row>
    <row r="4574" spans="2:11" x14ac:dyDescent="0.25">
      <c r="B4574" t="str">
        <f t="shared" si="75"/>
        <v/>
      </c>
      <c r="K4574"/>
    </row>
    <row r="4575" spans="2:11" x14ac:dyDescent="0.25">
      <c r="B4575" t="str">
        <f t="shared" si="75"/>
        <v/>
      </c>
      <c r="K4575"/>
    </row>
    <row r="4576" spans="2:11" x14ac:dyDescent="0.25">
      <c r="B4576" t="str">
        <f t="shared" si="75"/>
        <v/>
      </c>
      <c r="K4576"/>
    </row>
    <row r="4577" spans="2:11" x14ac:dyDescent="0.25">
      <c r="B4577" t="str">
        <f t="shared" si="75"/>
        <v/>
      </c>
      <c r="K4577"/>
    </row>
    <row r="4578" spans="2:11" x14ac:dyDescent="0.25">
      <c r="B4578" t="str">
        <f t="shared" si="75"/>
        <v/>
      </c>
      <c r="K4578"/>
    </row>
    <row r="4579" spans="2:11" x14ac:dyDescent="0.25">
      <c r="B4579" t="str">
        <f t="shared" si="75"/>
        <v/>
      </c>
      <c r="K4579"/>
    </row>
    <row r="4580" spans="2:11" x14ac:dyDescent="0.25">
      <c r="B4580" t="str">
        <f t="shared" si="75"/>
        <v/>
      </c>
      <c r="K4580"/>
    </row>
    <row r="4581" spans="2:11" x14ac:dyDescent="0.25">
      <c r="B4581" t="str">
        <f t="shared" si="75"/>
        <v/>
      </c>
      <c r="K4581"/>
    </row>
    <row r="4582" spans="2:11" x14ac:dyDescent="0.25">
      <c r="B4582" t="str">
        <f t="shared" si="75"/>
        <v/>
      </c>
      <c r="K4582"/>
    </row>
    <row r="4583" spans="2:11" x14ac:dyDescent="0.25">
      <c r="B4583" t="str">
        <f t="shared" si="75"/>
        <v/>
      </c>
      <c r="K4583"/>
    </row>
    <row r="4584" spans="2:11" x14ac:dyDescent="0.25">
      <c r="B4584" t="str">
        <f t="shared" si="75"/>
        <v/>
      </c>
      <c r="K4584"/>
    </row>
    <row r="4585" spans="2:11" x14ac:dyDescent="0.25">
      <c r="B4585" t="str">
        <f t="shared" si="75"/>
        <v/>
      </c>
      <c r="K4585"/>
    </row>
    <row r="4586" spans="2:11" x14ac:dyDescent="0.25">
      <c r="B4586" t="str">
        <f t="shared" si="75"/>
        <v/>
      </c>
      <c r="K4586"/>
    </row>
    <row r="4587" spans="2:11" x14ac:dyDescent="0.25">
      <c r="B4587" t="str">
        <f t="shared" si="75"/>
        <v/>
      </c>
      <c r="K4587"/>
    </row>
    <row r="4588" spans="2:11" x14ac:dyDescent="0.25">
      <c r="B4588" t="str">
        <f t="shared" si="75"/>
        <v/>
      </c>
      <c r="K4588"/>
    </row>
    <row r="4589" spans="2:11" x14ac:dyDescent="0.25">
      <c r="B4589" t="str">
        <f t="shared" si="75"/>
        <v/>
      </c>
      <c r="K4589"/>
    </row>
    <row r="4590" spans="2:11" x14ac:dyDescent="0.25">
      <c r="B4590" t="str">
        <f t="shared" si="75"/>
        <v/>
      </c>
      <c r="K4590"/>
    </row>
    <row r="4591" spans="2:11" x14ac:dyDescent="0.25">
      <c r="B4591" t="str">
        <f t="shared" si="75"/>
        <v/>
      </c>
      <c r="K4591"/>
    </row>
    <row r="4592" spans="2:11" x14ac:dyDescent="0.25">
      <c r="B4592" t="str">
        <f t="shared" si="75"/>
        <v/>
      </c>
      <c r="K4592"/>
    </row>
    <row r="4593" spans="2:11" x14ac:dyDescent="0.25">
      <c r="B4593" t="str">
        <f t="shared" si="75"/>
        <v/>
      </c>
      <c r="K4593"/>
    </row>
    <row r="4594" spans="2:11" x14ac:dyDescent="0.25">
      <c r="B4594" t="str">
        <f t="shared" si="75"/>
        <v/>
      </c>
      <c r="K4594"/>
    </row>
    <row r="4595" spans="2:11" x14ac:dyDescent="0.25">
      <c r="B4595" t="str">
        <f t="shared" si="75"/>
        <v/>
      </c>
      <c r="K4595"/>
    </row>
    <row r="4596" spans="2:11" x14ac:dyDescent="0.25">
      <c r="B4596" t="str">
        <f t="shared" si="75"/>
        <v/>
      </c>
      <c r="K4596"/>
    </row>
    <row r="4597" spans="2:11" x14ac:dyDescent="0.25">
      <c r="B4597" t="str">
        <f t="shared" si="75"/>
        <v/>
      </c>
      <c r="K4597"/>
    </row>
    <row r="4598" spans="2:11" x14ac:dyDescent="0.25">
      <c r="B4598" t="str">
        <f t="shared" si="75"/>
        <v/>
      </c>
      <c r="K4598"/>
    </row>
    <row r="4599" spans="2:11" x14ac:dyDescent="0.25">
      <c r="B4599" t="str">
        <f t="shared" si="75"/>
        <v/>
      </c>
      <c r="K4599"/>
    </row>
    <row r="4600" spans="2:11" x14ac:dyDescent="0.25">
      <c r="B4600" t="str">
        <f t="shared" si="75"/>
        <v/>
      </c>
      <c r="K4600"/>
    </row>
    <row r="4601" spans="2:11" x14ac:dyDescent="0.25">
      <c r="B4601" t="str">
        <f t="shared" si="75"/>
        <v/>
      </c>
      <c r="K4601"/>
    </row>
    <row r="4602" spans="2:11" x14ac:dyDescent="0.25">
      <c r="B4602" t="str">
        <f t="shared" si="75"/>
        <v/>
      </c>
      <c r="K4602"/>
    </row>
    <row r="4603" spans="2:11" x14ac:dyDescent="0.25">
      <c r="B4603" t="str">
        <f t="shared" si="75"/>
        <v/>
      </c>
      <c r="K4603"/>
    </row>
    <row r="4604" spans="2:11" x14ac:dyDescent="0.25">
      <c r="B4604" t="str">
        <f t="shared" si="75"/>
        <v/>
      </c>
      <c r="K4604"/>
    </row>
    <row r="4605" spans="2:11" x14ac:dyDescent="0.25">
      <c r="B4605" t="str">
        <f t="shared" si="75"/>
        <v/>
      </c>
      <c r="K4605"/>
    </row>
    <row r="4606" spans="2:11" x14ac:dyDescent="0.25">
      <c r="B4606" t="str">
        <f t="shared" si="75"/>
        <v/>
      </c>
      <c r="K4606"/>
    </row>
    <row r="4607" spans="2:11" x14ac:dyDescent="0.25">
      <c r="B4607" t="str">
        <f t="shared" si="75"/>
        <v/>
      </c>
      <c r="K4607"/>
    </row>
    <row r="4608" spans="2:11" x14ac:dyDescent="0.25">
      <c r="B4608" t="str">
        <f t="shared" si="75"/>
        <v/>
      </c>
      <c r="K4608"/>
    </row>
    <row r="4609" spans="2:11" x14ac:dyDescent="0.25">
      <c r="B4609" t="str">
        <f t="shared" si="75"/>
        <v/>
      </c>
      <c r="K4609"/>
    </row>
    <row r="4610" spans="2:11" x14ac:dyDescent="0.25">
      <c r="B4610" t="str">
        <f t="shared" si="75"/>
        <v/>
      </c>
      <c r="K4610"/>
    </row>
    <row r="4611" spans="2:11" x14ac:dyDescent="0.25">
      <c r="B4611" t="str">
        <f t="shared" si="75"/>
        <v/>
      </c>
      <c r="K4611"/>
    </row>
    <row r="4612" spans="2:11" x14ac:dyDescent="0.25">
      <c r="B4612" t="str">
        <f t="shared" si="75"/>
        <v/>
      </c>
      <c r="K4612"/>
    </row>
    <row r="4613" spans="2:11" x14ac:dyDescent="0.25">
      <c r="B4613" t="str">
        <f t="shared" si="75"/>
        <v/>
      </c>
      <c r="K4613"/>
    </row>
    <row r="4614" spans="2:11" x14ac:dyDescent="0.25">
      <c r="B4614" t="str">
        <f t="shared" si="75"/>
        <v/>
      </c>
      <c r="K4614"/>
    </row>
    <row r="4615" spans="2:11" x14ac:dyDescent="0.25">
      <c r="B4615" t="str">
        <f t="shared" si="75"/>
        <v/>
      </c>
      <c r="K4615"/>
    </row>
    <row r="4616" spans="2:11" x14ac:dyDescent="0.25">
      <c r="B4616" t="str">
        <f t="shared" si="75"/>
        <v/>
      </c>
      <c r="K4616"/>
    </row>
    <row r="4617" spans="2:11" x14ac:dyDescent="0.25">
      <c r="B4617" t="str">
        <f t="shared" si="75"/>
        <v/>
      </c>
      <c r="K4617"/>
    </row>
    <row r="4618" spans="2:11" x14ac:dyDescent="0.25">
      <c r="B4618" t="str">
        <f t="shared" ref="B4618:B4681" si="76">LEFT(A4618,3)</f>
        <v/>
      </c>
      <c r="K4618"/>
    </row>
    <row r="4619" spans="2:11" x14ac:dyDescent="0.25">
      <c r="B4619" t="str">
        <f t="shared" si="76"/>
        <v/>
      </c>
      <c r="K4619"/>
    </row>
    <row r="4620" spans="2:11" x14ac:dyDescent="0.25">
      <c r="B4620" t="str">
        <f t="shared" si="76"/>
        <v/>
      </c>
      <c r="K4620"/>
    </row>
    <row r="4621" spans="2:11" x14ac:dyDescent="0.25">
      <c r="B4621" t="str">
        <f t="shared" si="76"/>
        <v/>
      </c>
      <c r="K4621"/>
    </row>
    <row r="4622" spans="2:11" x14ac:dyDescent="0.25">
      <c r="B4622" t="str">
        <f t="shared" si="76"/>
        <v/>
      </c>
      <c r="K4622"/>
    </row>
    <row r="4623" spans="2:11" x14ac:dyDescent="0.25">
      <c r="B4623" t="str">
        <f t="shared" si="76"/>
        <v/>
      </c>
      <c r="K4623"/>
    </row>
    <row r="4624" spans="2:11" x14ac:dyDescent="0.25">
      <c r="B4624" t="str">
        <f t="shared" si="76"/>
        <v/>
      </c>
      <c r="K4624"/>
    </row>
    <row r="4625" spans="2:11" x14ac:dyDescent="0.25">
      <c r="B4625" t="str">
        <f t="shared" si="76"/>
        <v/>
      </c>
      <c r="K4625"/>
    </row>
    <row r="4626" spans="2:11" x14ac:dyDescent="0.25">
      <c r="B4626" t="str">
        <f t="shared" si="76"/>
        <v/>
      </c>
      <c r="K4626"/>
    </row>
    <row r="4627" spans="2:11" x14ac:dyDescent="0.25">
      <c r="B4627" t="str">
        <f t="shared" si="76"/>
        <v/>
      </c>
      <c r="K4627"/>
    </row>
    <row r="4628" spans="2:11" x14ac:dyDescent="0.25">
      <c r="B4628" t="str">
        <f t="shared" si="76"/>
        <v/>
      </c>
      <c r="K4628"/>
    </row>
    <row r="4629" spans="2:11" x14ac:dyDescent="0.25">
      <c r="B4629" t="str">
        <f t="shared" si="76"/>
        <v/>
      </c>
      <c r="K4629"/>
    </row>
    <row r="4630" spans="2:11" x14ac:dyDescent="0.25">
      <c r="B4630" t="str">
        <f t="shared" si="76"/>
        <v/>
      </c>
      <c r="K4630"/>
    </row>
    <row r="4631" spans="2:11" x14ac:dyDescent="0.25">
      <c r="B4631" t="str">
        <f t="shared" si="76"/>
        <v/>
      </c>
      <c r="K4631"/>
    </row>
    <row r="4632" spans="2:11" x14ac:dyDescent="0.25">
      <c r="B4632" t="str">
        <f t="shared" si="76"/>
        <v/>
      </c>
      <c r="K4632"/>
    </row>
    <row r="4633" spans="2:11" x14ac:dyDescent="0.25">
      <c r="B4633" t="str">
        <f t="shared" si="76"/>
        <v/>
      </c>
      <c r="K4633"/>
    </row>
    <row r="4634" spans="2:11" x14ac:dyDescent="0.25">
      <c r="B4634" t="str">
        <f t="shared" si="76"/>
        <v/>
      </c>
      <c r="K4634"/>
    </row>
    <row r="4635" spans="2:11" x14ac:dyDescent="0.25">
      <c r="B4635" t="str">
        <f t="shared" si="76"/>
        <v/>
      </c>
      <c r="K4635"/>
    </row>
    <row r="4636" spans="2:11" x14ac:dyDescent="0.25">
      <c r="B4636" t="str">
        <f t="shared" si="76"/>
        <v/>
      </c>
      <c r="K4636"/>
    </row>
    <row r="4637" spans="2:11" x14ac:dyDescent="0.25">
      <c r="B4637" t="str">
        <f t="shared" si="76"/>
        <v/>
      </c>
      <c r="K4637"/>
    </row>
    <row r="4638" spans="2:11" x14ac:dyDescent="0.25">
      <c r="B4638" t="str">
        <f t="shared" si="76"/>
        <v/>
      </c>
      <c r="K4638"/>
    </row>
    <row r="4639" spans="2:11" x14ac:dyDescent="0.25">
      <c r="B4639" t="str">
        <f t="shared" si="76"/>
        <v/>
      </c>
      <c r="K4639"/>
    </row>
    <row r="4640" spans="2:11" x14ac:dyDescent="0.25">
      <c r="B4640" t="str">
        <f t="shared" si="76"/>
        <v/>
      </c>
      <c r="K4640"/>
    </row>
    <row r="4641" spans="2:11" x14ac:dyDescent="0.25">
      <c r="B4641" t="str">
        <f t="shared" si="76"/>
        <v/>
      </c>
      <c r="K4641"/>
    </row>
    <row r="4642" spans="2:11" x14ac:dyDescent="0.25">
      <c r="B4642" t="str">
        <f t="shared" si="76"/>
        <v/>
      </c>
      <c r="K4642"/>
    </row>
    <row r="4643" spans="2:11" x14ac:dyDescent="0.25">
      <c r="B4643" t="str">
        <f t="shared" si="76"/>
        <v/>
      </c>
      <c r="K4643"/>
    </row>
    <row r="4644" spans="2:11" x14ac:dyDescent="0.25">
      <c r="B4644" t="str">
        <f t="shared" si="76"/>
        <v/>
      </c>
      <c r="K4644"/>
    </row>
    <row r="4645" spans="2:11" x14ac:dyDescent="0.25">
      <c r="B4645" t="str">
        <f t="shared" si="76"/>
        <v/>
      </c>
      <c r="K4645"/>
    </row>
    <row r="4646" spans="2:11" x14ac:dyDescent="0.25">
      <c r="B4646" t="str">
        <f t="shared" si="76"/>
        <v/>
      </c>
      <c r="K4646"/>
    </row>
    <row r="4647" spans="2:11" x14ac:dyDescent="0.25">
      <c r="B4647" t="str">
        <f t="shared" si="76"/>
        <v/>
      </c>
      <c r="K4647"/>
    </row>
    <row r="4648" spans="2:11" x14ac:dyDescent="0.25">
      <c r="B4648" t="str">
        <f t="shared" si="76"/>
        <v/>
      </c>
      <c r="K4648"/>
    </row>
    <row r="4649" spans="2:11" x14ac:dyDescent="0.25">
      <c r="B4649" t="str">
        <f t="shared" si="76"/>
        <v/>
      </c>
      <c r="K4649"/>
    </row>
    <row r="4650" spans="2:11" x14ac:dyDescent="0.25">
      <c r="B4650" t="str">
        <f t="shared" si="76"/>
        <v/>
      </c>
      <c r="K4650"/>
    </row>
    <row r="4651" spans="2:11" x14ac:dyDescent="0.25">
      <c r="B4651" t="str">
        <f t="shared" si="76"/>
        <v/>
      </c>
      <c r="K4651"/>
    </row>
    <row r="4652" spans="2:11" x14ac:dyDescent="0.25">
      <c r="B4652" t="str">
        <f t="shared" si="76"/>
        <v/>
      </c>
      <c r="K4652"/>
    </row>
    <row r="4653" spans="2:11" x14ac:dyDescent="0.25">
      <c r="B4653" t="str">
        <f t="shared" si="76"/>
        <v/>
      </c>
      <c r="K4653"/>
    </row>
    <row r="4654" spans="2:11" x14ac:dyDescent="0.25">
      <c r="B4654" t="str">
        <f t="shared" si="76"/>
        <v/>
      </c>
      <c r="K4654"/>
    </row>
    <row r="4655" spans="2:11" x14ac:dyDescent="0.25">
      <c r="B4655" t="str">
        <f t="shared" si="76"/>
        <v/>
      </c>
      <c r="K4655"/>
    </row>
    <row r="4656" spans="2:11" x14ac:dyDescent="0.25">
      <c r="B4656" t="str">
        <f t="shared" si="76"/>
        <v/>
      </c>
      <c r="K4656"/>
    </row>
    <row r="4657" spans="2:11" x14ac:dyDescent="0.25">
      <c r="B4657" t="str">
        <f t="shared" si="76"/>
        <v/>
      </c>
      <c r="K4657"/>
    </row>
    <row r="4658" spans="2:11" x14ac:dyDescent="0.25">
      <c r="B4658" t="str">
        <f t="shared" si="76"/>
        <v/>
      </c>
      <c r="K4658"/>
    </row>
    <row r="4659" spans="2:11" x14ac:dyDescent="0.25">
      <c r="B4659" t="str">
        <f t="shared" si="76"/>
        <v/>
      </c>
      <c r="K4659"/>
    </row>
    <row r="4660" spans="2:11" x14ac:dyDescent="0.25">
      <c r="B4660" t="str">
        <f t="shared" si="76"/>
        <v/>
      </c>
      <c r="K4660"/>
    </row>
    <row r="4661" spans="2:11" x14ac:dyDescent="0.25">
      <c r="B4661" t="str">
        <f t="shared" si="76"/>
        <v/>
      </c>
      <c r="K4661"/>
    </row>
    <row r="4662" spans="2:11" x14ac:dyDescent="0.25">
      <c r="B4662" t="str">
        <f t="shared" si="76"/>
        <v/>
      </c>
      <c r="K4662"/>
    </row>
    <row r="4663" spans="2:11" x14ac:dyDescent="0.25">
      <c r="B4663" t="str">
        <f t="shared" si="76"/>
        <v/>
      </c>
      <c r="K4663"/>
    </row>
    <row r="4664" spans="2:11" x14ac:dyDescent="0.25">
      <c r="B4664" t="str">
        <f t="shared" si="76"/>
        <v/>
      </c>
      <c r="K4664"/>
    </row>
    <row r="4665" spans="2:11" x14ac:dyDescent="0.25">
      <c r="B4665" t="str">
        <f t="shared" si="76"/>
        <v/>
      </c>
      <c r="K4665"/>
    </row>
    <row r="4666" spans="2:11" x14ac:dyDescent="0.25">
      <c r="B4666" t="str">
        <f t="shared" si="76"/>
        <v/>
      </c>
      <c r="K4666"/>
    </row>
    <row r="4667" spans="2:11" x14ac:dyDescent="0.25">
      <c r="B4667" t="str">
        <f t="shared" si="76"/>
        <v/>
      </c>
      <c r="K4667"/>
    </row>
    <row r="4668" spans="2:11" x14ac:dyDescent="0.25">
      <c r="B4668" t="str">
        <f t="shared" si="76"/>
        <v/>
      </c>
      <c r="K4668"/>
    </row>
    <row r="4669" spans="2:11" x14ac:dyDescent="0.25">
      <c r="B4669" t="str">
        <f t="shared" si="76"/>
        <v/>
      </c>
      <c r="K4669"/>
    </row>
    <row r="4670" spans="2:11" x14ac:dyDescent="0.25">
      <c r="B4670" t="str">
        <f t="shared" si="76"/>
        <v/>
      </c>
      <c r="K4670"/>
    </row>
    <row r="4671" spans="2:11" x14ac:dyDescent="0.25">
      <c r="B4671" t="str">
        <f t="shared" si="76"/>
        <v/>
      </c>
      <c r="K4671"/>
    </row>
    <row r="4672" spans="2:11" x14ac:dyDescent="0.25">
      <c r="B4672" t="str">
        <f t="shared" si="76"/>
        <v/>
      </c>
      <c r="K4672"/>
    </row>
    <row r="4673" spans="2:11" x14ac:dyDescent="0.25">
      <c r="B4673" t="str">
        <f t="shared" si="76"/>
        <v/>
      </c>
      <c r="K4673"/>
    </row>
    <row r="4674" spans="2:11" x14ac:dyDescent="0.25">
      <c r="B4674" t="str">
        <f t="shared" si="76"/>
        <v/>
      </c>
      <c r="K4674"/>
    </row>
    <row r="4675" spans="2:11" x14ac:dyDescent="0.25">
      <c r="B4675" t="str">
        <f t="shared" si="76"/>
        <v/>
      </c>
      <c r="K4675"/>
    </row>
    <row r="4676" spans="2:11" x14ac:dyDescent="0.25">
      <c r="B4676" t="str">
        <f t="shared" si="76"/>
        <v/>
      </c>
      <c r="K4676"/>
    </row>
    <row r="4677" spans="2:11" x14ac:dyDescent="0.25">
      <c r="B4677" t="str">
        <f t="shared" si="76"/>
        <v/>
      </c>
      <c r="K4677"/>
    </row>
    <row r="4678" spans="2:11" x14ac:dyDescent="0.25">
      <c r="B4678" t="str">
        <f t="shared" si="76"/>
        <v/>
      </c>
      <c r="K4678"/>
    </row>
    <row r="4679" spans="2:11" x14ac:dyDescent="0.25">
      <c r="B4679" t="str">
        <f t="shared" si="76"/>
        <v/>
      </c>
      <c r="K4679"/>
    </row>
    <row r="4680" spans="2:11" x14ac:dyDescent="0.25">
      <c r="B4680" t="str">
        <f t="shared" si="76"/>
        <v/>
      </c>
      <c r="K4680"/>
    </row>
    <row r="4681" spans="2:11" x14ac:dyDescent="0.25">
      <c r="B4681" t="str">
        <f t="shared" si="76"/>
        <v/>
      </c>
      <c r="K4681"/>
    </row>
    <row r="4682" spans="2:11" x14ac:dyDescent="0.25">
      <c r="B4682" t="str">
        <f t="shared" ref="B4682:B4745" si="77">LEFT(A4682,3)</f>
        <v/>
      </c>
      <c r="K4682"/>
    </row>
    <row r="4683" spans="2:11" x14ac:dyDescent="0.25">
      <c r="B4683" t="str">
        <f t="shared" si="77"/>
        <v/>
      </c>
      <c r="K4683"/>
    </row>
    <row r="4684" spans="2:11" x14ac:dyDescent="0.25">
      <c r="B4684" t="str">
        <f t="shared" si="77"/>
        <v/>
      </c>
      <c r="K4684"/>
    </row>
    <row r="4685" spans="2:11" x14ac:dyDescent="0.25">
      <c r="B4685" t="str">
        <f t="shared" si="77"/>
        <v/>
      </c>
      <c r="K4685"/>
    </row>
    <row r="4686" spans="2:11" x14ac:dyDescent="0.25">
      <c r="B4686" t="str">
        <f t="shared" si="77"/>
        <v/>
      </c>
      <c r="K4686"/>
    </row>
    <row r="4687" spans="2:11" x14ac:dyDescent="0.25">
      <c r="B4687" t="str">
        <f t="shared" si="77"/>
        <v/>
      </c>
      <c r="K4687"/>
    </row>
    <row r="4688" spans="2:11" x14ac:dyDescent="0.25">
      <c r="B4688" t="str">
        <f t="shared" si="77"/>
        <v/>
      </c>
      <c r="K4688"/>
    </row>
    <row r="4689" spans="2:11" x14ac:dyDescent="0.25">
      <c r="B4689" t="str">
        <f t="shared" si="77"/>
        <v/>
      </c>
      <c r="K4689"/>
    </row>
    <row r="4690" spans="2:11" x14ac:dyDescent="0.25">
      <c r="B4690" t="str">
        <f t="shared" si="77"/>
        <v/>
      </c>
      <c r="K4690"/>
    </row>
    <row r="4691" spans="2:11" x14ac:dyDescent="0.25">
      <c r="B4691" t="str">
        <f t="shared" si="77"/>
        <v/>
      </c>
      <c r="K4691"/>
    </row>
    <row r="4692" spans="2:11" x14ac:dyDescent="0.25">
      <c r="B4692" t="str">
        <f t="shared" si="77"/>
        <v/>
      </c>
      <c r="K4692"/>
    </row>
    <row r="4693" spans="2:11" x14ac:dyDescent="0.25">
      <c r="B4693" t="str">
        <f t="shared" si="77"/>
        <v/>
      </c>
      <c r="K4693"/>
    </row>
    <row r="4694" spans="2:11" x14ac:dyDescent="0.25">
      <c r="B4694" t="str">
        <f t="shared" si="77"/>
        <v/>
      </c>
      <c r="K4694"/>
    </row>
    <row r="4695" spans="2:11" x14ac:dyDescent="0.25">
      <c r="B4695" t="str">
        <f t="shared" si="77"/>
        <v/>
      </c>
      <c r="K4695"/>
    </row>
    <row r="4696" spans="2:11" x14ac:dyDescent="0.25">
      <c r="B4696" t="str">
        <f t="shared" si="77"/>
        <v/>
      </c>
      <c r="K4696"/>
    </row>
    <row r="4697" spans="2:11" x14ac:dyDescent="0.25">
      <c r="B4697" t="str">
        <f t="shared" si="77"/>
        <v/>
      </c>
      <c r="K4697"/>
    </row>
    <row r="4698" spans="2:11" x14ac:dyDescent="0.25">
      <c r="B4698" t="str">
        <f t="shared" si="77"/>
        <v/>
      </c>
      <c r="K4698"/>
    </row>
    <row r="4699" spans="2:11" x14ac:dyDescent="0.25">
      <c r="B4699" t="str">
        <f t="shared" si="77"/>
        <v/>
      </c>
      <c r="K4699"/>
    </row>
    <row r="4700" spans="2:11" x14ac:dyDescent="0.25">
      <c r="B4700" t="str">
        <f t="shared" si="77"/>
        <v/>
      </c>
      <c r="K4700"/>
    </row>
    <row r="4701" spans="2:11" x14ac:dyDescent="0.25">
      <c r="B4701" t="str">
        <f t="shared" si="77"/>
        <v/>
      </c>
      <c r="K4701"/>
    </row>
    <row r="4702" spans="2:11" x14ac:dyDescent="0.25">
      <c r="B4702" t="str">
        <f t="shared" si="77"/>
        <v/>
      </c>
      <c r="K4702"/>
    </row>
    <row r="4703" spans="2:11" x14ac:dyDescent="0.25">
      <c r="B4703" t="str">
        <f t="shared" si="77"/>
        <v/>
      </c>
      <c r="K4703"/>
    </row>
    <row r="4704" spans="2:11" x14ac:dyDescent="0.25">
      <c r="B4704" t="str">
        <f t="shared" si="77"/>
        <v/>
      </c>
      <c r="K4704"/>
    </row>
    <row r="4705" spans="2:11" x14ac:dyDescent="0.25">
      <c r="B4705" t="str">
        <f t="shared" si="77"/>
        <v/>
      </c>
      <c r="K4705"/>
    </row>
    <row r="4706" spans="2:11" x14ac:dyDescent="0.25">
      <c r="B4706" t="str">
        <f t="shared" si="77"/>
        <v/>
      </c>
      <c r="K4706"/>
    </row>
    <row r="4707" spans="2:11" x14ac:dyDescent="0.25">
      <c r="B4707" t="str">
        <f t="shared" si="77"/>
        <v/>
      </c>
      <c r="K4707"/>
    </row>
    <row r="4708" spans="2:11" x14ac:dyDescent="0.25">
      <c r="B4708" t="str">
        <f t="shared" si="77"/>
        <v/>
      </c>
      <c r="K4708"/>
    </row>
    <row r="4709" spans="2:11" x14ac:dyDescent="0.25">
      <c r="B4709" t="str">
        <f t="shared" si="77"/>
        <v/>
      </c>
      <c r="K4709"/>
    </row>
    <row r="4710" spans="2:11" x14ac:dyDescent="0.25">
      <c r="B4710" t="str">
        <f t="shared" si="77"/>
        <v/>
      </c>
      <c r="K4710"/>
    </row>
    <row r="4711" spans="2:11" x14ac:dyDescent="0.25">
      <c r="B4711" t="str">
        <f t="shared" si="77"/>
        <v/>
      </c>
      <c r="K4711"/>
    </row>
    <row r="4712" spans="2:11" x14ac:dyDescent="0.25">
      <c r="B4712" t="str">
        <f t="shared" si="77"/>
        <v/>
      </c>
      <c r="K4712"/>
    </row>
    <row r="4713" spans="2:11" x14ac:dyDescent="0.25">
      <c r="B4713" t="str">
        <f t="shared" si="77"/>
        <v/>
      </c>
      <c r="K4713"/>
    </row>
    <row r="4714" spans="2:11" x14ac:dyDescent="0.25">
      <c r="B4714" t="str">
        <f t="shared" si="77"/>
        <v/>
      </c>
      <c r="K4714"/>
    </row>
    <row r="4715" spans="2:11" x14ac:dyDescent="0.25">
      <c r="B4715" t="str">
        <f t="shared" si="77"/>
        <v/>
      </c>
      <c r="K4715"/>
    </row>
    <row r="4716" spans="2:11" x14ac:dyDescent="0.25">
      <c r="B4716" t="str">
        <f t="shared" si="77"/>
        <v/>
      </c>
      <c r="K4716"/>
    </row>
    <row r="4717" spans="2:11" x14ac:dyDescent="0.25">
      <c r="B4717" t="str">
        <f t="shared" si="77"/>
        <v/>
      </c>
      <c r="K4717"/>
    </row>
    <row r="4718" spans="2:11" x14ac:dyDescent="0.25">
      <c r="B4718" t="str">
        <f t="shared" si="77"/>
        <v/>
      </c>
      <c r="K4718"/>
    </row>
    <row r="4719" spans="2:11" x14ac:dyDescent="0.25">
      <c r="B4719" t="str">
        <f t="shared" si="77"/>
        <v/>
      </c>
      <c r="K4719"/>
    </row>
    <row r="4720" spans="2:11" x14ac:dyDescent="0.25">
      <c r="B4720" t="str">
        <f t="shared" si="77"/>
        <v/>
      </c>
      <c r="K4720"/>
    </row>
    <row r="4721" spans="2:11" x14ac:dyDescent="0.25">
      <c r="B4721" t="str">
        <f t="shared" si="77"/>
        <v/>
      </c>
      <c r="K4721"/>
    </row>
    <row r="4722" spans="2:11" x14ac:dyDescent="0.25">
      <c r="B4722" t="str">
        <f t="shared" si="77"/>
        <v/>
      </c>
      <c r="K4722"/>
    </row>
    <row r="4723" spans="2:11" x14ac:dyDescent="0.25">
      <c r="B4723" t="str">
        <f t="shared" si="77"/>
        <v/>
      </c>
      <c r="K4723"/>
    </row>
    <row r="4724" spans="2:11" x14ac:dyDescent="0.25">
      <c r="B4724" t="str">
        <f t="shared" si="77"/>
        <v/>
      </c>
      <c r="K4724"/>
    </row>
    <row r="4725" spans="2:11" x14ac:dyDescent="0.25">
      <c r="B4725" t="str">
        <f t="shared" si="77"/>
        <v/>
      </c>
      <c r="K4725"/>
    </row>
    <row r="4726" spans="2:11" x14ac:dyDescent="0.25">
      <c r="B4726" t="str">
        <f t="shared" si="77"/>
        <v/>
      </c>
      <c r="K4726"/>
    </row>
    <row r="4727" spans="2:11" x14ac:dyDescent="0.25">
      <c r="B4727" t="str">
        <f t="shared" si="77"/>
        <v/>
      </c>
      <c r="K4727"/>
    </row>
    <row r="4728" spans="2:11" x14ac:dyDescent="0.25">
      <c r="B4728" t="str">
        <f t="shared" si="77"/>
        <v/>
      </c>
      <c r="K4728"/>
    </row>
    <row r="4729" spans="2:11" x14ac:dyDescent="0.25">
      <c r="B4729" t="str">
        <f t="shared" si="77"/>
        <v/>
      </c>
      <c r="K4729"/>
    </row>
    <row r="4730" spans="2:11" x14ac:dyDescent="0.25">
      <c r="B4730" t="str">
        <f t="shared" si="77"/>
        <v/>
      </c>
      <c r="K4730"/>
    </row>
    <row r="4731" spans="2:11" x14ac:dyDescent="0.25">
      <c r="B4731" t="str">
        <f t="shared" si="77"/>
        <v/>
      </c>
      <c r="K4731"/>
    </row>
    <row r="4732" spans="2:11" x14ac:dyDescent="0.25">
      <c r="B4732" t="str">
        <f t="shared" si="77"/>
        <v/>
      </c>
      <c r="K4732"/>
    </row>
    <row r="4733" spans="2:11" x14ac:dyDescent="0.25">
      <c r="B4733" t="str">
        <f t="shared" si="77"/>
        <v/>
      </c>
      <c r="K4733"/>
    </row>
    <row r="4734" spans="2:11" x14ac:dyDescent="0.25">
      <c r="B4734" t="str">
        <f t="shared" si="77"/>
        <v/>
      </c>
      <c r="K4734"/>
    </row>
    <row r="4735" spans="2:11" x14ac:dyDescent="0.25">
      <c r="B4735" t="str">
        <f t="shared" si="77"/>
        <v/>
      </c>
      <c r="K4735"/>
    </row>
    <row r="4736" spans="2:11" x14ac:dyDescent="0.25">
      <c r="B4736" t="str">
        <f t="shared" si="77"/>
        <v/>
      </c>
      <c r="K4736"/>
    </row>
    <row r="4737" spans="2:11" x14ac:dyDescent="0.25">
      <c r="B4737" t="str">
        <f t="shared" si="77"/>
        <v/>
      </c>
      <c r="K4737"/>
    </row>
    <row r="4738" spans="2:11" x14ac:dyDescent="0.25">
      <c r="B4738" t="str">
        <f t="shared" si="77"/>
        <v/>
      </c>
      <c r="K4738"/>
    </row>
    <row r="4739" spans="2:11" x14ac:dyDescent="0.25">
      <c r="B4739" t="str">
        <f t="shared" si="77"/>
        <v/>
      </c>
      <c r="K4739"/>
    </row>
    <row r="4740" spans="2:11" x14ac:dyDescent="0.25">
      <c r="B4740" t="str">
        <f t="shared" si="77"/>
        <v/>
      </c>
      <c r="K4740"/>
    </row>
    <row r="4741" spans="2:11" x14ac:dyDescent="0.25">
      <c r="B4741" t="str">
        <f t="shared" si="77"/>
        <v/>
      </c>
      <c r="K4741"/>
    </row>
    <row r="4742" spans="2:11" x14ac:dyDescent="0.25">
      <c r="B4742" t="str">
        <f t="shared" si="77"/>
        <v/>
      </c>
      <c r="K4742"/>
    </row>
    <row r="4743" spans="2:11" x14ac:dyDescent="0.25">
      <c r="B4743" t="str">
        <f t="shared" si="77"/>
        <v/>
      </c>
      <c r="K4743"/>
    </row>
    <row r="4744" spans="2:11" x14ac:dyDescent="0.25">
      <c r="B4744" t="str">
        <f t="shared" si="77"/>
        <v/>
      </c>
      <c r="K4744"/>
    </row>
    <row r="4745" spans="2:11" x14ac:dyDescent="0.25">
      <c r="B4745" t="str">
        <f t="shared" si="77"/>
        <v/>
      </c>
      <c r="K4745"/>
    </row>
    <row r="4746" spans="2:11" x14ac:dyDescent="0.25">
      <c r="B4746" t="str">
        <f t="shared" ref="B4746:B4809" si="78">LEFT(A4746,3)</f>
        <v/>
      </c>
      <c r="K4746"/>
    </row>
    <row r="4747" spans="2:11" x14ac:dyDescent="0.25">
      <c r="B4747" t="str">
        <f t="shared" si="78"/>
        <v/>
      </c>
      <c r="K4747"/>
    </row>
    <row r="4748" spans="2:11" x14ac:dyDescent="0.25">
      <c r="B4748" t="str">
        <f t="shared" si="78"/>
        <v/>
      </c>
      <c r="K4748"/>
    </row>
    <row r="4749" spans="2:11" x14ac:dyDescent="0.25">
      <c r="B4749" t="str">
        <f t="shared" si="78"/>
        <v/>
      </c>
      <c r="K4749"/>
    </row>
    <row r="4750" spans="2:11" x14ac:dyDescent="0.25">
      <c r="B4750" t="str">
        <f t="shared" si="78"/>
        <v/>
      </c>
      <c r="K4750"/>
    </row>
    <row r="4751" spans="2:11" x14ac:dyDescent="0.25">
      <c r="B4751" t="str">
        <f t="shared" si="78"/>
        <v/>
      </c>
      <c r="K4751"/>
    </row>
    <row r="4752" spans="2:11" x14ac:dyDescent="0.25">
      <c r="B4752" t="str">
        <f t="shared" si="78"/>
        <v/>
      </c>
      <c r="K4752"/>
    </row>
    <row r="4753" spans="2:11" x14ac:dyDescent="0.25">
      <c r="B4753" t="str">
        <f t="shared" si="78"/>
        <v/>
      </c>
      <c r="K4753"/>
    </row>
    <row r="4754" spans="2:11" x14ac:dyDescent="0.25">
      <c r="B4754" t="str">
        <f t="shared" si="78"/>
        <v/>
      </c>
      <c r="K4754"/>
    </row>
    <row r="4755" spans="2:11" x14ac:dyDescent="0.25">
      <c r="B4755" t="str">
        <f t="shared" si="78"/>
        <v/>
      </c>
      <c r="K4755"/>
    </row>
    <row r="4756" spans="2:11" x14ac:dyDescent="0.25">
      <c r="B4756" t="str">
        <f t="shared" si="78"/>
        <v/>
      </c>
      <c r="K4756"/>
    </row>
    <row r="4757" spans="2:11" x14ac:dyDescent="0.25">
      <c r="B4757" t="str">
        <f t="shared" si="78"/>
        <v/>
      </c>
      <c r="K4757"/>
    </row>
    <row r="4758" spans="2:11" x14ac:dyDescent="0.25">
      <c r="B4758" t="str">
        <f t="shared" si="78"/>
        <v/>
      </c>
      <c r="K4758"/>
    </row>
    <row r="4759" spans="2:11" x14ac:dyDescent="0.25">
      <c r="B4759" t="str">
        <f t="shared" si="78"/>
        <v/>
      </c>
      <c r="K4759"/>
    </row>
    <row r="4760" spans="2:11" x14ac:dyDescent="0.25">
      <c r="B4760" t="str">
        <f t="shared" si="78"/>
        <v/>
      </c>
      <c r="K4760"/>
    </row>
    <row r="4761" spans="2:11" x14ac:dyDescent="0.25">
      <c r="B4761" t="str">
        <f t="shared" si="78"/>
        <v/>
      </c>
      <c r="K4761"/>
    </row>
    <row r="4762" spans="2:11" x14ac:dyDescent="0.25">
      <c r="B4762" t="str">
        <f t="shared" si="78"/>
        <v/>
      </c>
      <c r="K4762"/>
    </row>
    <row r="4763" spans="2:11" x14ac:dyDescent="0.25">
      <c r="B4763" t="str">
        <f t="shared" si="78"/>
        <v/>
      </c>
      <c r="K4763"/>
    </row>
    <row r="4764" spans="2:11" x14ac:dyDescent="0.25">
      <c r="B4764" t="str">
        <f t="shared" si="78"/>
        <v/>
      </c>
      <c r="K4764"/>
    </row>
    <row r="4765" spans="2:11" x14ac:dyDescent="0.25">
      <c r="B4765" t="str">
        <f t="shared" si="78"/>
        <v/>
      </c>
      <c r="K4765"/>
    </row>
    <row r="4766" spans="2:11" x14ac:dyDescent="0.25">
      <c r="B4766" t="str">
        <f t="shared" si="78"/>
        <v/>
      </c>
      <c r="K4766"/>
    </row>
    <row r="4767" spans="2:11" x14ac:dyDescent="0.25">
      <c r="B4767" t="str">
        <f t="shared" si="78"/>
        <v/>
      </c>
      <c r="K4767"/>
    </row>
    <row r="4768" spans="2:11" x14ac:dyDescent="0.25">
      <c r="B4768" t="str">
        <f t="shared" si="78"/>
        <v/>
      </c>
      <c r="K4768"/>
    </row>
    <row r="4769" spans="2:11" x14ac:dyDescent="0.25">
      <c r="B4769" t="str">
        <f t="shared" si="78"/>
        <v/>
      </c>
      <c r="K4769"/>
    </row>
    <row r="4770" spans="2:11" x14ac:dyDescent="0.25">
      <c r="B4770" t="str">
        <f t="shared" si="78"/>
        <v/>
      </c>
      <c r="K4770"/>
    </row>
    <row r="4771" spans="2:11" x14ac:dyDescent="0.25">
      <c r="B4771" t="str">
        <f t="shared" si="78"/>
        <v/>
      </c>
      <c r="K4771"/>
    </row>
    <row r="4772" spans="2:11" x14ac:dyDescent="0.25">
      <c r="B4772" t="str">
        <f t="shared" si="78"/>
        <v/>
      </c>
      <c r="K4772"/>
    </row>
    <row r="4773" spans="2:11" x14ac:dyDescent="0.25">
      <c r="B4773" t="str">
        <f t="shared" si="78"/>
        <v/>
      </c>
      <c r="K4773"/>
    </row>
    <row r="4774" spans="2:11" x14ac:dyDescent="0.25">
      <c r="B4774" t="str">
        <f t="shared" si="78"/>
        <v/>
      </c>
      <c r="K4774"/>
    </row>
    <row r="4775" spans="2:11" x14ac:dyDescent="0.25">
      <c r="B4775" t="str">
        <f t="shared" si="78"/>
        <v/>
      </c>
      <c r="K4775"/>
    </row>
    <row r="4776" spans="2:11" x14ac:dyDescent="0.25">
      <c r="B4776" t="str">
        <f t="shared" si="78"/>
        <v/>
      </c>
      <c r="K4776"/>
    </row>
    <row r="4777" spans="2:11" x14ac:dyDescent="0.25">
      <c r="B4777" t="str">
        <f t="shared" si="78"/>
        <v/>
      </c>
      <c r="K4777"/>
    </row>
    <row r="4778" spans="2:11" x14ac:dyDescent="0.25">
      <c r="B4778" t="str">
        <f t="shared" si="78"/>
        <v/>
      </c>
      <c r="K4778"/>
    </row>
    <row r="4779" spans="2:11" x14ac:dyDescent="0.25">
      <c r="B4779" t="str">
        <f t="shared" si="78"/>
        <v/>
      </c>
      <c r="K4779"/>
    </row>
    <row r="4780" spans="2:11" x14ac:dyDescent="0.25">
      <c r="B4780" t="str">
        <f t="shared" si="78"/>
        <v/>
      </c>
      <c r="K4780"/>
    </row>
    <row r="4781" spans="2:11" x14ac:dyDescent="0.25">
      <c r="B4781" t="str">
        <f t="shared" si="78"/>
        <v/>
      </c>
      <c r="K4781"/>
    </row>
    <row r="4782" spans="2:11" x14ac:dyDescent="0.25">
      <c r="B4782" t="str">
        <f t="shared" si="78"/>
        <v/>
      </c>
      <c r="K4782"/>
    </row>
    <row r="4783" spans="2:11" x14ac:dyDescent="0.25">
      <c r="B4783" t="str">
        <f t="shared" si="78"/>
        <v/>
      </c>
      <c r="K4783"/>
    </row>
    <row r="4784" spans="2:11" x14ac:dyDescent="0.25">
      <c r="B4784" t="str">
        <f t="shared" si="78"/>
        <v/>
      </c>
      <c r="K4784"/>
    </row>
    <row r="4785" spans="2:11" x14ac:dyDescent="0.25">
      <c r="B4785" t="str">
        <f t="shared" si="78"/>
        <v/>
      </c>
      <c r="K4785"/>
    </row>
    <row r="4786" spans="2:11" x14ac:dyDescent="0.25">
      <c r="B4786" t="str">
        <f t="shared" si="78"/>
        <v/>
      </c>
      <c r="K4786"/>
    </row>
    <row r="4787" spans="2:11" x14ac:dyDescent="0.25">
      <c r="B4787" t="str">
        <f t="shared" si="78"/>
        <v/>
      </c>
      <c r="K4787"/>
    </row>
    <row r="4788" spans="2:11" x14ac:dyDescent="0.25">
      <c r="B4788" t="str">
        <f t="shared" si="78"/>
        <v/>
      </c>
      <c r="K4788"/>
    </row>
    <row r="4789" spans="2:11" x14ac:dyDescent="0.25">
      <c r="B4789" t="str">
        <f t="shared" si="78"/>
        <v/>
      </c>
      <c r="K4789"/>
    </row>
    <row r="4790" spans="2:11" x14ac:dyDescent="0.25">
      <c r="B4790" t="str">
        <f t="shared" si="78"/>
        <v/>
      </c>
      <c r="K4790"/>
    </row>
    <row r="4791" spans="2:11" x14ac:dyDescent="0.25">
      <c r="B4791" t="str">
        <f t="shared" si="78"/>
        <v/>
      </c>
      <c r="K4791"/>
    </row>
    <row r="4792" spans="2:11" x14ac:dyDescent="0.25">
      <c r="B4792" t="str">
        <f t="shared" si="78"/>
        <v/>
      </c>
      <c r="K4792"/>
    </row>
    <row r="4793" spans="2:11" x14ac:dyDescent="0.25">
      <c r="B4793" t="str">
        <f t="shared" si="78"/>
        <v/>
      </c>
      <c r="K4793"/>
    </row>
    <row r="4794" spans="2:11" x14ac:dyDescent="0.25">
      <c r="B4794" t="str">
        <f t="shared" si="78"/>
        <v/>
      </c>
      <c r="K4794"/>
    </row>
    <row r="4795" spans="2:11" x14ac:dyDescent="0.25">
      <c r="B4795" t="str">
        <f t="shared" si="78"/>
        <v/>
      </c>
      <c r="K4795"/>
    </row>
    <row r="4796" spans="2:11" x14ac:dyDescent="0.25">
      <c r="B4796" t="str">
        <f t="shared" si="78"/>
        <v/>
      </c>
      <c r="K4796"/>
    </row>
    <row r="4797" spans="2:11" x14ac:dyDescent="0.25">
      <c r="B4797" t="str">
        <f t="shared" si="78"/>
        <v/>
      </c>
      <c r="K4797"/>
    </row>
    <row r="4798" spans="2:11" x14ac:dyDescent="0.25">
      <c r="B4798" t="str">
        <f t="shared" si="78"/>
        <v/>
      </c>
      <c r="K4798"/>
    </row>
    <row r="4799" spans="2:11" x14ac:dyDescent="0.25">
      <c r="B4799" t="str">
        <f t="shared" si="78"/>
        <v/>
      </c>
      <c r="K4799"/>
    </row>
    <row r="4800" spans="2:11" x14ac:dyDescent="0.25">
      <c r="B4800" t="str">
        <f t="shared" si="78"/>
        <v/>
      </c>
      <c r="K4800"/>
    </row>
    <row r="4801" spans="2:11" x14ac:dyDescent="0.25">
      <c r="B4801" t="str">
        <f t="shared" si="78"/>
        <v/>
      </c>
      <c r="K4801"/>
    </row>
    <row r="4802" spans="2:11" x14ac:dyDescent="0.25">
      <c r="B4802" t="str">
        <f t="shared" si="78"/>
        <v/>
      </c>
      <c r="K4802"/>
    </row>
    <row r="4803" spans="2:11" x14ac:dyDescent="0.25">
      <c r="B4803" t="str">
        <f t="shared" si="78"/>
        <v/>
      </c>
      <c r="K4803"/>
    </row>
    <row r="4804" spans="2:11" x14ac:dyDescent="0.25">
      <c r="B4804" t="str">
        <f t="shared" si="78"/>
        <v/>
      </c>
      <c r="K4804"/>
    </row>
    <row r="4805" spans="2:11" x14ac:dyDescent="0.25">
      <c r="B4805" t="str">
        <f t="shared" si="78"/>
        <v/>
      </c>
      <c r="K4805"/>
    </row>
    <row r="4806" spans="2:11" x14ac:dyDescent="0.25">
      <c r="B4806" t="str">
        <f t="shared" si="78"/>
        <v/>
      </c>
      <c r="K4806"/>
    </row>
    <row r="4807" spans="2:11" x14ac:dyDescent="0.25">
      <c r="B4807" t="str">
        <f t="shared" si="78"/>
        <v/>
      </c>
      <c r="K4807"/>
    </row>
    <row r="4808" spans="2:11" x14ac:dyDescent="0.25">
      <c r="B4808" t="str">
        <f t="shared" si="78"/>
        <v/>
      </c>
      <c r="K4808"/>
    </row>
    <row r="4809" spans="2:11" x14ac:dyDescent="0.25">
      <c r="B4809" t="str">
        <f t="shared" si="78"/>
        <v/>
      </c>
      <c r="K4809"/>
    </row>
    <row r="4810" spans="2:11" x14ac:dyDescent="0.25">
      <c r="B4810" t="str">
        <f t="shared" ref="B4810:B4873" si="79">LEFT(A4810,3)</f>
        <v/>
      </c>
      <c r="K4810"/>
    </row>
    <row r="4811" spans="2:11" x14ac:dyDescent="0.25">
      <c r="B4811" t="str">
        <f t="shared" si="79"/>
        <v/>
      </c>
      <c r="K4811"/>
    </row>
    <row r="4812" spans="2:11" x14ac:dyDescent="0.25">
      <c r="B4812" t="str">
        <f t="shared" si="79"/>
        <v/>
      </c>
      <c r="K4812"/>
    </row>
    <row r="4813" spans="2:11" x14ac:dyDescent="0.25">
      <c r="B4813" t="str">
        <f t="shared" si="79"/>
        <v/>
      </c>
      <c r="K4813"/>
    </row>
    <row r="4814" spans="2:11" x14ac:dyDescent="0.25">
      <c r="B4814" t="str">
        <f t="shared" si="79"/>
        <v/>
      </c>
      <c r="K4814"/>
    </row>
    <row r="4815" spans="2:11" x14ac:dyDescent="0.25">
      <c r="B4815" t="str">
        <f t="shared" si="79"/>
        <v/>
      </c>
      <c r="K4815"/>
    </row>
    <row r="4816" spans="2:11" x14ac:dyDescent="0.25">
      <c r="B4816" t="str">
        <f t="shared" si="79"/>
        <v/>
      </c>
      <c r="K4816"/>
    </row>
    <row r="4817" spans="2:11" x14ac:dyDescent="0.25">
      <c r="B4817" t="str">
        <f t="shared" si="79"/>
        <v/>
      </c>
      <c r="K4817"/>
    </row>
    <row r="4818" spans="2:11" x14ac:dyDescent="0.25">
      <c r="B4818" t="str">
        <f t="shared" si="79"/>
        <v/>
      </c>
      <c r="K4818"/>
    </row>
    <row r="4819" spans="2:11" x14ac:dyDescent="0.25">
      <c r="B4819" t="str">
        <f t="shared" si="79"/>
        <v/>
      </c>
      <c r="K4819"/>
    </row>
    <row r="4820" spans="2:11" x14ac:dyDescent="0.25">
      <c r="B4820" t="str">
        <f t="shared" si="79"/>
        <v/>
      </c>
      <c r="K4820"/>
    </row>
    <row r="4821" spans="2:11" x14ac:dyDescent="0.25">
      <c r="B4821" t="str">
        <f t="shared" si="79"/>
        <v/>
      </c>
      <c r="K4821"/>
    </row>
    <row r="4822" spans="2:11" x14ac:dyDescent="0.25">
      <c r="B4822" t="str">
        <f t="shared" si="79"/>
        <v/>
      </c>
      <c r="K4822"/>
    </row>
    <row r="4823" spans="2:11" x14ac:dyDescent="0.25">
      <c r="B4823" t="str">
        <f t="shared" si="79"/>
        <v/>
      </c>
      <c r="K4823"/>
    </row>
    <row r="4824" spans="2:11" x14ac:dyDescent="0.25">
      <c r="B4824" t="str">
        <f t="shared" si="79"/>
        <v/>
      </c>
      <c r="K4824"/>
    </row>
    <row r="4825" spans="2:11" x14ac:dyDescent="0.25">
      <c r="B4825" t="str">
        <f t="shared" si="79"/>
        <v/>
      </c>
      <c r="K4825"/>
    </row>
    <row r="4826" spans="2:11" x14ac:dyDescent="0.25">
      <c r="B4826" t="str">
        <f t="shared" si="79"/>
        <v/>
      </c>
      <c r="K4826"/>
    </row>
    <row r="4827" spans="2:11" x14ac:dyDescent="0.25">
      <c r="B4827" t="str">
        <f t="shared" si="79"/>
        <v/>
      </c>
      <c r="K4827"/>
    </row>
    <row r="4828" spans="2:11" x14ac:dyDescent="0.25">
      <c r="B4828" t="str">
        <f t="shared" si="79"/>
        <v/>
      </c>
      <c r="K4828"/>
    </row>
    <row r="4829" spans="2:11" x14ac:dyDescent="0.25">
      <c r="B4829" t="str">
        <f t="shared" si="79"/>
        <v/>
      </c>
      <c r="K4829"/>
    </row>
    <row r="4830" spans="2:11" x14ac:dyDescent="0.25">
      <c r="B4830" t="str">
        <f t="shared" si="79"/>
        <v/>
      </c>
      <c r="K4830"/>
    </row>
    <row r="4831" spans="2:11" x14ac:dyDescent="0.25">
      <c r="B4831" t="str">
        <f t="shared" si="79"/>
        <v/>
      </c>
      <c r="K4831"/>
    </row>
    <row r="4832" spans="2:11" x14ac:dyDescent="0.25">
      <c r="B4832" t="str">
        <f t="shared" si="79"/>
        <v/>
      </c>
      <c r="K4832"/>
    </row>
    <row r="4833" spans="2:11" x14ac:dyDescent="0.25">
      <c r="B4833" t="str">
        <f t="shared" si="79"/>
        <v/>
      </c>
      <c r="K4833"/>
    </row>
    <row r="4834" spans="2:11" x14ac:dyDescent="0.25">
      <c r="B4834" t="str">
        <f t="shared" si="79"/>
        <v/>
      </c>
      <c r="K4834"/>
    </row>
    <row r="4835" spans="2:11" x14ac:dyDescent="0.25">
      <c r="B4835" t="str">
        <f t="shared" si="79"/>
        <v/>
      </c>
      <c r="K4835"/>
    </row>
    <row r="4836" spans="2:11" x14ac:dyDescent="0.25">
      <c r="B4836" t="str">
        <f t="shared" si="79"/>
        <v/>
      </c>
      <c r="K4836"/>
    </row>
    <row r="4837" spans="2:11" x14ac:dyDescent="0.25">
      <c r="B4837" t="str">
        <f t="shared" si="79"/>
        <v/>
      </c>
      <c r="K4837"/>
    </row>
    <row r="4838" spans="2:11" x14ac:dyDescent="0.25">
      <c r="B4838" t="str">
        <f t="shared" si="79"/>
        <v/>
      </c>
      <c r="K4838"/>
    </row>
    <row r="4839" spans="2:11" x14ac:dyDescent="0.25">
      <c r="B4839" t="str">
        <f t="shared" si="79"/>
        <v/>
      </c>
      <c r="K4839"/>
    </row>
    <row r="4840" spans="2:11" x14ac:dyDescent="0.25">
      <c r="B4840" t="str">
        <f t="shared" si="79"/>
        <v/>
      </c>
      <c r="K4840"/>
    </row>
    <row r="4841" spans="2:11" x14ac:dyDescent="0.25">
      <c r="B4841" t="str">
        <f t="shared" si="79"/>
        <v/>
      </c>
      <c r="K4841"/>
    </row>
    <row r="4842" spans="2:11" x14ac:dyDescent="0.25">
      <c r="B4842" t="str">
        <f t="shared" si="79"/>
        <v/>
      </c>
      <c r="K4842"/>
    </row>
    <row r="4843" spans="2:11" x14ac:dyDescent="0.25">
      <c r="B4843" t="str">
        <f t="shared" si="79"/>
        <v/>
      </c>
      <c r="K4843"/>
    </row>
    <row r="4844" spans="2:11" x14ac:dyDescent="0.25">
      <c r="B4844" t="str">
        <f t="shared" si="79"/>
        <v/>
      </c>
      <c r="K4844"/>
    </row>
    <row r="4845" spans="2:11" x14ac:dyDescent="0.25">
      <c r="B4845" t="str">
        <f t="shared" si="79"/>
        <v/>
      </c>
      <c r="K4845"/>
    </row>
    <row r="4846" spans="2:11" x14ac:dyDescent="0.25">
      <c r="B4846" t="str">
        <f t="shared" si="79"/>
        <v/>
      </c>
      <c r="K4846"/>
    </row>
    <row r="4847" spans="2:11" x14ac:dyDescent="0.25">
      <c r="B4847" t="str">
        <f t="shared" si="79"/>
        <v/>
      </c>
      <c r="K4847"/>
    </row>
    <row r="4848" spans="2:11" x14ac:dyDescent="0.25">
      <c r="B4848" t="str">
        <f t="shared" si="79"/>
        <v/>
      </c>
      <c r="K4848"/>
    </row>
    <row r="4849" spans="2:11" x14ac:dyDescent="0.25">
      <c r="B4849" t="str">
        <f t="shared" si="79"/>
        <v/>
      </c>
      <c r="K4849"/>
    </row>
    <row r="4850" spans="2:11" x14ac:dyDescent="0.25">
      <c r="B4850" t="str">
        <f t="shared" si="79"/>
        <v/>
      </c>
      <c r="K4850"/>
    </row>
    <row r="4851" spans="2:11" x14ac:dyDescent="0.25">
      <c r="B4851" t="str">
        <f t="shared" si="79"/>
        <v/>
      </c>
      <c r="K4851"/>
    </row>
    <row r="4852" spans="2:11" x14ac:dyDescent="0.25">
      <c r="B4852" t="str">
        <f t="shared" si="79"/>
        <v/>
      </c>
      <c r="K4852"/>
    </row>
    <row r="4853" spans="2:11" x14ac:dyDescent="0.25">
      <c r="B4853" t="str">
        <f t="shared" si="79"/>
        <v/>
      </c>
      <c r="K4853"/>
    </row>
    <row r="4854" spans="2:11" x14ac:dyDescent="0.25">
      <c r="B4854" t="str">
        <f t="shared" si="79"/>
        <v/>
      </c>
      <c r="K4854"/>
    </row>
    <row r="4855" spans="2:11" x14ac:dyDescent="0.25">
      <c r="B4855" t="str">
        <f t="shared" si="79"/>
        <v/>
      </c>
      <c r="K4855"/>
    </row>
    <row r="4856" spans="2:11" x14ac:dyDescent="0.25">
      <c r="B4856" t="str">
        <f t="shared" si="79"/>
        <v/>
      </c>
      <c r="K4856"/>
    </row>
    <row r="4857" spans="2:11" x14ac:dyDescent="0.25">
      <c r="B4857" t="str">
        <f t="shared" si="79"/>
        <v/>
      </c>
      <c r="K4857"/>
    </row>
    <row r="4858" spans="2:11" x14ac:dyDescent="0.25">
      <c r="B4858" t="str">
        <f t="shared" si="79"/>
        <v/>
      </c>
      <c r="K4858"/>
    </row>
    <row r="4859" spans="2:11" x14ac:dyDescent="0.25">
      <c r="B4859" t="str">
        <f t="shared" si="79"/>
        <v/>
      </c>
      <c r="K4859"/>
    </row>
    <row r="4860" spans="2:11" x14ac:dyDescent="0.25">
      <c r="B4860" t="str">
        <f t="shared" si="79"/>
        <v/>
      </c>
      <c r="K4860"/>
    </row>
    <row r="4861" spans="2:11" x14ac:dyDescent="0.25">
      <c r="B4861" t="str">
        <f t="shared" si="79"/>
        <v/>
      </c>
      <c r="K4861"/>
    </row>
    <row r="4862" spans="2:11" x14ac:dyDescent="0.25">
      <c r="B4862" t="str">
        <f t="shared" si="79"/>
        <v/>
      </c>
      <c r="K4862"/>
    </row>
    <row r="4863" spans="2:11" x14ac:dyDescent="0.25">
      <c r="B4863" t="str">
        <f t="shared" si="79"/>
        <v/>
      </c>
      <c r="K4863"/>
    </row>
    <row r="4864" spans="2:11" x14ac:dyDescent="0.25">
      <c r="B4864" t="str">
        <f t="shared" si="79"/>
        <v/>
      </c>
      <c r="K4864"/>
    </row>
    <row r="4865" spans="2:11" x14ac:dyDescent="0.25">
      <c r="B4865" t="str">
        <f t="shared" si="79"/>
        <v/>
      </c>
      <c r="K4865"/>
    </row>
    <row r="4866" spans="2:11" x14ac:dyDescent="0.25">
      <c r="B4866" t="str">
        <f t="shared" si="79"/>
        <v/>
      </c>
      <c r="K4866"/>
    </row>
    <row r="4867" spans="2:11" x14ac:dyDescent="0.25">
      <c r="B4867" t="str">
        <f t="shared" si="79"/>
        <v/>
      </c>
      <c r="K4867"/>
    </row>
    <row r="4868" spans="2:11" x14ac:dyDescent="0.25">
      <c r="B4868" t="str">
        <f t="shared" si="79"/>
        <v/>
      </c>
      <c r="K4868"/>
    </row>
    <row r="4869" spans="2:11" x14ac:dyDescent="0.25">
      <c r="B4869" t="str">
        <f t="shared" si="79"/>
        <v/>
      </c>
      <c r="K4869"/>
    </row>
    <row r="4870" spans="2:11" x14ac:dyDescent="0.25">
      <c r="B4870" t="str">
        <f t="shared" si="79"/>
        <v/>
      </c>
      <c r="K4870"/>
    </row>
    <row r="4871" spans="2:11" x14ac:dyDescent="0.25">
      <c r="B4871" t="str">
        <f t="shared" si="79"/>
        <v/>
      </c>
      <c r="K4871"/>
    </row>
    <row r="4872" spans="2:11" x14ac:dyDescent="0.25">
      <c r="B4872" t="str">
        <f t="shared" si="79"/>
        <v/>
      </c>
      <c r="K4872"/>
    </row>
    <row r="4873" spans="2:11" x14ac:dyDescent="0.25">
      <c r="B4873" t="str">
        <f t="shared" si="79"/>
        <v/>
      </c>
      <c r="K4873"/>
    </row>
    <row r="4874" spans="2:11" x14ac:dyDescent="0.25">
      <c r="B4874" t="str">
        <f t="shared" ref="B4874:B4937" si="80">LEFT(A4874,3)</f>
        <v/>
      </c>
      <c r="K4874"/>
    </row>
    <row r="4875" spans="2:11" x14ac:dyDescent="0.25">
      <c r="B4875" t="str">
        <f t="shared" si="80"/>
        <v/>
      </c>
      <c r="K4875"/>
    </row>
    <row r="4876" spans="2:11" x14ac:dyDescent="0.25">
      <c r="B4876" t="str">
        <f t="shared" si="80"/>
        <v/>
      </c>
      <c r="K4876"/>
    </row>
    <row r="4877" spans="2:11" x14ac:dyDescent="0.25">
      <c r="B4877" t="str">
        <f t="shared" si="80"/>
        <v/>
      </c>
      <c r="K4877"/>
    </row>
    <row r="4878" spans="2:11" x14ac:dyDescent="0.25">
      <c r="B4878" t="str">
        <f t="shared" si="80"/>
        <v/>
      </c>
      <c r="K4878"/>
    </row>
    <row r="4879" spans="2:11" x14ac:dyDescent="0.25">
      <c r="B4879" t="str">
        <f t="shared" si="80"/>
        <v/>
      </c>
      <c r="K4879"/>
    </row>
    <row r="4880" spans="2:11" x14ac:dyDescent="0.25">
      <c r="B4880" t="str">
        <f t="shared" si="80"/>
        <v/>
      </c>
      <c r="K4880"/>
    </row>
    <row r="4881" spans="2:11" x14ac:dyDescent="0.25">
      <c r="B4881" t="str">
        <f t="shared" si="80"/>
        <v/>
      </c>
      <c r="K4881"/>
    </row>
    <row r="4882" spans="2:11" x14ac:dyDescent="0.25">
      <c r="B4882" t="str">
        <f t="shared" si="80"/>
        <v/>
      </c>
      <c r="K4882"/>
    </row>
    <row r="4883" spans="2:11" x14ac:dyDescent="0.25">
      <c r="B4883" t="str">
        <f t="shared" si="80"/>
        <v/>
      </c>
      <c r="K4883"/>
    </row>
    <row r="4884" spans="2:11" x14ac:dyDescent="0.25">
      <c r="B4884" t="str">
        <f t="shared" si="80"/>
        <v/>
      </c>
      <c r="K4884"/>
    </row>
    <row r="4885" spans="2:11" x14ac:dyDescent="0.25">
      <c r="B4885" t="str">
        <f t="shared" si="80"/>
        <v/>
      </c>
      <c r="K4885"/>
    </row>
    <row r="4886" spans="2:11" x14ac:dyDescent="0.25">
      <c r="B4886" t="str">
        <f t="shared" si="80"/>
        <v/>
      </c>
      <c r="K4886"/>
    </row>
    <row r="4887" spans="2:11" x14ac:dyDescent="0.25">
      <c r="B4887" t="str">
        <f t="shared" si="80"/>
        <v/>
      </c>
      <c r="K4887"/>
    </row>
    <row r="4888" spans="2:11" x14ac:dyDescent="0.25">
      <c r="B4888" t="str">
        <f t="shared" si="80"/>
        <v/>
      </c>
      <c r="K4888"/>
    </row>
    <row r="4889" spans="2:11" x14ac:dyDescent="0.25">
      <c r="B4889" t="str">
        <f t="shared" si="80"/>
        <v/>
      </c>
      <c r="K4889"/>
    </row>
    <row r="4890" spans="2:11" x14ac:dyDescent="0.25">
      <c r="B4890" t="str">
        <f t="shared" si="80"/>
        <v/>
      </c>
      <c r="K4890"/>
    </row>
    <row r="4891" spans="2:11" x14ac:dyDescent="0.25">
      <c r="B4891" t="str">
        <f t="shared" si="80"/>
        <v/>
      </c>
      <c r="K4891"/>
    </row>
    <row r="4892" spans="2:11" x14ac:dyDescent="0.25">
      <c r="B4892" t="str">
        <f t="shared" si="80"/>
        <v/>
      </c>
      <c r="K4892"/>
    </row>
    <row r="4893" spans="2:11" x14ac:dyDescent="0.25">
      <c r="B4893" t="str">
        <f t="shared" si="80"/>
        <v/>
      </c>
      <c r="K4893"/>
    </row>
    <row r="4894" spans="2:11" x14ac:dyDescent="0.25">
      <c r="B4894" t="str">
        <f t="shared" si="80"/>
        <v/>
      </c>
      <c r="K4894"/>
    </row>
    <row r="4895" spans="2:11" x14ac:dyDescent="0.25">
      <c r="B4895" t="str">
        <f t="shared" si="80"/>
        <v/>
      </c>
      <c r="K4895"/>
    </row>
    <row r="4896" spans="2:11" x14ac:dyDescent="0.25">
      <c r="B4896" t="str">
        <f t="shared" si="80"/>
        <v/>
      </c>
      <c r="K4896"/>
    </row>
    <row r="4897" spans="2:11" x14ac:dyDescent="0.25">
      <c r="B4897" t="str">
        <f t="shared" si="80"/>
        <v/>
      </c>
      <c r="K4897"/>
    </row>
    <row r="4898" spans="2:11" x14ac:dyDescent="0.25">
      <c r="B4898" t="str">
        <f t="shared" si="80"/>
        <v/>
      </c>
      <c r="K4898"/>
    </row>
    <row r="4899" spans="2:11" x14ac:dyDescent="0.25">
      <c r="B4899" t="str">
        <f t="shared" si="80"/>
        <v/>
      </c>
      <c r="K4899"/>
    </row>
    <row r="4900" spans="2:11" x14ac:dyDescent="0.25">
      <c r="B4900" t="str">
        <f t="shared" si="80"/>
        <v/>
      </c>
      <c r="K4900"/>
    </row>
    <row r="4901" spans="2:11" x14ac:dyDescent="0.25">
      <c r="B4901" t="str">
        <f t="shared" si="80"/>
        <v/>
      </c>
      <c r="K4901"/>
    </row>
    <row r="4902" spans="2:11" x14ac:dyDescent="0.25">
      <c r="B4902" t="str">
        <f t="shared" si="80"/>
        <v/>
      </c>
      <c r="K4902"/>
    </row>
    <row r="4903" spans="2:11" x14ac:dyDescent="0.25">
      <c r="B4903" t="str">
        <f t="shared" si="80"/>
        <v/>
      </c>
      <c r="K4903"/>
    </row>
    <row r="4904" spans="2:11" x14ac:dyDescent="0.25">
      <c r="B4904" t="str">
        <f t="shared" si="80"/>
        <v/>
      </c>
      <c r="K4904"/>
    </row>
    <row r="4905" spans="2:11" x14ac:dyDescent="0.25">
      <c r="B4905" t="str">
        <f t="shared" si="80"/>
        <v/>
      </c>
      <c r="K4905"/>
    </row>
    <row r="4906" spans="2:11" x14ac:dyDescent="0.25">
      <c r="B4906" t="str">
        <f t="shared" si="80"/>
        <v/>
      </c>
      <c r="K4906"/>
    </row>
    <row r="4907" spans="2:11" x14ac:dyDescent="0.25">
      <c r="B4907" t="str">
        <f t="shared" si="80"/>
        <v/>
      </c>
      <c r="K4907"/>
    </row>
    <row r="4908" spans="2:11" x14ac:dyDescent="0.25">
      <c r="B4908" t="str">
        <f t="shared" si="80"/>
        <v/>
      </c>
      <c r="K4908"/>
    </row>
    <row r="4909" spans="2:11" x14ac:dyDescent="0.25">
      <c r="B4909" t="str">
        <f t="shared" si="80"/>
        <v/>
      </c>
      <c r="K4909"/>
    </row>
    <row r="4910" spans="2:11" x14ac:dyDescent="0.25">
      <c r="B4910" t="str">
        <f t="shared" si="80"/>
        <v/>
      </c>
      <c r="K4910"/>
    </row>
    <row r="4911" spans="2:11" x14ac:dyDescent="0.25">
      <c r="B4911" t="str">
        <f t="shared" si="80"/>
        <v/>
      </c>
      <c r="K4911"/>
    </row>
    <row r="4912" spans="2:11" x14ac:dyDescent="0.25">
      <c r="B4912" t="str">
        <f t="shared" si="80"/>
        <v/>
      </c>
      <c r="K4912"/>
    </row>
    <row r="4913" spans="2:11" x14ac:dyDescent="0.25">
      <c r="B4913" t="str">
        <f t="shared" si="80"/>
        <v/>
      </c>
      <c r="K4913"/>
    </row>
    <row r="4914" spans="2:11" x14ac:dyDescent="0.25">
      <c r="B4914" t="str">
        <f t="shared" si="80"/>
        <v/>
      </c>
      <c r="K4914"/>
    </row>
    <row r="4915" spans="2:11" x14ac:dyDescent="0.25">
      <c r="B4915" t="str">
        <f t="shared" si="80"/>
        <v/>
      </c>
      <c r="K4915"/>
    </row>
    <row r="4916" spans="2:11" x14ac:dyDescent="0.25">
      <c r="B4916" t="str">
        <f t="shared" si="80"/>
        <v/>
      </c>
      <c r="K4916"/>
    </row>
    <row r="4917" spans="2:11" x14ac:dyDescent="0.25">
      <c r="B4917" t="str">
        <f t="shared" si="80"/>
        <v/>
      </c>
      <c r="K4917"/>
    </row>
    <row r="4918" spans="2:11" x14ac:dyDescent="0.25">
      <c r="B4918" t="str">
        <f t="shared" si="80"/>
        <v/>
      </c>
      <c r="K4918"/>
    </row>
    <row r="4919" spans="2:11" x14ac:dyDescent="0.25">
      <c r="B4919" t="str">
        <f t="shared" si="80"/>
        <v/>
      </c>
      <c r="K4919"/>
    </row>
    <row r="4920" spans="2:11" x14ac:dyDescent="0.25">
      <c r="B4920" t="str">
        <f t="shared" si="80"/>
        <v/>
      </c>
      <c r="K4920"/>
    </row>
    <row r="4921" spans="2:11" x14ac:dyDescent="0.25">
      <c r="B4921" t="str">
        <f t="shared" si="80"/>
        <v/>
      </c>
      <c r="K4921"/>
    </row>
    <row r="4922" spans="2:11" x14ac:dyDescent="0.25">
      <c r="B4922" t="str">
        <f t="shared" si="80"/>
        <v/>
      </c>
      <c r="K4922"/>
    </row>
    <row r="4923" spans="2:11" x14ac:dyDescent="0.25">
      <c r="B4923" t="str">
        <f t="shared" si="80"/>
        <v/>
      </c>
      <c r="K4923"/>
    </row>
    <row r="4924" spans="2:11" x14ac:dyDescent="0.25">
      <c r="B4924" t="str">
        <f t="shared" si="80"/>
        <v/>
      </c>
      <c r="K4924"/>
    </row>
    <row r="4925" spans="2:11" x14ac:dyDescent="0.25">
      <c r="B4925" t="str">
        <f t="shared" si="80"/>
        <v/>
      </c>
      <c r="K4925"/>
    </row>
    <row r="4926" spans="2:11" x14ac:dyDescent="0.25">
      <c r="B4926" t="str">
        <f t="shared" si="80"/>
        <v/>
      </c>
      <c r="K4926"/>
    </row>
    <row r="4927" spans="2:11" x14ac:dyDescent="0.25">
      <c r="B4927" t="str">
        <f t="shared" si="80"/>
        <v/>
      </c>
      <c r="K4927"/>
    </row>
    <row r="4928" spans="2:11" x14ac:dyDescent="0.25">
      <c r="B4928" t="str">
        <f t="shared" si="80"/>
        <v/>
      </c>
      <c r="K4928"/>
    </row>
    <row r="4929" spans="2:11" x14ac:dyDescent="0.25">
      <c r="B4929" t="str">
        <f t="shared" si="80"/>
        <v/>
      </c>
      <c r="K4929"/>
    </row>
    <row r="4930" spans="2:11" x14ac:dyDescent="0.25">
      <c r="B4930" t="str">
        <f t="shared" si="80"/>
        <v/>
      </c>
      <c r="K4930"/>
    </row>
    <row r="4931" spans="2:11" x14ac:dyDescent="0.25">
      <c r="B4931" t="str">
        <f t="shared" si="80"/>
        <v/>
      </c>
      <c r="K4931"/>
    </row>
    <row r="4932" spans="2:11" x14ac:dyDescent="0.25">
      <c r="B4932" t="str">
        <f t="shared" si="80"/>
        <v/>
      </c>
      <c r="K4932"/>
    </row>
    <row r="4933" spans="2:11" x14ac:dyDescent="0.25">
      <c r="B4933" t="str">
        <f t="shared" si="80"/>
        <v/>
      </c>
      <c r="K4933"/>
    </row>
    <row r="4934" spans="2:11" x14ac:dyDescent="0.25">
      <c r="B4934" t="str">
        <f t="shared" si="80"/>
        <v/>
      </c>
      <c r="K4934"/>
    </row>
    <row r="4935" spans="2:11" x14ac:dyDescent="0.25">
      <c r="B4935" t="str">
        <f t="shared" si="80"/>
        <v/>
      </c>
      <c r="K4935"/>
    </row>
    <row r="4936" spans="2:11" x14ac:dyDescent="0.25">
      <c r="B4936" t="str">
        <f t="shared" si="80"/>
        <v/>
      </c>
      <c r="K4936"/>
    </row>
    <row r="4937" spans="2:11" x14ac:dyDescent="0.25">
      <c r="B4937" t="str">
        <f t="shared" si="80"/>
        <v/>
      </c>
      <c r="K4937"/>
    </row>
    <row r="4938" spans="2:11" x14ac:dyDescent="0.25">
      <c r="B4938" t="str">
        <f t="shared" ref="B4938:B5001" si="81">LEFT(A4938,3)</f>
        <v/>
      </c>
      <c r="K4938"/>
    </row>
    <row r="4939" spans="2:11" x14ac:dyDescent="0.25">
      <c r="B4939" t="str">
        <f t="shared" si="81"/>
        <v/>
      </c>
      <c r="K4939"/>
    </row>
    <row r="4940" spans="2:11" x14ac:dyDescent="0.25">
      <c r="B4940" t="str">
        <f t="shared" si="81"/>
        <v/>
      </c>
      <c r="K4940"/>
    </row>
    <row r="4941" spans="2:11" x14ac:dyDescent="0.25">
      <c r="B4941" t="str">
        <f t="shared" si="81"/>
        <v/>
      </c>
      <c r="K4941"/>
    </row>
    <row r="4942" spans="2:11" x14ac:dyDescent="0.25">
      <c r="B4942" t="str">
        <f t="shared" si="81"/>
        <v/>
      </c>
      <c r="K4942"/>
    </row>
    <row r="4943" spans="2:11" x14ac:dyDescent="0.25">
      <c r="B4943" t="str">
        <f t="shared" si="81"/>
        <v/>
      </c>
      <c r="K4943"/>
    </row>
    <row r="4944" spans="2:11" x14ac:dyDescent="0.25">
      <c r="B4944" t="str">
        <f t="shared" si="81"/>
        <v/>
      </c>
      <c r="K4944"/>
    </row>
    <row r="4945" spans="2:11" x14ac:dyDescent="0.25">
      <c r="B4945" t="str">
        <f t="shared" si="81"/>
        <v/>
      </c>
      <c r="K4945"/>
    </row>
    <row r="4946" spans="2:11" x14ac:dyDescent="0.25">
      <c r="B4946" t="str">
        <f t="shared" si="81"/>
        <v/>
      </c>
      <c r="K4946"/>
    </row>
    <row r="4947" spans="2:11" x14ac:dyDescent="0.25">
      <c r="B4947" t="str">
        <f t="shared" si="81"/>
        <v/>
      </c>
      <c r="K4947"/>
    </row>
    <row r="4948" spans="2:11" x14ac:dyDescent="0.25">
      <c r="B4948" t="str">
        <f t="shared" si="81"/>
        <v/>
      </c>
      <c r="K4948"/>
    </row>
    <row r="4949" spans="2:11" x14ac:dyDescent="0.25">
      <c r="B4949" t="str">
        <f t="shared" si="81"/>
        <v/>
      </c>
      <c r="K4949"/>
    </row>
    <row r="4950" spans="2:11" x14ac:dyDescent="0.25">
      <c r="B4950" t="str">
        <f t="shared" si="81"/>
        <v/>
      </c>
      <c r="K4950"/>
    </row>
    <row r="4951" spans="2:11" x14ac:dyDescent="0.25">
      <c r="B4951" t="str">
        <f t="shared" si="81"/>
        <v/>
      </c>
      <c r="K4951"/>
    </row>
    <row r="4952" spans="2:11" x14ac:dyDescent="0.25">
      <c r="B4952" t="str">
        <f t="shared" si="81"/>
        <v/>
      </c>
      <c r="K4952"/>
    </row>
    <row r="4953" spans="2:11" x14ac:dyDescent="0.25">
      <c r="B4953" t="str">
        <f t="shared" si="81"/>
        <v/>
      </c>
      <c r="K4953"/>
    </row>
    <row r="4954" spans="2:11" x14ac:dyDescent="0.25">
      <c r="B4954" t="str">
        <f t="shared" si="81"/>
        <v/>
      </c>
      <c r="K4954"/>
    </row>
    <row r="4955" spans="2:11" x14ac:dyDescent="0.25">
      <c r="B4955" t="str">
        <f t="shared" si="81"/>
        <v/>
      </c>
      <c r="K4955"/>
    </row>
    <row r="4956" spans="2:11" x14ac:dyDescent="0.25">
      <c r="B4956" t="str">
        <f t="shared" si="81"/>
        <v/>
      </c>
      <c r="K4956"/>
    </row>
    <row r="4957" spans="2:11" x14ac:dyDescent="0.25">
      <c r="B4957" t="str">
        <f t="shared" si="81"/>
        <v/>
      </c>
      <c r="K4957"/>
    </row>
    <row r="4958" spans="2:11" x14ac:dyDescent="0.25">
      <c r="B4958" t="str">
        <f t="shared" si="81"/>
        <v/>
      </c>
      <c r="K4958"/>
    </row>
    <row r="4959" spans="2:11" x14ac:dyDescent="0.25">
      <c r="B4959" t="str">
        <f t="shared" si="81"/>
        <v/>
      </c>
      <c r="K4959"/>
    </row>
    <row r="4960" spans="2:11" x14ac:dyDescent="0.25">
      <c r="B4960" t="str">
        <f t="shared" si="81"/>
        <v/>
      </c>
      <c r="K4960"/>
    </row>
    <row r="4961" spans="2:11" x14ac:dyDescent="0.25">
      <c r="B4961" t="str">
        <f t="shared" si="81"/>
        <v/>
      </c>
      <c r="K4961"/>
    </row>
    <row r="4962" spans="2:11" x14ac:dyDescent="0.25">
      <c r="B4962" t="str">
        <f t="shared" si="81"/>
        <v/>
      </c>
      <c r="K4962"/>
    </row>
    <row r="4963" spans="2:11" x14ac:dyDescent="0.25">
      <c r="B4963" t="str">
        <f t="shared" si="81"/>
        <v/>
      </c>
      <c r="K4963"/>
    </row>
    <row r="4964" spans="2:11" x14ac:dyDescent="0.25">
      <c r="B4964" t="str">
        <f t="shared" si="81"/>
        <v/>
      </c>
      <c r="K4964"/>
    </row>
    <row r="4965" spans="2:11" x14ac:dyDescent="0.25">
      <c r="B4965" t="str">
        <f t="shared" si="81"/>
        <v/>
      </c>
      <c r="K4965"/>
    </row>
    <row r="4966" spans="2:11" x14ac:dyDescent="0.25">
      <c r="B4966" t="str">
        <f t="shared" si="81"/>
        <v/>
      </c>
      <c r="K4966"/>
    </row>
    <row r="4967" spans="2:11" x14ac:dyDescent="0.25">
      <c r="B4967" t="str">
        <f t="shared" si="81"/>
        <v/>
      </c>
      <c r="K4967"/>
    </row>
    <row r="4968" spans="2:11" x14ac:dyDescent="0.25">
      <c r="B4968" t="str">
        <f t="shared" si="81"/>
        <v/>
      </c>
      <c r="K4968"/>
    </row>
    <row r="4969" spans="2:11" x14ac:dyDescent="0.25">
      <c r="B4969" t="str">
        <f t="shared" si="81"/>
        <v/>
      </c>
      <c r="K4969"/>
    </row>
    <row r="4970" spans="2:11" x14ac:dyDescent="0.25">
      <c r="B4970" t="str">
        <f t="shared" si="81"/>
        <v/>
      </c>
      <c r="K4970"/>
    </row>
    <row r="4971" spans="2:11" x14ac:dyDescent="0.25">
      <c r="B4971" t="str">
        <f t="shared" si="81"/>
        <v/>
      </c>
      <c r="K4971"/>
    </row>
    <row r="4972" spans="2:11" x14ac:dyDescent="0.25">
      <c r="B4972" t="str">
        <f t="shared" si="81"/>
        <v/>
      </c>
      <c r="K4972"/>
    </row>
    <row r="4973" spans="2:11" x14ac:dyDescent="0.25">
      <c r="B4973" t="str">
        <f t="shared" si="81"/>
        <v/>
      </c>
      <c r="K4973"/>
    </row>
    <row r="4974" spans="2:11" x14ac:dyDescent="0.25">
      <c r="B4974" t="str">
        <f t="shared" si="81"/>
        <v/>
      </c>
      <c r="K4974"/>
    </row>
    <row r="4975" spans="2:11" x14ac:dyDescent="0.25">
      <c r="B4975" t="str">
        <f t="shared" si="81"/>
        <v/>
      </c>
      <c r="K4975"/>
    </row>
    <row r="4976" spans="2:11" x14ac:dyDescent="0.25">
      <c r="B4976" t="str">
        <f t="shared" si="81"/>
        <v/>
      </c>
      <c r="K4976"/>
    </row>
    <row r="4977" spans="2:11" x14ac:dyDescent="0.25">
      <c r="B4977" t="str">
        <f t="shared" si="81"/>
        <v/>
      </c>
      <c r="K4977"/>
    </row>
    <row r="4978" spans="2:11" x14ac:dyDescent="0.25">
      <c r="B4978" t="str">
        <f t="shared" si="81"/>
        <v/>
      </c>
      <c r="K4978"/>
    </row>
    <row r="4979" spans="2:11" x14ac:dyDescent="0.25">
      <c r="B4979" t="str">
        <f t="shared" si="81"/>
        <v/>
      </c>
      <c r="K4979"/>
    </row>
    <row r="4980" spans="2:11" x14ac:dyDescent="0.25">
      <c r="B4980" t="str">
        <f t="shared" si="81"/>
        <v/>
      </c>
      <c r="K4980"/>
    </row>
    <row r="4981" spans="2:11" x14ac:dyDescent="0.25">
      <c r="B4981" t="str">
        <f t="shared" si="81"/>
        <v/>
      </c>
      <c r="K4981"/>
    </row>
    <row r="4982" spans="2:11" x14ac:dyDescent="0.25">
      <c r="B4982" t="str">
        <f t="shared" si="81"/>
        <v/>
      </c>
      <c r="K4982"/>
    </row>
    <row r="4983" spans="2:11" x14ac:dyDescent="0.25">
      <c r="B4983" t="str">
        <f t="shared" si="81"/>
        <v/>
      </c>
      <c r="K4983"/>
    </row>
    <row r="4984" spans="2:11" x14ac:dyDescent="0.25">
      <c r="B4984" t="str">
        <f t="shared" si="81"/>
        <v/>
      </c>
      <c r="K4984"/>
    </row>
    <row r="4985" spans="2:11" x14ac:dyDescent="0.25">
      <c r="B4985" t="str">
        <f t="shared" si="81"/>
        <v/>
      </c>
      <c r="K4985"/>
    </row>
    <row r="4986" spans="2:11" x14ac:dyDescent="0.25">
      <c r="B4986" t="str">
        <f t="shared" si="81"/>
        <v/>
      </c>
      <c r="K4986"/>
    </row>
    <row r="4987" spans="2:11" x14ac:dyDescent="0.25">
      <c r="B4987" t="str">
        <f t="shared" si="81"/>
        <v/>
      </c>
      <c r="K4987"/>
    </row>
    <row r="4988" spans="2:11" x14ac:dyDescent="0.25">
      <c r="B4988" t="str">
        <f t="shared" si="81"/>
        <v/>
      </c>
      <c r="K4988"/>
    </row>
    <row r="4989" spans="2:11" x14ac:dyDescent="0.25">
      <c r="B4989" t="str">
        <f t="shared" si="81"/>
        <v/>
      </c>
      <c r="K4989"/>
    </row>
    <row r="4990" spans="2:11" x14ac:dyDescent="0.25">
      <c r="B4990" t="str">
        <f t="shared" si="81"/>
        <v/>
      </c>
      <c r="K4990"/>
    </row>
    <row r="4991" spans="2:11" x14ac:dyDescent="0.25">
      <c r="B4991" t="str">
        <f t="shared" si="81"/>
        <v/>
      </c>
      <c r="K4991"/>
    </row>
    <row r="4992" spans="2:11" x14ac:dyDescent="0.25">
      <c r="B4992" t="str">
        <f t="shared" si="81"/>
        <v/>
      </c>
      <c r="K4992"/>
    </row>
    <row r="4993" spans="2:11" x14ac:dyDescent="0.25">
      <c r="B4993" t="str">
        <f t="shared" si="81"/>
        <v/>
      </c>
      <c r="K4993"/>
    </row>
    <row r="4994" spans="2:11" x14ac:dyDescent="0.25">
      <c r="B4994" t="str">
        <f t="shared" si="81"/>
        <v/>
      </c>
      <c r="K4994"/>
    </row>
    <row r="4995" spans="2:11" x14ac:dyDescent="0.25">
      <c r="B4995" t="str">
        <f t="shared" si="81"/>
        <v/>
      </c>
      <c r="K4995"/>
    </row>
    <row r="4996" spans="2:11" x14ac:dyDescent="0.25">
      <c r="B4996" t="str">
        <f t="shared" si="81"/>
        <v/>
      </c>
      <c r="K4996"/>
    </row>
    <row r="4997" spans="2:11" x14ac:dyDescent="0.25">
      <c r="B4997" t="str">
        <f t="shared" si="81"/>
        <v/>
      </c>
      <c r="K4997"/>
    </row>
    <row r="4998" spans="2:11" x14ac:dyDescent="0.25">
      <c r="B4998" t="str">
        <f t="shared" si="81"/>
        <v/>
      </c>
      <c r="K4998"/>
    </row>
    <row r="4999" spans="2:11" x14ac:dyDescent="0.25">
      <c r="B4999" t="str">
        <f t="shared" si="81"/>
        <v/>
      </c>
      <c r="K4999"/>
    </row>
    <row r="5000" spans="2:11" x14ac:dyDescent="0.25">
      <c r="B5000" t="str">
        <f t="shared" si="81"/>
        <v/>
      </c>
      <c r="K5000"/>
    </row>
    <row r="5001" spans="2:11" x14ac:dyDescent="0.25">
      <c r="B5001" t="str">
        <f t="shared" si="81"/>
        <v/>
      </c>
      <c r="K5001"/>
    </row>
    <row r="5002" spans="2:11" x14ac:dyDescent="0.25">
      <c r="B5002" t="str">
        <f t="shared" ref="B5002:B5065" si="82">LEFT(A5002,3)</f>
        <v/>
      </c>
      <c r="K5002"/>
    </row>
    <row r="5003" spans="2:11" x14ac:dyDescent="0.25">
      <c r="B5003" t="str">
        <f t="shared" si="82"/>
        <v/>
      </c>
      <c r="K5003"/>
    </row>
    <row r="5004" spans="2:11" x14ac:dyDescent="0.25">
      <c r="B5004" t="str">
        <f t="shared" si="82"/>
        <v/>
      </c>
      <c r="K5004"/>
    </row>
    <row r="5005" spans="2:11" x14ac:dyDescent="0.25">
      <c r="B5005" t="str">
        <f t="shared" si="82"/>
        <v/>
      </c>
      <c r="K5005"/>
    </row>
    <row r="5006" spans="2:11" x14ac:dyDescent="0.25">
      <c r="B5006" t="str">
        <f t="shared" si="82"/>
        <v/>
      </c>
      <c r="K5006"/>
    </row>
    <row r="5007" spans="2:11" x14ac:dyDescent="0.25">
      <c r="B5007" t="str">
        <f t="shared" si="82"/>
        <v/>
      </c>
      <c r="K5007"/>
    </row>
    <row r="5008" spans="2:11" x14ac:dyDescent="0.25">
      <c r="B5008" t="str">
        <f t="shared" si="82"/>
        <v/>
      </c>
      <c r="K5008"/>
    </row>
    <row r="5009" spans="2:11" x14ac:dyDescent="0.25">
      <c r="B5009" t="str">
        <f t="shared" si="82"/>
        <v/>
      </c>
      <c r="K5009"/>
    </row>
    <row r="5010" spans="2:11" x14ac:dyDescent="0.25">
      <c r="B5010" t="str">
        <f t="shared" si="82"/>
        <v/>
      </c>
      <c r="K5010"/>
    </row>
    <row r="5011" spans="2:11" x14ac:dyDescent="0.25">
      <c r="B5011" t="str">
        <f t="shared" si="82"/>
        <v/>
      </c>
      <c r="K5011"/>
    </row>
    <row r="5012" spans="2:11" x14ac:dyDescent="0.25">
      <c r="B5012" t="str">
        <f t="shared" si="82"/>
        <v/>
      </c>
      <c r="K5012"/>
    </row>
    <row r="5013" spans="2:11" x14ac:dyDescent="0.25">
      <c r="B5013" t="str">
        <f t="shared" si="82"/>
        <v/>
      </c>
      <c r="K5013"/>
    </row>
    <row r="5014" spans="2:11" x14ac:dyDescent="0.25">
      <c r="B5014" t="str">
        <f t="shared" si="82"/>
        <v/>
      </c>
      <c r="K5014"/>
    </row>
    <row r="5015" spans="2:11" x14ac:dyDescent="0.25">
      <c r="B5015" t="str">
        <f t="shared" si="82"/>
        <v/>
      </c>
      <c r="K5015"/>
    </row>
    <row r="5016" spans="2:11" x14ac:dyDescent="0.25">
      <c r="B5016" t="str">
        <f t="shared" si="82"/>
        <v/>
      </c>
      <c r="K5016"/>
    </row>
    <row r="5017" spans="2:11" x14ac:dyDescent="0.25">
      <c r="B5017" t="str">
        <f t="shared" si="82"/>
        <v/>
      </c>
      <c r="K5017"/>
    </row>
    <row r="5018" spans="2:11" x14ac:dyDescent="0.25">
      <c r="B5018" t="str">
        <f t="shared" si="82"/>
        <v/>
      </c>
      <c r="K5018"/>
    </row>
    <row r="5019" spans="2:11" x14ac:dyDescent="0.25">
      <c r="B5019" t="str">
        <f t="shared" si="82"/>
        <v/>
      </c>
      <c r="K5019"/>
    </row>
    <row r="5020" spans="2:11" x14ac:dyDescent="0.25">
      <c r="B5020" t="str">
        <f t="shared" si="82"/>
        <v/>
      </c>
      <c r="K5020"/>
    </row>
    <row r="5021" spans="2:11" x14ac:dyDescent="0.25">
      <c r="B5021" t="str">
        <f t="shared" si="82"/>
        <v/>
      </c>
      <c r="K5021"/>
    </row>
    <row r="5022" spans="2:11" x14ac:dyDescent="0.25">
      <c r="B5022" t="str">
        <f t="shared" si="82"/>
        <v/>
      </c>
      <c r="K5022"/>
    </row>
    <row r="5023" spans="2:11" x14ac:dyDescent="0.25">
      <c r="B5023" t="str">
        <f t="shared" si="82"/>
        <v/>
      </c>
      <c r="K5023"/>
    </row>
    <row r="5024" spans="2:11" x14ac:dyDescent="0.25">
      <c r="B5024" t="str">
        <f t="shared" si="82"/>
        <v/>
      </c>
      <c r="K5024"/>
    </row>
    <row r="5025" spans="2:11" x14ac:dyDescent="0.25">
      <c r="B5025" t="str">
        <f t="shared" si="82"/>
        <v/>
      </c>
      <c r="K5025"/>
    </row>
    <row r="5026" spans="2:11" x14ac:dyDescent="0.25">
      <c r="B5026" t="str">
        <f t="shared" si="82"/>
        <v/>
      </c>
      <c r="K5026"/>
    </row>
    <row r="5027" spans="2:11" x14ac:dyDescent="0.25">
      <c r="B5027" t="str">
        <f t="shared" si="82"/>
        <v/>
      </c>
      <c r="K5027"/>
    </row>
    <row r="5028" spans="2:11" x14ac:dyDescent="0.25">
      <c r="B5028" t="str">
        <f t="shared" si="82"/>
        <v/>
      </c>
      <c r="K5028"/>
    </row>
    <row r="5029" spans="2:11" x14ac:dyDescent="0.25">
      <c r="B5029" t="str">
        <f t="shared" si="82"/>
        <v/>
      </c>
      <c r="K5029"/>
    </row>
    <row r="5030" spans="2:11" x14ac:dyDescent="0.25">
      <c r="B5030" t="str">
        <f t="shared" si="82"/>
        <v/>
      </c>
      <c r="K5030"/>
    </row>
    <row r="5031" spans="2:11" x14ac:dyDescent="0.25">
      <c r="B5031" t="str">
        <f t="shared" si="82"/>
        <v/>
      </c>
      <c r="K5031"/>
    </row>
    <row r="5032" spans="2:11" x14ac:dyDescent="0.25">
      <c r="B5032" t="str">
        <f t="shared" si="82"/>
        <v/>
      </c>
      <c r="K5032"/>
    </row>
    <row r="5033" spans="2:11" x14ac:dyDescent="0.25">
      <c r="B5033" t="str">
        <f t="shared" si="82"/>
        <v/>
      </c>
      <c r="K5033"/>
    </row>
    <row r="5034" spans="2:11" x14ac:dyDescent="0.25">
      <c r="B5034" t="str">
        <f t="shared" si="82"/>
        <v/>
      </c>
      <c r="K5034"/>
    </row>
    <row r="5035" spans="2:11" x14ac:dyDescent="0.25">
      <c r="B5035" t="str">
        <f t="shared" si="82"/>
        <v/>
      </c>
      <c r="K5035"/>
    </row>
    <row r="5036" spans="2:11" x14ac:dyDescent="0.25">
      <c r="B5036" t="str">
        <f t="shared" si="82"/>
        <v/>
      </c>
      <c r="K5036"/>
    </row>
    <row r="5037" spans="2:11" x14ac:dyDescent="0.25">
      <c r="B5037" t="str">
        <f t="shared" si="82"/>
        <v/>
      </c>
      <c r="K5037"/>
    </row>
    <row r="5038" spans="2:11" x14ac:dyDescent="0.25">
      <c r="B5038" t="str">
        <f t="shared" si="82"/>
        <v/>
      </c>
      <c r="K5038"/>
    </row>
    <row r="5039" spans="2:11" x14ac:dyDescent="0.25">
      <c r="B5039" t="str">
        <f t="shared" si="82"/>
        <v/>
      </c>
      <c r="K5039"/>
    </row>
    <row r="5040" spans="2:11" x14ac:dyDescent="0.25">
      <c r="B5040" t="str">
        <f t="shared" si="82"/>
        <v/>
      </c>
      <c r="K5040"/>
    </row>
    <row r="5041" spans="2:11" x14ac:dyDescent="0.25">
      <c r="B5041" t="str">
        <f t="shared" si="82"/>
        <v/>
      </c>
      <c r="K5041"/>
    </row>
    <row r="5042" spans="2:11" x14ac:dyDescent="0.25">
      <c r="B5042" t="str">
        <f t="shared" si="82"/>
        <v/>
      </c>
      <c r="K5042"/>
    </row>
    <row r="5043" spans="2:11" x14ac:dyDescent="0.25">
      <c r="B5043" t="str">
        <f t="shared" si="82"/>
        <v/>
      </c>
      <c r="K5043"/>
    </row>
    <row r="5044" spans="2:11" x14ac:dyDescent="0.25">
      <c r="B5044" t="str">
        <f t="shared" si="82"/>
        <v/>
      </c>
      <c r="K5044"/>
    </row>
    <row r="5045" spans="2:11" x14ac:dyDescent="0.25">
      <c r="B5045" t="str">
        <f t="shared" si="82"/>
        <v/>
      </c>
      <c r="K5045"/>
    </row>
    <row r="5046" spans="2:11" x14ac:dyDescent="0.25">
      <c r="B5046" t="str">
        <f t="shared" si="82"/>
        <v/>
      </c>
      <c r="K5046"/>
    </row>
    <row r="5047" spans="2:11" x14ac:dyDescent="0.25">
      <c r="B5047" t="str">
        <f t="shared" si="82"/>
        <v/>
      </c>
      <c r="K5047"/>
    </row>
    <row r="5048" spans="2:11" x14ac:dyDescent="0.25">
      <c r="B5048" t="str">
        <f t="shared" si="82"/>
        <v/>
      </c>
      <c r="K5048"/>
    </row>
    <row r="5049" spans="2:11" x14ac:dyDescent="0.25">
      <c r="B5049" t="str">
        <f t="shared" si="82"/>
        <v/>
      </c>
      <c r="K5049"/>
    </row>
    <row r="5050" spans="2:11" x14ac:dyDescent="0.25">
      <c r="B5050" t="str">
        <f t="shared" si="82"/>
        <v/>
      </c>
      <c r="K5050"/>
    </row>
    <row r="5051" spans="2:11" x14ac:dyDescent="0.25">
      <c r="B5051" t="str">
        <f t="shared" si="82"/>
        <v/>
      </c>
      <c r="K5051"/>
    </row>
    <row r="5052" spans="2:11" x14ac:dyDescent="0.25">
      <c r="B5052" t="str">
        <f t="shared" si="82"/>
        <v/>
      </c>
      <c r="K5052"/>
    </row>
    <row r="5053" spans="2:11" x14ac:dyDescent="0.25">
      <c r="B5053" t="str">
        <f t="shared" si="82"/>
        <v/>
      </c>
      <c r="K5053"/>
    </row>
    <row r="5054" spans="2:11" x14ac:dyDescent="0.25">
      <c r="B5054" t="str">
        <f t="shared" si="82"/>
        <v/>
      </c>
      <c r="K5054"/>
    </row>
    <row r="5055" spans="2:11" x14ac:dyDescent="0.25">
      <c r="B5055" t="str">
        <f t="shared" si="82"/>
        <v/>
      </c>
      <c r="K5055"/>
    </row>
    <row r="5056" spans="2:11" x14ac:dyDescent="0.25">
      <c r="B5056" t="str">
        <f t="shared" si="82"/>
        <v/>
      </c>
      <c r="K5056"/>
    </row>
    <row r="5057" spans="2:11" x14ac:dyDescent="0.25">
      <c r="B5057" t="str">
        <f t="shared" si="82"/>
        <v/>
      </c>
      <c r="K5057"/>
    </row>
    <row r="5058" spans="2:11" x14ac:dyDescent="0.25">
      <c r="B5058" t="str">
        <f t="shared" si="82"/>
        <v/>
      </c>
      <c r="K5058"/>
    </row>
    <row r="5059" spans="2:11" x14ac:dyDescent="0.25">
      <c r="B5059" t="str">
        <f t="shared" si="82"/>
        <v/>
      </c>
      <c r="K5059"/>
    </row>
    <row r="5060" spans="2:11" x14ac:dyDescent="0.25">
      <c r="B5060" t="str">
        <f t="shared" si="82"/>
        <v/>
      </c>
      <c r="K5060"/>
    </row>
    <row r="5061" spans="2:11" x14ac:dyDescent="0.25">
      <c r="B5061" t="str">
        <f t="shared" si="82"/>
        <v/>
      </c>
      <c r="K5061"/>
    </row>
    <row r="5062" spans="2:11" x14ac:dyDescent="0.25">
      <c r="B5062" t="str">
        <f t="shared" si="82"/>
        <v/>
      </c>
      <c r="K5062"/>
    </row>
    <row r="5063" spans="2:11" x14ac:dyDescent="0.25">
      <c r="B5063" t="str">
        <f t="shared" si="82"/>
        <v/>
      </c>
      <c r="K5063"/>
    </row>
    <row r="5064" spans="2:11" x14ac:dyDescent="0.25">
      <c r="B5064" t="str">
        <f t="shared" si="82"/>
        <v/>
      </c>
      <c r="K5064"/>
    </row>
    <row r="5065" spans="2:11" x14ac:dyDescent="0.25">
      <c r="B5065" t="str">
        <f t="shared" si="82"/>
        <v/>
      </c>
      <c r="K5065"/>
    </row>
    <row r="5066" spans="2:11" x14ac:dyDescent="0.25">
      <c r="B5066" t="str">
        <f t="shared" ref="B5066:B5129" si="83">LEFT(A5066,3)</f>
        <v/>
      </c>
      <c r="K5066"/>
    </row>
    <row r="5067" spans="2:11" x14ac:dyDescent="0.25">
      <c r="B5067" t="str">
        <f t="shared" si="83"/>
        <v/>
      </c>
      <c r="K5067"/>
    </row>
    <row r="5068" spans="2:11" x14ac:dyDescent="0.25">
      <c r="B5068" t="str">
        <f t="shared" si="83"/>
        <v/>
      </c>
      <c r="K5068"/>
    </row>
    <row r="5069" spans="2:11" x14ac:dyDescent="0.25">
      <c r="B5069" t="str">
        <f t="shared" si="83"/>
        <v/>
      </c>
      <c r="K5069"/>
    </row>
    <row r="5070" spans="2:11" x14ac:dyDescent="0.25">
      <c r="B5070" t="str">
        <f t="shared" si="83"/>
        <v/>
      </c>
      <c r="K5070"/>
    </row>
    <row r="5071" spans="2:11" x14ac:dyDescent="0.25">
      <c r="B5071" t="str">
        <f t="shared" si="83"/>
        <v/>
      </c>
      <c r="K5071"/>
    </row>
    <row r="5072" spans="2:11" x14ac:dyDescent="0.25">
      <c r="B5072" t="str">
        <f t="shared" si="83"/>
        <v/>
      </c>
      <c r="K5072"/>
    </row>
    <row r="5073" spans="2:11" x14ac:dyDescent="0.25">
      <c r="B5073" t="str">
        <f t="shared" si="83"/>
        <v/>
      </c>
      <c r="K5073"/>
    </row>
    <row r="5074" spans="2:11" x14ac:dyDescent="0.25">
      <c r="B5074" t="str">
        <f t="shared" si="83"/>
        <v/>
      </c>
      <c r="K5074"/>
    </row>
    <row r="5075" spans="2:11" x14ac:dyDescent="0.25">
      <c r="B5075" t="str">
        <f t="shared" si="83"/>
        <v/>
      </c>
      <c r="K5075"/>
    </row>
    <row r="5076" spans="2:11" x14ac:dyDescent="0.25">
      <c r="B5076" t="str">
        <f t="shared" si="83"/>
        <v/>
      </c>
      <c r="K5076"/>
    </row>
    <row r="5077" spans="2:11" x14ac:dyDescent="0.25">
      <c r="B5077" t="str">
        <f t="shared" si="83"/>
        <v/>
      </c>
      <c r="K5077"/>
    </row>
    <row r="5078" spans="2:11" x14ac:dyDescent="0.25">
      <c r="B5078" t="str">
        <f t="shared" si="83"/>
        <v/>
      </c>
      <c r="K5078"/>
    </row>
    <row r="5079" spans="2:11" x14ac:dyDescent="0.25">
      <c r="B5079" t="str">
        <f t="shared" si="83"/>
        <v/>
      </c>
      <c r="K5079"/>
    </row>
    <row r="5080" spans="2:11" x14ac:dyDescent="0.25">
      <c r="B5080" t="str">
        <f t="shared" si="83"/>
        <v/>
      </c>
      <c r="K5080"/>
    </row>
    <row r="5081" spans="2:11" x14ac:dyDescent="0.25">
      <c r="B5081" t="str">
        <f t="shared" si="83"/>
        <v/>
      </c>
      <c r="K5081"/>
    </row>
    <row r="5082" spans="2:11" x14ac:dyDescent="0.25">
      <c r="B5082" t="str">
        <f t="shared" si="83"/>
        <v/>
      </c>
      <c r="K5082"/>
    </row>
    <row r="5083" spans="2:11" x14ac:dyDescent="0.25">
      <c r="B5083" t="str">
        <f t="shared" si="83"/>
        <v/>
      </c>
      <c r="K5083"/>
    </row>
    <row r="5084" spans="2:11" x14ac:dyDescent="0.25">
      <c r="B5084" t="str">
        <f t="shared" si="83"/>
        <v/>
      </c>
      <c r="K5084"/>
    </row>
    <row r="5085" spans="2:11" x14ac:dyDescent="0.25">
      <c r="B5085" t="str">
        <f t="shared" si="83"/>
        <v/>
      </c>
      <c r="K5085"/>
    </row>
    <row r="5086" spans="2:11" x14ac:dyDescent="0.25">
      <c r="B5086" t="str">
        <f t="shared" si="83"/>
        <v/>
      </c>
      <c r="K5086"/>
    </row>
    <row r="5087" spans="2:11" x14ac:dyDescent="0.25">
      <c r="B5087" t="str">
        <f t="shared" si="83"/>
        <v/>
      </c>
      <c r="K5087"/>
    </row>
    <row r="5088" spans="2:11" x14ac:dyDescent="0.25">
      <c r="B5088" t="str">
        <f t="shared" si="83"/>
        <v/>
      </c>
      <c r="K5088"/>
    </row>
    <row r="5089" spans="2:11" x14ac:dyDescent="0.25">
      <c r="B5089" t="str">
        <f t="shared" si="83"/>
        <v/>
      </c>
      <c r="K5089"/>
    </row>
    <row r="5090" spans="2:11" x14ac:dyDescent="0.25">
      <c r="B5090" t="str">
        <f t="shared" si="83"/>
        <v/>
      </c>
      <c r="K5090"/>
    </row>
    <row r="5091" spans="2:11" x14ac:dyDescent="0.25">
      <c r="B5091" t="str">
        <f t="shared" si="83"/>
        <v/>
      </c>
      <c r="K5091"/>
    </row>
    <row r="5092" spans="2:11" x14ac:dyDescent="0.25">
      <c r="B5092" t="str">
        <f t="shared" si="83"/>
        <v/>
      </c>
      <c r="K5092"/>
    </row>
    <row r="5093" spans="2:11" x14ac:dyDescent="0.25">
      <c r="B5093" t="str">
        <f t="shared" si="83"/>
        <v/>
      </c>
      <c r="K5093"/>
    </row>
    <row r="5094" spans="2:11" x14ac:dyDescent="0.25">
      <c r="B5094" t="str">
        <f t="shared" si="83"/>
        <v/>
      </c>
      <c r="K5094"/>
    </row>
    <row r="5095" spans="2:11" x14ac:dyDescent="0.25">
      <c r="B5095" t="str">
        <f t="shared" si="83"/>
        <v/>
      </c>
      <c r="K5095"/>
    </row>
    <row r="5096" spans="2:11" x14ac:dyDescent="0.25">
      <c r="B5096" t="str">
        <f t="shared" si="83"/>
        <v/>
      </c>
      <c r="K5096"/>
    </row>
    <row r="5097" spans="2:11" x14ac:dyDescent="0.25">
      <c r="B5097" t="str">
        <f t="shared" si="83"/>
        <v/>
      </c>
      <c r="K5097"/>
    </row>
    <row r="5098" spans="2:11" x14ac:dyDescent="0.25">
      <c r="B5098" t="str">
        <f t="shared" si="83"/>
        <v/>
      </c>
      <c r="K5098"/>
    </row>
    <row r="5099" spans="2:11" x14ac:dyDescent="0.25">
      <c r="B5099" t="str">
        <f t="shared" si="83"/>
        <v/>
      </c>
      <c r="K5099"/>
    </row>
    <row r="5100" spans="2:11" x14ac:dyDescent="0.25">
      <c r="B5100" t="str">
        <f t="shared" si="83"/>
        <v/>
      </c>
      <c r="K5100"/>
    </row>
    <row r="5101" spans="2:11" x14ac:dyDescent="0.25">
      <c r="B5101" t="str">
        <f t="shared" si="83"/>
        <v/>
      </c>
      <c r="K5101"/>
    </row>
    <row r="5102" spans="2:11" x14ac:dyDescent="0.25">
      <c r="B5102" t="str">
        <f t="shared" si="83"/>
        <v/>
      </c>
      <c r="K5102"/>
    </row>
    <row r="5103" spans="2:11" x14ac:dyDescent="0.25">
      <c r="B5103" t="str">
        <f t="shared" si="83"/>
        <v/>
      </c>
      <c r="K5103"/>
    </row>
    <row r="5104" spans="2:11" x14ac:dyDescent="0.25">
      <c r="B5104" t="str">
        <f t="shared" si="83"/>
        <v/>
      </c>
      <c r="K5104"/>
    </row>
    <row r="5105" spans="2:11" x14ac:dyDescent="0.25">
      <c r="B5105" t="str">
        <f t="shared" si="83"/>
        <v/>
      </c>
      <c r="K5105"/>
    </row>
    <row r="5106" spans="2:11" x14ac:dyDescent="0.25">
      <c r="B5106" t="str">
        <f t="shared" si="83"/>
        <v/>
      </c>
      <c r="K5106"/>
    </row>
    <row r="5107" spans="2:11" x14ac:dyDescent="0.25">
      <c r="B5107" t="str">
        <f t="shared" si="83"/>
        <v/>
      </c>
      <c r="K5107"/>
    </row>
    <row r="5108" spans="2:11" x14ac:dyDescent="0.25">
      <c r="B5108" t="str">
        <f t="shared" si="83"/>
        <v/>
      </c>
      <c r="K5108"/>
    </row>
    <row r="5109" spans="2:11" x14ac:dyDescent="0.25">
      <c r="B5109" t="str">
        <f t="shared" si="83"/>
        <v/>
      </c>
      <c r="K5109"/>
    </row>
    <row r="5110" spans="2:11" x14ac:dyDescent="0.25">
      <c r="B5110" t="str">
        <f t="shared" si="83"/>
        <v/>
      </c>
      <c r="K5110"/>
    </row>
    <row r="5111" spans="2:11" x14ac:dyDescent="0.25">
      <c r="B5111" t="str">
        <f t="shared" si="83"/>
        <v/>
      </c>
      <c r="K5111"/>
    </row>
    <row r="5112" spans="2:11" x14ac:dyDescent="0.25">
      <c r="B5112" t="str">
        <f t="shared" si="83"/>
        <v/>
      </c>
      <c r="K5112"/>
    </row>
    <row r="5113" spans="2:11" x14ac:dyDescent="0.25">
      <c r="B5113" t="str">
        <f t="shared" si="83"/>
        <v/>
      </c>
      <c r="K5113"/>
    </row>
    <row r="5114" spans="2:11" x14ac:dyDescent="0.25">
      <c r="B5114" t="str">
        <f t="shared" si="83"/>
        <v/>
      </c>
      <c r="K5114"/>
    </row>
    <row r="5115" spans="2:11" x14ac:dyDescent="0.25">
      <c r="B5115" t="str">
        <f t="shared" si="83"/>
        <v/>
      </c>
      <c r="K5115"/>
    </row>
    <row r="5116" spans="2:11" x14ac:dyDescent="0.25">
      <c r="B5116" t="str">
        <f t="shared" si="83"/>
        <v/>
      </c>
      <c r="K5116"/>
    </row>
    <row r="5117" spans="2:11" x14ac:dyDescent="0.25">
      <c r="B5117" t="str">
        <f t="shared" si="83"/>
        <v/>
      </c>
      <c r="K5117"/>
    </row>
    <row r="5118" spans="2:11" x14ac:dyDescent="0.25">
      <c r="B5118" t="str">
        <f t="shared" si="83"/>
        <v/>
      </c>
      <c r="K5118"/>
    </row>
    <row r="5119" spans="2:11" x14ac:dyDescent="0.25">
      <c r="B5119" t="str">
        <f t="shared" si="83"/>
        <v/>
      </c>
      <c r="K5119"/>
    </row>
    <row r="5120" spans="2:11" x14ac:dyDescent="0.25">
      <c r="B5120" t="str">
        <f t="shared" si="83"/>
        <v/>
      </c>
      <c r="K5120"/>
    </row>
    <row r="5121" spans="2:11" x14ac:dyDescent="0.25">
      <c r="B5121" t="str">
        <f t="shared" si="83"/>
        <v/>
      </c>
      <c r="K5121"/>
    </row>
    <row r="5122" spans="2:11" x14ac:dyDescent="0.25">
      <c r="B5122" t="str">
        <f t="shared" si="83"/>
        <v/>
      </c>
      <c r="K5122"/>
    </row>
    <row r="5123" spans="2:11" x14ac:dyDescent="0.25">
      <c r="B5123" t="str">
        <f t="shared" si="83"/>
        <v/>
      </c>
      <c r="K5123"/>
    </row>
    <row r="5124" spans="2:11" x14ac:dyDescent="0.25">
      <c r="B5124" t="str">
        <f t="shared" si="83"/>
        <v/>
      </c>
      <c r="K5124"/>
    </row>
    <row r="5125" spans="2:11" x14ac:dyDescent="0.25">
      <c r="B5125" t="str">
        <f t="shared" si="83"/>
        <v/>
      </c>
      <c r="K5125"/>
    </row>
    <row r="5126" spans="2:11" x14ac:dyDescent="0.25">
      <c r="B5126" t="str">
        <f t="shared" si="83"/>
        <v/>
      </c>
      <c r="K5126"/>
    </row>
    <row r="5127" spans="2:11" x14ac:dyDescent="0.25">
      <c r="B5127" t="str">
        <f t="shared" si="83"/>
        <v/>
      </c>
      <c r="K5127"/>
    </row>
    <row r="5128" spans="2:11" x14ac:dyDescent="0.25">
      <c r="B5128" t="str">
        <f t="shared" si="83"/>
        <v/>
      </c>
      <c r="K5128"/>
    </row>
    <row r="5129" spans="2:11" x14ac:dyDescent="0.25">
      <c r="B5129" t="str">
        <f t="shared" si="83"/>
        <v/>
      </c>
      <c r="K5129"/>
    </row>
    <row r="5130" spans="2:11" x14ac:dyDescent="0.25">
      <c r="B5130" t="str">
        <f t="shared" ref="B5130:B5193" si="84">LEFT(A5130,3)</f>
        <v/>
      </c>
      <c r="K5130"/>
    </row>
    <row r="5131" spans="2:11" x14ac:dyDescent="0.25">
      <c r="B5131" t="str">
        <f t="shared" si="84"/>
        <v/>
      </c>
      <c r="K5131"/>
    </row>
    <row r="5132" spans="2:11" x14ac:dyDescent="0.25">
      <c r="B5132" t="str">
        <f t="shared" si="84"/>
        <v/>
      </c>
      <c r="K5132"/>
    </row>
    <row r="5133" spans="2:11" x14ac:dyDescent="0.25">
      <c r="B5133" t="str">
        <f t="shared" si="84"/>
        <v/>
      </c>
      <c r="K5133"/>
    </row>
    <row r="5134" spans="2:11" x14ac:dyDescent="0.25">
      <c r="B5134" t="str">
        <f t="shared" si="84"/>
        <v/>
      </c>
      <c r="K5134"/>
    </row>
    <row r="5135" spans="2:11" x14ac:dyDescent="0.25">
      <c r="B5135" t="str">
        <f t="shared" si="84"/>
        <v/>
      </c>
      <c r="K5135"/>
    </row>
    <row r="5136" spans="2:11" x14ac:dyDescent="0.25">
      <c r="B5136" t="str">
        <f t="shared" si="84"/>
        <v/>
      </c>
      <c r="K5136"/>
    </row>
    <row r="5137" spans="2:11" x14ac:dyDescent="0.25">
      <c r="B5137" t="str">
        <f t="shared" si="84"/>
        <v/>
      </c>
      <c r="K5137"/>
    </row>
    <row r="5138" spans="2:11" x14ac:dyDescent="0.25">
      <c r="B5138" t="str">
        <f t="shared" si="84"/>
        <v/>
      </c>
      <c r="K5138"/>
    </row>
    <row r="5139" spans="2:11" x14ac:dyDescent="0.25">
      <c r="B5139" t="str">
        <f t="shared" si="84"/>
        <v/>
      </c>
      <c r="K5139"/>
    </row>
    <row r="5140" spans="2:11" x14ac:dyDescent="0.25">
      <c r="B5140" t="str">
        <f t="shared" si="84"/>
        <v/>
      </c>
      <c r="K5140"/>
    </row>
    <row r="5141" spans="2:11" x14ac:dyDescent="0.25">
      <c r="B5141" t="str">
        <f t="shared" si="84"/>
        <v/>
      </c>
      <c r="K5141"/>
    </row>
    <row r="5142" spans="2:11" x14ac:dyDescent="0.25">
      <c r="B5142" t="str">
        <f t="shared" si="84"/>
        <v/>
      </c>
      <c r="K5142"/>
    </row>
    <row r="5143" spans="2:11" x14ac:dyDescent="0.25">
      <c r="B5143" t="str">
        <f t="shared" si="84"/>
        <v/>
      </c>
      <c r="K5143"/>
    </row>
    <row r="5144" spans="2:11" x14ac:dyDescent="0.25">
      <c r="B5144" t="str">
        <f t="shared" si="84"/>
        <v/>
      </c>
      <c r="K5144"/>
    </row>
    <row r="5145" spans="2:11" x14ac:dyDescent="0.25">
      <c r="B5145" t="str">
        <f t="shared" si="84"/>
        <v/>
      </c>
      <c r="K5145"/>
    </row>
    <row r="5146" spans="2:11" x14ac:dyDescent="0.25">
      <c r="B5146" t="str">
        <f t="shared" si="84"/>
        <v/>
      </c>
      <c r="K5146"/>
    </row>
    <row r="5147" spans="2:11" x14ac:dyDescent="0.25">
      <c r="B5147" t="str">
        <f t="shared" si="84"/>
        <v/>
      </c>
      <c r="K5147"/>
    </row>
    <row r="5148" spans="2:11" x14ac:dyDescent="0.25">
      <c r="B5148" t="str">
        <f t="shared" si="84"/>
        <v/>
      </c>
      <c r="K5148"/>
    </row>
    <row r="5149" spans="2:11" x14ac:dyDescent="0.25">
      <c r="B5149" t="str">
        <f t="shared" si="84"/>
        <v/>
      </c>
      <c r="K5149"/>
    </row>
    <row r="5150" spans="2:11" x14ac:dyDescent="0.25">
      <c r="B5150" t="str">
        <f t="shared" si="84"/>
        <v/>
      </c>
      <c r="K5150"/>
    </row>
    <row r="5151" spans="2:11" x14ac:dyDescent="0.25">
      <c r="B5151" t="str">
        <f t="shared" si="84"/>
        <v/>
      </c>
      <c r="K5151"/>
    </row>
    <row r="5152" spans="2:11" x14ac:dyDescent="0.25">
      <c r="B5152" t="str">
        <f t="shared" si="84"/>
        <v/>
      </c>
      <c r="K5152"/>
    </row>
    <row r="5153" spans="2:11" x14ac:dyDescent="0.25">
      <c r="B5153" t="str">
        <f t="shared" si="84"/>
        <v/>
      </c>
      <c r="K5153"/>
    </row>
    <row r="5154" spans="2:11" x14ac:dyDescent="0.25">
      <c r="B5154" t="str">
        <f t="shared" si="84"/>
        <v/>
      </c>
      <c r="K5154"/>
    </row>
    <row r="5155" spans="2:11" x14ac:dyDescent="0.25">
      <c r="B5155" t="str">
        <f t="shared" si="84"/>
        <v/>
      </c>
      <c r="K5155"/>
    </row>
    <row r="5156" spans="2:11" x14ac:dyDescent="0.25">
      <c r="B5156" t="str">
        <f t="shared" si="84"/>
        <v/>
      </c>
      <c r="K5156"/>
    </row>
    <row r="5157" spans="2:11" x14ac:dyDescent="0.25">
      <c r="B5157" t="str">
        <f t="shared" si="84"/>
        <v/>
      </c>
      <c r="K5157"/>
    </row>
    <row r="5158" spans="2:11" x14ac:dyDescent="0.25">
      <c r="B5158" t="str">
        <f t="shared" si="84"/>
        <v/>
      </c>
      <c r="K5158"/>
    </row>
    <row r="5159" spans="2:11" x14ac:dyDescent="0.25">
      <c r="B5159" t="str">
        <f t="shared" si="84"/>
        <v/>
      </c>
      <c r="K5159"/>
    </row>
    <row r="5160" spans="2:11" x14ac:dyDescent="0.25">
      <c r="B5160" t="str">
        <f t="shared" si="84"/>
        <v/>
      </c>
      <c r="K5160"/>
    </row>
    <row r="5161" spans="2:11" x14ac:dyDescent="0.25">
      <c r="B5161" t="str">
        <f t="shared" si="84"/>
        <v/>
      </c>
      <c r="K5161"/>
    </row>
    <row r="5162" spans="2:11" x14ac:dyDescent="0.25">
      <c r="B5162" t="str">
        <f t="shared" si="84"/>
        <v/>
      </c>
      <c r="K5162"/>
    </row>
    <row r="5163" spans="2:11" x14ac:dyDescent="0.25">
      <c r="B5163" t="str">
        <f t="shared" si="84"/>
        <v/>
      </c>
      <c r="K5163"/>
    </row>
    <row r="5164" spans="2:11" x14ac:dyDescent="0.25">
      <c r="B5164" t="str">
        <f t="shared" si="84"/>
        <v/>
      </c>
      <c r="K5164"/>
    </row>
    <row r="5165" spans="2:11" x14ac:dyDescent="0.25">
      <c r="B5165" t="str">
        <f t="shared" si="84"/>
        <v/>
      </c>
      <c r="K5165"/>
    </row>
    <row r="5166" spans="2:11" x14ac:dyDescent="0.25">
      <c r="B5166" t="str">
        <f t="shared" si="84"/>
        <v/>
      </c>
      <c r="K5166"/>
    </row>
    <row r="5167" spans="2:11" x14ac:dyDescent="0.25">
      <c r="B5167" t="str">
        <f t="shared" si="84"/>
        <v/>
      </c>
      <c r="K5167"/>
    </row>
    <row r="5168" spans="2:11" x14ac:dyDescent="0.25">
      <c r="B5168" t="str">
        <f t="shared" si="84"/>
        <v/>
      </c>
      <c r="K5168"/>
    </row>
    <row r="5169" spans="2:11" x14ac:dyDescent="0.25">
      <c r="B5169" t="str">
        <f t="shared" si="84"/>
        <v/>
      </c>
      <c r="K5169"/>
    </row>
    <row r="5170" spans="2:11" x14ac:dyDescent="0.25">
      <c r="B5170" t="str">
        <f t="shared" si="84"/>
        <v/>
      </c>
      <c r="K5170"/>
    </row>
    <row r="5171" spans="2:11" x14ac:dyDescent="0.25">
      <c r="B5171" t="str">
        <f t="shared" si="84"/>
        <v/>
      </c>
      <c r="K5171"/>
    </row>
    <row r="5172" spans="2:11" x14ac:dyDescent="0.25">
      <c r="B5172" t="str">
        <f t="shared" si="84"/>
        <v/>
      </c>
      <c r="K5172"/>
    </row>
    <row r="5173" spans="2:11" x14ac:dyDescent="0.25">
      <c r="B5173" t="str">
        <f t="shared" si="84"/>
        <v/>
      </c>
      <c r="K5173"/>
    </row>
    <row r="5174" spans="2:11" x14ac:dyDescent="0.25">
      <c r="B5174" t="str">
        <f t="shared" si="84"/>
        <v/>
      </c>
      <c r="K5174"/>
    </row>
    <row r="5175" spans="2:11" x14ac:dyDescent="0.25">
      <c r="B5175" t="str">
        <f t="shared" si="84"/>
        <v/>
      </c>
      <c r="K5175"/>
    </row>
    <row r="5176" spans="2:11" x14ac:dyDescent="0.25">
      <c r="B5176" t="str">
        <f t="shared" si="84"/>
        <v/>
      </c>
      <c r="K5176"/>
    </row>
    <row r="5177" spans="2:11" x14ac:dyDescent="0.25">
      <c r="B5177" t="str">
        <f t="shared" si="84"/>
        <v/>
      </c>
      <c r="K5177"/>
    </row>
    <row r="5178" spans="2:11" x14ac:dyDescent="0.25">
      <c r="B5178" t="str">
        <f t="shared" si="84"/>
        <v/>
      </c>
      <c r="K5178"/>
    </row>
    <row r="5179" spans="2:11" x14ac:dyDescent="0.25">
      <c r="B5179" t="str">
        <f t="shared" si="84"/>
        <v/>
      </c>
      <c r="K5179"/>
    </row>
    <row r="5180" spans="2:11" x14ac:dyDescent="0.25">
      <c r="B5180" t="str">
        <f t="shared" si="84"/>
        <v/>
      </c>
      <c r="K5180"/>
    </row>
    <row r="5181" spans="2:11" x14ac:dyDescent="0.25">
      <c r="B5181" t="str">
        <f t="shared" si="84"/>
        <v/>
      </c>
      <c r="K5181"/>
    </row>
    <row r="5182" spans="2:11" x14ac:dyDescent="0.25">
      <c r="B5182" t="str">
        <f t="shared" si="84"/>
        <v/>
      </c>
      <c r="K5182"/>
    </row>
    <row r="5183" spans="2:11" x14ac:dyDescent="0.25">
      <c r="B5183" t="str">
        <f t="shared" si="84"/>
        <v/>
      </c>
      <c r="K5183"/>
    </row>
    <row r="5184" spans="2:11" x14ac:dyDescent="0.25">
      <c r="B5184" t="str">
        <f t="shared" si="84"/>
        <v/>
      </c>
      <c r="K5184"/>
    </row>
    <row r="5185" spans="2:11" x14ac:dyDescent="0.25">
      <c r="B5185" t="str">
        <f t="shared" si="84"/>
        <v/>
      </c>
      <c r="K5185"/>
    </row>
    <row r="5186" spans="2:11" x14ac:dyDescent="0.25">
      <c r="B5186" t="str">
        <f t="shared" si="84"/>
        <v/>
      </c>
      <c r="K5186"/>
    </row>
    <row r="5187" spans="2:11" x14ac:dyDescent="0.25">
      <c r="B5187" t="str">
        <f t="shared" si="84"/>
        <v/>
      </c>
      <c r="K5187"/>
    </row>
    <row r="5188" spans="2:11" x14ac:dyDescent="0.25">
      <c r="B5188" t="str">
        <f t="shared" si="84"/>
        <v/>
      </c>
      <c r="K5188"/>
    </row>
    <row r="5189" spans="2:11" x14ac:dyDescent="0.25">
      <c r="B5189" t="str">
        <f t="shared" si="84"/>
        <v/>
      </c>
      <c r="K5189"/>
    </row>
    <row r="5190" spans="2:11" x14ac:dyDescent="0.25">
      <c r="B5190" t="str">
        <f t="shared" si="84"/>
        <v/>
      </c>
      <c r="K5190"/>
    </row>
    <row r="5191" spans="2:11" x14ac:dyDescent="0.25">
      <c r="B5191" t="str">
        <f t="shared" si="84"/>
        <v/>
      </c>
      <c r="K5191"/>
    </row>
    <row r="5192" spans="2:11" x14ac:dyDescent="0.25">
      <c r="B5192" t="str">
        <f t="shared" si="84"/>
        <v/>
      </c>
      <c r="K5192"/>
    </row>
    <row r="5193" spans="2:11" x14ac:dyDescent="0.25">
      <c r="B5193" t="str">
        <f t="shared" si="84"/>
        <v/>
      </c>
      <c r="K5193"/>
    </row>
    <row r="5194" spans="2:11" x14ac:dyDescent="0.25">
      <c r="B5194" t="str">
        <f t="shared" ref="B5194:B5257" si="85">LEFT(A5194,3)</f>
        <v/>
      </c>
      <c r="K5194"/>
    </row>
    <row r="5195" spans="2:11" x14ac:dyDescent="0.25">
      <c r="B5195" t="str">
        <f t="shared" si="85"/>
        <v/>
      </c>
      <c r="K5195"/>
    </row>
    <row r="5196" spans="2:11" x14ac:dyDescent="0.25">
      <c r="B5196" t="str">
        <f t="shared" si="85"/>
        <v/>
      </c>
      <c r="K5196"/>
    </row>
    <row r="5197" spans="2:11" x14ac:dyDescent="0.25">
      <c r="B5197" t="str">
        <f t="shared" si="85"/>
        <v/>
      </c>
      <c r="K5197"/>
    </row>
    <row r="5198" spans="2:11" x14ac:dyDescent="0.25">
      <c r="B5198" t="str">
        <f t="shared" si="85"/>
        <v/>
      </c>
      <c r="K5198"/>
    </row>
    <row r="5199" spans="2:11" x14ac:dyDescent="0.25">
      <c r="B5199" t="str">
        <f t="shared" si="85"/>
        <v/>
      </c>
      <c r="K5199"/>
    </row>
    <row r="5200" spans="2:11" x14ac:dyDescent="0.25">
      <c r="B5200" t="str">
        <f t="shared" si="85"/>
        <v/>
      </c>
      <c r="K5200"/>
    </row>
    <row r="5201" spans="2:11" x14ac:dyDescent="0.25">
      <c r="B5201" t="str">
        <f t="shared" si="85"/>
        <v/>
      </c>
      <c r="K5201"/>
    </row>
    <row r="5202" spans="2:11" x14ac:dyDescent="0.25">
      <c r="B5202" t="str">
        <f t="shared" si="85"/>
        <v/>
      </c>
      <c r="K5202"/>
    </row>
    <row r="5203" spans="2:11" x14ac:dyDescent="0.25">
      <c r="B5203" t="str">
        <f t="shared" si="85"/>
        <v/>
      </c>
      <c r="K5203"/>
    </row>
    <row r="5204" spans="2:11" x14ac:dyDescent="0.25">
      <c r="B5204" t="str">
        <f t="shared" si="85"/>
        <v/>
      </c>
      <c r="K5204"/>
    </row>
    <row r="5205" spans="2:11" x14ac:dyDescent="0.25">
      <c r="B5205" t="str">
        <f t="shared" si="85"/>
        <v/>
      </c>
      <c r="K5205"/>
    </row>
    <row r="5206" spans="2:11" x14ac:dyDescent="0.25">
      <c r="B5206" t="str">
        <f t="shared" si="85"/>
        <v/>
      </c>
      <c r="K5206"/>
    </row>
    <row r="5207" spans="2:11" x14ac:dyDescent="0.25">
      <c r="B5207" t="str">
        <f t="shared" si="85"/>
        <v/>
      </c>
      <c r="K5207"/>
    </row>
    <row r="5208" spans="2:11" x14ac:dyDescent="0.25">
      <c r="B5208" t="str">
        <f t="shared" si="85"/>
        <v/>
      </c>
      <c r="K5208"/>
    </row>
    <row r="5209" spans="2:11" x14ac:dyDescent="0.25">
      <c r="B5209" t="str">
        <f t="shared" si="85"/>
        <v/>
      </c>
      <c r="K5209"/>
    </row>
    <row r="5210" spans="2:11" x14ac:dyDescent="0.25">
      <c r="B5210" t="str">
        <f t="shared" si="85"/>
        <v/>
      </c>
      <c r="K5210"/>
    </row>
    <row r="5211" spans="2:11" x14ac:dyDescent="0.25">
      <c r="B5211" t="str">
        <f t="shared" si="85"/>
        <v/>
      </c>
      <c r="K5211"/>
    </row>
    <row r="5212" spans="2:11" x14ac:dyDescent="0.25">
      <c r="B5212" t="str">
        <f t="shared" si="85"/>
        <v/>
      </c>
      <c r="K5212"/>
    </row>
    <row r="5213" spans="2:11" x14ac:dyDescent="0.25">
      <c r="B5213" t="str">
        <f t="shared" si="85"/>
        <v/>
      </c>
      <c r="K5213"/>
    </row>
    <row r="5214" spans="2:11" x14ac:dyDescent="0.25">
      <c r="B5214" t="str">
        <f t="shared" si="85"/>
        <v/>
      </c>
      <c r="K5214"/>
    </row>
    <row r="5215" spans="2:11" x14ac:dyDescent="0.25">
      <c r="B5215" t="str">
        <f t="shared" si="85"/>
        <v/>
      </c>
      <c r="K5215"/>
    </row>
    <row r="5216" spans="2:11" x14ac:dyDescent="0.25">
      <c r="B5216" t="str">
        <f t="shared" si="85"/>
        <v/>
      </c>
      <c r="K5216"/>
    </row>
    <row r="5217" spans="2:11" x14ac:dyDescent="0.25">
      <c r="B5217" t="str">
        <f t="shared" si="85"/>
        <v/>
      </c>
      <c r="K5217"/>
    </row>
    <row r="5218" spans="2:11" x14ac:dyDescent="0.25">
      <c r="B5218" t="str">
        <f t="shared" si="85"/>
        <v/>
      </c>
      <c r="K5218"/>
    </row>
    <row r="5219" spans="2:11" x14ac:dyDescent="0.25">
      <c r="B5219" t="str">
        <f t="shared" si="85"/>
        <v/>
      </c>
      <c r="K5219"/>
    </row>
    <row r="5220" spans="2:11" x14ac:dyDescent="0.25">
      <c r="B5220" t="str">
        <f t="shared" si="85"/>
        <v/>
      </c>
      <c r="K5220"/>
    </row>
    <row r="5221" spans="2:11" x14ac:dyDescent="0.25">
      <c r="B5221" t="str">
        <f t="shared" si="85"/>
        <v/>
      </c>
      <c r="K5221"/>
    </row>
    <row r="5222" spans="2:11" x14ac:dyDescent="0.25">
      <c r="B5222" t="str">
        <f t="shared" si="85"/>
        <v/>
      </c>
      <c r="K5222"/>
    </row>
    <row r="5223" spans="2:11" x14ac:dyDescent="0.25">
      <c r="B5223" t="str">
        <f t="shared" si="85"/>
        <v/>
      </c>
      <c r="K5223"/>
    </row>
    <row r="5224" spans="2:11" x14ac:dyDescent="0.25">
      <c r="B5224" t="str">
        <f t="shared" si="85"/>
        <v/>
      </c>
      <c r="K5224"/>
    </row>
    <row r="5225" spans="2:11" x14ac:dyDescent="0.25">
      <c r="B5225" t="str">
        <f t="shared" si="85"/>
        <v/>
      </c>
      <c r="K5225"/>
    </row>
    <row r="5226" spans="2:11" x14ac:dyDescent="0.25">
      <c r="B5226" t="str">
        <f t="shared" si="85"/>
        <v/>
      </c>
      <c r="K5226"/>
    </row>
    <row r="5227" spans="2:11" x14ac:dyDescent="0.25">
      <c r="B5227" t="str">
        <f t="shared" si="85"/>
        <v/>
      </c>
      <c r="K5227"/>
    </row>
    <row r="5228" spans="2:11" x14ac:dyDescent="0.25">
      <c r="B5228" t="str">
        <f t="shared" si="85"/>
        <v/>
      </c>
      <c r="K5228"/>
    </row>
    <row r="5229" spans="2:11" x14ac:dyDescent="0.25">
      <c r="B5229" t="str">
        <f t="shared" si="85"/>
        <v/>
      </c>
      <c r="K5229"/>
    </row>
    <row r="5230" spans="2:11" x14ac:dyDescent="0.25">
      <c r="B5230" t="str">
        <f t="shared" si="85"/>
        <v/>
      </c>
      <c r="K5230"/>
    </row>
    <row r="5231" spans="2:11" x14ac:dyDescent="0.25">
      <c r="B5231" t="str">
        <f t="shared" si="85"/>
        <v/>
      </c>
      <c r="K5231"/>
    </row>
    <row r="5232" spans="2:11" x14ac:dyDescent="0.25">
      <c r="B5232" t="str">
        <f t="shared" si="85"/>
        <v/>
      </c>
      <c r="K5232"/>
    </row>
    <row r="5233" spans="2:11" x14ac:dyDescent="0.25">
      <c r="B5233" t="str">
        <f t="shared" si="85"/>
        <v/>
      </c>
      <c r="K5233"/>
    </row>
    <row r="5234" spans="2:11" x14ac:dyDescent="0.25">
      <c r="B5234" t="str">
        <f t="shared" si="85"/>
        <v/>
      </c>
      <c r="K5234"/>
    </row>
    <row r="5235" spans="2:11" x14ac:dyDescent="0.25">
      <c r="B5235" t="str">
        <f t="shared" si="85"/>
        <v/>
      </c>
      <c r="K5235"/>
    </row>
    <row r="5236" spans="2:11" x14ac:dyDescent="0.25">
      <c r="B5236" t="str">
        <f t="shared" si="85"/>
        <v/>
      </c>
      <c r="K5236"/>
    </row>
    <row r="5237" spans="2:11" x14ac:dyDescent="0.25">
      <c r="B5237" t="str">
        <f t="shared" si="85"/>
        <v/>
      </c>
      <c r="K5237"/>
    </row>
    <row r="5238" spans="2:11" x14ac:dyDescent="0.25">
      <c r="B5238" t="str">
        <f t="shared" si="85"/>
        <v/>
      </c>
      <c r="K5238"/>
    </row>
    <row r="5239" spans="2:11" x14ac:dyDescent="0.25">
      <c r="B5239" t="str">
        <f t="shared" si="85"/>
        <v/>
      </c>
      <c r="K5239"/>
    </row>
    <row r="5240" spans="2:11" x14ac:dyDescent="0.25">
      <c r="B5240" t="str">
        <f t="shared" si="85"/>
        <v/>
      </c>
      <c r="K5240"/>
    </row>
    <row r="5241" spans="2:11" x14ac:dyDescent="0.25">
      <c r="B5241" t="str">
        <f t="shared" si="85"/>
        <v/>
      </c>
      <c r="K5241"/>
    </row>
    <row r="5242" spans="2:11" x14ac:dyDescent="0.25">
      <c r="B5242" t="str">
        <f t="shared" si="85"/>
        <v/>
      </c>
      <c r="K5242"/>
    </row>
    <row r="5243" spans="2:11" x14ac:dyDescent="0.25">
      <c r="B5243" t="str">
        <f t="shared" si="85"/>
        <v/>
      </c>
      <c r="K5243"/>
    </row>
    <row r="5244" spans="2:11" x14ac:dyDescent="0.25">
      <c r="B5244" t="str">
        <f t="shared" si="85"/>
        <v/>
      </c>
      <c r="K5244"/>
    </row>
    <row r="5245" spans="2:11" x14ac:dyDescent="0.25">
      <c r="B5245" t="str">
        <f t="shared" si="85"/>
        <v/>
      </c>
      <c r="K5245"/>
    </row>
    <row r="5246" spans="2:11" x14ac:dyDescent="0.25">
      <c r="B5246" t="str">
        <f t="shared" si="85"/>
        <v/>
      </c>
      <c r="K5246"/>
    </row>
    <row r="5247" spans="2:11" x14ac:dyDescent="0.25">
      <c r="B5247" t="str">
        <f t="shared" si="85"/>
        <v/>
      </c>
      <c r="K5247"/>
    </row>
    <row r="5248" spans="2:11" x14ac:dyDescent="0.25">
      <c r="B5248" t="str">
        <f t="shared" si="85"/>
        <v/>
      </c>
      <c r="K5248"/>
    </row>
    <row r="5249" spans="2:11" x14ac:dyDescent="0.25">
      <c r="B5249" t="str">
        <f t="shared" si="85"/>
        <v/>
      </c>
      <c r="K5249"/>
    </row>
    <row r="5250" spans="2:11" x14ac:dyDescent="0.25">
      <c r="B5250" t="str">
        <f t="shared" si="85"/>
        <v/>
      </c>
      <c r="K5250"/>
    </row>
    <row r="5251" spans="2:11" x14ac:dyDescent="0.25">
      <c r="B5251" t="str">
        <f t="shared" si="85"/>
        <v/>
      </c>
      <c r="K5251"/>
    </row>
    <row r="5252" spans="2:11" x14ac:dyDescent="0.25">
      <c r="B5252" t="str">
        <f t="shared" si="85"/>
        <v/>
      </c>
      <c r="K5252"/>
    </row>
    <row r="5253" spans="2:11" x14ac:dyDescent="0.25">
      <c r="B5253" t="str">
        <f t="shared" si="85"/>
        <v/>
      </c>
      <c r="K5253"/>
    </row>
    <row r="5254" spans="2:11" x14ac:dyDescent="0.25">
      <c r="B5254" t="str">
        <f t="shared" si="85"/>
        <v/>
      </c>
      <c r="K5254"/>
    </row>
    <row r="5255" spans="2:11" x14ac:dyDescent="0.25">
      <c r="B5255" t="str">
        <f t="shared" si="85"/>
        <v/>
      </c>
      <c r="K5255"/>
    </row>
    <row r="5256" spans="2:11" x14ac:dyDescent="0.25">
      <c r="B5256" t="str">
        <f t="shared" si="85"/>
        <v/>
      </c>
      <c r="K5256"/>
    </row>
    <row r="5257" spans="2:11" x14ac:dyDescent="0.25">
      <c r="B5257" t="str">
        <f t="shared" si="85"/>
        <v/>
      </c>
      <c r="K5257"/>
    </row>
    <row r="5258" spans="2:11" x14ac:dyDescent="0.25">
      <c r="B5258" t="str">
        <f t="shared" ref="B5258:B5321" si="86">LEFT(A5258,3)</f>
        <v/>
      </c>
      <c r="K5258"/>
    </row>
    <row r="5259" spans="2:11" x14ac:dyDescent="0.25">
      <c r="B5259" t="str">
        <f t="shared" si="86"/>
        <v/>
      </c>
      <c r="K5259"/>
    </row>
    <row r="5260" spans="2:11" x14ac:dyDescent="0.25">
      <c r="B5260" t="str">
        <f t="shared" si="86"/>
        <v/>
      </c>
      <c r="K5260"/>
    </row>
    <row r="5261" spans="2:11" x14ac:dyDescent="0.25">
      <c r="B5261" t="str">
        <f t="shared" si="86"/>
        <v/>
      </c>
      <c r="K5261"/>
    </row>
    <row r="5262" spans="2:11" x14ac:dyDescent="0.25">
      <c r="B5262" t="str">
        <f t="shared" si="86"/>
        <v/>
      </c>
      <c r="K5262"/>
    </row>
    <row r="5263" spans="2:11" x14ac:dyDescent="0.25">
      <c r="B5263" t="str">
        <f t="shared" si="86"/>
        <v/>
      </c>
      <c r="K5263"/>
    </row>
    <row r="5264" spans="2:11" x14ac:dyDescent="0.25">
      <c r="B5264" t="str">
        <f t="shared" si="86"/>
        <v/>
      </c>
      <c r="K5264"/>
    </row>
    <row r="5265" spans="2:11" x14ac:dyDescent="0.25">
      <c r="B5265" t="str">
        <f t="shared" si="86"/>
        <v/>
      </c>
      <c r="K5265"/>
    </row>
    <row r="5266" spans="2:11" x14ac:dyDescent="0.25">
      <c r="B5266" t="str">
        <f t="shared" si="86"/>
        <v/>
      </c>
      <c r="K5266"/>
    </row>
    <row r="5267" spans="2:11" x14ac:dyDescent="0.25">
      <c r="B5267" t="str">
        <f t="shared" si="86"/>
        <v/>
      </c>
      <c r="K5267"/>
    </row>
    <row r="5268" spans="2:11" x14ac:dyDescent="0.25">
      <c r="B5268" t="str">
        <f t="shared" si="86"/>
        <v/>
      </c>
      <c r="K5268"/>
    </row>
    <row r="5269" spans="2:11" x14ac:dyDescent="0.25">
      <c r="B5269" t="str">
        <f t="shared" si="86"/>
        <v/>
      </c>
      <c r="K5269"/>
    </row>
    <row r="5270" spans="2:11" x14ac:dyDescent="0.25">
      <c r="B5270" t="str">
        <f t="shared" si="86"/>
        <v/>
      </c>
      <c r="K5270"/>
    </row>
    <row r="5271" spans="2:11" x14ac:dyDescent="0.25">
      <c r="B5271" t="str">
        <f t="shared" si="86"/>
        <v/>
      </c>
      <c r="K5271"/>
    </row>
    <row r="5272" spans="2:11" x14ac:dyDescent="0.25">
      <c r="B5272" t="str">
        <f t="shared" si="86"/>
        <v/>
      </c>
      <c r="K5272"/>
    </row>
    <row r="5273" spans="2:11" x14ac:dyDescent="0.25">
      <c r="B5273" t="str">
        <f t="shared" si="86"/>
        <v/>
      </c>
      <c r="K5273"/>
    </row>
    <row r="5274" spans="2:11" x14ac:dyDescent="0.25">
      <c r="B5274" t="str">
        <f t="shared" si="86"/>
        <v/>
      </c>
      <c r="K5274"/>
    </row>
    <row r="5275" spans="2:11" x14ac:dyDescent="0.25">
      <c r="B5275" t="str">
        <f t="shared" si="86"/>
        <v/>
      </c>
      <c r="K5275"/>
    </row>
    <row r="5276" spans="2:11" x14ac:dyDescent="0.25">
      <c r="B5276" t="str">
        <f t="shared" si="86"/>
        <v/>
      </c>
      <c r="K5276"/>
    </row>
    <row r="5277" spans="2:11" x14ac:dyDescent="0.25">
      <c r="B5277" t="str">
        <f t="shared" si="86"/>
        <v/>
      </c>
      <c r="K5277"/>
    </row>
    <row r="5278" spans="2:11" x14ac:dyDescent="0.25">
      <c r="B5278" t="str">
        <f t="shared" si="86"/>
        <v/>
      </c>
      <c r="K5278"/>
    </row>
    <row r="5279" spans="2:11" x14ac:dyDescent="0.25">
      <c r="B5279" t="str">
        <f t="shared" si="86"/>
        <v/>
      </c>
      <c r="K5279"/>
    </row>
    <row r="5280" spans="2:11" x14ac:dyDescent="0.25">
      <c r="B5280" t="str">
        <f t="shared" si="86"/>
        <v/>
      </c>
      <c r="K5280"/>
    </row>
    <row r="5281" spans="2:11" x14ac:dyDescent="0.25">
      <c r="B5281" t="str">
        <f t="shared" si="86"/>
        <v/>
      </c>
      <c r="K5281"/>
    </row>
    <row r="5282" spans="2:11" x14ac:dyDescent="0.25">
      <c r="B5282" t="str">
        <f t="shared" si="86"/>
        <v/>
      </c>
      <c r="K5282"/>
    </row>
    <row r="5283" spans="2:11" x14ac:dyDescent="0.25">
      <c r="B5283" t="str">
        <f t="shared" si="86"/>
        <v/>
      </c>
      <c r="K5283"/>
    </row>
    <row r="5284" spans="2:11" x14ac:dyDescent="0.25">
      <c r="B5284" t="str">
        <f t="shared" si="86"/>
        <v/>
      </c>
      <c r="K5284"/>
    </row>
    <row r="5285" spans="2:11" x14ac:dyDescent="0.25">
      <c r="B5285" t="str">
        <f t="shared" si="86"/>
        <v/>
      </c>
      <c r="K5285"/>
    </row>
    <row r="5286" spans="2:11" x14ac:dyDescent="0.25">
      <c r="B5286" t="str">
        <f t="shared" si="86"/>
        <v/>
      </c>
      <c r="K5286"/>
    </row>
    <row r="5287" spans="2:11" x14ac:dyDescent="0.25">
      <c r="B5287" t="str">
        <f t="shared" si="86"/>
        <v/>
      </c>
      <c r="K5287"/>
    </row>
    <row r="5288" spans="2:11" x14ac:dyDescent="0.25">
      <c r="B5288" t="str">
        <f t="shared" si="86"/>
        <v/>
      </c>
      <c r="K5288"/>
    </row>
    <row r="5289" spans="2:11" x14ac:dyDescent="0.25">
      <c r="B5289" t="str">
        <f t="shared" si="86"/>
        <v/>
      </c>
      <c r="K5289"/>
    </row>
    <row r="5290" spans="2:11" x14ac:dyDescent="0.25">
      <c r="B5290" t="str">
        <f t="shared" si="86"/>
        <v/>
      </c>
      <c r="K5290"/>
    </row>
    <row r="5291" spans="2:11" x14ac:dyDescent="0.25">
      <c r="B5291" t="str">
        <f t="shared" si="86"/>
        <v/>
      </c>
      <c r="K5291"/>
    </row>
    <row r="5292" spans="2:11" x14ac:dyDescent="0.25">
      <c r="B5292" t="str">
        <f t="shared" si="86"/>
        <v/>
      </c>
      <c r="K5292"/>
    </row>
    <row r="5293" spans="2:11" x14ac:dyDescent="0.25">
      <c r="B5293" t="str">
        <f t="shared" si="86"/>
        <v/>
      </c>
      <c r="K5293"/>
    </row>
    <row r="5294" spans="2:11" x14ac:dyDescent="0.25">
      <c r="B5294" t="str">
        <f t="shared" si="86"/>
        <v/>
      </c>
      <c r="K5294"/>
    </row>
    <row r="5295" spans="2:11" x14ac:dyDescent="0.25">
      <c r="B5295" t="str">
        <f t="shared" si="86"/>
        <v/>
      </c>
      <c r="K5295"/>
    </row>
    <row r="5296" spans="2:11" x14ac:dyDescent="0.25">
      <c r="B5296" t="str">
        <f t="shared" si="86"/>
        <v/>
      </c>
      <c r="K5296"/>
    </row>
    <row r="5297" spans="2:11" x14ac:dyDescent="0.25">
      <c r="B5297" t="str">
        <f t="shared" si="86"/>
        <v/>
      </c>
      <c r="K5297"/>
    </row>
    <row r="5298" spans="2:11" x14ac:dyDescent="0.25">
      <c r="B5298" t="str">
        <f t="shared" si="86"/>
        <v/>
      </c>
      <c r="K5298"/>
    </row>
    <row r="5299" spans="2:11" x14ac:dyDescent="0.25">
      <c r="B5299" t="str">
        <f t="shared" si="86"/>
        <v/>
      </c>
      <c r="K5299"/>
    </row>
    <row r="5300" spans="2:11" x14ac:dyDescent="0.25">
      <c r="B5300" t="str">
        <f t="shared" si="86"/>
        <v/>
      </c>
      <c r="K5300"/>
    </row>
    <row r="5301" spans="2:11" x14ac:dyDescent="0.25">
      <c r="B5301" t="str">
        <f t="shared" si="86"/>
        <v/>
      </c>
      <c r="K5301"/>
    </row>
    <row r="5302" spans="2:11" x14ac:dyDescent="0.25">
      <c r="B5302" t="str">
        <f t="shared" si="86"/>
        <v/>
      </c>
      <c r="K5302"/>
    </row>
    <row r="5303" spans="2:11" x14ac:dyDescent="0.25">
      <c r="B5303" t="str">
        <f t="shared" si="86"/>
        <v/>
      </c>
      <c r="K5303"/>
    </row>
    <row r="5304" spans="2:11" x14ac:dyDescent="0.25">
      <c r="B5304" t="str">
        <f t="shared" si="86"/>
        <v/>
      </c>
      <c r="K5304"/>
    </row>
    <row r="5305" spans="2:11" x14ac:dyDescent="0.25">
      <c r="B5305" t="str">
        <f t="shared" si="86"/>
        <v/>
      </c>
      <c r="K5305"/>
    </row>
    <row r="5306" spans="2:11" x14ac:dyDescent="0.25">
      <c r="B5306" t="str">
        <f t="shared" si="86"/>
        <v/>
      </c>
      <c r="K5306"/>
    </row>
    <row r="5307" spans="2:11" x14ac:dyDescent="0.25">
      <c r="B5307" t="str">
        <f t="shared" si="86"/>
        <v/>
      </c>
      <c r="K5307"/>
    </row>
    <row r="5308" spans="2:11" x14ac:dyDescent="0.25">
      <c r="B5308" t="str">
        <f t="shared" si="86"/>
        <v/>
      </c>
      <c r="K5308"/>
    </row>
    <row r="5309" spans="2:11" x14ac:dyDescent="0.25">
      <c r="B5309" t="str">
        <f t="shared" si="86"/>
        <v/>
      </c>
      <c r="K5309"/>
    </row>
    <row r="5310" spans="2:11" x14ac:dyDescent="0.25">
      <c r="B5310" t="str">
        <f t="shared" si="86"/>
        <v/>
      </c>
      <c r="K5310"/>
    </row>
    <row r="5311" spans="2:11" x14ac:dyDescent="0.25">
      <c r="B5311" t="str">
        <f t="shared" si="86"/>
        <v/>
      </c>
      <c r="K5311"/>
    </row>
    <row r="5312" spans="2:11" x14ac:dyDescent="0.25">
      <c r="B5312" t="str">
        <f t="shared" si="86"/>
        <v/>
      </c>
      <c r="K5312"/>
    </row>
    <row r="5313" spans="2:11" x14ac:dyDescent="0.25">
      <c r="B5313" t="str">
        <f t="shared" si="86"/>
        <v/>
      </c>
      <c r="K5313"/>
    </row>
    <row r="5314" spans="2:11" x14ac:dyDescent="0.25">
      <c r="B5314" t="str">
        <f t="shared" si="86"/>
        <v/>
      </c>
      <c r="K5314"/>
    </row>
    <row r="5315" spans="2:11" x14ac:dyDescent="0.25">
      <c r="B5315" t="str">
        <f t="shared" si="86"/>
        <v/>
      </c>
      <c r="K5315"/>
    </row>
    <row r="5316" spans="2:11" x14ac:dyDescent="0.25">
      <c r="B5316" t="str">
        <f t="shared" si="86"/>
        <v/>
      </c>
      <c r="K5316"/>
    </row>
    <row r="5317" spans="2:11" x14ac:dyDescent="0.25">
      <c r="B5317" t="str">
        <f t="shared" si="86"/>
        <v/>
      </c>
      <c r="K5317"/>
    </row>
    <row r="5318" spans="2:11" x14ac:dyDescent="0.25">
      <c r="B5318" t="str">
        <f t="shared" si="86"/>
        <v/>
      </c>
      <c r="K5318"/>
    </row>
    <row r="5319" spans="2:11" x14ac:dyDescent="0.25">
      <c r="B5319" t="str">
        <f t="shared" si="86"/>
        <v/>
      </c>
      <c r="K5319"/>
    </row>
    <row r="5320" spans="2:11" x14ac:dyDescent="0.25">
      <c r="B5320" t="str">
        <f t="shared" si="86"/>
        <v/>
      </c>
      <c r="K5320"/>
    </row>
    <row r="5321" spans="2:11" x14ac:dyDescent="0.25">
      <c r="B5321" t="str">
        <f t="shared" si="86"/>
        <v/>
      </c>
      <c r="K5321"/>
    </row>
    <row r="5322" spans="2:11" x14ac:dyDescent="0.25">
      <c r="B5322" t="str">
        <f t="shared" ref="B5322:B5385" si="87">LEFT(A5322,3)</f>
        <v/>
      </c>
      <c r="K5322"/>
    </row>
    <row r="5323" spans="2:11" x14ac:dyDescent="0.25">
      <c r="B5323" t="str">
        <f t="shared" si="87"/>
        <v/>
      </c>
      <c r="K5323"/>
    </row>
    <row r="5324" spans="2:11" x14ac:dyDescent="0.25">
      <c r="B5324" t="str">
        <f t="shared" si="87"/>
        <v/>
      </c>
      <c r="K5324"/>
    </row>
    <row r="5325" spans="2:11" x14ac:dyDescent="0.25">
      <c r="B5325" t="str">
        <f t="shared" si="87"/>
        <v/>
      </c>
      <c r="K5325"/>
    </row>
    <row r="5326" spans="2:11" x14ac:dyDescent="0.25">
      <c r="B5326" t="str">
        <f t="shared" si="87"/>
        <v/>
      </c>
      <c r="K5326"/>
    </row>
    <row r="5327" spans="2:11" x14ac:dyDescent="0.25">
      <c r="B5327" t="str">
        <f t="shared" si="87"/>
        <v/>
      </c>
      <c r="K5327"/>
    </row>
    <row r="5328" spans="2:11" x14ac:dyDescent="0.25">
      <c r="B5328" t="str">
        <f t="shared" si="87"/>
        <v/>
      </c>
      <c r="K5328"/>
    </row>
    <row r="5329" spans="2:11" x14ac:dyDescent="0.25">
      <c r="B5329" t="str">
        <f t="shared" si="87"/>
        <v/>
      </c>
      <c r="K5329"/>
    </row>
    <row r="5330" spans="2:11" x14ac:dyDescent="0.25">
      <c r="B5330" t="str">
        <f t="shared" si="87"/>
        <v/>
      </c>
      <c r="K5330"/>
    </row>
    <row r="5331" spans="2:11" x14ac:dyDescent="0.25">
      <c r="B5331" t="str">
        <f t="shared" si="87"/>
        <v/>
      </c>
      <c r="K5331"/>
    </row>
    <row r="5332" spans="2:11" x14ac:dyDescent="0.25">
      <c r="B5332" t="str">
        <f t="shared" si="87"/>
        <v/>
      </c>
      <c r="K5332"/>
    </row>
    <row r="5333" spans="2:11" x14ac:dyDescent="0.25">
      <c r="B5333" t="str">
        <f t="shared" si="87"/>
        <v/>
      </c>
      <c r="K5333"/>
    </row>
    <row r="5334" spans="2:11" x14ac:dyDescent="0.25">
      <c r="B5334" t="str">
        <f t="shared" si="87"/>
        <v/>
      </c>
      <c r="K5334"/>
    </row>
    <row r="5335" spans="2:11" x14ac:dyDescent="0.25">
      <c r="B5335" t="str">
        <f t="shared" si="87"/>
        <v/>
      </c>
      <c r="K5335"/>
    </row>
    <row r="5336" spans="2:11" x14ac:dyDescent="0.25">
      <c r="B5336" t="str">
        <f t="shared" si="87"/>
        <v/>
      </c>
      <c r="K5336"/>
    </row>
    <row r="5337" spans="2:11" x14ac:dyDescent="0.25">
      <c r="B5337" t="str">
        <f t="shared" si="87"/>
        <v/>
      </c>
      <c r="K5337"/>
    </row>
    <row r="5338" spans="2:11" x14ac:dyDescent="0.25">
      <c r="B5338" t="str">
        <f t="shared" si="87"/>
        <v/>
      </c>
      <c r="K5338"/>
    </row>
    <row r="5339" spans="2:11" x14ac:dyDescent="0.25">
      <c r="B5339" t="str">
        <f t="shared" si="87"/>
        <v/>
      </c>
      <c r="K5339"/>
    </row>
    <row r="5340" spans="2:11" x14ac:dyDescent="0.25">
      <c r="B5340" t="str">
        <f t="shared" si="87"/>
        <v/>
      </c>
      <c r="K5340"/>
    </row>
    <row r="5341" spans="2:11" x14ac:dyDescent="0.25">
      <c r="B5341" t="str">
        <f t="shared" si="87"/>
        <v/>
      </c>
      <c r="K5341"/>
    </row>
    <row r="5342" spans="2:11" x14ac:dyDescent="0.25">
      <c r="B5342" t="str">
        <f t="shared" si="87"/>
        <v/>
      </c>
      <c r="K5342"/>
    </row>
    <row r="5343" spans="2:11" x14ac:dyDescent="0.25">
      <c r="B5343" t="str">
        <f t="shared" si="87"/>
        <v/>
      </c>
      <c r="K5343"/>
    </row>
    <row r="5344" spans="2:11" x14ac:dyDescent="0.25">
      <c r="B5344" t="str">
        <f t="shared" si="87"/>
        <v/>
      </c>
      <c r="K5344"/>
    </row>
    <row r="5345" spans="2:11" x14ac:dyDescent="0.25">
      <c r="B5345" t="str">
        <f t="shared" si="87"/>
        <v/>
      </c>
      <c r="K5345"/>
    </row>
    <row r="5346" spans="2:11" x14ac:dyDescent="0.25">
      <c r="B5346" t="str">
        <f t="shared" si="87"/>
        <v/>
      </c>
      <c r="K5346"/>
    </row>
    <row r="5347" spans="2:11" x14ac:dyDescent="0.25">
      <c r="B5347" t="str">
        <f t="shared" si="87"/>
        <v/>
      </c>
      <c r="K5347"/>
    </row>
    <row r="5348" spans="2:11" x14ac:dyDescent="0.25">
      <c r="B5348" t="str">
        <f t="shared" si="87"/>
        <v/>
      </c>
      <c r="K5348"/>
    </row>
    <row r="5349" spans="2:11" x14ac:dyDescent="0.25">
      <c r="B5349" t="str">
        <f t="shared" si="87"/>
        <v/>
      </c>
      <c r="K5349"/>
    </row>
    <row r="5350" spans="2:11" x14ac:dyDescent="0.25">
      <c r="B5350" t="str">
        <f t="shared" si="87"/>
        <v/>
      </c>
      <c r="K5350"/>
    </row>
    <row r="5351" spans="2:11" x14ac:dyDescent="0.25">
      <c r="B5351" t="str">
        <f t="shared" si="87"/>
        <v/>
      </c>
      <c r="K5351"/>
    </row>
    <row r="5352" spans="2:11" x14ac:dyDescent="0.25">
      <c r="B5352" t="str">
        <f t="shared" si="87"/>
        <v/>
      </c>
      <c r="K5352"/>
    </row>
    <row r="5353" spans="2:11" x14ac:dyDescent="0.25">
      <c r="B5353" t="str">
        <f t="shared" si="87"/>
        <v/>
      </c>
      <c r="K5353"/>
    </row>
    <row r="5354" spans="2:11" x14ac:dyDescent="0.25">
      <c r="B5354" t="str">
        <f t="shared" si="87"/>
        <v/>
      </c>
      <c r="K5354"/>
    </row>
    <row r="5355" spans="2:11" x14ac:dyDescent="0.25">
      <c r="B5355" t="str">
        <f t="shared" si="87"/>
        <v/>
      </c>
      <c r="K5355"/>
    </row>
    <row r="5356" spans="2:11" x14ac:dyDescent="0.25">
      <c r="B5356" t="str">
        <f t="shared" si="87"/>
        <v/>
      </c>
      <c r="K5356"/>
    </row>
    <row r="5357" spans="2:11" x14ac:dyDescent="0.25">
      <c r="B5357" t="str">
        <f t="shared" si="87"/>
        <v/>
      </c>
      <c r="K5357"/>
    </row>
    <row r="5358" spans="2:11" x14ac:dyDescent="0.25">
      <c r="B5358" t="str">
        <f t="shared" si="87"/>
        <v/>
      </c>
      <c r="K5358"/>
    </row>
    <row r="5359" spans="2:11" x14ac:dyDescent="0.25">
      <c r="B5359" t="str">
        <f t="shared" si="87"/>
        <v/>
      </c>
      <c r="K5359"/>
    </row>
    <row r="5360" spans="2:11" x14ac:dyDescent="0.25">
      <c r="B5360" t="str">
        <f t="shared" si="87"/>
        <v/>
      </c>
      <c r="K5360"/>
    </row>
    <row r="5361" spans="2:11" x14ac:dyDescent="0.25">
      <c r="B5361" t="str">
        <f t="shared" si="87"/>
        <v/>
      </c>
      <c r="K5361"/>
    </row>
    <row r="5362" spans="2:11" x14ac:dyDescent="0.25">
      <c r="B5362" t="str">
        <f t="shared" si="87"/>
        <v/>
      </c>
      <c r="K5362"/>
    </row>
    <row r="5363" spans="2:11" x14ac:dyDescent="0.25">
      <c r="B5363" t="str">
        <f t="shared" si="87"/>
        <v/>
      </c>
      <c r="K5363"/>
    </row>
    <row r="5364" spans="2:11" x14ac:dyDescent="0.25">
      <c r="B5364" t="str">
        <f t="shared" si="87"/>
        <v/>
      </c>
      <c r="K5364"/>
    </row>
    <row r="5365" spans="2:11" x14ac:dyDescent="0.25">
      <c r="B5365" t="str">
        <f t="shared" si="87"/>
        <v/>
      </c>
      <c r="K5365"/>
    </row>
    <row r="5366" spans="2:11" x14ac:dyDescent="0.25">
      <c r="B5366" t="str">
        <f t="shared" si="87"/>
        <v/>
      </c>
      <c r="K5366"/>
    </row>
    <row r="5367" spans="2:11" x14ac:dyDescent="0.25">
      <c r="B5367" t="str">
        <f t="shared" si="87"/>
        <v/>
      </c>
      <c r="K5367"/>
    </row>
    <row r="5368" spans="2:11" x14ac:dyDescent="0.25">
      <c r="B5368" t="str">
        <f t="shared" si="87"/>
        <v/>
      </c>
      <c r="K5368"/>
    </row>
    <row r="5369" spans="2:11" x14ac:dyDescent="0.25">
      <c r="B5369" t="str">
        <f t="shared" si="87"/>
        <v/>
      </c>
      <c r="K5369"/>
    </row>
    <row r="5370" spans="2:11" x14ac:dyDescent="0.25">
      <c r="B5370" t="str">
        <f t="shared" si="87"/>
        <v/>
      </c>
      <c r="K5370"/>
    </row>
    <row r="5371" spans="2:11" x14ac:dyDescent="0.25">
      <c r="B5371" t="str">
        <f t="shared" si="87"/>
        <v/>
      </c>
      <c r="K5371"/>
    </row>
    <row r="5372" spans="2:11" x14ac:dyDescent="0.25">
      <c r="B5372" t="str">
        <f t="shared" si="87"/>
        <v/>
      </c>
      <c r="K5372"/>
    </row>
    <row r="5373" spans="2:11" x14ac:dyDescent="0.25">
      <c r="B5373" t="str">
        <f t="shared" si="87"/>
        <v/>
      </c>
      <c r="K5373"/>
    </row>
    <row r="5374" spans="2:11" x14ac:dyDescent="0.25">
      <c r="B5374" t="str">
        <f t="shared" si="87"/>
        <v/>
      </c>
      <c r="K5374"/>
    </row>
    <row r="5375" spans="2:11" x14ac:dyDescent="0.25">
      <c r="B5375" t="str">
        <f t="shared" si="87"/>
        <v/>
      </c>
      <c r="K5375"/>
    </row>
    <row r="5376" spans="2:11" x14ac:dyDescent="0.25">
      <c r="B5376" t="str">
        <f t="shared" si="87"/>
        <v/>
      </c>
      <c r="K5376"/>
    </row>
    <row r="5377" spans="2:11" x14ac:dyDescent="0.25">
      <c r="B5377" t="str">
        <f t="shared" si="87"/>
        <v/>
      </c>
      <c r="K5377"/>
    </row>
    <row r="5378" spans="2:11" x14ac:dyDescent="0.25">
      <c r="B5378" t="str">
        <f t="shared" si="87"/>
        <v/>
      </c>
      <c r="K5378"/>
    </row>
    <row r="5379" spans="2:11" x14ac:dyDescent="0.25">
      <c r="B5379" t="str">
        <f t="shared" si="87"/>
        <v/>
      </c>
      <c r="K5379"/>
    </row>
    <row r="5380" spans="2:11" x14ac:dyDescent="0.25">
      <c r="B5380" t="str">
        <f t="shared" si="87"/>
        <v/>
      </c>
      <c r="K5380"/>
    </row>
    <row r="5381" spans="2:11" x14ac:dyDescent="0.25">
      <c r="B5381" t="str">
        <f t="shared" si="87"/>
        <v/>
      </c>
      <c r="K5381"/>
    </row>
    <row r="5382" spans="2:11" x14ac:dyDescent="0.25">
      <c r="B5382" t="str">
        <f t="shared" si="87"/>
        <v/>
      </c>
      <c r="K5382"/>
    </row>
    <row r="5383" spans="2:11" x14ac:dyDescent="0.25">
      <c r="B5383" t="str">
        <f t="shared" si="87"/>
        <v/>
      </c>
      <c r="K5383"/>
    </row>
    <row r="5384" spans="2:11" x14ac:dyDescent="0.25">
      <c r="B5384" t="str">
        <f t="shared" si="87"/>
        <v/>
      </c>
      <c r="K5384"/>
    </row>
    <row r="5385" spans="2:11" x14ac:dyDescent="0.25">
      <c r="B5385" t="str">
        <f t="shared" si="87"/>
        <v/>
      </c>
      <c r="K5385"/>
    </row>
    <row r="5386" spans="2:11" x14ac:dyDescent="0.25">
      <c r="B5386" t="str">
        <f t="shared" ref="B5386:B5449" si="88">LEFT(A5386,3)</f>
        <v/>
      </c>
      <c r="K5386"/>
    </row>
    <row r="5387" spans="2:11" x14ac:dyDescent="0.25">
      <c r="B5387" t="str">
        <f t="shared" si="88"/>
        <v/>
      </c>
      <c r="K5387"/>
    </row>
    <row r="5388" spans="2:11" x14ac:dyDescent="0.25">
      <c r="B5388" t="str">
        <f t="shared" si="88"/>
        <v/>
      </c>
      <c r="K5388"/>
    </row>
    <row r="5389" spans="2:11" x14ac:dyDescent="0.25">
      <c r="B5389" t="str">
        <f t="shared" si="88"/>
        <v/>
      </c>
      <c r="K5389"/>
    </row>
    <row r="5390" spans="2:11" x14ac:dyDescent="0.25">
      <c r="B5390" t="str">
        <f t="shared" si="88"/>
        <v/>
      </c>
      <c r="K5390"/>
    </row>
    <row r="5391" spans="2:11" x14ac:dyDescent="0.25">
      <c r="B5391" t="str">
        <f t="shared" si="88"/>
        <v/>
      </c>
      <c r="K5391"/>
    </row>
    <row r="5392" spans="2:11" x14ac:dyDescent="0.25">
      <c r="B5392" t="str">
        <f t="shared" si="88"/>
        <v/>
      </c>
      <c r="K5392"/>
    </row>
    <row r="5393" spans="2:11" x14ac:dyDescent="0.25">
      <c r="B5393" t="str">
        <f t="shared" si="88"/>
        <v/>
      </c>
      <c r="K5393"/>
    </row>
    <row r="5394" spans="2:11" x14ac:dyDescent="0.25">
      <c r="B5394" t="str">
        <f t="shared" si="88"/>
        <v/>
      </c>
      <c r="K5394"/>
    </row>
    <row r="5395" spans="2:11" x14ac:dyDescent="0.25">
      <c r="B5395" t="str">
        <f t="shared" si="88"/>
        <v/>
      </c>
      <c r="K5395"/>
    </row>
    <row r="5396" spans="2:11" x14ac:dyDescent="0.25">
      <c r="B5396" t="str">
        <f t="shared" si="88"/>
        <v/>
      </c>
      <c r="K5396"/>
    </row>
    <row r="5397" spans="2:11" x14ac:dyDescent="0.25">
      <c r="B5397" t="str">
        <f t="shared" si="88"/>
        <v/>
      </c>
      <c r="K5397"/>
    </row>
    <row r="5398" spans="2:11" x14ac:dyDescent="0.25">
      <c r="B5398" t="str">
        <f t="shared" si="88"/>
        <v/>
      </c>
      <c r="K5398"/>
    </row>
    <row r="5399" spans="2:11" x14ac:dyDescent="0.25">
      <c r="B5399" t="str">
        <f t="shared" si="88"/>
        <v/>
      </c>
      <c r="K5399"/>
    </row>
    <row r="5400" spans="2:11" x14ac:dyDescent="0.25">
      <c r="B5400" t="str">
        <f t="shared" si="88"/>
        <v/>
      </c>
      <c r="K5400"/>
    </row>
    <row r="5401" spans="2:11" x14ac:dyDescent="0.25">
      <c r="B5401" t="str">
        <f t="shared" si="88"/>
        <v/>
      </c>
      <c r="K5401"/>
    </row>
    <row r="5402" spans="2:11" x14ac:dyDescent="0.25">
      <c r="B5402" t="str">
        <f t="shared" si="88"/>
        <v/>
      </c>
      <c r="K5402"/>
    </row>
    <row r="5403" spans="2:11" x14ac:dyDescent="0.25">
      <c r="B5403" t="str">
        <f t="shared" si="88"/>
        <v/>
      </c>
      <c r="K5403"/>
    </row>
    <row r="5404" spans="2:11" x14ac:dyDescent="0.25">
      <c r="B5404" t="str">
        <f t="shared" si="88"/>
        <v/>
      </c>
      <c r="K5404"/>
    </row>
    <row r="5405" spans="2:11" x14ac:dyDescent="0.25">
      <c r="B5405" t="str">
        <f t="shared" si="88"/>
        <v/>
      </c>
      <c r="K5405"/>
    </row>
    <row r="5406" spans="2:11" x14ac:dyDescent="0.25">
      <c r="B5406" t="str">
        <f t="shared" si="88"/>
        <v/>
      </c>
      <c r="K5406"/>
    </row>
    <row r="5407" spans="2:11" x14ac:dyDescent="0.25">
      <c r="B5407" t="str">
        <f t="shared" si="88"/>
        <v/>
      </c>
      <c r="K5407"/>
    </row>
    <row r="5408" spans="2:11" x14ac:dyDescent="0.25">
      <c r="B5408" t="str">
        <f t="shared" si="88"/>
        <v/>
      </c>
      <c r="K5408"/>
    </row>
    <row r="5409" spans="2:11" x14ac:dyDescent="0.25">
      <c r="B5409" t="str">
        <f t="shared" si="88"/>
        <v/>
      </c>
      <c r="K5409"/>
    </row>
    <row r="5410" spans="2:11" x14ac:dyDescent="0.25">
      <c r="B5410" t="str">
        <f t="shared" si="88"/>
        <v/>
      </c>
      <c r="K5410"/>
    </row>
    <row r="5411" spans="2:11" x14ac:dyDescent="0.25">
      <c r="B5411" t="str">
        <f t="shared" si="88"/>
        <v/>
      </c>
      <c r="K5411"/>
    </row>
    <row r="5412" spans="2:11" x14ac:dyDescent="0.25">
      <c r="B5412" t="str">
        <f t="shared" si="88"/>
        <v/>
      </c>
      <c r="K5412"/>
    </row>
    <row r="5413" spans="2:11" x14ac:dyDescent="0.25">
      <c r="B5413" t="str">
        <f t="shared" si="88"/>
        <v/>
      </c>
      <c r="K5413"/>
    </row>
    <row r="5414" spans="2:11" x14ac:dyDescent="0.25">
      <c r="B5414" t="str">
        <f t="shared" si="88"/>
        <v/>
      </c>
      <c r="K5414"/>
    </row>
    <row r="5415" spans="2:11" x14ac:dyDescent="0.25">
      <c r="B5415" t="str">
        <f t="shared" si="88"/>
        <v/>
      </c>
      <c r="K5415"/>
    </row>
    <row r="5416" spans="2:11" x14ac:dyDescent="0.25">
      <c r="B5416" t="str">
        <f t="shared" si="88"/>
        <v/>
      </c>
      <c r="K5416"/>
    </row>
    <row r="5417" spans="2:11" x14ac:dyDescent="0.25">
      <c r="B5417" t="str">
        <f t="shared" si="88"/>
        <v/>
      </c>
      <c r="K5417"/>
    </row>
    <row r="5418" spans="2:11" x14ac:dyDescent="0.25">
      <c r="B5418" t="str">
        <f t="shared" si="88"/>
        <v/>
      </c>
      <c r="K5418"/>
    </row>
    <row r="5419" spans="2:11" x14ac:dyDescent="0.25">
      <c r="B5419" t="str">
        <f t="shared" si="88"/>
        <v/>
      </c>
      <c r="K5419"/>
    </row>
    <row r="5420" spans="2:11" x14ac:dyDescent="0.25">
      <c r="B5420" t="str">
        <f t="shared" si="88"/>
        <v/>
      </c>
      <c r="K5420"/>
    </row>
    <row r="5421" spans="2:11" x14ac:dyDescent="0.25">
      <c r="B5421" t="str">
        <f t="shared" si="88"/>
        <v/>
      </c>
      <c r="K5421"/>
    </row>
    <row r="5422" spans="2:11" x14ac:dyDescent="0.25">
      <c r="B5422" t="str">
        <f t="shared" si="88"/>
        <v/>
      </c>
      <c r="K5422"/>
    </row>
    <row r="5423" spans="2:11" x14ac:dyDescent="0.25">
      <c r="B5423" t="str">
        <f t="shared" si="88"/>
        <v/>
      </c>
      <c r="K5423"/>
    </row>
    <row r="5424" spans="2:11" x14ac:dyDescent="0.25">
      <c r="B5424" t="str">
        <f t="shared" si="88"/>
        <v/>
      </c>
      <c r="K5424"/>
    </row>
    <row r="5425" spans="2:11" x14ac:dyDescent="0.25">
      <c r="B5425" t="str">
        <f t="shared" si="88"/>
        <v/>
      </c>
      <c r="K5425"/>
    </row>
    <row r="5426" spans="2:11" x14ac:dyDescent="0.25">
      <c r="B5426" t="str">
        <f t="shared" si="88"/>
        <v/>
      </c>
      <c r="K5426"/>
    </row>
    <row r="5427" spans="2:11" x14ac:dyDescent="0.25">
      <c r="B5427" t="str">
        <f t="shared" si="88"/>
        <v/>
      </c>
      <c r="K5427"/>
    </row>
    <row r="5428" spans="2:11" x14ac:dyDescent="0.25">
      <c r="B5428" t="str">
        <f t="shared" si="88"/>
        <v/>
      </c>
      <c r="K5428"/>
    </row>
    <row r="5429" spans="2:11" x14ac:dyDescent="0.25">
      <c r="B5429" t="str">
        <f t="shared" si="88"/>
        <v/>
      </c>
      <c r="K5429"/>
    </row>
    <row r="5430" spans="2:11" x14ac:dyDescent="0.25">
      <c r="B5430" t="str">
        <f t="shared" si="88"/>
        <v/>
      </c>
      <c r="K5430"/>
    </row>
    <row r="5431" spans="2:11" x14ac:dyDescent="0.25">
      <c r="B5431" t="str">
        <f t="shared" si="88"/>
        <v/>
      </c>
      <c r="K5431"/>
    </row>
    <row r="5432" spans="2:11" x14ac:dyDescent="0.25">
      <c r="B5432" t="str">
        <f t="shared" si="88"/>
        <v/>
      </c>
      <c r="K5432"/>
    </row>
    <row r="5433" spans="2:11" x14ac:dyDescent="0.25">
      <c r="B5433" t="str">
        <f t="shared" si="88"/>
        <v/>
      </c>
      <c r="K5433"/>
    </row>
    <row r="5434" spans="2:11" x14ac:dyDescent="0.25">
      <c r="B5434" t="str">
        <f t="shared" si="88"/>
        <v/>
      </c>
      <c r="K5434"/>
    </row>
    <row r="5435" spans="2:11" x14ac:dyDescent="0.25">
      <c r="B5435" t="str">
        <f t="shared" si="88"/>
        <v/>
      </c>
      <c r="K5435"/>
    </row>
    <row r="5436" spans="2:11" x14ac:dyDescent="0.25">
      <c r="B5436" t="str">
        <f t="shared" si="88"/>
        <v/>
      </c>
      <c r="K5436"/>
    </row>
    <row r="5437" spans="2:11" x14ac:dyDescent="0.25">
      <c r="B5437" t="str">
        <f t="shared" si="88"/>
        <v/>
      </c>
      <c r="K5437"/>
    </row>
    <row r="5438" spans="2:11" x14ac:dyDescent="0.25">
      <c r="B5438" t="str">
        <f t="shared" si="88"/>
        <v/>
      </c>
      <c r="K5438"/>
    </row>
    <row r="5439" spans="2:11" x14ac:dyDescent="0.25">
      <c r="B5439" t="str">
        <f t="shared" si="88"/>
        <v/>
      </c>
      <c r="K5439"/>
    </row>
    <row r="5440" spans="2:11" x14ac:dyDescent="0.25">
      <c r="B5440" t="str">
        <f t="shared" si="88"/>
        <v/>
      </c>
      <c r="K5440"/>
    </row>
    <row r="5441" spans="2:11" x14ac:dyDescent="0.25">
      <c r="B5441" t="str">
        <f t="shared" si="88"/>
        <v/>
      </c>
      <c r="K5441"/>
    </row>
    <row r="5442" spans="2:11" x14ac:dyDescent="0.25">
      <c r="B5442" t="str">
        <f t="shared" si="88"/>
        <v/>
      </c>
      <c r="K5442"/>
    </row>
    <row r="5443" spans="2:11" x14ac:dyDescent="0.25">
      <c r="B5443" t="str">
        <f t="shared" si="88"/>
        <v/>
      </c>
      <c r="K5443"/>
    </row>
    <row r="5444" spans="2:11" x14ac:dyDescent="0.25">
      <c r="B5444" t="str">
        <f t="shared" si="88"/>
        <v/>
      </c>
      <c r="K5444"/>
    </row>
    <row r="5445" spans="2:11" x14ac:dyDescent="0.25">
      <c r="B5445" t="str">
        <f t="shared" si="88"/>
        <v/>
      </c>
      <c r="K5445"/>
    </row>
    <row r="5446" spans="2:11" x14ac:dyDescent="0.25">
      <c r="B5446" t="str">
        <f t="shared" si="88"/>
        <v/>
      </c>
      <c r="K5446"/>
    </row>
    <row r="5447" spans="2:11" x14ac:dyDescent="0.25">
      <c r="B5447" t="str">
        <f t="shared" si="88"/>
        <v/>
      </c>
      <c r="K5447"/>
    </row>
    <row r="5448" spans="2:11" x14ac:dyDescent="0.25">
      <c r="B5448" t="str">
        <f t="shared" si="88"/>
        <v/>
      </c>
      <c r="K5448"/>
    </row>
    <row r="5449" spans="2:11" x14ac:dyDescent="0.25">
      <c r="B5449" t="str">
        <f t="shared" si="88"/>
        <v/>
      </c>
      <c r="K5449"/>
    </row>
    <row r="5450" spans="2:11" x14ac:dyDescent="0.25">
      <c r="B5450" t="str">
        <f t="shared" ref="B5450:B5513" si="89">LEFT(A5450,3)</f>
        <v/>
      </c>
      <c r="K5450"/>
    </row>
    <row r="5451" spans="2:11" x14ac:dyDescent="0.25">
      <c r="B5451" t="str">
        <f t="shared" si="89"/>
        <v/>
      </c>
      <c r="K5451"/>
    </row>
    <row r="5452" spans="2:11" x14ac:dyDescent="0.25">
      <c r="B5452" t="str">
        <f t="shared" si="89"/>
        <v/>
      </c>
      <c r="K5452"/>
    </row>
    <row r="5453" spans="2:11" x14ac:dyDescent="0.25">
      <c r="B5453" t="str">
        <f t="shared" si="89"/>
        <v/>
      </c>
      <c r="K5453"/>
    </row>
    <row r="5454" spans="2:11" x14ac:dyDescent="0.25">
      <c r="B5454" t="str">
        <f t="shared" si="89"/>
        <v/>
      </c>
      <c r="K5454"/>
    </row>
    <row r="5455" spans="2:11" x14ac:dyDescent="0.25">
      <c r="B5455" t="str">
        <f t="shared" si="89"/>
        <v/>
      </c>
      <c r="K5455"/>
    </row>
    <row r="5456" spans="2:11" x14ac:dyDescent="0.25">
      <c r="B5456" t="str">
        <f t="shared" si="89"/>
        <v/>
      </c>
      <c r="K5456"/>
    </row>
    <row r="5457" spans="2:11" x14ac:dyDescent="0.25">
      <c r="B5457" t="str">
        <f t="shared" si="89"/>
        <v/>
      </c>
      <c r="K5457"/>
    </row>
    <row r="5458" spans="2:11" x14ac:dyDescent="0.25">
      <c r="B5458" t="str">
        <f t="shared" si="89"/>
        <v/>
      </c>
      <c r="K5458"/>
    </row>
    <row r="5459" spans="2:11" x14ac:dyDescent="0.25">
      <c r="B5459" t="str">
        <f t="shared" si="89"/>
        <v/>
      </c>
      <c r="K5459"/>
    </row>
    <row r="5460" spans="2:11" x14ac:dyDescent="0.25">
      <c r="B5460" t="str">
        <f t="shared" si="89"/>
        <v/>
      </c>
      <c r="K5460"/>
    </row>
    <row r="5461" spans="2:11" x14ac:dyDescent="0.25">
      <c r="B5461" t="str">
        <f t="shared" si="89"/>
        <v/>
      </c>
      <c r="K5461"/>
    </row>
    <row r="5462" spans="2:11" x14ac:dyDescent="0.25">
      <c r="B5462" t="str">
        <f t="shared" si="89"/>
        <v/>
      </c>
      <c r="K5462"/>
    </row>
    <row r="5463" spans="2:11" x14ac:dyDescent="0.25">
      <c r="B5463" t="str">
        <f t="shared" si="89"/>
        <v/>
      </c>
      <c r="K5463"/>
    </row>
    <row r="5464" spans="2:11" x14ac:dyDescent="0.25">
      <c r="B5464" t="str">
        <f t="shared" si="89"/>
        <v/>
      </c>
      <c r="K5464"/>
    </row>
    <row r="5465" spans="2:11" x14ac:dyDescent="0.25">
      <c r="B5465" t="str">
        <f t="shared" si="89"/>
        <v/>
      </c>
      <c r="K5465"/>
    </row>
    <row r="5466" spans="2:11" x14ac:dyDescent="0.25">
      <c r="B5466" t="str">
        <f t="shared" si="89"/>
        <v/>
      </c>
      <c r="K5466"/>
    </row>
    <row r="5467" spans="2:11" x14ac:dyDescent="0.25">
      <c r="B5467" t="str">
        <f t="shared" si="89"/>
        <v/>
      </c>
      <c r="K5467"/>
    </row>
    <row r="5468" spans="2:11" x14ac:dyDescent="0.25">
      <c r="B5468" t="str">
        <f t="shared" si="89"/>
        <v/>
      </c>
      <c r="K5468"/>
    </row>
    <row r="5469" spans="2:11" x14ac:dyDescent="0.25">
      <c r="B5469" t="str">
        <f t="shared" si="89"/>
        <v/>
      </c>
      <c r="K5469"/>
    </row>
    <row r="5470" spans="2:11" x14ac:dyDescent="0.25">
      <c r="B5470" t="str">
        <f t="shared" si="89"/>
        <v/>
      </c>
      <c r="K5470"/>
    </row>
    <row r="5471" spans="2:11" x14ac:dyDescent="0.25">
      <c r="B5471" t="str">
        <f t="shared" si="89"/>
        <v/>
      </c>
      <c r="K5471"/>
    </row>
    <row r="5472" spans="2:11" x14ac:dyDescent="0.25">
      <c r="B5472" t="str">
        <f t="shared" si="89"/>
        <v/>
      </c>
      <c r="K5472"/>
    </row>
    <row r="5473" spans="2:11" x14ac:dyDescent="0.25">
      <c r="B5473" t="str">
        <f t="shared" si="89"/>
        <v/>
      </c>
      <c r="K5473"/>
    </row>
    <row r="5474" spans="2:11" x14ac:dyDescent="0.25">
      <c r="B5474" t="str">
        <f t="shared" si="89"/>
        <v/>
      </c>
      <c r="K5474"/>
    </row>
    <row r="5475" spans="2:11" x14ac:dyDescent="0.25">
      <c r="B5475" t="str">
        <f t="shared" si="89"/>
        <v/>
      </c>
      <c r="K5475"/>
    </row>
    <row r="5476" spans="2:11" x14ac:dyDescent="0.25">
      <c r="B5476" t="str">
        <f t="shared" si="89"/>
        <v/>
      </c>
      <c r="K5476"/>
    </row>
    <row r="5477" spans="2:11" x14ac:dyDescent="0.25">
      <c r="B5477" t="str">
        <f t="shared" si="89"/>
        <v/>
      </c>
      <c r="K5477"/>
    </row>
    <row r="5478" spans="2:11" x14ac:dyDescent="0.25">
      <c r="B5478" t="str">
        <f t="shared" si="89"/>
        <v/>
      </c>
      <c r="K5478"/>
    </row>
    <row r="5479" spans="2:11" x14ac:dyDescent="0.25">
      <c r="B5479" t="str">
        <f t="shared" si="89"/>
        <v/>
      </c>
      <c r="K5479"/>
    </row>
    <row r="5480" spans="2:11" x14ac:dyDescent="0.25">
      <c r="B5480" t="str">
        <f t="shared" si="89"/>
        <v/>
      </c>
      <c r="K5480"/>
    </row>
    <row r="5481" spans="2:11" x14ac:dyDescent="0.25">
      <c r="B5481" t="str">
        <f t="shared" si="89"/>
        <v/>
      </c>
      <c r="K5481"/>
    </row>
    <row r="5482" spans="2:11" x14ac:dyDescent="0.25">
      <c r="B5482" t="str">
        <f t="shared" si="89"/>
        <v/>
      </c>
      <c r="K5482"/>
    </row>
    <row r="5483" spans="2:11" x14ac:dyDescent="0.25">
      <c r="B5483" t="str">
        <f t="shared" si="89"/>
        <v/>
      </c>
      <c r="K5483"/>
    </row>
    <row r="5484" spans="2:11" x14ac:dyDescent="0.25">
      <c r="B5484" t="str">
        <f t="shared" si="89"/>
        <v/>
      </c>
      <c r="K5484"/>
    </row>
    <row r="5485" spans="2:11" x14ac:dyDescent="0.25">
      <c r="B5485" t="str">
        <f t="shared" si="89"/>
        <v/>
      </c>
      <c r="K5485"/>
    </row>
    <row r="5486" spans="2:11" x14ac:dyDescent="0.25">
      <c r="B5486" t="str">
        <f t="shared" si="89"/>
        <v/>
      </c>
      <c r="K5486"/>
    </row>
    <row r="5487" spans="2:11" x14ac:dyDescent="0.25">
      <c r="B5487" t="str">
        <f t="shared" si="89"/>
        <v/>
      </c>
      <c r="K5487"/>
    </row>
    <row r="5488" spans="2:11" x14ac:dyDescent="0.25">
      <c r="B5488" t="str">
        <f t="shared" si="89"/>
        <v/>
      </c>
      <c r="K5488"/>
    </row>
    <row r="5489" spans="2:11" x14ac:dyDescent="0.25">
      <c r="B5489" t="str">
        <f t="shared" si="89"/>
        <v/>
      </c>
      <c r="K5489"/>
    </row>
    <row r="5490" spans="2:11" x14ac:dyDescent="0.25">
      <c r="B5490" t="str">
        <f t="shared" si="89"/>
        <v/>
      </c>
      <c r="K5490"/>
    </row>
    <row r="5491" spans="2:11" x14ac:dyDescent="0.25">
      <c r="B5491" t="str">
        <f t="shared" si="89"/>
        <v/>
      </c>
      <c r="K5491"/>
    </row>
    <row r="5492" spans="2:11" x14ac:dyDescent="0.25">
      <c r="B5492" t="str">
        <f t="shared" si="89"/>
        <v/>
      </c>
      <c r="K5492"/>
    </row>
    <row r="5493" spans="2:11" x14ac:dyDescent="0.25">
      <c r="B5493" t="str">
        <f t="shared" si="89"/>
        <v/>
      </c>
      <c r="K5493"/>
    </row>
    <row r="5494" spans="2:11" x14ac:dyDescent="0.25">
      <c r="B5494" t="str">
        <f t="shared" si="89"/>
        <v/>
      </c>
      <c r="K5494"/>
    </row>
    <row r="5495" spans="2:11" x14ac:dyDescent="0.25">
      <c r="B5495" t="str">
        <f t="shared" si="89"/>
        <v/>
      </c>
      <c r="K5495"/>
    </row>
    <row r="5496" spans="2:11" x14ac:dyDescent="0.25">
      <c r="B5496" t="str">
        <f t="shared" si="89"/>
        <v/>
      </c>
      <c r="K5496"/>
    </row>
    <row r="5497" spans="2:11" x14ac:dyDescent="0.25">
      <c r="B5497" t="str">
        <f t="shared" si="89"/>
        <v/>
      </c>
      <c r="K5497"/>
    </row>
    <row r="5498" spans="2:11" x14ac:dyDescent="0.25">
      <c r="B5498" t="str">
        <f t="shared" si="89"/>
        <v/>
      </c>
      <c r="K5498"/>
    </row>
    <row r="5499" spans="2:11" x14ac:dyDescent="0.25">
      <c r="B5499" t="str">
        <f t="shared" si="89"/>
        <v/>
      </c>
      <c r="K5499"/>
    </row>
    <row r="5500" spans="2:11" x14ac:dyDescent="0.25">
      <c r="B5500" t="str">
        <f t="shared" si="89"/>
        <v/>
      </c>
      <c r="K5500"/>
    </row>
    <row r="5501" spans="2:11" x14ac:dyDescent="0.25">
      <c r="B5501" t="str">
        <f t="shared" si="89"/>
        <v/>
      </c>
      <c r="K5501"/>
    </row>
    <row r="5502" spans="2:11" x14ac:dyDescent="0.25">
      <c r="B5502" t="str">
        <f t="shared" si="89"/>
        <v/>
      </c>
      <c r="K5502"/>
    </row>
    <row r="5503" spans="2:11" x14ac:dyDescent="0.25">
      <c r="B5503" t="str">
        <f t="shared" si="89"/>
        <v/>
      </c>
      <c r="K5503"/>
    </row>
    <row r="5504" spans="2:11" x14ac:dyDescent="0.25">
      <c r="B5504" t="str">
        <f t="shared" si="89"/>
        <v/>
      </c>
      <c r="K5504"/>
    </row>
    <row r="5505" spans="2:11" x14ac:dyDescent="0.25">
      <c r="B5505" t="str">
        <f t="shared" si="89"/>
        <v/>
      </c>
      <c r="K5505"/>
    </row>
    <row r="5506" spans="2:11" x14ac:dyDescent="0.25">
      <c r="B5506" t="str">
        <f t="shared" si="89"/>
        <v/>
      </c>
      <c r="K5506"/>
    </row>
    <row r="5507" spans="2:11" x14ac:dyDescent="0.25">
      <c r="B5507" t="str">
        <f t="shared" si="89"/>
        <v/>
      </c>
      <c r="K5507"/>
    </row>
    <row r="5508" spans="2:11" x14ac:dyDescent="0.25">
      <c r="B5508" t="str">
        <f t="shared" si="89"/>
        <v/>
      </c>
      <c r="K5508"/>
    </row>
    <row r="5509" spans="2:11" x14ac:dyDescent="0.25">
      <c r="B5509" t="str">
        <f t="shared" si="89"/>
        <v/>
      </c>
      <c r="K5509"/>
    </row>
    <row r="5510" spans="2:11" x14ac:dyDescent="0.25">
      <c r="B5510" t="str">
        <f t="shared" si="89"/>
        <v/>
      </c>
      <c r="K5510"/>
    </row>
    <row r="5511" spans="2:11" x14ac:dyDescent="0.25">
      <c r="B5511" t="str">
        <f t="shared" si="89"/>
        <v/>
      </c>
      <c r="K5511"/>
    </row>
    <row r="5512" spans="2:11" x14ac:dyDescent="0.25">
      <c r="B5512" t="str">
        <f t="shared" si="89"/>
        <v/>
      </c>
      <c r="K5512"/>
    </row>
    <row r="5513" spans="2:11" x14ac:dyDescent="0.25">
      <c r="B5513" t="str">
        <f t="shared" si="89"/>
        <v/>
      </c>
      <c r="K5513"/>
    </row>
    <row r="5514" spans="2:11" x14ac:dyDescent="0.25">
      <c r="B5514" t="str">
        <f t="shared" ref="B5514:B5577" si="90">LEFT(A5514,3)</f>
        <v/>
      </c>
      <c r="K5514"/>
    </row>
    <row r="5515" spans="2:11" x14ac:dyDescent="0.25">
      <c r="B5515" t="str">
        <f t="shared" si="90"/>
        <v/>
      </c>
      <c r="K5515"/>
    </row>
    <row r="5516" spans="2:11" x14ac:dyDescent="0.25">
      <c r="B5516" t="str">
        <f t="shared" si="90"/>
        <v/>
      </c>
      <c r="K5516"/>
    </row>
    <row r="5517" spans="2:11" x14ac:dyDescent="0.25">
      <c r="B5517" t="str">
        <f t="shared" si="90"/>
        <v/>
      </c>
      <c r="K5517"/>
    </row>
    <row r="5518" spans="2:11" x14ac:dyDescent="0.25">
      <c r="B5518" t="str">
        <f t="shared" si="90"/>
        <v/>
      </c>
      <c r="K5518"/>
    </row>
    <row r="5519" spans="2:11" x14ac:dyDescent="0.25">
      <c r="B5519" t="str">
        <f t="shared" si="90"/>
        <v/>
      </c>
      <c r="K5519"/>
    </row>
    <row r="5520" spans="2:11" x14ac:dyDescent="0.25">
      <c r="B5520" t="str">
        <f t="shared" si="90"/>
        <v/>
      </c>
      <c r="K5520"/>
    </row>
    <row r="5521" spans="2:11" x14ac:dyDescent="0.25">
      <c r="B5521" t="str">
        <f t="shared" si="90"/>
        <v/>
      </c>
      <c r="K5521"/>
    </row>
    <row r="5522" spans="2:11" x14ac:dyDescent="0.25">
      <c r="B5522" t="str">
        <f t="shared" si="90"/>
        <v/>
      </c>
      <c r="K5522"/>
    </row>
    <row r="5523" spans="2:11" x14ac:dyDescent="0.25">
      <c r="B5523" t="str">
        <f t="shared" si="90"/>
        <v/>
      </c>
      <c r="K5523"/>
    </row>
    <row r="5524" spans="2:11" x14ac:dyDescent="0.25">
      <c r="B5524" t="str">
        <f t="shared" si="90"/>
        <v/>
      </c>
      <c r="K5524"/>
    </row>
    <row r="5525" spans="2:11" x14ac:dyDescent="0.25">
      <c r="B5525" t="str">
        <f t="shared" si="90"/>
        <v/>
      </c>
      <c r="K5525"/>
    </row>
    <row r="5526" spans="2:11" x14ac:dyDescent="0.25">
      <c r="B5526" t="str">
        <f t="shared" si="90"/>
        <v/>
      </c>
      <c r="K5526"/>
    </row>
    <row r="5527" spans="2:11" x14ac:dyDescent="0.25">
      <c r="B5527" t="str">
        <f t="shared" si="90"/>
        <v/>
      </c>
      <c r="K5527"/>
    </row>
    <row r="5528" spans="2:11" x14ac:dyDescent="0.25">
      <c r="B5528" t="str">
        <f t="shared" si="90"/>
        <v/>
      </c>
      <c r="K5528"/>
    </row>
    <row r="5529" spans="2:11" x14ac:dyDescent="0.25">
      <c r="B5529" t="str">
        <f t="shared" si="90"/>
        <v/>
      </c>
      <c r="K5529"/>
    </row>
    <row r="5530" spans="2:11" x14ac:dyDescent="0.25">
      <c r="B5530" t="str">
        <f t="shared" si="90"/>
        <v/>
      </c>
      <c r="K5530"/>
    </row>
    <row r="5531" spans="2:11" x14ac:dyDescent="0.25">
      <c r="B5531" t="str">
        <f t="shared" si="90"/>
        <v/>
      </c>
      <c r="K5531"/>
    </row>
    <row r="5532" spans="2:11" x14ac:dyDescent="0.25">
      <c r="B5532" t="str">
        <f t="shared" si="90"/>
        <v/>
      </c>
      <c r="K5532"/>
    </row>
    <row r="5533" spans="2:11" x14ac:dyDescent="0.25">
      <c r="B5533" t="str">
        <f t="shared" si="90"/>
        <v/>
      </c>
      <c r="K5533"/>
    </row>
    <row r="5534" spans="2:11" x14ac:dyDescent="0.25">
      <c r="B5534" t="str">
        <f t="shared" si="90"/>
        <v/>
      </c>
      <c r="K5534"/>
    </row>
    <row r="5535" spans="2:11" x14ac:dyDescent="0.25">
      <c r="B5535" t="str">
        <f t="shared" si="90"/>
        <v/>
      </c>
      <c r="K5535"/>
    </row>
    <row r="5536" spans="2:11" x14ac:dyDescent="0.25">
      <c r="B5536" t="str">
        <f t="shared" si="90"/>
        <v/>
      </c>
      <c r="K5536"/>
    </row>
    <row r="5537" spans="2:11" x14ac:dyDescent="0.25">
      <c r="B5537" t="str">
        <f t="shared" si="90"/>
        <v/>
      </c>
      <c r="K5537"/>
    </row>
    <row r="5538" spans="2:11" x14ac:dyDescent="0.25">
      <c r="B5538" t="str">
        <f t="shared" si="90"/>
        <v/>
      </c>
      <c r="K5538"/>
    </row>
    <row r="5539" spans="2:11" x14ac:dyDescent="0.25">
      <c r="B5539" t="str">
        <f t="shared" si="90"/>
        <v/>
      </c>
      <c r="K5539"/>
    </row>
    <row r="5540" spans="2:11" x14ac:dyDescent="0.25">
      <c r="B5540" t="str">
        <f t="shared" si="90"/>
        <v/>
      </c>
      <c r="K5540"/>
    </row>
    <row r="5541" spans="2:11" x14ac:dyDescent="0.25">
      <c r="B5541" t="str">
        <f t="shared" si="90"/>
        <v/>
      </c>
      <c r="K5541"/>
    </row>
    <row r="5542" spans="2:11" x14ac:dyDescent="0.25">
      <c r="B5542" t="str">
        <f t="shared" si="90"/>
        <v/>
      </c>
      <c r="K5542"/>
    </row>
    <row r="5543" spans="2:11" x14ac:dyDescent="0.25">
      <c r="B5543" t="str">
        <f t="shared" si="90"/>
        <v/>
      </c>
      <c r="K5543"/>
    </row>
    <row r="5544" spans="2:11" x14ac:dyDescent="0.25">
      <c r="B5544" t="str">
        <f t="shared" si="90"/>
        <v/>
      </c>
      <c r="K5544"/>
    </row>
    <row r="5545" spans="2:11" x14ac:dyDescent="0.25">
      <c r="B5545" t="str">
        <f t="shared" si="90"/>
        <v/>
      </c>
      <c r="K5545"/>
    </row>
    <row r="5546" spans="2:11" x14ac:dyDescent="0.25">
      <c r="B5546" t="str">
        <f t="shared" si="90"/>
        <v/>
      </c>
      <c r="K5546"/>
    </row>
    <row r="5547" spans="2:11" x14ac:dyDescent="0.25">
      <c r="B5547" t="str">
        <f t="shared" si="90"/>
        <v/>
      </c>
      <c r="K5547"/>
    </row>
    <row r="5548" spans="2:11" x14ac:dyDescent="0.25">
      <c r="B5548" t="str">
        <f t="shared" si="90"/>
        <v/>
      </c>
      <c r="K5548"/>
    </row>
    <row r="5549" spans="2:11" x14ac:dyDescent="0.25">
      <c r="B5549" t="str">
        <f t="shared" si="90"/>
        <v/>
      </c>
      <c r="K5549"/>
    </row>
    <row r="5550" spans="2:11" x14ac:dyDescent="0.25">
      <c r="B5550" t="str">
        <f t="shared" si="90"/>
        <v/>
      </c>
      <c r="K5550"/>
    </row>
    <row r="5551" spans="2:11" x14ac:dyDescent="0.25">
      <c r="B5551" t="str">
        <f t="shared" si="90"/>
        <v/>
      </c>
      <c r="K5551"/>
    </row>
    <row r="5552" spans="2:11" x14ac:dyDescent="0.25">
      <c r="B5552" t="str">
        <f t="shared" si="90"/>
        <v/>
      </c>
      <c r="K5552"/>
    </row>
    <row r="5553" spans="2:11" x14ac:dyDescent="0.25">
      <c r="B5553" t="str">
        <f t="shared" si="90"/>
        <v/>
      </c>
      <c r="K5553"/>
    </row>
    <row r="5554" spans="2:11" x14ac:dyDescent="0.25">
      <c r="B5554" t="str">
        <f t="shared" si="90"/>
        <v/>
      </c>
      <c r="K5554"/>
    </row>
    <row r="5555" spans="2:11" x14ac:dyDescent="0.25">
      <c r="B5555" t="str">
        <f t="shared" si="90"/>
        <v/>
      </c>
      <c r="K5555"/>
    </row>
    <row r="5556" spans="2:11" x14ac:dyDescent="0.25">
      <c r="B5556" t="str">
        <f t="shared" si="90"/>
        <v/>
      </c>
      <c r="K5556"/>
    </row>
    <row r="5557" spans="2:11" x14ac:dyDescent="0.25">
      <c r="B5557" t="str">
        <f t="shared" si="90"/>
        <v/>
      </c>
      <c r="K5557"/>
    </row>
    <row r="5558" spans="2:11" x14ac:dyDescent="0.25">
      <c r="B5558" t="str">
        <f t="shared" si="90"/>
        <v/>
      </c>
      <c r="K5558"/>
    </row>
    <row r="5559" spans="2:11" x14ac:dyDescent="0.25">
      <c r="B5559" t="str">
        <f t="shared" si="90"/>
        <v/>
      </c>
      <c r="K5559"/>
    </row>
    <row r="5560" spans="2:11" x14ac:dyDescent="0.25">
      <c r="B5560" t="str">
        <f t="shared" si="90"/>
        <v/>
      </c>
      <c r="K5560"/>
    </row>
    <row r="5561" spans="2:11" x14ac:dyDescent="0.25">
      <c r="B5561" t="str">
        <f t="shared" si="90"/>
        <v/>
      </c>
      <c r="K5561"/>
    </row>
    <row r="5562" spans="2:11" x14ac:dyDescent="0.25">
      <c r="B5562" t="str">
        <f t="shared" si="90"/>
        <v/>
      </c>
      <c r="K5562"/>
    </row>
    <row r="5563" spans="2:11" x14ac:dyDescent="0.25">
      <c r="B5563" t="str">
        <f t="shared" si="90"/>
        <v/>
      </c>
      <c r="K5563"/>
    </row>
    <row r="5564" spans="2:11" x14ac:dyDescent="0.25">
      <c r="B5564" t="str">
        <f t="shared" si="90"/>
        <v/>
      </c>
      <c r="K5564"/>
    </row>
    <row r="5565" spans="2:11" x14ac:dyDescent="0.25">
      <c r="B5565" t="str">
        <f t="shared" si="90"/>
        <v/>
      </c>
      <c r="K5565"/>
    </row>
    <row r="5566" spans="2:11" x14ac:dyDescent="0.25">
      <c r="B5566" t="str">
        <f t="shared" si="90"/>
        <v/>
      </c>
      <c r="K5566"/>
    </row>
    <row r="5567" spans="2:11" x14ac:dyDescent="0.25">
      <c r="B5567" t="str">
        <f t="shared" si="90"/>
        <v/>
      </c>
      <c r="K5567"/>
    </row>
    <row r="5568" spans="2:11" x14ac:dyDescent="0.25">
      <c r="B5568" t="str">
        <f t="shared" si="90"/>
        <v/>
      </c>
      <c r="K5568"/>
    </row>
    <row r="5569" spans="2:11" x14ac:dyDescent="0.25">
      <c r="B5569" t="str">
        <f t="shared" si="90"/>
        <v/>
      </c>
      <c r="K5569"/>
    </row>
    <row r="5570" spans="2:11" x14ac:dyDescent="0.25">
      <c r="B5570" t="str">
        <f t="shared" si="90"/>
        <v/>
      </c>
      <c r="K5570"/>
    </row>
    <row r="5571" spans="2:11" x14ac:dyDescent="0.25">
      <c r="B5571" t="str">
        <f t="shared" si="90"/>
        <v/>
      </c>
      <c r="K5571"/>
    </row>
    <row r="5572" spans="2:11" x14ac:dyDescent="0.25">
      <c r="B5572" t="str">
        <f t="shared" si="90"/>
        <v/>
      </c>
      <c r="K5572"/>
    </row>
    <row r="5573" spans="2:11" x14ac:dyDescent="0.25">
      <c r="B5573" t="str">
        <f t="shared" si="90"/>
        <v/>
      </c>
      <c r="K5573"/>
    </row>
    <row r="5574" spans="2:11" x14ac:dyDescent="0.25">
      <c r="B5574" t="str">
        <f t="shared" si="90"/>
        <v/>
      </c>
      <c r="K5574"/>
    </row>
    <row r="5575" spans="2:11" x14ac:dyDescent="0.25">
      <c r="B5575" t="str">
        <f t="shared" si="90"/>
        <v/>
      </c>
      <c r="K5575"/>
    </row>
    <row r="5576" spans="2:11" x14ac:dyDescent="0.25">
      <c r="B5576" t="str">
        <f t="shared" si="90"/>
        <v/>
      </c>
      <c r="K5576"/>
    </row>
    <row r="5577" spans="2:11" x14ac:dyDescent="0.25">
      <c r="B5577" t="str">
        <f t="shared" si="90"/>
        <v/>
      </c>
      <c r="K5577"/>
    </row>
    <row r="5578" spans="2:11" x14ac:dyDescent="0.25">
      <c r="B5578" t="str">
        <f t="shared" ref="B5578:B5641" si="91">LEFT(A5578,3)</f>
        <v/>
      </c>
      <c r="K5578"/>
    </row>
    <row r="5579" spans="2:11" x14ac:dyDescent="0.25">
      <c r="B5579" t="str">
        <f t="shared" si="91"/>
        <v/>
      </c>
      <c r="K5579"/>
    </row>
    <row r="5580" spans="2:11" x14ac:dyDescent="0.25">
      <c r="B5580" t="str">
        <f t="shared" si="91"/>
        <v/>
      </c>
      <c r="K5580"/>
    </row>
    <row r="5581" spans="2:11" x14ac:dyDescent="0.25">
      <c r="B5581" t="str">
        <f t="shared" si="91"/>
        <v/>
      </c>
      <c r="K5581"/>
    </row>
    <row r="5582" spans="2:11" x14ac:dyDescent="0.25">
      <c r="B5582" t="str">
        <f t="shared" si="91"/>
        <v/>
      </c>
      <c r="K5582"/>
    </row>
    <row r="5583" spans="2:11" x14ac:dyDescent="0.25">
      <c r="B5583" t="str">
        <f t="shared" si="91"/>
        <v/>
      </c>
      <c r="K5583"/>
    </row>
    <row r="5584" spans="2:11" x14ac:dyDescent="0.25">
      <c r="B5584" t="str">
        <f t="shared" si="91"/>
        <v/>
      </c>
      <c r="K5584"/>
    </row>
    <row r="5585" spans="2:11" x14ac:dyDescent="0.25">
      <c r="B5585" t="str">
        <f t="shared" si="91"/>
        <v/>
      </c>
      <c r="K5585"/>
    </row>
    <row r="5586" spans="2:11" x14ac:dyDescent="0.25">
      <c r="B5586" t="str">
        <f t="shared" si="91"/>
        <v/>
      </c>
      <c r="K5586"/>
    </row>
    <row r="5587" spans="2:11" x14ac:dyDescent="0.25">
      <c r="B5587" t="str">
        <f t="shared" si="91"/>
        <v/>
      </c>
      <c r="K5587"/>
    </row>
    <row r="5588" spans="2:11" x14ac:dyDescent="0.25">
      <c r="B5588" t="str">
        <f t="shared" si="91"/>
        <v/>
      </c>
      <c r="K5588"/>
    </row>
    <row r="5589" spans="2:11" x14ac:dyDescent="0.25">
      <c r="B5589" t="str">
        <f t="shared" si="91"/>
        <v/>
      </c>
      <c r="K5589"/>
    </row>
    <row r="5590" spans="2:11" x14ac:dyDescent="0.25">
      <c r="B5590" t="str">
        <f t="shared" si="91"/>
        <v/>
      </c>
      <c r="K5590"/>
    </row>
    <row r="5591" spans="2:11" x14ac:dyDescent="0.25">
      <c r="B5591" t="str">
        <f t="shared" si="91"/>
        <v/>
      </c>
      <c r="K5591"/>
    </row>
    <row r="5592" spans="2:11" x14ac:dyDescent="0.25">
      <c r="B5592" t="str">
        <f t="shared" si="91"/>
        <v/>
      </c>
      <c r="K5592"/>
    </row>
    <row r="5593" spans="2:11" x14ac:dyDescent="0.25">
      <c r="B5593" t="str">
        <f t="shared" si="91"/>
        <v/>
      </c>
      <c r="K5593"/>
    </row>
    <row r="5594" spans="2:11" x14ac:dyDescent="0.25">
      <c r="B5594" t="str">
        <f t="shared" si="91"/>
        <v/>
      </c>
      <c r="K5594"/>
    </row>
    <row r="5595" spans="2:11" x14ac:dyDescent="0.25">
      <c r="B5595" t="str">
        <f t="shared" si="91"/>
        <v/>
      </c>
      <c r="K5595"/>
    </row>
    <row r="5596" spans="2:11" x14ac:dyDescent="0.25">
      <c r="B5596" t="str">
        <f t="shared" si="91"/>
        <v/>
      </c>
      <c r="K5596"/>
    </row>
    <row r="5597" spans="2:11" x14ac:dyDescent="0.25">
      <c r="B5597" t="str">
        <f t="shared" si="91"/>
        <v/>
      </c>
      <c r="K5597"/>
    </row>
    <row r="5598" spans="2:11" x14ac:dyDescent="0.25">
      <c r="B5598" t="str">
        <f t="shared" si="91"/>
        <v/>
      </c>
      <c r="K5598"/>
    </row>
    <row r="5599" spans="2:11" x14ac:dyDescent="0.25">
      <c r="B5599" t="str">
        <f t="shared" si="91"/>
        <v/>
      </c>
      <c r="K5599"/>
    </row>
    <row r="5600" spans="2:11" x14ac:dyDescent="0.25">
      <c r="B5600" t="str">
        <f t="shared" si="91"/>
        <v/>
      </c>
      <c r="K5600"/>
    </row>
    <row r="5601" spans="2:11" x14ac:dyDescent="0.25">
      <c r="B5601" t="str">
        <f t="shared" si="91"/>
        <v/>
      </c>
      <c r="K5601"/>
    </row>
    <row r="5602" spans="2:11" x14ac:dyDescent="0.25">
      <c r="B5602" t="str">
        <f t="shared" si="91"/>
        <v/>
      </c>
      <c r="K5602"/>
    </row>
    <row r="5603" spans="2:11" x14ac:dyDescent="0.25">
      <c r="B5603" t="str">
        <f t="shared" si="91"/>
        <v/>
      </c>
      <c r="K5603"/>
    </row>
    <row r="5604" spans="2:11" x14ac:dyDescent="0.25">
      <c r="B5604" t="str">
        <f t="shared" si="91"/>
        <v/>
      </c>
      <c r="K5604"/>
    </row>
    <row r="5605" spans="2:11" x14ac:dyDescent="0.25">
      <c r="B5605" t="str">
        <f t="shared" si="91"/>
        <v/>
      </c>
      <c r="K5605"/>
    </row>
    <row r="5606" spans="2:11" x14ac:dyDescent="0.25">
      <c r="B5606" t="str">
        <f t="shared" si="91"/>
        <v/>
      </c>
      <c r="K5606"/>
    </row>
    <row r="5607" spans="2:11" x14ac:dyDescent="0.25">
      <c r="B5607" t="str">
        <f t="shared" si="91"/>
        <v/>
      </c>
      <c r="K5607"/>
    </row>
    <row r="5608" spans="2:11" x14ac:dyDescent="0.25">
      <c r="B5608" t="str">
        <f t="shared" si="91"/>
        <v/>
      </c>
      <c r="K5608"/>
    </row>
    <row r="5609" spans="2:11" x14ac:dyDescent="0.25">
      <c r="B5609" t="str">
        <f t="shared" si="91"/>
        <v/>
      </c>
      <c r="K5609"/>
    </row>
    <row r="5610" spans="2:11" x14ac:dyDescent="0.25">
      <c r="B5610" t="str">
        <f t="shared" si="91"/>
        <v/>
      </c>
      <c r="K5610"/>
    </row>
    <row r="5611" spans="2:11" x14ac:dyDescent="0.25">
      <c r="B5611" t="str">
        <f t="shared" si="91"/>
        <v/>
      </c>
      <c r="K5611"/>
    </row>
    <row r="5612" spans="2:11" x14ac:dyDescent="0.25">
      <c r="B5612" t="str">
        <f t="shared" si="91"/>
        <v/>
      </c>
      <c r="K5612"/>
    </row>
    <row r="5613" spans="2:11" x14ac:dyDescent="0.25">
      <c r="B5613" t="str">
        <f t="shared" si="91"/>
        <v/>
      </c>
      <c r="K5613"/>
    </row>
    <row r="5614" spans="2:11" x14ac:dyDescent="0.25">
      <c r="B5614" t="str">
        <f t="shared" si="91"/>
        <v/>
      </c>
      <c r="K5614"/>
    </row>
    <row r="5615" spans="2:11" x14ac:dyDescent="0.25">
      <c r="B5615" t="str">
        <f t="shared" si="91"/>
        <v/>
      </c>
      <c r="K5615"/>
    </row>
    <row r="5616" spans="2:11" x14ac:dyDescent="0.25">
      <c r="B5616" t="str">
        <f t="shared" si="91"/>
        <v/>
      </c>
      <c r="K5616"/>
    </row>
    <row r="5617" spans="2:11" x14ac:dyDescent="0.25">
      <c r="B5617" t="str">
        <f t="shared" si="91"/>
        <v/>
      </c>
      <c r="K5617"/>
    </row>
    <row r="5618" spans="2:11" x14ac:dyDescent="0.25">
      <c r="B5618" t="str">
        <f t="shared" si="91"/>
        <v/>
      </c>
      <c r="K5618"/>
    </row>
    <row r="5619" spans="2:11" x14ac:dyDescent="0.25">
      <c r="B5619" t="str">
        <f t="shared" si="91"/>
        <v/>
      </c>
      <c r="K5619"/>
    </row>
    <row r="5620" spans="2:11" x14ac:dyDescent="0.25">
      <c r="B5620" t="str">
        <f t="shared" si="91"/>
        <v/>
      </c>
      <c r="K5620"/>
    </row>
    <row r="5621" spans="2:11" x14ac:dyDescent="0.25">
      <c r="B5621" t="str">
        <f t="shared" si="91"/>
        <v/>
      </c>
      <c r="K5621"/>
    </row>
    <row r="5622" spans="2:11" x14ac:dyDescent="0.25">
      <c r="B5622" t="str">
        <f t="shared" si="91"/>
        <v/>
      </c>
      <c r="K5622"/>
    </row>
    <row r="5623" spans="2:11" x14ac:dyDescent="0.25">
      <c r="B5623" t="str">
        <f t="shared" si="91"/>
        <v/>
      </c>
      <c r="K5623"/>
    </row>
    <row r="5624" spans="2:11" x14ac:dyDescent="0.25">
      <c r="B5624" t="str">
        <f t="shared" si="91"/>
        <v/>
      </c>
      <c r="K5624"/>
    </row>
    <row r="5625" spans="2:11" x14ac:dyDescent="0.25">
      <c r="B5625" t="str">
        <f t="shared" si="91"/>
        <v/>
      </c>
      <c r="K5625"/>
    </row>
    <row r="5626" spans="2:11" x14ac:dyDescent="0.25">
      <c r="B5626" t="str">
        <f t="shared" si="91"/>
        <v/>
      </c>
      <c r="K5626"/>
    </row>
    <row r="5627" spans="2:11" x14ac:dyDescent="0.25">
      <c r="B5627" t="str">
        <f t="shared" si="91"/>
        <v/>
      </c>
      <c r="K5627"/>
    </row>
    <row r="5628" spans="2:11" x14ac:dyDescent="0.25">
      <c r="B5628" t="str">
        <f t="shared" si="91"/>
        <v/>
      </c>
      <c r="K5628"/>
    </row>
    <row r="5629" spans="2:11" x14ac:dyDescent="0.25">
      <c r="B5629" t="str">
        <f t="shared" si="91"/>
        <v/>
      </c>
      <c r="K5629"/>
    </row>
    <row r="5630" spans="2:11" x14ac:dyDescent="0.25">
      <c r="B5630" t="str">
        <f t="shared" si="91"/>
        <v/>
      </c>
      <c r="K5630"/>
    </row>
    <row r="5631" spans="2:11" x14ac:dyDescent="0.25">
      <c r="B5631" t="str">
        <f t="shared" si="91"/>
        <v/>
      </c>
      <c r="K5631"/>
    </row>
    <row r="5632" spans="2:11" x14ac:dyDescent="0.25">
      <c r="B5632" t="str">
        <f t="shared" si="91"/>
        <v/>
      </c>
      <c r="K5632"/>
    </row>
    <row r="5633" spans="2:11" x14ac:dyDescent="0.25">
      <c r="B5633" t="str">
        <f t="shared" si="91"/>
        <v/>
      </c>
      <c r="K5633"/>
    </row>
    <row r="5634" spans="2:11" x14ac:dyDescent="0.25">
      <c r="B5634" t="str">
        <f t="shared" si="91"/>
        <v/>
      </c>
      <c r="K5634"/>
    </row>
    <row r="5635" spans="2:11" x14ac:dyDescent="0.25">
      <c r="B5635" t="str">
        <f t="shared" si="91"/>
        <v/>
      </c>
      <c r="K5635"/>
    </row>
    <row r="5636" spans="2:11" x14ac:dyDescent="0.25">
      <c r="B5636" t="str">
        <f t="shared" si="91"/>
        <v/>
      </c>
      <c r="K5636"/>
    </row>
    <row r="5637" spans="2:11" x14ac:dyDescent="0.25">
      <c r="B5637" t="str">
        <f t="shared" si="91"/>
        <v/>
      </c>
      <c r="K5637"/>
    </row>
    <row r="5638" spans="2:11" x14ac:dyDescent="0.25">
      <c r="B5638" t="str">
        <f t="shared" si="91"/>
        <v/>
      </c>
      <c r="K5638"/>
    </row>
    <row r="5639" spans="2:11" x14ac:dyDescent="0.25">
      <c r="B5639" t="str">
        <f t="shared" si="91"/>
        <v/>
      </c>
      <c r="K5639"/>
    </row>
    <row r="5640" spans="2:11" x14ac:dyDescent="0.25">
      <c r="B5640" t="str">
        <f t="shared" si="91"/>
        <v/>
      </c>
      <c r="K5640"/>
    </row>
    <row r="5641" spans="2:11" x14ac:dyDescent="0.25">
      <c r="B5641" t="str">
        <f t="shared" si="91"/>
        <v/>
      </c>
      <c r="K5641"/>
    </row>
    <row r="5642" spans="2:11" x14ac:dyDescent="0.25">
      <c r="B5642" t="str">
        <f t="shared" ref="B5642:B5705" si="92">LEFT(A5642,3)</f>
        <v/>
      </c>
      <c r="K5642"/>
    </row>
    <row r="5643" spans="2:11" x14ac:dyDescent="0.25">
      <c r="B5643" t="str">
        <f t="shared" si="92"/>
        <v/>
      </c>
      <c r="K5643"/>
    </row>
    <row r="5644" spans="2:11" x14ac:dyDescent="0.25">
      <c r="B5644" t="str">
        <f t="shared" si="92"/>
        <v/>
      </c>
      <c r="K5644"/>
    </row>
    <row r="5645" spans="2:11" x14ac:dyDescent="0.25">
      <c r="B5645" t="str">
        <f t="shared" si="92"/>
        <v/>
      </c>
      <c r="K5645"/>
    </row>
    <row r="5646" spans="2:11" x14ac:dyDescent="0.25">
      <c r="B5646" t="str">
        <f t="shared" si="92"/>
        <v/>
      </c>
      <c r="K5646"/>
    </row>
    <row r="5647" spans="2:11" x14ac:dyDescent="0.25">
      <c r="B5647" t="str">
        <f t="shared" si="92"/>
        <v/>
      </c>
      <c r="K5647"/>
    </row>
    <row r="5648" spans="2:11" x14ac:dyDescent="0.25">
      <c r="B5648" t="str">
        <f t="shared" si="92"/>
        <v/>
      </c>
      <c r="K5648"/>
    </row>
    <row r="5649" spans="2:11" x14ac:dyDescent="0.25">
      <c r="B5649" t="str">
        <f t="shared" si="92"/>
        <v/>
      </c>
      <c r="K5649"/>
    </row>
    <row r="5650" spans="2:11" x14ac:dyDescent="0.25">
      <c r="B5650" t="str">
        <f t="shared" si="92"/>
        <v/>
      </c>
      <c r="K5650"/>
    </row>
    <row r="5651" spans="2:11" x14ac:dyDescent="0.25">
      <c r="B5651" t="str">
        <f t="shared" si="92"/>
        <v/>
      </c>
      <c r="K5651"/>
    </row>
    <row r="5652" spans="2:11" x14ac:dyDescent="0.25">
      <c r="B5652" t="str">
        <f t="shared" si="92"/>
        <v/>
      </c>
      <c r="K5652"/>
    </row>
    <row r="5653" spans="2:11" x14ac:dyDescent="0.25">
      <c r="B5653" t="str">
        <f t="shared" si="92"/>
        <v/>
      </c>
      <c r="K5653"/>
    </row>
    <row r="5654" spans="2:11" x14ac:dyDescent="0.25">
      <c r="B5654" t="str">
        <f t="shared" si="92"/>
        <v/>
      </c>
      <c r="K5654"/>
    </row>
    <row r="5655" spans="2:11" x14ac:dyDescent="0.25">
      <c r="B5655" t="str">
        <f t="shared" si="92"/>
        <v/>
      </c>
      <c r="K5655"/>
    </row>
    <row r="5656" spans="2:11" x14ac:dyDescent="0.25">
      <c r="B5656" t="str">
        <f t="shared" si="92"/>
        <v/>
      </c>
      <c r="K5656"/>
    </row>
    <row r="5657" spans="2:11" x14ac:dyDescent="0.25">
      <c r="B5657" t="str">
        <f t="shared" si="92"/>
        <v/>
      </c>
      <c r="K5657"/>
    </row>
    <row r="5658" spans="2:11" x14ac:dyDescent="0.25">
      <c r="B5658" t="str">
        <f t="shared" si="92"/>
        <v/>
      </c>
      <c r="K5658"/>
    </row>
    <row r="5659" spans="2:11" x14ac:dyDescent="0.25">
      <c r="B5659" t="str">
        <f t="shared" si="92"/>
        <v/>
      </c>
      <c r="K5659"/>
    </row>
    <row r="5660" spans="2:11" x14ac:dyDescent="0.25">
      <c r="B5660" t="str">
        <f t="shared" si="92"/>
        <v/>
      </c>
      <c r="K5660"/>
    </row>
    <row r="5661" spans="2:11" x14ac:dyDescent="0.25">
      <c r="B5661" t="str">
        <f t="shared" si="92"/>
        <v/>
      </c>
      <c r="K5661"/>
    </row>
    <row r="5662" spans="2:11" x14ac:dyDescent="0.25">
      <c r="B5662" t="str">
        <f t="shared" si="92"/>
        <v/>
      </c>
      <c r="K5662"/>
    </row>
    <row r="5663" spans="2:11" x14ac:dyDescent="0.25">
      <c r="B5663" t="str">
        <f t="shared" si="92"/>
        <v/>
      </c>
      <c r="K5663"/>
    </row>
    <row r="5664" spans="2:11" x14ac:dyDescent="0.25">
      <c r="B5664" t="str">
        <f t="shared" si="92"/>
        <v/>
      </c>
      <c r="K5664"/>
    </row>
    <row r="5665" spans="2:11" x14ac:dyDescent="0.25">
      <c r="B5665" t="str">
        <f t="shared" si="92"/>
        <v/>
      </c>
      <c r="K5665"/>
    </row>
    <row r="5666" spans="2:11" x14ac:dyDescent="0.25">
      <c r="B5666" t="str">
        <f t="shared" si="92"/>
        <v/>
      </c>
      <c r="K5666"/>
    </row>
    <row r="5667" spans="2:11" x14ac:dyDescent="0.25">
      <c r="B5667" t="str">
        <f t="shared" si="92"/>
        <v/>
      </c>
      <c r="K5667"/>
    </row>
    <row r="5668" spans="2:11" x14ac:dyDescent="0.25">
      <c r="B5668" t="str">
        <f t="shared" si="92"/>
        <v/>
      </c>
      <c r="K5668"/>
    </row>
    <row r="5669" spans="2:11" x14ac:dyDescent="0.25">
      <c r="B5669" t="str">
        <f t="shared" si="92"/>
        <v/>
      </c>
      <c r="K5669"/>
    </row>
    <row r="5670" spans="2:11" x14ac:dyDescent="0.25">
      <c r="B5670" t="str">
        <f t="shared" si="92"/>
        <v/>
      </c>
      <c r="K5670"/>
    </row>
    <row r="5671" spans="2:11" x14ac:dyDescent="0.25">
      <c r="B5671" t="str">
        <f t="shared" si="92"/>
        <v/>
      </c>
      <c r="K5671"/>
    </row>
    <row r="5672" spans="2:11" x14ac:dyDescent="0.25">
      <c r="B5672" t="str">
        <f t="shared" si="92"/>
        <v/>
      </c>
      <c r="K5672"/>
    </row>
    <row r="5673" spans="2:11" x14ac:dyDescent="0.25">
      <c r="B5673" t="str">
        <f t="shared" si="92"/>
        <v/>
      </c>
      <c r="K5673"/>
    </row>
    <row r="5674" spans="2:11" x14ac:dyDescent="0.25">
      <c r="B5674" t="str">
        <f t="shared" si="92"/>
        <v/>
      </c>
      <c r="K5674"/>
    </row>
    <row r="5675" spans="2:11" x14ac:dyDescent="0.25">
      <c r="B5675" t="str">
        <f t="shared" si="92"/>
        <v/>
      </c>
      <c r="K5675"/>
    </row>
    <row r="5676" spans="2:11" x14ac:dyDescent="0.25">
      <c r="B5676" t="str">
        <f t="shared" si="92"/>
        <v/>
      </c>
      <c r="K5676"/>
    </row>
    <row r="5677" spans="2:11" x14ac:dyDescent="0.25">
      <c r="B5677" t="str">
        <f t="shared" si="92"/>
        <v/>
      </c>
      <c r="K5677"/>
    </row>
    <row r="5678" spans="2:11" x14ac:dyDescent="0.25">
      <c r="B5678" t="str">
        <f t="shared" si="92"/>
        <v/>
      </c>
      <c r="K5678"/>
    </row>
    <row r="5679" spans="2:11" x14ac:dyDescent="0.25">
      <c r="B5679" t="str">
        <f t="shared" si="92"/>
        <v/>
      </c>
      <c r="K5679"/>
    </row>
    <row r="5680" spans="2:11" x14ac:dyDescent="0.25">
      <c r="B5680" t="str">
        <f t="shared" si="92"/>
        <v/>
      </c>
      <c r="K5680"/>
    </row>
    <row r="5681" spans="2:11" x14ac:dyDescent="0.25">
      <c r="B5681" t="str">
        <f t="shared" si="92"/>
        <v/>
      </c>
      <c r="K5681"/>
    </row>
    <row r="5682" spans="2:11" x14ac:dyDescent="0.25">
      <c r="B5682" t="str">
        <f t="shared" si="92"/>
        <v/>
      </c>
      <c r="K5682"/>
    </row>
    <row r="5683" spans="2:11" x14ac:dyDescent="0.25">
      <c r="B5683" t="str">
        <f t="shared" si="92"/>
        <v/>
      </c>
      <c r="K5683"/>
    </row>
    <row r="5684" spans="2:11" x14ac:dyDescent="0.25">
      <c r="B5684" t="str">
        <f t="shared" si="92"/>
        <v/>
      </c>
      <c r="K5684"/>
    </row>
    <row r="5685" spans="2:11" x14ac:dyDescent="0.25">
      <c r="B5685" t="str">
        <f t="shared" si="92"/>
        <v/>
      </c>
      <c r="K5685"/>
    </row>
    <row r="5686" spans="2:11" x14ac:dyDescent="0.25">
      <c r="B5686" t="str">
        <f t="shared" si="92"/>
        <v/>
      </c>
      <c r="K5686"/>
    </row>
    <row r="5687" spans="2:11" x14ac:dyDescent="0.25">
      <c r="B5687" t="str">
        <f t="shared" si="92"/>
        <v/>
      </c>
      <c r="K5687"/>
    </row>
    <row r="5688" spans="2:11" x14ac:dyDescent="0.25">
      <c r="B5688" t="str">
        <f t="shared" si="92"/>
        <v/>
      </c>
      <c r="K5688"/>
    </row>
    <row r="5689" spans="2:11" x14ac:dyDescent="0.25">
      <c r="B5689" t="str">
        <f t="shared" si="92"/>
        <v/>
      </c>
      <c r="K5689"/>
    </row>
    <row r="5690" spans="2:11" x14ac:dyDescent="0.25">
      <c r="B5690" t="str">
        <f t="shared" si="92"/>
        <v/>
      </c>
      <c r="K5690"/>
    </row>
    <row r="5691" spans="2:11" x14ac:dyDescent="0.25">
      <c r="B5691" t="str">
        <f t="shared" si="92"/>
        <v/>
      </c>
      <c r="K5691"/>
    </row>
    <row r="5692" spans="2:11" x14ac:dyDescent="0.25">
      <c r="B5692" t="str">
        <f t="shared" si="92"/>
        <v/>
      </c>
      <c r="K5692"/>
    </row>
    <row r="5693" spans="2:11" x14ac:dyDescent="0.25">
      <c r="B5693" t="str">
        <f t="shared" si="92"/>
        <v/>
      </c>
      <c r="K5693"/>
    </row>
    <row r="5694" spans="2:11" x14ac:dyDescent="0.25">
      <c r="B5694" t="str">
        <f t="shared" si="92"/>
        <v/>
      </c>
      <c r="K5694"/>
    </row>
    <row r="5695" spans="2:11" x14ac:dyDescent="0.25">
      <c r="B5695" t="str">
        <f t="shared" si="92"/>
        <v/>
      </c>
      <c r="K5695"/>
    </row>
    <row r="5696" spans="2:11" x14ac:dyDescent="0.25">
      <c r="B5696" t="str">
        <f t="shared" si="92"/>
        <v/>
      </c>
      <c r="K5696"/>
    </row>
    <row r="5697" spans="2:11" x14ac:dyDescent="0.25">
      <c r="B5697" t="str">
        <f t="shared" si="92"/>
        <v/>
      </c>
      <c r="K5697"/>
    </row>
    <row r="5698" spans="2:11" x14ac:dyDescent="0.25">
      <c r="B5698" t="str">
        <f t="shared" si="92"/>
        <v/>
      </c>
      <c r="K5698"/>
    </row>
    <row r="5699" spans="2:11" x14ac:dyDescent="0.25">
      <c r="B5699" t="str">
        <f t="shared" si="92"/>
        <v/>
      </c>
      <c r="K5699"/>
    </row>
    <row r="5700" spans="2:11" x14ac:dyDescent="0.25">
      <c r="B5700" t="str">
        <f t="shared" si="92"/>
        <v/>
      </c>
      <c r="K5700"/>
    </row>
    <row r="5701" spans="2:11" x14ac:dyDescent="0.25">
      <c r="B5701" t="str">
        <f t="shared" si="92"/>
        <v/>
      </c>
      <c r="K5701"/>
    </row>
    <row r="5702" spans="2:11" x14ac:dyDescent="0.25">
      <c r="B5702" t="str">
        <f t="shared" si="92"/>
        <v/>
      </c>
      <c r="K5702"/>
    </row>
    <row r="5703" spans="2:11" x14ac:dyDescent="0.25">
      <c r="B5703" t="str">
        <f t="shared" si="92"/>
        <v/>
      </c>
      <c r="K5703"/>
    </row>
    <row r="5704" spans="2:11" x14ac:dyDescent="0.25">
      <c r="B5704" t="str">
        <f t="shared" si="92"/>
        <v/>
      </c>
      <c r="K5704"/>
    </row>
    <row r="5705" spans="2:11" x14ac:dyDescent="0.25">
      <c r="B5705" t="str">
        <f t="shared" si="92"/>
        <v/>
      </c>
      <c r="K5705"/>
    </row>
    <row r="5706" spans="2:11" x14ac:dyDescent="0.25">
      <c r="B5706" t="str">
        <f t="shared" ref="B5706:B5769" si="93">LEFT(A5706,3)</f>
        <v/>
      </c>
      <c r="K5706"/>
    </row>
    <row r="5707" spans="2:11" x14ac:dyDescent="0.25">
      <c r="B5707" t="str">
        <f t="shared" si="93"/>
        <v/>
      </c>
      <c r="K5707"/>
    </row>
    <row r="5708" spans="2:11" x14ac:dyDescent="0.25">
      <c r="B5708" t="str">
        <f t="shared" si="93"/>
        <v/>
      </c>
      <c r="K5708"/>
    </row>
    <row r="5709" spans="2:11" x14ac:dyDescent="0.25">
      <c r="B5709" t="str">
        <f t="shared" si="93"/>
        <v/>
      </c>
      <c r="K5709"/>
    </row>
    <row r="5710" spans="2:11" x14ac:dyDescent="0.25">
      <c r="B5710" t="str">
        <f t="shared" si="93"/>
        <v/>
      </c>
      <c r="K5710"/>
    </row>
    <row r="5711" spans="2:11" x14ac:dyDescent="0.25">
      <c r="B5711" t="str">
        <f t="shared" si="93"/>
        <v/>
      </c>
      <c r="K5711"/>
    </row>
    <row r="5712" spans="2:11" x14ac:dyDescent="0.25">
      <c r="B5712" t="str">
        <f t="shared" si="93"/>
        <v/>
      </c>
      <c r="K5712"/>
    </row>
    <row r="5713" spans="2:11" x14ac:dyDescent="0.25">
      <c r="B5713" t="str">
        <f t="shared" si="93"/>
        <v/>
      </c>
      <c r="K5713"/>
    </row>
    <row r="5714" spans="2:11" x14ac:dyDescent="0.25">
      <c r="B5714" t="str">
        <f t="shared" si="93"/>
        <v/>
      </c>
      <c r="K5714"/>
    </row>
    <row r="5715" spans="2:11" x14ac:dyDescent="0.25">
      <c r="B5715" t="str">
        <f t="shared" si="93"/>
        <v/>
      </c>
      <c r="K5715"/>
    </row>
    <row r="5716" spans="2:11" x14ac:dyDescent="0.25">
      <c r="B5716" t="str">
        <f t="shared" si="93"/>
        <v/>
      </c>
      <c r="K5716"/>
    </row>
    <row r="5717" spans="2:11" x14ac:dyDescent="0.25">
      <c r="B5717" t="str">
        <f t="shared" si="93"/>
        <v/>
      </c>
      <c r="K5717"/>
    </row>
    <row r="5718" spans="2:11" x14ac:dyDescent="0.25">
      <c r="B5718" t="str">
        <f t="shared" si="93"/>
        <v/>
      </c>
      <c r="K5718"/>
    </row>
    <row r="5719" spans="2:11" x14ac:dyDescent="0.25">
      <c r="B5719" t="str">
        <f t="shared" si="93"/>
        <v/>
      </c>
      <c r="K5719"/>
    </row>
    <row r="5720" spans="2:11" x14ac:dyDescent="0.25">
      <c r="B5720" t="str">
        <f t="shared" si="93"/>
        <v/>
      </c>
      <c r="K5720"/>
    </row>
    <row r="5721" spans="2:11" x14ac:dyDescent="0.25">
      <c r="B5721" t="str">
        <f t="shared" si="93"/>
        <v/>
      </c>
      <c r="K5721"/>
    </row>
    <row r="5722" spans="2:11" x14ac:dyDescent="0.25">
      <c r="B5722" t="str">
        <f t="shared" si="93"/>
        <v/>
      </c>
      <c r="K5722"/>
    </row>
    <row r="5723" spans="2:11" x14ac:dyDescent="0.25">
      <c r="B5723" t="str">
        <f t="shared" si="93"/>
        <v/>
      </c>
      <c r="K5723"/>
    </row>
    <row r="5724" spans="2:11" x14ac:dyDescent="0.25">
      <c r="B5724" t="str">
        <f t="shared" si="93"/>
        <v/>
      </c>
      <c r="K5724"/>
    </row>
    <row r="5725" spans="2:11" x14ac:dyDescent="0.25">
      <c r="B5725" t="str">
        <f t="shared" si="93"/>
        <v/>
      </c>
      <c r="K5725"/>
    </row>
    <row r="5726" spans="2:11" x14ac:dyDescent="0.25">
      <c r="B5726" t="str">
        <f t="shared" si="93"/>
        <v/>
      </c>
      <c r="K5726"/>
    </row>
    <row r="5727" spans="2:11" x14ac:dyDescent="0.25">
      <c r="B5727" t="str">
        <f t="shared" si="93"/>
        <v/>
      </c>
      <c r="K5727"/>
    </row>
    <row r="5728" spans="2:11" x14ac:dyDescent="0.25">
      <c r="B5728" t="str">
        <f t="shared" si="93"/>
        <v/>
      </c>
      <c r="K5728"/>
    </row>
    <row r="5729" spans="2:11" x14ac:dyDescent="0.25">
      <c r="B5729" t="str">
        <f t="shared" si="93"/>
        <v/>
      </c>
      <c r="K5729"/>
    </row>
    <row r="5730" spans="2:11" x14ac:dyDescent="0.25">
      <c r="B5730" t="str">
        <f t="shared" si="93"/>
        <v/>
      </c>
      <c r="K5730"/>
    </row>
    <row r="5731" spans="2:11" x14ac:dyDescent="0.25">
      <c r="B5731" t="str">
        <f t="shared" si="93"/>
        <v/>
      </c>
      <c r="K5731"/>
    </row>
    <row r="5732" spans="2:11" x14ac:dyDescent="0.25">
      <c r="B5732" t="str">
        <f t="shared" si="93"/>
        <v/>
      </c>
      <c r="K5732"/>
    </row>
    <row r="5733" spans="2:11" x14ac:dyDescent="0.25">
      <c r="B5733" t="str">
        <f t="shared" si="93"/>
        <v/>
      </c>
      <c r="K5733"/>
    </row>
    <row r="5734" spans="2:11" x14ac:dyDescent="0.25">
      <c r="B5734" t="str">
        <f t="shared" si="93"/>
        <v/>
      </c>
      <c r="K5734"/>
    </row>
    <row r="5735" spans="2:11" x14ac:dyDescent="0.25">
      <c r="B5735" t="str">
        <f t="shared" si="93"/>
        <v/>
      </c>
      <c r="K5735"/>
    </row>
    <row r="5736" spans="2:11" x14ac:dyDescent="0.25">
      <c r="B5736" t="str">
        <f t="shared" si="93"/>
        <v/>
      </c>
      <c r="K5736"/>
    </row>
    <row r="5737" spans="2:11" x14ac:dyDescent="0.25">
      <c r="B5737" t="str">
        <f t="shared" si="93"/>
        <v/>
      </c>
      <c r="K5737"/>
    </row>
    <row r="5738" spans="2:11" x14ac:dyDescent="0.25">
      <c r="B5738" t="str">
        <f t="shared" si="93"/>
        <v/>
      </c>
      <c r="K5738"/>
    </row>
    <row r="5739" spans="2:11" x14ac:dyDescent="0.25">
      <c r="B5739" t="str">
        <f t="shared" si="93"/>
        <v/>
      </c>
      <c r="K5739"/>
    </row>
    <row r="5740" spans="2:11" x14ac:dyDescent="0.25">
      <c r="B5740" t="str">
        <f t="shared" si="93"/>
        <v/>
      </c>
      <c r="K5740"/>
    </row>
    <row r="5741" spans="2:11" x14ac:dyDescent="0.25">
      <c r="B5741" t="str">
        <f t="shared" si="93"/>
        <v/>
      </c>
      <c r="K5741"/>
    </row>
    <row r="5742" spans="2:11" x14ac:dyDescent="0.25">
      <c r="B5742" t="str">
        <f t="shared" si="93"/>
        <v/>
      </c>
      <c r="K5742"/>
    </row>
    <row r="5743" spans="2:11" x14ac:dyDescent="0.25">
      <c r="B5743" t="str">
        <f t="shared" si="93"/>
        <v/>
      </c>
      <c r="K5743"/>
    </row>
    <row r="5744" spans="2:11" x14ac:dyDescent="0.25">
      <c r="B5744" t="str">
        <f t="shared" si="93"/>
        <v/>
      </c>
      <c r="K5744"/>
    </row>
    <row r="5745" spans="2:11" x14ac:dyDescent="0.25">
      <c r="B5745" t="str">
        <f t="shared" si="93"/>
        <v/>
      </c>
      <c r="K5745"/>
    </row>
    <row r="5746" spans="2:11" x14ac:dyDescent="0.25">
      <c r="B5746" t="str">
        <f t="shared" si="93"/>
        <v/>
      </c>
      <c r="K5746"/>
    </row>
    <row r="5747" spans="2:11" x14ac:dyDescent="0.25">
      <c r="B5747" t="str">
        <f t="shared" si="93"/>
        <v/>
      </c>
      <c r="K5747"/>
    </row>
    <row r="5748" spans="2:11" x14ac:dyDescent="0.25">
      <c r="B5748" t="str">
        <f t="shared" si="93"/>
        <v/>
      </c>
      <c r="K5748"/>
    </row>
    <row r="5749" spans="2:11" x14ac:dyDescent="0.25">
      <c r="B5749" t="str">
        <f t="shared" si="93"/>
        <v/>
      </c>
      <c r="K5749"/>
    </row>
    <row r="5750" spans="2:11" x14ac:dyDescent="0.25">
      <c r="B5750" t="str">
        <f t="shared" si="93"/>
        <v/>
      </c>
      <c r="K5750"/>
    </row>
    <row r="5751" spans="2:11" x14ac:dyDescent="0.25">
      <c r="B5751" t="str">
        <f t="shared" si="93"/>
        <v/>
      </c>
      <c r="K5751"/>
    </row>
    <row r="5752" spans="2:11" x14ac:dyDescent="0.25">
      <c r="B5752" t="str">
        <f t="shared" si="93"/>
        <v/>
      </c>
      <c r="K5752"/>
    </row>
    <row r="5753" spans="2:11" x14ac:dyDescent="0.25">
      <c r="B5753" t="str">
        <f t="shared" si="93"/>
        <v/>
      </c>
      <c r="K5753"/>
    </row>
    <row r="5754" spans="2:11" x14ac:dyDescent="0.25">
      <c r="B5754" t="str">
        <f t="shared" si="93"/>
        <v/>
      </c>
      <c r="K5754"/>
    </row>
    <row r="5755" spans="2:11" x14ac:dyDescent="0.25">
      <c r="B5755" t="str">
        <f t="shared" si="93"/>
        <v/>
      </c>
      <c r="K5755"/>
    </row>
    <row r="5756" spans="2:11" x14ac:dyDescent="0.25">
      <c r="B5756" t="str">
        <f t="shared" si="93"/>
        <v/>
      </c>
      <c r="K5756"/>
    </row>
    <row r="5757" spans="2:11" x14ac:dyDescent="0.25">
      <c r="B5757" t="str">
        <f t="shared" si="93"/>
        <v/>
      </c>
      <c r="K5757"/>
    </row>
    <row r="5758" spans="2:11" x14ac:dyDescent="0.25">
      <c r="B5758" t="str">
        <f t="shared" si="93"/>
        <v/>
      </c>
      <c r="K5758"/>
    </row>
    <row r="5759" spans="2:11" x14ac:dyDescent="0.25">
      <c r="B5759" t="str">
        <f t="shared" si="93"/>
        <v/>
      </c>
      <c r="K5759"/>
    </row>
    <row r="5760" spans="2:11" x14ac:dyDescent="0.25">
      <c r="B5760" t="str">
        <f t="shared" si="93"/>
        <v/>
      </c>
      <c r="K5760"/>
    </row>
    <row r="5761" spans="2:11" x14ac:dyDescent="0.25">
      <c r="B5761" t="str">
        <f t="shared" si="93"/>
        <v/>
      </c>
      <c r="K5761"/>
    </row>
    <row r="5762" spans="2:11" x14ac:dyDescent="0.25">
      <c r="B5762" t="str">
        <f t="shared" si="93"/>
        <v/>
      </c>
      <c r="K5762"/>
    </row>
    <row r="5763" spans="2:11" x14ac:dyDescent="0.25">
      <c r="B5763" t="str">
        <f t="shared" si="93"/>
        <v/>
      </c>
      <c r="K5763"/>
    </row>
    <row r="5764" spans="2:11" x14ac:dyDescent="0.25">
      <c r="B5764" t="str">
        <f t="shared" si="93"/>
        <v/>
      </c>
      <c r="K5764"/>
    </row>
    <row r="5765" spans="2:11" x14ac:dyDescent="0.25">
      <c r="B5765" t="str">
        <f t="shared" si="93"/>
        <v/>
      </c>
      <c r="K5765"/>
    </row>
    <row r="5766" spans="2:11" x14ac:dyDescent="0.25">
      <c r="B5766" t="str">
        <f t="shared" si="93"/>
        <v/>
      </c>
      <c r="K5766"/>
    </row>
    <row r="5767" spans="2:11" x14ac:dyDescent="0.25">
      <c r="B5767" t="str">
        <f t="shared" si="93"/>
        <v/>
      </c>
      <c r="K5767"/>
    </row>
    <row r="5768" spans="2:11" x14ac:dyDescent="0.25">
      <c r="B5768" t="str">
        <f t="shared" si="93"/>
        <v/>
      </c>
      <c r="K5768"/>
    </row>
    <row r="5769" spans="2:11" x14ac:dyDescent="0.25">
      <c r="B5769" t="str">
        <f t="shared" si="93"/>
        <v/>
      </c>
      <c r="K5769"/>
    </row>
    <row r="5770" spans="2:11" x14ac:dyDescent="0.25">
      <c r="B5770" t="str">
        <f t="shared" ref="B5770:B5833" si="94">LEFT(A5770,3)</f>
        <v/>
      </c>
      <c r="K5770"/>
    </row>
    <row r="5771" spans="2:11" x14ac:dyDescent="0.25">
      <c r="B5771" t="str">
        <f t="shared" si="94"/>
        <v/>
      </c>
      <c r="K5771"/>
    </row>
    <row r="5772" spans="2:11" x14ac:dyDescent="0.25">
      <c r="B5772" t="str">
        <f t="shared" si="94"/>
        <v/>
      </c>
      <c r="K5772"/>
    </row>
    <row r="5773" spans="2:11" x14ac:dyDescent="0.25">
      <c r="B5773" t="str">
        <f t="shared" si="94"/>
        <v/>
      </c>
      <c r="K5773"/>
    </row>
    <row r="5774" spans="2:11" x14ac:dyDescent="0.25">
      <c r="B5774" t="str">
        <f t="shared" si="94"/>
        <v/>
      </c>
      <c r="K5774"/>
    </row>
    <row r="5775" spans="2:11" x14ac:dyDescent="0.25">
      <c r="B5775" t="str">
        <f t="shared" si="94"/>
        <v/>
      </c>
      <c r="K5775"/>
    </row>
    <row r="5776" spans="2:11" x14ac:dyDescent="0.25">
      <c r="B5776" t="str">
        <f t="shared" si="94"/>
        <v/>
      </c>
      <c r="K5776"/>
    </row>
    <row r="5777" spans="2:11" x14ac:dyDescent="0.25">
      <c r="B5777" t="str">
        <f t="shared" si="94"/>
        <v/>
      </c>
      <c r="K5777"/>
    </row>
    <row r="5778" spans="2:11" x14ac:dyDescent="0.25">
      <c r="B5778" t="str">
        <f t="shared" si="94"/>
        <v/>
      </c>
      <c r="K5778"/>
    </row>
    <row r="5779" spans="2:11" x14ac:dyDescent="0.25">
      <c r="B5779" t="str">
        <f t="shared" si="94"/>
        <v/>
      </c>
      <c r="K5779"/>
    </row>
    <row r="5780" spans="2:11" x14ac:dyDescent="0.25">
      <c r="B5780" t="str">
        <f t="shared" si="94"/>
        <v/>
      </c>
      <c r="K5780"/>
    </row>
    <row r="5781" spans="2:11" x14ac:dyDescent="0.25">
      <c r="B5781" t="str">
        <f t="shared" si="94"/>
        <v/>
      </c>
      <c r="K5781"/>
    </row>
    <row r="5782" spans="2:11" x14ac:dyDescent="0.25">
      <c r="B5782" t="str">
        <f t="shared" si="94"/>
        <v/>
      </c>
      <c r="K5782"/>
    </row>
    <row r="5783" spans="2:11" x14ac:dyDescent="0.25">
      <c r="B5783" t="str">
        <f t="shared" si="94"/>
        <v/>
      </c>
      <c r="K5783"/>
    </row>
    <row r="5784" spans="2:11" x14ac:dyDescent="0.25">
      <c r="B5784" t="str">
        <f t="shared" si="94"/>
        <v/>
      </c>
      <c r="K5784"/>
    </row>
    <row r="5785" spans="2:11" x14ac:dyDescent="0.25">
      <c r="B5785" t="str">
        <f t="shared" si="94"/>
        <v/>
      </c>
      <c r="K5785"/>
    </row>
    <row r="5786" spans="2:11" x14ac:dyDescent="0.25">
      <c r="B5786" t="str">
        <f t="shared" si="94"/>
        <v/>
      </c>
      <c r="K5786"/>
    </row>
    <row r="5787" spans="2:11" x14ac:dyDescent="0.25">
      <c r="B5787" t="str">
        <f t="shared" si="94"/>
        <v/>
      </c>
      <c r="K5787"/>
    </row>
    <row r="5788" spans="2:11" x14ac:dyDescent="0.25">
      <c r="B5788" t="str">
        <f t="shared" si="94"/>
        <v/>
      </c>
      <c r="K5788"/>
    </row>
    <row r="5789" spans="2:11" x14ac:dyDescent="0.25">
      <c r="B5789" t="str">
        <f t="shared" si="94"/>
        <v/>
      </c>
      <c r="K5789"/>
    </row>
    <row r="5790" spans="2:11" x14ac:dyDescent="0.25">
      <c r="B5790" t="str">
        <f t="shared" si="94"/>
        <v/>
      </c>
      <c r="K5790"/>
    </row>
    <row r="5791" spans="2:11" x14ac:dyDescent="0.25">
      <c r="B5791" t="str">
        <f t="shared" si="94"/>
        <v/>
      </c>
      <c r="K5791"/>
    </row>
    <row r="5792" spans="2:11" x14ac:dyDescent="0.25">
      <c r="B5792" t="str">
        <f t="shared" si="94"/>
        <v/>
      </c>
      <c r="K5792"/>
    </row>
    <row r="5793" spans="2:11" x14ac:dyDescent="0.25">
      <c r="B5793" t="str">
        <f t="shared" si="94"/>
        <v/>
      </c>
      <c r="K5793"/>
    </row>
    <row r="5794" spans="2:11" x14ac:dyDescent="0.25">
      <c r="B5794" t="str">
        <f t="shared" si="94"/>
        <v/>
      </c>
      <c r="K5794"/>
    </row>
    <row r="5795" spans="2:11" x14ac:dyDescent="0.25">
      <c r="B5795" t="str">
        <f t="shared" si="94"/>
        <v/>
      </c>
      <c r="K5795"/>
    </row>
    <row r="5796" spans="2:11" x14ac:dyDescent="0.25">
      <c r="B5796" t="str">
        <f t="shared" si="94"/>
        <v/>
      </c>
      <c r="K5796"/>
    </row>
    <row r="5797" spans="2:11" x14ac:dyDescent="0.25">
      <c r="B5797" t="str">
        <f t="shared" si="94"/>
        <v/>
      </c>
      <c r="K5797"/>
    </row>
    <row r="5798" spans="2:11" x14ac:dyDescent="0.25">
      <c r="B5798" t="str">
        <f t="shared" si="94"/>
        <v/>
      </c>
      <c r="K5798"/>
    </row>
    <row r="5799" spans="2:11" x14ac:dyDescent="0.25">
      <c r="B5799" t="str">
        <f t="shared" si="94"/>
        <v/>
      </c>
      <c r="K5799"/>
    </row>
    <row r="5800" spans="2:11" x14ac:dyDescent="0.25">
      <c r="B5800" t="str">
        <f t="shared" si="94"/>
        <v/>
      </c>
      <c r="K5800"/>
    </row>
    <row r="5801" spans="2:11" x14ac:dyDescent="0.25">
      <c r="B5801" t="str">
        <f t="shared" si="94"/>
        <v/>
      </c>
      <c r="K5801"/>
    </row>
    <row r="5802" spans="2:11" x14ac:dyDescent="0.25">
      <c r="B5802" t="str">
        <f t="shared" si="94"/>
        <v/>
      </c>
      <c r="K5802"/>
    </row>
    <row r="5803" spans="2:11" x14ac:dyDescent="0.25">
      <c r="B5803" t="str">
        <f t="shared" si="94"/>
        <v/>
      </c>
      <c r="K5803"/>
    </row>
    <row r="5804" spans="2:11" x14ac:dyDescent="0.25">
      <c r="B5804" t="str">
        <f t="shared" si="94"/>
        <v/>
      </c>
      <c r="K5804"/>
    </row>
    <row r="5805" spans="2:11" x14ac:dyDescent="0.25">
      <c r="B5805" t="str">
        <f t="shared" si="94"/>
        <v/>
      </c>
      <c r="K5805"/>
    </row>
    <row r="5806" spans="2:11" x14ac:dyDescent="0.25">
      <c r="B5806" t="str">
        <f t="shared" si="94"/>
        <v/>
      </c>
      <c r="K5806"/>
    </row>
    <row r="5807" spans="2:11" x14ac:dyDescent="0.25">
      <c r="B5807" t="str">
        <f t="shared" si="94"/>
        <v/>
      </c>
      <c r="K5807"/>
    </row>
    <row r="5808" spans="2:11" x14ac:dyDescent="0.25">
      <c r="B5808" t="str">
        <f t="shared" si="94"/>
        <v/>
      </c>
      <c r="K5808"/>
    </row>
    <row r="5809" spans="2:11" x14ac:dyDescent="0.25">
      <c r="B5809" t="str">
        <f t="shared" si="94"/>
        <v/>
      </c>
      <c r="K5809"/>
    </row>
    <row r="5810" spans="2:11" x14ac:dyDescent="0.25">
      <c r="B5810" t="str">
        <f t="shared" si="94"/>
        <v/>
      </c>
      <c r="K5810"/>
    </row>
    <row r="5811" spans="2:11" x14ac:dyDescent="0.25">
      <c r="B5811" t="str">
        <f t="shared" si="94"/>
        <v/>
      </c>
      <c r="K5811"/>
    </row>
    <row r="5812" spans="2:11" x14ac:dyDescent="0.25">
      <c r="B5812" t="str">
        <f t="shared" si="94"/>
        <v/>
      </c>
      <c r="K5812"/>
    </row>
    <row r="5813" spans="2:11" x14ac:dyDescent="0.25">
      <c r="B5813" t="str">
        <f t="shared" si="94"/>
        <v/>
      </c>
      <c r="K5813"/>
    </row>
    <row r="5814" spans="2:11" x14ac:dyDescent="0.25">
      <c r="B5814" t="str">
        <f t="shared" si="94"/>
        <v/>
      </c>
      <c r="K5814"/>
    </row>
    <row r="5815" spans="2:11" x14ac:dyDescent="0.25">
      <c r="B5815" t="str">
        <f t="shared" si="94"/>
        <v/>
      </c>
      <c r="K5815"/>
    </row>
    <row r="5816" spans="2:11" x14ac:dyDescent="0.25">
      <c r="B5816" t="str">
        <f t="shared" si="94"/>
        <v/>
      </c>
      <c r="K5816"/>
    </row>
    <row r="5817" spans="2:11" x14ac:dyDescent="0.25">
      <c r="B5817" t="str">
        <f t="shared" si="94"/>
        <v/>
      </c>
      <c r="K5817"/>
    </row>
    <row r="5818" spans="2:11" x14ac:dyDescent="0.25">
      <c r="B5818" t="str">
        <f t="shared" si="94"/>
        <v/>
      </c>
      <c r="K5818"/>
    </row>
    <row r="5819" spans="2:11" x14ac:dyDescent="0.25">
      <c r="B5819" t="str">
        <f t="shared" si="94"/>
        <v/>
      </c>
      <c r="K5819"/>
    </row>
    <row r="5820" spans="2:11" x14ac:dyDescent="0.25">
      <c r="B5820" t="str">
        <f t="shared" si="94"/>
        <v/>
      </c>
      <c r="K5820"/>
    </row>
    <row r="5821" spans="2:11" x14ac:dyDescent="0.25">
      <c r="B5821" t="str">
        <f t="shared" si="94"/>
        <v/>
      </c>
      <c r="K5821"/>
    </row>
    <row r="5822" spans="2:11" x14ac:dyDescent="0.25">
      <c r="B5822" t="str">
        <f t="shared" si="94"/>
        <v/>
      </c>
      <c r="K5822"/>
    </row>
    <row r="5823" spans="2:11" x14ac:dyDescent="0.25">
      <c r="B5823" t="str">
        <f t="shared" si="94"/>
        <v/>
      </c>
      <c r="K5823"/>
    </row>
    <row r="5824" spans="2:11" x14ac:dyDescent="0.25">
      <c r="B5824" t="str">
        <f t="shared" si="94"/>
        <v/>
      </c>
      <c r="K5824"/>
    </row>
    <row r="5825" spans="2:11" x14ac:dyDescent="0.25">
      <c r="B5825" t="str">
        <f t="shared" si="94"/>
        <v/>
      </c>
      <c r="K5825"/>
    </row>
    <row r="5826" spans="2:11" x14ac:dyDescent="0.25">
      <c r="B5826" t="str">
        <f t="shared" si="94"/>
        <v/>
      </c>
      <c r="K5826"/>
    </row>
    <row r="5827" spans="2:11" x14ac:dyDescent="0.25">
      <c r="B5827" t="str">
        <f t="shared" si="94"/>
        <v/>
      </c>
      <c r="K5827"/>
    </row>
    <row r="5828" spans="2:11" x14ac:dyDescent="0.25">
      <c r="B5828" t="str">
        <f t="shared" si="94"/>
        <v/>
      </c>
      <c r="K5828"/>
    </row>
    <row r="5829" spans="2:11" x14ac:dyDescent="0.25">
      <c r="B5829" t="str">
        <f t="shared" si="94"/>
        <v/>
      </c>
      <c r="K5829"/>
    </row>
    <row r="5830" spans="2:11" x14ac:dyDescent="0.25">
      <c r="B5830" t="str">
        <f t="shared" si="94"/>
        <v/>
      </c>
      <c r="K5830"/>
    </row>
    <row r="5831" spans="2:11" x14ac:dyDescent="0.25">
      <c r="B5831" t="str">
        <f t="shared" si="94"/>
        <v/>
      </c>
      <c r="K5831"/>
    </row>
    <row r="5832" spans="2:11" x14ac:dyDescent="0.25">
      <c r="B5832" t="str">
        <f t="shared" si="94"/>
        <v/>
      </c>
      <c r="K5832"/>
    </row>
    <row r="5833" spans="2:11" x14ac:dyDescent="0.25">
      <c r="B5833" t="str">
        <f t="shared" si="94"/>
        <v/>
      </c>
      <c r="K5833"/>
    </row>
    <row r="5834" spans="2:11" x14ac:dyDescent="0.25">
      <c r="B5834" t="str">
        <f t="shared" ref="B5834:B5897" si="95">LEFT(A5834,3)</f>
        <v/>
      </c>
      <c r="K5834"/>
    </row>
    <row r="5835" spans="2:11" x14ac:dyDescent="0.25">
      <c r="B5835" t="str">
        <f t="shared" si="95"/>
        <v/>
      </c>
      <c r="K5835"/>
    </row>
    <row r="5836" spans="2:11" x14ac:dyDescent="0.25">
      <c r="B5836" t="str">
        <f t="shared" si="95"/>
        <v/>
      </c>
      <c r="K5836"/>
    </row>
    <row r="5837" spans="2:11" x14ac:dyDescent="0.25">
      <c r="B5837" t="str">
        <f t="shared" si="95"/>
        <v/>
      </c>
      <c r="K5837"/>
    </row>
    <row r="5838" spans="2:11" x14ac:dyDescent="0.25">
      <c r="B5838" t="str">
        <f t="shared" si="95"/>
        <v/>
      </c>
      <c r="K5838"/>
    </row>
    <row r="5839" spans="2:11" x14ac:dyDescent="0.25">
      <c r="B5839" t="str">
        <f t="shared" si="95"/>
        <v/>
      </c>
      <c r="K5839"/>
    </row>
    <row r="5840" spans="2:11" x14ac:dyDescent="0.25">
      <c r="B5840" t="str">
        <f t="shared" si="95"/>
        <v/>
      </c>
      <c r="K5840"/>
    </row>
    <row r="5841" spans="2:11" x14ac:dyDescent="0.25">
      <c r="B5841" t="str">
        <f t="shared" si="95"/>
        <v/>
      </c>
      <c r="K5841"/>
    </row>
    <row r="5842" spans="2:11" x14ac:dyDescent="0.25">
      <c r="B5842" t="str">
        <f t="shared" si="95"/>
        <v/>
      </c>
      <c r="K5842"/>
    </row>
    <row r="5843" spans="2:11" x14ac:dyDescent="0.25">
      <c r="B5843" t="str">
        <f t="shared" si="95"/>
        <v/>
      </c>
      <c r="K5843"/>
    </row>
    <row r="5844" spans="2:11" x14ac:dyDescent="0.25">
      <c r="B5844" t="str">
        <f t="shared" si="95"/>
        <v/>
      </c>
      <c r="K5844"/>
    </row>
    <row r="5845" spans="2:11" x14ac:dyDescent="0.25">
      <c r="B5845" t="str">
        <f t="shared" si="95"/>
        <v/>
      </c>
      <c r="K5845"/>
    </row>
    <row r="5846" spans="2:11" x14ac:dyDescent="0.25">
      <c r="B5846" t="str">
        <f t="shared" si="95"/>
        <v/>
      </c>
      <c r="K5846"/>
    </row>
    <row r="5847" spans="2:11" x14ac:dyDescent="0.25">
      <c r="B5847" t="str">
        <f t="shared" si="95"/>
        <v/>
      </c>
      <c r="K5847"/>
    </row>
    <row r="5848" spans="2:11" x14ac:dyDescent="0.25">
      <c r="B5848" t="str">
        <f t="shared" si="95"/>
        <v/>
      </c>
      <c r="K5848"/>
    </row>
    <row r="5849" spans="2:11" x14ac:dyDescent="0.25">
      <c r="B5849" t="str">
        <f t="shared" si="95"/>
        <v/>
      </c>
      <c r="K5849"/>
    </row>
    <row r="5850" spans="2:11" x14ac:dyDescent="0.25">
      <c r="B5850" t="str">
        <f t="shared" si="95"/>
        <v/>
      </c>
      <c r="K5850"/>
    </row>
    <row r="5851" spans="2:11" x14ac:dyDescent="0.25">
      <c r="B5851" t="str">
        <f t="shared" si="95"/>
        <v/>
      </c>
      <c r="K5851"/>
    </row>
    <row r="5852" spans="2:11" x14ac:dyDescent="0.25">
      <c r="B5852" t="str">
        <f t="shared" si="95"/>
        <v/>
      </c>
      <c r="K5852"/>
    </row>
    <row r="5853" spans="2:11" x14ac:dyDescent="0.25">
      <c r="B5853" t="str">
        <f t="shared" si="95"/>
        <v/>
      </c>
      <c r="K5853"/>
    </row>
    <row r="5854" spans="2:11" x14ac:dyDescent="0.25">
      <c r="B5854" t="str">
        <f t="shared" si="95"/>
        <v/>
      </c>
      <c r="K5854"/>
    </row>
    <row r="5855" spans="2:11" x14ac:dyDescent="0.25">
      <c r="B5855" t="str">
        <f t="shared" si="95"/>
        <v/>
      </c>
      <c r="K5855"/>
    </row>
    <row r="5856" spans="2:11" x14ac:dyDescent="0.25">
      <c r="B5856" t="str">
        <f t="shared" si="95"/>
        <v/>
      </c>
      <c r="K5856"/>
    </row>
    <row r="5857" spans="2:11" x14ac:dyDescent="0.25">
      <c r="B5857" t="str">
        <f t="shared" si="95"/>
        <v/>
      </c>
      <c r="K5857"/>
    </row>
    <row r="5858" spans="2:11" x14ac:dyDescent="0.25">
      <c r="B5858" t="str">
        <f t="shared" si="95"/>
        <v/>
      </c>
      <c r="K5858"/>
    </row>
    <row r="5859" spans="2:11" x14ac:dyDescent="0.25">
      <c r="B5859" t="str">
        <f t="shared" si="95"/>
        <v/>
      </c>
      <c r="K5859"/>
    </row>
    <row r="5860" spans="2:11" x14ac:dyDescent="0.25">
      <c r="B5860" t="str">
        <f t="shared" si="95"/>
        <v/>
      </c>
      <c r="K5860"/>
    </row>
    <row r="5861" spans="2:11" x14ac:dyDescent="0.25">
      <c r="B5861" t="str">
        <f t="shared" si="95"/>
        <v/>
      </c>
      <c r="K5861"/>
    </row>
    <row r="5862" spans="2:11" x14ac:dyDescent="0.25">
      <c r="B5862" t="str">
        <f t="shared" si="95"/>
        <v/>
      </c>
      <c r="K5862"/>
    </row>
    <row r="5863" spans="2:11" x14ac:dyDescent="0.25">
      <c r="B5863" t="str">
        <f t="shared" si="95"/>
        <v/>
      </c>
      <c r="K5863"/>
    </row>
    <row r="5864" spans="2:11" x14ac:dyDescent="0.25">
      <c r="B5864" t="str">
        <f t="shared" si="95"/>
        <v/>
      </c>
      <c r="K5864"/>
    </row>
    <row r="5865" spans="2:11" x14ac:dyDescent="0.25">
      <c r="B5865" t="str">
        <f t="shared" si="95"/>
        <v/>
      </c>
      <c r="K5865"/>
    </row>
    <row r="5866" spans="2:11" x14ac:dyDescent="0.25">
      <c r="B5866" t="str">
        <f t="shared" si="95"/>
        <v/>
      </c>
      <c r="K5866"/>
    </row>
    <row r="5867" spans="2:11" x14ac:dyDescent="0.25">
      <c r="B5867" t="str">
        <f t="shared" si="95"/>
        <v/>
      </c>
      <c r="K5867"/>
    </row>
    <row r="5868" spans="2:11" x14ac:dyDescent="0.25">
      <c r="B5868" t="str">
        <f t="shared" si="95"/>
        <v/>
      </c>
      <c r="K5868"/>
    </row>
    <row r="5869" spans="2:11" x14ac:dyDescent="0.25">
      <c r="B5869" t="str">
        <f t="shared" si="95"/>
        <v/>
      </c>
      <c r="K5869"/>
    </row>
    <row r="5870" spans="2:11" x14ac:dyDescent="0.25">
      <c r="B5870" t="str">
        <f t="shared" si="95"/>
        <v/>
      </c>
      <c r="K5870"/>
    </row>
    <row r="5871" spans="2:11" x14ac:dyDescent="0.25">
      <c r="B5871" t="str">
        <f t="shared" si="95"/>
        <v/>
      </c>
      <c r="K5871"/>
    </row>
    <row r="5872" spans="2:11" x14ac:dyDescent="0.25">
      <c r="B5872" t="str">
        <f t="shared" si="95"/>
        <v/>
      </c>
      <c r="K5872"/>
    </row>
    <row r="5873" spans="2:11" x14ac:dyDescent="0.25">
      <c r="B5873" t="str">
        <f t="shared" si="95"/>
        <v/>
      </c>
      <c r="K5873"/>
    </row>
    <row r="5874" spans="2:11" x14ac:dyDescent="0.25">
      <c r="B5874" t="str">
        <f t="shared" si="95"/>
        <v/>
      </c>
      <c r="K5874"/>
    </row>
    <row r="5875" spans="2:11" x14ac:dyDescent="0.25">
      <c r="B5875" t="str">
        <f t="shared" si="95"/>
        <v/>
      </c>
      <c r="K5875"/>
    </row>
    <row r="5876" spans="2:11" x14ac:dyDescent="0.25">
      <c r="B5876" t="str">
        <f t="shared" si="95"/>
        <v/>
      </c>
      <c r="K5876"/>
    </row>
    <row r="5877" spans="2:11" x14ac:dyDescent="0.25">
      <c r="B5877" t="str">
        <f t="shared" si="95"/>
        <v/>
      </c>
      <c r="K5877"/>
    </row>
    <row r="5878" spans="2:11" x14ac:dyDescent="0.25">
      <c r="B5878" t="str">
        <f t="shared" si="95"/>
        <v/>
      </c>
      <c r="K5878"/>
    </row>
    <row r="5879" spans="2:11" x14ac:dyDescent="0.25">
      <c r="B5879" t="str">
        <f t="shared" si="95"/>
        <v/>
      </c>
      <c r="K5879"/>
    </row>
    <row r="5880" spans="2:11" x14ac:dyDescent="0.25">
      <c r="B5880" t="str">
        <f t="shared" si="95"/>
        <v/>
      </c>
      <c r="K5880"/>
    </row>
    <row r="5881" spans="2:11" x14ac:dyDescent="0.25">
      <c r="B5881" t="str">
        <f t="shared" si="95"/>
        <v/>
      </c>
      <c r="K5881"/>
    </row>
    <row r="5882" spans="2:11" x14ac:dyDescent="0.25">
      <c r="B5882" t="str">
        <f t="shared" si="95"/>
        <v/>
      </c>
      <c r="K5882"/>
    </row>
    <row r="5883" spans="2:11" x14ac:dyDescent="0.25">
      <c r="B5883" t="str">
        <f t="shared" si="95"/>
        <v/>
      </c>
      <c r="K5883"/>
    </row>
    <row r="5884" spans="2:11" x14ac:dyDescent="0.25">
      <c r="B5884" t="str">
        <f t="shared" si="95"/>
        <v/>
      </c>
      <c r="K5884"/>
    </row>
    <row r="5885" spans="2:11" x14ac:dyDescent="0.25">
      <c r="B5885" t="str">
        <f t="shared" si="95"/>
        <v/>
      </c>
      <c r="K5885"/>
    </row>
    <row r="5886" spans="2:11" x14ac:dyDescent="0.25">
      <c r="B5886" t="str">
        <f t="shared" si="95"/>
        <v/>
      </c>
      <c r="K5886"/>
    </row>
    <row r="5887" spans="2:11" x14ac:dyDescent="0.25">
      <c r="B5887" t="str">
        <f t="shared" si="95"/>
        <v/>
      </c>
      <c r="K5887"/>
    </row>
    <row r="5888" spans="2:11" x14ac:dyDescent="0.25">
      <c r="B5888" t="str">
        <f t="shared" si="95"/>
        <v/>
      </c>
      <c r="K5888"/>
    </row>
    <row r="5889" spans="2:11" x14ac:dyDescent="0.25">
      <c r="B5889" t="str">
        <f t="shared" si="95"/>
        <v/>
      </c>
      <c r="K5889"/>
    </row>
    <row r="5890" spans="2:11" x14ac:dyDescent="0.25">
      <c r="B5890" t="str">
        <f t="shared" si="95"/>
        <v/>
      </c>
      <c r="K5890"/>
    </row>
    <row r="5891" spans="2:11" x14ac:dyDescent="0.25">
      <c r="B5891" t="str">
        <f t="shared" si="95"/>
        <v/>
      </c>
      <c r="K5891"/>
    </row>
    <row r="5892" spans="2:11" x14ac:dyDescent="0.25">
      <c r="B5892" t="str">
        <f t="shared" si="95"/>
        <v/>
      </c>
      <c r="K5892"/>
    </row>
    <row r="5893" spans="2:11" x14ac:dyDescent="0.25">
      <c r="B5893" t="str">
        <f t="shared" si="95"/>
        <v/>
      </c>
      <c r="K5893"/>
    </row>
    <row r="5894" spans="2:11" x14ac:dyDescent="0.25">
      <c r="B5894" t="str">
        <f t="shared" si="95"/>
        <v/>
      </c>
      <c r="K5894"/>
    </row>
    <row r="5895" spans="2:11" x14ac:dyDescent="0.25">
      <c r="B5895" t="str">
        <f t="shared" si="95"/>
        <v/>
      </c>
      <c r="K5895"/>
    </row>
    <row r="5896" spans="2:11" x14ac:dyDescent="0.25">
      <c r="B5896" t="str">
        <f t="shared" si="95"/>
        <v/>
      </c>
      <c r="K5896"/>
    </row>
    <row r="5897" spans="2:11" x14ac:dyDescent="0.25">
      <c r="B5897" t="str">
        <f t="shared" si="95"/>
        <v/>
      </c>
      <c r="K5897"/>
    </row>
    <row r="5898" spans="2:11" x14ac:dyDescent="0.25">
      <c r="B5898" t="str">
        <f t="shared" ref="B5898:B5961" si="96">LEFT(A5898,3)</f>
        <v/>
      </c>
      <c r="K5898"/>
    </row>
    <row r="5899" spans="2:11" x14ac:dyDescent="0.25">
      <c r="B5899" t="str">
        <f t="shared" si="96"/>
        <v/>
      </c>
      <c r="K5899"/>
    </row>
    <row r="5900" spans="2:11" x14ac:dyDescent="0.25">
      <c r="B5900" t="str">
        <f t="shared" si="96"/>
        <v/>
      </c>
      <c r="K5900"/>
    </row>
    <row r="5901" spans="2:11" x14ac:dyDescent="0.25">
      <c r="B5901" t="str">
        <f t="shared" si="96"/>
        <v/>
      </c>
      <c r="K5901"/>
    </row>
    <row r="5902" spans="2:11" x14ac:dyDescent="0.25">
      <c r="B5902" t="str">
        <f t="shared" si="96"/>
        <v/>
      </c>
      <c r="K5902"/>
    </row>
    <row r="5903" spans="2:11" x14ac:dyDescent="0.25">
      <c r="B5903" t="str">
        <f t="shared" si="96"/>
        <v/>
      </c>
      <c r="K5903"/>
    </row>
    <row r="5904" spans="2:11" x14ac:dyDescent="0.25">
      <c r="B5904" t="str">
        <f t="shared" si="96"/>
        <v/>
      </c>
      <c r="K5904"/>
    </row>
    <row r="5905" spans="2:11" x14ac:dyDescent="0.25">
      <c r="B5905" t="str">
        <f t="shared" si="96"/>
        <v/>
      </c>
      <c r="K5905"/>
    </row>
    <row r="5906" spans="2:11" x14ac:dyDescent="0.25">
      <c r="B5906" t="str">
        <f t="shared" si="96"/>
        <v/>
      </c>
      <c r="K5906"/>
    </row>
    <row r="5907" spans="2:11" x14ac:dyDescent="0.25">
      <c r="B5907" t="str">
        <f t="shared" si="96"/>
        <v/>
      </c>
      <c r="K5907"/>
    </row>
    <row r="5908" spans="2:11" x14ac:dyDescent="0.25">
      <c r="B5908" t="str">
        <f t="shared" si="96"/>
        <v/>
      </c>
      <c r="K5908"/>
    </row>
    <row r="5909" spans="2:11" x14ac:dyDescent="0.25">
      <c r="B5909" t="str">
        <f t="shared" si="96"/>
        <v/>
      </c>
      <c r="K5909"/>
    </row>
    <row r="5910" spans="2:11" x14ac:dyDescent="0.25">
      <c r="B5910" t="str">
        <f t="shared" si="96"/>
        <v/>
      </c>
      <c r="K5910"/>
    </row>
    <row r="5911" spans="2:11" x14ac:dyDescent="0.25">
      <c r="B5911" t="str">
        <f t="shared" si="96"/>
        <v/>
      </c>
      <c r="K5911"/>
    </row>
    <row r="5912" spans="2:11" x14ac:dyDescent="0.25">
      <c r="B5912" t="str">
        <f t="shared" si="96"/>
        <v/>
      </c>
      <c r="K5912"/>
    </row>
    <row r="5913" spans="2:11" x14ac:dyDescent="0.25">
      <c r="B5913" t="str">
        <f t="shared" si="96"/>
        <v/>
      </c>
      <c r="K5913"/>
    </row>
    <row r="5914" spans="2:11" x14ac:dyDescent="0.25">
      <c r="B5914" t="str">
        <f t="shared" si="96"/>
        <v/>
      </c>
      <c r="K5914"/>
    </row>
    <row r="5915" spans="2:11" x14ac:dyDescent="0.25">
      <c r="B5915" t="str">
        <f t="shared" si="96"/>
        <v/>
      </c>
      <c r="K5915"/>
    </row>
    <row r="5916" spans="2:11" x14ac:dyDescent="0.25">
      <c r="B5916" t="str">
        <f t="shared" si="96"/>
        <v/>
      </c>
      <c r="K5916"/>
    </row>
    <row r="5917" spans="2:11" x14ac:dyDescent="0.25">
      <c r="B5917" t="str">
        <f t="shared" si="96"/>
        <v/>
      </c>
      <c r="K5917"/>
    </row>
    <row r="5918" spans="2:11" x14ac:dyDescent="0.25">
      <c r="B5918" t="str">
        <f t="shared" si="96"/>
        <v/>
      </c>
      <c r="K5918"/>
    </row>
    <row r="5919" spans="2:11" x14ac:dyDescent="0.25">
      <c r="B5919" t="str">
        <f t="shared" si="96"/>
        <v/>
      </c>
      <c r="K5919"/>
    </row>
    <row r="5920" spans="2:11" x14ac:dyDescent="0.25">
      <c r="B5920" t="str">
        <f t="shared" si="96"/>
        <v/>
      </c>
      <c r="K5920"/>
    </row>
    <row r="5921" spans="2:11" x14ac:dyDescent="0.25">
      <c r="B5921" t="str">
        <f t="shared" si="96"/>
        <v/>
      </c>
      <c r="K5921"/>
    </row>
    <row r="5922" spans="2:11" x14ac:dyDescent="0.25">
      <c r="B5922" t="str">
        <f t="shared" si="96"/>
        <v/>
      </c>
      <c r="K5922"/>
    </row>
    <row r="5923" spans="2:11" x14ac:dyDescent="0.25">
      <c r="B5923" t="str">
        <f t="shared" si="96"/>
        <v/>
      </c>
      <c r="K5923"/>
    </row>
    <row r="5924" spans="2:11" x14ac:dyDescent="0.25">
      <c r="B5924" t="str">
        <f t="shared" si="96"/>
        <v/>
      </c>
      <c r="K5924"/>
    </row>
    <row r="5925" spans="2:11" x14ac:dyDescent="0.25">
      <c r="B5925" t="str">
        <f t="shared" si="96"/>
        <v/>
      </c>
      <c r="K5925"/>
    </row>
    <row r="5926" spans="2:11" x14ac:dyDescent="0.25">
      <c r="B5926" t="str">
        <f t="shared" si="96"/>
        <v/>
      </c>
      <c r="K5926"/>
    </row>
    <row r="5927" spans="2:11" x14ac:dyDescent="0.25">
      <c r="B5927" t="str">
        <f t="shared" si="96"/>
        <v/>
      </c>
      <c r="K5927"/>
    </row>
    <row r="5928" spans="2:11" x14ac:dyDescent="0.25">
      <c r="B5928" t="str">
        <f t="shared" si="96"/>
        <v/>
      </c>
      <c r="K5928"/>
    </row>
    <row r="5929" spans="2:11" x14ac:dyDescent="0.25">
      <c r="B5929" t="str">
        <f t="shared" si="96"/>
        <v/>
      </c>
      <c r="K5929"/>
    </row>
    <row r="5930" spans="2:11" x14ac:dyDescent="0.25">
      <c r="B5930" t="str">
        <f t="shared" si="96"/>
        <v/>
      </c>
      <c r="K5930"/>
    </row>
    <row r="5931" spans="2:11" x14ac:dyDescent="0.25">
      <c r="B5931" t="str">
        <f t="shared" si="96"/>
        <v/>
      </c>
      <c r="K5931"/>
    </row>
    <row r="5932" spans="2:11" x14ac:dyDescent="0.25">
      <c r="B5932" t="str">
        <f t="shared" si="96"/>
        <v/>
      </c>
      <c r="K5932"/>
    </row>
    <row r="5933" spans="2:11" x14ac:dyDescent="0.25">
      <c r="B5933" t="str">
        <f t="shared" si="96"/>
        <v/>
      </c>
      <c r="K5933"/>
    </row>
    <row r="5934" spans="2:11" x14ac:dyDescent="0.25">
      <c r="B5934" t="str">
        <f t="shared" si="96"/>
        <v/>
      </c>
      <c r="K5934"/>
    </row>
    <row r="5935" spans="2:11" x14ac:dyDescent="0.25">
      <c r="B5935" t="str">
        <f t="shared" si="96"/>
        <v/>
      </c>
      <c r="K5935"/>
    </row>
    <row r="5936" spans="2:11" x14ac:dyDescent="0.25">
      <c r="B5936" t="str">
        <f t="shared" si="96"/>
        <v/>
      </c>
      <c r="K5936"/>
    </row>
    <row r="5937" spans="2:11" x14ac:dyDescent="0.25">
      <c r="B5937" t="str">
        <f t="shared" si="96"/>
        <v/>
      </c>
      <c r="K5937"/>
    </row>
    <row r="5938" spans="2:11" x14ac:dyDescent="0.25">
      <c r="B5938" t="str">
        <f t="shared" si="96"/>
        <v/>
      </c>
      <c r="K5938"/>
    </row>
    <row r="5939" spans="2:11" x14ac:dyDescent="0.25">
      <c r="B5939" t="str">
        <f t="shared" si="96"/>
        <v/>
      </c>
      <c r="K5939"/>
    </row>
    <row r="5940" spans="2:11" x14ac:dyDescent="0.25">
      <c r="B5940" t="str">
        <f t="shared" si="96"/>
        <v/>
      </c>
      <c r="K5940"/>
    </row>
    <row r="5941" spans="2:11" x14ac:dyDescent="0.25">
      <c r="B5941" t="str">
        <f t="shared" si="96"/>
        <v/>
      </c>
      <c r="K5941"/>
    </row>
    <row r="5942" spans="2:11" x14ac:dyDescent="0.25">
      <c r="B5942" t="str">
        <f t="shared" si="96"/>
        <v/>
      </c>
      <c r="K5942"/>
    </row>
    <row r="5943" spans="2:11" x14ac:dyDescent="0.25">
      <c r="B5943" t="str">
        <f t="shared" si="96"/>
        <v/>
      </c>
      <c r="K5943"/>
    </row>
    <row r="5944" spans="2:11" x14ac:dyDescent="0.25">
      <c r="B5944" t="str">
        <f t="shared" si="96"/>
        <v/>
      </c>
      <c r="K5944"/>
    </row>
    <row r="5945" spans="2:11" x14ac:dyDescent="0.25">
      <c r="B5945" t="str">
        <f t="shared" si="96"/>
        <v/>
      </c>
      <c r="K5945"/>
    </row>
    <row r="5946" spans="2:11" x14ac:dyDescent="0.25">
      <c r="B5946" t="str">
        <f t="shared" si="96"/>
        <v/>
      </c>
      <c r="K5946"/>
    </row>
    <row r="5947" spans="2:11" x14ac:dyDescent="0.25">
      <c r="B5947" t="str">
        <f t="shared" si="96"/>
        <v/>
      </c>
      <c r="K5947"/>
    </row>
    <row r="5948" spans="2:11" x14ac:dyDescent="0.25">
      <c r="B5948" t="str">
        <f t="shared" si="96"/>
        <v/>
      </c>
      <c r="K5948"/>
    </row>
    <row r="5949" spans="2:11" x14ac:dyDescent="0.25">
      <c r="B5949" t="str">
        <f t="shared" si="96"/>
        <v/>
      </c>
      <c r="K5949"/>
    </row>
    <row r="5950" spans="2:11" x14ac:dyDescent="0.25">
      <c r="B5950" t="str">
        <f t="shared" si="96"/>
        <v/>
      </c>
      <c r="K5950"/>
    </row>
    <row r="5951" spans="2:11" x14ac:dyDescent="0.25">
      <c r="B5951" t="str">
        <f t="shared" si="96"/>
        <v/>
      </c>
      <c r="K5951"/>
    </row>
    <row r="5952" spans="2:11" x14ac:dyDescent="0.25">
      <c r="B5952" t="str">
        <f t="shared" si="96"/>
        <v/>
      </c>
      <c r="K5952"/>
    </row>
    <row r="5953" spans="2:11" x14ac:dyDescent="0.25">
      <c r="B5953" t="str">
        <f t="shared" si="96"/>
        <v/>
      </c>
      <c r="K5953"/>
    </row>
    <row r="5954" spans="2:11" x14ac:dyDescent="0.25">
      <c r="B5954" t="str">
        <f t="shared" si="96"/>
        <v/>
      </c>
      <c r="K5954"/>
    </row>
    <row r="5955" spans="2:11" x14ac:dyDescent="0.25">
      <c r="B5955" t="str">
        <f t="shared" si="96"/>
        <v/>
      </c>
      <c r="K5955"/>
    </row>
    <row r="5956" spans="2:11" x14ac:dyDescent="0.25">
      <c r="B5956" t="str">
        <f t="shared" si="96"/>
        <v/>
      </c>
      <c r="K5956"/>
    </row>
    <row r="5957" spans="2:11" x14ac:dyDescent="0.25">
      <c r="B5957" t="str">
        <f t="shared" si="96"/>
        <v/>
      </c>
      <c r="K5957"/>
    </row>
    <row r="5958" spans="2:11" x14ac:dyDescent="0.25">
      <c r="B5958" t="str">
        <f t="shared" si="96"/>
        <v/>
      </c>
      <c r="K5958"/>
    </row>
    <row r="5959" spans="2:11" x14ac:dyDescent="0.25">
      <c r="B5959" t="str">
        <f t="shared" si="96"/>
        <v/>
      </c>
      <c r="K5959"/>
    </row>
    <row r="5960" spans="2:11" x14ac:dyDescent="0.25">
      <c r="B5960" t="str">
        <f t="shared" si="96"/>
        <v/>
      </c>
      <c r="K5960"/>
    </row>
    <row r="5961" spans="2:11" x14ac:dyDescent="0.25">
      <c r="B5961" t="str">
        <f t="shared" si="96"/>
        <v/>
      </c>
      <c r="K5961"/>
    </row>
    <row r="5962" spans="2:11" x14ac:dyDescent="0.25">
      <c r="B5962" t="str">
        <f t="shared" ref="B5962:B6025" si="97">LEFT(A5962,3)</f>
        <v/>
      </c>
      <c r="K5962"/>
    </row>
    <row r="5963" spans="2:11" x14ac:dyDescent="0.25">
      <c r="B5963" t="str">
        <f t="shared" si="97"/>
        <v/>
      </c>
      <c r="K5963"/>
    </row>
    <row r="5964" spans="2:11" x14ac:dyDescent="0.25">
      <c r="B5964" t="str">
        <f t="shared" si="97"/>
        <v/>
      </c>
      <c r="K5964"/>
    </row>
    <row r="5965" spans="2:11" x14ac:dyDescent="0.25">
      <c r="B5965" t="str">
        <f t="shared" si="97"/>
        <v/>
      </c>
      <c r="K5965"/>
    </row>
    <row r="5966" spans="2:11" x14ac:dyDescent="0.25">
      <c r="B5966" t="str">
        <f t="shared" si="97"/>
        <v/>
      </c>
      <c r="K5966"/>
    </row>
    <row r="5967" spans="2:11" x14ac:dyDescent="0.25">
      <c r="B5967" t="str">
        <f t="shared" si="97"/>
        <v/>
      </c>
      <c r="K5967"/>
    </row>
    <row r="5968" spans="2:11" x14ac:dyDescent="0.25">
      <c r="B5968" t="str">
        <f t="shared" si="97"/>
        <v/>
      </c>
      <c r="K5968"/>
    </row>
    <row r="5969" spans="2:11" x14ac:dyDescent="0.25">
      <c r="B5969" t="str">
        <f t="shared" si="97"/>
        <v/>
      </c>
      <c r="K5969"/>
    </row>
    <row r="5970" spans="2:11" x14ac:dyDescent="0.25">
      <c r="B5970" t="str">
        <f t="shared" si="97"/>
        <v/>
      </c>
      <c r="K5970"/>
    </row>
    <row r="5971" spans="2:11" x14ac:dyDescent="0.25">
      <c r="B5971" t="str">
        <f t="shared" si="97"/>
        <v/>
      </c>
      <c r="K5971"/>
    </row>
    <row r="5972" spans="2:11" x14ac:dyDescent="0.25">
      <c r="B5972" t="str">
        <f t="shared" si="97"/>
        <v/>
      </c>
      <c r="K5972"/>
    </row>
    <row r="5973" spans="2:11" x14ac:dyDescent="0.25">
      <c r="B5973" t="str">
        <f t="shared" si="97"/>
        <v/>
      </c>
      <c r="K5973"/>
    </row>
    <row r="5974" spans="2:11" x14ac:dyDescent="0.25">
      <c r="B5974" t="str">
        <f t="shared" si="97"/>
        <v/>
      </c>
      <c r="K5974"/>
    </row>
    <row r="5975" spans="2:11" x14ac:dyDescent="0.25">
      <c r="B5975" t="str">
        <f t="shared" si="97"/>
        <v/>
      </c>
      <c r="K5975"/>
    </row>
    <row r="5976" spans="2:11" x14ac:dyDescent="0.25">
      <c r="B5976" t="str">
        <f t="shared" si="97"/>
        <v/>
      </c>
      <c r="K5976"/>
    </row>
    <row r="5977" spans="2:11" x14ac:dyDescent="0.25">
      <c r="B5977" t="str">
        <f t="shared" si="97"/>
        <v/>
      </c>
      <c r="K5977"/>
    </row>
    <row r="5978" spans="2:11" x14ac:dyDescent="0.25">
      <c r="B5978" t="str">
        <f t="shared" si="97"/>
        <v/>
      </c>
      <c r="K5978"/>
    </row>
    <row r="5979" spans="2:11" x14ac:dyDescent="0.25">
      <c r="B5979" t="str">
        <f t="shared" si="97"/>
        <v/>
      </c>
      <c r="K5979"/>
    </row>
    <row r="5980" spans="2:11" x14ac:dyDescent="0.25">
      <c r="B5980" t="str">
        <f t="shared" si="97"/>
        <v/>
      </c>
      <c r="K5980"/>
    </row>
    <row r="5981" spans="2:11" x14ac:dyDescent="0.25">
      <c r="B5981" t="str">
        <f t="shared" si="97"/>
        <v/>
      </c>
      <c r="K5981"/>
    </row>
    <row r="5982" spans="2:11" x14ac:dyDescent="0.25">
      <c r="B5982" t="str">
        <f t="shared" si="97"/>
        <v/>
      </c>
      <c r="K5982"/>
    </row>
    <row r="5983" spans="2:11" x14ac:dyDescent="0.25">
      <c r="B5983" t="str">
        <f t="shared" si="97"/>
        <v/>
      </c>
      <c r="K5983"/>
    </row>
    <row r="5984" spans="2:11" x14ac:dyDescent="0.25">
      <c r="B5984" t="str">
        <f t="shared" si="97"/>
        <v/>
      </c>
      <c r="K5984"/>
    </row>
    <row r="5985" spans="2:11" x14ac:dyDescent="0.25">
      <c r="B5985" t="str">
        <f t="shared" si="97"/>
        <v/>
      </c>
      <c r="K5985"/>
    </row>
    <row r="5986" spans="2:11" x14ac:dyDescent="0.25">
      <c r="B5986" t="str">
        <f t="shared" si="97"/>
        <v/>
      </c>
      <c r="K5986"/>
    </row>
    <row r="5987" spans="2:11" x14ac:dyDescent="0.25">
      <c r="B5987" t="str">
        <f t="shared" si="97"/>
        <v/>
      </c>
      <c r="K5987"/>
    </row>
    <row r="5988" spans="2:11" x14ac:dyDescent="0.25">
      <c r="B5988" t="str">
        <f t="shared" si="97"/>
        <v/>
      </c>
      <c r="K5988"/>
    </row>
    <row r="5989" spans="2:11" x14ac:dyDescent="0.25">
      <c r="B5989" t="str">
        <f t="shared" si="97"/>
        <v/>
      </c>
      <c r="K5989"/>
    </row>
    <row r="5990" spans="2:11" x14ac:dyDescent="0.25">
      <c r="B5990" t="str">
        <f t="shared" si="97"/>
        <v/>
      </c>
      <c r="K5990"/>
    </row>
    <row r="5991" spans="2:11" x14ac:dyDescent="0.25">
      <c r="B5991" t="str">
        <f t="shared" si="97"/>
        <v/>
      </c>
      <c r="K5991"/>
    </row>
    <row r="5992" spans="2:11" x14ac:dyDescent="0.25">
      <c r="B5992" t="str">
        <f t="shared" si="97"/>
        <v/>
      </c>
      <c r="K5992"/>
    </row>
    <row r="5993" spans="2:11" x14ac:dyDescent="0.25">
      <c r="B5993" t="str">
        <f t="shared" si="97"/>
        <v/>
      </c>
      <c r="K5993"/>
    </row>
    <row r="5994" spans="2:11" x14ac:dyDescent="0.25">
      <c r="B5994" t="str">
        <f t="shared" si="97"/>
        <v/>
      </c>
      <c r="K5994"/>
    </row>
    <row r="5995" spans="2:11" x14ac:dyDescent="0.25">
      <c r="B5995" t="str">
        <f t="shared" si="97"/>
        <v/>
      </c>
      <c r="K5995"/>
    </row>
    <row r="5996" spans="2:11" x14ac:dyDescent="0.25">
      <c r="B5996" t="str">
        <f t="shared" si="97"/>
        <v/>
      </c>
      <c r="K5996"/>
    </row>
    <row r="5997" spans="2:11" x14ac:dyDescent="0.25">
      <c r="B5997" t="str">
        <f t="shared" si="97"/>
        <v/>
      </c>
      <c r="K5997"/>
    </row>
    <row r="5998" spans="2:11" x14ac:dyDescent="0.25">
      <c r="B5998" t="str">
        <f t="shared" si="97"/>
        <v/>
      </c>
      <c r="K5998"/>
    </row>
    <row r="5999" spans="2:11" x14ac:dyDescent="0.25">
      <c r="B5999" t="str">
        <f t="shared" si="97"/>
        <v/>
      </c>
      <c r="K5999"/>
    </row>
    <row r="6000" spans="2:11" x14ac:dyDescent="0.25">
      <c r="B6000" t="str">
        <f t="shared" si="97"/>
        <v/>
      </c>
      <c r="K6000"/>
    </row>
    <row r="6001" spans="2:11" x14ac:dyDescent="0.25">
      <c r="B6001" t="str">
        <f t="shared" si="97"/>
        <v/>
      </c>
      <c r="K6001"/>
    </row>
    <row r="6002" spans="2:11" x14ac:dyDescent="0.25">
      <c r="B6002" t="str">
        <f t="shared" si="97"/>
        <v/>
      </c>
      <c r="K6002"/>
    </row>
    <row r="6003" spans="2:11" x14ac:dyDescent="0.25">
      <c r="B6003" t="str">
        <f t="shared" si="97"/>
        <v/>
      </c>
      <c r="K6003"/>
    </row>
    <row r="6004" spans="2:11" x14ac:dyDescent="0.25">
      <c r="B6004" t="str">
        <f t="shared" si="97"/>
        <v/>
      </c>
      <c r="K6004"/>
    </row>
    <row r="6005" spans="2:11" x14ac:dyDescent="0.25">
      <c r="B6005" t="str">
        <f t="shared" si="97"/>
        <v/>
      </c>
      <c r="K6005"/>
    </row>
    <row r="6006" spans="2:11" x14ac:dyDescent="0.25">
      <c r="B6006" t="str">
        <f t="shared" si="97"/>
        <v/>
      </c>
      <c r="K6006"/>
    </row>
    <row r="6007" spans="2:11" x14ac:dyDescent="0.25">
      <c r="B6007" t="str">
        <f t="shared" si="97"/>
        <v/>
      </c>
      <c r="K6007"/>
    </row>
    <row r="6008" spans="2:11" x14ac:dyDescent="0.25">
      <c r="B6008" t="str">
        <f t="shared" si="97"/>
        <v/>
      </c>
      <c r="K6008"/>
    </row>
    <row r="6009" spans="2:11" x14ac:dyDescent="0.25">
      <c r="B6009" t="str">
        <f t="shared" si="97"/>
        <v/>
      </c>
      <c r="K6009"/>
    </row>
    <row r="6010" spans="2:11" x14ac:dyDescent="0.25">
      <c r="B6010" t="str">
        <f t="shared" si="97"/>
        <v/>
      </c>
      <c r="K6010"/>
    </row>
    <row r="6011" spans="2:11" x14ac:dyDescent="0.25">
      <c r="B6011" t="str">
        <f t="shared" si="97"/>
        <v/>
      </c>
      <c r="K6011"/>
    </row>
    <row r="6012" spans="2:11" x14ac:dyDescent="0.25">
      <c r="B6012" t="str">
        <f t="shared" si="97"/>
        <v/>
      </c>
      <c r="K6012"/>
    </row>
    <row r="6013" spans="2:11" x14ac:dyDescent="0.25">
      <c r="B6013" t="str">
        <f t="shared" si="97"/>
        <v/>
      </c>
      <c r="K6013"/>
    </row>
    <row r="6014" spans="2:11" x14ac:dyDescent="0.25">
      <c r="B6014" t="str">
        <f t="shared" si="97"/>
        <v/>
      </c>
      <c r="K6014"/>
    </row>
    <row r="6015" spans="2:11" x14ac:dyDescent="0.25">
      <c r="B6015" t="str">
        <f t="shared" si="97"/>
        <v/>
      </c>
      <c r="K6015"/>
    </row>
    <row r="6016" spans="2:11" x14ac:dyDescent="0.25">
      <c r="B6016" t="str">
        <f t="shared" si="97"/>
        <v/>
      </c>
      <c r="K6016"/>
    </row>
    <row r="6017" spans="2:11" x14ac:dyDescent="0.25">
      <c r="B6017" t="str">
        <f t="shared" si="97"/>
        <v/>
      </c>
      <c r="K6017"/>
    </row>
    <row r="6018" spans="2:11" x14ac:dyDescent="0.25">
      <c r="B6018" t="str">
        <f t="shared" si="97"/>
        <v/>
      </c>
      <c r="K6018"/>
    </row>
    <row r="6019" spans="2:11" x14ac:dyDescent="0.25">
      <c r="B6019" t="str">
        <f t="shared" si="97"/>
        <v/>
      </c>
      <c r="K6019"/>
    </row>
    <row r="6020" spans="2:11" x14ac:dyDescent="0.25">
      <c r="B6020" t="str">
        <f t="shared" si="97"/>
        <v/>
      </c>
      <c r="K6020"/>
    </row>
    <row r="6021" spans="2:11" x14ac:dyDescent="0.25">
      <c r="B6021" t="str">
        <f t="shared" si="97"/>
        <v/>
      </c>
      <c r="K6021"/>
    </row>
    <row r="6022" spans="2:11" x14ac:dyDescent="0.25">
      <c r="B6022" t="str">
        <f t="shared" si="97"/>
        <v/>
      </c>
      <c r="K6022"/>
    </row>
    <row r="6023" spans="2:11" x14ac:dyDescent="0.25">
      <c r="B6023" t="str">
        <f t="shared" si="97"/>
        <v/>
      </c>
      <c r="K6023"/>
    </row>
    <row r="6024" spans="2:11" x14ac:dyDescent="0.25">
      <c r="B6024" t="str">
        <f t="shared" si="97"/>
        <v/>
      </c>
      <c r="K6024"/>
    </row>
    <row r="6025" spans="2:11" x14ac:dyDescent="0.25">
      <c r="B6025" t="str">
        <f t="shared" si="97"/>
        <v/>
      </c>
      <c r="K6025"/>
    </row>
    <row r="6026" spans="2:11" x14ac:dyDescent="0.25">
      <c r="B6026" t="str">
        <f t="shared" ref="B6026:B6089" si="98">LEFT(A6026,3)</f>
        <v/>
      </c>
      <c r="K6026"/>
    </row>
    <row r="6027" spans="2:11" x14ac:dyDescent="0.25">
      <c r="B6027" t="str">
        <f t="shared" si="98"/>
        <v/>
      </c>
      <c r="K6027"/>
    </row>
    <row r="6028" spans="2:11" x14ac:dyDescent="0.25">
      <c r="B6028" t="str">
        <f t="shared" si="98"/>
        <v/>
      </c>
      <c r="K6028"/>
    </row>
    <row r="6029" spans="2:11" x14ac:dyDescent="0.25">
      <c r="B6029" t="str">
        <f t="shared" si="98"/>
        <v/>
      </c>
      <c r="K6029"/>
    </row>
    <row r="6030" spans="2:11" x14ac:dyDescent="0.25">
      <c r="B6030" t="str">
        <f t="shared" si="98"/>
        <v/>
      </c>
      <c r="K6030"/>
    </row>
    <row r="6031" spans="2:11" x14ac:dyDescent="0.25">
      <c r="B6031" t="str">
        <f t="shared" si="98"/>
        <v/>
      </c>
      <c r="K6031"/>
    </row>
    <row r="6032" spans="2:11" x14ac:dyDescent="0.25">
      <c r="B6032" t="str">
        <f t="shared" si="98"/>
        <v/>
      </c>
      <c r="K6032"/>
    </row>
    <row r="6033" spans="2:11" x14ac:dyDescent="0.25">
      <c r="B6033" t="str">
        <f t="shared" si="98"/>
        <v/>
      </c>
      <c r="K6033"/>
    </row>
    <row r="6034" spans="2:11" x14ac:dyDescent="0.25">
      <c r="B6034" t="str">
        <f t="shared" si="98"/>
        <v/>
      </c>
      <c r="K6034"/>
    </row>
    <row r="6035" spans="2:11" x14ac:dyDescent="0.25">
      <c r="B6035" t="str">
        <f t="shared" si="98"/>
        <v/>
      </c>
      <c r="K6035"/>
    </row>
    <row r="6036" spans="2:11" x14ac:dyDescent="0.25">
      <c r="B6036" t="str">
        <f t="shared" si="98"/>
        <v/>
      </c>
      <c r="K6036"/>
    </row>
    <row r="6037" spans="2:11" x14ac:dyDescent="0.25">
      <c r="B6037" t="str">
        <f t="shared" si="98"/>
        <v/>
      </c>
      <c r="K6037"/>
    </row>
    <row r="6038" spans="2:11" x14ac:dyDescent="0.25">
      <c r="B6038" t="str">
        <f t="shared" si="98"/>
        <v/>
      </c>
      <c r="K6038"/>
    </row>
    <row r="6039" spans="2:11" x14ac:dyDescent="0.25">
      <c r="B6039" t="str">
        <f t="shared" si="98"/>
        <v/>
      </c>
      <c r="K6039"/>
    </row>
    <row r="6040" spans="2:11" x14ac:dyDescent="0.25">
      <c r="B6040" t="str">
        <f t="shared" si="98"/>
        <v/>
      </c>
      <c r="K6040"/>
    </row>
    <row r="6041" spans="2:11" x14ac:dyDescent="0.25">
      <c r="B6041" t="str">
        <f t="shared" si="98"/>
        <v/>
      </c>
      <c r="K6041"/>
    </row>
    <row r="6042" spans="2:11" x14ac:dyDescent="0.25">
      <c r="B6042" t="str">
        <f t="shared" si="98"/>
        <v/>
      </c>
      <c r="K6042"/>
    </row>
    <row r="6043" spans="2:11" x14ac:dyDescent="0.25">
      <c r="B6043" t="str">
        <f t="shared" si="98"/>
        <v/>
      </c>
      <c r="K6043"/>
    </row>
    <row r="6044" spans="2:11" x14ac:dyDescent="0.25">
      <c r="B6044" t="str">
        <f t="shared" si="98"/>
        <v/>
      </c>
      <c r="K6044"/>
    </row>
    <row r="6045" spans="2:11" x14ac:dyDescent="0.25">
      <c r="B6045" t="str">
        <f t="shared" si="98"/>
        <v/>
      </c>
      <c r="K6045"/>
    </row>
    <row r="6046" spans="2:11" x14ac:dyDescent="0.25">
      <c r="B6046" t="str">
        <f t="shared" si="98"/>
        <v/>
      </c>
      <c r="K6046"/>
    </row>
    <row r="6047" spans="2:11" x14ac:dyDescent="0.25">
      <c r="B6047" t="str">
        <f t="shared" si="98"/>
        <v/>
      </c>
      <c r="K6047"/>
    </row>
    <row r="6048" spans="2:11" x14ac:dyDescent="0.25">
      <c r="B6048" t="str">
        <f t="shared" si="98"/>
        <v/>
      </c>
      <c r="K6048"/>
    </row>
    <row r="6049" spans="2:11" x14ac:dyDescent="0.25">
      <c r="B6049" t="str">
        <f t="shared" si="98"/>
        <v/>
      </c>
      <c r="K6049"/>
    </row>
    <row r="6050" spans="2:11" x14ac:dyDescent="0.25">
      <c r="B6050" t="str">
        <f t="shared" si="98"/>
        <v/>
      </c>
      <c r="K6050"/>
    </row>
    <row r="6051" spans="2:11" x14ac:dyDescent="0.25">
      <c r="B6051" t="str">
        <f t="shared" si="98"/>
        <v/>
      </c>
      <c r="K6051"/>
    </row>
    <row r="6052" spans="2:11" x14ac:dyDescent="0.25">
      <c r="B6052" t="str">
        <f t="shared" si="98"/>
        <v/>
      </c>
      <c r="K6052"/>
    </row>
    <row r="6053" spans="2:11" x14ac:dyDescent="0.25">
      <c r="B6053" t="str">
        <f t="shared" si="98"/>
        <v/>
      </c>
      <c r="K6053"/>
    </row>
    <row r="6054" spans="2:11" x14ac:dyDescent="0.25">
      <c r="B6054" t="str">
        <f t="shared" si="98"/>
        <v/>
      </c>
      <c r="K6054"/>
    </row>
    <row r="6055" spans="2:11" x14ac:dyDescent="0.25">
      <c r="B6055" t="str">
        <f t="shared" si="98"/>
        <v/>
      </c>
      <c r="K6055"/>
    </row>
    <row r="6056" spans="2:11" x14ac:dyDescent="0.25">
      <c r="B6056" t="str">
        <f t="shared" si="98"/>
        <v/>
      </c>
      <c r="K6056"/>
    </row>
    <row r="6057" spans="2:11" x14ac:dyDescent="0.25">
      <c r="B6057" t="str">
        <f t="shared" si="98"/>
        <v/>
      </c>
      <c r="K6057"/>
    </row>
    <row r="6058" spans="2:11" x14ac:dyDescent="0.25">
      <c r="B6058" t="str">
        <f t="shared" si="98"/>
        <v/>
      </c>
      <c r="K6058"/>
    </row>
    <row r="6059" spans="2:11" x14ac:dyDescent="0.25">
      <c r="B6059" t="str">
        <f t="shared" si="98"/>
        <v/>
      </c>
      <c r="K6059"/>
    </row>
    <row r="6060" spans="2:11" x14ac:dyDescent="0.25">
      <c r="B6060" t="str">
        <f t="shared" si="98"/>
        <v/>
      </c>
      <c r="K6060"/>
    </row>
    <row r="6061" spans="2:11" x14ac:dyDescent="0.25">
      <c r="B6061" t="str">
        <f t="shared" si="98"/>
        <v/>
      </c>
      <c r="K6061"/>
    </row>
    <row r="6062" spans="2:11" x14ac:dyDescent="0.25">
      <c r="B6062" t="str">
        <f t="shared" si="98"/>
        <v/>
      </c>
      <c r="K6062"/>
    </row>
    <row r="6063" spans="2:11" x14ac:dyDescent="0.25">
      <c r="B6063" t="str">
        <f t="shared" si="98"/>
        <v/>
      </c>
      <c r="K6063"/>
    </row>
    <row r="6064" spans="2:11" x14ac:dyDescent="0.25">
      <c r="B6064" t="str">
        <f t="shared" si="98"/>
        <v/>
      </c>
      <c r="K6064"/>
    </row>
    <row r="6065" spans="2:11" x14ac:dyDescent="0.25">
      <c r="B6065" t="str">
        <f t="shared" si="98"/>
        <v/>
      </c>
      <c r="K6065"/>
    </row>
    <row r="6066" spans="2:11" x14ac:dyDescent="0.25">
      <c r="B6066" t="str">
        <f t="shared" si="98"/>
        <v/>
      </c>
      <c r="K6066"/>
    </row>
    <row r="6067" spans="2:11" x14ac:dyDescent="0.25">
      <c r="B6067" t="str">
        <f t="shared" si="98"/>
        <v/>
      </c>
      <c r="K6067"/>
    </row>
    <row r="6068" spans="2:11" x14ac:dyDescent="0.25">
      <c r="B6068" t="str">
        <f t="shared" si="98"/>
        <v/>
      </c>
      <c r="K6068"/>
    </row>
    <row r="6069" spans="2:11" x14ac:dyDescent="0.25">
      <c r="B6069" t="str">
        <f t="shared" si="98"/>
        <v/>
      </c>
      <c r="K6069"/>
    </row>
    <row r="6070" spans="2:11" x14ac:dyDescent="0.25">
      <c r="B6070" t="str">
        <f t="shared" si="98"/>
        <v/>
      </c>
      <c r="K6070"/>
    </row>
    <row r="6071" spans="2:11" x14ac:dyDescent="0.25">
      <c r="B6071" t="str">
        <f t="shared" si="98"/>
        <v/>
      </c>
      <c r="K6071"/>
    </row>
    <row r="6072" spans="2:11" x14ac:dyDescent="0.25">
      <c r="B6072" t="str">
        <f t="shared" si="98"/>
        <v/>
      </c>
      <c r="K6072"/>
    </row>
    <row r="6073" spans="2:11" x14ac:dyDescent="0.25">
      <c r="B6073" t="str">
        <f t="shared" si="98"/>
        <v/>
      </c>
      <c r="K6073"/>
    </row>
    <row r="6074" spans="2:11" x14ac:dyDescent="0.25">
      <c r="B6074" t="str">
        <f t="shared" si="98"/>
        <v/>
      </c>
      <c r="K6074"/>
    </row>
    <row r="6075" spans="2:11" x14ac:dyDescent="0.25">
      <c r="B6075" t="str">
        <f t="shared" si="98"/>
        <v/>
      </c>
      <c r="K6075"/>
    </row>
    <row r="6076" spans="2:11" x14ac:dyDescent="0.25">
      <c r="B6076" t="str">
        <f t="shared" si="98"/>
        <v/>
      </c>
      <c r="K6076"/>
    </row>
    <row r="6077" spans="2:11" x14ac:dyDescent="0.25">
      <c r="B6077" t="str">
        <f t="shared" si="98"/>
        <v/>
      </c>
      <c r="K6077"/>
    </row>
    <row r="6078" spans="2:11" x14ac:dyDescent="0.25">
      <c r="B6078" t="str">
        <f t="shared" si="98"/>
        <v/>
      </c>
      <c r="K6078"/>
    </row>
    <row r="6079" spans="2:11" x14ac:dyDescent="0.25">
      <c r="B6079" t="str">
        <f t="shared" si="98"/>
        <v/>
      </c>
      <c r="K6079"/>
    </row>
    <row r="6080" spans="2:11" x14ac:dyDescent="0.25">
      <c r="B6080" t="str">
        <f t="shared" si="98"/>
        <v/>
      </c>
      <c r="K6080"/>
    </row>
    <row r="6081" spans="2:11" x14ac:dyDescent="0.25">
      <c r="B6081" t="str">
        <f t="shared" si="98"/>
        <v/>
      </c>
      <c r="K6081"/>
    </row>
    <row r="6082" spans="2:11" x14ac:dyDescent="0.25">
      <c r="B6082" t="str">
        <f t="shared" si="98"/>
        <v/>
      </c>
      <c r="K6082"/>
    </row>
    <row r="6083" spans="2:11" x14ac:dyDescent="0.25">
      <c r="B6083" t="str">
        <f t="shared" si="98"/>
        <v/>
      </c>
      <c r="K6083"/>
    </row>
    <row r="6084" spans="2:11" x14ac:dyDescent="0.25">
      <c r="B6084" t="str">
        <f t="shared" si="98"/>
        <v/>
      </c>
      <c r="K6084"/>
    </row>
    <row r="6085" spans="2:11" x14ac:dyDescent="0.25">
      <c r="B6085" t="str">
        <f t="shared" si="98"/>
        <v/>
      </c>
      <c r="K6085"/>
    </row>
    <row r="6086" spans="2:11" x14ac:dyDescent="0.25">
      <c r="B6086" t="str">
        <f t="shared" si="98"/>
        <v/>
      </c>
      <c r="K6086"/>
    </row>
    <row r="6087" spans="2:11" x14ac:dyDescent="0.25">
      <c r="B6087" t="str">
        <f t="shared" si="98"/>
        <v/>
      </c>
      <c r="K6087"/>
    </row>
    <row r="6088" spans="2:11" x14ac:dyDescent="0.25">
      <c r="B6088" t="str">
        <f t="shared" si="98"/>
        <v/>
      </c>
      <c r="K6088"/>
    </row>
    <row r="6089" spans="2:11" x14ac:dyDescent="0.25">
      <c r="B6089" t="str">
        <f t="shared" si="98"/>
        <v/>
      </c>
      <c r="K6089"/>
    </row>
    <row r="6090" spans="2:11" x14ac:dyDescent="0.25">
      <c r="B6090" t="str">
        <f t="shared" ref="B6090:B6153" si="99">LEFT(A6090,3)</f>
        <v/>
      </c>
      <c r="K6090"/>
    </row>
    <row r="6091" spans="2:11" x14ac:dyDescent="0.25">
      <c r="B6091" t="str">
        <f t="shared" si="99"/>
        <v/>
      </c>
      <c r="K6091"/>
    </row>
    <row r="6092" spans="2:11" x14ac:dyDescent="0.25">
      <c r="B6092" t="str">
        <f t="shared" si="99"/>
        <v/>
      </c>
      <c r="K6092"/>
    </row>
    <row r="6093" spans="2:11" x14ac:dyDescent="0.25">
      <c r="B6093" t="str">
        <f t="shared" si="99"/>
        <v/>
      </c>
      <c r="K6093"/>
    </row>
    <row r="6094" spans="2:11" x14ac:dyDescent="0.25">
      <c r="B6094" t="str">
        <f t="shared" si="99"/>
        <v/>
      </c>
      <c r="K6094"/>
    </row>
    <row r="6095" spans="2:11" x14ac:dyDescent="0.25">
      <c r="B6095" t="str">
        <f t="shared" si="99"/>
        <v/>
      </c>
      <c r="K6095"/>
    </row>
    <row r="6096" spans="2:11" x14ac:dyDescent="0.25">
      <c r="B6096" t="str">
        <f t="shared" si="99"/>
        <v/>
      </c>
      <c r="K6096"/>
    </row>
    <row r="6097" spans="2:11" x14ac:dyDescent="0.25">
      <c r="B6097" t="str">
        <f t="shared" si="99"/>
        <v/>
      </c>
      <c r="K6097"/>
    </row>
    <row r="6098" spans="2:11" x14ac:dyDescent="0.25">
      <c r="B6098" t="str">
        <f t="shared" si="99"/>
        <v/>
      </c>
      <c r="K6098"/>
    </row>
    <row r="6099" spans="2:11" x14ac:dyDescent="0.25">
      <c r="B6099" t="str">
        <f t="shared" si="99"/>
        <v/>
      </c>
      <c r="K6099"/>
    </row>
    <row r="6100" spans="2:11" x14ac:dyDescent="0.25">
      <c r="B6100" t="str">
        <f t="shared" si="99"/>
        <v/>
      </c>
      <c r="K6100"/>
    </row>
    <row r="6101" spans="2:11" x14ac:dyDescent="0.25">
      <c r="B6101" t="str">
        <f t="shared" si="99"/>
        <v/>
      </c>
      <c r="K6101"/>
    </row>
    <row r="6102" spans="2:11" x14ac:dyDescent="0.25">
      <c r="B6102" t="str">
        <f t="shared" si="99"/>
        <v/>
      </c>
      <c r="K6102"/>
    </row>
    <row r="6103" spans="2:11" x14ac:dyDescent="0.25">
      <c r="B6103" t="str">
        <f t="shared" si="99"/>
        <v/>
      </c>
      <c r="K6103"/>
    </row>
    <row r="6104" spans="2:11" x14ac:dyDescent="0.25">
      <c r="B6104" t="str">
        <f t="shared" si="99"/>
        <v/>
      </c>
      <c r="K6104"/>
    </row>
    <row r="6105" spans="2:11" x14ac:dyDescent="0.25">
      <c r="B6105" t="str">
        <f t="shared" si="99"/>
        <v/>
      </c>
      <c r="K6105"/>
    </row>
    <row r="6106" spans="2:11" x14ac:dyDescent="0.25">
      <c r="B6106" t="str">
        <f t="shared" si="99"/>
        <v/>
      </c>
      <c r="K6106"/>
    </row>
    <row r="6107" spans="2:11" x14ac:dyDescent="0.25">
      <c r="B6107" t="str">
        <f t="shared" si="99"/>
        <v/>
      </c>
      <c r="K6107"/>
    </row>
    <row r="6108" spans="2:11" x14ac:dyDescent="0.25">
      <c r="B6108" t="str">
        <f t="shared" si="99"/>
        <v/>
      </c>
      <c r="K6108"/>
    </row>
    <row r="6109" spans="2:11" x14ac:dyDescent="0.25">
      <c r="B6109" t="str">
        <f t="shared" si="99"/>
        <v/>
      </c>
      <c r="K6109"/>
    </row>
    <row r="6110" spans="2:11" x14ac:dyDescent="0.25">
      <c r="B6110" t="str">
        <f t="shared" si="99"/>
        <v/>
      </c>
      <c r="K6110"/>
    </row>
    <row r="6111" spans="2:11" x14ac:dyDescent="0.25">
      <c r="B6111" t="str">
        <f t="shared" si="99"/>
        <v/>
      </c>
      <c r="K6111"/>
    </row>
    <row r="6112" spans="2:11" x14ac:dyDescent="0.25">
      <c r="B6112" t="str">
        <f t="shared" si="99"/>
        <v/>
      </c>
      <c r="K6112"/>
    </row>
    <row r="6113" spans="2:11" x14ac:dyDescent="0.25">
      <c r="B6113" t="str">
        <f t="shared" si="99"/>
        <v/>
      </c>
      <c r="K6113"/>
    </row>
    <row r="6114" spans="2:11" x14ac:dyDescent="0.25">
      <c r="B6114" t="str">
        <f t="shared" si="99"/>
        <v/>
      </c>
      <c r="K6114"/>
    </row>
    <row r="6115" spans="2:11" x14ac:dyDescent="0.25">
      <c r="B6115" t="str">
        <f t="shared" si="99"/>
        <v/>
      </c>
      <c r="K6115"/>
    </row>
    <row r="6116" spans="2:11" x14ac:dyDescent="0.25">
      <c r="B6116" t="str">
        <f t="shared" si="99"/>
        <v/>
      </c>
      <c r="K6116"/>
    </row>
    <row r="6117" spans="2:11" x14ac:dyDescent="0.25">
      <c r="B6117" t="str">
        <f t="shared" si="99"/>
        <v/>
      </c>
      <c r="K6117"/>
    </row>
    <row r="6118" spans="2:11" x14ac:dyDescent="0.25">
      <c r="B6118" t="str">
        <f t="shared" si="99"/>
        <v/>
      </c>
      <c r="K6118"/>
    </row>
    <row r="6119" spans="2:11" x14ac:dyDescent="0.25">
      <c r="B6119" t="str">
        <f t="shared" si="99"/>
        <v/>
      </c>
      <c r="K6119"/>
    </row>
    <row r="6120" spans="2:11" x14ac:dyDescent="0.25">
      <c r="B6120" t="str">
        <f t="shared" si="99"/>
        <v/>
      </c>
      <c r="K6120"/>
    </row>
    <row r="6121" spans="2:11" x14ac:dyDescent="0.25">
      <c r="B6121" t="str">
        <f t="shared" si="99"/>
        <v/>
      </c>
      <c r="K6121"/>
    </row>
    <row r="6122" spans="2:11" x14ac:dyDescent="0.25">
      <c r="B6122" t="str">
        <f t="shared" si="99"/>
        <v/>
      </c>
      <c r="K6122"/>
    </row>
    <row r="6123" spans="2:11" x14ac:dyDescent="0.25">
      <c r="B6123" t="str">
        <f t="shared" si="99"/>
        <v/>
      </c>
      <c r="K6123"/>
    </row>
    <row r="6124" spans="2:11" x14ac:dyDescent="0.25">
      <c r="B6124" t="str">
        <f t="shared" si="99"/>
        <v/>
      </c>
      <c r="K6124"/>
    </row>
    <row r="6125" spans="2:11" x14ac:dyDescent="0.25">
      <c r="B6125" t="str">
        <f t="shared" si="99"/>
        <v/>
      </c>
      <c r="K6125"/>
    </row>
    <row r="6126" spans="2:11" x14ac:dyDescent="0.25">
      <c r="B6126" t="str">
        <f t="shared" si="99"/>
        <v/>
      </c>
      <c r="K6126"/>
    </row>
    <row r="6127" spans="2:11" x14ac:dyDescent="0.25">
      <c r="B6127" t="str">
        <f t="shared" si="99"/>
        <v/>
      </c>
      <c r="K6127"/>
    </row>
    <row r="6128" spans="2:11" x14ac:dyDescent="0.25">
      <c r="B6128" t="str">
        <f t="shared" si="99"/>
        <v/>
      </c>
      <c r="K6128"/>
    </row>
    <row r="6129" spans="2:11" x14ac:dyDescent="0.25">
      <c r="B6129" t="str">
        <f t="shared" si="99"/>
        <v/>
      </c>
      <c r="K6129"/>
    </row>
    <row r="6130" spans="2:11" x14ac:dyDescent="0.25">
      <c r="B6130" t="str">
        <f t="shared" si="99"/>
        <v/>
      </c>
      <c r="K6130"/>
    </row>
    <row r="6131" spans="2:11" x14ac:dyDescent="0.25">
      <c r="B6131" t="str">
        <f t="shared" si="99"/>
        <v/>
      </c>
      <c r="K6131"/>
    </row>
    <row r="6132" spans="2:11" x14ac:dyDescent="0.25">
      <c r="B6132" t="str">
        <f t="shared" si="99"/>
        <v/>
      </c>
      <c r="K6132"/>
    </row>
    <row r="6133" spans="2:11" x14ac:dyDescent="0.25">
      <c r="B6133" t="str">
        <f t="shared" si="99"/>
        <v/>
      </c>
      <c r="K6133"/>
    </row>
    <row r="6134" spans="2:11" x14ac:dyDescent="0.25">
      <c r="B6134" t="str">
        <f t="shared" si="99"/>
        <v/>
      </c>
      <c r="K6134"/>
    </row>
    <row r="6135" spans="2:11" x14ac:dyDescent="0.25">
      <c r="B6135" t="str">
        <f t="shared" si="99"/>
        <v/>
      </c>
      <c r="K6135"/>
    </row>
    <row r="6136" spans="2:11" x14ac:dyDescent="0.25">
      <c r="B6136" t="str">
        <f t="shared" si="99"/>
        <v/>
      </c>
      <c r="K6136"/>
    </row>
    <row r="6137" spans="2:11" x14ac:dyDescent="0.25">
      <c r="B6137" t="str">
        <f t="shared" si="99"/>
        <v/>
      </c>
      <c r="K6137"/>
    </row>
    <row r="6138" spans="2:11" x14ac:dyDescent="0.25">
      <c r="B6138" t="str">
        <f t="shared" si="99"/>
        <v/>
      </c>
      <c r="K6138"/>
    </row>
    <row r="6139" spans="2:11" x14ac:dyDescent="0.25">
      <c r="B6139" t="str">
        <f t="shared" si="99"/>
        <v/>
      </c>
      <c r="K6139"/>
    </row>
    <row r="6140" spans="2:11" x14ac:dyDescent="0.25">
      <c r="B6140" t="str">
        <f t="shared" si="99"/>
        <v/>
      </c>
      <c r="K6140"/>
    </row>
    <row r="6141" spans="2:11" x14ac:dyDescent="0.25">
      <c r="B6141" t="str">
        <f t="shared" si="99"/>
        <v/>
      </c>
      <c r="K6141"/>
    </row>
    <row r="6142" spans="2:11" x14ac:dyDescent="0.25">
      <c r="B6142" t="str">
        <f t="shared" si="99"/>
        <v/>
      </c>
      <c r="K6142"/>
    </row>
    <row r="6143" spans="2:11" x14ac:dyDescent="0.25">
      <c r="B6143" t="str">
        <f t="shared" si="99"/>
        <v/>
      </c>
      <c r="K6143"/>
    </row>
    <row r="6144" spans="2:11" x14ac:dyDescent="0.25">
      <c r="B6144" t="str">
        <f t="shared" si="99"/>
        <v/>
      </c>
      <c r="K6144"/>
    </row>
    <row r="6145" spans="2:11" x14ac:dyDescent="0.25">
      <c r="B6145" t="str">
        <f t="shared" si="99"/>
        <v/>
      </c>
      <c r="K6145"/>
    </row>
    <row r="6146" spans="2:11" x14ac:dyDescent="0.25">
      <c r="B6146" t="str">
        <f t="shared" si="99"/>
        <v/>
      </c>
      <c r="K6146"/>
    </row>
    <row r="6147" spans="2:11" x14ac:dyDescent="0.25">
      <c r="B6147" t="str">
        <f t="shared" si="99"/>
        <v/>
      </c>
      <c r="K6147"/>
    </row>
    <row r="6148" spans="2:11" x14ac:dyDescent="0.25">
      <c r="B6148" t="str">
        <f t="shared" si="99"/>
        <v/>
      </c>
      <c r="K6148"/>
    </row>
    <row r="6149" spans="2:11" x14ac:dyDescent="0.25">
      <c r="B6149" t="str">
        <f t="shared" si="99"/>
        <v/>
      </c>
      <c r="K6149"/>
    </row>
    <row r="6150" spans="2:11" x14ac:dyDescent="0.25">
      <c r="B6150" t="str">
        <f t="shared" si="99"/>
        <v/>
      </c>
      <c r="K6150"/>
    </row>
    <row r="6151" spans="2:11" x14ac:dyDescent="0.25">
      <c r="B6151" t="str">
        <f t="shared" si="99"/>
        <v/>
      </c>
      <c r="K6151"/>
    </row>
    <row r="6152" spans="2:11" x14ac:dyDescent="0.25">
      <c r="B6152" t="str">
        <f t="shared" si="99"/>
        <v/>
      </c>
      <c r="K6152"/>
    </row>
    <row r="6153" spans="2:11" x14ac:dyDescent="0.25">
      <c r="B6153" t="str">
        <f t="shared" si="99"/>
        <v/>
      </c>
      <c r="K6153"/>
    </row>
    <row r="6154" spans="2:11" x14ac:dyDescent="0.25">
      <c r="B6154" t="str">
        <f t="shared" ref="B6154:B6217" si="100">LEFT(A6154,3)</f>
        <v/>
      </c>
      <c r="K6154"/>
    </row>
    <row r="6155" spans="2:11" x14ac:dyDescent="0.25">
      <c r="B6155" t="str">
        <f t="shared" si="100"/>
        <v/>
      </c>
      <c r="K6155"/>
    </row>
    <row r="6156" spans="2:11" x14ac:dyDescent="0.25">
      <c r="B6156" t="str">
        <f t="shared" si="100"/>
        <v/>
      </c>
      <c r="K6156"/>
    </row>
    <row r="6157" spans="2:11" x14ac:dyDescent="0.25">
      <c r="B6157" t="str">
        <f t="shared" si="100"/>
        <v/>
      </c>
      <c r="K6157"/>
    </row>
    <row r="6158" spans="2:11" x14ac:dyDescent="0.25">
      <c r="B6158" t="str">
        <f t="shared" si="100"/>
        <v/>
      </c>
      <c r="K6158"/>
    </row>
    <row r="6159" spans="2:11" x14ac:dyDescent="0.25">
      <c r="B6159" t="str">
        <f t="shared" si="100"/>
        <v/>
      </c>
      <c r="K6159"/>
    </row>
    <row r="6160" spans="2:11" x14ac:dyDescent="0.25">
      <c r="B6160" t="str">
        <f t="shared" si="100"/>
        <v/>
      </c>
      <c r="K6160"/>
    </row>
    <row r="6161" spans="2:11" x14ac:dyDescent="0.25">
      <c r="B6161" t="str">
        <f t="shared" si="100"/>
        <v/>
      </c>
      <c r="K6161"/>
    </row>
    <row r="6162" spans="2:11" x14ac:dyDescent="0.25">
      <c r="B6162" t="str">
        <f t="shared" si="100"/>
        <v/>
      </c>
      <c r="K6162"/>
    </row>
    <row r="6163" spans="2:11" x14ac:dyDescent="0.25">
      <c r="B6163" t="str">
        <f t="shared" si="100"/>
        <v/>
      </c>
      <c r="K6163"/>
    </row>
    <row r="6164" spans="2:11" x14ac:dyDescent="0.25">
      <c r="B6164" t="str">
        <f t="shared" si="100"/>
        <v/>
      </c>
      <c r="K6164"/>
    </row>
    <row r="6165" spans="2:11" x14ac:dyDescent="0.25">
      <c r="B6165" t="str">
        <f t="shared" si="100"/>
        <v/>
      </c>
      <c r="K6165"/>
    </row>
    <row r="6166" spans="2:11" x14ac:dyDescent="0.25">
      <c r="B6166" t="str">
        <f t="shared" si="100"/>
        <v/>
      </c>
      <c r="K6166"/>
    </row>
    <row r="6167" spans="2:11" x14ac:dyDescent="0.25">
      <c r="B6167" t="str">
        <f t="shared" si="100"/>
        <v/>
      </c>
      <c r="K6167"/>
    </row>
    <row r="6168" spans="2:11" x14ac:dyDescent="0.25">
      <c r="B6168" t="str">
        <f t="shared" si="100"/>
        <v/>
      </c>
      <c r="K6168"/>
    </row>
    <row r="6169" spans="2:11" x14ac:dyDescent="0.25">
      <c r="B6169" t="str">
        <f t="shared" si="100"/>
        <v/>
      </c>
      <c r="K6169"/>
    </row>
    <row r="6170" spans="2:11" x14ac:dyDescent="0.25">
      <c r="B6170" t="str">
        <f t="shared" si="100"/>
        <v/>
      </c>
      <c r="K6170"/>
    </row>
    <row r="6171" spans="2:11" x14ac:dyDescent="0.25">
      <c r="B6171" t="str">
        <f t="shared" si="100"/>
        <v/>
      </c>
      <c r="K6171"/>
    </row>
    <row r="6172" spans="2:11" x14ac:dyDescent="0.25">
      <c r="B6172" t="str">
        <f t="shared" si="100"/>
        <v/>
      </c>
      <c r="K6172"/>
    </row>
    <row r="6173" spans="2:11" x14ac:dyDescent="0.25">
      <c r="B6173" t="str">
        <f t="shared" si="100"/>
        <v/>
      </c>
      <c r="K6173"/>
    </row>
    <row r="6174" spans="2:11" x14ac:dyDescent="0.25">
      <c r="B6174" t="str">
        <f t="shared" si="100"/>
        <v/>
      </c>
      <c r="K6174"/>
    </row>
    <row r="6175" spans="2:11" x14ac:dyDescent="0.25">
      <c r="B6175" t="str">
        <f t="shared" si="100"/>
        <v/>
      </c>
      <c r="K6175"/>
    </row>
    <row r="6176" spans="2:11" x14ac:dyDescent="0.25">
      <c r="B6176" t="str">
        <f t="shared" si="100"/>
        <v/>
      </c>
      <c r="K6176"/>
    </row>
    <row r="6177" spans="2:11" x14ac:dyDescent="0.25">
      <c r="B6177" t="str">
        <f t="shared" si="100"/>
        <v/>
      </c>
      <c r="K6177"/>
    </row>
    <row r="6178" spans="2:11" x14ac:dyDescent="0.25">
      <c r="B6178" t="str">
        <f t="shared" si="100"/>
        <v/>
      </c>
      <c r="K6178"/>
    </row>
    <row r="6179" spans="2:11" x14ac:dyDescent="0.25">
      <c r="B6179" t="str">
        <f t="shared" si="100"/>
        <v/>
      </c>
      <c r="K6179"/>
    </row>
    <row r="6180" spans="2:11" x14ac:dyDescent="0.25">
      <c r="B6180" t="str">
        <f t="shared" si="100"/>
        <v/>
      </c>
      <c r="K6180"/>
    </row>
    <row r="6181" spans="2:11" x14ac:dyDescent="0.25">
      <c r="B6181" t="str">
        <f t="shared" si="100"/>
        <v/>
      </c>
      <c r="K6181"/>
    </row>
    <row r="6182" spans="2:11" x14ac:dyDescent="0.25">
      <c r="B6182" t="str">
        <f t="shared" si="100"/>
        <v/>
      </c>
      <c r="K6182"/>
    </row>
    <row r="6183" spans="2:11" x14ac:dyDescent="0.25">
      <c r="B6183" t="str">
        <f t="shared" si="100"/>
        <v/>
      </c>
      <c r="K6183"/>
    </row>
    <row r="6184" spans="2:11" x14ac:dyDescent="0.25">
      <c r="B6184" t="str">
        <f t="shared" si="100"/>
        <v/>
      </c>
      <c r="K6184"/>
    </row>
    <row r="6185" spans="2:11" x14ac:dyDescent="0.25">
      <c r="B6185" t="str">
        <f t="shared" si="100"/>
        <v/>
      </c>
      <c r="K6185"/>
    </row>
    <row r="6186" spans="2:11" x14ac:dyDescent="0.25">
      <c r="B6186" t="str">
        <f t="shared" si="100"/>
        <v/>
      </c>
      <c r="K6186"/>
    </row>
    <row r="6187" spans="2:11" x14ac:dyDescent="0.25">
      <c r="B6187" t="str">
        <f t="shared" si="100"/>
        <v/>
      </c>
      <c r="K6187"/>
    </row>
    <row r="6188" spans="2:11" x14ac:dyDescent="0.25">
      <c r="B6188" t="str">
        <f t="shared" si="100"/>
        <v/>
      </c>
      <c r="K6188"/>
    </row>
    <row r="6189" spans="2:11" x14ac:dyDescent="0.25">
      <c r="B6189" t="str">
        <f t="shared" si="100"/>
        <v/>
      </c>
      <c r="K6189"/>
    </row>
    <row r="6190" spans="2:11" x14ac:dyDescent="0.25">
      <c r="B6190" t="str">
        <f t="shared" si="100"/>
        <v/>
      </c>
      <c r="K6190"/>
    </row>
    <row r="6191" spans="2:11" x14ac:dyDescent="0.25">
      <c r="B6191" t="str">
        <f t="shared" si="100"/>
        <v/>
      </c>
      <c r="K6191"/>
    </row>
    <row r="6192" spans="2:11" x14ac:dyDescent="0.25">
      <c r="B6192" t="str">
        <f t="shared" si="100"/>
        <v/>
      </c>
      <c r="K6192"/>
    </row>
    <row r="6193" spans="2:11" x14ac:dyDescent="0.25">
      <c r="B6193" t="str">
        <f t="shared" si="100"/>
        <v/>
      </c>
      <c r="K6193"/>
    </row>
    <row r="6194" spans="2:11" x14ac:dyDescent="0.25">
      <c r="B6194" t="str">
        <f t="shared" si="100"/>
        <v/>
      </c>
      <c r="K6194"/>
    </row>
    <row r="6195" spans="2:11" x14ac:dyDescent="0.25">
      <c r="B6195" t="str">
        <f t="shared" si="100"/>
        <v/>
      </c>
      <c r="K6195"/>
    </row>
    <row r="6196" spans="2:11" x14ac:dyDescent="0.25">
      <c r="B6196" t="str">
        <f t="shared" si="100"/>
        <v/>
      </c>
      <c r="K6196"/>
    </row>
    <row r="6197" spans="2:11" x14ac:dyDescent="0.25">
      <c r="B6197" t="str">
        <f t="shared" si="100"/>
        <v/>
      </c>
      <c r="K6197"/>
    </row>
    <row r="6198" spans="2:11" x14ac:dyDescent="0.25">
      <c r="B6198" t="str">
        <f t="shared" si="100"/>
        <v/>
      </c>
      <c r="K6198"/>
    </row>
    <row r="6199" spans="2:11" x14ac:dyDescent="0.25">
      <c r="B6199" t="str">
        <f t="shared" si="100"/>
        <v/>
      </c>
      <c r="K6199"/>
    </row>
    <row r="6200" spans="2:11" x14ac:dyDescent="0.25">
      <c r="B6200" t="str">
        <f t="shared" si="100"/>
        <v/>
      </c>
      <c r="K6200"/>
    </row>
    <row r="6201" spans="2:11" x14ac:dyDescent="0.25">
      <c r="B6201" t="str">
        <f t="shared" si="100"/>
        <v/>
      </c>
      <c r="K6201"/>
    </row>
    <row r="6202" spans="2:11" x14ac:dyDescent="0.25">
      <c r="B6202" t="str">
        <f t="shared" si="100"/>
        <v/>
      </c>
      <c r="K6202"/>
    </row>
    <row r="6203" spans="2:11" x14ac:dyDescent="0.25">
      <c r="B6203" t="str">
        <f t="shared" si="100"/>
        <v/>
      </c>
      <c r="K6203"/>
    </row>
    <row r="6204" spans="2:11" x14ac:dyDescent="0.25">
      <c r="B6204" t="str">
        <f t="shared" si="100"/>
        <v/>
      </c>
      <c r="K6204"/>
    </row>
    <row r="6205" spans="2:11" x14ac:dyDescent="0.25">
      <c r="B6205" t="str">
        <f t="shared" si="100"/>
        <v/>
      </c>
      <c r="K6205"/>
    </row>
    <row r="6206" spans="2:11" x14ac:dyDescent="0.25">
      <c r="B6206" t="str">
        <f t="shared" si="100"/>
        <v/>
      </c>
      <c r="K6206"/>
    </row>
    <row r="6207" spans="2:11" x14ac:dyDescent="0.25">
      <c r="B6207" t="str">
        <f t="shared" si="100"/>
        <v/>
      </c>
      <c r="K6207"/>
    </row>
    <row r="6208" spans="2:11" x14ac:dyDescent="0.25">
      <c r="B6208" t="str">
        <f t="shared" si="100"/>
        <v/>
      </c>
      <c r="K6208"/>
    </row>
    <row r="6209" spans="2:11" x14ac:dyDescent="0.25">
      <c r="B6209" t="str">
        <f t="shared" si="100"/>
        <v/>
      </c>
      <c r="K6209"/>
    </row>
    <row r="6210" spans="2:11" x14ac:dyDescent="0.25">
      <c r="B6210" t="str">
        <f t="shared" si="100"/>
        <v/>
      </c>
      <c r="K6210"/>
    </row>
    <row r="6211" spans="2:11" x14ac:dyDescent="0.25">
      <c r="B6211" t="str">
        <f t="shared" si="100"/>
        <v/>
      </c>
      <c r="K6211"/>
    </row>
    <row r="6212" spans="2:11" x14ac:dyDescent="0.25">
      <c r="B6212" t="str">
        <f t="shared" si="100"/>
        <v/>
      </c>
      <c r="K6212"/>
    </row>
    <row r="6213" spans="2:11" x14ac:dyDescent="0.25">
      <c r="B6213" t="str">
        <f t="shared" si="100"/>
        <v/>
      </c>
      <c r="K6213"/>
    </row>
    <row r="6214" spans="2:11" x14ac:dyDescent="0.25">
      <c r="B6214" t="str">
        <f t="shared" si="100"/>
        <v/>
      </c>
      <c r="K6214"/>
    </row>
    <row r="6215" spans="2:11" x14ac:dyDescent="0.25">
      <c r="B6215" t="str">
        <f t="shared" si="100"/>
        <v/>
      </c>
      <c r="K6215"/>
    </row>
    <row r="6216" spans="2:11" x14ac:dyDescent="0.25">
      <c r="B6216" t="str">
        <f t="shared" si="100"/>
        <v/>
      </c>
      <c r="K6216"/>
    </row>
    <row r="6217" spans="2:11" x14ac:dyDescent="0.25">
      <c r="B6217" t="str">
        <f t="shared" si="100"/>
        <v/>
      </c>
      <c r="K6217"/>
    </row>
    <row r="6218" spans="2:11" x14ac:dyDescent="0.25">
      <c r="B6218" t="str">
        <f t="shared" ref="B6218:B6281" si="101">LEFT(A6218,3)</f>
        <v/>
      </c>
      <c r="K6218"/>
    </row>
    <row r="6219" spans="2:11" x14ac:dyDescent="0.25">
      <c r="B6219" t="str">
        <f t="shared" si="101"/>
        <v/>
      </c>
      <c r="K6219"/>
    </row>
    <row r="6220" spans="2:11" x14ac:dyDescent="0.25">
      <c r="B6220" t="str">
        <f t="shared" si="101"/>
        <v/>
      </c>
      <c r="K6220"/>
    </row>
    <row r="6221" spans="2:11" x14ac:dyDescent="0.25">
      <c r="B6221" t="str">
        <f t="shared" si="101"/>
        <v/>
      </c>
      <c r="K6221"/>
    </row>
    <row r="6222" spans="2:11" x14ac:dyDescent="0.25">
      <c r="B6222" t="str">
        <f t="shared" si="101"/>
        <v/>
      </c>
      <c r="K6222"/>
    </row>
    <row r="6223" spans="2:11" x14ac:dyDescent="0.25">
      <c r="B6223" t="str">
        <f t="shared" si="101"/>
        <v/>
      </c>
      <c r="K6223"/>
    </row>
    <row r="6224" spans="2:11" x14ac:dyDescent="0.25">
      <c r="B6224" t="str">
        <f t="shared" si="101"/>
        <v/>
      </c>
      <c r="K6224"/>
    </row>
    <row r="6225" spans="2:11" x14ac:dyDescent="0.25">
      <c r="B6225" t="str">
        <f t="shared" si="101"/>
        <v/>
      </c>
      <c r="K6225"/>
    </row>
    <row r="6226" spans="2:11" x14ac:dyDescent="0.25">
      <c r="B6226" t="str">
        <f t="shared" si="101"/>
        <v/>
      </c>
      <c r="K6226"/>
    </row>
    <row r="6227" spans="2:11" x14ac:dyDescent="0.25">
      <c r="B6227" t="str">
        <f t="shared" si="101"/>
        <v/>
      </c>
      <c r="K6227"/>
    </row>
    <row r="6228" spans="2:11" x14ac:dyDescent="0.25">
      <c r="B6228" t="str">
        <f t="shared" si="101"/>
        <v/>
      </c>
      <c r="K6228"/>
    </row>
    <row r="6229" spans="2:11" x14ac:dyDescent="0.25">
      <c r="B6229" t="str">
        <f t="shared" si="101"/>
        <v/>
      </c>
      <c r="K6229"/>
    </row>
    <row r="6230" spans="2:11" x14ac:dyDescent="0.25">
      <c r="B6230" t="str">
        <f t="shared" si="101"/>
        <v/>
      </c>
      <c r="K6230"/>
    </row>
    <row r="6231" spans="2:11" x14ac:dyDescent="0.25">
      <c r="B6231" t="str">
        <f t="shared" si="101"/>
        <v/>
      </c>
      <c r="K6231"/>
    </row>
    <row r="6232" spans="2:11" x14ac:dyDescent="0.25">
      <c r="B6232" t="str">
        <f t="shared" si="101"/>
        <v/>
      </c>
      <c r="K6232"/>
    </row>
    <row r="6233" spans="2:11" x14ac:dyDescent="0.25">
      <c r="B6233" t="str">
        <f t="shared" si="101"/>
        <v/>
      </c>
      <c r="K6233"/>
    </row>
    <row r="6234" spans="2:11" x14ac:dyDescent="0.25">
      <c r="B6234" t="str">
        <f t="shared" si="101"/>
        <v/>
      </c>
      <c r="K6234"/>
    </row>
    <row r="6235" spans="2:11" x14ac:dyDescent="0.25">
      <c r="B6235" t="str">
        <f t="shared" si="101"/>
        <v/>
      </c>
      <c r="K6235"/>
    </row>
    <row r="6236" spans="2:11" x14ac:dyDescent="0.25">
      <c r="B6236" t="str">
        <f t="shared" si="101"/>
        <v/>
      </c>
      <c r="K6236"/>
    </row>
    <row r="6237" spans="2:11" x14ac:dyDescent="0.25">
      <c r="B6237" t="str">
        <f t="shared" si="101"/>
        <v/>
      </c>
      <c r="K6237"/>
    </row>
    <row r="6238" spans="2:11" x14ac:dyDescent="0.25">
      <c r="B6238" t="str">
        <f t="shared" si="101"/>
        <v/>
      </c>
      <c r="K6238"/>
    </row>
    <row r="6239" spans="2:11" x14ac:dyDescent="0.25">
      <c r="B6239" t="str">
        <f t="shared" si="101"/>
        <v/>
      </c>
      <c r="K6239"/>
    </row>
    <row r="6240" spans="2:11" x14ac:dyDescent="0.25">
      <c r="B6240" t="str">
        <f t="shared" si="101"/>
        <v/>
      </c>
      <c r="K6240"/>
    </row>
    <row r="6241" spans="2:11" x14ac:dyDescent="0.25">
      <c r="B6241" t="str">
        <f t="shared" si="101"/>
        <v/>
      </c>
      <c r="K6241"/>
    </row>
    <row r="6242" spans="2:11" x14ac:dyDescent="0.25">
      <c r="B6242" t="str">
        <f t="shared" si="101"/>
        <v/>
      </c>
      <c r="K6242"/>
    </row>
    <row r="6243" spans="2:11" x14ac:dyDescent="0.25">
      <c r="B6243" t="str">
        <f t="shared" si="101"/>
        <v/>
      </c>
      <c r="K6243"/>
    </row>
    <row r="6244" spans="2:11" x14ac:dyDescent="0.25">
      <c r="B6244" t="str">
        <f t="shared" si="101"/>
        <v/>
      </c>
      <c r="K6244"/>
    </row>
    <row r="6245" spans="2:11" x14ac:dyDescent="0.25">
      <c r="B6245" t="str">
        <f t="shared" si="101"/>
        <v/>
      </c>
      <c r="K6245"/>
    </row>
    <row r="6246" spans="2:11" x14ac:dyDescent="0.25">
      <c r="B6246" t="str">
        <f t="shared" si="101"/>
        <v/>
      </c>
      <c r="K6246"/>
    </row>
    <row r="6247" spans="2:11" x14ac:dyDescent="0.25">
      <c r="B6247" t="str">
        <f t="shared" si="101"/>
        <v/>
      </c>
      <c r="K6247"/>
    </row>
    <row r="6248" spans="2:11" x14ac:dyDescent="0.25">
      <c r="B6248" t="str">
        <f t="shared" si="101"/>
        <v/>
      </c>
      <c r="K6248"/>
    </row>
    <row r="6249" spans="2:11" x14ac:dyDescent="0.25">
      <c r="B6249" t="str">
        <f t="shared" si="101"/>
        <v/>
      </c>
      <c r="K6249"/>
    </row>
    <row r="6250" spans="2:11" x14ac:dyDescent="0.25">
      <c r="B6250" t="str">
        <f t="shared" si="101"/>
        <v/>
      </c>
      <c r="K6250"/>
    </row>
    <row r="6251" spans="2:11" x14ac:dyDescent="0.25">
      <c r="B6251" t="str">
        <f t="shared" si="101"/>
        <v/>
      </c>
      <c r="K6251"/>
    </row>
    <row r="6252" spans="2:11" x14ac:dyDescent="0.25">
      <c r="B6252" t="str">
        <f t="shared" si="101"/>
        <v/>
      </c>
      <c r="K6252"/>
    </row>
    <row r="6253" spans="2:11" x14ac:dyDescent="0.25">
      <c r="B6253" t="str">
        <f t="shared" si="101"/>
        <v/>
      </c>
      <c r="K6253"/>
    </row>
    <row r="6254" spans="2:11" x14ac:dyDescent="0.25">
      <c r="B6254" t="str">
        <f t="shared" si="101"/>
        <v/>
      </c>
      <c r="K6254"/>
    </row>
    <row r="6255" spans="2:11" x14ac:dyDescent="0.25">
      <c r="B6255" t="str">
        <f t="shared" si="101"/>
        <v/>
      </c>
      <c r="K6255"/>
    </row>
    <row r="6256" spans="2:11" x14ac:dyDescent="0.25">
      <c r="B6256" t="str">
        <f t="shared" si="101"/>
        <v/>
      </c>
      <c r="K6256"/>
    </row>
    <row r="6257" spans="2:11" x14ac:dyDescent="0.25">
      <c r="B6257" t="str">
        <f t="shared" si="101"/>
        <v/>
      </c>
      <c r="K6257"/>
    </row>
    <row r="6258" spans="2:11" x14ac:dyDescent="0.25">
      <c r="B6258" t="str">
        <f t="shared" si="101"/>
        <v/>
      </c>
      <c r="K6258"/>
    </row>
    <row r="6259" spans="2:11" x14ac:dyDescent="0.25">
      <c r="B6259" t="str">
        <f t="shared" si="101"/>
        <v/>
      </c>
      <c r="K6259"/>
    </row>
    <row r="6260" spans="2:11" x14ac:dyDescent="0.25">
      <c r="B6260" t="str">
        <f t="shared" si="101"/>
        <v/>
      </c>
      <c r="K6260"/>
    </row>
    <row r="6261" spans="2:11" x14ac:dyDescent="0.25">
      <c r="B6261" t="str">
        <f t="shared" si="101"/>
        <v/>
      </c>
      <c r="K6261"/>
    </row>
    <row r="6262" spans="2:11" x14ac:dyDescent="0.25">
      <c r="B6262" t="str">
        <f t="shared" si="101"/>
        <v/>
      </c>
      <c r="K6262"/>
    </row>
    <row r="6263" spans="2:11" x14ac:dyDescent="0.25">
      <c r="B6263" t="str">
        <f t="shared" si="101"/>
        <v/>
      </c>
      <c r="K6263"/>
    </row>
    <row r="6264" spans="2:11" x14ac:dyDescent="0.25">
      <c r="B6264" t="str">
        <f t="shared" si="101"/>
        <v/>
      </c>
      <c r="K6264"/>
    </row>
    <row r="6265" spans="2:11" x14ac:dyDescent="0.25">
      <c r="B6265" t="str">
        <f t="shared" si="101"/>
        <v/>
      </c>
      <c r="K6265"/>
    </row>
    <row r="6266" spans="2:11" x14ac:dyDescent="0.25">
      <c r="B6266" t="str">
        <f t="shared" si="101"/>
        <v/>
      </c>
      <c r="K6266"/>
    </row>
    <row r="6267" spans="2:11" x14ac:dyDescent="0.25">
      <c r="B6267" t="str">
        <f t="shared" si="101"/>
        <v/>
      </c>
      <c r="K6267"/>
    </row>
    <row r="6268" spans="2:11" x14ac:dyDescent="0.25">
      <c r="B6268" t="str">
        <f t="shared" si="101"/>
        <v/>
      </c>
      <c r="K6268"/>
    </row>
    <row r="6269" spans="2:11" x14ac:dyDescent="0.25">
      <c r="B6269" t="str">
        <f t="shared" si="101"/>
        <v/>
      </c>
      <c r="K6269"/>
    </row>
    <row r="6270" spans="2:11" x14ac:dyDescent="0.25">
      <c r="B6270" t="str">
        <f t="shared" si="101"/>
        <v/>
      </c>
      <c r="K6270"/>
    </row>
    <row r="6271" spans="2:11" x14ac:dyDescent="0.25">
      <c r="B6271" t="str">
        <f t="shared" si="101"/>
        <v/>
      </c>
      <c r="K6271"/>
    </row>
    <row r="6272" spans="2:11" x14ac:dyDescent="0.25">
      <c r="B6272" t="str">
        <f t="shared" si="101"/>
        <v/>
      </c>
      <c r="K6272"/>
    </row>
    <row r="6273" spans="2:11" x14ac:dyDescent="0.25">
      <c r="B6273" t="str">
        <f t="shared" si="101"/>
        <v/>
      </c>
      <c r="K6273"/>
    </row>
    <row r="6274" spans="2:11" x14ac:dyDescent="0.25">
      <c r="B6274" t="str">
        <f t="shared" si="101"/>
        <v/>
      </c>
      <c r="K6274"/>
    </row>
    <row r="6275" spans="2:11" x14ac:dyDescent="0.25">
      <c r="B6275" t="str">
        <f t="shared" si="101"/>
        <v/>
      </c>
      <c r="K6275"/>
    </row>
    <row r="6276" spans="2:11" x14ac:dyDescent="0.25">
      <c r="B6276" t="str">
        <f t="shared" si="101"/>
        <v/>
      </c>
      <c r="K6276"/>
    </row>
    <row r="6277" spans="2:11" x14ac:dyDescent="0.25">
      <c r="B6277" t="str">
        <f t="shared" si="101"/>
        <v/>
      </c>
      <c r="K6277"/>
    </row>
    <row r="6278" spans="2:11" x14ac:dyDescent="0.25">
      <c r="B6278" t="str">
        <f t="shared" si="101"/>
        <v/>
      </c>
      <c r="K6278"/>
    </row>
    <row r="6279" spans="2:11" x14ac:dyDescent="0.25">
      <c r="B6279" t="str">
        <f t="shared" si="101"/>
        <v/>
      </c>
      <c r="K6279"/>
    </row>
    <row r="6280" spans="2:11" x14ac:dyDescent="0.25">
      <c r="B6280" t="str">
        <f t="shared" si="101"/>
        <v/>
      </c>
      <c r="K6280"/>
    </row>
    <row r="6281" spans="2:11" x14ac:dyDescent="0.25">
      <c r="B6281" t="str">
        <f t="shared" si="101"/>
        <v/>
      </c>
      <c r="K6281"/>
    </row>
    <row r="6282" spans="2:11" x14ac:dyDescent="0.25">
      <c r="B6282" t="str">
        <f t="shared" ref="B6282:B6345" si="102">LEFT(A6282,3)</f>
        <v/>
      </c>
      <c r="K6282"/>
    </row>
    <row r="6283" spans="2:11" x14ac:dyDescent="0.25">
      <c r="B6283" t="str">
        <f t="shared" si="102"/>
        <v/>
      </c>
      <c r="K6283"/>
    </row>
    <row r="6284" spans="2:11" x14ac:dyDescent="0.25">
      <c r="B6284" t="str">
        <f t="shared" si="102"/>
        <v/>
      </c>
      <c r="K6284"/>
    </row>
    <row r="6285" spans="2:11" x14ac:dyDescent="0.25">
      <c r="B6285" t="str">
        <f t="shared" si="102"/>
        <v/>
      </c>
      <c r="K6285"/>
    </row>
    <row r="6286" spans="2:11" x14ac:dyDescent="0.25">
      <c r="B6286" t="str">
        <f t="shared" si="102"/>
        <v/>
      </c>
      <c r="K6286"/>
    </row>
    <row r="6287" spans="2:11" x14ac:dyDescent="0.25">
      <c r="B6287" t="str">
        <f t="shared" si="102"/>
        <v/>
      </c>
      <c r="K6287"/>
    </row>
    <row r="6288" spans="2:11" x14ac:dyDescent="0.25">
      <c r="B6288" t="str">
        <f t="shared" si="102"/>
        <v/>
      </c>
      <c r="K6288"/>
    </row>
    <row r="6289" spans="2:11" x14ac:dyDescent="0.25">
      <c r="B6289" t="str">
        <f t="shared" si="102"/>
        <v/>
      </c>
      <c r="K6289"/>
    </row>
    <row r="6290" spans="2:11" x14ac:dyDescent="0.25">
      <c r="B6290" t="str">
        <f t="shared" si="102"/>
        <v/>
      </c>
      <c r="K6290"/>
    </row>
    <row r="6291" spans="2:11" x14ac:dyDescent="0.25">
      <c r="B6291" t="str">
        <f t="shared" si="102"/>
        <v/>
      </c>
      <c r="K6291"/>
    </row>
    <row r="6292" spans="2:11" x14ac:dyDescent="0.25">
      <c r="B6292" t="str">
        <f t="shared" si="102"/>
        <v/>
      </c>
      <c r="K6292"/>
    </row>
    <row r="6293" spans="2:11" x14ac:dyDescent="0.25">
      <c r="B6293" t="str">
        <f t="shared" si="102"/>
        <v/>
      </c>
      <c r="K6293"/>
    </row>
    <row r="6294" spans="2:11" x14ac:dyDescent="0.25">
      <c r="B6294" t="str">
        <f t="shared" si="102"/>
        <v/>
      </c>
      <c r="K6294"/>
    </row>
    <row r="6295" spans="2:11" x14ac:dyDescent="0.25">
      <c r="B6295" t="str">
        <f t="shared" si="102"/>
        <v/>
      </c>
      <c r="K6295"/>
    </row>
    <row r="6296" spans="2:11" x14ac:dyDescent="0.25">
      <c r="B6296" t="str">
        <f t="shared" si="102"/>
        <v/>
      </c>
      <c r="K6296"/>
    </row>
    <row r="6297" spans="2:11" x14ac:dyDescent="0.25">
      <c r="B6297" t="str">
        <f t="shared" si="102"/>
        <v/>
      </c>
      <c r="K6297"/>
    </row>
    <row r="6298" spans="2:11" x14ac:dyDescent="0.25">
      <c r="B6298" t="str">
        <f t="shared" si="102"/>
        <v/>
      </c>
      <c r="K6298"/>
    </row>
    <row r="6299" spans="2:11" x14ac:dyDescent="0.25">
      <c r="B6299" t="str">
        <f t="shared" si="102"/>
        <v/>
      </c>
      <c r="K6299"/>
    </row>
    <row r="6300" spans="2:11" x14ac:dyDescent="0.25">
      <c r="B6300" t="str">
        <f t="shared" si="102"/>
        <v/>
      </c>
      <c r="K6300"/>
    </row>
    <row r="6301" spans="2:11" x14ac:dyDescent="0.25">
      <c r="B6301" t="str">
        <f t="shared" si="102"/>
        <v/>
      </c>
      <c r="K6301"/>
    </row>
    <row r="6302" spans="2:11" x14ac:dyDescent="0.25">
      <c r="B6302" t="str">
        <f t="shared" si="102"/>
        <v/>
      </c>
      <c r="K6302"/>
    </row>
    <row r="6303" spans="2:11" x14ac:dyDescent="0.25">
      <c r="B6303" t="str">
        <f t="shared" si="102"/>
        <v/>
      </c>
      <c r="K6303"/>
    </row>
    <row r="6304" spans="2:11" x14ac:dyDescent="0.25">
      <c r="B6304" t="str">
        <f t="shared" si="102"/>
        <v/>
      </c>
      <c r="K6304"/>
    </row>
    <row r="6305" spans="2:11" x14ac:dyDescent="0.25">
      <c r="B6305" t="str">
        <f t="shared" si="102"/>
        <v/>
      </c>
      <c r="K6305"/>
    </row>
    <row r="6306" spans="2:11" x14ac:dyDescent="0.25">
      <c r="B6306" t="str">
        <f t="shared" si="102"/>
        <v/>
      </c>
      <c r="K6306"/>
    </row>
    <row r="6307" spans="2:11" x14ac:dyDescent="0.25">
      <c r="B6307" t="str">
        <f t="shared" si="102"/>
        <v/>
      </c>
      <c r="K6307"/>
    </row>
    <row r="6308" spans="2:11" x14ac:dyDescent="0.25">
      <c r="B6308" t="str">
        <f t="shared" si="102"/>
        <v/>
      </c>
      <c r="K6308"/>
    </row>
    <row r="6309" spans="2:11" x14ac:dyDescent="0.25">
      <c r="B6309" t="str">
        <f t="shared" si="102"/>
        <v/>
      </c>
      <c r="K6309"/>
    </row>
    <row r="6310" spans="2:11" x14ac:dyDescent="0.25">
      <c r="B6310" t="str">
        <f t="shared" si="102"/>
        <v/>
      </c>
      <c r="K6310"/>
    </row>
    <row r="6311" spans="2:11" x14ac:dyDescent="0.25">
      <c r="B6311" t="str">
        <f t="shared" si="102"/>
        <v/>
      </c>
      <c r="K6311"/>
    </row>
    <row r="6312" spans="2:11" x14ac:dyDescent="0.25">
      <c r="B6312" t="str">
        <f t="shared" si="102"/>
        <v/>
      </c>
      <c r="K6312"/>
    </row>
    <row r="6313" spans="2:11" x14ac:dyDescent="0.25">
      <c r="B6313" t="str">
        <f t="shared" si="102"/>
        <v/>
      </c>
      <c r="K6313"/>
    </row>
    <row r="6314" spans="2:11" x14ac:dyDescent="0.25">
      <c r="B6314" t="str">
        <f t="shared" si="102"/>
        <v/>
      </c>
      <c r="K6314"/>
    </row>
    <row r="6315" spans="2:11" x14ac:dyDescent="0.25">
      <c r="B6315" t="str">
        <f t="shared" si="102"/>
        <v/>
      </c>
      <c r="K6315"/>
    </row>
    <row r="6316" spans="2:11" x14ac:dyDescent="0.25">
      <c r="B6316" t="str">
        <f t="shared" si="102"/>
        <v/>
      </c>
      <c r="K6316"/>
    </row>
    <row r="6317" spans="2:11" x14ac:dyDescent="0.25">
      <c r="B6317" t="str">
        <f t="shared" si="102"/>
        <v/>
      </c>
      <c r="K6317"/>
    </row>
    <row r="6318" spans="2:11" x14ac:dyDescent="0.25">
      <c r="B6318" t="str">
        <f t="shared" si="102"/>
        <v/>
      </c>
      <c r="K6318"/>
    </row>
    <row r="6319" spans="2:11" x14ac:dyDescent="0.25">
      <c r="B6319" t="str">
        <f t="shared" si="102"/>
        <v/>
      </c>
      <c r="K6319"/>
    </row>
    <row r="6320" spans="2:11" x14ac:dyDescent="0.25">
      <c r="B6320" t="str">
        <f t="shared" si="102"/>
        <v/>
      </c>
      <c r="K6320"/>
    </row>
    <row r="6321" spans="2:11" x14ac:dyDescent="0.25">
      <c r="B6321" t="str">
        <f t="shared" si="102"/>
        <v/>
      </c>
      <c r="K6321"/>
    </row>
    <row r="6322" spans="2:11" x14ac:dyDescent="0.25">
      <c r="B6322" t="str">
        <f t="shared" si="102"/>
        <v/>
      </c>
      <c r="K6322"/>
    </row>
    <row r="6323" spans="2:11" x14ac:dyDescent="0.25">
      <c r="B6323" t="str">
        <f t="shared" si="102"/>
        <v/>
      </c>
      <c r="K6323"/>
    </row>
    <row r="6324" spans="2:11" x14ac:dyDescent="0.25">
      <c r="B6324" t="str">
        <f t="shared" si="102"/>
        <v/>
      </c>
      <c r="K6324"/>
    </row>
    <row r="6325" spans="2:11" x14ac:dyDescent="0.25">
      <c r="B6325" t="str">
        <f t="shared" si="102"/>
        <v/>
      </c>
      <c r="K6325"/>
    </row>
    <row r="6326" spans="2:11" x14ac:dyDescent="0.25">
      <c r="B6326" t="str">
        <f t="shared" si="102"/>
        <v/>
      </c>
      <c r="K6326"/>
    </row>
    <row r="6327" spans="2:11" x14ac:dyDescent="0.25">
      <c r="B6327" t="str">
        <f t="shared" si="102"/>
        <v/>
      </c>
      <c r="K6327"/>
    </row>
    <row r="6328" spans="2:11" x14ac:dyDescent="0.25">
      <c r="B6328" t="str">
        <f t="shared" si="102"/>
        <v/>
      </c>
      <c r="K6328"/>
    </row>
    <row r="6329" spans="2:11" x14ac:dyDescent="0.25">
      <c r="B6329" t="str">
        <f t="shared" si="102"/>
        <v/>
      </c>
      <c r="K6329"/>
    </row>
    <row r="6330" spans="2:11" x14ac:dyDescent="0.25">
      <c r="B6330" t="str">
        <f t="shared" si="102"/>
        <v/>
      </c>
      <c r="K6330"/>
    </row>
    <row r="6331" spans="2:11" x14ac:dyDescent="0.25">
      <c r="B6331" t="str">
        <f t="shared" si="102"/>
        <v/>
      </c>
      <c r="K6331"/>
    </row>
    <row r="6332" spans="2:11" x14ac:dyDescent="0.25">
      <c r="B6332" t="str">
        <f t="shared" si="102"/>
        <v/>
      </c>
      <c r="K6332"/>
    </row>
    <row r="6333" spans="2:11" x14ac:dyDescent="0.25">
      <c r="B6333" t="str">
        <f t="shared" si="102"/>
        <v/>
      </c>
      <c r="K6333"/>
    </row>
    <row r="6334" spans="2:11" x14ac:dyDescent="0.25">
      <c r="B6334" t="str">
        <f t="shared" si="102"/>
        <v/>
      </c>
      <c r="K6334"/>
    </row>
    <row r="6335" spans="2:11" x14ac:dyDescent="0.25">
      <c r="B6335" t="str">
        <f t="shared" si="102"/>
        <v/>
      </c>
      <c r="K6335"/>
    </row>
    <row r="6336" spans="2:11" x14ac:dyDescent="0.25">
      <c r="B6336" t="str">
        <f t="shared" si="102"/>
        <v/>
      </c>
      <c r="K6336"/>
    </row>
    <row r="6337" spans="2:11" x14ac:dyDescent="0.25">
      <c r="B6337" t="str">
        <f t="shared" si="102"/>
        <v/>
      </c>
      <c r="K6337"/>
    </row>
    <row r="6338" spans="2:11" x14ac:dyDescent="0.25">
      <c r="B6338" t="str">
        <f t="shared" si="102"/>
        <v/>
      </c>
      <c r="K6338"/>
    </row>
    <row r="6339" spans="2:11" x14ac:dyDescent="0.25">
      <c r="B6339" t="str">
        <f t="shared" si="102"/>
        <v/>
      </c>
      <c r="K6339"/>
    </row>
    <row r="6340" spans="2:11" x14ac:dyDescent="0.25">
      <c r="B6340" t="str">
        <f t="shared" si="102"/>
        <v/>
      </c>
      <c r="K6340"/>
    </row>
    <row r="6341" spans="2:11" x14ac:dyDescent="0.25">
      <c r="B6341" t="str">
        <f t="shared" si="102"/>
        <v/>
      </c>
      <c r="K6341"/>
    </row>
    <row r="6342" spans="2:11" x14ac:dyDescent="0.25">
      <c r="B6342" t="str">
        <f t="shared" si="102"/>
        <v/>
      </c>
      <c r="K6342"/>
    </row>
    <row r="6343" spans="2:11" x14ac:dyDescent="0.25">
      <c r="B6343" t="str">
        <f t="shared" si="102"/>
        <v/>
      </c>
      <c r="K6343"/>
    </row>
    <row r="6344" spans="2:11" x14ac:dyDescent="0.25">
      <c r="B6344" t="str">
        <f t="shared" si="102"/>
        <v/>
      </c>
      <c r="K6344"/>
    </row>
    <row r="6345" spans="2:11" x14ac:dyDescent="0.25">
      <c r="B6345" t="str">
        <f t="shared" si="102"/>
        <v/>
      </c>
      <c r="K6345"/>
    </row>
    <row r="6346" spans="2:11" x14ac:dyDescent="0.25">
      <c r="B6346" t="str">
        <f t="shared" ref="B6346:B6409" si="103">LEFT(A6346,3)</f>
        <v/>
      </c>
      <c r="K6346"/>
    </row>
    <row r="6347" spans="2:11" x14ac:dyDescent="0.25">
      <c r="B6347" t="str">
        <f t="shared" si="103"/>
        <v/>
      </c>
      <c r="K6347"/>
    </row>
    <row r="6348" spans="2:11" x14ac:dyDescent="0.25">
      <c r="B6348" t="str">
        <f t="shared" si="103"/>
        <v/>
      </c>
      <c r="K6348"/>
    </row>
    <row r="6349" spans="2:11" x14ac:dyDescent="0.25">
      <c r="B6349" t="str">
        <f t="shared" si="103"/>
        <v/>
      </c>
      <c r="K6349"/>
    </row>
    <row r="6350" spans="2:11" x14ac:dyDescent="0.25">
      <c r="B6350" t="str">
        <f t="shared" si="103"/>
        <v/>
      </c>
      <c r="K6350"/>
    </row>
    <row r="6351" spans="2:11" x14ac:dyDescent="0.25">
      <c r="B6351" t="str">
        <f t="shared" si="103"/>
        <v/>
      </c>
      <c r="K6351"/>
    </row>
    <row r="6352" spans="2:11" x14ac:dyDescent="0.25">
      <c r="B6352" t="str">
        <f t="shared" si="103"/>
        <v/>
      </c>
      <c r="K6352"/>
    </row>
    <row r="6353" spans="2:11" x14ac:dyDescent="0.25">
      <c r="B6353" t="str">
        <f t="shared" si="103"/>
        <v/>
      </c>
      <c r="K6353"/>
    </row>
    <row r="6354" spans="2:11" x14ac:dyDescent="0.25">
      <c r="B6354" t="str">
        <f t="shared" si="103"/>
        <v/>
      </c>
      <c r="K6354"/>
    </row>
    <row r="6355" spans="2:11" x14ac:dyDescent="0.25">
      <c r="B6355" t="str">
        <f t="shared" si="103"/>
        <v/>
      </c>
      <c r="K6355"/>
    </row>
    <row r="6356" spans="2:11" x14ac:dyDescent="0.25">
      <c r="B6356" t="str">
        <f t="shared" si="103"/>
        <v/>
      </c>
      <c r="K6356"/>
    </row>
    <row r="6357" spans="2:11" x14ac:dyDescent="0.25">
      <c r="B6357" t="str">
        <f t="shared" si="103"/>
        <v/>
      </c>
      <c r="K6357"/>
    </row>
    <row r="6358" spans="2:11" x14ac:dyDescent="0.25">
      <c r="B6358" t="str">
        <f t="shared" si="103"/>
        <v/>
      </c>
      <c r="K6358"/>
    </row>
    <row r="6359" spans="2:11" x14ac:dyDescent="0.25">
      <c r="B6359" t="str">
        <f t="shared" si="103"/>
        <v/>
      </c>
      <c r="K6359"/>
    </row>
    <row r="6360" spans="2:11" x14ac:dyDescent="0.25">
      <c r="B6360" t="str">
        <f t="shared" si="103"/>
        <v/>
      </c>
      <c r="K6360"/>
    </row>
    <row r="6361" spans="2:11" x14ac:dyDescent="0.25">
      <c r="B6361" t="str">
        <f t="shared" si="103"/>
        <v/>
      </c>
      <c r="K6361"/>
    </row>
    <row r="6362" spans="2:11" x14ac:dyDescent="0.25">
      <c r="B6362" t="str">
        <f t="shared" si="103"/>
        <v/>
      </c>
      <c r="K6362"/>
    </row>
    <row r="6363" spans="2:11" x14ac:dyDescent="0.25">
      <c r="B6363" t="str">
        <f t="shared" si="103"/>
        <v/>
      </c>
      <c r="K6363"/>
    </row>
    <row r="6364" spans="2:11" x14ac:dyDescent="0.25">
      <c r="B6364" t="str">
        <f t="shared" si="103"/>
        <v/>
      </c>
      <c r="K6364"/>
    </row>
    <row r="6365" spans="2:11" x14ac:dyDescent="0.25">
      <c r="B6365" t="str">
        <f t="shared" si="103"/>
        <v/>
      </c>
      <c r="K6365"/>
    </row>
    <row r="6366" spans="2:11" x14ac:dyDescent="0.25">
      <c r="B6366" t="str">
        <f t="shared" si="103"/>
        <v/>
      </c>
      <c r="K6366"/>
    </row>
    <row r="6367" spans="2:11" x14ac:dyDescent="0.25">
      <c r="B6367" t="str">
        <f t="shared" si="103"/>
        <v/>
      </c>
      <c r="K6367"/>
    </row>
    <row r="6368" spans="2:11" x14ac:dyDescent="0.25">
      <c r="B6368" t="str">
        <f t="shared" si="103"/>
        <v/>
      </c>
      <c r="K6368"/>
    </row>
    <row r="6369" spans="2:11" x14ac:dyDescent="0.25">
      <c r="B6369" t="str">
        <f t="shared" si="103"/>
        <v/>
      </c>
      <c r="K6369"/>
    </row>
    <row r="6370" spans="2:11" x14ac:dyDescent="0.25">
      <c r="B6370" t="str">
        <f t="shared" si="103"/>
        <v/>
      </c>
      <c r="K6370"/>
    </row>
    <row r="6371" spans="2:11" x14ac:dyDescent="0.25">
      <c r="B6371" t="str">
        <f t="shared" si="103"/>
        <v/>
      </c>
      <c r="K6371"/>
    </row>
    <row r="6372" spans="2:11" x14ac:dyDescent="0.25">
      <c r="B6372" t="str">
        <f t="shared" si="103"/>
        <v/>
      </c>
      <c r="K6372"/>
    </row>
    <row r="6373" spans="2:11" x14ac:dyDescent="0.25">
      <c r="B6373" t="str">
        <f t="shared" si="103"/>
        <v/>
      </c>
      <c r="K6373"/>
    </row>
    <row r="6374" spans="2:11" x14ac:dyDescent="0.25">
      <c r="B6374" t="str">
        <f t="shared" si="103"/>
        <v/>
      </c>
      <c r="K6374"/>
    </row>
    <row r="6375" spans="2:11" x14ac:dyDescent="0.25">
      <c r="B6375" t="str">
        <f t="shared" si="103"/>
        <v/>
      </c>
      <c r="K6375"/>
    </row>
    <row r="6376" spans="2:11" x14ac:dyDescent="0.25">
      <c r="B6376" t="str">
        <f t="shared" si="103"/>
        <v/>
      </c>
      <c r="K6376"/>
    </row>
    <row r="6377" spans="2:11" x14ac:dyDescent="0.25">
      <c r="B6377" t="str">
        <f t="shared" si="103"/>
        <v/>
      </c>
      <c r="K6377"/>
    </row>
    <row r="6378" spans="2:11" x14ac:dyDescent="0.25">
      <c r="B6378" t="str">
        <f t="shared" si="103"/>
        <v/>
      </c>
      <c r="K6378"/>
    </row>
    <row r="6379" spans="2:11" x14ac:dyDescent="0.25">
      <c r="B6379" t="str">
        <f t="shared" si="103"/>
        <v/>
      </c>
      <c r="K6379"/>
    </row>
    <row r="6380" spans="2:11" x14ac:dyDescent="0.25">
      <c r="B6380" t="str">
        <f t="shared" si="103"/>
        <v/>
      </c>
      <c r="K6380"/>
    </row>
    <row r="6381" spans="2:11" x14ac:dyDescent="0.25">
      <c r="B6381" t="str">
        <f t="shared" si="103"/>
        <v/>
      </c>
      <c r="K6381"/>
    </row>
    <row r="6382" spans="2:11" x14ac:dyDescent="0.25">
      <c r="B6382" t="str">
        <f t="shared" si="103"/>
        <v/>
      </c>
      <c r="K6382"/>
    </row>
    <row r="6383" spans="2:11" x14ac:dyDescent="0.25">
      <c r="B6383" t="str">
        <f t="shared" si="103"/>
        <v/>
      </c>
      <c r="K6383"/>
    </row>
    <row r="6384" spans="2:11" x14ac:dyDescent="0.25">
      <c r="B6384" t="str">
        <f t="shared" si="103"/>
        <v/>
      </c>
      <c r="K6384"/>
    </row>
    <row r="6385" spans="2:11" x14ac:dyDescent="0.25">
      <c r="B6385" t="str">
        <f t="shared" si="103"/>
        <v/>
      </c>
      <c r="K6385"/>
    </row>
    <row r="6386" spans="2:11" x14ac:dyDescent="0.25">
      <c r="B6386" t="str">
        <f t="shared" si="103"/>
        <v/>
      </c>
      <c r="K6386"/>
    </row>
    <row r="6387" spans="2:11" x14ac:dyDescent="0.25">
      <c r="B6387" t="str">
        <f t="shared" si="103"/>
        <v/>
      </c>
      <c r="K6387"/>
    </row>
    <row r="6388" spans="2:11" x14ac:dyDescent="0.25">
      <c r="B6388" t="str">
        <f t="shared" si="103"/>
        <v/>
      </c>
      <c r="K6388"/>
    </row>
    <row r="6389" spans="2:11" x14ac:dyDescent="0.25">
      <c r="B6389" t="str">
        <f t="shared" si="103"/>
        <v/>
      </c>
      <c r="K6389"/>
    </row>
    <row r="6390" spans="2:11" x14ac:dyDescent="0.25">
      <c r="B6390" t="str">
        <f t="shared" si="103"/>
        <v/>
      </c>
      <c r="K6390"/>
    </row>
    <row r="6391" spans="2:11" x14ac:dyDescent="0.25">
      <c r="B6391" t="str">
        <f t="shared" si="103"/>
        <v/>
      </c>
      <c r="K6391"/>
    </row>
    <row r="6392" spans="2:11" x14ac:dyDescent="0.25">
      <c r="B6392" t="str">
        <f t="shared" si="103"/>
        <v/>
      </c>
      <c r="K6392"/>
    </row>
    <row r="6393" spans="2:11" x14ac:dyDescent="0.25">
      <c r="B6393" t="str">
        <f t="shared" si="103"/>
        <v/>
      </c>
      <c r="K6393"/>
    </row>
    <row r="6394" spans="2:11" x14ac:dyDescent="0.25">
      <c r="B6394" t="str">
        <f t="shared" si="103"/>
        <v/>
      </c>
      <c r="K6394"/>
    </row>
    <row r="6395" spans="2:11" x14ac:dyDescent="0.25">
      <c r="B6395" t="str">
        <f t="shared" si="103"/>
        <v/>
      </c>
      <c r="K6395"/>
    </row>
    <row r="6396" spans="2:11" x14ac:dyDescent="0.25">
      <c r="B6396" t="str">
        <f t="shared" si="103"/>
        <v/>
      </c>
      <c r="K6396"/>
    </row>
    <row r="6397" spans="2:11" x14ac:dyDescent="0.25">
      <c r="B6397" t="str">
        <f t="shared" si="103"/>
        <v/>
      </c>
      <c r="K6397"/>
    </row>
    <row r="6398" spans="2:11" x14ac:dyDescent="0.25">
      <c r="B6398" t="str">
        <f t="shared" si="103"/>
        <v/>
      </c>
      <c r="K6398"/>
    </row>
    <row r="6399" spans="2:11" x14ac:dyDescent="0.25">
      <c r="B6399" t="str">
        <f t="shared" si="103"/>
        <v/>
      </c>
      <c r="K6399"/>
    </row>
    <row r="6400" spans="2:11" x14ac:dyDescent="0.25">
      <c r="B6400" t="str">
        <f t="shared" si="103"/>
        <v/>
      </c>
      <c r="K6400"/>
    </row>
    <row r="6401" spans="2:11" x14ac:dyDescent="0.25">
      <c r="B6401" t="str">
        <f t="shared" si="103"/>
        <v/>
      </c>
      <c r="K6401"/>
    </row>
    <row r="6402" spans="2:11" x14ac:dyDescent="0.25">
      <c r="B6402" t="str">
        <f t="shared" si="103"/>
        <v/>
      </c>
      <c r="K6402"/>
    </row>
    <row r="6403" spans="2:11" x14ac:dyDescent="0.25">
      <c r="B6403" t="str">
        <f t="shared" si="103"/>
        <v/>
      </c>
      <c r="K6403"/>
    </row>
    <row r="6404" spans="2:11" x14ac:dyDescent="0.25">
      <c r="B6404" t="str">
        <f t="shared" si="103"/>
        <v/>
      </c>
      <c r="K6404"/>
    </row>
    <row r="6405" spans="2:11" x14ac:dyDescent="0.25">
      <c r="B6405" t="str">
        <f t="shared" si="103"/>
        <v/>
      </c>
      <c r="K6405"/>
    </row>
    <row r="6406" spans="2:11" x14ac:dyDescent="0.25">
      <c r="B6406" t="str">
        <f t="shared" si="103"/>
        <v/>
      </c>
      <c r="K6406"/>
    </row>
    <row r="6407" spans="2:11" x14ac:dyDescent="0.25">
      <c r="B6407" t="str">
        <f t="shared" si="103"/>
        <v/>
      </c>
      <c r="K6407"/>
    </row>
    <row r="6408" spans="2:11" x14ac:dyDescent="0.25">
      <c r="B6408" t="str">
        <f t="shared" si="103"/>
        <v/>
      </c>
      <c r="K6408"/>
    </row>
    <row r="6409" spans="2:11" x14ac:dyDescent="0.25">
      <c r="B6409" t="str">
        <f t="shared" si="103"/>
        <v/>
      </c>
      <c r="K6409"/>
    </row>
    <row r="6410" spans="2:11" x14ac:dyDescent="0.25">
      <c r="B6410" t="str">
        <f t="shared" ref="B6410:B6473" si="104">LEFT(A6410,3)</f>
        <v/>
      </c>
      <c r="K6410"/>
    </row>
    <row r="6411" spans="2:11" x14ac:dyDescent="0.25">
      <c r="B6411" t="str">
        <f t="shared" si="104"/>
        <v/>
      </c>
      <c r="K6411"/>
    </row>
    <row r="6412" spans="2:11" x14ac:dyDescent="0.25">
      <c r="B6412" t="str">
        <f t="shared" si="104"/>
        <v/>
      </c>
      <c r="K6412"/>
    </row>
    <row r="6413" spans="2:11" x14ac:dyDescent="0.25">
      <c r="B6413" t="str">
        <f t="shared" si="104"/>
        <v/>
      </c>
      <c r="K6413"/>
    </row>
    <row r="6414" spans="2:11" x14ac:dyDescent="0.25">
      <c r="B6414" t="str">
        <f t="shared" si="104"/>
        <v/>
      </c>
      <c r="K6414"/>
    </row>
    <row r="6415" spans="2:11" x14ac:dyDescent="0.25">
      <c r="B6415" t="str">
        <f t="shared" si="104"/>
        <v/>
      </c>
      <c r="K6415"/>
    </row>
    <row r="6416" spans="2:11" x14ac:dyDescent="0.25">
      <c r="B6416" t="str">
        <f t="shared" si="104"/>
        <v/>
      </c>
      <c r="K6416"/>
    </row>
    <row r="6417" spans="2:11" x14ac:dyDescent="0.25">
      <c r="B6417" t="str">
        <f t="shared" si="104"/>
        <v/>
      </c>
      <c r="K6417"/>
    </row>
    <row r="6418" spans="2:11" x14ac:dyDescent="0.25">
      <c r="B6418" t="str">
        <f t="shared" si="104"/>
        <v/>
      </c>
      <c r="K6418"/>
    </row>
    <row r="6419" spans="2:11" x14ac:dyDescent="0.25">
      <c r="B6419" t="str">
        <f t="shared" si="104"/>
        <v/>
      </c>
      <c r="K6419"/>
    </row>
    <row r="6420" spans="2:11" x14ac:dyDescent="0.25">
      <c r="B6420" t="str">
        <f t="shared" si="104"/>
        <v/>
      </c>
      <c r="K6420"/>
    </row>
    <row r="6421" spans="2:11" x14ac:dyDescent="0.25">
      <c r="B6421" t="str">
        <f t="shared" si="104"/>
        <v/>
      </c>
      <c r="K6421"/>
    </row>
    <row r="6422" spans="2:11" x14ac:dyDescent="0.25">
      <c r="B6422" t="str">
        <f t="shared" si="104"/>
        <v/>
      </c>
      <c r="K6422"/>
    </row>
    <row r="6423" spans="2:11" x14ac:dyDescent="0.25">
      <c r="B6423" t="str">
        <f t="shared" si="104"/>
        <v/>
      </c>
      <c r="K6423"/>
    </row>
    <row r="6424" spans="2:11" x14ac:dyDescent="0.25">
      <c r="B6424" t="str">
        <f t="shared" si="104"/>
        <v/>
      </c>
      <c r="K6424"/>
    </row>
    <row r="6425" spans="2:11" x14ac:dyDescent="0.25">
      <c r="B6425" t="str">
        <f t="shared" si="104"/>
        <v/>
      </c>
      <c r="K6425"/>
    </row>
    <row r="6426" spans="2:11" x14ac:dyDescent="0.25">
      <c r="B6426" t="str">
        <f t="shared" si="104"/>
        <v/>
      </c>
      <c r="K6426"/>
    </row>
    <row r="6427" spans="2:11" x14ac:dyDescent="0.25">
      <c r="B6427" t="str">
        <f t="shared" si="104"/>
        <v/>
      </c>
      <c r="K6427"/>
    </row>
    <row r="6428" spans="2:11" x14ac:dyDescent="0.25">
      <c r="B6428" t="str">
        <f t="shared" si="104"/>
        <v/>
      </c>
      <c r="K6428"/>
    </row>
    <row r="6429" spans="2:11" x14ac:dyDescent="0.25">
      <c r="B6429" t="str">
        <f t="shared" si="104"/>
        <v/>
      </c>
      <c r="K6429"/>
    </row>
    <row r="6430" spans="2:11" x14ac:dyDescent="0.25">
      <c r="B6430" t="str">
        <f t="shared" si="104"/>
        <v/>
      </c>
      <c r="K6430"/>
    </row>
    <row r="6431" spans="2:11" x14ac:dyDescent="0.25">
      <c r="B6431" t="str">
        <f t="shared" si="104"/>
        <v/>
      </c>
      <c r="K6431"/>
    </row>
    <row r="6432" spans="2:11" x14ac:dyDescent="0.25">
      <c r="B6432" t="str">
        <f t="shared" si="104"/>
        <v/>
      </c>
      <c r="K6432"/>
    </row>
    <row r="6433" spans="2:11" x14ac:dyDescent="0.25">
      <c r="B6433" t="str">
        <f t="shared" si="104"/>
        <v/>
      </c>
      <c r="K6433"/>
    </row>
    <row r="6434" spans="2:11" x14ac:dyDescent="0.25">
      <c r="B6434" t="str">
        <f t="shared" si="104"/>
        <v/>
      </c>
      <c r="K6434"/>
    </row>
    <row r="6435" spans="2:11" x14ac:dyDescent="0.25">
      <c r="B6435" t="str">
        <f t="shared" si="104"/>
        <v/>
      </c>
      <c r="K6435"/>
    </row>
    <row r="6436" spans="2:11" x14ac:dyDescent="0.25">
      <c r="B6436" t="str">
        <f t="shared" si="104"/>
        <v/>
      </c>
      <c r="K6436"/>
    </row>
    <row r="6437" spans="2:11" x14ac:dyDescent="0.25">
      <c r="B6437" t="str">
        <f t="shared" si="104"/>
        <v/>
      </c>
      <c r="K6437"/>
    </row>
    <row r="6438" spans="2:11" x14ac:dyDescent="0.25">
      <c r="B6438" t="str">
        <f t="shared" si="104"/>
        <v/>
      </c>
      <c r="K6438"/>
    </row>
    <row r="6439" spans="2:11" x14ac:dyDescent="0.25">
      <c r="B6439" t="str">
        <f t="shared" si="104"/>
        <v/>
      </c>
      <c r="K6439"/>
    </row>
    <row r="6440" spans="2:11" x14ac:dyDescent="0.25">
      <c r="B6440" t="str">
        <f t="shared" si="104"/>
        <v/>
      </c>
      <c r="K6440"/>
    </row>
    <row r="6441" spans="2:11" x14ac:dyDescent="0.25">
      <c r="B6441" t="str">
        <f t="shared" si="104"/>
        <v/>
      </c>
      <c r="K6441"/>
    </row>
    <row r="6442" spans="2:11" x14ac:dyDescent="0.25">
      <c r="B6442" t="str">
        <f t="shared" si="104"/>
        <v/>
      </c>
      <c r="K6442"/>
    </row>
    <row r="6443" spans="2:11" x14ac:dyDescent="0.25">
      <c r="B6443" t="str">
        <f t="shared" si="104"/>
        <v/>
      </c>
      <c r="K6443"/>
    </row>
    <row r="6444" spans="2:11" x14ac:dyDescent="0.25">
      <c r="B6444" t="str">
        <f t="shared" si="104"/>
        <v/>
      </c>
      <c r="K6444"/>
    </row>
    <row r="6445" spans="2:11" x14ac:dyDescent="0.25">
      <c r="B6445" t="str">
        <f t="shared" si="104"/>
        <v/>
      </c>
      <c r="K6445"/>
    </row>
    <row r="6446" spans="2:11" x14ac:dyDescent="0.25">
      <c r="B6446" t="str">
        <f t="shared" si="104"/>
        <v/>
      </c>
      <c r="K6446"/>
    </row>
    <row r="6447" spans="2:11" x14ac:dyDescent="0.25">
      <c r="B6447" t="str">
        <f t="shared" si="104"/>
        <v/>
      </c>
      <c r="K6447"/>
    </row>
    <row r="6448" spans="2:11" x14ac:dyDescent="0.25">
      <c r="B6448" t="str">
        <f t="shared" si="104"/>
        <v/>
      </c>
      <c r="K6448"/>
    </row>
    <row r="6449" spans="2:11" x14ac:dyDescent="0.25">
      <c r="B6449" t="str">
        <f t="shared" si="104"/>
        <v/>
      </c>
      <c r="K6449"/>
    </row>
    <row r="6450" spans="2:11" x14ac:dyDescent="0.25">
      <c r="B6450" t="str">
        <f t="shared" si="104"/>
        <v/>
      </c>
      <c r="K6450"/>
    </row>
    <row r="6451" spans="2:11" x14ac:dyDescent="0.25">
      <c r="B6451" t="str">
        <f t="shared" si="104"/>
        <v/>
      </c>
      <c r="K6451"/>
    </row>
    <row r="6452" spans="2:11" x14ac:dyDescent="0.25">
      <c r="B6452" t="str">
        <f t="shared" si="104"/>
        <v/>
      </c>
      <c r="K6452"/>
    </row>
    <row r="6453" spans="2:11" x14ac:dyDescent="0.25">
      <c r="B6453" t="str">
        <f t="shared" si="104"/>
        <v/>
      </c>
      <c r="K6453"/>
    </row>
    <row r="6454" spans="2:11" x14ac:dyDescent="0.25">
      <c r="B6454" t="str">
        <f t="shared" si="104"/>
        <v/>
      </c>
      <c r="K6454"/>
    </row>
    <row r="6455" spans="2:11" x14ac:dyDescent="0.25">
      <c r="B6455" t="str">
        <f t="shared" si="104"/>
        <v/>
      </c>
      <c r="K6455"/>
    </row>
    <row r="6456" spans="2:11" x14ac:dyDescent="0.25">
      <c r="B6456" t="str">
        <f t="shared" si="104"/>
        <v/>
      </c>
      <c r="K6456"/>
    </row>
    <row r="6457" spans="2:11" x14ac:dyDescent="0.25">
      <c r="B6457" t="str">
        <f t="shared" si="104"/>
        <v/>
      </c>
      <c r="K6457"/>
    </row>
    <row r="6458" spans="2:11" x14ac:dyDescent="0.25">
      <c r="B6458" t="str">
        <f t="shared" si="104"/>
        <v/>
      </c>
      <c r="K6458"/>
    </row>
    <row r="6459" spans="2:11" x14ac:dyDescent="0.25">
      <c r="B6459" t="str">
        <f t="shared" si="104"/>
        <v/>
      </c>
      <c r="K6459"/>
    </row>
    <row r="6460" spans="2:11" x14ac:dyDescent="0.25">
      <c r="B6460" t="str">
        <f t="shared" si="104"/>
        <v/>
      </c>
      <c r="K6460"/>
    </row>
    <row r="6461" spans="2:11" x14ac:dyDescent="0.25">
      <c r="B6461" t="str">
        <f t="shared" si="104"/>
        <v/>
      </c>
      <c r="K6461"/>
    </row>
    <row r="6462" spans="2:11" x14ac:dyDescent="0.25">
      <c r="B6462" t="str">
        <f t="shared" si="104"/>
        <v/>
      </c>
      <c r="K6462"/>
    </row>
    <row r="6463" spans="2:11" x14ac:dyDescent="0.25">
      <c r="B6463" t="str">
        <f t="shared" si="104"/>
        <v/>
      </c>
      <c r="K6463"/>
    </row>
    <row r="6464" spans="2:11" x14ac:dyDescent="0.25">
      <c r="B6464" t="str">
        <f t="shared" si="104"/>
        <v/>
      </c>
      <c r="K6464"/>
    </row>
    <row r="6465" spans="2:11" x14ac:dyDescent="0.25">
      <c r="B6465" t="str">
        <f t="shared" si="104"/>
        <v/>
      </c>
      <c r="K6465"/>
    </row>
    <row r="6466" spans="2:11" x14ac:dyDescent="0.25">
      <c r="B6466" t="str">
        <f t="shared" si="104"/>
        <v/>
      </c>
      <c r="K6466"/>
    </row>
    <row r="6467" spans="2:11" x14ac:dyDescent="0.25">
      <c r="B6467" t="str">
        <f t="shared" si="104"/>
        <v/>
      </c>
      <c r="K6467"/>
    </row>
    <row r="6468" spans="2:11" x14ac:dyDescent="0.25">
      <c r="B6468" t="str">
        <f t="shared" si="104"/>
        <v/>
      </c>
      <c r="K6468"/>
    </row>
    <row r="6469" spans="2:11" x14ac:dyDescent="0.25">
      <c r="B6469" t="str">
        <f t="shared" si="104"/>
        <v/>
      </c>
      <c r="K6469"/>
    </row>
    <row r="6470" spans="2:11" x14ac:dyDescent="0.25">
      <c r="B6470" t="str">
        <f t="shared" si="104"/>
        <v/>
      </c>
      <c r="K6470"/>
    </row>
    <row r="6471" spans="2:11" x14ac:dyDescent="0.25">
      <c r="B6471" t="str">
        <f t="shared" si="104"/>
        <v/>
      </c>
      <c r="K6471"/>
    </row>
    <row r="6472" spans="2:11" x14ac:dyDescent="0.25">
      <c r="B6472" t="str">
        <f t="shared" si="104"/>
        <v/>
      </c>
      <c r="K6472"/>
    </row>
    <row r="6473" spans="2:11" x14ac:dyDescent="0.25">
      <c r="B6473" t="str">
        <f t="shared" si="104"/>
        <v/>
      </c>
      <c r="K6473"/>
    </row>
    <row r="6474" spans="2:11" x14ac:dyDescent="0.25">
      <c r="B6474" t="str">
        <f t="shared" ref="B6474:B6537" si="105">LEFT(A6474,3)</f>
        <v/>
      </c>
      <c r="K6474"/>
    </row>
    <row r="6475" spans="2:11" x14ac:dyDescent="0.25">
      <c r="B6475" t="str">
        <f t="shared" si="105"/>
        <v/>
      </c>
      <c r="K6475"/>
    </row>
    <row r="6476" spans="2:11" x14ac:dyDescent="0.25">
      <c r="B6476" t="str">
        <f t="shared" si="105"/>
        <v/>
      </c>
      <c r="K6476"/>
    </row>
    <row r="6477" spans="2:11" x14ac:dyDescent="0.25">
      <c r="B6477" t="str">
        <f t="shared" si="105"/>
        <v/>
      </c>
      <c r="K6477"/>
    </row>
    <row r="6478" spans="2:11" x14ac:dyDescent="0.25">
      <c r="B6478" t="str">
        <f t="shared" si="105"/>
        <v/>
      </c>
      <c r="K6478"/>
    </row>
    <row r="6479" spans="2:11" x14ac:dyDescent="0.25">
      <c r="B6479" t="str">
        <f t="shared" si="105"/>
        <v/>
      </c>
      <c r="K6479"/>
    </row>
    <row r="6480" spans="2:11" x14ac:dyDescent="0.25">
      <c r="B6480" t="str">
        <f t="shared" si="105"/>
        <v/>
      </c>
      <c r="K6480"/>
    </row>
    <row r="6481" spans="2:11" x14ac:dyDescent="0.25">
      <c r="B6481" t="str">
        <f t="shared" si="105"/>
        <v/>
      </c>
      <c r="K6481"/>
    </row>
    <row r="6482" spans="2:11" x14ac:dyDescent="0.25">
      <c r="B6482" t="str">
        <f t="shared" si="105"/>
        <v/>
      </c>
      <c r="K6482"/>
    </row>
    <row r="6483" spans="2:11" x14ac:dyDescent="0.25">
      <c r="B6483" t="str">
        <f t="shared" si="105"/>
        <v/>
      </c>
      <c r="K6483"/>
    </row>
    <row r="6484" spans="2:11" x14ac:dyDescent="0.25">
      <c r="B6484" t="str">
        <f t="shared" si="105"/>
        <v/>
      </c>
      <c r="K6484"/>
    </row>
    <row r="6485" spans="2:11" x14ac:dyDescent="0.25">
      <c r="B6485" t="str">
        <f t="shared" si="105"/>
        <v/>
      </c>
      <c r="K6485"/>
    </row>
    <row r="6486" spans="2:11" x14ac:dyDescent="0.25">
      <c r="B6486" t="str">
        <f t="shared" si="105"/>
        <v/>
      </c>
      <c r="K6486"/>
    </row>
    <row r="6487" spans="2:11" x14ac:dyDescent="0.25">
      <c r="B6487" t="str">
        <f t="shared" si="105"/>
        <v/>
      </c>
      <c r="K6487"/>
    </row>
    <row r="6488" spans="2:11" x14ac:dyDescent="0.25">
      <c r="B6488" t="str">
        <f t="shared" si="105"/>
        <v/>
      </c>
      <c r="K6488"/>
    </row>
    <row r="6489" spans="2:11" x14ac:dyDescent="0.25">
      <c r="B6489" t="str">
        <f t="shared" si="105"/>
        <v/>
      </c>
      <c r="K6489"/>
    </row>
    <row r="6490" spans="2:11" x14ac:dyDescent="0.25">
      <c r="B6490" t="str">
        <f t="shared" si="105"/>
        <v/>
      </c>
      <c r="K6490"/>
    </row>
    <row r="6491" spans="2:11" x14ac:dyDescent="0.25">
      <c r="B6491" t="str">
        <f t="shared" si="105"/>
        <v/>
      </c>
      <c r="K6491"/>
    </row>
    <row r="6492" spans="2:11" x14ac:dyDescent="0.25">
      <c r="B6492" t="str">
        <f t="shared" si="105"/>
        <v/>
      </c>
      <c r="K6492"/>
    </row>
    <row r="6493" spans="2:11" x14ac:dyDescent="0.25">
      <c r="B6493" t="str">
        <f t="shared" si="105"/>
        <v/>
      </c>
      <c r="K6493"/>
    </row>
    <row r="6494" spans="2:11" x14ac:dyDescent="0.25">
      <c r="B6494" t="str">
        <f t="shared" si="105"/>
        <v/>
      </c>
      <c r="K6494"/>
    </row>
    <row r="6495" spans="2:11" x14ac:dyDescent="0.25">
      <c r="B6495" t="str">
        <f t="shared" si="105"/>
        <v/>
      </c>
      <c r="K6495"/>
    </row>
    <row r="6496" spans="2:11" x14ac:dyDescent="0.25">
      <c r="B6496" t="str">
        <f t="shared" si="105"/>
        <v/>
      </c>
      <c r="K6496"/>
    </row>
    <row r="6497" spans="2:11" x14ac:dyDescent="0.25">
      <c r="B6497" t="str">
        <f t="shared" si="105"/>
        <v/>
      </c>
      <c r="K6497"/>
    </row>
    <row r="6498" spans="2:11" x14ac:dyDescent="0.25">
      <c r="B6498" t="str">
        <f t="shared" si="105"/>
        <v/>
      </c>
      <c r="K6498"/>
    </row>
    <row r="6499" spans="2:11" x14ac:dyDescent="0.25">
      <c r="B6499" t="str">
        <f t="shared" si="105"/>
        <v/>
      </c>
      <c r="K6499"/>
    </row>
    <row r="6500" spans="2:11" x14ac:dyDescent="0.25">
      <c r="B6500" t="str">
        <f t="shared" si="105"/>
        <v/>
      </c>
      <c r="K6500"/>
    </row>
    <row r="6501" spans="2:11" x14ac:dyDescent="0.25">
      <c r="B6501" t="str">
        <f t="shared" si="105"/>
        <v/>
      </c>
      <c r="K6501"/>
    </row>
    <row r="6502" spans="2:11" x14ac:dyDescent="0.25">
      <c r="B6502" t="str">
        <f t="shared" si="105"/>
        <v/>
      </c>
      <c r="K6502"/>
    </row>
    <row r="6503" spans="2:11" x14ac:dyDescent="0.25">
      <c r="B6503" t="str">
        <f t="shared" si="105"/>
        <v/>
      </c>
      <c r="K6503"/>
    </row>
    <row r="6504" spans="2:11" x14ac:dyDescent="0.25">
      <c r="B6504" t="str">
        <f t="shared" si="105"/>
        <v/>
      </c>
      <c r="K6504"/>
    </row>
    <row r="6505" spans="2:11" x14ac:dyDescent="0.25">
      <c r="B6505" t="str">
        <f t="shared" si="105"/>
        <v/>
      </c>
      <c r="K6505"/>
    </row>
    <row r="6506" spans="2:11" x14ac:dyDescent="0.25">
      <c r="B6506" t="str">
        <f t="shared" si="105"/>
        <v/>
      </c>
      <c r="K6506"/>
    </row>
    <row r="6507" spans="2:11" x14ac:dyDescent="0.25">
      <c r="B6507" t="str">
        <f t="shared" si="105"/>
        <v/>
      </c>
      <c r="K6507"/>
    </row>
    <row r="6508" spans="2:11" x14ac:dyDescent="0.25">
      <c r="B6508" t="str">
        <f t="shared" si="105"/>
        <v/>
      </c>
      <c r="K6508"/>
    </row>
    <row r="6509" spans="2:11" x14ac:dyDescent="0.25">
      <c r="B6509" t="str">
        <f t="shared" si="105"/>
        <v/>
      </c>
      <c r="K6509"/>
    </row>
    <row r="6510" spans="2:11" x14ac:dyDescent="0.25">
      <c r="B6510" t="str">
        <f t="shared" si="105"/>
        <v/>
      </c>
      <c r="K6510"/>
    </row>
    <row r="6511" spans="2:11" x14ac:dyDescent="0.25">
      <c r="B6511" t="str">
        <f t="shared" si="105"/>
        <v/>
      </c>
      <c r="K6511"/>
    </row>
    <row r="6512" spans="2:11" x14ac:dyDescent="0.25">
      <c r="B6512" t="str">
        <f t="shared" si="105"/>
        <v/>
      </c>
      <c r="K6512"/>
    </row>
    <row r="6513" spans="2:11" x14ac:dyDescent="0.25">
      <c r="B6513" t="str">
        <f t="shared" si="105"/>
        <v/>
      </c>
      <c r="K6513"/>
    </row>
    <row r="6514" spans="2:11" x14ac:dyDescent="0.25">
      <c r="B6514" t="str">
        <f t="shared" si="105"/>
        <v/>
      </c>
      <c r="K6514"/>
    </row>
    <row r="6515" spans="2:11" x14ac:dyDescent="0.25">
      <c r="B6515" t="str">
        <f t="shared" si="105"/>
        <v/>
      </c>
      <c r="K6515"/>
    </row>
    <row r="6516" spans="2:11" x14ac:dyDescent="0.25">
      <c r="B6516" t="str">
        <f t="shared" si="105"/>
        <v/>
      </c>
      <c r="K6516"/>
    </row>
    <row r="6517" spans="2:11" x14ac:dyDescent="0.25">
      <c r="B6517" t="str">
        <f t="shared" si="105"/>
        <v/>
      </c>
      <c r="K6517"/>
    </row>
    <row r="6518" spans="2:11" x14ac:dyDescent="0.25">
      <c r="B6518" t="str">
        <f t="shared" si="105"/>
        <v/>
      </c>
      <c r="K6518"/>
    </row>
    <row r="6519" spans="2:11" x14ac:dyDescent="0.25">
      <c r="B6519" t="str">
        <f t="shared" si="105"/>
        <v/>
      </c>
      <c r="K6519"/>
    </row>
    <row r="6520" spans="2:11" x14ac:dyDescent="0.25">
      <c r="B6520" t="str">
        <f t="shared" si="105"/>
        <v/>
      </c>
      <c r="K6520"/>
    </row>
    <row r="6521" spans="2:11" x14ac:dyDescent="0.25">
      <c r="B6521" t="str">
        <f t="shared" si="105"/>
        <v/>
      </c>
      <c r="K6521"/>
    </row>
    <row r="6522" spans="2:11" x14ac:dyDescent="0.25">
      <c r="B6522" t="str">
        <f t="shared" si="105"/>
        <v/>
      </c>
      <c r="K6522"/>
    </row>
    <row r="6523" spans="2:11" x14ac:dyDescent="0.25">
      <c r="B6523" t="str">
        <f t="shared" si="105"/>
        <v/>
      </c>
      <c r="K6523"/>
    </row>
    <row r="6524" spans="2:11" x14ac:dyDescent="0.25">
      <c r="B6524" t="str">
        <f t="shared" si="105"/>
        <v/>
      </c>
      <c r="K6524"/>
    </row>
    <row r="6525" spans="2:11" x14ac:dyDescent="0.25">
      <c r="B6525" t="str">
        <f t="shared" si="105"/>
        <v/>
      </c>
      <c r="K6525"/>
    </row>
    <row r="6526" spans="2:11" x14ac:dyDescent="0.25">
      <c r="B6526" t="str">
        <f t="shared" si="105"/>
        <v/>
      </c>
      <c r="K6526"/>
    </row>
    <row r="6527" spans="2:11" x14ac:dyDescent="0.25">
      <c r="B6527" t="str">
        <f t="shared" si="105"/>
        <v/>
      </c>
      <c r="K6527"/>
    </row>
    <row r="6528" spans="2:11" x14ac:dyDescent="0.25">
      <c r="B6528" t="str">
        <f t="shared" si="105"/>
        <v/>
      </c>
      <c r="K6528"/>
    </row>
    <row r="6529" spans="2:11" x14ac:dyDescent="0.25">
      <c r="B6529" t="str">
        <f t="shared" si="105"/>
        <v/>
      </c>
      <c r="K6529"/>
    </row>
    <row r="6530" spans="2:11" x14ac:dyDescent="0.25">
      <c r="B6530" t="str">
        <f t="shared" si="105"/>
        <v/>
      </c>
      <c r="K6530"/>
    </row>
    <row r="6531" spans="2:11" x14ac:dyDescent="0.25">
      <c r="B6531" t="str">
        <f t="shared" si="105"/>
        <v/>
      </c>
      <c r="K6531"/>
    </row>
    <row r="6532" spans="2:11" x14ac:dyDescent="0.25">
      <c r="B6532" t="str">
        <f t="shared" si="105"/>
        <v/>
      </c>
      <c r="K6532"/>
    </row>
    <row r="6533" spans="2:11" x14ac:dyDescent="0.25">
      <c r="B6533" t="str">
        <f t="shared" si="105"/>
        <v/>
      </c>
      <c r="K6533"/>
    </row>
    <row r="6534" spans="2:11" x14ac:dyDescent="0.25">
      <c r="B6534" t="str">
        <f t="shared" si="105"/>
        <v/>
      </c>
      <c r="K6534"/>
    </row>
    <row r="6535" spans="2:11" x14ac:dyDescent="0.25">
      <c r="B6535" t="str">
        <f t="shared" si="105"/>
        <v/>
      </c>
      <c r="K6535"/>
    </row>
    <row r="6536" spans="2:11" x14ac:dyDescent="0.25">
      <c r="B6536" t="str">
        <f t="shared" si="105"/>
        <v/>
      </c>
      <c r="K6536"/>
    </row>
    <row r="6537" spans="2:11" x14ac:dyDescent="0.25">
      <c r="B6537" t="str">
        <f t="shared" si="105"/>
        <v/>
      </c>
      <c r="K6537"/>
    </row>
    <row r="6538" spans="2:11" x14ac:dyDescent="0.25">
      <c r="B6538" t="str">
        <f t="shared" ref="B6538:B6601" si="106">LEFT(A6538,3)</f>
        <v/>
      </c>
      <c r="K6538"/>
    </row>
    <row r="6539" spans="2:11" x14ac:dyDescent="0.25">
      <c r="B6539" t="str">
        <f t="shared" si="106"/>
        <v/>
      </c>
      <c r="K6539"/>
    </row>
    <row r="6540" spans="2:11" x14ac:dyDescent="0.25">
      <c r="B6540" t="str">
        <f t="shared" si="106"/>
        <v/>
      </c>
      <c r="K6540"/>
    </row>
    <row r="6541" spans="2:11" x14ac:dyDescent="0.25">
      <c r="B6541" t="str">
        <f t="shared" si="106"/>
        <v/>
      </c>
      <c r="K6541"/>
    </row>
    <row r="6542" spans="2:11" x14ac:dyDescent="0.25">
      <c r="B6542" t="str">
        <f t="shared" si="106"/>
        <v/>
      </c>
      <c r="K6542"/>
    </row>
    <row r="6543" spans="2:11" x14ac:dyDescent="0.25">
      <c r="B6543" t="str">
        <f t="shared" si="106"/>
        <v/>
      </c>
      <c r="K6543"/>
    </row>
    <row r="6544" spans="2:11" x14ac:dyDescent="0.25">
      <c r="B6544" t="str">
        <f t="shared" si="106"/>
        <v/>
      </c>
      <c r="K6544"/>
    </row>
    <row r="6545" spans="2:11" x14ac:dyDescent="0.25">
      <c r="B6545" t="str">
        <f t="shared" si="106"/>
        <v/>
      </c>
      <c r="K6545"/>
    </row>
    <row r="6546" spans="2:11" x14ac:dyDescent="0.25">
      <c r="B6546" t="str">
        <f t="shared" si="106"/>
        <v/>
      </c>
      <c r="K6546"/>
    </row>
    <row r="6547" spans="2:11" x14ac:dyDescent="0.25">
      <c r="B6547" t="str">
        <f t="shared" si="106"/>
        <v/>
      </c>
      <c r="K6547"/>
    </row>
    <row r="6548" spans="2:11" x14ac:dyDescent="0.25">
      <c r="B6548" t="str">
        <f t="shared" si="106"/>
        <v/>
      </c>
      <c r="K6548"/>
    </row>
    <row r="6549" spans="2:11" x14ac:dyDescent="0.25">
      <c r="B6549" t="str">
        <f t="shared" si="106"/>
        <v/>
      </c>
      <c r="K6549"/>
    </row>
    <row r="6550" spans="2:11" x14ac:dyDescent="0.25">
      <c r="B6550" t="str">
        <f t="shared" si="106"/>
        <v/>
      </c>
      <c r="K6550"/>
    </row>
    <row r="6551" spans="2:11" x14ac:dyDescent="0.25">
      <c r="B6551" t="str">
        <f t="shared" si="106"/>
        <v/>
      </c>
      <c r="K6551"/>
    </row>
    <row r="6552" spans="2:11" x14ac:dyDescent="0.25">
      <c r="B6552" t="str">
        <f t="shared" si="106"/>
        <v/>
      </c>
      <c r="K6552"/>
    </row>
    <row r="6553" spans="2:11" x14ac:dyDescent="0.25">
      <c r="B6553" t="str">
        <f t="shared" si="106"/>
        <v/>
      </c>
      <c r="K6553"/>
    </row>
    <row r="6554" spans="2:11" x14ac:dyDescent="0.25">
      <c r="B6554" t="str">
        <f t="shared" si="106"/>
        <v/>
      </c>
      <c r="K6554"/>
    </row>
    <row r="6555" spans="2:11" x14ac:dyDescent="0.25">
      <c r="B6555" t="str">
        <f t="shared" si="106"/>
        <v/>
      </c>
      <c r="K6555"/>
    </row>
    <row r="6556" spans="2:11" x14ac:dyDescent="0.25">
      <c r="B6556" t="str">
        <f t="shared" si="106"/>
        <v/>
      </c>
      <c r="K6556"/>
    </row>
    <row r="6557" spans="2:11" x14ac:dyDescent="0.25">
      <c r="B6557" t="str">
        <f t="shared" si="106"/>
        <v/>
      </c>
      <c r="K6557"/>
    </row>
    <row r="6558" spans="2:11" x14ac:dyDescent="0.25">
      <c r="B6558" t="str">
        <f t="shared" si="106"/>
        <v/>
      </c>
      <c r="K6558"/>
    </row>
    <row r="6559" spans="2:11" x14ac:dyDescent="0.25">
      <c r="B6559" t="str">
        <f t="shared" si="106"/>
        <v/>
      </c>
      <c r="K6559"/>
    </row>
    <row r="6560" spans="2:11" x14ac:dyDescent="0.25">
      <c r="B6560" t="str">
        <f t="shared" si="106"/>
        <v/>
      </c>
      <c r="K6560"/>
    </row>
    <row r="6561" spans="2:11" x14ac:dyDescent="0.25">
      <c r="B6561" t="str">
        <f t="shared" si="106"/>
        <v/>
      </c>
      <c r="K6561"/>
    </row>
    <row r="6562" spans="2:11" x14ac:dyDescent="0.25">
      <c r="B6562" t="str">
        <f t="shared" si="106"/>
        <v/>
      </c>
      <c r="K6562"/>
    </row>
    <row r="6563" spans="2:11" x14ac:dyDescent="0.25">
      <c r="B6563" t="str">
        <f t="shared" si="106"/>
        <v/>
      </c>
      <c r="K6563"/>
    </row>
    <row r="6564" spans="2:11" x14ac:dyDescent="0.25">
      <c r="B6564" t="str">
        <f t="shared" si="106"/>
        <v/>
      </c>
      <c r="K6564"/>
    </row>
    <row r="6565" spans="2:11" x14ac:dyDescent="0.25">
      <c r="B6565" t="str">
        <f t="shared" si="106"/>
        <v/>
      </c>
      <c r="K6565"/>
    </row>
    <row r="6566" spans="2:11" x14ac:dyDescent="0.25">
      <c r="B6566" t="str">
        <f t="shared" si="106"/>
        <v/>
      </c>
      <c r="K6566"/>
    </row>
    <row r="6567" spans="2:11" x14ac:dyDescent="0.25">
      <c r="B6567" t="str">
        <f t="shared" si="106"/>
        <v/>
      </c>
      <c r="K6567"/>
    </row>
    <row r="6568" spans="2:11" x14ac:dyDescent="0.25">
      <c r="B6568" t="str">
        <f t="shared" si="106"/>
        <v/>
      </c>
      <c r="K6568"/>
    </row>
    <row r="6569" spans="2:11" x14ac:dyDescent="0.25">
      <c r="B6569" t="str">
        <f t="shared" si="106"/>
        <v/>
      </c>
      <c r="K6569"/>
    </row>
    <row r="6570" spans="2:11" x14ac:dyDescent="0.25">
      <c r="B6570" t="str">
        <f t="shared" si="106"/>
        <v/>
      </c>
      <c r="K6570"/>
    </row>
    <row r="6571" spans="2:11" x14ac:dyDescent="0.25">
      <c r="B6571" t="str">
        <f t="shared" si="106"/>
        <v/>
      </c>
      <c r="K6571"/>
    </row>
    <row r="6572" spans="2:11" x14ac:dyDescent="0.25">
      <c r="B6572" t="str">
        <f t="shared" si="106"/>
        <v/>
      </c>
      <c r="K6572"/>
    </row>
    <row r="6573" spans="2:11" x14ac:dyDescent="0.25">
      <c r="B6573" t="str">
        <f t="shared" si="106"/>
        <v/>
      </c>
      <c r="K6573"/>
    </row>
    <row r="6574" spans="2:11" x14ac:dyDescent="0.25">
      <c r="B6574" t="str">
        <f t="shared" si="106"/>
        <v/>
      </c>
      <c r="K6574"/>
    </row>
    <row r="6575" spans="2:11" x14ac:dyDescent="0.25">
      <c r="B6575" t="str">
        <f t="shared" si="106"/>
        <v/>
      </c>
      <c r="K6575"/>
    </row>
    <row r="6576" spans="2:11" x14ac:dyDescent="0.25">
      <c r="B6576" t="str">
        <f t="shared" si="106"/>
        <v/>
      </c>
      <c r="K6576"/>
    </row>
    <row r="6577" spans="2:11" x14ac:dyDescent="0.25">
      <c r="B6577" t="str">
        <f t="shared" si="106"/>
        <v/>
      </c>
      <c r="K6577"/>
    </row>
    <row r="6578" spans="2:11" x14ac:dyDescent="0.25">
      <c r="B6578" t="str">
        <f t="shared" si="106"/>
        <v/>
      </c>
      <c r="K6578"/>
    </row>
    <row r="6579" spans="2:11" x14ac:dyDescent="0.25">
      <c r="B6579" t="str">
        <f t="shared" si="106"/>
        <v/>
      </c>
      <c r="K6579"/>
    </row>
    <row r="6580" spans="2:11" x14ac:dyDescent="0.25">
      <c r="B6580" t="str">
        <f t="shared" si="106"/>
        <v/>
      </c>
      <c r="K6580"/>
    </row>
    <row r="6581" spans="2:11" x14ac:dyDescent="0.25">
      <c r="B6581" t="str">
        <f t="shared" si="106"/>
        <v/>
      </c>
      <c r="K6581"/>
    </row>
    <row r="6582" spans="2:11" x14ac:dyDescent="0.25">
      <c r="B6582" t="str">
        <f t="shared" si="106"/>
        <v/>
      </c>
      <c r="K6582"/>
    </row>
    <row r="6583" spans="2:11" x14ac:dyDescent="0.25">
      <c r="B6583" t="str">
        <f t="shared" si="106"/>
        <v/>
      </c>
      <c r="K6583"/>
    </row>
    <row r="6584" spans="2:11" x14ac:dyDescent="0.25">
      <c r="B6584" t="str">
        <f t="shared" si="106"/>
        <v/>
      </c>
      <c r="K6584"/>
    </row>
    <row r="6585" spans="2:11" x14ac:dyDescent="0.25">
      <c r="B6585" t="str">
        <f t="shared" si="106"/>
        <v/>
      </c>
      <c r="K6585"/>
    </row>
    <row r="6586" spans="2:11" x14ac:dyDescent="0.25">
      <c r="B6586" t="str">
        <f t="shared" si="106"/>
        <v/>
      </c>
      <c r="K6586"/>
    </row>
    <row r="6587" spans="2:11" x14ac:dyDescent="0.25">
      <c r="B6587" t="str">
        <f t="shared" si="106"/>
        <v/>
      </c>
      <c r="K6587"/>
    </row>
    <row r="6588" spans="2:11" x14ac:dyDescent="0.25">
      <c r="B6588" t="str">
        <f t="shared" si="106"/>
        <v/>
      </c>
      <c r="K6588"/>
    </row>
    <row r="6589" spans="2:11" x14ac:dyDescent="0.25">
      <c r="B6589" t="str">
        <f t="shared" si="106"/>
        <v/>
      </c>
      <c r="K6589"/>
    </row>
    <row r="6590" spans="2:11" x14ac:dyDescent="0.25">
      <c r="B6590" t="str">
        <f t="shared" si="106"/>
        <v/>
      </c>
      <c r="K6590"/>
    </row>
    <row r="6591" spans="2:11" x14ac:dyDescent="0.25">
      <c r="B6591" t="str">
        <f t="shared" si="106"/>
        <v/>
      </c>
      <c r="K6591"/>
    </row>
    <row r="6592" spans="2:11" x14ac:dyDescent="0.25">
      <c r="B6592" t="str">
        <f t="shared" si="106"/>
        <v/>
      </c>
      <c r="K6592"/>
    </row>
    <row r="6593" spans="2:11" x14ac:dyDescent="0.25">
      <c r="B6593" t="str">
        <f t="shared" si="106"/>
        <v/>
      </c>
      <c r="K6593"/>
    </row>
    <row r="6594" spans="2:11" x14ac:dyDescent="0.25">
      <c r="B6594" t="str">
        <f t="shared" si="106"/>
        <v/>
      </c>
      <c r="K6594"/>
    </row>
    <row r="6595" spans="2:11" x14ac:dyDescent="0.25">
      <c r="B6595" t="str">
        <f t="shared" si="106"/>
        <v/>
      </c>
      <c r="K6595"/>
    </row>
    <row r="6596" spans="2:11" x14ac:dyDescent="0.25">
      <c r="B6596" t="str">
        <f t="shared" si="106"/>
        <v/>
      </c>
      <c r="K6596"/>
    </row>
    <row r="6597" spans="2:11" x14ac:dyDescent="0.25">
      <c r="B6597" t="str">
        <f t="shared" si="106"/>
        <v/>
      </c>
      <c r="K6597"/>
    </row>
    <row r="6598" spans="2:11" x14ac:dyDescent="0.25">
      <c r="B6598" t="str">
        <f t="shared" si="106"/>
        <v/>
      </c>
      <c r="K6598"/>
    </row>
    <row r="6599" spans="2:11" x14ac:dyDescent="0.25">
      <c r="B6599" t="str">
        <f t="shared" si="106"/>
        <v/>
      </c>
      <c r="K6599"/>
    </row>
    <row r="6600" spans="2:11" x14ac:dyDescent="0.25">
      <c r="B6600" t="str">
        <f t="shared" si="106"/>
        <v/>
      </c>
      <c r="K6600"/>
    </row>
    <row r="6601" spans="2:11" x14ac:dyDescent="0.25">
      <c r="B6601" t="str">
        <f t="shared" si="106"/>
        <v/>
      </c>
      <c r="K6601"/>
    </row>
    <row r="6602" spans="2:11" x14ac:dyDescent="0.25">
      <c r="B6602" t="str">
        <f t="shared" ref="B6602:B6665" si="107">LEFT(A6602,3)</f>
        <v/>
      </c>
      <c r="K6602"/>
    </row>
    <row r="6603" spans="2:11" x14ac:dyDescent="0.25">
      <c r="B6603" t="str">
        <f t="shared" si="107"/>
        <v/>
      </c>
      <c r="K6603"/>
    </row>
    <row r="6604" spans="2:11" x14ac:dyDescent="0.25">
      <c r="B6604" t="str">
        <f t="shared" si="107"/>
        <v/>
      </c>
      <c r="K6604"/>
    </row>
    <row r="6605" spans="2:11" x14ac:dyDescent="0.25">
      <c r="B6605" t="str">
        <f t="shared" si="107"/>
        <v/>
      </c>
      <c r="K6605"/>
    </row>
    <row r="6606" spans="2:11" x14ac:dyDescent="0.25">
      <c r="B6606" t="str">
        <f t="shared" si="107"/>
        <v/>
      </c>
      <c r="K6606"/>
    </row>
    <row r="6607" spans="2:11" x14ac:dyDescent="0.25">
      <c r="B6607" t="str">
        <f t="shared" si="107"/>
        <v/>
      </c>
      <c r="K6607"/>
    </row>
    <row r="6608" spans="2:11" x14ac:dyDescent="0.25">
      <c r="B6608" t="str">
        <f t="shared" si="107"/>
        <v/>
      </c>
      <c r="K6608"/>
    </row>
    <row r="6609" spans="2:11" x14ac:dyDescent="0.25">
      <c r="B6609" t="str">
        <f t="shared" si="107"/>
        <v/>
      </c>
      <c r="K6609"/>
    </row>
    <row r="6610" spans="2:11" x14ac:dyDescent="0.25">
      <c r="B6610" t="str">
        <f t="shared" si="107"/>
        <v/>
      </c>
      <c r="K6610"/>
    </row>
    <row r="6611" spans="2:11" x14ac:dyDescent="0.25">
      <c r="B6611" t="str">
        <f t="shared" si="107"/>
        <v/>
      </c>
      <c r="K6611"/>
    </row>
    <row r="6612" spans="2:11" x14ac:dyDescent="0.25">
      <c r="B6612" t="str">
        <f t="shared" si="107"/>
        <v/>
      </c>
      <c r="K6612"/>
    </row>
    <row r="6613" spans="2:11" x14ac:dyDescent="0.25">
      <c r="B6613" t="str">
        <f t="shared" si="107"/>
        <v/>
      </c>
      <c r="K6613"/>
    </row>
    <row r="6614" spans="2:11" x14ac:dyDescent="0.25">
      <c r="B6614" t="str">
        <f t="shared" si="107"/>
        <v/>
      </c>
      <c r="K6614"/>
    </row>
    <row r="6615" spans="2:11" x14ac:dyDescent="0.25">
      <c r="B6615" t="str">
        <f t="shared" si="107"/>
        <v/>
      </c>
      <c r="K6615"/>
    </row>
    <row r="6616" spans="2:11" x14ac:dyDescent="0.25">
      <c r="B6616" t="str">
        <f t="shared" si="107"/>
        <v/>
      </c>
      <c r="K6616"/>
    </row>
    <row r="6617" spans="2:11" x14ac:dyDescent="0.25">
      <c r="B6617" t="str">
        <f t="shared" si="107"/>
        <v/>
      </c>
      <c r="K6617"/>
    </row>
    <row r="6618" spans="2:11" x14ac:dyDescent="0.25">
      <c r="B6618" t="str">
        <f t="shared" si="107"/>
        <v/>
      </c>
      <c r="K6618"/>
    </row>
    <row r="6619" spans="2:11" x14ac:dyDescent="0.25">
      <c r="B6619" t="str">
        <f t="shared" si="107"/>
        <v/>
      </c>
      <c r="K6619"/>
    </row>
    <row r="6620" spans="2:11" x14ac:dyDescent="0.25">
      <c r="B6620" t="str">
        <f t="shared" si="107"/>
        <v/>
      </c>
      <c r="K6620"/>
    </row>
    <row r="6621" spans="2:11" x14ac:dyDescent="0.25">
      <c r="B6621" t="str">
        <f t="shared" si="107"/>
        <v/>
      </c>
      <c r="K6621"/>
    </row>
    <row r="6622" spans="2:11" x14ac:dyDescent="0.25">
      <c r="B6622" t="str">
        <f t="shared" si="107"/>
        <v/>
      </c>
      <c r="K6622"/>
    </row>
    <row r="6623" spans="2:11" x14ac:dyDescent="0.25">
      <c r="B6623" t="str">
        <f t="shared" si="107"/>
        <v/>
      </c>
      <c r="K6623"/>
    </row>
    <row r="6624" spans="2:11" x14ac:dyDescent="0.25">
      <c r="B6624" t="str">
        <f t="shared" si="107"/>
        <v/>
      </c>
      <c r="K6624"/>
    </row>
    <row r="6625" spans="2:11" x14ac:dyDescent="0.25">
      <c r="B6625" t="str">
        <f t="shared" si="107"/>
        <v/>
      </c>
      <c r="K6625"/>
    </row>
    <row r="6626" spans="2:11" x14ac:dyDescent="0.25">
      <c r="B6626" t="str">
        <f t="shared" si="107"/>
        <v/>
      </c>
      <c r="K6626"/>
    </row>
    <row r="6627" spans="2:11" x14ac:dyDescent="0.25">
      <c r="B6627" t="str">
        <f t="shared" si="107"/>
        <v/>
      </c>
      <c r="K6627"/>
    </row>
    <row r="6628" spans="2:11" x14ac:dyDescent="0.25">
      <c r="B6628" t="str">
        <f t="shared" si="107"/>
        <v/>
      </c>
      <c r="K6628"/>
    </row>
    <row r="6629" spans="2:11" x14ac:dyDescent="0.25">
      <c r="B6629" t="str">
        <f t="shared" si="107"/>
        <v/>
      </c>
      <c r="K6629"/>
    </row>
    <row r="6630" spans="2:11" x14ac:dyDescent="0.25">
      <c r="B6630" t="str">
        <f t="shared" si="107"/>
        <v/>
      </c>
      <c r="K6630"/>
    </row>
    <row r="6631" spans="2:11" x14ac:dyDescent="0.25">
      <c r="B6631" t="str">
        <f t="shared" si="107"/>
        <v/>
      </c>
      <c r="K6631"/>
    </row>
    <row r="6632" spans="2:11" x14ac:dyDescent="0.25">
      <c r="B6632" t="str">
        <f t="shared" si="107"/>
        <v/>
      </c>
      <c r="K6632"/>
    </row>
    <row r="6633" spans="2:11" x14ac:dyDescent="0.25">
      <c r="B6633" t="str">
        <f t="shared" si="107"/>
        <v/>
      </c>
      <c r="K6633"/>
    </row>
    <row r="6634" spans="2:11" x14ac:dyDescent="0.25">
      <c r="B6634" t="str">
        <f t="shared" si="107"/>
        <v/>
      </c>
      <c r="K6634"/>
    </row>
    <row r="6635" spans="2:11" x14ac:dyDescent="0.25">
      <c r="B6635" t="str">
        <f t="shared" si="107"/>
        <v/>
      </c>
      <c r="K6635"/>
    </row>
    <row r="6636" spans="2:11" x14ac:dyDescent="0.25">
      <c r="B6636" t="str">
        <f t="shared" si="107"/>
        <v/>
      </c>
      <c r="K6636"/>
    </row>
    <row r="6637" spans="2:11" x14ac:dyDescent="0.25">
      <c r="B6637" t="str">
        <f t="shared" si="107"/>
        <v/>
      </c>
      <c r="K6637"/>
    </row>
    <row r="6638" spans="2:11" x14ac:dyDescent="0.25">
      <c r="B6638" t="str">
        <f t="shared" si="107"/>
        <v/>
      </c>
      <c r="K6638"/>
    </row>
    <row r="6639" spans="2:11" x14ac:dyDescent="0.25">
      <c r="B6639" t="str">
        <f t="shared" si="107"/>
        <v/>
      </c>
      <c r="K6639"/>
    </row>
    <row r="6640" spans="2:11" x14ac:dyDescent="0.25">
      <c r="B6640" t="str">
        <f t="shared" si="107"/>
        <v/>
      </c>
      <c r="K6640"/>
    </row>
    <row r="6641" spans="2:11" x14ac:dyDescent="0.25">
      <c r="B6641" t="str">
        <f t="shared" si="107"/>
        <v/>
      </c>
      <c r="K6641"/>
    </row>
    <row r="6642" spans="2:11" x14ac:dyDescent="0.25">
      <c r="B6642" t="str">
        <f t="shared" si="107"/>
        <v/>
      </c>
      <c r="K6642"/>
    </row>
    <row r="6643" spans="2:11" x14ac:dyDescent="0.25">
      <c r="B6643" t="str">
        <f t="shared" si="107"/>
        <v/>
      </c>
      <c r="K6643"/>
    </row>
    <row r="6644" spans="2:11" x14ac:dyDescent="0.25">
      <c r="B6644" t="str">
        <f t="shared" si="107"/>
        <v/>
      </c>
      <c r="K6644"/>
    </row>
    <row r="6645" spans="2:11" x14ac:dyDescent="0.25">
      <c r="B6645" t="str">
        <f t="shared" si="107"/>
        <v/>
      </c>
      <c r="K6645"/>
    </row>
    <row r="6646" spans="2:11" x14ac:dyDescent="0.25">
      <c r="B6646" t="str">
        <f t="shared" si="107"/>
        <v/>
      </c>
      <c r="K6646"/>
    </row>
    <row r="6647" spans="2:11" x14ac:dyDescent="0.25">
      <c r="B6647" t="str">
        <f t="shared" si="107"/>
        <v/>
      </c>
      <c r="K6647"/>
    </row>
    <row r="6648" spans="2:11" x14ac:dyDescent="0.25">
      <c r="B6648" t="str">
        <f t="shared" si="107"/>
        <v/>
      </c>
      <c r="K6648"/>
    </row>
    <row r="6649" spans="2:11" x14ac:dyDescent="0.25">
      <c r="B6649" t="str">
        <f t="shared" si="107"/>
        <v/>
      </c>
      <c r="K6649"/>
    </row>
    <row r="6650" spans="2:11" x14ac:dyDescent="0.25">
      <c r="B6650" t="str">
        <f t="shared" si="107"/>
        <v/>
      </c>
      <c r="K6650"/>
    </row>
    <row r="6651" spans="2:11" x14ac:dyDescent="0.25">
      <c r="B6651" t="str">
        <f t="shared" si="107"/>
        <v/>
      </c>
      <c r="K6651"/>
    </row>
    <row r="6652" spans="2:11" x14ac:dyDescent="0.25">
      <c r="B6652" t="str">
        <f t="shared" si="107"/>
        <v/>
      </c>
      <c r="K6652"/>
    </row>
    <row r="6653" spans="2:11" x14ac:dyDescent="0.25">
      <c r="B6653" t="str">
        <f t="shared" si="107"/>
        <v/>
      </c>
      <c r="K6653"/>
    </row>
    <row r="6654" spans="2:11" x14ac:dyDescent="0.25">
      <c r="B6654" t="str">
        <f t="shared" si="107"/>
        <v/>
      </c>
      <c r="K6654"/>
    </row>
    <row r="6655" spans="2:11" x14ac:dyDescent="0.25">
      <c r="B6655" t="str">
        <f t="shared" si="107"/>
        <v/>
      </c>
      <c r="K6655"/>
    </row>
    <row r="6656" spans="2:11" x14ac:dyDescent="0.25">
      <c r="B6656" t="str">
        <f t="shared" si="107"/>
        <v/>
      </c>
      <c r="K6656"/>
    </row>
    <row r="6657" spans="2:11" x14ac:dyDescent="0.25">
      <c r="B6657" t="str">
        <f t="shared" si="107"/>
        <v/>
      </c>
      <c r="K6657"/>
    </row>
    <row r="6658" spans="2:11" x14ac:dyDescent="0.25">
      <c r="B6658" t="str">
        <f t="shared" si="107"/>
        <v/>
      </c>
      <c r="K6658"/>
    </row>
    <row r="6659" spans="2:11" x14ac:dyDescent="0.25">
      <c r="B6659" t="str">
        <f t="shared" si="107"/>
        <v/>
      </c>
      <c r="K6659"/>
    </row>
    <row r="6660" spans="2:11" x14ac:dyDescent="0.25">
      <c r="B6660" t="str">
        <f t="shared" si="107"/>
        <v/>
      </c>
      <c r="K6660"/>
    </row>
    <row r="6661" spans="2:11" x14ac:dyDescent="0.25">
      <c r="B6661" t="str">
        <f t="shared" si="107"/>
        <v/>
      </c>
      <c r="K6661"/>
    </row>
    <row r="6662" spans="2:11" x14ac:dyDescent="0.25">
      <c r="B6662" t="str">
        <f t="shared" si="107"/>
        <v/>
      </c>
      <c r="K6662"/>
    </row>
    <row r="6663" spans="2:11" x14ac:dyDescent="0.25">
      <c r="B6663" t="str">
        <f t="shared" si="107"/>
        <v/>
      </c>
      <c r="K6663"/>
    </row>
    <row r="6664" spans="2:11" x14ac:dyDescent="0.25">
      <c r="B6664" t="str">
        <f t="shared" si="107"/>
        <v/>
      </c>
      <c r="K6664"/>
    </row>
    <row r="6665" spans="2:11" x14ac:dyDescent="0.25">
      <c r="B6665" t="str">
        <f t="shared" si="107"/>
        <v/>
      </c>
      <c r="K6665"/>
    </row>
    <row r="6666" spans="2:11" x14ac:dyDescent="0.25">
      <c r="B6666" t="str">
        <f t="shared" ref="B6666:B6729" si="108">LEFT(A6666,3)</f>
        <v/>
      </c>
      <c r="K6666"/>
    </row>
    <row r="6667" spans="2:11" x14ac:dyDescent="0.25">
      <c r="B6667" t="str">
        <f t="shared" si="108"/>
        <v/>
      </c>
      <c r="K6667"/>
    </row>
    <row r="6668" spans="2:11" x14ac:dyDescent="0.25">
      <c r="B6668" t="str">
        <f t="shared" si="108"/>
        <v/>
      </c>
      <c r="K6668"/>
    </row>
    <row r="6669" spans="2:11" x14ac:dyDescent="0.25">
      <c r="B6669" t="str">
        <f t="shared" si="108"/>
        <v/>
      </c>
      <c r="K6669"/>
    </row>
    <row r="6670" spans="2:11" x14ac:dyDescent="0.25">
      <c r="B6670" t="str">
        <f t="shared" si="108"/>
        <v/>
      </c>
      <c r="K6670"/>
    </row>
    <row r="6671" spans="2:11" x14ac:dyDescent="0.25">
      <c r="B6671" t="str">
        <f t="shared" si="108"/>
        <v/>
      </c>
      <c r="K6671"/>
    </row>
    <row r="6672" spans="2:11" x14ac:dyDescent="0.25">
      <c r="B6672" t="str">
        <f t="shared" si="108"/>
        <v/>
      </c>
      <c r="K6672"/>
    </row>
    <row r="6673" spans="2:11" x14ac:dyDescent="0.25">
      <c r="B6673" t="str">
        <f t="shared" si="108"/>
        <v/>
      </c>
      <c r="K6673"/>
    </row>
    <row r="6674" spans="2:11" x14ac:dyDescent="0.25">
      <c r="B6674" t="str">
        <f t="shared" si="108"/>
        <v/>
      </c>
      <c r="K6674"/>
    </row>
    <row r="6675" spans="2:11" x14ac:dyDescent="0.25">
      <c r="B6675" t="str">
        <f t="shared" si="108"/>
        <v/>
      </c>
      <c r="K6675"/>
    </row>
    <row r="6676" spans="2:11" x14ac:dyDescent="0.25">
      <c r="B6676" t="str">
        <f t="shared" si="108"/>
        <v/>
      </c>
      <c r="K6676"/>
    </row>
    <row r="6677" spans="2:11" x14ac:dyDescent="0.25">
      <c r="B6677" t="str">
        <f t="shared" si="108"/>
        <v/>
      </c>
      <c r="K6677"/>
    </row>
    <row r="6678" spans="2:11" x14ac:dyDescent="0.25">
      <c r="B6678" t="str">
        <f t="shared" si="108"/>
        <v/>
      </c>
      <c r="K6678"/>
    </row>
    <row r="6679" spans="2:11" x14ac:dyDescent="0.25">
      <c r="B6679" t="str">
        <f t="shared" si="108"/>
        <v/>
      </c>
      <c r="K6679"/>
    </row>
    <row r="6680" spans="2:11" x14ac:dyDescent="0.25">
      <c r="B6680" t="str">
        <f t="shared" si="108"/>
        <v/>
      </c>
      <c r="K6680"/>
    </row>
    <row r="6681" spans="2:11" x14ac:dyDescent="0.25">
      <c r="B6681" t="str">
        <f t="shared" si="108"/>
        <v/>
      </c>
      <c r="K6681"/>
    </row>
    <row r="6682" spans="2:11" x14ac:dyDescent="0.25">
      <c r="B6682" t="str">
        <f t="shared" si="108"/>
        <v/>
      </c>
      <c r="K6682"/>
    </row>
    <row r="6683" spans="2:11" x14ac:dyDescent="0.25">
      <c r="B6683" t="str">
        <f t="shared" si="108"/>
        <v/>
      </c>
      <c r="K6683"/>
    </row>
    <row r="6684" spans="2:11" x14ac:dyDescent="0.25">
      <c r="B6684" t="str">
        <f t="shared" si="108"/>
        <v/>
      </c>
      <c r="K6684"/>
    </row>
    <row r="6685" spans="2:11" x14ac:dyDescent="0.25">
      <c r="B6685" t="str">
        <f t="shared" si="108"/>
        <v/>
      </c>
      <c r="K6685"/>
    </row>
    <row r="6686" spans="2:11" x14ac:dyDescent="0.25">
      <c r="B6686" t="str">
        <f t="shared" si="108"/>
        <v/>
      </c>
      <c r="K6686"/>
    </row>
    <row r="6687" spans="2:11" x14ac:dyDescent="0.25">
      <c r="B6687" t="str">
        <f t="shared" si="108"/>
        <v/>
      </c>
      <c r="K6687"/>
    </row>
    <row r="6688" spans="2:11" x14ac:dyDescent="0.25">
      <c r="B6688" t="str">
        <f t="shared" si="108"/>
        <v/>
      </c>
      <c r="K6688"/>
    </row>
    <row r="6689" spans="2:11" x14ac:dyDescent="0.25">
      <c r="B6689" t="str">
        <f t="shared" si="108"/>
        <v/>
      </c>
      <c r="K6689"/>
    </row>
    <row r="6690" spans="2:11" x14ac:dyDescent="0.25">
      <c r="B6690" t="str">
        <f t="shared" si="108"/>
        <v/>
      </c>
      <c r="K6690"/>
    </row>
    <row r="6691" spans="2:11" x14ac:dyDescent="0.25">
      <c r="B6691" t="str">
        <f t="shared" si="108"/>
        <v/>
      </c>
      <c r="K6691"/>
    </row>
    <row r="6692" spans="2:11" x14ac:dyDescent="0.25">
      <c r="B6692" t="str">
        <f t="shared" si="108"/>
        <v/>
      </c>
      <c r="K6692"/>
    </row>
    <row r="6693" spans="2:11" x14ac:dyDescent="0.25">
      <c r="B6693" t="str">
        <f t="shared" si="108"/>
        <v/>
      </c>
      <c r="K6693"/>
    </row>
    <row r="6694" spans="2:11" x14ac:dyDescent="0.25">
      <c r="B6694" t="str">
        <f t="shared" si="108"/>
        <v/>
      </c>
      <c r="K6694"/>
    </row>
    <row r="6695" spans="2:11" x14ac:dyDescent="0.25">
      <c r="B6695" t="str">
        <f t="shared" si="108"/>
        <v/>
      </c>
      <c r="K6695"/>
    </row>
    <row r="6696" spans="2:11" x14ac:dyDescent="0.25">
      <c r="B6696" t="str">
        <f t="shared" si="108"/>
        <v/>
      </c>
      <c r="K6696"/>
    </row>
    <row r="6697" spans="2:11" x14ac:dyDescent="0.25">
      <c r="B6697" t="str">
        <f t="shared" si="108"/>
        <v/>
      </c>
      <c r="K6697"/>
    </row>
    <row r="6698" spans="2:11" x14ac:dyDescent="0.25">
      <c r="B6698" t="str">
        <f t="shared" si="108"/>
        <v/>
      </c>
      <c r="K6698"/>
    </row>
    <row r="6699" spans="2:11" x14ac:dyDescent="0.25">
      <c r="B6699" t="str">
        <f t="shared" si="108"/>
        <v/>
      </c>
      <c r="K6699"/>
    </row>
    <row r="6700" spans="2:11" x14ac:dyDescent="0.25">
      <c r="B6700" t="str">
        <f t="shared" si="108"/>
        <v/>
      </c>
      <c r="K6700"/>
    </row>
    <row r="6701" spans="2:11" x14ac:dyDescent="0.25">
      <c r="B6701" t="str">
        <f t="shared" si="108"/>
        <v/>
      </c>
      <c r="K6701"/>
    </row>
    <row r="6702" spans="2:11" x14ac:dyDescent="0.25">
      <c r="B6702" t="str">
        <f t="shared" si="108"/>
        <v/>
      </c>
      <c r="K6702"/>
    </row>
    <row r="6703" spans="2:11" x14ac:dyDescent="0.25">
      <c r="B6703" t="str">
        <f t="shared" si="108"/>
        <v/>
      </c>
      <c r="K6703"/>
    </row>
    <row r="6704" spans="2:11" x14ac:dyDescent="0.25">
      <c r="B6704" t="str">
        <f t="shared" si="108"/>
        <v/>
      </c>
      <c r="K6704"/>
    </row>
    <row r="6705" spans="2:11" x14ac:dyDescent="0.25">
      <c r="B6705" t="str">
        <f t="shared" si="108"/>
        <v/>
      </c>
      <c r="K6705"/>
    </row>
    <row r="6706" spans="2:11" x14ac:dyDescent="0.25">
      <c r="B6706" t="str">
        <f t="shared" si="108"/>
        <v/>
      </c>
      <c r="K6706"/>
    </row>
    <row r="6707" spans="2:11" x14ac:dyDescent="0.25">
      <c r="B6707" t="str">
        <f t="shared" si="108"/>
        <v/>
      </c>
      <c r="K6707"/>
    </row>
    <row r="6708" spans="2:11" x14ac:dyDescent="0.25">
      <c r="B6708" t="str">
        <f t="shared" si="108"/>
        <v/>
      </c>
      <c r="K6708"/>
    </row>
    <row r="6709" spans="2:11" x14ac:dyDescent="0.25">
      <c r="B6709" t="str">
        <f t="shared" si="108"/>
        <v/>
      </c>
      <c r="K6709"/>
    </row>
    <row r="6710" spans="2:11" x14ac:dyDescent="0.25">
      <c r="B6710" t="str">
        <f t="shared" si="108"/>
        <v/>
      </c>
      <c r="K6710"/>
    </row>
    <row r="6711" spans="2:11" x14ac:dyDescent="0.25">
      <c r="B6711" t="str">
        <f t="shared" si="108"/>
        <v/>
      </c>
      <c r="K6711"/>
    </row>
    <row r="6712" spans="2:11" x14ac:dyDescent="0.25">
      <c r="B6712" t="str">
        <f t="shared" si="108"/>
        <v/>
      </c>
      <c r="K6712"/>
    </row>
    <row r="6713" spans="2:11" x14ac:dyDescent="0.25">
      <c r="B6713" t="str">
        <f t="shared" si="108"/>
        <v/>
      </c>
      <c r="K6713"/>
    </row>
    <row r="6714" spans="2:11" x14ac:dyDescent="0.25">
      <c r="B6714" t="str">
        <f t="shared" si="108"/>
        <v/>
      </c>
      <c r="K6714"/>
    </row>
    <row r="6715" spans="2:11" x14ac:dyDescent="0.25">
      <c r="B6715" t="str">
        <f t="shared" si="108"/>
        <v/>
      </c>
      <c r="K6715"/>
    </row>
    <row r="6716" spans="2:11" x14ac:dyDescent="0.25">
      <c r="B6716" t="str">
        <f t="shared" si="108"/>
        <v/>
      </c>
      <c r="K6716"/>
    </row>
    <row r="6717" spans="2:11" x14ac:dyDescent="0.25">
      <c r="B6717" t="str">
        <f t="shared" si="108"/>
        <v/>
      </c>
      <c r="K6717"/>
    </row>
    <row r="6718" spans="2:11" x14ac:dyDescent="0.25">
      <c r="B6718" t="str">
        <f t="shared" si="108"/>
        <v/>
      </c>
      <c r="K6718"/>
    </row>
    <row r="6719" spans="2:11" x14ac:dyDescent="0.25">
      <c r="B6719" t="str">
        <f t="shared" si="108"/>
        <v/>
      </c>
      <c r="K6719"/>
    </row>
    <row r="6720" spans="2:11" x14ac:dyDescent="0.25">
      <c r="B6720" t="str">
        <f t="shared" si="108"/>
        <v/>
      </c>
      <c r="K6720"/>
    </row>
    <row r="6721" spans="2:11" x14ac:dyDescent="0.25">
      <c r="B6721" t="str">
        <f t="shared" si="108"/>
        <v/>
      </c>
      <c r="K6721"/>
    </row>
    <row r="6722" spans="2:11" x14ac:dyDescent="0.25">
      <c r="B6722" t="str">
        <f t="shared" si="108"/>
        <v/>
      </c>
      <c r="K6722"/>
    </row>
    <row r="6723" spans="2:11" x14ac:dyDescent="0.25">
      <c r="B6723" t="str">
        <f t="shared" si="108"/>
        <v/>
      </c>
      <c r="K6723"/>
    </row>
    <row r="6724" spans="2:11" x14ac:dyDescent="0.25">
      <c r="B6724" t="str">
        <f t="shared" si="108"/>
        <v/>
      </c>
      <c r="K6724"/>
    </row>
    <row r="6725" spans="2:11" x14ac:dyDescent="0.25">
      <c r="B6725" t="str">
        <f t="shared" si="108"/>
        <v/>
      </c>
      <c r="K6725"/>
    </row>
    <row r="6726" spans="2:11" x14ac:dyDescent="0.25">
      <c r="B6726" t="str">
        <f t="shared" si="108"/>
        <v/>
      </c>
      <c r="K6726"/>
    </row>
    <row r="6727" spans="2:11" x14ac:dyDescent="0.25">
      <c r="B6727" t="str">
        <f t="shared" si="108"/>
        <v/>
      </c>
      <c r="K6727"/>
    </row>
    <row r="6728" spans="2:11" x14ac:dyDescent="0.25">
      <c r="B6728" t="str">
        <f t="shared" si="108"/>
        <v/>
      </c>
      <c r="K6728"/>
    </row>
    <row r="6729" spans="2:11" x14ac:dyDescent="0.25">
      <c r="B6729" t="str">
        <f t="shared" si="108"/>
        <v/>
      </c>
      <c r="K6729"/>
    </row>
    <row r="6730" spans="2:11" x14ac:dyDescent="0.25">
      <c r="B6730" t="str">
        <f t="shared" ref="B6730:B6793" si="109">LEFT(A6730,3)</f>
        <v/>
      </c>
      <c r="K6730"/>
    </row>
    <row r="6731" spans="2:11" x14ac:dyDescent="0.25">
      <c r="B6731" t="str">
        <f t="shared" si="109"/>
        <v/>
      </c>
      <c r="K6731"/>
    </row>
    <row r="6732" spans="2:11" x14ac:dyDescent="0.25">
      <c r="B6732" t="str">
        <f t="shared" si="109"/>
        <v/>
      </c>
      <c r="K6732"/>
    </row>
    <row r="6733" spans="2:11" x14ac:dyDescent="0.25">
      <c r="B6733" t="str">
        <f t="shared" si="109"/>
        <v/>
      </c>
      <c r="K6733"/>
    </row>
    <row r="6734" spans="2:11" x14ac:dyDescent="0.25">
      <c r="B6734" t="str">
        <f t="shared" si="109"/>
        <v/>
      </c>
      <c r="K6734"/>
    </row>
    <row r="6735" spans="2:11" x14ac:dyDescent="0.25">
      <c r="B6735" t="str">
        <f t="shared" si="109"/>
        <v/>
      </c>
      <c r="K6735"/>
    </row>
    <row r="6736" spans="2:11" x14ac:dyDescent="0.25">
      <c r="B6736" t="str">
        <f t="shared" si="109"/>
        <v/>
      </c>
      <c r="K6736"/>
    </row>
    <row r="6737" spans="2:11" x14ac:dyDescent="0.25">
      <c r="B6737" t="str">
        <f t="shared" si="109"/>
        <v/>
      </c>
      <c r="K6737"/>
    </row>
    <row r="6738" spans="2:11" x14ac:dyDescent="0.25">
      <c r="B6738" t="str">
        <f t="shared" si="109"/>
        <v/>
      </c>
      <c r="K6738"/>
    </row>
    <row r="6739" spans="2:11" x14ac:dyDescent="0.25">
      <c r="B6739" t="str">
        <f t="shared" si="109"/>
        <v/>
      </c>
      <c r="K6739"/>
    </row>
    <row r="6740" spans="2:11" x14ac:dyDescent="0.25">
      <c r="B6740" t="str">
        <f t="shared" si="109"/>
        <v/>
      </c>
      <c r="K6740"/>
    </row>
    <row r="6741" spans="2:11" x14ac:dyDescent="0.25">
      <c r="B6741" t="str">
        <f t="shared" si="109"/>
        <v/>
      </c>
      <c r="K6741"/>
    </row>
    <row r="6742" spans="2:11" x14ac:dyDescent="0.25">
      <c r="B6742" t="str">
        <f t="shared" si="109"/>
        <v/>
      </c>
      <c r="K6742"/>
    </row>
    <row r="6743" spans="2:11" x14ac:dyDescent="0.25">
      <c r="B6743" t="str">
        <f t="shared" si="109"/>
        <v/>
      </c>
      <c r="K6743"/>
    </row>
    <row r="6744" spans="2:11" x14ac:dyDescent="0.25">
      <c r="B6744" t="str">
        <f t="shared" si="109"/>
        <v/>
      </c>
      <c r="K6744"/>
    </row>
    <row r="6745" spans="2:11" x14ac:dyDescent="0.25">
      <c r="B6745" t="str">
        <f t="shared" si="109"/>
        <v/>
      </c>
      <c r="K6745"/>
    </row>
    <row r="6746" spans="2:11" x14ac:dyDescent="0.25">
      <c r="B6746" t="str">
        <f t="shared" si="109"/>
        <v/>
      </c>
      <c r="K6746"/>
    </row>
    <row r="6747" spans="2:11" x14ac:dyDescent="0.25">
      <c r="B6747" t="str">
        <f t="shared" si="109"/>
        <v/>
      </c>
      <c r="K6747"/>
    </row>
    <row r="6748" spans="2:11" x14ac:dyDescent="0.25">
      <c r="B6748" t="str">
        <f t="shared" si="109"/>
        <v/>
      </c>
      <c r="K6748"/>
    </row>
    <row r="6749" spans="2:11" x14ac:dyDescent="0.25">
      <c r="B6749" t="str">
        <f t="shared" si="109"/>
        <v/>
      </c>
      <c r="K6749"/>
    </row>
    <row r="6750" spans="2:11" x14ac:dyDescent="0.25">
      <c r="B6750" t="str">
        <f t="shared" si="109"/>
        <v/>
      </c>
      <c r="K6750"/>
    </row>
    <row r="6751" spans="2:11" x14ac:dyDescent="0.25">
      <c r="B6751" t="str">
        <f t="shared" si="109"/>
        <v/>
      </c>
      <c r="K6751"/>
    </row>
    <row r="6752" spans="2:11" x14ac:dyDescent="0.25">
      <c r="B6752" t="str">
        <f t="shared" si="109"/>
        <v/>
      </c>
      <c r="K6752"/>
    </row>
    <row r="6753" spans="2:11" x14ac:dyDescent="0.25">
      <c r="B6753" t="str">
        <f t="shared" si="109"/>
        <v/>
      </c>
      <c r="K6753"/>
    </row>
    <row r="6754" spans="2:11" x14ac:dyDescent="0.25">
      <c r="B6754" t="str">
        <f t="shared" si="109"/>
        <v/>
      </c>
      <c r="K6754"/>
    </row>
    <row r="6755" spans="2:11" x14ac:dyDescent="0.25">
      <c r="B6755" t="str">
        <f t="shared" si="109"/>
        <v/>
      </c>
      <c r="K6755"/>
    </row>
    <row r="6756" spans="2:11" x14ac:dyDescent="0.25">
      <c r="B6756" t="str">
        <f t="shared" si="109"/>
        <v/>
      </c>
      <c r="K6756"/>
    </row>
    <row r="6757" spans="2:11" x14ac:dyDescent="0.25">
      <c r="B6757" t="str">
        <f t="shared" si="109"/>
        <v/>
      </c>
      <c r="K6757"/>
    </row>
    <row r="6758" spans="2:11" x14ac:dyDescent="0.25">
      <c r="B6758" t="str">
        <f t="shared" si="109"/>
        <v/>
      </c>
      <c r="K6758"/>
    </row>
    <row r="6759" spans="2:11" x14ac:dyDescent="0.25">
      <c r="B6759" t="str">
        <f t="shared" si="109"/>
        <v/>
      </c>
      <c r="K6759"/>
    </row>
    <row r="6760" spans="2:11" x14ac:dyDescent="0.25">
      <c r="B6760" t="str">
        <f t="shared" si="109"/>
        <v/>
      </c>
      <c r="K6760"/>
    </row>
    <row r="6761" spans="2:11" x14ac:dyDescent="0.25">
      <c r="B6761" t="str">
        <f t="shared" si="109"/>
        <v/>
      </c>
      <c r="K6761"/>
    </row>
    <row r="6762" spans="2:11" x14ac:dyDescent="0.25">
      <c r="B6762" t="str">
        <f t="shared" si="109"/>
        <v/>
      </c>
      <c r="K6762"/>
    </row>
    <row r="6763" spans="2:11" x14ac:dyDescent="0.25">
      <c r="B6763" t="str">
        <f t="shared" si="109"/>
        <v/>
      </c>
      <c r="K6763"/>
    </row>
    <row r="6764" spans="2:11" x14ac:dyDescent="0.25">
      <c r="B6764" t="str">
        <f t="shared" si="109"/>
        <v/>
      </c>
      <c r="K6764"/>
    </row>
    <row r="6765" spans="2:11" x14ac:dyDescent="0.25">
      <c r="B6765" t="str">
        <f t="shared" si="109"/>
        <v/>
      </c>
      <c r="K6765"/>
    </row>
    <row r="6766" spans="2:11" x14ac:dyDescent="0.25">
      <c r="B6766" t="str">
        <f t="shared" si="109"/>
        <v/>
      </c>
      <c r="K6766"/>
    </row>
    <row r="6767" spans="2:11" x14ac:dyDescent="0.25">
      <c r="B6767" t="str">
        <f t="shared" si="109"/>
        <v/>
      </c>
      <c r="K6767"/>
    </row>
    <row r="6768" spans="2:11" x14ac:dyDescent="0.25">
      <c r="B6768" t="str">
        <f t="shared" si="109"/>
        <v/>
      </c>
      <c r="K6768"/>
    </row>
    <row r="6769" spans="2:11" x14ac:dyDescent="0.25">
      <c r="B6769" t="str">
        <f t="shared" si="109"/>
        <v/>
      </c>
      <c r="K6769"/>
    </row>
    <row r="6770" spans="2:11" x14ac:dyDescent="0.25">
      <c r="B6770" t="str">
        <f t="shared" si="109"/>
        <v/>
      </c>
      <c r="K6770"/>
    </row>
    <row r="6771" spans="2:11" x14ac:dyDescent="0.25">
      <c r="B6771" t="str">
        <f t="shared" si="109"/>
        <v/>
      </c>
      <c r="K6771"/>
    </row>
    <row r="6772" spans="2:11" x14ac:dyDescent="0.25">
      <c r="B6772" t="str">
        <f t="shared" si="109"/>
        <v/>
      </c>
      <c r="K6772"/>
    </row>
    <row r="6773" spans="2:11" x14ac:dyDescent="0.25">
      <c r="B6773" t="str">
        <f t="shared" si="109"/>
        <v/>
      </c>
      <c r="K6773"/>
    </row>
    <row r="6774" spans="2:11" x14ac:dyDescent="0.25">
      <c r="B6774" t="str">
        <f t="shared" si="109"/>
        <v/>
      </c>
      <c r="K6774"/>
    </row>
    <row r="6775" spans="2:11" x14ac:dyDescent="0.25">
      <c r="B6775" t="str">
        <f t="shared" si="109"/>
        <v/>
      </c>
      <c r="K6775"/>
    </row>
    <row r="6776" spans="2:11" x14ac:dyDescent="0.25">
      <c r="B6776" t="str">
        <f t="shared" si="109"/>
        <v/>
      </c>
      <c r="K6776"/>
    </row>
    <row r="6777" spans="2:11" x14ac:dyDescent="0.25">
      <c r="B6777" t="str">
        <f t="shared" si="109"/>
        <v/>
      </c>
      <c r="K6777"/>
    </row>
    <row r="6778" spans="2:11" x14ac:dyDescent="0.25">
      <c r="B6778" t="str">
        <f t="shared" si="109"/>
        <v/>
      </c>
      <c r="K6778"/>
    </row>
    <row r="6779" spans="2:11" x14ac:dyDescent="0.25">
      <c r="B6779" t="str">
        <f t="shared" si="109"/>
        <v/>
      </c>
      <c r="K6779"/>
    </row>
    <row r="6780" spans="2:11" x14ac:dyDescent="0.25">
      <c r="B6780" t="str">
        <f t="shared" si="109"/>
        <v/>
      </c>
      <c r="K6780"/>
    </row>
    <row r="6781" spans="2:11" x14ac:dyDescent="0.25">
      <c r="B6781" t="str">
        <f t="shared" si="109"/>
        <v/>
      </c>
      <c r="K6781"/>
    </row>
    <row r="6782" spans="2:11" x14ac:dyDescent="0.25">
      <c r="B6782" t="str">
        <f t="shared" si="109"/>
        <v/>
      </c>
      <c r="K6782"/>
    </row>
    <row r="6783" spans="2:11" x14ac:dyDescent="0.25">
      <c r="B6783" t="str">
        <f t="shared" si="109"/>
        <v/>
      </c>
      <c r="K6783"/>
    </row>
    <row r="6784" spans="2:11" x14ac:dyDescent="0.25">
      <c r="B6784" t="str">
        <f t="shared" si="109"/>
        <v/>
      </c>
      <c r="K6784"/>
    </row>
    <row r="6785" spans="2:11" x14ac:dyDescent="0.25">
      <c r="B6785" t="str">
        <f t="shared" si="109"/>
        <v/>
      </c>
      <c r="K6785"/>
    </row>
    <row r="6786" spans="2:11" x14ac:dyDescent="0.25">
      <c r="B6786" t="str">
        <f t="shared" si="109"/>
        <v/>
      </c>
      <c r="K6786"/>
    </row>
    <row r="6787" spans="2:11" x14ac:dyDescent="0.25">
      <c r="B6787" t="str">
        <f t="shared" si="109"/>
        <v/>
      </c>
      <c r="K6787"/>
    </row>
    <row r="6788" spans="2:11" x14ac:dyDescent="0.25">
      <c r="B6788" t="str">
        <f t="shared" si="109"/>
        <v/>
      </c>
      <c r="K6788"/>
    </row>
    <row r="6789" spans="2:11" x14ac:dyDescent="0.25">
      <c r="B6789" t="str">
        <f t="shared" si="109"/>
        <v/>
      </c>
      <c r="K6789"/>
    </row>
    <row r="6790" spans="2:11" x14ac:dyDescent="0.25">
      <c r="B6790" t="str">
        <f t="shared" si="109"/>
        <v/>
      </c>
      <c r="K6790"/>
    </row>
    <row r="6791" spans="2:11" x14ac:dyDescent="0.25">
      <c r="B6791" t="str">
        <f t="shared" si="109"/>
        <v/>
      </c>
      <c r="K6791"/>
    </row>
    <row r="6792" spans="2:11" x14ac:dyDescent="0.25">
      <c r="B6792" t="str">
        <f t="shared" si="109"/>
        <v/>
      </c>
      <c r="K6792"/>
    </row>
    <row r="6793" spans="2:11" x14ac:dyDescent="0.25">
      <c r="B6793" t="str">
        <f t="shared" si="109"/>
        <v/>
      </c>
      <c r="K6793"/>
    </row>
    <row r="6794" spans="2:11" x14ac:dyDescent="0.25">
      <c r="B6794" t="str">
        <f t="shared" ref="B6794:B6857" si="110">LEFT(A6794,3)</f>
        <v/>
      </c>
      <c r="K6794"/>
    </row>
    <row r="6795" spans="2:11" x14ac:dyDescent="0.25">
      <c r="B6795" t="str">
        <f t="shared" si="110"/>
        <v/>
      </c>
      <c r="K6795"/>
    </row>
    <row r="6796" spans="2:11" x14ac:dyDescent="0.25">
      <c r="B6796" t="str">
        <f t="shared" si="110"/>
        <v/>
      </c>
      <c r="K6796"/>
    </row>
    <row r="6797" spans="2:11" x14ac:dyDescent="0.25">
      <c r="B6797" t="str">
        <f t="shared" si="110"/>
        <v/>
      </c>
      <c r="K6797"/>
    </row>
    <row r="6798" spans="2:11" x14ac:dyDescent="0.25">
      <c r="B6798" t="str">
        <f t="shared" si="110"/>
        <v/>
      </c>
      <c r="K6798"/>
    </row>
    <row r="6799" spans="2:11" x14ac:dyDescent="0.25">
      <c r="B6799" t="str">
        <f t="shared" si="110"/>
        <v/>
      </c>
      <c r="K6799"/>
    </row>
    <row r="6800" spans="2:11" x14ac:dyDescent="0.25">
      <c r="B6800" t="str">
        <f t="shared" si="110"/>
        <v/>
      </c>
      <c r="K6800"/>
    </row>
    <row r="6801" spans="2:11" x14ac:dyDescent="0.25">
      <c r="B6801" t="str">
        <f t="shared" si="110"/>
        <v/>
      </c>
      <c r="K6801"/>
    </row>
    <row r="6802" spans="2:11" x14ac:dyDescent="0.25">
      <c r="B6802" t="str">
        <f t="shared" si="110"/>
        <v/>
      </c>
      <c r="K6802"/>
    </row>
    <row r="6803" spans="2:11" x14ac:dyDescent="0.25">
      <c r="B6803" t="str">
        <f t="shared" si="110"/>
        <v/>
      </c>
      <c r="K6803"/>
    </row>
    <row r="6804" spans="2:11" x14ac:dyDescent="0.25">
      <c r="B6804" t="str">
        <f t="shared" si="110"/>
        <v/>
      </c>
      <c r="K6804"/>
    </row>
    <row r="6805" spans="2:11" x14ac:dyDescent="0.25">
      <c r="B6805" t="str">
        <f t="shared" si="110"/>
        <v/>
      </c>
      <c r="K6805"/>
    </row>
    <row r="6806" spans="2:11" x14ac:dyDescent="0.25">
      <c r="B6806" t="str">
        <f t="shared" si="110"/>
        <v/>
      </c>
      <c r="K6806"/>
    </row>
    <row r="6807" spans="2:11" x14ac:dyDescent="0.25">
      <c r="B6807" t="str">
        <f t="shared" si="110"/>
        <v/>
      </c>
      <c r="K6807"/>
    </row>
    <row r="6808" spans="2:11" x14ac:dyDescent="0.25">
      <c r="B6808" t="str">
        <f t="shared" si="110"/>
        <v/>
      </c>
      <c r="K6808"/>
    </row>
    <row r="6809" spans="2:11" x14ac:dyDescent="0.25">
      <c r="B6809" t="str">
        <f t="shared" si="110"/>
        <v/>
      </c>
      <c r="K6809"/>
    </row>
    <row r="6810" spans="2:11" x14ac:dyDescent="0.25">
      <c r="B6810" t="str">
        <f t="shared" si="110"/>
        <v/>
      </c>
      <c r="K6810"/>
    </row>
    <row r="6811" spans="2:11" x14ac:dyDescent="0.25">
      <c r="B6811" t="str">
        <f t="shared" si="110"/>
        <v/>
      </c>
      <c r="K6811"/>
    </row>
    <row r="6812" spans="2:11" x14ac:dyDescent="0.25">
      <c r="B6812" t="str">
        <f t="shared" si="110"/>
        <v/>
      </c>
      <c r="K6812"/>
    </row>
    <row r="6813" spans="2:11" x14ac:dyDescent="0.25">
      <c r="B6813" t="str">
        <f t="shared" si="110"/>
        <v/>
      </c>
      <c r="K6813"/>
    </row>
    <row r="6814" spans="2:11" x14ac:dyDescent="0.25">
      <c r="B6814" t="str">
        <f t="shared" si="110"/>
        <v/>
      </c>
      <c r="K6814"/>
    </row>
    <row r="6815" spans="2:11" x14ac:dyDescent="0.25">
      <c r="B6815" t="str">
        <f t="shared" si="110"/>
        <v/>
      </c>
      <c r="K6815"/>
    </row>
    <row r="6816" spans="2:11" x14ac:dyDescent="0.25">
      <c r="B6816" t="str">
        <f t="shared" si="110"/>
        <v/>
      </c>
      <c r="K6816"/>
    </row>
    <row r="6817" spans="2:11" x14ac:dyDescent="0.25">
      <c r="B6817" t="str">
        <f t="shared" si="110"/>
        <v/>
      </c>
      <c r="K6817"/>
    </row>
    <row r="6818" spans="2:11" x14ac:dyDescent="0.25">
      <c r="B6818" t="str">
        <f t="shared" si="110"/>
        <v/>
      </c>
      <c r="K6818"/>
    </row>
    <row r="6819" spans="2:11" x14ac:dyDescent="0.25">
      <c r="B6819" t="str">
        <f t="shared" si="110"/>
        <v/>
      </c>
      <c r="K6819"/>
    </row>
    <row r="6820" spans="2:11" x14ac:dyDescent="0.25">
      <c r="B6820" t="str">
        <f t="shared" si="110"/>
        <v/>
      </c>
      <c r="K6820"/>
    </row>
    <row r="6821" spans="2:11" x14ac:dyDescent="0.25">
      <c r="B6821" t="str">
        <f t="shared" si="110"/>
        <v/>
      </c>
      <c r="K6821"/>
    </row>
    <row r="6822" spans="2:11" x14ac:dyDescent="0.25">
      <c r="B6822" t="str">
        <f t="shared" si="110"/>
        <v/>
      </c>
      <c r="K6822"/>
    </row>
    <row r="6823" spans="2:11" x14ac:dyDescent="0.25">
      <c r="B6823" t="str">
        <f t="shared" si="110"/>
        <v/>
      </c>
      <c r="K6823"/>
    </row>
    <row r="6824" spans="2:11" x14ac:dyDescent="0.25">
      <c r="B6824" t="str">
        <f t="shared" si="110"/>
        <v/>
      </c>
      <c r="K6824"/>
    </row>
    <row r="6825" spans="2:11" x14ac:dyDescent="0.25">
      <c r="B6825" t="str">
        <f t="shared" si="110"/>
        <v/>
      </c>
      <c r="K6825"/>
    </row>
    <row r="6826" spans="2:11" x14ac:dyDescent="0.25">
      <c r="B6826" t="str">
        <f t="shared" si="110"/>
        <v/>
      </c>
      <c r="K6826"/>
    </row>
    <row r="6827" spans="2:11" x14ac:dyDescent="0.25">
      <c r="B6827" t="str">
        <f t="shared" si="110"/>
        <v/>
      </c>
      <c r="K6827"/>
    </row>
    <row r="6828" spans="2:11" x14ac:dyDescent="0.25">
      <c r="B6828" t="str">
        <f t="shared" si="110"/>
        <v/>
      </c>
      <c r="K6828"/>
    </row>
    <row r="6829" spans="2:11" x14ac:dyDescent="0.25">
      <c r="B6829" t="str">
        <f t="shared" si="110"/>
        <v/>
      </c>
      <c r="K6829"/>
    </row>
    <row r="6830" spans="2:11" x14ac:dyDescent="0.25">
      <c r="B6830" t="str">
        <f t="shared" si="110"/>
        <v/>
      </c>
      <c r="K6830"/>
    </row>
    <row r="6831" spans="2:11" x14ac:dyDescent="0.25">
      <c r="B6831" t="str">
        <f t="shared" si="110"/>
        <v/>
      </c>
      <c r="K6831"/>
    </row>
    <row r="6832" spans="2:11" x14ac:dyDescent="0.25">
      <c r="B6832" t="str">
        <f t="shared" si="110"/>
        <v/>
      </c>
      <c r="K6832"/>
    </row>
    <row r="6833" spans="2:11" x14ac:dyDescent="0.25">
      <c r="B6833" t="str">
        <f t="shared" si="110"/>
        <v/>
      </c>
      <c r="K6833"/>
    </row>
    <row r="6834" spans="2:11" x14ac:dyDescent="0.25">
      <c r="B6834" t="str">
        <f t="shared" si="110"/>
        <v/>
      </c>
      <c r="K6834"/>
    </row>
    <row r="6835" spans="2:11" x14ac:dyDescent="0.25">
      <c r="B6835" t="str">
        <f t="shared" si="110"/>
        <v/>
      </c>
      <c r="K6835"/>
    </row>
    <row r="6836" spans="2:11" x14ac:dyDescent="0.25">
      <c r="B6836" t="str">
        <f t="shared" si="110"/>
        <v/>
      </c>
      <c r="K6836"/>
    </row>
    <row r="6837" spans="2:11" x14ac:dyDescent="0.25">
      <c r="B6837" t="str">
        <f t="shared" si="110"/>
        <v/>
      </c>
      <c r="K6837"/>
    </row>
    <row r="6838" spans="2:11" x14ac:dyDescent="0.25">
      <c r="B6838" t="str">
        <f t="shared" si="110"/>
        <v/>
      </c>
      <c r="K6838"/>
    </row>
    <row r="6839" spans="2:11" x14ac:dyDescent="0.25">
      <c r="B6839" t="str">
        <f t="shared" si="110"/>
        <v/>
      </c>
      <c r="K6839"/>
    </row>
    <row r="6840" spans="2:11" x14ac:dyDescent="0.25">
      <c r="B6840" t="str">
        <f t="shared" si="110"/>
        <v/>
      </c>
      <c r="K6840"/>
    </row>
    <row r="6841" spans="2:11" x14ac:dyDescent="0.25">
      <c r="B6841" t="str">
        <f t="shared" si="110"/>
        <v/>
      </c>
      <c r="K6841"/>
    </row>
    <row r="6842" spans="2:11" x14ac:dyDescent="0.25">
      <c r="B6842" t="str">
        <f t="shared" si="110"/>
        <v/>
      </c>
      <c r="K6842"/>
    </row>
    <row r="6843" spans="2:11" x14ac:dyDescent="0.25">
      <c r="B6843" t="str">
        <f t="shared" si="110"/>
        <v/>
      </c>
      <c r="K6843"/>
    </row>
    <row r="6844" spans="2:11" x14ac:dyDescent="0.25">
      <c r="B6844" t="str">
        <f t="shared" si="110"/>
        <v/>
      </c>
      <c r="K6844"/>
    </row>
    <row r="6845" spans="2:11" x14ac:dyDescent="0.25">
      <c r="B6845" t="str">
        <f t="shared" si="110"/>
        <v/>
      </c>
      <c r="K6845"/>
    </row>
    <row r="6846" spans="2:11" x14ac:dyDescent="0.25">
      <c r="B6846" t="str">
        <f t="shared" si="110"/>
        <v/>
      </c>
      <c r="K6846"/>
    </row>
    <row r="6847" spans="2:11" x14ac:dyDescent="0.25">
      <c r="B6847" t="str">
        <f t="shared" si="110"/>
        <v/>
      </c>
      <c r="K6847"/>
    </row>
    <row r="6848" spans="2:11" x14ac:dyDescent="0.25">
      <c r="B6848" t="str">
        <f t="shared" si="110"/>
        <v/>
      </c>
      <c r="K6848"/>
    </row>
    <row r="6849" spans="2:11" x14ac:dyDescent="0.25">
      <c r="B6849" t="str">
        <f t="shared" si="110"/>
        <v/>
      </c>
      <c r="K6849"/>
    </row>
    <row r="6850" spans="2:11" x14ac:dyDescent="0.25">
      <c r="B6850" t="str">
        <f t="shared" si="110"/>
        <v/>
      </c>
      <c r="K6850"/>
    </row>
    <row r="6851" spans="2:11" x14ac:dyDescent="0.25">
      <c r="B6851" t="str">
        <f t="shared" si="110"/>
        <v/>
      </c>
      <c r="K6851"/>
    </row>
    <row r="6852" spans="2:11" x14ac:dyDescent="0.25">
      <c r="B6852" t="str">
        <f t="shared" si="110"/>
        <v/>
      </c>
      <c r="K6852"/>
    </row>
    <row r="6853" spans="2:11" x14ac:dyDescent="0.25">
      <c r="B6853" t="str">
        <f t="shared" si="110"/>
        <v/>
      </c>
      <c r="K6853"/>
    </row>
    <row r="6854" spans="2:11" x14ac:dyDescent="0.25">
      <c r="B6854" t="str">
        <f t="shared" si="110"/>
        <v/>
      </c>
      <c r="K6854"/>
    </row>
    <row r="6855" spans="2:11" x14ac:dyDescent="0.25">
      <c r="B6855" t="str">
        <f t="shared" si="110"/>
        <v/>
      </c>
      <c r="K6855"/>
    </row>
    <row r="6856" spans="2:11" x14ac:dyDescent="0.25">
      <c r="B6856" t="str">
        <f t="shared" si="110"/>
        <v/>
      </c>
      <c r="K6856"/>
    </row>
    <row r="6857" spans="2:11" x14ac:dyDescent="0.25">
      <c r="B6857" t="str">
        <f t="shared" si="110"/>
        <v/>
      </c>
      <c r="K6857"/>
    </row>
    <row r="6858" spans="2:11" x14ac:dyDescent="0.25">
      <c r="B6858" t="str">
        <f t="shared" ref="B6858:B6921" si="111">LEFT(A6858,3)</f>
        <v/>
      </c>
      <c r="K6858"/>
    </row>
    <row r="6859" spans="2:11" x14ac:dyDescent="0.25">
      <c r="B6859" t="str">
        <f t="shared" si="111"/>
        <v/>
      </c>
      <c r="K6859"/>
    </row>
    <row r="6860" spans="2:11" x14ac:dyDescent="0.25">
      <c r="B6860" t="str">
        <f t="shared" si="111"/>
        <v/>
      </c>
      <c r="K6860"/>
    </row>
    <row r="6861" spans="2:11" x14ac:dyDescent="0.25">
      <c r="B6861" t="str">
        <f t="shared" si="111"/>
        <v/>
      </c>
      <c r="K6861"/>
    </row>
    <row r="6862" spans="2:11" x14ac:dyDescent="0.25">
      <c r="B6862" t="str">
        <f t="shared" si="111"/>
        <v/>
      </c>
      <c r="K6862"/>
    </row>
    <row r="6863" spans="2:11" x14ac:dyDescent="0.25">
      <c r="B6863" t="str">
        <f t="shared" si="111"/>
        <v/>
      </c>
      <c r="K6863"/>
    </row>
    <row r="6864" spans="2:11" x14ac:dyDescent="0.25">
      <c r="B6864" t="str">
        <f t="shared" si="111"/>
        <v/>
      </c>
      <c r="K6864"/>
    </row>
    <row r="6865" spans="2:11" x14ac:dyDescent="0.25">
      <c r="B6865" t="str">
        <f t="shared" si="111"/>
        <v/>
      </c>
      <c r="K6865"/>
    </row>
    <row r="6866" spans="2:11" x14ac:dyDescent="0.25">
      <c r="B6866" t="str">
        <f t="shared" si="111"/>
        <v/>
      </c>
      <c r="K6866"/>
    </row>
    <row r="6867" spans="2:11" x14ac:dyDescent="0.25">
      <c r="B6867" t="str">
        <f t="shared" si="111"/>
        <v/>
      </c>
      <c r="K6867"/>
    </row>
    <row r="6868" spans="2:11" x14ac:dyDescent="0.25">
      <c r="B6868" t="str">
        <f t="shared" si="111"/>
        <v/>
      </c>
      <c r="K6868"/>
    </row>
    <row r="6869" spans="2:11" x14ac:dyDescent="0.25">
      <c r="B6869" t="str">
        <f t="shared" si="111"/>
        <v/>
      </c>
      <c r="K6869"/>
    </row>
    <row r="6870" spans="2:11" x14ac:dyDescent="0.25">
      <c r="B6870" t="str">
        <f t="shared" si="111"/>
        <v/>
      </c>
      <c r="K6870"/>
    </row>
    <row r="6871" spans="2:11" x14ac:dyDescent="0.25">
      <c r="B6871" t="str">
        <f t="shared" si="111"/>
        <v/>
      </c>
      <c r="K6871"/>
    </row>
    <row r="6872" spans="2:11" x14ac:dyDescent="0.25">
      <c r="B6872" t="str">
        <f t="shared" si="111"/>
        <v/>
      </c>
      <c r="K6872"/>
    </row>
    <row r="6873" spans="2:11" x14ac:dyDescent="0.25">
      <c r="B6873" t="str">
        <f t="shared" si="111"/>
        <v/>
      </c>
      <c r="K6873"/>
    </row>
    <row r="6874" spans="2:11" x14ac:dyDescent="0.25">
      <c r="B6874" t="str">
        <f t="shared" si="111"/>
        <v/>
      </c>
      <c r="K6874"/>
    </row>
    <row r="6875" spans="2:11" x14ac:dyDescent="0.25">
      <c r="B6875" t="str">
        <f t="shared" si="111"/>
        <v/>
      </c>
      <c r="K6875"/>
    </row>
    <row r="6876" spans="2:11" x14ac:dyDescent="0.25">
      <c r="B6876" t="str">
        <f t="shared" si="111"/>
        <v/>
      </c>
      <c r="K6876"/>
    </row>
    <row r="6877" spans="2:11" x14ac:dyDescent="0.25">
      <c r="B6877" t="str">
        <f t="shared" si="111"/>
        <v/>
      </c>
      <c r="K6877"/>
    </row>
    <row r="6878" spans="2:11" x14ac:dyDescent="0.25">
      <c r="B6878" t="str">
        <f t="shared" si="111"/>
        <v/>
      </c>
      <c r="K6878"/>
    </row>
    <row r="6879" spans="2:11" x14ac:dyDescent="0.25">
      <c r="B6879" t="str">
        <f t="shared" si="111"/>
        <v/>
      </c>
      <c r="K6879"/>
    </row>
    <row r="6880" spans="2:11" x14ac:dyDescent="0.25">
      <c r="B6880" t="str">
        <f t="shared" si="111"/>
        <v/>
      </c>
      <c r="K6880"/>
    </row>
    <row r="6881" spans="2:11" x14ac:dyDescent="0.25">
      <c r="B6881" t="str">
        <f t="shared" si="111"/>
        <v/>
      </c>
      <c r="K6881"/>
    </row>
    <row r="6882" spans="2:11" x14ac:dyDescent="0.25">
      <c r="B6882" t="str">
        <f t="shared" si="111"/>
        <v/>
      </c>
      <c r="K6882"/>
    </row>
    <row r="6883" spans="2:11" x14ac:dyDescent="0.25">
      <c r="B6883" t="str">
        <f t="shared" si="111"/>
        <v/>
      </c>
      <c r="K6883"/>
    </row>
    <row r="6884" spans="2:11" x14ac:dyDescent="0.25">
      <c r="B6884" t="str">
        <f t="shared" si="111"/>
        <v/>
      </c>
      <c r="K6884"/>
    </row>
    <row r="6885" spans="2:11" x14ac:dyDescent="0.25">
      <c r="B6885" t="str">
        <f t="shared" si="111"/>
        <v/>
      </c>
      <c r="K6885"/>
    </row>
    <row r="6886" spans="2:11" x14ac:dyDescent="0.25">
      <c r="B6886" t="str">
        <f t="shared" si="111"/>
        <v/>
      </c>
      <c r="K6886"/>
    </row>
    <row r="6887" spans="2:11" x14ac:dyDescent="0.25">
      <c r="B6887" t="str">
        <f t="shared" si="111"/>
        <v/>
      </c>
      <c r="K6887"/>
    </row>
    <row r="6888" spans="2:11" x14ac:dyDescent="0.25">
      <c r="B6888" t="str">
        <f t="shared" si="111"/>
        <v/>
      </c>
      <c r="K6888"/>
    </row>
    <row r="6889" spans="2:11" x14ac:dyDescent="0.25">
      <c r="B6889" t="str">
        <f t="shared" si="111"/>
        <v/>
      </c>
      <c r="K6889"/>
    </row>
    <row r="6890" spans="2:11" x14ac:dyDescent="0.25">
      <c r="B6890" t="str">
        <f t="shared" si="111"/>
        <v/>
      </c>
      <c r="K6890"/>
    </row>
    <row r="6891" spans="2:11" x14ac:dyDescent="0.25">
      <c r="B6891" t="str">
        <f t="shared" si="111"/>
        <v/>
      </c>
      <c r="K6891"/>
    </row>
    <row r="6892" spans="2:11" x14ac:dyDescent="0.25">
      <c r="B6892" t="str">
        <f t="shared" si="111"/>
        <v/>
      </c>
      <c r="K6892"/>
    </row>
    <row r="6893" spans="2:11" x14ac:dyDescent="0.25">
      <c r="B6893" t="str">
        <f t="shared" si="111"/>
        <v/>
      </c>
      <c r="K6893"/>
    </row>
    <row r="6894" spans="2:11" x14ac:dyDescent="0.25">
      <c r="B6894" t="str">
        <f t="shared" si="111"/>
        <v/>
      </c>
      <c r="K6894"/>
    </row>
    <row r="6895" spans="2:11" x14ac:dyDescent="0.25">
      <c r="B6895" t="str">
        <f t="shared" si="111"/>
        <v/>
      </c>
      <c r="K6895"/>
    </row>
    <row r="6896" spans="2:11" x14ac:dyDescent="0.25">
      <c r="B6896" t="str">
        <f t="shared" si="111"/>
        <v/>
      </c>
      <c r="K6896"/>
    </row>
    <row r="6897" spans="2:11" x14ac:dyDescent="0.25">
      <c r="B6897" t="str">
        <f t="shared" si="111"/>
        <v/>
      </c>
      <c r="K6897"/>
    </row>
    <row r="6898" spans="2:11" x14ac:dyDescent="0.25">
      <c r="B6898" t="str">
        <f t="shared" si="111"/>
        <v/>
      </c>
      <c r="K6898"/>
    </row>
    <row r="6899" spans="2:11" x14ac:dyDescent="0.25">
      <c r="B6899" t="str">
        <f t="shared" si="111"/>
        <v/>
      </c>
      <c r="K6899"/>
    </row>
    <row r="6900" spans="2:11" x14ac:dyDescent="0.25">
      <c r="B6900" t="str">
        <f t="shared" si="111"/>
        <v/>
      </c>
      <c r="K6900"/>
    </row>
    <row r="6901" spans="2:11" x14ac:dyDescent="0.25">
      <c r="B6901" t="str">
        <f t="shared" si="111"/>
        <v/>
      </c>
      <c r="K6901"/>
    </row>
    <row r="6902" spans="2:11" x14ac:dyDescent="0.25">
      <c r="B6902" t="str">
        <f t="shared" si="111"/>
        <v/>
      </c>
      <c r="K6902"/>
    </row>
    <row r="6903" spans="2:11" x14ac:dyDescent="0.25">
      <c r="B6903" t="str">
        <f t="shared" si="111"/>
        <v/>
      </c>
      <c r="K6903"/>
    </row>
    <row r="6904" spans="2:11" x14ac:dyDescent="0.25">
      <c r="B6904" t="str">
        <f t="shared" si="111"/>
        <v/>
      </c>
      <c r="K6904"/>
    </row>
    <row r="6905" spans="2:11" x14ac:dyDescent="0.25">
      <c r="B6905" t="str">
        <f t="shared" si="111"/>
        <v/>
      </c>
      <c r="K6905"/>
    </row>
    <row r="6906" spans="2:11" x14ac:dyDescent="0.25">
      <c r="B6906" t="str">
        <f t="shared" si="111"/>
        <v/>
      </c>
      <c r="K6906"/>
    </row>
    <row r="6907" spans="2:11" x14ac:dyDescent="0.25">
      <c r="B6907" t="str">
        <f t="shared" si="111"/>
        <v/>
      </c>
      <c r="K6907"/>
    </row>
    <row r="6908" spans="2:11" x14ac:dyDescent="0.25">
      <c r="B6908" t="str">
        <f t="shared" si="111"/>
        <v/>
      </c>
      <c r="K6908"/>
    </row>
    <row r="6909" spans="2:11" x14ac:dyDescent="0.25">
      <c r="B6909" t="str">
        <f t="shared" si="111"/>
        <v/>
      </c>
      <c r="K6909"/>
    </row>
    <row r="6910" spans="2:11" x14ac:dyDescent="0.25">
      <c r="B6910" t="str">
        <f t="shared" si="111"/>
        <v/>
      </c>
      <c r="K6910"/>
    </row>
    <row r="6911" spans="2:11" x14ac:dyDescent="0.25">
      <c r="B6911" t="str">
        <f t="shared" si="111"/>
        <v/>
      </c>
      <c r="K6911"/>
    </row>
    <row r="6912" spans="2:11" x14ac:dyDescent="0.25">
      <c r="B6912" t="str">
        <f t="shared" si="111"/>
        <v/>
      </c>
      <c r="K6912"/>
    </row>
    <row r="6913" spans="2:11" x14ac:dyDescent="0.25">
      <c r="B6913" t="str">
        <f t="shared" si="111"/>
        <v/>
      </c>
      <c r="K6913"/>
    </row>
    <row r="6914" spans="2:11" x14ac:dyDescent="0.25">
      <c r="B6914" t="str">
        <f t="shared" si="111"/>
        <v/>
      </c>
      <c r="K6914"/>
    </row>
    <row r="6915" spans="2:11" x14ac:dyDescent="0.25">
      <c r="B6915" t="str">
        <f t="shared" si="111"/>
        <v/>
      </c>
      <c r="K6915"/>
    </row>
    <row r="6916" spans="2:11" x14ac:dyDescent="0.25">
      <c r="B6916" t="str">
        <f t="shared" si="111"/>
        <v/>
      </c>
      <c r="K6916"/>
    </row>
    <row r="6917" spans="2:11" x14ac:dyDescent="0.25">
      <c r="B6917" t="str">
        <f t="shared" si="111"/>
        <v/>
      </c>
      <c r="K6917"/>
    </row>
    <row r="6918" spans="2:11" x14ac:dyDescent="0.25">
      <c r="B6918" t="str">
        <f t="shared" si="111"/>
        <v/>
      </c>
      <c r="K6918"/>
    </row>
    <row r="6919" spans="2:11" x14ac:dyDescent="0.25">
      <c r="B6919" t="str">
        <f t="shared" si="111"/>
        <v/>
      </c>
      <c r="K6919"/>
    </row>
    <row r="6920" spans="2:11" x14ac:dyDescent="0.25">
      <c r="B6920" t="str">
        <f t="shared" si="111"/>
        <v/>
      </c>
      <c r="K6920"/>
    </row>
    <row r="6921" spans="2:11" x14ac:dyDescent="0.25">
      <c r="B6921" t="str">
        <f t="shared" si="111"/>
        <v/>
      </c>
      <c r="K6921"/>
    </row>
    <row r="6922" spans="2:11" x14ac:dyDescent="0.25">
      <c r="B6922" t="str">
        <f t="shared" ref="B6922:B6985" si="112">LEFT(A6922,3)</f>
        <v/>
      </c>
      <c r="K6922"/>
    </row>
    <row r="6923" spans="2:11" x14ac:dyDescent="0.25">
      <c r="B6923" t="str">
        <f t="shared" si="112"/>
        <v/>
      </c>
      <c r="K6923"/>
    </row>
    <row r="6924" spans="2:11" x14ac:dyDescent="0.25">
      <c r="B6924" t="str">
        <f t="shared" si="112"/>
        <v/>
      </c>
      <c r="K6924"/>
    </row>
    <row r="6925" spans="2:11" x14ac:dyDescent="0.25">
      <c r="B6925" t="str">
        <f t="shared" si="112"/>
        <v/>
      </c>
      <c r="K6925"/>
    </row>
    <row r="6926" spans="2:11" x14ac:dyDescent="0.25">
      <c r="B6926" t="str">
        <f t="shared" si="112"/>
        <v/>
      </c>
      <c r="K6926"/>
    </row>
    <row r="6927" spans="2:11" x14ac:dyDescent="0.25">
      <c r="B6927" t="str">
        <f t="shared" si="112"/>
        <v/>
      </c>
      <c r="K6927"/>
    </row>
    <row r="6928" spans="2:11" x14ac:dyDescent="0.25">
      <c r="B6928" t="str">
        <f t="shared" si="112"/>
        <v/>
      </c>
      <c r="K6928"/>
    </row>
    <row r="6929" spans="2:11" x14ac:dyDescent="0.25">
      <c r="B6929" t="str">
        <f t="shared" si="112"/>
        <v/>
      </c>
      <c r="K6929"/>
    </row>
    <row r="6930" spans="2:11" x14ac:dyDescent="0.25">
      <c r="B6930" t="str">
        <f t="shared" si="112"/>
        <v/>
      </c>
      <c r="K6930"/>
    </row>
    <row r="6931" spans="2:11" x14ac:dyDescent="0.25">
      <c r="B6931" t="str">
        <f t="shared" si="112"/>
        <v/>
      </c>
      <c r="K6931"/>
    </row>
    <row r="6932" spans="2:11" x14ac:dyDescent="0.25">
      <c r="B6932" t="str">
        <f t="shared" si="112"/>
        <v/>
      </c>
      <c r="K6932"/>
    </row>
    <row r="6933" spans="2:11" x14ac:dyDescent="0.25">
      <c r="B6933" t="str">
        <f t="shared" si="112"/>
        <v/>
      </c>
      <c r="K6933"/>
    </row>
    <row r="6934" spans="2:11" x14ac:dyDescent="0.25">
      <c r="B6934" t="str">
        <f t="shared" si="112"/>
        <v/>
      </c>
      <c r="K6934"/>
    </row>
    <row r="6935" spans="2:11" x14ac:dyDescent="0.25">
      <c r="B6935" t="str">
        <f t="shared" si="112"/>
        <v/>
      </c>
      <c r="K6935"/>
    </row>
    <row r="6936" spans="2:11" x14ac:dyDescent="0.25">
      <c r="B6936" t="str">
        <f t="shared" si="112"/>
        <v/>
      </c>
      <c r="K6936"/>
    </row>
    <row r="6937" spans="2:11" x14ac:dyDescent="0.25">
      <c r="B6937" t="str">
        <f t="shared" si="112"/>
        <v/>
      </c>
      <c r="K6937"/>
    </row>
    <row r="6938" spans="2:11" x14ac:dyDescent="0.25">
      <c r="B6938" t="str">
        <f t="shared" si="112"/>
        <v/>
      </c>
      <c r="K6938"/>
    </row>
    <row r="6939" spans="2:11" x14ac:dyDescent="0.25">
      <c r="B6939" t="str">
        <f t="shared" si="112"/>
        <v/>
      </c>
      <c r="K6939"/>
    </row>
    <row r="6940" spans="2:11" x14ac:dyDescent="0.25">
      <c r="B6940" t="str">
        <f t="shared" si="112"/>
        <v/>
      </c>
      <c r="K6940"/>
    </row>
    <row r="6941" spans="2:11" x14ac:dyDescent="0.25">
      <c r="B6941" t="str">
        <f t="shared" si="112"/>
        <v/>
      </c>
      <c r="K6941"/>
    </row>
    <row r="6942" spans="2:11" x14ac:dyDescent="0.25">
      <c r="B6942" t="str">
        <f t="shared" si="112"/>
        <v/>
      </c>
      <c r="K6942"/>
    </row>
    <row r="6943" spans="2:11" x14ac:dyDescent="0.25">
      <c r="B6943" t="str">
        <f t="shared" si="112"/>
        <v/>
      </c>
      <c r="K6943"/>
    </row>
    <row r="6944" spans="2:11" x14ac:dyDescent="0.25">
      <c r="B6944" t="str">
        <f t="shared" si="112"/>
        <v/>
      </c>
      <c r="K6944"/>
    </row>
    <row r="6945" spans="2:11" x14ac:dyDescent="0.25">
      <c r="B6945" t="str">
        <f t="shared" si="112"/>
        <v/>
      </c>
      <c r="K6945"/>
    </row>
    <row r="6946" spans="2:11" x14ac:dyDescent="0.25">
      <c r="B6946" t="str">
        <f t="shared" si="112"/>
        <v/>
      </c>
      <c r="K6946"/>
    </row>
    <row r="6947" spans="2:11" x14ac:dyDescent="0.25">
      <c r="B6947" t="str">
        <f t="shared" si="112"/>
        <v/>
      </c>
      <c r="K6947"/>
    </row>
    <row r="6948" spans="2:11" x14ac:dyDescent="0.25">
      <c r="B6948" t="str">
        <f t="shared" si="112"/>
        <v/>
      </c>
      <c r="K6948"/>
    </row>
    <row r="6949" spans="2:11" x14ac:dyDescent="0.25">
      <c r="B6949" t="str">
        <f t="shared" si="112"/>
        <v/>
      </c>
      <c r="K6949"/>
    </row>
    <row r="6950" spans="2:11" x14ac:dyDescent="0.25">
      <c r="B6950" t="str">
        <f t="shared" si="112"/>
        <v/>
      </c>
      <c r="K6950"/>
    </row>
    <row r="6951" spans="2:11" x14ac:dyDescent="0.25">
      <c r="B6951" t="str">
        <f t="shared" si="112"/>
        <v/>
      </c>
      <c r="K6951"/>
    </row>
    <row r="6952" spans="2:11" x14ac:dyDescent="0.25">
      <c r="B6952" t="str">
        <f t="shared" si="112"/>
        <v/>
      </c>
      <c r="K6952"/>
    </row>
    <row r="6953" spans="2:11" x14ac:dyDescent="0.25">
      <c r="B6953" t="str">
        <f t="shared" si="112"/>
        <v/>
      </c>
      <c r="K6953"/>
    </row>
    <row r="6954" spans="2:11" x14ac:dyDescent="0.25">
      <c r="B6954" t="str">
        <f t="shared" si="112"/>
        <v/>
      </c>
      <c r="K6954"/>
    </row>
    <row r="6955" spans="2:11" x14ac:dyDescent="0.25">
      <c r="B6955" t="str">
        <f t="shared" si="112"/>
        <v/>
      </c>
      <c r="K6955"/>
    </row>
    <row r="6956" spans="2:11" x14ac:dyDescent="0.25">
      <c r="B6956" t="str">
        <f t="shared" si="112"/>
        <v/>
      </c>
      <c r="K6956"/>
    </row>
    <row r="6957" spans="2:11" x14ac:dyDescent="0.25">
      <c r="B6957" t="str">
        <f t="shared" si="112"/>
        <v/>
      </c>
      <c r="K6957"/>
    </row>
    <row r="6958" spans="2:11" x14ac:dyDescent="0.25">
      <c r="B6958" t="str">
        <f t="shared" si="112"/>
        <v/>
      </c>
      <c r="K6958"/>
    </row>
    <row r="6959" spans="2:11" x14ac:dyDescent="0.25">
      <c r="B6959" t="str">
        <f t="shared" si="112"/>
        <v/>
      </c>
      <c r="K6959"/>
    </row>
    <row r="6960" spans="2:11" x14ac:dyDescent="0.25">
      <c r="B6960" t="str">
        <f t="shared" si="112"/>
        <v/>
      </c>
      <c r="K6960"/>
    </row>
    <row r="6961" spans="2:11" x14ac:dyDescent="0.25">
      <c r="B6961" t="str">
        <f t="shared" si="112"/>
        <v/>
      </c>
      <c r="K6961"/>
    </row>
    <row r="6962" spans="2:11" x14ac:dyDescent="0.25">
      <c r="B6962" t="str">
        <f t="shared" si="112"/>
        <v/>
      </c>
      <c r="K6962"/>
    </row>
    <row r="6963" spans="2:11" x14ac:dyDescent="0.25">
      <c r="B6963" t="str">
        <f t="shared" si="112"/>
        <v/>
      </c>
      <c r="K6963"/>
    </row>
    <row r="6964" spans="2:11" x14ac:dyDescent="0.25">
      <c r="B6964" t="str">
        <f t="shared" si="112"/>
        <v/>
      </c>
      <c r="K6964"/>
    </row>
    <row r="6965" spans="2:11" x14ac:dyDescent="0.25">
      <c r="B6965" t="str">
        <f t="shared" si="112"/>
        <v/>
      </c>
      <c r="K6965"/>
    </row>
    <row r="6966" spans="2:11" x14ac:dyDescent="0.25">
      <c r="B6966" t="str">
        <f t="shared" si="112"/>
        <v/>
      </c>
      <c r="K6966"/>
    </row>
    <row r="6967" spans="2:11" x14ac:dyDescent="0.25">
      <c r="B6967" t="str">
        <f t="shared" si="112"/>
        <v/>
      </c>
      <c r="K6967"/>
    </row>
    <row r="6968" spans="2:11" x14ac:dyDescent="0.25">
      <c r="B6968" t="str">
        <f t="shared" si="112"/>
        <v/>
      </c>
      <c r="K6968"/>
    </row>
    <row r="6969" spans="2:11" x14ac:dyDescent="0.25">
      <c r="B6969" t="str">
        <f t="shared" si="112"/>
        <v/>
      </c>
      <c r="K6969"/>
    </row>
    <row r="6970" spans="2:11" x14ac:dyDescent="0.25">
      <c r="B6970" t="str">
        <f t="shared" si="112"/>
        <v/>
      </c>
      <c r="K6970"/>
    </row>
    <row r="6971" spans="2:11" x14ac:dyDescent="0.25">
      <c r="B6971" t="str">
        <f t="shared" si="112"/>
        <v/>
      </c>
      <c r="K6971"/>
    </row>
    <row r="6972" spans="2:11" x14ac:dyDescent="0.25">
      <c r="B6972" t="str">
        <f t="shared" si="112"/>
        <v/>
      </c>
      <c r="K6972"/>
    </row>
    <row r="6973" spans="2:11" x14ac:dyDescent="0.25">
      <c r="B6973" t="str">
        <f t="shared" si="112"/>
        <v/>
      </c>
      <c r="K6973"/>
    </row>
    <row r="6974" spans="2:11" x14ac:dyDescent="0.25">
      <c r="B6974" t="str">
        <f t="shared" si="112"/>
        <v/>
      </c>
      <c r="K6974"/>
    </row>
    <row r="6975" spans="2:11" x14ac:dyDescent="0.25">
      <c r="B6975" t="str">
        <f t="shared" si="112"/>
        <v/>
      </c>
      <c r="K6975"/>
    </row>
    <row r="6976" spans="2:11" x14ac:dyDescent="0.25">
      <c r="B6976" t="str">
        <f t="shared" si="112"/>
        <v/>
      </c>
      <c r="K6976"/>
    </row>
    <row r="6977" spans="2:11" x14ac:dyDescent="0.25">
      <c r="B6977" t="str">
        <f t="shared" si="112"/>
        <v/>
      </c>
      <c r="K6977"/>
    </row>
    <row r="6978" spans="2:11" x14ac:dyDescent="0.25">
      <c r="B6978" t="str">
        <f t="shared" si="112"/>
        <v/>
      </c>
      <c r="K6978"/>
    </row>
    <row r="6979" spans="2:11" x14ac:dyDescent="0.25">
      <c r="B6979" t="str">
        <f t="shared" si="112"/>
        <v/>
      </c>
      <c r="K6979"/>
    </row>
    <row r="6980" spans="2:11" x14ac:dyDescent="0.25">
      <c r="B6980" t="str">
        <f t="shared" si="112"/>
        <v/>
      </c>
      <c r="K6980"/>
    </row>
    <row r="6981" spans="2:11" x14ac:dyDescent="0.25">
      <c r="B6981" t="str">
        <f t="shared" si="112"/>
        <v/>
      </c>
      <c r="K6981"/>
    </row>
    <row r="6982" spans="2:11" x14ac:dyDescent="0.25">
      <c r="B6982" t="str">
        <f t="shared" si="112"/>
        <v/>
      </c>
      <c r="K6982"/>
    </row>
    <row r="6983" spans="2:11" x14ac:dyDescent="0.25">
      <c r="B6983" t="str">
        <f t="shared" si="112"/>
        <v/>
      </c>
      <c r="K6983"/>
    </row>
    <row r="6984" spans="2:11" x14ac:dyDescent="0.25">
      <c r="B6984" t="str">
        <f t="shared" si="112"/>
        <v/>
      </c>
      <c r="K6984"/>
    </row>
    <row r="6985" spans="2:11" x14ac:dyDescent="0.25">
      <c r="B6985" t="str">
        <f t="shared" si="112"/>
        <v/>
      </c>
      <c r="K6985"/>
    </row>
    <row r="6986" spans="2:11" x14ac:dyDescent="0.25">
      <c r="B6986" t="str">
        <f t="shared" ref="B6986:B7049" si="113">LEFT(A6986,3)</f>
        <v/>
      </c>
      <c r="K6986"/>
    </row>
    <row r="6987" spans="2:11" x14ac:dyDescent="0.25">
      <c r="B6987" t="str">
        <f t="shared" si="113"/>
        <v/>
      </c>
      <c r="K6987"/>
    </row>
    <row r="6988" spans="2:11" x14ac:dyDescent="0.25">
      <c r="B6988" t="str">
        <f t="shared" si="113"/>
        <v/>
      </c>
      <c r="K6988"/>
    </row>
    <row r="6989" spans="2:11" x14ac:dyDescent="0.25">
      <c r="B6989" t="str">
        <f t="shared" si="113"/>
        <v/>
      </c>
      <c r="K6989"/>
    </row>
    <row r="6990" spans="2:11" x14ac:dyDescent="0.25">
      <c r="B6990" t="str">
        <f t="shared" si="113"/>
        <v/>
      </c>
      <c r="K6990"/>
    </row>
    <row r="6991" spans="2:11" x14ac:dyDescent="0.25">
      <c r="B6991" t="str">
        <f t="shared" si="113"/>
        <v/>
      </c>
      <c r="K6991"/>
    </row>
    <row r="6992" spans="2:11" x14ac:dyDescent="0.25">
      <c r="B6992" t="str">
        <f t="shared" si="113"/>
        <v/>
      </c>
      <c r="K6992"/>
    </row>
    <row r="6993" spans="2:11" x14ac:dyDescent="0.25">
      <c r="B6993" t="str">
        <f t="shared" si="113"/>
        <v/>
      </c>
      <c r="K6993"/>
    </row>
    <row r="6994" spans="2:11" x14ac:dyDescent="0.25">
      <c r="B6994" t="str">
        <f t="shared" si="113"/>
        <v/>
      </c>
      <c r="K6994"/>
    </row>
    <row r="6995" spans="2:11" x14ac:dyDescent="0.25">
      <c r="B6995" t="str">
        <f t="shared" si="113"/>
        <v/>
      </c>
      <c r="K6995"/>
    </row>
    <row r="6996" spans="2:11" x14ac:dyDescent="0.25">
      <c r="B6996" t="str">
        <f t="shared" si="113"/>
        <v/>
      </c>
      <c r="K6996"/>
    </row>
    <row r="6997" spans="2:11" x14ac:dyDescent="0.25">
      <c r="B6997" t="str">
        <f t="shared" si="113"/>
        <v/>
      </c>
      <c r="K6997"/>
    </row>
    <row r="6998" spans="2:11" x14ac:dyDescent="0.25">
      <c r="B6998" t="str">
        <f t="shared" si="113"/>
        <v/>
      </c>
      <c r="K6998"/>
    </row>
    <row r="6999" spans="2:11" x14ac:dyDescent="0.25">
      <c r="B6999" t="str">
        <f t="shared" si="113"/>
        <v/>
      </c>
      <c r="K6999"/>
    </row>
    <row r="7000" spans="2:11" x14ac:dyDescent="0.25">
      <c r="B7000" t="str">
        <f t="shared" si="113"/>
        <v/>
      </c>
      <c r="K7000"/>
    </row>
    <row r="7001" spans="2:11" x14ac:dyDescent="0.25">
      <c r="B7001" t="str">
        <f t="shared" si="113"/>
        <v/>
      </c>
      <c r="K7001"/>
    </row>
    <row r="7002" spans="2:11" x14ac:dyDescent="0.25">
      <c r="B7002" t="str">
        <f t="shared" si="113"/>
        <v/>
      </c>
      <c r="K7002"/>
    </row>
    <row r="7003" spans="2:11" x14ac:dyDescent="0.25">
      <c r="B7003" t="str">
        <f t="shared" si="113"/>
        <v/>
      </c>
      <c r="K7003"/>
    </row>
    <row r="7004" spans="2:11" x14ac:dyDescent="0.25">
      <c r="B7004" t="str">
        <f t="shared" si="113"/>
        <v/>
      </c>
      <c r="K7004"/>
    </row>
    <row r="7005" spans="2:11" x14ac:dyDescent="0.25">
      <c r="B7005" t="str">
        <f t="shared" si="113"/>
        <v/>
      </c>
      <c r="K7005"/>
    </row>
    <row r="7006" spans="2:11" x14ac:dyDescent="0.25">
      <c r="B7006" t="str">
        <f t="shared" si="113"/>
        <v/>
      </c>
      <c r="K7006"/>
    </row>
    <row r="7007" spans="2:11" x14ac:dyDescent="0.25">
      <c r="B7007" t="str">
        <f t="shared" si="113"/>
        <v/>
      </c>
      <c r="K7007"/>
    </row>
    <row r="7008" spans="2:11" x14ac:dyDescent="0.25">
      <c r="B7008" t="str">
        <f t="shared" si="113"/>
        <v/>
      </c>
      <c r="K7008"/>
    </row>
    <row r="7009" spans="2:11" x14ac:dyDescent="0.25">
      <c r="B7009" t="str">
        <f t="shared" si="113"/>
        <v/>
      </c>
      <c r="K7009"/>
    </row>
    <row r="7010" spans="2:11" x14ac:dyDescent="0.25">
      <c r="B7010" t="str">
        <f t="shared" si="113"/>
        <v/>
      </c>
      <c r="K7010"/>
    </row>
    <row r="7011" spans="2:11" x14ac:dyDescent="0.25">
      <c r="B7011" t="str">
        <f t="shared" si="113"/>
        <v/>
      </c>
      <c r="K7011"/>
    </row>
    <row r="7012" spans="2:11" x14ac:dyDescent="0.25">
      <c r="B7012" t="str">
        <f t="shared" si="113"/>
        <v/>
      </c>
      <c r="K7012"/>
    </row>
    <row r="7013" spans="2:11" x14ac:dyDescent="0.25">
      <c r="B7013" t="str">
        <f t="shared" si="113"/>
        <v/>
      </c>
      <c r="K7013"/>
    </row>
    <row r="7014" spans="2:11" x14ac:dyDescent="0.25">
      <c r="B7014" t="str">
        <f t="shared" si="113"/>
        <v/>
      </c>
      <c r="K7014"/>
    </row>
    <row r="7015" spans="2:11" x14ac:dyDescent="0.25">
      <c r="B7015" t="str">
        <f t="shared" si="113"/>
        <v/>
      </c>
      <c r="K7015"/>
    </row>
    <row r="7016" spans="2:11" x14ac:dyDescent="0.25">
      <c r="B7016" t="str">
        <f t="shared" si="113"/>
        <v/>
      </c>
      <c r="K7016"/>
    </row>
    <row r="7017" spans="2:11" x14ac:dyDescent="0.25">
      <c r="B7017" t="str">
        <f t="shared" si="113"/>
        <v/>
      </c>
      <c r="K7017"/>
    </row>
    <row r="7018" spans="2:11" x14ac:dyDescent="0.25">
      <c r="B7018" t="str">
        <f t="shared" si="113"/>
        <v/>
      </c>
      <c r="K7018"/>
    </row>
    <row r="7019" spans="2:11" x14ac:dyDescent="0.25">
      <c r="B7019" t="str">
        <f t="shared" si="113"/>
        <v/>
      </c>
      <c r="K7019"/>
    </row>
    <row r="7020" spans="2:11" x14ac:dyDescent="0.25">
      <c r="B7020" t="str">
        <f t="shared" si="113"/>
        <v/>
      </c>
      <c r="K7020"/>
    </row>
    <row r="7021" spans="2:11" x14ac:dyDescent="0.25">
      <c r="B7021" t="str">
        <f t="shared" si="113"/>
        <v/>
      </c>
      <c r="K7021"/>
    </row>
    <row r="7022" spans="2:11" x14ac:dyDescent="0.25">
      <c r="B7022" t="str">
        <f t="shared" si="113"/>
        <v/>
      </c>
      <c r="K7022"/>
    </row>
    <row r="7023" spans="2:11" x14ac:dyDescent="0.25">
      <c r="B7023" t="str">
        <f t="shared" si="113"/>
        <v/>
      </c>
      <c r="K7023"/>
    </row>
    <row r="7024" spans="2:11" x14ac:dyDescent="0.25">
      <c r="B7024" t="str">
        <f t="shared" si="113"/>
        <v/>
      </c>
      <c r="K7024"/>
    </row>
    <row r="7025" spans="2:11" x14ac:dyDescent="0.25">
      <c r="B7025" t="str">
        <f t="shared" si="113"/>
        <v/>
      </c>
      <c r="K7025"/>
    </row>
    <row r="7026" spans="2:11" x14ac:dyDescent="0.25">
      <c r="B7026" t="str">
        <f t="shared" si="113"/>
        <v/>
      </c>
      <c r="K7026"/>
    </row>
    <row r="7027" spans="2:11" x14ac:dyDescent="0.25">
      <c r="B7027" t="str">
        <f t="shared" si="113"/>
        <v/>
      </c>
      <c r="K7027"/>
    </row>
    <row r="7028" spans="2:11" x14ac:dyDescent="0.25">
      <c r="B7028" t="str">
        <f t="shared" si="113"/>
        <v/>
      </c>
      <c r="K7028"/>
    </row>
    <row r="7029" spans="2:11" x14ac:dyDescent="0.25">
      <c r="B7029" t="str">
        <f t="shared" si="113"/>
        <v/>
      </c>
      <c r="K7029"/>
    </row>
    <row r="7030" spans="2:11" x14ac:dyDescent="0.25">
      <c r="B7030" t="str">
        <f t="shared" si="113"/>
        <v/>
      </c>
      <c r="K7030"/>
    </row>
    <row r="7031" spans="2:11" x14ac:dyDescent="0.25">
      <c r="B7031" t="str">
        <f t="shared" si="113"/>
        <v/>
      </c>
      <c r="K7031"/>
    </row>
    <row r="7032" spans="2:11" x14ac:dyDescent="0.25">
      <c r="B7032" t="str">
        <f t="shared" si="113"/>
        <v/>
      </c>
      <c r="K7032"/>
    </row>
    <row r="7033" spans="2:11" x14ac:dyDescent="0.25">
      <c r="B7033" t="str">
        <f t="shared" si="113"/>
        <v/>
      </c>
      <c r="K7033"/>
    </row>
    <row r="7034" spans="2:11" x14ac:dyDescent="0.25">
      <c r="B7034" t="str">
        <f t="shared" si="113"/>
        <v/>
      </c>
      <c r="K7034"/>
    </row>
    <row r="7035" spans="2:11" x14ac:dyDescent="0.25">
      <c r="B7035" t="str">
        <f t="shared" si="113"/>
        <v/>
      </c>
      <c r="K7035"/>
    </row>
    <row r="7036" spans="2:11" x14ac:dyDescent="0.25">
      <c r="B7036" t="str">
        <f t="shared" si="113"/>
        <v/>
      </c>
      <c r="K7036"/>
    </row>
    <row r="7037" spans="2:11" x14ac:dyDescent="0.25">
      <c r="B7037" t="str">
        <f t="shared" si="113"/>
        <v/>
      </c>
      <c r="K7037"/>
    </row>
    <row r="7038" spans="2:11" x14ac:dyDescent="0.25">
      <c r="B7038" t="str">
        <f t="shared" si="113"/>
        <v/>
      </c>
      <c r="K7038"/>
    </row>
    <row r="7039" spans="2:11" x14ac:dyDescent="0.25">
      <c r="B7039" t="str">
        <f t="shared" si="113"/>
        <v/>
      </c>
      <c r="K7039"/>
    </row>
    <row r="7040" spans="2:11" x14ac:dyDescent="0.25">
      <c r="B7040" t="str">
        <f t="shared" si="113"/>
        <v/>
      </c>
      <c r="K7040"/>
    </row>
    <row r="7041" spans="2:11" x14ac:dyDescent="0.25">
      <c r="B7041" t="str">
        <f t="shared" si="113"/>
        <v/>
      </c>
      <c r="K7041"/>
    </row>
    <row r="7042" spans="2:11" x14ac:dyDescent="0.25">
      <c r="B7042" t="str">
        <f t="shared" si="113"/>
        <v/>
      </c>
      <c r="K7042"/>
    </row>
    <row r="7043" spans="2:11" x14ac:dyDescent="0.25">
      <c r="B7043" t="str">
        <f t="shared" si="113"/>
        <v/>
      </c>
      <c r="K7043"/>
    </row>
    <row r="7044" spans="2:11" x14ac:dyDescent="0.25">
      <c r="B7044" t="str">
        <f t="shared" si="113"/>
        <v/>
      </c>
      <c r="K7044"/>
    </row>
    <row r="7045" spans="2:11" x14ac:dyDescent="0.25">
      <c r="B7045" t="str">
        <f t="shared" si="113"/>
        <v/>
      </c>
      <c r="K7045"/>
    </row>
    <row r="7046" spans="2:11" x14ac:dyDescent="0.25">
      <c r="B7046" t="str">
        <f t="shared" si="113"/>
        <v/>
      </c>
      <c r="K7046"/>
    </row>
    <row r="7047" spans="2:11" x14ac:dyDescent="0.25">
      <c r="B7047" t="str">
        <f t="shared" si="113"/>
        <v/>
      </c>
      <c r="K7047"/>
    </row>
    <row r="7048" spans="2:11" x14ac:dyDescent="0.25">
      <c r="B7048" t="str">
        <f t="shared" si="113"/>
        <v/>
      </c>
      <c r="K7048"/>
    </row>
    <row r="7049" spans="2:11" x14ac:dyDescent="0.25">
      <c r="B7049" t="str">
        <f t="shared" si="113"/>
        <v/>
      </c>
      <c r="K7049"/>
    </row>
    <row r="7050" spans="2:11" x14ac:dyDescent="0.25">
      <c r="B7050" t="str">
        <f t="shared" ref="B7050:B7113" si="114">LEFT(A7050,3)</f>
        <v/>
      </c>
      <c r="K7050"/>
    </row>
    <row r="7051" spans="2:11" x14ac:dyDescent="0.25">
      <c r="B7051" t="str">
        <f t="shared" si="114"/>
        <v/>
      </c>
      <c r="K7051"/>
    </row>
    <row r="7052" spans="2:11" x14ac:dyDescent="0.25">
      <c r="B7052" t="str">
        <f t="shared" si="114"/>
        <v/>
      </c>
      <c r="K7052"/>
    </row>
    <row r="7053" spans="2:11" x14ac:dyDescent="0.25">
      <c r="B7053" t="str">
        <f t="shared" si="114"/>
        <v/>
      </c>
      <c r="K7053"/>
    </row>
    <row r="7054" spans="2:11" x14ac:dyDescent="0.25">
      <c r="B7054" t="str">
        <f t="shared" si="114"/>
        <v/>
      </c>
      <c r="K7054"/>
    </row>
    <row r="7055" spans="2:11" x14ac:dyDescent="0.25">
      <c r="B7055" t="str">
        <f t="shared" si="114"/>
        <v/>
      </c>
      <c r="K7055"/>
    </row>
    <row r="7056" spans="2:11" x14ac:dyDescent="0.25">
      <c r="B7056" t="str">
        <f t="shared" si="114"/>
        <v/>
      </c>
      <c r="K7056"/>
    </row>
    <row r="7057" spans="2:11" x14ac:dyDescent="0.25">
      <c r="B7057" t="str">
        <f t="shared" si="114"/>
        <v/>
      </c>
      <c r="K7057"/>
    </row>
    <row r="7058" spans="2:11" x14ac:dyDescent="0.25">
      <c r="B7058" t="str">
        <f t="shared" si="114"/>
        <v/>
      </c>
      <c r="K7058"/>
    </row>
    <row r="7059" spans="2:11" x14ac:dyDescent="0.25">
      <c r="B7059" t="str">
        <f t="shared" si="114"/>
        <v/>
      </c>
      <c r="K7059"/>
    </row>
    <row r="7060" spans="2:11" x14ac:dyDescent="0.25">
      <c r="B7060" t="str">
        <f t="shared" si="114"/>
        <v/>
      </c>
      <c r="K7060"/>
    </row>
    <row r="7061" spans="2:11" x14ac:dyDescent="0.25">
      <c r="B7061" t="str">
        <f t="shared" si="114"/>
        <v/>
      </c>
      <c r="K7061"/>
    </row>
    <row r="7062" spans="2:11" x14ac:dyDescent="0.25">
      <c r="B7062" t="str">
        <f t="shared" si="114"/>
        <v/>
      </c>
      <c r="K7062"/>
    </row>
    <row r="7063" spans="2:11" x14ac:dyDescent="0.25">
      <c r="B7063" t="str">
        <f t="shared" si="114"/>
        <v/>
      </c>
      <c r="K7063"/>
    </row>
    <row r="7064" spans="2:11" x14ac:dyDescent="0.25">
      <c r="B7064" t="str">
        <f t="shared" si="114"/>
        <v/>
      </c>
      <c r="K7064"/>
    </row>
    <row r="7065" spans="2:11" x14ac:dyDescent="0.25">
      <c r="B7065" t="str">
        <f t="shared" si="114"/>
        <v/>
      </c>
      <c r="K7065"/>
    </row>
    <row r="7066" spans="2:11" x14ac:dyDescent="0.25">
      <c r="B7066" t="str">
        <f t="shared" si="114"/>
        <v/>
      </c>
      <c r="K7066"/>
    </row>
    <row r="7067" spans="2:11" x14ac:dyDescent="0.25">
      <c r="B7067" t="str">
        <f t="shared" si="114"/>
        <v/>
      </c>
      <c r="K7067"/>
    </row>
    <row r="7068" spans="2:11" x14ac:dyDescent="0.25">
      <c r="B7068" t="str">
        <f t="shared" si="114"/>
        <v/>
      </c>
      <c r="K7068"/>
    </row>
    <row r="7069" spans="2:11" x14ac:dyDescent="0.25">
      <c r="B7069" t="str">
        <f t="shared" si="114"/>
        <v/>
      </c>
      <c r="K7069"/>
    </row>
    <row r="7070" spans="2:11" x14ac:dyDescent="0.25">
      <c r="B7070" t="str">
        <f t="shared" si="114"/>
        <v/>
      </c>
      <c r="K7070"/>
    </row>
    <row r="7071" spans="2:11" x14ac:dyDescent="0.25">
      <c r="B7071" t="str">
        <f t="shared" si="114"/>
        <v/>
      </c>
      <c r="K7071"/>
    </row>
    <row r="7072" spans="2:11" x14ac:dyDescent="0.25">
      <c r="B7072" t="str">
        <f t="shared" si="114"/>
        <v/>
      </c>
      <c r="K7072"/>
    </row>
    <row r="7073" spans="2:11" x14ac:dyDescent="0.25">
      <c r="B7073" t="str">
        <f t="shared" si="114"/>
        <v/>
      </c>
      <c r="K7073"/>
    </row>
    <row r="7074" spans="2:11" x14ac:dyDescent="0.25">
      <c r="B7074" t="str">
        <f t="shared" si="114"/>
        <v/>
      </c>
      <c r="K7074"/>
    </row>
    <row r="7075" spans="2:11" x14ac:dyDescent="0.25">
      <c r="B7075" t="str">
        <f t="shared" si="114"/>
        <v/>
      </c>
      <c r="K7075"/>
    </row>
    <row r="7076" spans="2:11" x14ac:dyDescent="0.25">
      <c r="B7076" t="str">
        <f t="shared" si="114"/>
        <v/>
      </c>
      <c r="K7076"/>
    </row>
    <row r="7077" spans="2:11" x14ac:dyDescent="0.25">
      <c r="B7077" t="str">
        <f t="shared" si="114"/>
        <v/>
      </c>
      <c r="K7077"/>
    </row>
    <row r="7078" spans="2:11" x14ac:dyDescent="0.25">
      <c r="B7078" t="str">
        <f t="shared" si="114"/>
        <v/>
      </c>
      <c r="K7078"/>
    </row>
    <row r="7079" spans="2:11" x14ac:dyDescent="0.25">
      <c r="B7079" t="str">
        <f t="shared" si="114"/>
        <v/>
      </c>
      <c r="K7079"/>
    </row>
    <row r="7080" spans="2:11" x14ac:dyDescent="0.25">
      <c r="B7080" t="str">
        <f t="shared" si="114"/>
        <v/>
      </c>
      <c r="K7080"/>
    </row>
    <row r="7081" spans="2:11" x14ac:dyDescent="0.25">
      <c r="B7081" t="str">
        <f t="shared" si="114"/>
        <v/>
      </c>
      <c r="K7081"/>
    </row>
    <row r="7082" spans="2:11" x14ac:dyDescent="0.25">
      <c r="B7082" t="str">
        <f t="shared" si="114"/>
        <v/>
      </c>
      <c r="K7082"/>
    </row>
    <row r="7083" spans="2:11" x14ac:dyDescent="0.25">
      <c r="B7083" t="str">
        <f t="shared" si="114"/>
        <v/>
      </c>
      <c r="K7083"/>
    </row>
    <row r="7084" spans="2:11" x14ac:dyDescent="0.25">
      <c r="B7084" t="str">
        <f t="shared" si="114"/>
        <v/>
      </c>
      <c r="K7084"/>
    </row>
    <row r="7085" spans="2:11" x14ac:dyDescent="0.25">
      <c r="B7085" t="str">
        <f t="shared" si="114"/>
        <v/>
      </c>
      <c r="K7085"/>
    </row>
    <row r="7086" spans="2:11" x14ac:dyDescent="0.25">
      <c r="B7086" t="str">
        <f t="shared" si="114"/>
        <v/>
      </c>
      <c r="K7086"/>
    </row>
    <row r="7087" spans="2:11" x14ac:dyDescent="0.25">
      <c r="B7087" t="str">
        <f t="shared" si="114"/>
        <v/>
      </c>
      <c r="K7087"/>
    </row>
    <row r="7088" spans="2:11" x14ac:dyDescent="0.25">
      <c r="B7088" t="str">
        <f t="shared" si="114"/>
        <v/>
      </c>
      <c r="K7088"/>
    </row>
    <row r="7089" spans="2:11" x14ac:dyDescent="0.25">
      <c r="B7089" t="str">
        <f t="shared" si="114"/>
        <v/>
      </c>
      <c r="K7089"/>
    </row>
    <row r="7090" spans="2:11" x14ac:dyDescent="0.25">
      <c r="B7090" t="str">
        <f t="shared" si="114"/>
        <v/>
      </c>
      <c r="K7090"/>
    </row>
    <row r="7091" spans="2:11" x14ac:dyDescent="0.25">
      <c r="B7091" t="str">
        <f t="shared" si="114"/>
        <v/>
      </c>
      <c r="K7091"/>
    </row>
    <row r="7092" spans="2:11" x14ac:dyDescent="0.25">
      <c r="B7092" t="str">
        <f t="shared" si="114"/>
        <v/>
      </c>
      <c r="K7092"/>
    </row>
    <row r="7093" spans="2:11" x14ac:dyDescent="0.25">
      <c r="B7093" t="str">
        <f t="shared" si="114"/>
        <v/>
      </c>
      <c r="K7093"/>
    </row>
    <row r="7094" spans="2:11" x14ac:dyDescent="0.25">
      <c r="B7094" t="str">
        <f t="shared" si="114"/>
        <v/>
      </c>
      <c r="K7094"/>
    </row>
    <row r="7095" spans="2:11" x14ac:dyDescent="0.25">
      <c r="B7095" t="str">
        <f t="shared" si="114"/>
        <v/>
      </c>
      <c r="K7095"/>
    </row>
    <row r="7096" spans="2:11" x14ac:dyDescent="0.25">
      <c r="B7096" t="str">
        <f t="shared" si="114"/>
        <v/>
      </c>
      <c r="K7096"/>
    </row>
    <row r="7097" spans="2:11" x14ac:dyDescent="0.25">
      <c r="B7097" t="str">
        <f t="shared" si="114"/>
        <v/>
      </c>
      <c r="K7097"/>
    </row>
    <row r="7098" spans="2:11" x14ac:dyDescent="0.25">
      <c r="B7098" t="str">
        <f t="shared" si="114"/>
        <v/>
      </c>
      <c r="K7098"/>
    </row>
    <row r="7099" spans="2:11" x14ac:dyDescent="0.25">
      <c r="B7099" t="str">
        <f t="shared" si="114"/>
        <v/>
      </c>
      <c r="K7099"/>
    </row>
    <row r="7100" spans="2:11" x14ac:dyDescent="0.25">
      <c r="B7100" t="str">
        <f t="shared" si="114"/>
        <v/>
      </c>
      <c r="K7100"/>
    </row>
    <row r="7101" spans="2:11" x14ac:dyDescent="0.25">
      <c r="B7101" t="str">
        <f t="shared" si="114"/>
        <v/>
      </c>
      <c r="K7101"/>
    </row>
    <row r="7102" spans="2:11" x14ac:dyDescent="0.25">
      <c r="B7102" t="str">
        <f t="shared" si="114"/>
        <v/>
      </c>
      <c r="K7102"/>
    </row>
    <row r="7103" spans="2:11" x14ac:dyDescent="0.25">
      <c r="B7103" t="str">
        <f t="shared" si="114"/>
        <v/>
      </c>
      <c r="K7103"/>
    </row>
    <row r="7104" spans="2:11" x14ac:dyDescent="0.25">
      <c r="B7104" t="str">
        <f t="shared" si="114"/>
        <v/>
      </c>
      <c r="K7104"/>
    </row>
    <row r="7105" spans="2:11" x14ac:dyDescent="0.25">
      <c r="B7105" t="str">
        <f t="shared" si="114"/>
        <v/>
      </c>
      <c r="K7105"/>
    </row>
    <row r="7106" spans="2:11" x14ac:dyDescent="0.25">
      <c r="B7106" t="str">
        <f t="shared" si="114"/>
        <v/>
      </c>
      <c r="K7106"/>
    </row>
    <row r="7107" spans="2:11" x14ac:dyDescent="0.25">
      <c r="B7107" t="str">
        <f t="shared" si="114"/>
        <v/>
      </c>
      <c r="K7107"/>
    </row>
    <row r="7108" spans="2:11" x14ac:dyDescent="0.25">
      <c r="B7108" t="str">
        <f t="shared" si="114"/>
        <v/>
      </c>
      <c r="K7108"/>
    </row>
    <row r="7109" spans="2:11" x14ac:dyDescent="0.25">
      <c r="B7109" t="str">
        <f t="shared" si="114"/>
        <v/>
      </c>
      <c r="K7109"/>
    </row>
    <row r="7110" spans="2:11" x14ac:dyDescent="0.25">
      <c r="B7110" t="str">
        <f t="shared" si="114"/>
        <v/>
      </c>
      <c r="K7110"/>
    </row>
    <row r="7111" spans="2:11" x14ac:dyDescent="0.25">
      <c r="B7111" t="str">
        <f t="shared" si="114"/>
        <v/>
      </c>
      <c r="K7111"/>
    </row>
    <row r="7112" spans="2:11" x14ac:dyDescent="0.25">
      <c r="B7112" t="str">
        <f t="shared" si="114"/>
        <v/>
      </c>
      <c r="K7112"/>
    </row>
    <row r="7113" spans="2:11" x14ac:dyDescent="0.25">
      <c r="B7113" t="str">
        <f t="shared" si="114"/>
        <v/>
      </c>
      <c r="K7113"/>
    </row>
    <row r="7114" spans="2:11" x14ac:dyDescent="0.25">
      <c r="B7114" t="str">
        <f t="shared" ref="B7114:B7177" si="115">LEFT(A7114,3)</f>
        <v/>
      </c>
      <c r="K7114"/>
    </row>
    <row r="7115" spans="2:11" x14ac:dyDescent="0.25">
      <c r="B7115" t="str">
        <f t="shared" si="115"/>
        <v/>
      </c>
      <c r="K7115"/>
    </row>
    <row r="7116" spans="2:11" x14ac:dyDescent="0.25">
      <c r="B7116" t="str">
        <f t="shared" si="115"/>
        <v/>
      </c>
      <c r="K7116"/>
    </row>
    <row r="7117" spans="2:11" x14ac:dyDescent="0.25">
      <c r="B7117" t="str">
        <f t="shared" si="115"/>
        <v/>
      </c>
      <c r="K7117"/>
    </row>
    <row r="7118" spans="2:11" x14ac:dyDescent="0.25">
      <c r="B7118" t="str">
        <f t="shared" si="115"/>
        <v/>
      </c>
      <c r="K7118"/>
    </row>
    <row r="7119" spans="2:11" x14ac:dyDescent="0.25">
      <c r="B7119" t="str">
        <f t="shared" si="115"/>
        <v/>
      </c>
      <c r="K7119"/>
    </row>
    <row r="7120" spans="2:11" x14ac:dyDescent="0.25">
      <c r="B7120" t="str">
        <f t="shared" si="115"/>
        <v/>
      </c>
      <c r="K7120"/>
    </row>
    <row r="7121" spans="2:11" x14ac:dyDescent="0.25">
      <c r="B7121" t="str">
        <f t="shared" si="115"/>
        <v/>
      </c>
      <c r="K7121"/>
    </row>
    <row r="7122" spans="2:11" x14ac:dyDescent="0.25">
      <c r="B7122" t="str">
        <f t="shared" si="115"/>
        <v/>
      </c>
      <c r="K7122"/>
    </row>
    <row r="7123" spans="2:11" x14ac:dyDescent="0.25">
      <c r="B7123" t="str">
        <f t="shared" si="115"/>
        <v/>
      </c>
      <c r="K7123"/>
    </row>
    <row r="7124" spans="2:11" x14ac:dyDescent="0.25">
      <c r="B7124" t="str">
        <f t="shared" si="115"/>
        <v/>
      </c>
      <c r="K7124"/>
    </row>
    <row r="7125" spans="2:11" x14ac:dyDescent="0.25">
      <c r="B7125" t="str">
        <f t="shared" si="115"/>
        <v/>
      </c>
      <c r="K7125"/>
    </row>
    <row r="7126" spans="2:11" x14ac:dyDescent="0.25">
      <c r="B7126" t="str">
        <f t="shared" si="115"/>
        <v/>
      </c>
      <c r="K7126"/>
    </row>
    <row r="7127" spans="2:11" x14ac:dyDescent="0.25">
      <c r="B7127" t="str">
        <f t="shared" si="115"/>
        <v/>
      </c>
      <c r="K7127"/>
    </row>
    <row r="7128" spans="2:11" x14ac:dyDescent="0.25">
      <c r="B7128" t="str">
        <f t="shared" si="115"/>
        <v/>
      </c>
      <c r="K7128"/>
    </row>
    <row r="7129" spans="2:11" x14ac:dyDescent="0.25">
      <c r="B7129" t="str">
        <f t="shared" si="115"/>
        <v/>
      </c>
      <c r="K7129"/>
    </row>
    <row r="7130" spans="2:11" x14ac:dyDescent="0.25">
      <c r="B7130" t="str">
        <f t="shared" si="115"/>
        <v/>
      </c>
      <c r="K7130"/>
    </row>
    <row r="7131" spans="2:11" x14ac:dyDescent="0.25">
      <c r="B7131" t="str">
        <f t="shared" si="115"/>
        <v/>
      </c>
      <c r="K7131"/>
    </row>
    <row r="7132" spans="2:11" x14ac:dyDescent="0.25">
      <c r="B7132" t="str">
        <f t="shared" si="115"/>
        <v/>
      </c>
      <c r="K7132"/>
    </row>
    <row r="7133" spans="2:11" x14ac:dyDescent="0.25">
      <c r="B7133" t="str">
        <f t="shared" si="115"/>
        <v/>
      </c>
      <c r="K7133"/>
    </row>
    <row r="7134" spans="2:11" x14ac:dyDescent="0.25">
      <c r="B7134" t="str">
        <f t="shared" si="115"/>
        <v/>
      </c>
      <c r="K7134"/>
    </row>
    <row r="7135" spans="2:11" x14ac:dyDescent="0.25">
      <c r="B7135" t="str">
        <f t="shared" si="115"/>
        <v/>
      </c>
      <c r="K7135"/>
    </row>
    <row r="7136" spans="2:11" x14ac:dyDescent="0.25">
      <c r="B7136" t="str">
        <f t="shared" si="115"/>
        <v/>
      </c>
      <c r="K7136"/>
    </row>
    <row r="7137" spans="2:11" x14ac:dyDescent="0.25">
      <c r="B7137" t="str">
        <f t="shared" si="115"/>
        <v/>
      </c>
      <c r="K7137"/>
    </row>
    <row r="7138" spans="2:11" x14ac:dyDescent="0.25">
      <c r="B7138" t="str">
        <f t="shared" si="115"/>
        <v/>
      </c>
      <c r="K7138"/>
    </row>
    <row r="7139" spans="2:11" x14ac:dyDescent="0.25">
      <c r="B7139" t="str">
        <f t="shared" si="115"/>
        <v/>
      </c>
      <c r="K7139"/>
    </row>
    <row r="7140" spans="2:11" x14ac:dyDescent="0.25">
      <c r="B7140" t="str">
        <f t="shared" si="115"/>
        <v/>
      </c>
      <c r="K7140"/>
    </row>
    <row r="7141" spans="2:11" x14ac:dyDescent="0.25">
      <c r="B7141" t="str">
        <f t="shared" si="115"/>
        <v/>
      </c>
      <c r="K7141"/>
    </row>
    <row r="7142" spans="2:11" x14ac:dyDescent="0.25">
      <c r="B7142" t="str">
        <f t="shared" si="115"/>
        <v/>
      </c>
      <c r="K7142"/>
    </row>
    <row r="7143" spans="2:11" x14ac:dyDescent="0.25">
      <c r="B7143" t="str">
        <f t="shared" si="115"/>
        <v/>
      </c>
      <c r="K7143"/>
    </row>
    <row r="7144" spans="2:11" x14ac:dyDescent="0.25">
      <c r="B7144" t="str">
        <f t="shared" si="115"/>
        <v/>
      </c>
      <c r="K7144"/>
    </row>
    <row r="7145" spans="2:11" x14ac:dyDescent="0.25">
      <c r="B7145" t="str">
        <f t="shared" si="115"/>
        <v/>
      </c>
      <c r="K7145"/>
    </row>
    <row r="7146" spans="2:11" x14ac:dyDescent="0.25">
      <c r="B7146" t="str">
        <f t="shared" si="115"/>
        <v/>
      </c>
      <c r="K7146"/>
    </row>
    <row r="7147" spans="2:11" x14ac:dyDescent="0.25">
      <c r="B7147" t="str">
        <f t="shared" si="115"/>
        <v/>
      </c>
      <c r="K7147"/>
    </row>
    <row r="7148" spans="2:11" x14ac:dyDescent="0.25">
      <c r="B7148" t="str">
        <f t="shared" si="115"/>
        <v/>
      </c>
      <c r="K7148"/>
    </row>
    <row r="7149" spans="2:11" x14ac:dyDescent="0.25">
      <c r="B7149" t="str">
        <f t="shared" si="115"/>
        <v/>
      </c>
      <c r="K7149"/>
    </row>
    <row r="7150" spans="2:11" x14ac:dyDescent="0.25">
      <c r="B7150" t="str">
        <f t="shared" si="115"/>
        <v/>
      </c>
      <c r="K7150"/>
    </row>
    <row r="7151" spans="2:11" x14ac:dyDescent="0.25">
      <c r="B7151" t="str">
        <f t="shared" si="115"/>
        <v/>
      </c>
      <c r="K7151"/>
    </row>
    <row r="7152" spans="2:11" x14ac:dyDescent="0.25">
      <c r="B7152" t="str">
        <f t="shared" si="115"/>
        <v/>
      </c>
      <c r="K7152"/>
    </row>
    <row r="7153" spans="2:11" x14ac:dyDescent="0.25">
      <c r="B7153" t="str">
        <f t="shared" si="115"/>
        <v/>
      </c>
      <c r="K7153"/>
    </row>
    <row r="7154" spans="2:11" x14ac:dyDescent="0.25">
      <c r="B7154" t="str">
        <f t="shared" si="115"/>
        <v/>
      </c>
      <c r="K7154"/>
    </row>
    <row r="7155" spans="2:11" x14ac:dyDescent="0.25">
      <c r="B7155" t="str">
        <f t="shared" si="115"/>
        <v/>
      </c>
      <c r="K7155"/>
    </row>
    <row r="7156" spans="2:11" x14ac:dyDescent="0.25">
      <c r="B7156" t="str">
        <f t="shared" si="115"/>
        <v/>
      </c>
      <c r="K7156"/>
    </row>
    <row r="7157" spans="2:11" x14ac:dyDescent="0.25">
      <c r="B7157" t="str">
        <f t="shared" si="115"/>
        <v/>
      </c>
      <c r="K7157"/>
    </row>
    <row r="7158" spans="2:11" x14ac:dyDescent="0.25">
      <c r="B7158" t="str">
        <f t="shared" si="115"/>
        <v/>
      </c>
      <c r="K7158"/>
    </row>
    <row r="7159" spans="2:11" x14ac:dyDescent="0.25">
      <c r="B7159" t="str">
        <f t="shared" si="115"/>
        <v/>
      </c>
      <c r="K7159"/>
    </row>
    <row r="7160" spans="2:11" x14ac:dyDescent="0.25">
      <c r="B7160" t="str">
        <f t="shared" si="115"/>
        <v/>
      </c>
      <c r="K7160"/>
    </row>
    <row r="7161" spans="2:11" x14ac:dyDescent="0.25">
      <c r="B7161" t="str">
        <f t="shared" si="115"/>
        <v/>
      </c>
      <c r="K7161"/>
    </row>
    <row r="7162" spans="2:11" x14ac:dyDescent="0.25">
      <c r="B7162" t="str">
        <f t="shared" si="115"/>
        <v/>
      </c>
      <c r="K7162"/>
    </row>
    <row r="7163" spans="2:11" x14ac:dyDescent="0.25">
      <c r="B7163" t="str">
        <f t="shared" si="115"/>
        <v/>
      </c>
      <c r="K7163"/>
    </row>
    <row r="7164" spans="2:11" x14ac:dyDescent="0.25">
      <c r="B7164" t="str">
        <f t="shared" si="115"/>
        <v/>
      </c>
      <c r="K7164"/>
    </row>
    <row r="7165" spans="2:11" x14ac:dyDescent="0.25">
      <c r="B7165" t="str">
        <f t="shared" si="115"/>
        <v/>
      </c>
      <c r="K7165"/>
    </row>
    <row r="7166" spans="2:11" x14ac:dyDescent="0.25">
      <c r="B7166" t="str">
        <f t="shared" si="115"/>
        <v/>
      </c>
      <c r="K7166"/>
    </row>
    <row r="7167" spans="2:11" x14ac:dyDescent="0.25">
      <c r="B7167" t="str">
        <f t="shared" si="115"/>
        <v/>
      </c>
      <c r="K7167"/>
    </row>
    <row r="7168" spans="2:11" x14ac:dyDescent="0.25">
      <c r="B7168" t="str">
        <f t="shared" si="115"/>
        <v/>
      </c>
      <c r="K7168"/>
    </row>
    <row r="7169" spans="2:11" x14ac:dyDescent="0.25">
      <c r="B7169" t="str">
        <f t="shared" si="115"/>
        <v/>
      </c>
      <c r="K7169"/>
    </row>
    <row r="7170" spans="2:11" x14ac:dyDescent="0.25">
      <c r="B7170" t="str">
        <f t="shared" si="115"/>
        <v/>
      </c>
      <c r="K7170"/>
    </row>
    <row r="7171" spans="2:11" x14ac:dyDescent="0.25">
      <c r="B7171" t="str">
        <f t="shared" si="115"/>
        <v/>
      </c>
      <c r="K7171"/>
    </row>
    <row r="7172" spans="2:11" x14ac:dyDescent="0.25">
      <c r="B7172" t="str">
        <f t="shared" si="115"/>
        <v/>
      </c>
      <c r="K7172"/>
    </row>
    <row r="7173" spans="2:11" x14ac:dyDescent="0.25">
      <c r="B7173" t="str">
        <f t="shared" si="115"/>
        <v/>
      </c>
      <c r="K7173"/>
    </row>
    <row r="7174" spans="2:11" x14ac:dyDescent="0.25">
      <c r="B7174" t="str">
        <f t="shared" si="115"/>
        <v/>
      </c>
      <c r="K7174"/>
    </row>
    <row r="7175" spans="2:11" x14ac:dyDescent="0.25">
      <c r="B7175" t="str">
        <f t="shared" si="115"/>
        <v/>
      </c>
      <c r="K7175"/>
    </row>
    <row r="7176" spans="2:11" x14ac:dyDescent="0.25">
      <c r="B7176" t="str">
        <f t="shared" si="115"/>
        <v/>
      </c>
      <c r="K7176"/>
    </row>
    <row r="7177" spans="2:11" x14ac:dyDescent="0.25">
      <c r="B7177" t="str">
        <f t="shared" si="115"/>
        <v/>
      </c>
      <c r="K7177"/>
    </row>
    <row r="7178" spans="2:11" x14ac:dyDescent="0.25">
      <c r="B7178" t="str">
        <f t="shared" ref="B7178:B7241" si="116">LEFT(A7178,3)</f>
        <v/>
      </c>
      <c r="K7178"/>
    </row>
    <row r="7179" spans="2:11" x14ac:dyDescent="0.25">
      <c r="B7179" t="str">
        <f t="shared" si="116"/>
        <v/>
      </c>
      <c r="K7179"/>
    </row>
    <row r="7180" spans="2:11" x14ac:dyDescent="0.25">
      <c r="B7180" t="str">
        <f t="shared" si="116"/>
        <v/>
      </c>
      <c r="K7180"/>
    </row>
    <row r="7181" spans="2:11" x14ac:dyDescent="0.25">
      <c r="B7181" t="str">
        <f t="shared" si="116"/>
        <v/>
      </c>
      <c r="K7181"/>
    </row>
    <row r="7182" spans="2:11" x14ac:dyDescent="0.25">
      <c r="B7182" t="str">
        <f t="shared" si="116"/>
        <v/>
      </c>
      <c r="K7182"/>
    </row>
    <row r="7183" spans="2:11" x14ac:dyDescent="0.25">
      <c r="B7183" t="str">
        <f t="shared" si="116"/>
        <v/>
      </c>
      <c r="K7183"/>
    </row>
    <row r="7184" spans="2:11" x14ac:dyDescent="0.25">
      <c r="B7184" t="str">
        <f t="shared" si="116"/>
        <v/>
      </c>
      <c r="K7184"/>
    </row>
    <row r="7185" spans="2:11" x14ac:dyDescent="0.25">
      <c r="B7185" t="str">
        <f t="shared" si="116"/>
        <v/>
      </c>
      <c r="K7185"/>
    </row>
    <row r="7186" spans="2:11" x14ac:dyDescent="0.25">
      <c r="B7186" t="str">
        <f t="shared" si="116"/>
        <v/>
      </c>
      <c r="K7186"/>
    </row>
    <row r="7187" spans="2:11" x14ac:dyDescent="0.25">
      <c r="B7187" t="str">
        <f t="shared" si="116"/>
        <v/>
      </c>
      <c r="K7187"/>
    </row>
    <row r="7188" spans="2:11" x14ac:dyDescent="0.25">
      <c r="B7188" t="str">
        <f t="shared" si="116"/>
        <v/>
      </c>
      <c r="K7188"/>
    </row>
    <row r="7189" spans="2:11" x14ac:dyDescent="0.25">
      <c r="B7189" t="str">
        <f t="shared" si="116"/>
        <v/>
      </c>
      <c r="K7189"/>
    </row>
    <row r="7190" spans="2:11" x14ac:dyDescent="0.25">
      <c r="B7190" t="str">
        <f t="shared" si="116"/>
        <v/>
      </c>
      <c r="K7190"/>
    </row>
    <row r="7191" spans="2:11" x14ac:dyDescent="0.25">
      <c r="B7191" t="str">
        <f t="shared" si="116"/>
        <v/>
      </c>
      <c r="K7191"/>
    </row>
    <row r="7192" spans="2:11" x14ac:dyDescent="0.25">
      <c r="B7192" t="str">
        <f t="shared" si="116"/>
        <v/>
      </c>
      <c r="K7192"/>
    </row>
    <row r="7193" spans="2:11" x14ac:dyDescent="0.25">
      <c r="B7193" t="str">
        <f t="shared" si="116"/>
        <v/>
      </c>
      <c r="K7193"/>
    </row>
    <row r="7194" spans="2:11" x14ac:dyDescent="0.25">
      <c r="B7194" t="str">
        <f t="shared" si="116"/>
        <v/>
      </c>
      <c r="K7194"/>
    </row>
    <row r="7195" spans="2:11" x14ac:dyDescent="0.25">
      <c r="B7195" t="str">
        <f t="shared" si="116"/>
        <v/>
      </c>
      <c r="K7195"/>
    </row>
    <row r="7196" spans="2:11" x14ac:dyDescent="0.25">
      <c r="B7196" t="str">
        <f t="shared" si="116"/>
        <v/>
      </c>
      <c r="K7196"/>
    </row>
    <row r="7197" spans="2:11" x14ac:dyDescent="0.25">
      <c r="B7197" t="str">
        <f t="shared" si="116"/>
        <v/>
      </c>
      <c r="K7197"/>
    </row>
    <row r="7198" spans="2:11" x14ac:dyDescent="0.25">
      <c r="B7198" t="str">
        <f t="shared" si="116"/>
        <v/>
      </c>
      <c r="K7198"/>
    </row>
    <row r="7199" spans="2:11" x14ac:dyDescent="0.25">
      <c r="B7199" t="str">
        <f t="shared" si="116"/>
        <v/>
      </c>
      <c r="K7199"/>
    </row>
    <row r="7200" spans="2:11" x14ac:dyDescent="0.25">
      <c r="B7200" t="str">
        <f t="shared" si="116"/>
        <v/>
      </c>
      <c r="K7200"/>
    </row>
    <row r="7201" spans="2:11" x14ac:dyDescent="0.25">
      <c r="B7201" t="str">
        <f t="shared" si="116"/>
        <v/>
      </c>
      <c r="K7201"/>
    </row>
    <row r="7202" spans="2:11" x14ac:dyDescent="0.25">
      <c r="B7202" t="str">
        <f t="shared" si="116"/>
        <v/>
      </c>
      <c r="K7202"/>
    </row>
    <row r="7203" spans="2:11" x14ac:dyDescent="0.25">
      <c r="B7203" t="str">
        <f t="shared" si="116"/>
        <v/>
      </c>
      <c r="K7203"/>
    </row>
    <row r="7204" spans="2:11" x14ac:dyDescent="0.25">
      <c r="B7204" t="str">
        <f t="shared" si="116"/>
        <v/>
      </c>
      <c r="K7204"/>
    </row>
    <row r="7205" spans="2:11" x14ac:dyDescent="0.25">
      <c r="B7205" t="str">
        <f t="shared" si="116"/>
        <v/>
      </c>
      <c r="K7205"/>
    </row>
    <row r="7206" spans="2:11" x14ac:dyDescent="0.25">
      <c r="B7206" t="str">
        <f t="shared" si="116"/>
        <v/>
      </c>
      <c r="K7206"/>
    </row>
    <row r="7207" spans="2:11" x14ac:dyDescent="0.25">
      <c r="B7207" t="str">
        <f t="shared" si="116"/>
        <v/>
      </c>
      <c r="K7207"/>
    </row>
    <row r="7208" spans="2:11" x14ac:dyDescent="0.25">
      <c r="B7208" t="str">
        <f t="shared" si="116"/>
        <v/>
      </c>
      <c r="K7208"/>
    </row>
    <row r="7209" spans="2:11" x14ac:dyDescent="0.25">
      <c r="B7209" t="str">
        <f t="shared" si="116"/>
        <v/>
      </c>
      <c r="K7209"/>
    </row>
    <row r="7210" spans="2:11" x14ac:dyDescent="0.25">
      <c r="B7210" t="str">
        <f t="shared" si="116"/>
        <v/>
      </c>
      <c r="K7210"/>
    </row>
    <row r="7211" spans="2:11" x14ac:dyDescent="0.25">
      <c r="B7211" t="str">
        <f t="shared" si="116"/>
        <v/>
      </c>
      <c r="K7211"/>
    </row>
    <row r="7212" spans="2:11" x14ac:dyDescent="0.25">
      <c r="B7212" t="str">
        <f t="shared" si="116"/>
        <v/>
      </c>
      <c r="K7212"/>
    </row>
    <row r="7213" spans="2:11" x14ac:dyDescent="0.25">
      <c r="B7213" t="str">
        <f t="shared" si="116"/>
        <v/>
      </c>
      <c r="K7213"/>
    </row>
    <row r="7214" spans="2:11" x14ac:dyDescent="0.25">
      <c r="B7214" t="str">
        <f t="shared" si="116"/>
        <v/>
      </c>
      <c r="K7214"/>
    </row>
    <row r="7215" spans="2:11" x14ac:dyDescent="0.25">
      <c r="B7215" t="str">
        <f t="shared" si="116"/>
        <v/>
      </c>
      <c r="K7215"/>
    </row>
    <row r="7216" spans="2:11" x14ac:dyDescent="0.25">
      <c r="B7216" t="str">
        <f t="shared" si="116"/>
        <v/>
      </c>
      <c r="K7216"/>
    </row>
    <row r="7217" spans="2:11" x14ac:dyDescent="0.25">
      <c r="B7217" t="str">
        <f t="shared" si="116"/>
        <v/>
      </c>
      <c r="K7217"/>
    </row>
    <row r="7218" spans="2:11" x14ac:dyDescent="0.25">
      <c r="B7218" t="str">
        <f t="shared" si="116"/>
        <v/>
      </c>
      <c r="K7218"/>
    </row>
    <row r="7219" spans="2:11" x14ac:dyDescent="0.25">
      <c r="B7219" t="str">
        <f t="shared" si="116"/>
        <v/>
      </c>
      <c r="K7219"/>
    </row>
    <row r="7220" spans="2:11" x14ac:dyDescent="0.25">
      <c r="B7220" t="str">
        <f t="shared" si="116"/>
        <v/>
      </c>
      <c r="K7220"/>
    </row>
    <row r="7221" spans="2:11" x14ac:dyDescent="0.25">
      <c r="B7221" t="str">
        <f t="shared" si="116"/>
        <v/>
      </c>
      <c r="K7221"/>
    </row>
    <row r="7222" spans="2:11" x14ac:dyDescent="0.25">
      <c r="B7222" t="str">
        <f t="shared" si="116"/>
        <v/>
      </c>
      <c r="K7222"/>
    </row>
    <row r="7223" spans="2:11" x14ac:dyDescent="0.25">
      <c r="B7223" t="str">
        <f t="shared" si="116"/>
        <v/>
      </c>
      <c r="K7223"/>
    </row>
    <row r="7224" spans="2:11" x14ac:dyDescent="0.25">
      <c r="B7224" t="str">
        <f t="shared" si="116"/>
        <v/>
      </c>
      <c r="K7224"/>
    </row>
    <row r="7225" spans="2:11" x14ac:dyDescent="0.25">
      <c r="B7225" t="str">
        <f t="shared" si="116"/>
        <v/>
      </c>
      <c r="K7225"/>
    </row>
    <row r="7226" spans="2:11" x14ac:dyDescent="0.25">
      <c r="B7226" t="str">
        <f t="shared" si="116"/>
        <v/>
      </c>
      <c r="K7226"/>
    </row>
    <row r="7227" spans="2:11" x14ac:dyDescent="0.25">
      <c r="B7227" t="str">
        <f t="shared" si="116"/>
        <v/>
      </c>
      <c r="K7227"/>
    </row>
    <row r="7228" spans="2:11" x14ac:dyDescent="0.25">
      <c r="B7228" t="str">
        <f t="shared" si="116"/>
        <v/>
      </c>
      <c r="K7228"/>
    </row>
    <row r="7229" spans="2:11" x14ac:dyDescent="0.25">
      <c r="B7229" t="str">
        <f t="shared" si="116"/>
        <v/>
      </c>
      <c r="K7229"/>
    </row>
    <row r="7230" spans="2:11" x14ac:dyDescent="0.25">
      <c r="B7230" t="str">
        <f t="shared" si="116"/>
        <v/>
      </c>
      <c r="K7230"/>
    </row>
    <row r="7231" spans="2:11" x14ac:dyDescent="0.25">
      <c r="B7231" t="str">
        <f t="shared" si="116"/>
        <v/>
      </c>
      <c r="K7231"/>
    </row>
    <row r="7232" spans="2:11" x14ac:dyDescent="0.25">
      <c r="B7232" t="str">
        <f t="shared" si="116"/>
        <v/>
      </c>
      <c r="K7232"/>
    </row>
    <row r="7233" spans="2:11" x14ac:dyDescent="0.25">
      <c r="B7233" t="str">
        <f t="shared" si="116"/>
        <v/>
      </c>
      <c r="K7233"/>
    </row>
    <row r="7234" spans="2:11" x14ac:dyDescent="0.25">
      <c r="B7234" t="str">
        <f t="shared" si="116"/>
        <v/>
      </c>
      <c r="K7234"/>
    </row>
    <row r="7235" spans="2:11" x14ac:dyDescent="0.25">
      <c r="B7235" t="str">
        <f t="shared" si="116"/>
        <v/>
      </c>
      <c r="K7235"/>
    </row>
    <row r="7236" spans="2:11" x14ac:dyDescent="0.25">
      <c r="B7236" t="str">
        <f t="shared" si="116"/>
        <v/>
      </c>
      <c r="K7236"/>
    </row>
    <row r="7237" spans="2:11" x14ac:dyDescent="0.25">
      <c r="B7237" t="str">
        <f t="shared" si="116"/>
        <v/>
      </c>
      <c r="K7237"/>
    </row>
    <row r="7238" spans="2:11" x14ac:dyDescent="0.25">
      <c r="B7238" t="str">
        <f t="shared" si="116"/>
        <v/>
      </c>
      <c r="K7238"/>
    </row>
    <row r="7239" spans="2:11" x14ac:dyDescent="0.25">
      <c r="B7239" t="str">
        <f t="shared" si="116"/>
        <v/>
      </c>
      <c r="K7239"/>
    </row>
    <row r="7240" spans="2:11" x14ac:dyDescent="0.25">
      <c r="B7240" t="str">
        <f t="shared" si="116"/>
        <v/>
      </c>
      <c r="K7240"/>
    </row>
    <row r="7241" spans="2:11" x14ac:dyDescent="0.25">
      <c r="B7241" t="str">
        <f t="shared" si="116"/>
        <v/>
      </c>
      <c r="K7241"/>
    </row>
    <row r="7242" spans="2:11" x14ac:dyDescent="0.25">
      <c r="B7242" t="str">
        <f t="shared" ref="B7242:B7305" si="117">LEFT(A7242,3)</f>
        <v/>
      </c>
      <c r="K7242"/>
    </row>
    <row r="7243" spans="2:11" x14ac:dyDescent="0.25">
      <c r="B7243" t="str">
        <f t="shared" si="117"/>
        <v/>
      </c>
      <c r="K7243"/>
    </row>
    <row r="7244" spans="2:11" x14ac:dyDescent="0.25">
      <c r="B7244" t="str">
        <f t="shared" si="117"/>
        <v/>
      </c>
      <c r="K7244"/>
    </row>
    <row r="7245" spans="2:11" x14ac:dyDescent="0.25">
      <c r="B7245" t="str">
        <f t="shared" si="117"/>
        <v/>
      </c>
      <c r="K7245"/>
    </row>
    <row r="7246" spans="2:11" x14ac:dyDescent="0.25">
      <c r="B7246" t="str">
        <f t="shared" si="117"/>
        <v/>
      </c>
      <c r="K7246"/>
    </row>
    <row r="7247" spans="2:11" x14ac:dyDescent="0.25">
      <c r="B7247" t="str">
        <f t="shared" si="117"/>
        <v/>
      </c>
      <c r="K7247"/>
    </row>
    <row r="7248" spans="2:11" x14ac:dyDescent="0.25">
      <c r="B7248" t="str">
        <f t="shared" si="117"/>
        <v/>
      </c>
      <c r="K7248"/>
    </row>
    <row r="7249" spans="2:11" x14ac:dyDescent="0.25">
      <c r="B7249" t="str">
        <f t="shared" si="117"/>
        <v/>
      </c>
      <c r="K7249"/>
    </row>
    <row r="7250" spans="2:11" x14ac:dyDescent="0.25">
      <c r="B7250" t="str">
        <f t="shared" si="117"/>
        <v/>
      </c>
      <c r="K7250"/>
    </row>
    <row r="7251" spans="2:11" x14ac:dyDescent="0.25">
      <c r="B7251" t="str">
        <f t="shared" si="117"/>
        <v/>
      </c>
      <c r="K7251"/>
    </row>
    <row r="7252" spans="2:11" x14ac:dyDescent="0.25">
      <c r="B7252" t="str">
        <f t="shared" si="117"/>
        <v/>
      </c>
      <c r="K7252"/>
    </row>
    <row r="7253" spans="2:11" x14ac:dyDescent="0.25">
      <c r="B7253" t="str">
        <f t="shared" si="117"/>
        <v/>
      </c>
      <c r="K7253"/>
    </row>
    <row r="7254" spans="2:11" x14ac:dyDescent="0.25">
      <c r="B7254" t="str">
        <f t="shared" si="117"/>
        <v/>
      </c>
      <c r="K7254"/>
    </row>
    <row r="7255" spans="2:11" x14ac:dyDescent="0.25">
      <c r="B7255" t="str">
        <f t="shared" si="117"/>
        <v/>
      </c>
      <c r="K7255"/>
    </row>
    <row r="7256" spans="2:11" x14ac:dyDescent="0.25">
      <c r="B7256" t="str">
        <f t="shared" si="117"/>
        <v/>
      </c>
      <c r="K7256"/>
    </row>
    <row r="7257" spans="2:11" x14ac:dyDescent="0.25">
      <c r="B7257" t="str">
        <f t="shared" si="117"/>
        <v/>
      </c>
      <c r="K7257"/>
    </row>
    <row r="7258" spans="2:11" x14ac:dyDescent="0.25">
      <c r="B7258" t="str">
        <f t="shared" si="117"/>
        <v/>
      </c>
      <c r="K7258"/>
    </row>
    <row r="7259" spans="2:11" x14ac:dyDescent="0.25">
      <c r="B7259" t="str">
        <f t="shared" si="117"/>
        <v/>
      </c>
      <c r="K7259"/>
    </row>
    <row r="7260" spans="2:11" x14ac:dyDescent="0.25">
      <c r="B7260" t="str">
        <f t="shared" si="117"/>
        <v/>
      </c>
      <c r="K7260"/>
    </row>
    <row r="7261" spans="2:11" x14ac:dyDescent="0.25">
      <c r="B7261" t="str">
        <f t="shared" si="117"/>
        <v/>
      </c>
      <c r="K7261"/>
    </row>
    <row r="7262" spans="2:11" x14ac:dyDescent="0.25">
      <c r="B7262" t="str">
        <f t="shared" si="117"/>
        <v/>
      </c>
      <c r="K7262"/>
    </row>
    <row r="7263" spans="2:11" x14ac:dyDescent="0.25">
      <c r="B7263" t="str">
        <f t="shared" si="117"/>
        <v/>
      </c>
      <c r="K7263"/>
    </row>
    <row r="7264" spans="2:11" x14ac:dyDescent="0.25">
      <c r="B7264" t="str">
        <f t="shared" si="117"/>
        <v/>
      </c>
      <c r="K7264"/>
    </row>
    <row r="7265" spans="2:11" x14ac:dyDescent="0.25">
      <c r="B7265" t="str">
        <f t="shared" si="117"/>
        <v/>
      </c>
      <c r="K7265"/>
    </row>
    <row r="7266" spans="2:11" x14ac:dyDescent="0.25">
      <c r="B7266" t="str">
        <f t="shared" si="117"/>
        <v/>
      </c>
      <c r="K7266"/>
    </row>
    <row r="7267" spans="2:11" x14ac:dyDescent="0.25">
      <c r="B7267" t="str">
        <f t="shared" si="117"/>
        <v/>
      </c>
      <c r="K7267"/>
    </row>
    <row r="7268" spans="2:11" x14ac:dyDescent="0.25">
      <c r="B7268" t="str">
        <f t="shared" si="117"/>
        <v/>
      </c>
      <c r="K7268"/>
    </row>
    <row r="7269" spans="2:11" x14ac:dyDescent="0.25">
      <c r="B7269" t="str">
        <f t="shared" si="117"/>
        <v/>
      </c>
      <c r="K7269"/>
    </row>
    <row r="7270" spans="2:11" x14ac:dyDescent="0.25">
      <c r="B7270" t="str">
        <f t="shared" si="117"/>
        <v/>
      </c>
      <c r="K7270"/>
    </row>
    <row r="7271" spans="2:11" x14ac:dyDescent="0.25">
      <c r="B7271" t="str">
        <f t="shared" si="117"/>
        <v/>
      </c>
      <c r="K7271"/>
    </row>
    <row r="7272" spans="2:11" x14ac:dyDescent="0.25">
      <c r="B7272" t="str">
        <f t="shared" si="117"/>
        <v/>
      </c>
      <c r="K7272"/>
    </row>
    <row r="7273" spans="2:11" x14ac:dyDescent="0.25">
      <c r="B7273" t="str">
        <f t="shared" si="117"/>
        <v/>
      </c>
      <c r="K7273"/>
    </row>
    <row r="7274" spans="2:11" x14ac:dyDescent="0.25">
      <c r="B7274" t="str">
        <f t="shared" si="117"/>
        <v/>
      </c>
      <c r="K7274"/>
    </row>
    <row r="7275" spans="2:11" x14ac:dyDescent="0.25">
      <c r="B7275" t="str">
        <f t="shared" si="117"/>
        <v/>
      </c>
      <c r="K7275"/>
    </row>
    <row r="7276" spans="2:11" x14ac:dyDescent="0.25">
      <c r="B7276" t="str">
        <f t="shared" si="117"/>
        <v/>
      </c>
      <c r="K7276"/>
    </row>
    <row r="7277" spans="2:11" x14ac:dyDescent="0.25">
      <c r="B7277" t="str">
        <f t="shared" si="117"/>
        <v/>
      </c>
      <c r="K7277"/>
    </row>
    <row r="7278" spans="2:11" x14ac:dyDescent="0.25">
      <c r="B7278" t="str">
        <f t="shared" si="117"/>
        <v/>
      </c>
      <c r="K7278"/>
    </row>
    <row r="7279" spans="2:11" x14ac:dyDescent="0.25">
      <c r="B7279" t="str">
        <f t="shared" si="117"/>
        <v/>
      </c>
      <c r="K7279"/>
    </row>
    <row r="7280" spans="2:11" x14ac:dyDescent="0.25">
      <c r="B7280" t="str">
        <f t="shared" si="117"/>
        <v/>
      </c>
      <c r="K7280"/>
    </row>
    <row r="7281" spans="2:11" x14ac:dyDescent="0.25">
      <c r="B7281" t="str">
        <f t="shared" si="117"/>
        <v/>
      </c>
      <c r="K7281"/>
    </row>
    <row r="7282" spans="2:11" x14ac:dyDescent="0.25">
      <c r="B7282" t="str">
        <f t="shared" si="117"/>
        <v/>
      </c>
      <c r="K7282"/>
    </row>
    <row r="7283" spans="2:11" x14ac:dyDescent="0.25">
      <c r="B7283" t="str">
        <f t="shared" si="117"/>
        <v/>
      </c>
      <c r="K7283"/>
    </row>
    <row r="7284" spans="2:11" x14ac:dyDescent="0.25">
      <c r="B7284" t="str">
        <f t="shared" si="117"/>
        <v/>
      </c>
      <c r="K7284"/>
    </row>
    <row r="7285" spans="2:11" x14ac:dyDescent="0.25">
      <c r="B7285" t="str">
        <f t="shared" si="117"/>
        <v/>
      </c>
      <c r="K7285"/>
    </row>
    <row r="7286" spans="2:11" x14ac:dyDescent="0.25">
      <c r="B7286" t="str">
        <f t="shared" si="117"/>
        <v/>
      </c>
      <c r="K7286"/>
    </row>
    <row r="7287" spans="2:11" x14ac:dyDescent="0.25">
      <c r="B7287" t="str">
        <f t="shared" si="117"/>
        <v/>
      </c>
      <c r="K7287"/>
    </row>
    <row r="7288" spans="2:11" x14ac:dyDescent="0.25">
      <c r="B7288" t="str">
        <f t="shared" si="117"/>
        <v/>
      </c>
      <c r="K7288"/>
    </row>
    <row r="7289" spans="2:11" x14ac:dyDescent="0.25">
      <c r="B7289" t="str">
        <f t="shared" si="117"/>
        <v/>
      </c>
      <c r="K7289"/>
    </row>
    <row r="7290" spans="2:11" x14ac:dyDescent="0.25">
      <c r="B7290" t="str">
        <f t="shared" si="117"/>
        <v/>
      </c>
      <c r="K7290"/>
    </row>
    <row r="7291" spans="2:11" x14ac:dyDescent="0.25">
      <c r="B7291" t="str">
        <f t="shared" si="117"/>
        <v/>
      </c>
      <c r="K7291"/>
    </row>
    <row r="7292" spans="2:11" x14ac:dyDescent="0.25">
      <c r="B7292" t="str">
        <f t="shared" si="117"/>
        <v/>
      </c>
      <c r="K7292"/>
    </row>
    <row r="7293" spans="2:11" x14ac:dyDescent="0.25">
      <c r="B7293" t="str">
        <f t="shared" si="117"/>
        <v/>
      </c>
      <c r="K7293"/>
    </row>
    <row r="7294" spans="2:11" x14ac:dyDescent="0.25">
      <c r="B7294" t="str">
        <f t="shared" si="117"/>
        <v/>
      </c>
      <c r="K7294"/>
    </row>
    <row r="7295" spans="2:11" x14ac:dyDescent="0.25">
      <c r="B7295" t="str">
        <f t="shared" si="117"/>
        <v/>
      </c>
      <c r="K7295"/>
    </row>
    <row r="7296" spans="2:11" x14ac:dyDescent="0.25">
      <c r="B7296" t="str">
        <f t="shared" si="117"/>
        <v/>
      </c>
      <c r="K7296"/>
    </row>
    <row r="7297" spans="2:11" x14ac:dyDescent="0.25">
      <c r="B7297" t="str">
        <f t="shared" si="117"/>
        <v/>
      </c>
      <c r="K7297"/>
    </row>
    <row r="7298" spans="2:11" x14ac:dyDescent="0.25">
      <c r="B7298" t="str">
        <f t="shared" si="117"/>
        <v/>
      </c>
      <c r="K7298"/>
    </row>
    <row r="7299" spans="2:11" x14ac:dyDescent="0.25">
      <c r="B7299" t="str">
        <f t="shared" si="117"/>
        <v/>
      </c>
      <c r="K7299"/>
    </row>
    <row r="7300" spans="2:11" x14ac:dyDescent="0.25">
      <c r="B7300" t="str">
        <f t="shared" si="117"/>
        <v/>
      </c>
      <c r="K7300"/>
    </row>
    <row r="7301" spans="2:11" x14ac:dyDescent="0.25">
      <c r="B7301" t="str">
        <f t="shared" si="117"/>
        <v/>
      </c>
      <c r="K7301"/>
    </row>
    <row r="7302" spans="2:11" x14ac:dyDescent="0.25">
      <c r="B7302" t="str">
        <f t="shared" si="117"/>
        <v/>
      </c>
      <c r="K7302"/>
    </row>
    <row r="7303" spans="2:11" x14ac:dyDescent="0.25">
      <c r="B7303" t="str">
        <f t="shared" si="117"/>
        <v/>
      </c>
      <c r="K7303"/>
    </row>
    <row r="7304" spans="2:11" x14ac:dyDescent="0.25">
      <c r="B7304" t="str">
        <f t="shared" si="117"/>
        <v/>
      </c>
      <c r="K7304"/>
    </row>
    <row r="7305" spans="2:11" x14ac:dyDescent="0.25">
      <c r="B7305" t="str">
        <f t="shared" si="117"/>
        <v/>
      </c>
      <c r="K7305"/>
    </row>
    <row r="7306" spans="2:11" x14ac:dyDescent="0.25">
      <c r="B7306" t="str">
        <f t="shared" ref="B7306:B7369" si="118">LEFT(A7306,3)</f>
        <v/>
      </c>
      <c r="K7306"/>
    </row>
    <row r="7307" spans="2:11" x14ac:dyDescent="0.25">
      <c r="B7307" t="str">
        <f t="shared" si="118"/>
        <v/>
      </c>
      <c r="K7307"/>
    </row>
    <row r="7308" spans="2:11" x14ac:dyDescent="0.25">
      <c r="B7308" t="str">
        <f t="shared" si="118"/>
        <v/>
      </c>
      <c r="K7308"/>
    </row>
    <row r="7309" spans="2:11" x14ac:dyDescent="0.25">
      <c r="B7309" t="str">
        <f t="shared" si="118"/>
        <v/>
      </c>
      <c r="K7309"/>
    </row>
    <row r="7310" spans="2:11" x14ac:dyDescent="0.25">
      <c r="B7310" t="str">
        <f t="shared" si="118"/>
        <v/>
      </c>
      <c r="K7310"/>
    </row>
    <row r="7311" spans="2:11" x14ac:dyDescent="0.25">
      <c r="B7311" t="str">
        <f t="shared" si="118"/>
        <v/>
      </c>
      <c r="K7311"/>
    </row>
    <row r="7312" spans="2:11" x14ac:dyDescent="0.25">
      <c r="B7312" t="str">
        <f t="shared" si="118"/>
        <v/>
      </c>
      <c r="K7312"/>
    </row>
    <row r="7313" spans="2:11" x14ac:dyDescent="0.25">
      <c r="B7313" t="str">
        <f t="shared" si="118"/>
        <v/>
      </c>
      <c r="K7313"/>
    </row>
    <row r="7314" spans="2:11" x14ac:dyDescent="0.25">
      <c r="B7314" t="str">
        <f t="shared" si="118"/>
        <v/>
      </c>
      <c r="K7314"/>
    </row>
    <row r="7315" spans="2:11" x14ac:dyDescent="0.25">
      <c r="B7315" t="str">
        <f t="shared" si="118"/>
        <v/>
      </c>
      <c r="K7315"/>
    </row>
    <row r="7316" spans="2:11" x14ac:dyDescent="0.25">
      <c r="B7316" t="str">
        <f t="shared" si="118"/>
        <v/>
      </c>
      <c r="K7316"/>
    </row>
    <row r="7317" spans="2:11" x14ac:dyDescent="0.25">
      <c r="B7317" t="str">
        <f t="shared" si="118"/>
        <v/>
      </c>
      <c r="K7317"/>
    </row>
    <row r="7318" spans="2:11" x14ac:dyDescent="0.25">
      <c r="B7318" t="str">
        <f t="shared" si="118"/>
        <v/>
      </c>
      <c r="K7318"/>
    </row>
    <row r="7319" spans="2:11" x14ac:dyDescent="0.25">
      <c r="B7319" t="str">
        <f t="shared" si="118"/>
        <v/>
      </c>
      <c r="K7319"/>
    </row>
    <row r="7320" spans="2:11" x14ac:dyDescent="0.25">
      <c r="B7320" t="str">
        <f t="shared" si="118"/>
        <v/>
      </c>
      <c r="K7320"/>
    </row>
    <row r="7321" spans="2:11" x14ac:dyDescent="0.25">
      <c r="B7321" t="str">
        <f t="shared" si="118"/>
        <v/>
      </c>
      <c r="K7321"/>
    </row>
    <row r="7322" spans="2:11" x14ac:dyDescent="0.25">
      <c r="B7322" t="str">
        <f t="shared" si="118"/>
        <v/>
      </c>
      <c r="K7322"/>
    </row>
    <row r="7323" spans="2:11" x14ac:dyDescent="0.25">
      <c r="B7323" t="str">
        <f t="shared" si="118"/>
        <v/>
      </c>
      <c r="K7323"/>
    </row>
    <row r="7324" spans="2:11" x14ac:dyDescent="0.25">
      <c r="B7324" t="str">
        <f t="shared" si="118"/>
        <v/>
      </c>
      <c r="K7324"/>
    </row>
    <row r="7325" spans="2:11" x14ac:dyDescent="0.25">
      <c r="B7325" t="str">
        <f t="shared" si="118"/>
        <v/>
      </c>
      <c r="K7325"/>
    </row>
    <row r="7326" spans="2:11" x14ac:dyDescent="0.25">
      <c r="B7326" t="str">
        <f t="shared" si="118"/>
        <v/>
      </c>
      <c r="K7326"/>
    </row>
    <row r="7327" spans="2:11" x14ac:dyDescent="0.25">
      <c r="B7327" t="str">
        <f t="shared" si="118"/>
        <v/>
      </c>
      <c r="K7327"/>
    </row>
    <row r="7328" spans="2:11" x14ac:dyDescent="0.25">
      <c r="B7328" t="str">
        <f t="shared" si="118"/>
        <v/>
      </c>
      <c r="K7328"/>
    </row>
    <row r="7329" spans="2:11" x14ac:dyDescent="0.25">
      <c r="B7329" t="str">
        <f t="shared" si="118"/>
        <v/>
      </c>
      <c r="K7329"/>
    </row>
    <row r="7330" spans="2:11" x14ac:dyDescent="0.25">
      <c r="B7330" t="str">
        <f t="shared" si="118"/>
        <v/>
      </c>
      <c r="K7330"/>
    </row>
    <row r="7331" spans="2:11" x14ac:dyDescent="0.25">
      <c r="B7331" t="str">
        <f t="shared" si="118"/>
        <v/>
      </c>
      <c r="K7331"/>
    </row>
    <row r="7332" spans="2:11" x14ac:dyDescent="0.25">
      <c r="B7332" t="str">
        <f t="shared" si="118"/>
        <v/>
      </c>
      <c r="K7332"/>
    </row>
    <row r="7333" spans="2:11" x14ac:dyDescent="0.25">
      <c r="B7333" t="str">
        <f t="shared" si="118"/>
        <v/>
      </c>
      <c r="K7333"/>
    </row>
    <row r="7334" spans="2:11" x14ac:dyDescent="0.25">
      <c r="B7334" t="str">
        <f t="shared" si="118"/>
        <v/>
      </c>
      <c r="K7334"/>
    </row>
    <row r="7335" spans="2:11" x14ac:dyDescent="0.25">
      <c r="B7335" t="str">
        <f t="shared" si="118"/>
        <v/>
      </c>
      <c r="K7335"/>
    </row>
    <row r="7336" spans="2:11" x14ac:dyDescent="0.25">
      <c r="B7336" t="str">
        <f t="shared" si="118"/>
        <v/>
      </c>
      <c r="K7336"/>
    </row>
    <row r="7337" spans="2:11" x14ac:dyDescent="0.25">
      <c r="B7337" t="str">
        <f t="shared" si="118"/>
        <v/>
      </c>
      <c r="K7337"/>
    </row>
    <row r="7338" spans="2:11" x14ac:dyDescent="0.25">
      <c r="B7338" t="str">
        <f t="shared" si="118"/>
        <v/>
      </c>
      <c r="K7338"/>
    </row>
    <row r="7339" spans="2:11" x14ac:dyDescent="0.25">
      <c r="B7339" t="str">
        <f t="shared" si="118"/>
        <v/>
      </c>
      <c r="K7339"/>
    </row>
    <row r="7340" spans="2:11" x14ac:dyDescent="0.25">
      <c r="B7340" t="str">
        <f t="shared" si="118"/>
        <v/>
      </c>
      <c r="K7340"/>
    </row>
    <row r="7341" spans="2:11" x14ac:dyDescent="0.25">
      <c r="B7341" t="str">
        <f t="shared" si="118"/>
        <v/>
      </c>
      <c r="K7341"/>
    </row>
    <row r="7342" spans="2:11" x14ac:dyDescent="0.25">
      <c r="B7342" t="str">
        <f t="shared" si="118"/>
        <v/>
      </c>
      <c r="K7342"/>
    </row>
    <row r="7343" spans="2:11" x14ac:dyDescent="0.25">
      <c r="B7343" t="str">
        <f t="shared" si="118"/>
        <v/>
      </c>
      <c r="K7343"/>
    </row>
    <row r="7344" spans="2:11" x14ac:dyDescent="0.25">
      <c r="B7344" t="str">
        <f t="shared" si="118"/>
        <v/>
      </c>
      <c r="K7344"/>
    </row>
    <row r="7345" spans="2:11" x14ac:dyDescent="0.25">
      <c r="B7345" t="str">
        <f t="shared" si="118"/>
        <v/>
      </c>
      <c r="K7345"/>
    </row>
    <row r="7346" spans="2:11" x14ac:dyDescent="0.25">
      <c r="B7346" t="str">
        <f t="shared" si="118"/>
        <v/>
      </c>
      <c r="K7346"/>
    </row>
    <row r="7347" spans="2:11" x14ac:dyDescent="0.25">
      <c r="B7347" t="str">
        <f t="shared" si="118"/>
        <v/>
      </c>
      <c r="K7347"/>
    </row>
    <row r="7348" spans="2:11" x14ac:dyDescent="0.25">
      <c r="B7348" t="str">
        <f t="shared" si="118"/>
        <v/>
      </c>
      <c r="K7348"/>
    </row>
    <row r="7349" spans="2:11" x14ac:dyDescent="0.25">
      <c r="B7349" t="str">
        <f t="shared" si="118"/>
        <v/>
      </c>
      <c r="K7349"/>
    </row>
    <row r="7350" spans="2:11" x14ac:dyDescent="0.25">
      <c r="B7350" t="str">
        <f t="shared" si="118"/>
        <v/>
      </c>
      <c r="K7350"/>
    </row>
    <row r="7351" spans="2:11" x14ac:dyDescent="0.25">
      <c r="B7351" t="str">
        <f t="shared" si="118"/>
        <v/>
      </c>
      <c r="K7351"/>
    </row>
    <row r="7352" spans="2:11" x14ac:dyDescent="0.25">
      <c r="B7352" t="str">
        <f t="shared" si="118"/>
        <v/>
      </c>
      <c r="K7352"/>
    </row>
    <row r="7353" spans="2:11" x14ac:dyDescent="0.25">
      <c r="B7353" t="str">
        <f t="shared" si="118"/>
        <v/>
      </c>
      <c r="K7353"/>
    </row>
    <row r="7354" spans="2:11" x14ac:dyDescent="0.25">
      <c r="B7354" t="str">
        <f t="shared" si="118"/>
        <v/>
      </c>
      <c r="K7354"/>
    </row>
    <row r="7355" spans="2:11" x14ac:dyDescent="0.25">
      <c r="B7355" t="str">
        <f t="shared" si="118"/>
        <v/>
      </c>
      <c r="K7355"/>
    </row>
    <row r="7356" spans="2:11" x14ac:dyDescent="0.25">
      <c r="B7356" t="str">
        <f t="shared" si="118"/>
        <v/>
      </c>
      <c r="K7356"/>
    </row>
    <row r="7357" spans="2:11" x14ac:dyDescent="0.25">
      <c r="B7357" t="str">
        <f t="shared" si="118"/>
        <v/>
      </c>
      <c r="K7357"/>
    </row>
    <row r="7358" spans="2:11" x14ac:dyDescent="0.25">
      <c r="B7358" t="str">
        <f t="shared" si="118"/>
        <v/>
      </c>
      <c r="K7358"/>
    </row>
    <row r="7359" spans="2:11" x14ac:dyDescent="0.25">
      <c r="B7359" t="str">
        <f t="shared" si="118"/>
        <v/>
      </c>
      <c r="K7359"/>
    </row>
    <row r="7360" spans="2:11" x14ac:dyDescent="0.25">
      <c r="B7360" t="str">
        <f t="shared" si="118"/>
        <v/>
      </c>
      <c r="K7360"/>
    </row>
    <row r="7361" spans="2:11" x14ac:dyDescent="0.25">
      <c r="B7361" t="str">
        <f t="shared" si="118"/>
        <v/>
      </c>
      <c r="K7361"/>
    </row>
    <row r="7362" spans="2:11" x14ac:dyDescent="0.25">
      <c r="B7362" t="str">
        <f t="shared" si="118"/>
        <v/>
      </c>
      <c r="K7362"/>
    </row>
    <row r="7363" spans="2:11" x14ac:dyDescent="0.25">
      <c r="B7363" t="str">
        <f t="shared" si="118"/>
        <v/>
      </c>
      <c r="K7363"/>
    </row>
    <row r="7364" spans="2:11" x14ac:dyDescent="0.25">
      <c r="B7364" t="str">
        <f t="shared" si="118"/>
        <v/>
      </c>
      <c r="K7364"/>
    </row>
    <row r="7365" spans="2:11" x14ac:dyDescent="0.25">
      <c r="B7365" t="str">
        <f t="shared" si="118"/>
        <v/>
      </c>
      <c r="K7365"/>
    </row>
    <row r="7366" spans="2:11" x14ac:dyDescent="0.25">
      <c r="B7366" t="str">
        <f t="shared" si="118"/>
        <v/>
      </c>
      <c r="K7366"/>
    </row>
    <row r="7367" spans="2:11" x14ac:dyDescent="0.25">
      <c r="B7367" t="str">
        <f t="shared" si="118"/>
        <v/>
      </c>
      <c r="K7367"/>
    </row>
    <row r="7368" spans="2:11" x14ac:dyDescent="0.25">
      <c r="B7368" t="str">
        <f t="shared" si="118"/>
        <v/>
      </c>
      <c r="K7368"/>
    </row>
    <row r="7369" spans="2:11" x14ac:dyDescent="0.25">
      <c r="B7369" t="str">
        <f t="shared" si="118"/>
        <v/>
      </c>
      <c r="K7369"/>
    </row>
    <row r="7370" spans="2:11" x14ac:dyDescent="0.25">
      <c r="B7370" t="str">
        <f t="shared" ref="B7370:B7433" si="119">LEFT(A7370,3)</f>
        <v/>
      </c>
      <c r="K7370"/>
    </row>
    <row r="7371" spans="2:11" x14ac:dyDescent="0.25">
      <c r="B7371" t="str">
        <f t="shared" si="119"/>
        <v/>
      </c>
      <c r="K7371"/>
    </row>
    <row r="7372" spans="2:11" x14ac:dyDescent="0.25">
      <c r="B7372" t="str">
        <f t="shared" si="119"/>
        <v/>
      </c>
      <c r="K7372"/>
    </row>
    <row r="7373" spans="2:11" x14ac:dyDescent="0.25">
      <c r="B7373" t="str">
        <f t="shared" si="119"/>
        <v/>
      </c>
      <c r="K7373"/>
    </row>
    <row r="7374" spans="2:11" x14ac:dyDescent="0.25">
      <c r="B7374" t="str">
        <f t="shared" si="119"/>
        <v/>
      </c>
      <c r="K7374"/>
    </row>
    <row r="7375" spans="2:11" x14ac:dyDescent="0.25">
      <c r="B7375" t="str">
        <f t="shared" si="119"/>
        <v/>
      </c>
      <c r="K7375"/>
    </row>
    <row r="7376" spans="2:11" x14ac:dyDescent="0.25">
      <c r="B7376" t="str">
        <f t="shared" si="119"/>
        <v/>
      </c>
      <c r="K7376"/>
    </row>
    <row r="7377" spans="2:11" x14ac:dyDescent="0.25">
      <c r="B7377" t="str">
        <f t="shared" si="119"/>
        <v/>
      </c>
      <c r="K7377"/>
    </row>
    <row r="7378" spans="2:11" x14ac:dyDescent="0.25">
      <c r="B7378" t="str">
        <f t="shared" si="119"/>
        <v/>
      </c>
      <c r="K7378"/>
    </row>
    <row r="7379" spans="2:11" x14ac:dyDescent="0.25">
      <c r="B7379" t="str">
        <f t="shared" si="119"/>
        <v/>
      </c>
      <c r="K7379"/>
    </row>
    <row r="7380" spans="2:11" x14ac:dyDescent="0.25">
      <c r="B7380" t="str">
        <f t="shared" si="119"/>
        <v/>
      </c>
      <c r="K7380"/>
    </row>
    <row r="7381" spans="2:11" x14ac:dyDescent="0.25">
      <c r="B7381" t="str">
        <f t="shared" si="119"/>
        <v/>
      </c>
      <c r="K7381"/>
    </row>
    <row r="7382" spans="2:11" x14ac:dyDescent="0.25">
      <c r="B7382" t="str">
        <f t="shared" si="119"/>
        <v/>
      </c>
      <c r="K7382"/>
    </row>
    <row r="7383" spans="2:11" x14ac:dyDescent="0.25">
      <c r="B7383" t="str">
        <f t="shared" si="119"/>
        <v/>
      </c>
      <c r="K7383"/>
    </row>
    <row r="7384" spans="2:11" x14ac:dyDescent="0.25">
      <c r="B7384" t="str">
        <f t="shared" si="119"/>
        <v/>
      </c>
      <c r="K7384"/>
    </row>
    <row r="7385" spans="2:11" x14ac:dyDescent="0.25">
      <c r="B7385" t="str">
        <f t="shared" si="119"/>
        <v/>
      </c>
      <c r="K7385"/>
    </row>
    <row r="7386" spans="2:11" x14ac:dyDescent="0.25">
      <c r="B7386" t="str">
        <f t="shared" si="119"/>
        <v/>
      </c>
      <c r="K7386"/>
    </row>
    <row r="7387" spans="2:11" x14ac:dyDescent="0.25">
      <c r="B7387" t="str">
        <f t="shared" si="119"/>
        <v/>
      </c>
      <c r="K7387"/>
    </row>
    <row r="7388" spans="2:11" x14ac:dyDescent="0.25">
      <c r="B7388" t="str">
        <f t="shared" si="119"/>
        <v/>
      </c>
      <c r="K7388"/>
    </row>
    <row r="7389" spans="2:11" x14ac:dyDescent="0.25">
      <c r="B7389" t="str">
        <f t="shared" si="119"/>
        <v/>
      </c>
      <c r="K7389"/>
    </row>
    <row r="7390" spans="2:11" x14ac:dyDescent="0.25">
      <c r="B7390" t="str">
        <f t="shared" si="119"/>
        <v/>
      </c>
      <c r="K7390"/>
    </row>
    <row r="7391" spans="2:11" x14ac:dyDescent="0.25">
      <c r="B7391" t="str">
        <f t="shared" si="119"/>
        <v/>
      </c>
      <c r="K7391"/>
    </row>
    <row r="7392" spans="2:11" x14ac:dyDescent="0.25">
      <c r="B7392" t="str">
        <f t="shared" si="119"/>
        <v/>
      </c>
      <c r="K7392"/>
    </row>
    <row r="7393" spans="2:11" x14ac:dyDescent="0.25">
      <c r="B7393" t="str">
        <f t="shared" si="119"/>
        <v/>
      </c>
      <c r="K7393"/>
    </row>
    <row r="7394" spans="2:11" x14ac:dyDescent="0.25">
      <c r="B7394" t="str">
        <f t="shared" si="119"/>
        <v/>
      </c>
      <c r="K7394"/>
    </row>
    <row r="7395" spans="2:11" x14ac:dyDescent="0.25">
      <c r="B7395" t="str">
        <f t="shared" si="119"/>
        <v/>
      </c>
      <c r="K7395"/>
    </row>
    <row r="7396" spans="2:11" x14ac:dyDescent="0.25">
      <c r="B7396" t="str">
        <f t="shared" si="119"/>
        <v/>
      </c>
      <c r="K7396"/>
    </row>
    <row r="7397" spans="2:11" x14ac:dyDescent="0.25">
      <c r="B7397" t="str">
        <f t="shared" si="119"/>
        <v/>
      </c>
      <c r="K7397"/>
    </row>
    <row r="7398" spans="2:11" x14ac:dyDescent="0.25">
      <c r="B7398" t="str">
        <f t="shared" si="119"/>
        <v/>
      </c>
      <c r="K7398"/>
    </row>
    <row r="7399" spans="2:11" x14ac:dyDescent="0.25">
      <c r="B7399" t="str">
        <f t="shared" si="119"/>
        <v/>
      </c>
      <c r="K7399"/>
    </row>
    <row r="7400" spans="2:11" x14ac:dyDescent="0.25">
      <c r="B7400" t="str">
        <f t="shared" si="119"/>
        <v/>
      </c>
      <c r="K7400"/>
    </row>
    <row r="7401" spans="2:11" x14ac:dyDescent="0.25">
      <c r="B7401" t="str">
        <f t="shared" si="119"/>
        <v/>
      </c>
      <c r="K7401"/>
    </row>
    <row r="7402" spans="2:11" x14ac:dyDescent="0.25">
      <c r="B7402" t="str">
        <f t="shared" si="119"/>
        <v/>
      </c>
      <c r="K7402"/>
    </row>
    <row r="7403" spans="2:11" x14ac:dyDescent="0.25">
      <c r="B7403" t="str">
        <f t="shared" si="119"/>
        <v/>
      </c>
      <c r="K7403"/>
    </row>
    <row r="7404" spans="2:11" x14ac:dyDescent="0.25">
      <c r="B7404" t="str">
        <f t="shared" si="119"/>
        <v/>
      </c>
      <c r="K7404"/>
    </row>
    <row r="7405" spans="2:11" x14ac:dyDescent="0.25">
      <c r="B7405" t="str">
        <f t="shared" si="119"/>
        <v/>
      </c>
      <c r="K7405"/>
    </row>
    <row r="7406" spans="2:11" x14ac:dyDescent="0.25">
      <c r="B7406" t="str">
        <f t="shared" si="119"/>
        <v/>
      </c>
      <c r="K7406"/>
    </row>
    <row r="7407" spans="2:11" x14ac:dyDescent="0.25">
      <c r="B7407" t="str">
        <f t="shared" si="119"/>
        <v/>
      </c>
      <c r="K7407"/>
    </row>
    <row r="7408" spans="2:11" x14ac:dyDescent="0.25">
      <c r="B7408" t="str">
        <f t="shared" si="119"/>
        <v/>
      </c>
      <c r="K7408"/>
    </row>
    <row r="7409" spans="2:11" x14ac:dyDescent="0.25">
      <c r="B7409" t="str">
        <f t="shared" si="119"/>
        <v/>
      </c>
      <c r="K7409"/>
    </row>
    <row r="7410" spans="2:11" x14ac:dyDescent="0.25">
      <c r="B7410" t="str">
        <f t="shared" si="119"/>
        <v/>
      </c>
      <c r="K7410"/>
    </row>
    <row r="7411" spans="2:11" x14ac:dyDescent="0.25">
      <c r="B7411" t="str">
        <f t="shared" si="119"/>
        <v/>
      </c>
      <c r="K7411"/>
    </row>
    <row r="7412" spans="2:11" x14ac:dyDescent="0.25">
      <c r="B7412" t="str">
        <f t="shared" si="119"/>
        <v/>
      </c>
      <c r="K7412"/>
    </row>
    <row r="7413" spans="2:11" x14ac:dyDescent="0.25">
      <c r="B7413" t="str">
        <f t="shared" si="119"/>
        <v/>
      </c>
      <c r="K7413"/>
    </row>
    <row r="7414" spans="2:11" x14ac:dyDescent="0.25">
      <c r="B7414" t="str">
        <f t="shared" si="119"/>
        <v/>
      </c>
      <c r="K7414"/>
    </row>
    <row r="7415" spans="2:11" x14ac:dyDescent="0.25">
      <c r="B7415" t="str">
        <f t="shared" si="119"/>
        <v/>
      </c>
      <c r="K7415"/>
    </row>
    <row r="7416" spans="2:11" x14ac:dyDescent="0.25">
      <c r="B7416" t="str">
        <f t="shared" si="119"/>
        <v/>
      </c>
      <c r="K7416"/>
    </row>
    <row r="7417" spans="2:11" x14ac:dyDescent="0.25">
      <c r="B7417" t="str">
        <f t="shared" si="119"/>
        <v/>
      </c>
      <c r="K7417"/>
    </row>
    <row r="7418" spans="2:11" x14ac:dyDescent="0.25">
      <c r="B7418" t="str">
        <f t="shared" si="119"/>
        <v/>
      </c>
      <c r="K7418"/>
    </row>
    <row r="7419" spans="2:11" x14ac:dyDescent="0.25">
      <c r="B7419" t="str">
        <f t="shared" si="119"/>
        <v/>
      </c>
      <c r="K7419"/>
    </row>
    <row r="7420" spans="2:11" x14ac:dyDescent="0.25">
      <c r="B7420" t="str">
        <f t="shared" si="119"/>
        <v/>
      </c>
      <c r="K7420"/>
    </row>
    <row r="7421" spans="2:11" x14ac:dyDescent="0.25">
      <c r="B7421" t="str">
        <f t="shared" si="119"/>
        <v/>
      </c>
      <c r="K7421"/>
    </row>
    <row r="7422" spans="2:11" x14ac:dyDescent="0.25">
      <c r="B7422" t="str">
        <f t="shared" si="119"/>
        <v/>
      </c>
      <c r="K7422"/>
    </row>
    <row r="7423" spans="2:11" x14ac:dyDescent="0.25">
      <c r="B7423" t="str">
        <f t="shared" si="119"/>
        <v/>
      </c>
      <c r="K7423"/>
    </row>
    <row r="7424" spans="2:11" x14ac:dyDescent="0.25">
      <c r="B7424" t="str">
        <f t="shared" si="119"/>
        <v/>
      </c>
      <c r="K7424"/>
    </row>
    <row r="7425" spans="2:11" x14ac:dyDescent="0.25">
      <c r="B7425" t="str">
        <f t="shared" si="119"/>
        <v/>
      </c>
      <c r="K7425"/>
    </row>
    <row r="7426" spans="2:11" x14ac:dyDescent="0.25">
      <c r="B7426" t="str">
        <f t="shared" si="119"/>
        <v/>
      </c>
      <c r="K7426"/>
    </row>
    <row r="7427" spans="2:11" x14ac:dyDescent="0.25">
      <c r="B7427" t="str">
        <f t="shared" si="119"/>
        <v/>
      </c>
      <c r="K7427"/>
    </row>
    <row r="7428" spans="2:11" x14ac:dyDescent="0.25">
      <c r="B7428" t="str">
        <f t="shared" si="119"/>
        <v/>
      </c>
      <c r="K7428"/>
    </row>
    <row r="7429" spans="2:11" x14ac:dyDescent="0.25">
      <c r="B7429" t="str">
        <f t="shared" si="119"/>
        <v/>
      </c>
      <c r="K7429"/>
    </row>
    <row r="7430" spans="2:11" x14ac:dyDescent="0.25">
      <c r="B7430" t="str">
        <f t="shared" si="119"/>
        <v/>
      </c>
      <c r="K7430"/>
    </row>
    <row r="7431" spans="2:11" x14ac:dyDescent="0.25">
      <c r="B7431" t="str">
        <f t="shared" si="119"/>
        <v/>
      </c>
      <c r="K7431"/>
    </row>
    <row r="7432" spans="2:11" x14ac:dyDescent="0.25">
      <c r="B7432" t="str">
        <f t="shared" si="119"/>
        <v/>
      </c>
      <c r="K7432"/>
    </row>
    <row r="7433" spans="2:11" x14ac:dyDescent="0.25">
      <c r="B7433" t="str">
        <f t="shared" si="119"/>
        <v/>
      </c>
      <c r="K7433"/>
    </row>
    <row r="7434" spans="2:11" x14ac:dyDescent="0.25">
      <c r="B7434" t="str">
        <f t="shared" ref="B7434:B7497" si="120">LEFT(A7434,3)</f>
        <v/>
      </c>
      <c r="K7434"/>
    </row>
    <row r="7435" spans="2:11" x14ac:dyDescent="0.25">
      <c r="B7435" t="str">
        <f t="shared" si="120"/>
        <v/>
      </c>
      <c r="K7435"/>
    </row>
    <row r="7436" spans="2:11" x14ac:dyDescent="0.25">
      <c r="B7436" t="str">
        <f t="shared" si="120"/>
        <v/>
      </c>
      <c r="K7436"/>
    </row>
    <row r="7437" spans="2:11" x14ac:dyDescent="0.25">
      <c r="B7437" t="str">
        <f t="shared" si="120"/>
        <v/>
      </c>
      <c r="K7437"/>
    </row>
    <row r="7438" spans="2:11" x14ac:dyDescent="0.25">
      <c r="B7438" t="str">
        <f t="shared" si="120"/>
        <v/>
      </c>
      <c r="K7438"/>
    </row>
    <row r="7439" spans="2:11" x14ac:dyDescent="0.25">
      <c r="B7439" t="str">
        <f t="shared" si="120"/>
        <v/>
      </c>
      <c r="K7439"/>
    </row>
    <row r="7440" spans="2:11" x14ac:dyDescent="0.25">
      <c r="B7440" t="str">
        <f t="shared" si="120"/>
        <v/>
      </c>
      <c r="K7440"/>
    </row>
    <row r="7441" spans="2:11" x14ac:dyDescent="0.25">
      <c r="B7441" t="str">
        <f t="shared" si="120"/>
        <v/>
      </c>
      <c r="K7441"/>
    </row>
    <row r="7442" spans="2:11" x14ac:dyDescent="0.25">
      <c r="B7442" t="str">
        <f t="shared" si="120"/>
        <v/>
      </c>
      <c r="K7442"/>
    </row>
    <row r="7443" spans="2:11" x14ac:dyDescent="0.25">
      <c r="B7443" t="str">
        <f t="shared" si="120"/>
        <v/>
      </c>
      <c r="K7443"/>
    </row>
    <row r="7444" spans="2:11" x14ac:dyDescent="0.25">
      <c r="B7444" t="str">
        <f t="shared" si="120"/>
        <v/>
      </c>
      <c r="K7444"/>
    </row>
    <row r="7445" spans="2:11" x14ac:dyDescent="0.25">
      <c r="B7445" t="str">
        <f t="shared" si="120"/>
        <v/>
      </c>
      <c r="K7445"/>
    </row>
    <row r="7446" spans="2:11" x14ac:dyDescent="0.25">
      <c r="B7446" t="str">
        <f t="shared" si="120"/>
        <v/>
      </c>
      <c r="K7446"/>
    </row>
    <row r="7447" spans="2:11" x14ac:dyDescent="0.25">
      <c r="B7447" t="str">
        <f t="shared" si="120"/>
        <v/>
      </c>
      <c r="K7447"/>
    </row>
    <row r="7448" spans="2:11" x14ac:dyDescent="0.25">
      <c r="B7448" t="str">
        <f t="shared" si="120"/>
        <v/>
      </c>
      <c r="K7448"/>
    </row>
    <row r="7449" spans="2:11" x14ac:dyDescent="0.25">
      <c r="B7449" t="str">
        <f t="shared" si="120"/>
        <v/>
      </c>
      <c r="K7449"/>
    </row>
    <row r="7450" spans="2:11" x14ac:dyDescent="0.25">
      <c r="B7450" t="str">
        <f t="shared" si="120"/>
        <v/>
      </c>
      <c r="K7450"/>
    </row>
    <row r="7451" spans="2:11" x14ac:dyDescent="0.25">
      <c r="B7451" t="str">
        <f t="shared" si="120"/>
        <v/>
      </c>
      <c r="K7451"/>
    </row>
    <row r="7452" spans="2:11" x14ac:dyDescent="0.25">
      <c r="B7452" t="str">
        <f t="shared" si="120"/>
        <v/>
      </c>
      <c r="K7452"/>
    </row>
    <row r="7453" spans="2:11" x14ac:dyDescent="0.25">
      <c r="B7453" t="str">
        <f t="shared" si="120"/>
        <v/>
      </c>
      <c r="K7453"/>
    </row>
    <row r="7454" spans="2:11" x14ac:dyDescent="0.25">
      <c r="B7454" t="str">
        <f t="shared" si="120"/>
        <v/>
      </c>
      <c r="K7454"/>
    </row>
    <row r="7455" spans="2:11" x14ac:dyDescent="0.25">
      <c r="B7455" t="str">
        <f t="shared" si="120"/>
        <v/>
      </c>
      <c r="K7455"/>
    </row>
    <row r="7456" spans="2:11" x14ac:dyDescent="0.25">
      <c r="B7456" t="str">
        <f t="shared" si="120"/>
        <v/>
      </c>
      <c r="K7456"/>
    </row>
    <row r="7457" spans="2:11" x14ac:dyDescent="0.25">
      <c r="B7457" t="str">
        <f t="shared" si="120"/>
        <v/>
      </c>
      <c r="K7457"/>
    </row>
    <row r="7458" spans="2:11" x14ac:dyDescent="0.25">
      <c r="B7458" t="str">
        <f t="shared" si="120"/>
        <v/>
      </c>
      <c r="K7458"/>
    </row>
    <row r="7459" spans="2:11" x14ac:dyDescent="0.25">
      <c r="B7459" t="str">
        <f t="shared" si="120"/>
        <v/>
      </c>
      <c r="K7459"/>
    </row>
    <row r="7460" spans="2:11" x14ac:dyDescent="0.25">
      <c r="B7460" t="str">
        <f t="shared" si="120"/>
        <v/>
      </c>
      <c r="K7460"/>
    </row>
    <row r="7461" spans="2:11" x14ac:dyDescent="0.25">
      <c r="B7461" t="str">
        <f t="shared" si="120"/>
        <v/>
      </c>
      <c r="K7461"/>
    </row>
    <row r="7462" spans="2:11" x14ac:dyDescent="0.25">
      <c r="B7462" t="str">
        <f t="shared" si="120"/>
        <v/>
      </c>
      <c r="K7462"/>
    </row>
    <row r="7463" spans="2:11" x14ac:dyDescent="0.25">
      <c r="B7463" t="str">
        <f t="shared" si="120"/>
        <v/>
      </c>
      <c r="K7463"/>
    </row>
    <row r="7464" spans="2:11" x14ac:dyDescent="0.25">
      <c r="B7464" t="str">
        <f t="shared" si="120"/>
        <v/>
      </c>
      <c r="K7464"/>
    </row>
    <row r="7465" spans="2:11" x14ac:dyDescent="0.25">
      <c r="B7465" t="str">
        <f t="shared" si="120"/>
        <v/>
      </c>
      <c r="K7465"/>
    </row>
    <row r="7466" spans="2:11" x14ac:dyDescent="0.25">
      <c r="B7466" t="str">
        <f t="shared" si="120"/>
        <v/>
      </c>
      <c r="K7466"/>
    </row>
    <row r="7467" spans="2:11" x14ac:dyDescent="0.25">
      <c r="B7467" t="str">
        <f t="shared" si="120"/>
        <v/>
      </c>
      <c r="K7467"/>
    </row>
    <row r="7468" spans="2:11" x14ac:dyDescent="0.25">
      <c r="B7468" t="str">
        <f t="shared" si="120"/>
        <v/>
      </c>
      <c r="K7468"/>
    </row>
    <row r="7469" spans="2:11" x14ac:dyDescent="0.25">
      <c r="B7469" t="str">
        <f t="shared" si="120"/>
        <v/>
      </c>
      <c r="K7469"/>
    </row>
    <row r="7470" spans="2:11" x14ac:dyDescent="0.25">
      <c r="B7470" t="str">
        <f t="shared" si="120"/>
        <v/>
      </c>
      <c r="K7470"/>
    </row>
    <row r="7471" spans="2:11" x14ac:dyDescent="0.25">
      <c r="B7471" t="str">
        <f t="shared" si="120"/>
        <v/>
      </c>
      <c r="K7471"/>
    </row>
    <row r="7472" spans="2:11" x14ac:dyDescent="0.25">
      <c r="B7472" t="str">
        <f t="shared" si="120"/>
        <v/>
      </c>
      <c r="K7472"/>
    </row>
    <row r="7473" spans="2:11" x14ac:dyDescent="0.25">
      <c r="B7473" t="str">
        <f t="shared" si="120"/>
        <v/>
      </c>
      <c r="K7473"/>
    </row>
    <row r="7474" spans="2:11" x14ac:dyDescent="0.25">
      <c r="B7474" t="str">
        <f t="shared" si="120"/>
        <v/>
      </c>
      <c r="K7474"/>
    </row>
    <row r="7475" spans="2:11" x14ac:dyDescent="0.25">
      <c r="B7475" t="str">
        <f t="shared" si="120"/>
        <v/>
      </c>
      <c r="K7475"/>
    </row>
    <row r="7476" spans="2:11" x14ac:dyDescent="0.25">
      <c r="B7476" t="str">
        <f t="shared" si="120"/>
        <v/>
      </c>
      <c r="K7476"/>
    </row>
    <row r="7477" spans="2:11" x14ac:dyDescent="0.25">
      <c r="B7477" t="str">
        <f t="shared" si="120"/>
        <v/>
      </c>
      <c r="K7477"/>
    </row>
    <row r="7478" spans="2:11" x14ac:dyDescent="0.25">
      <c r="B7478" t="str">
        <f t="shared" si="120"/>
        <v/>
      </c>
      <c r="K7478"/>
    </row>
    <row r="7479" spans="2:11" x14ac:dyDescent="0.25">
      <c r="B7479" t="str">
        <f t="shared" si="120"/>
        <v/>
      </c>
      <c r="K7479"/>
    </row>
    <row r="7480" spans="2:11" x14ac:dyDescent="0.25">
      <c r="B7480" t="str">
        <f t="shared" si="120"/>
        <v/>
      </c>
      <c r="K7480"/>
    </row>
    <row r="7481" spans="2:11" x14ac:dyDescent="0.25">
      <c r="B7481" t="str">
        <f t="shared" si="120"/>
        <v/>
      </c>
      <c r="K7481"/>
    </row>
    <row r="7482" spans="2:11" x14ac:dyDescent="0.25">
      <c r="B7482" t="str">
        <f t="shared" si="120"/>
        <v/>
      </c>
      <c r="K7482"/>
    </row>
    <row r="7483" spans="2:11" x14ac:dyDescent="0.25">
      <c r="B7483" t="str">
        <f t="shared" si="120"/>
        <v/>
      </c>
      <c r="K7483"/>
    </row>
    <row r="7484" spans="2:11" x14ac:dyDescent="0.25">
      <c r="B7484" t="str">
        <f t="shared" si="120"/>
        <v/>
      </c>
      <c r="K7484"/>
    </row>
    <row r="7485" spans="2:11" x14ac:dyDescent="0.25">
      <c r="B7485" t="str">
        <f t="shared" si="120"/>
        <v/>
      </c>
      <c r="K7485"/>
    </row>
    <row r="7486" spans="2:11" x14ac:dyDescent="0.25">
      <c r="B7486" t="str">
        <f t="shared" si="120"/>
        <v/>
      </c>
      <c r="K7486"/>
    </row>
    <row r="7487" spans="2:11" x14ac:dyDescent="0.25">
      <c r="B7487" t="str">
        <f t="shared" si="120"/>
        <v/>
      </c>
      <c r="K7487"/>
    </row>
    <row r="7488" spans="2:11" x14ac:dyDescent="0.25">
      <c r="B7488" t="str">
        <f t="shared" si="120"/>
        <v/>
      </c>
      <c r="K7488"/>
    </row>
    <row r="7489" spans="2:11" x14ac:dyDescent="0.25">
      <c r="B7489" t="str">
        <f t="shared" si="120"/>
        <v/>
      </c>
      <c r="K7489"/>
    </row>
    <row r="7490" spans="2:11" x14ac:dyDescent="0.25">
      <c r="B7490" t="str">
        <f t="shared" si="120"/>
        <v/>
      </c>
      <c r="K7490"/>
    </row>
    <row r="7491" spans="2:11" x14ac:dyDescent="0.25">
      <c r="B7491" t="str">
        <f t="shared" si="120"/>
        <v/>
      </c>
      <c r="K7491"/>
    </row>
    <row r="7492" spans="2:11" x14ac:dyDescent="0.25">
      <c r="B7492" t="str">
        <f t="shared" si="120"/>
        <v/>
      </c>
      <c r="K7492"/>
    </row>
    <row r="7493" spans="2:11" x14ac:dyDescent="0.25">
      <c r="B7493" t="str">
        <f t="shared" si="120"/>
        <v/>
      </c>
      <c r="K7493"/>
    </row>
    <row r="7494" spans="2:11" x14ac:dyDescent="0.25">
      <c r="B7494" t="str">
        <f t="shared" si="120"/>
        <v/>
      </c>
      <c r="K7494"/>
    </row>
    <row r="7495" spans="2:11" x14ac:dyDescent="0.25">
      <c r="B7495" t="str">
        <f t="shared" si="120"/>
        <v/>
      </c>
      <c r="K7495"/>
    </row>
    <row r="7496" spans="2:11" x14ac:dyDescent="0.25">
      <c r="B7496" t="str">
        <f t="shared" si="120"/>
        <v/>
      </c>
      <c r="K7496"/>
    </row>
    <row r="7497" spans="2:11" x14ac:dyDescent="0.25">
      <c r="B7497" t="str">
        <f t="shared" si="120"/>
        <v/>
      </c>
      <c r="K7497"/>
    </row>
    <row r="7498" spans="2:11" x14ac:dyDescent="0.25">
      <c r="B7498" t="str">
        <f t="shared" ref="B7498:B7561" si="121">LEFT(A7498,3)</f>
        <v/>
      </c>
      <c r="K7498"/>
    </row>
    <row r="7499" spans="2:11" x14ac:dyDescent="0.25">
      <c r="B7499" t="str">
        <f t="shared" si="121"/>
        <v/>
      </c>
      <c r="K7499"/>
    </row>
    <row r="7500" spans="2:11" x14ac:dyDescent="0.25">
      <c r="B7500" t="str">
        <f t="shared" si="121"/>
        <v/>
      </c>
      <c r="K7500"/>
    </row>
    <row r="7501" spans="2:11" x14ac:dyDescent="0.25">
      <c r="B7501" t="str">
        <f t="shared" si="121"/>
        <v/>
      </c>
      <c r="K7501"/>
    </row>
    <row r="7502" spans="2:11" x14ac:dyDescent="0.25">
      <c r="B7502" t="str">
        <f t="shared" si="121"/>
        <v/>
      </c>
      <c r="K7502"/>
    </row>
    <row r="7503" spans="2:11" x14ac:dyDescent="0.25">
      <c r="B7503" t="str">
        <f t="shared" si="121"/>
        <v/>
      </c>
      <c r="K7503"/>
    </row>
    <row r="7504" spans="2:11" x14ac:dyDescent="0.25">
      <c r="B7504" t="str">
        <f t="shared" si="121"/>
        <v/>
      </c>
      <c r="K7504"/>
    </row>
    <row r="7505" spans="2:11" x14ac:dyDescent="0.25">
      <c r="B7505" t="str">
        <f t="shared" si="121"/>
        <v/>
      </c>
      <c r="K7505"/>
    </row>
    <row r="7506" spans="2:11" x14ac:dyDescent="0.25">
      <c r="B7506" t="str">
        <f t="shared" si="121"/>
        <v/>
      </c>
      <c r="K7506"/>
    </row>
    <row r="7507" spans="2:11" x14ac:dyDescent="0.25">
      <c r="B7507" t="str">
        <f t="shared" si="121"/>
        <v/>
      </c>
      <c r="K7507"/>
    </row>
    <row r="7508" spans="2:11" x14ac:dyDescent="0.25">
      <c r="B7508" t="str">
        <f t="shared" si="121"/>
        <v/>
      </c>
      <c r="K7508"/>
    </row>
    <row r="7509" spans="2:11" x14ac:dyDescent="0.25">
      <c r="B7509" t="str">
        <f t="shared" si="121"/>
        <v/>
      </c>
      <c r="K7509"/>
    </row>
    <row r="7510" spans="2:11" x14ac:dyDescent="0.25">
      <c r="B7510" t="str">
        <f t="shared" si="121"/>
        <v/>
      </c>
      <c r="K7510"/>
    </row>
    <row r="7511" spans="2:11" x14ac:dyDescent="0.25">
      <c r="B7511" t="str">
        <f t="shared" si="121"/>
        <v/>
      </c>
      <c r="K7511"/>
    </row>
    <row r="7512" spans="2:11" x14ac:dyDescent="0.25">
      <c r="B7512" t="str">
        <f t="shared" si="121"/>
        <v/>
      </c>
      <c r="K7512"/>
    </row>
    <row r="7513" spans="2:11" x14ac:dyDescent="0.25">
      <c r="B7513" t="str">
        <f t="shared" si="121"/>
        <v/>
      </c>
      <c r="K7513"/>
    </row>
    <row r="7514" spans="2:11" x14ac:dyDescent="0.25">
      <c r="B7514" t="str">
        <f t="shared" si="121"/>
        <v/>
      </c>
      <c r="K7514"/>
    </row>
    <row r="7515" spans="2:11" x14ac:dyDescent="0.25">
      <c r="B7515" t="str">
        <f t="shared" si="121"/>
        <v/>
      </c>
      <c r="K7515"/>
    </row>
    <row r="7516" spans="2:11" x14ac:dyDescent="0.25">
      <c r="B7516" t="str">
        <f t="shared" si="121"/>
        <v/>
      </c>
      <c r="K7516"/>
    </row>
    <row r="7517" spans="2:11" x14ac:dyDescent="0.25">
      <c r="B7517" t="str">
        <f t="shared" si="121"/>
        <v/>
      </c>
      <c r="K7517"/>
    </row>
    <row r="7518" spans="2:11" x14ac:dyDescent="0.25">
      <c r="B7518" t="str">
        <f t="shared" si="121"/>
        <v/>
      </c>
      <c r="K7518"/>
    </row>
    <row r="7519" spans="2:11" x14ac:dyDescent="0.25">
      <c r="B7519" t="str">
        <f t="shared" si="121"/>
        <v/>
      </c>
      <c r="K7519"/>
    </row>
    <row r="7520" spans="2:11" x14ac:dyDescent="0.25">
      <c r="B7520" t="str">
        <f t="shared" si="121"/>
        <v/>
      </c>
      <c r="K7520"/>
    </row>
    <row r="7521" spans="2:11" x14ac:dyDescent="0.25">
      <c r="B7521" t="str">
        <f t="shared" si="121"/>
        <v/>
      </c>
      <c r="K7521"/>
    </row>
    <row r="7522" spans="2:11" x14ac:dyDescent="0.25">
      <c r="B7522" t="str">
        <f t="shared" si="121"/>
        <v/>
      </c>
      <c r="K7522"/>
    </row>
    <row r="7523" spans="2:11" x14ac:dyDescent="0.25">
      <c r="B7523" t="str">
        <f t="shared" si="121"/>
        <v/>
      </c>
      <c r="K7523"/>
    </row>
    <row r="7524" spans="2:11" x14ac:dyDescent="0.25">
      <c r="B7524" t="str">
        <f t="shared" si="121"/>
        <v/>
      </c>
      <c r="K7524"/>
    </row>
    <row r="7525" spans="2:11" x14ac:dyDescent="0.25">
      <c r="B7525" t="str">
        <f t="shared" si="121"/>
        <v/>
      </c>
      <c r="K7525"/>
    </row>
    <row r="7526" spans="2:11" x14ac:dyDescent="0.25">
      <c r="B7526" t="str">
        <f t="shared" si="121"/>
        <v/>
      </c>
      <c r="K7526"/>
    </row>
    <row r="7527" spans="2:11" x14ac:dyDescent="0.25">
      <c r="B7527" t="str">
        <f t="shared" si="121"/>
        <v/>
      </c>
      <c r="K7527"/>
    </row>
    <row r="7528" spans="2:11" x14ac:dyDescent="0.25">
      <c r="B7528" t="str">
        <f t="shared" si="121"/>
        <v/>
      </c>
      <c r="K7528"/>
    </row>
    <row r="7529" spans="2:11" x14ac:dyDescent="0.25">
      <c r="B7529" t="str">
        <f t="shared" si="121"/>
        <v/>
      </c>
      <c r="K7529"/>
    </row>
    <row r="7530" spans="2:11" x14ac:dyDescent="0.25">
      <c r="B7530" t="str">
        <f t="shared" si="121"/>
        <v/>
      </c>
      <c r="K7530"/>
    </row>
    <row r="7531" spans="2:11" x14ac:dyDescent="0.25">
      <c r="B7531" t="str">
        <f t="shared" si="121"/>
        <v/>
      </c>
      <c r="K7531"/>
    </row>
    <row r="7532" spans="2:11" x14ac:dyDescent="0.25">
      <c r="B7532" t="str">
        <f t="shared" si="121"/>
        <v/>
      </c>
      <c r="K7532"/>
    </row>
    <row r="7533" spans="2:11" x14ac:dyDescent="0.25">
      <c r="B7533" t="str">
        <f t="shared" si="121"/>
        <v/>
      </c>
      <c r="K7533"/>
    </row>
    <row r="7534" spans="2:11" x14ac:dyDescent="0.25">
      <c r="B7534" t="str">
        <f t="shared" si="121"/>
        <v/>
      </c>
      <c r="K7534"/>
    </row>
    <row r="7535" spans="2:11" x14ac:dyDescent="0.25">
      <c r="B7535" t="str">
        <f t="shared" si="121"/>
        <v/>
      </c>
      <c r="K7535"/>
    </row>
    <row r="7536" spans="2:11" x14ac:dyDescent="0.25">
      <c r="B7536" t="str">
        <f t="shared" si="121"/>
        <v/>
      </c>
      <c r="K7536"/>
    </row>
    <row r="7537" spans="2:11" x14ac:dyDescent="0.25">
      <c r="B7537" t="str">
        <f t="shared" si="121"/>
        <v/>
      </c>
      <c r="K7537"/>
    </row>
    <row r="7538" spans="2:11" x14ac:dyDescent="0.25">
      <c r="B7538" t="str">
        <f t="shared" si="121"/>
        <v/>
      </c>
      <c r="K7538"/>
    </row>
    <row r="7539" spans="2:11" x14ac:dyDescent="0.25">
      <c r="B7539" t="str">
        <f t="shared" si="121"/>
        <v/>
      </c>
      <c r="K7539"/>
    </row>
    <row r="7540" spans="2:11" x14ac:dyDescent="0.25">
      <c r="B7540" t="str">
        <f t="shared" si="121"/>
        <v/>
      </c>
      <c r="K7540"/>
    </row>
    <row r="7541" spans="2:11" x14ac:dyDescent="0.25">
      <c r="B7541" t="str">
        <f t="shared" si="121"/>
        <v/>
      </c>
      <c r="K7541"/>
    </row>
    <row r="7542" spans="2:11" x14ac:dyDescent="0.25">
      <c r="B7542" t="str">
        <f t="shared" si="121"/>
        <v/>
      </c>
      <c r="K7542"/>
    </row>
    <row r="7543" spans="2:11" x14ac:dyDescent="0.25">
      <c r="B7543" t="str">
        <f t="shared" si="121"/>
        <v/>
      </c>
      <c r="K7543"/>
    </row>
    <row r="7544" spans="2:11" x14ac:dyDescent="0.25">
      <c r="B7544" t="str">
        <f t="shared" si="121"/>
        <v/>
      </c>
      <c r="K7544"/>
    </row>
    <row r="7545" spans="2:11" x14ac:dyDescent="0.25">
      <c r="B7545" t="str">
        <f t="shared" si="121"/>
        <v/>
      </c>
      <c r="K7545"/>
    </row>
    <row r="7546" spans="2:11" x14ac:dyDescent="0.25">
      <c r="B7546" t="str">
        <f t="shared" si="121"/>
        <v/>
      </c>
      <c r="K7546"/>
    </row>
    <row r="7547" spans="2:11" x14ac:dyDescent="0.25">
      <c r="B7547" t="str">
        <f t="shared" si="121"/>
        <v/>
      </c>
      <c r="K7547"/>
    </row>
    <row r="7548" spans="2:11" x14ac:dyDescent="0.25">
      <c r="B7548" t="str">
        <f t="shared" si="121"/>
        <v/>
      </c>
      <c r="K7548"/>
    </row>
    <row r="7549" spans="2:11" x14ac:dyDescent="0.25">
      <c r="B7549" t="str">
        <f t="shared" si="121"/>
        <v/>
      </c>
      <c r="K7549"/>
    </row>
    <row r="7550" spans="2:11" x14ac:dyDescent="0.25">
      <c r="B7550" t="str">
        <f t="shared" si="121"/>
        <v/>
      </c>
      <c r="K7550"/>
    </row>
    <row r="7551" spans="2:11" x14ac:dyDescent="0.25">
      <c r="B7551" t="str">
        <f t="shared" si="121"/>
        <v/>
      </c>
      <c r="K7551"/>
    </row>
    <row r="7552" spans="2:11" x14ac:dyDescent="0.25">
      <c r="B7552" t="str">
        <f t="shared" si="121"/>
        <v/>
      </c>
      <c r="K7552"/>
    </row>
    <row r="7553" spans="2:11" x14ac:dyDescent="0.25">
      <c r="B7553" t="str">
        <f t="shared" si="121"/>
        <v/>
      </c>
      <c r="K7553"/>
    </row>
    <row r="7554" spans="2:11" x14ac:dyDescent="0.25">
      <c r="B7554" t="str">
        <f t="shared" si="121"/>
        <v/>
      </c>
      <c r="K7554"/>
    </row>
    <row r="7555" spans="2:11" x14ac:dyDescent="0.25">
      <c r="B7555" t="str">
        <f t="shared" si="121"/>
        <v/>
      </c>
      <c r="K7555"/>
    </row>
    <row r="7556" spans="2:11" x14ac:dyDescent="0.25">
      <c r="B7556" t="str">
        <f t="shared" si="121"/>
        <v/>
      </c>
      <c r="K7556"/>
    </row>
    <row r="7557" spans="2:11" x14ac:dyDescent="0.25">
      <c r="B7557" t="str">
        <f t="shared" si="121"/>
        <v/>
      </c>
      <c r="K7557"/>
    </row>
    <row r="7558" spans="2:11" x14ac:dyDescent="0.25">
      <c r="B7558" t="str">
        <f t="shared" si="121"/>
        <v/>
      </c>
      <c r="K7558"/>
    </row>
    <row r="7559" spans="2:11" x14ac:dyDescent="0.25">
      <c r="B7559" t="str">
        <f t="shared" si="121"/>
        <v/>
      </c>
      <c r="K7559"/>
    </row>
    <row r="7560" spans="2:11" x14ac:dyDescent="0.25">
      <c r="B7560" t="str">
        <f t="shared" si="121"/>
        <v/>
      </c>
      <c r="K7560"/>
    </row>
    <row r="7561" spans="2:11" x14ac:dyDescent="0.25">
      <c r="B7561" t="str">
        <f t="shared" si="121"/>
        <v/>
      </c>
      <c r="K7561"/>
    </row>
    <row r="7562" spans="2:11" x14ac:dyDescent="0.25">
      <c r="B7562" t="str">
        <f t="shared" ref="B7562:B7625" si="122">LEFT(A7562,3)</f>
        <v/>
      </c>
      <c r="K7562"/>
    </row>
    <row r="7563" spans="2:11" x14ac:dyDescent="0.25">
      <c r="B7563" t="str">
        <f t="shared" si="122"/>
        <v/>
      </c>
      <c r="K7563"/>
    </row>
    <row r="7564" spans="2:11" x14ac:dyDescent="0.25">
      <c r="B7564" t="str">
        <f t="shared" si="122"/>
        <v/>
      </c>
      <c r="K7564"/>
    </row>
    <row r="7565" spans="2:11" x14ac:dyDescent="0.25">
      <c r="B7565" t="str">
        <f t="shared" si="122"/>
        <v/>
      </c>
      <c r="K7565"/>
    </row>
    <row r="7566" spans="2:11" x14ac:dyDescent="0.25">
      <c r="B7566" t="str">
        <f t="shared" si="122"/>
        <v/>
      </c>
      <c r="K7566"/>
    </row>
    <row r="7567" spans="2:11" x14ac:dyDescent="0.25">
      <c r="B7567" t="str">
        <f t="shared" si="122"/>
        <v/>
      </c>
      <c r="K7567"/>
    </row>
    <row r="7568" spans="2:11" x14ac:dyDescent="0.25">
      <c r="B7568" t="str">
        <f t="shared" si="122"/>
        <v/>
      </c>
      <c r="K7568"/>
    </row>
    <row r="7569" spans="2:11" x14ac:dyDescent="0.25">
      <c r="B7569" t="str">
        <f t="shared" si="122"/>
        <v/>
      </c>
      <c r="K7569"/>
    </row>
    <row r="7570" spans="2:11" x14ac:dyDescent="0.25">
      <c r="B7570" t="str">
        <f t="shared" si="122"/>
        <v/>
      </c>
      <c r="K7570"/>
    </row>
    <row r="7571" spans="2:11" x14ac:dyDescent="0.25">
      <c r="B7571" t="str">
        <f t="shared" si="122"/>
        <v/>
      </c>
      <c r="K7571"/>
    </row>
    <row r="7572" spans="2:11" x14ac:dyDescent="0.25">
      <c r="B7572" t="str">
        <f t="shared" si="122"/>
        <v/>
      </c>
      <c r="K7572"/>
    </row>
    <row r="7573" spans="2:11" x14ac:dyDescent="0.25">
      <c r="B7573" t="str">
        <f t="shared" si="122"/>
        <v/>
      </c>
      <c r="K7573"/>
    </row>
    <row r="7574" spans="2:11" x14ac:dyDescent="0.25">
      <c r="B7574" t="str">
        <f t="shared" si="122"/>
        <v/>
      </c>
      <c r="K7574"/>
    </row>
    <row r="7575" spans="2:11" x14ac:dyDescent="0.25">
      <c r="B7575" t="str">
        <f t="shared" si="122"/>
        <v/>
      </c>
      <c r="K7575"/>
    </row>
    <row r="7576" spans="2:11" x14ac:dyDescent="0.25">
      <c r="B7576" t="str">
        <f t="shared" si="122"/>
        <v/>
      </c>
      <c r="K7576"/>
    </row>
    <row r="7577" spans="2:11" x14ac:dyDescent="0.25">
      <c r="B7577" t="str">
        <f t="shared" si="122"/>
        <v/>
      </c>
      <c r="K7577"/>
    </row>
    <row r="7578" spans="2:11" x14ac:dyDescent="0.25">
      <c r="B7578" t="str">
        <f t="shared" si="122"/>
        <v/>
      </c>
      <c r="K7578"/>
    </row>
    <row r="7579" spans="2:11" x14ac:dyDescent="0.25">
      <c r="B7579" t="str">
        <f t="shared" si="122"/>
        <v/>
      </c>
      <c r="K7579"/>
    </row>
    <row r="7580" spans="2:11" x14ac:dyDescent="0.25">
      <c r="B7580" t="str">
        <f t="shared" si="122"/>
        <v/>
      </c>
      <c r="K7580"/>
    </row>
    <row r="7581" spans="2:11" x14ac:dyDescent="0.25">
      <c r="B7581" t="str">
        <f t="shared" si="122"/>
        <v/>
      </c>
      <c r="K7581"/>
    </row>
    <row r="7582" spans="2:11" x14ac:dyDescent="0.25">
      <c r="B7582" t="str">
        <f t="shared" si="122"/>
        <v/>
      </c>
      <c r="K7582"/>
    </row>
    <row r="7583" spans="2:11" x14ac:dyDescent="0.25">
      <c r="B7583" t="str">
        <f t="shared" si="122"/>
        <v/>
      </c>
      <c r="K7583"/>
    </row>
    <row r="7584" spans="2:11" x14ac:dyDescent="0.25">
      <c r="B7584" t="str">
        <f t="shared" si="122"/>
        <v/>
      </c>
      <c r="K7584"/>
    </row>
    <row r="7585" spans="2:11" x14ac:dyDescent="0.25">
      <c r="B7585" t="str">
        <f t="shared" si="122"/>
        <v/>
      </c>
      <c r="K7585"/>
    </row>
    <row r="7586" spans="2:11" x14ac:dyDescent="0.25">
      <c r="B7586" t="str">
        <f t="shared" si="122"/>
        <v/>
      </c>
      <c r="K7586"/>
    </row>
    <row r="7587" spans="2:11" x14ac:dyDescent="0.25">
      <c r="B7587" t="str">
        <f t="shared" si="122"/>
        <v/>
      </c>
      <c r="K7587"/>
    </row>
    <row r="7588" spans="2:11" x14ac:dyDescent="0.25">
      <c r="B7588" t="str">
        <f t="shared" si="122"/>
        <v/>
      </c>
      <c r="K7588"/>
    </row>
    <row r="7589" spans="2:11" x14ac:dyDescent="0.25">
      <c r="B7589" t="str">
        <f t="shared" si="122"/>
        <v/>
      </c>
      <c r="K7589"/>
    </row>
    <row r="7590" spans="2:11" x14ac:dyDescent="0.25">
      <c r="B7590" t="str">
        <f t="shared" si="122"/>
        <v/>
      </c>
      <c r="K7590"/>
    </row>
    <row r="7591" spans="2:11" x14ac:dyDescent="0.25">
      <c r="B7591" t="str">
        <f t="shared" si="122"/>
        <v/>
      </c>
      <c r="K7591"/>
    </row>
    <row r="7592" spans="2:11" x14ac:dyDescent="0.25">
      <c r="B7592" t="str">
        <f t="shared" si="122"/>
        <v/>
      </c>
      <c r="K7592"/>
    </row>
    <row r="7593" spans="2:11" x14ac:dyDescent="0.25">
      <c r="B7593" t="str">
        <f t="shared" si="122"/>
        <v/>
      </c>
      <c r="K7593"/>
    </row>
    <row r="7594" spans="2:11" x14ac:dyDescent="0.25">
      <c r="B7594" t="str">
        <f t="shared" si="122"/>
        <v/>
      </c>
      <c r="K7594"/>
    </row>
    <row r="7595" spans="2:11" x14ac:dyDescent="0.25">
      <c r="B7595" t="str">
        <f t="shared" si="122"/>
        <v/>
      </c>
      <c r="K7595"/>
    </row>
    <row r="7596" spans="2:11" x14ac:dyDescent="0.25">
      <c r="B7596" t="str">
        <f t="shared" si="122"/>
        <v/>
      </c>
      <c r="K7596"/>
    </row>
    <row r="7597" spans="2:11" x14ac:dyDescent="0.25">
      <c r="B7597" t="str">
        <f t="shared" si="122"/>
        <v/>
      </c>
      <c r="K7597"/>
    </row>
    <row r="7598" spans="2:11" x14ac:dyDescent="0.25">
      <c r="B7598" t="str">
        <f t="shared" si="122"/>
        <v/>
      </c>
      <c r="K7598"/>
    </row>
    <row r="7599" spans="2:11" x14ac:dyDescent="0.25">
      <c r="B7599" t="str">
        <f t="shared" si="122"/>
        <v/>
      </c>
      <c r="K7599"/>
    </row>
    <row r="7600" spans="2:11" x14ac:dyDescent="0.25">
      <c r="B7600" t="str">
        <f t="shared" si="122"/>
        <v/>
      </c>
      <c r="K7600"/>
    </row>
    <row r="7601" spans="2:11" x14ac:dyDescent="0.25">
      <c r="B7601" t="str">
        <f t="shared" si="122"/>
        <v/>
      </c>
      <c r="K7601"/>
    </row>
    <row r="7602" spans="2:11" x14ac:dyDescent="0.25">
      <c r="B7602" t="str">
        <f t="shared" si="122"/>
        <v/>
      </c>
      <c r="K7602"/>
    </row>
    <row r="7603" spans="2:11" x14ac:dyDescent="0.25">
      <c r="B7603" t="str">
        <f t="shared" si="122"/>
        <v/>
      </c>
      <c r="K7603"/>
    </row>
    <row r="7604" spans="2:11" x14ac:dyDescent="0.25">
      <c r="B7604" t="str">
        <f t="shared" si="122"/>
        <v/>
      </c>
      <c r="K7604"/>
    </row>
    <row r="7605" spans="2:11" x14ac:dyDescent="0.25">
      <c r="B7605" t="str">
        <f t="shared" si="122"/>
        <v/>
      </c>
      <c r="K7605"/>
    </row>
    <row r="7606" spans="2:11" x14ac:dyDescent="0.25">
      <c r="B7606" t="str">
        <f t="shared" si="122"/>
        <v/>
      </c>
      <c r="K7606"/>
    </row>
    <row r="7607" spans="2:11" x14ac:dyDescent="0.25">
      <c r="B7607" t="str">
        <f t="shared" si="122"/>
        <v/>
      </c>
      <c r="K7607"/>
    </row>
    <row r="7608" spans="2:11" x14ac:dyDescent="0.25">
      <c r="B7608" t="str">
        <f t="shared" si="122"/>
        <v/>
      </c>
      <c r="K7608"/>
    </row>
    <row r="7609" spans="2:11" x14ac:dyDescent="0.25">
      <c r="B7609" t="str">
        <f t="shared" si="122"/>
        <v/>
      </c>
      <c r="K7609"/>
    </row>
    <row r="7610" spans="2:11" x14ac:dyDescent="0.25">
      <c r="B7610" t="str">
        <f t="shared" si="122"/>
        <v/>
      </c>
      <c r="K7610"/>
    </row>
    <row r="7611" spans="2:11" x14ac:dyDescent="0.25">
      <c r="B7611" t="str">
        <f t="shared" si="122"/>
        <v/>
      </c>
      <c r="K7611"/>
    </row>
    <row r="7612" spans="2:11" x14ac:dyDescent="0.25">
      <c r="B7612" t="str">
        <f t="shared" si="122"/>
        <v/>
      </c>
      <c r="K7612"/>
    </row>
    <row r="7613" spans="2:11" x14ac:dyDescent="0.25">
      <c r="B7613" t="str">
        <f t="shared" si="122"/>
        <v/>
      </c>
      <c r="K7613"/>
    </row>
    <row r="7614" spans="2:11" x14ac:dyDescent="0.25">
      <c r="B7614" t="str">
        <f t="shared" si="122"/>
        <v/>
      </c>
      <c r="K7614"/>
    </row>
    <row r="7615" spans="2:11" x14ac:dyDescent="0.25">
      <c r="B7615" t="str">
        <f t="shared" si="122"/>
        <v/>
      </c>
      <c r="K7615"/>
    </row>
    <row r="7616" spans="2:11" x14ac:dyDescent="0.25">
      <c r="B7616" t="str">
        <f t="shared" si="122"/>
        <v/>
      </c>
      <c r="K7616"/>
    </row>
    <row r="7617" spans="2:11" x14ac:dyDescent="0.25">
      <c r="B7617" t="str">
        <f t="shared" si="122"/>
        <v/>
      </c>
      <c r="K7617"/>
    </row>
    <row r="7618" spans="2:11" x14ac:dyDescent="0.25">
      <c r="B7618" t="str">
        <f t="shared" si="122"/>
        <v/>
      </c>
      <c r="K7618"/>
    </row>
    <row r="7619" spans="2:11" x14ac:dyDescent="0.25">
      <c r="B7619" t="str">
        <f t="shared" si="122"/>
        <v/>
      </c>
      <c r="K7619"/>
    </row>
    <row r="7620" spans="2:11" x14ac:dyDescent="0.25">
      <c r="B7620" t="str">
        <f t="shared" si="122"/>
        <v/>
      </c>
      <c r="K7620"/>
    </row>
    <row r="7621" spans="2:11" x14ac:dyDescent="0.25">
      <c r="B7621" t="str">
        <f t="shared" si="122"/>
        <v/>
      </c>
      <c r="K7621"/>
    </row>
    <row r="7622" spans="2:11" x14ac:dyDescent="0.25">
      <c r="B7622" t="str">
        <f t="shared" si="122"/>
        <v/>
      </c>
      <c r="K7622"/>
    </row>
    <row r="7623" spans="2:11" x14ac:dyDescent="0.25">
      <c r="B7623" t="str">
        <f t="shared" si="122"/>
        <v/>
      </c>
      <c r="K7623"/>
    </row>
    <row r="7624" spans="2:11" x14ac:dyDescent="0.25">
      <c r="B7624" t="str">
        <f t="shared" si="122"/>
        <v/>
      </c>
      <c r="K7624"/>
    </row>
    <row r="7625" spans="2:11" x14ac:dyDescent="0.25">
      <c r="B7625" t="str">
        <f t="shared" si="122"/>
        <v/>
      </c>
      <c r="K7625"/>
    </row>
    <row r="7626" spans="2:11" x14ac:dyDescent="0.25">
      <c r="B7626" t="str">
        <f t="shared" ref="B7626:B7689" si="123">LEFT(A7626,3)</f>
        <v/>
      </c>
      <c r="K7626"/>
    </row>
    <row r="7627" spans="2:11" x14ac:dyDescent="0.25">
      <c r="B7627" t="str">
        <f t="shared" si="123"/>
        <v/>
      </c>
      <c r="K7627"/>
    </row>
    <row r="7628" spans="2:11" x14ac:dyDescent="0.25">
      <c r="B7628" t="str">
        <f t="shared" si="123"/>
        <v/>
      </c>
      <c r="K7628"/>
    </row>
    <row r="7629" spans="2:11" x14ac:dyDescent="0.25">
      <c r="B7629" t="str">
        <f t="shared" si="123"/>
        <v/>
      </c>
      <c r="K7629"/>
    </row>
    <row r="7630" spans="2:11" x14ac:dyDescent="0.25">
      <c r="B7630" t="str">
        <f t="shared" si="123"/>
        <v/>
      </c>
      <c r="K7630"/>
    </row>
    <row r="7631" spans="2:11" x14ac:dyDescent="0.25">
      <c r="B7631" t="str">
        <f t="shared" si="123"/>
        <v/>
      </c>
      <c r="K7631"/>
    </row>
    <row r="7632" spans="2:11" x14ac:dyDescent="0.25">
      <c r="B7632" t="str">
        <f t="shared" si="123"/>
        <v/>
      </c>
      <c r="K7632"/>
    </row>
    <row r="7633" spans="2:11" x14ac:dyDescent="0.25">
      <c r="B7633" t="str">
        <f t="shared" si="123"/>
        <v/>
      </c>
      <c r="K7633"/>
    </row>
    <row r="7634" spans="2:11" x14ac:dyDescent="0.25">
      <c r="B7634" t="str">
        <f t="shared" si="123"/>
        <v/>
      </c>
      <c r="K7634"/>
    </row>
    <row r="7635" spans="2:11" x14ac:dyDescent="0.25">
      <c r="B7635" t="str">
        <f t="shared" si="123"/>
        <v/>
      </c>
      <c r="K7635"/>
    </row>
    <row r="7636" spans="2:11" x14ac:dyDescent="0.25">
      <c r="B7636" t="str">
        <f t="shared" si="123"/>
        <v/>
      </c>
      <c r="K7636"/>
    </row>
    <row r="7637" spans="2:11" x14ac:dyDescent="0.25">
      <c r="B7637" t="str">
        <f t="shared" si="123"/>
        <v/>
      </c>
      <c r="K7637"/>
    </row>
    <row r="7638" spans="2:11" x14ac:dyDescent="0.25">
      <c r="B7638" t="str">
        <f t="shared" si="123"/>
        <v/>
      </c>
      <c r="K7638"/>
    </row>
    <row r="7639" spans="2:11" x14ac:dyDescent="0.25">
      <c r="B7639" t="str">
        <f t="shared" si="123"/>
        <v/>
      </c>
      <c r="K7639"/>
    </row>
    <row r="7640" spans="2:11" x14ac:dyDescent="0.25">
      <c r="B7640" t="str">
        <f t="shared" si="123"/>
        <v/>
      </c>
      <c r="K7640"/>
    </row>
    <row r="7641" spans="2:11" x14ac:dyDescent="0.25">
      <c r="B7641" t="str">
        <f t="shared" si="123"/>
        <v/>
      </c>
      <c r="K7641"/>
    </row>
    <row r="7642" spans="2:11" x14ac:dyDescent="0.25">
      <c r="B7642" t="str">
        <f t="shared" si="123"/>
        <v/>
      </c>
      <c r="K7642"/>
    </row>
    <row r="7643" spans="2:11" x14ac:dyDescent="0.25">
      <c r="B7643" t="str">
        <f t="shared" si="123"/>
        <v/>
      </c>
      <c r="K7643"/>
    </row>
    <row r="7644" spans="2:11" x14ac:dyDescent="0.25">
      <c r="B7644" t="str">
        <f t="shared" si="123"/>
        <v/>
      </c>
      <c r="K7644"/>
    </row>
    <row r="7645" spans="2:11" x14ac:dyDescent="0.25">
      <c r="B7645" t="str">
        <f t="shared" si="123"/>
        <v/>
      </c>
      <c r="K7645"/>
    </row>
    <row r="7646" spans="2:11" x14ac:dyDescent="0.25">
      <c r="B7646" t="str">
        <f t="shared" si="123"/>
        <v/>
      </c>
      <c r="K7646"/>
    </row>
    <row r="7647" spans="2:11" x14ac:dyDescent="0.25">
      <c r="B7647" t="str">
        <f t="shared" si="123"/>
        <v/>
      </c>
      <c r="K7647"/>
    </row>
    <row r="7648" spans="2:11" x14ac:dyDescent="0.25">
      <c r="B7648" t="str">
        <f t="shared" si="123"/>
        <v/>
      </c>
      <c r="K7648"/>
    </row>
    <row r="7649" spans="2:11" x14ac:dyDescent="0.25">
      <c r="B7649" t="str">
        <f t="shared" si="123"/>
        <v/>
      </c>
      <c r="K7649"/>
    </row>
    <row r="7650" spans="2:11" x14ac:dyDescent="0.25">
      <c r="B7650" t="str">
        <f t="shared" si="123"/>
        <v/>
      </c>
      <c r="K7650"/>
    </row>
    <row r="7651" spans="2:11" x14ac:dyDescent="0.25">
      <c r="B7651" t="str">
        <f t="shared" si="123"/>
        <v/>
      </c>
      <c r="K7651"/>
    </row>
    <row r="7652" spans="2:11" x14ac:dyDescent="0.25">
      <c r="B7652" t="str">
        <f t="shared" si="123"/>
        <v/>
      </c>
      <c r="K7652"/>
    </row>
    <row r="7653" spans="2:11" x14ac:dyDescent="0.25">
      <c r="B7653" t="str">
        <f t="shared" si="123"/>
        <v/>
      </c>
      <c r="K7653"/>
    </row>
    <row r="7654" spans="2:11" x14ac:dyDescent="0.25">
      <c r="B7654" t="str">
        <f t="shared" si="123"/>
        <v/>
      </c>
      <c r="K7654"/>
    </row>
    <row r="7655" spans="2:11" x14ac:dyDescent="0.25">
      <c r="B7655" t="str">
        <f t="shared" si="123"/>
        <v/>
      </c>
      <c r="K7655"/>
    </row>
    <row r="7656" spans="2:11" x14ac:dyDescent="0.25">
      <c r="B7656" t="str">
        <f t="shared" si="123"/>
        <v/>
      </c>
      <c r="K7656"/>
    </row>
    <row r="7657" spans="2:11" x14ac:dyDescent="0.25">
      <c r="B7657" t="str">
        <f t="shared" si="123"/>
        <v/>
      </c>
      <c r="K7657"/>
    </row>
    <row r="7658" spans="2:11" x14ac:dyDescent="0.25">
      <c r="B7658" t="str">
        <f t="shared" si="123"/>
        <v/>
      </c>
      <c r="K7658"/>
    </row>
    <row r="7659" spans="2:11" x14ac:dyDescent="0.25">
      <c r="B7659" t="str">
        <f t="shared" si="123"/>
        <v/>
      </c>
      <c r="K7659"/>
    </row>
    <row r="7660" spans="2:11" x14ac:dyDescent="0.25">
      <c r="B7660" t="str">
        <f t="shared" si="123"/>
        <v/>
      </c>
      <c r="K7660"/>
    </row>
    <row r="7661" spans="2:11" x14ac:dyDescent="0.25">
      <c r="B7661" t="str">
        <f t="shared" si="123"/>
        <v/>
      </c>
      <c r="K7661"/>
    </row>
    <row r="7662" spans="2:11" x14ac:dyDescent="0.25">
      <c r="B7662" t="str">
        <f t="shared" si="123"/>
        <v/>
      </c>
      <c r="K7662"/>
    </row>
    <row r="7663" spans="2:11" x14ac:dyDescent="0.25">
      <c r="B7663" t="str">
        <f t="shared" si="123"/>
        <v/>
      </c>
      <c r="K7663"/>
    </row>
    <row r="7664" spans="2:11" x14ac:dyDescent="0.25">
      <c r="B7664" t="str">
        <f t="shared" si="123"/>
        <v/>
      </c>
      <c r="K7664"/>
    </row>
    <row r="7665" spans="2:11" x14ac:dyDescent="0.25">
      <c r="B7665" t="str">
        <f t="shared" si="123"/>
        <v/>
      </c>
      <c r="K7665"/>
    </row>
    <row r="7666" spans="2:11" x14ac:dyDescent="0.25">
      <c r="B7666" t="str">
        <f t="shared" si="123"/>
        <v/>
      </c>
      <c r="K7666"/>
    </row>
    <row r="7667" spans="2:11" x14ac:dyDescent="0.25">
      <c r="B7667" t="str">
        <f t="shared" si="123"/>
        <v/>
      </c>
      <c r="K7667"/>
    </row>
    <row r="7668" spans="2:11" x14ac:dyDescent="0.25">
      <c r="B7668" t="str">
        <f t="shared" si="123"/>
        <v/>
      </c>
      <c r="K7668"/>
    </row>
    <row r="7669" spans="2:11" x14ac:dyDescent="0.25">
      <c r="B7669" t="str">
        <f t="shared" si="123"/>
        <v/>
      </c>
      <c r="K7669"/>
    </row>
    <row r="7670" spans="2:11" x14ac:dyDescent="0.25">
      <c r="B7670" t="str">
        <f t="shared" si="123"/>
        <v/>
      </c>
      <c r="K7670"/>
    </row>
    <row r="7671" spans="2:11" x14ac:dyDescent="0.25">
      <c r="B7671" t="str">
        <f t="shared" si="123"/>
        <v/>
      </c>
      <c r="K7671"/>
    </row>
    <row r="7672" spans="2:11" x14ac:dyDescent="0.25">
      <c r="B7672" t="str">
        <f t="shared" si="123"/>
        <v/>
      </c>
      <c r="K7672"/>
    </row>
    <row r="7673" spans="2:11" x14ac:dyDescent="0.25">
      <c r="B7673" t="str">
        <f t="shared" si="123"/>
        <v/>
      </c>
      <c r="K7673"/>
    </row>
    <row r="7674" spans="2:11" x14ac:dyDescent="0.25">
      <c r="B7674" t="str">
        <f t="shared" si="123"/>
        <v/>
      </c>
      <c r="K7674"/>
    </row>
    <row r="7675" spans="2:11" x14ac:dyDescent="0.25">
      <c r="B7675" t="str">
        <f t="shared" si="123"/>
        <v/>
      </c>
      <c r="K7675"/>
    </row>
    <row r="7676" spans="2:11" x14ac:dyDescent="0.25">
      <c r="B7676" t="str">
        <f t="shared" si="123"/>
        <v/>
      </c>
      <c r="K7676"/>
    </row>
    <row r="7677" spans="2:11" x14ac:dyDescent="0.25">
      <c r="B7677" t="str">
        <f t="shared" si="123"/>
        <v/>
      </c>
      <c r="K7677"/>
    </row>
    <row r="7678" spans="2:11" x14ac:dyDescent="0.25">
      <c r="B7678" t="str">
        <f t="shared" si="123"/>
        <v/>
      </c>
      <c r="K7678"/>
    </row>
    <row r="7679" spans="2:11" x14ac:dyDescent="0.25">
      <c r="B7679" t="str">
        <f t="shared" si="123"/>
        <v/>
      </c>
      <c r="K7679"/>
    </row>
    <row r="7680" spans="2:11" x14ac:dyDescent="0.25">
      <c r="B7680" t="str">
        <f t="shared" si="123"/>
        <v/>
      </c>
      <c r="K7680"/>
    </row>
    <row r="7681" spans="2:11" x14ac:dyDescent="0.25">
      <c r="B7681" t="str">
        <f t="shared" si="123"/>
        <v/>
      </c>
      <c r="K7681"/>
    </row>
    <row r="7682" spans="2:11" x14ac:dyDescent="0.25">
      <c r="B7682" t="str">
        <f t="shared" si="123"/>
        <v/>
      </c>
      <c r="K7682"/>
    </row>
    <row r="7683" spans="2:11" x14ac:dyDescent="0.25">
      <c r="B7683" t="str">
        <f t="shared" si="123"/>
        <v/>
      </c>
      <c r="K7683"/>
    </row>
    <row r="7684" spans="2:11" x14ac:dyDescent="0.25">
      <c r="B7684" t="str">
        <f t="shared" si="123"/>
        <v/>
      </c>
      <c r="K7684"/>
    </row>
    <row r="7685" spans="2:11" x14ac:dyDescent="0.25">
      <c r="B7685" t="str">
        <f t="shared" si="123"/>
        <v/>
      </c>
      <c r="K7685"/>
    </row>
    <row r="7686" spans="2:11" x14ac:dyDescent="0.25">
      <c r="B7686" t="str">
        <f t="shared" si="123"/>
        <v/>
      </c>
      <c r="K7686"/>
    </row>
    <row r="7687" spans="2:11" x14ac:dyDescent="0.25">
      <c r="B7687" t="str">
        <f t="shared" si="123"/>
        <v/>
      </c>
      <c r="K7687"/>
    </row>
    <row r="7688" spans="2:11" x14ac:dyDescent="0.25">
      <c r="B7688" t="str">
        <f t="shared" si="123"/>
        <v/>
      </c>
      <c r="K7688"/>
    </row>
    <row r="7689" spans="2:11" x14ac:dyDescent="0.25">
      <c r="B7689" t="str">
        <f t="shared" si="123"/>
        <v/>
      </c>
      <c r="K7689"/>
    </row>
    <row r="7690" spans="2:11" x14ac:dyDescent="0.25">
      <c r="B7690" t="str">
        <f t="shared" ref="B7690:B7753" si="124">LEFT(A7690,3)</f>
        <v/>
      </c>
      <c r="K7690"/>
    </row>
    <row r="7691" spans="2:11" x14ac:dyDescent="0.25">
      <c r="B7691" t="str">
        <f t="shared" si="124"/>
        <v/>
      </c>
      <c r="K7691"/>
    </row>
    <row r="7692" spans="2:11" x14ac:dyDescent="0.25">
      <c r="B7692" t="str">
        <f t="shared" si="124"/>
        <v/>
      </c>
      <c r="K7692"/>
    </row>
    <row r="7693" spans="2:11" x14ac:dyDescent="0.25">
      <c r="B7693" t="str">
        <f t="shared" si="124"/>
        <v/>
      </c>
      <c r="K7693"/>
    </row>
    <row r="7694" spans="2:11" x14ac:dyDescent="0.25">
      <c r="B7694" t="str">
        <f t="shared" si="124"/>
        <v/>
      </c>
      <c r="K7694"/>
    </row>
    <row r="7695" spans="2:11" x14ac:dyDescent="0.25">
      <c r="B7695" t="str">
        <f t="shared" si="124"/>
        <v/>
      </c>
      <c r="K7695"/>
    </row>
    <row r="7696" spans="2:11" x14ac:dyDescent="0.25">
      <c r="B7696" t="str">
        <f t="shared" si="124"/>
        <v/>
      </c>
      <c r="K7696"/>
    </row>
    <row r="7697" spans="2:11" x14ac:dyDescent="0.25">
      <c r="B7697" t="str">
        <f t="shared" si="124"/>
        <v/>
      </c>
      <c r="K7697"/>
    </row>
    <row r="7698" spans="2:11" x14ac:dyDescent="0.25">
      <c r="B7698" t="str">
        <f t="shared" si="124"/>
        <v/>
      </c>
      <c r="K7698"/>
    </row>
    <row r="7699" spans="2:11" x14ac:dyDescent="0.25">
      <c r="B7699" t="str">
        <f t="shared" si="124"/>
        <v/>
      </c>
      <c r="K7699"/>
    </row>
    <row r="7700" spans="2:11" x14ac:dyDescent="0.25">
      <c r="B7700" t="str">
        <f t="shared" si="124"/>
        <v/>
      </c>
      <c r="K7700"/>
    </row>
    <row r="7701" spans="2:11" x14ac:dyDescent="0.25">
      <c r="B7701" t="str">
        <f t="shared" si="124"/>
        <v/>
      </c>
      <c r="K7701"/>
    </row>
    <row r="7702" spans="2:11" x14ac:dyDescent="0.25">
      <c r="B7702" t="str">
        <f t="shared" si="124"/>
        <v/>
      </c>
      <c r="K7702"/>
    </row>
    <row r="7703" spans="2:11" x14ac:dyDescent="0.25">
      <c r="B7703" t="str">
        <f t="shared" si="124"/>
        <v/>
      </c>
      <c r="K7703"/>
    </row>
    <row r="7704" spans="2:11" x14ac:dyDescent="0.25">
      <c r="B7704" t="str">
        <f t="shared" si="124"/>
        <v/>
      </c>
      <c r="K7704"/>
    </row>
    <row r="7705" spans="2:11" x14ac:dyDescent="0.25">
      <c r="B7705" t="str">
        <f t="shared" si="124"/>
        <v/>
      </c>
      <c r="K7705"/>
    </row>
    <row r="7706" spans="2:11" x14ac:dyDescent="0.25">
      <c r="B7706" t="str">
        <f t="shared" si="124"/>
        <v/>
      </c>
      <c r="K7706"/>
    </row>
    <row r="7707" spans="2:11" x14ac:dyDescent="0.25">
      <c r="B7707" t="str">
        <f t="shared" si="124"/>
        <v/>
      </c>
      <c r="K7707"/>
    </row>
    <row r="7708" spans="2:11" x14ac:dyDescent="0.25">
      <c r="B7708" t="str">
        <f t="shared" si="124"/>
        <v/>
      </c>
      <c r="K7708"/>
    </row>
    <row r="7709" spans="2:11" x14ac:dyDescent="0.25">
      <c r="B7709" t="str">
        <f t="shared" si="124"/>
        <v/>
      </c>
      <c r="K7709"/>
    </row>
    <row r="7710" spans="2:11" x14ac:dyDescent="0.25">
      <c r="B7710" t="str">
        <f t="shared" si="124"/>
        <v/>
      </c>
      <c r="K7710"/>
    </row>
    <row r="7711" spans="2:11" x14ac:dyDescent="0.25">
      <c r="B7711" t="str">
        <f t="shared" si="124"/>
        <v/>
      </c>
      <c r="K7711"/>
    </row>
    <row r="7712" spans="2:11" x14ac:dyDescent="0.25">
      <c r="B7712" t="str">
        <f t="shared" si="124"/>
        <v/>
      </c>
      <c r="K7712"/>
    </row>
    <row r="7713" spans="2:11" x14ac:dyDescent="0.25">
      <c r="B7713" t="str">
        <f t="shared" si="124"/>
        <v/>
      </c>
      <c r="K7713"/>
    </row>
    <row r="7714" spans="2:11" x14ac:dyDescent="0.25">
      <c r="B7714" t="str">
        <f t="shared" si="124"/>
        <v/>
      </c>
      <c r="K7714"/>
    </row>
    <row r="7715" spans="2:11" x14ac:dyDescent="0.25">
      <c r="B7715" t="str">
        <f t="shared" si="124"/>
        <v/>
      </c>
      <c r="K7715"/>
    </row>
    <row r="7716" spans="2:11" x14ac:dyDescent="0.25">
      <c r="B7716" t="str">
        <f t="shared" si="124"/>
        <v/>
      </c>
      <c r="K7716"/>
    </row>
    <row r="7717" spans="2:11" x14ac:dyDescent="0.25">
      <c r="B7717" t="str">
        <f t="shared" si="124"/>
        <v/>
      </c>
      <c r="K7717"/>
    </row>
    <row r="7718" spans="2:11" x14ac:dyDescent="0.25">
      <c r="B7718" t="str">
        <f t="shared" si="124"/>
        <v/>
      </c>
      <c r="K7718"/>
    </row>
    <row r="7719" spans="2:11" x14ac:dyDescent="0.25">
      <c r="B7719" t="str">
        <f t="shared" si="124"/>
        <v/>
      </c>
      <c r="K7719"/>
    </row>
    <row r="7720" spans="2:11" x14ac:dyDescent="0.25">
      <c r="B7720" t="str">
        <f t="shared" si="124"/>
        <v/>
      </c>
      <c r="K7720"/>
    </row>
    <row r="7721" spans="2:11" x14ac:dyDescent="0.25">
      <c r="B7721" t="str">
        <f t="shared" si="124"/>
        <v/>
      </c>
      <c r="K7721"/>
    </row>
    <row r="7722" spans="2:11" x14ac:dyDescent="0.25">
      <c r="B7722" t="str">
        <f t="shared" si="124"/>
        <v/>
      </c>
      <c r="K7722"/>
    </row>
    <row r="7723" spans="2:11" x14ac:dyDescent="0.25">
      <c r="B7723" t="str">
        <f t="shared" si="124"/>
        <v/>
      </c>
      <c r="K7723"/>
    </row>
    <row r="7724" spans="2:11" x14ac:dyDescent="0.25">
      <c r="B7724" t="str">
        <f t="shared" si="124"/>
        <v/>
      </c>
      <c r="K7724"/>
    </row>
    <row r="7725" spans="2:11" x14ac:dyDescent="0.25">
      <c r="B7725" t="str">
        <f t="shared" si="124"/>
        <v/>
      </c>
      <c r="K7725"/>
    </row>
    <row r="7726" spans="2:11" x14ac:dyDescent="0.25">
      <c r="B7726" t="str">
        <f t="shared" si="124"/>
        <v/>
      </c>
      <c r="K7726"/>
    </row>
    <row r="7727" spans="2:11" x14ac:dyDescent="0.25">
      <c r="B7727" t="str">
        <f t="shared" si="124"/>
        <v/>
      </c>
      <c r="K7727"/>
    </row>
    <row r="7728" spans="2:11" x14ac:dyDescent="0.25">
      <c r="B7728" t="str">
        <f t="shared" si="124"/>
        <v/>
      </c>
      <c r="K7728"/>
    </row>
    <row r="7729" spans="2:11" x14ac:dyDescent="0.25">
      <c r="B7729" t="str">
        <f t="shared" si="124"/>
        <v/>
      </c>
      <c r="K7729"/>
    </row>
    <row r="7730" spans="2:11" x14ac:dyDescent="0.25">
      <c r="B7730" t="str">
        <f t="shared" si="124"/>
        <v/>
      </c>
      <c r="K7730"/>
    </row>
    <row r="7731" spans="2:11" x14ac:dyDescent="0.25">
      <c r="B7731" t="str">
        <f t="shared" si="124"/>
        <v/>
      </c>
      <c r="K7731"/>
    </row>
    <row r="7732" spans="2:11" x14ac:dyDescent="0.25">
      <c r="B7732" t="str">
        <f t="shared" si="124"/>
        <v/>
      </c>
      <c r="K7732"/>
    </row>
    <row r="7733" spans="2:11" x14ac:dyDescent="0.25">
      <c r="B7733" t="str">
        <f t="shared" si="124"/>
        <v/>
      </c>
      <c r="K7733"/>
    </row>
    <row r="7734" spans="2:11" x14ac:dyDescent="0.25">
      <c r="B7734" t="str">
        <f t="shared" si="124"/>
        <v/>
      </c>
      <c r="K7734"/>
    </row>
    <row r="7735" spans="2:11" x14ac:dyDescent="0.25">
      <c r="B7735" t="str">
        <f t="shared" si="124"/>
        <v/>
      </c>
      <c r="K7735"/>
    </row>
    <row r="7736" spans="2:11" x14ac:dyDescent="0.25">
      <c r="B7736" t="str">
        <f t="shared" si="124"/>
        <v/>
      </c>
      <c r="K7736"/>
    </row>
    <row r="7737" spans="2:11" x14ac:dyDescent="0.25">
      <c r="B7737" t="str">
        <f t="shared" si="124"/>
        <v/>
      </c>
      <c r="K7737"/>
    </row>
    <row r="7738" spans="2:11" x14ac:dyDescent="0.25">
      <c r="B7738" t="str">
        <f t="shared" si="124"/>
        <v/>
      </c>
      <c r="K7738"/>
    </row>
    <row r="7739" spans="2:11" x14ac:dyDescent="0.25">
      <c r="B7739" t="str">
        <f t="shared" si="124"/>
        <v/>
      </c>
      <c r="K7739"/>
    </row>
    <row r="7740" spans="2:11" x14ac:dyDescent="0.25">
      <c r="B7740" t="str">
        <f t="shared" si="124"/>
        <v/>
      </c>
      <c r="K7740"/>
    </row>
    <row r="7741" spans="2:11" x14ac:dyDescent="0.25">
      <c r="B7741" t="str">
        <f t="shared" si="124"/>
        <v/>
      </c>
      <c r="K7741"/>
    </row>
    <row r="7742" spans="2:11" x14ac:dyDescent="0.25">
      <c r="B7742" t="str">
        <f t="shared" si="124"/>
        <v/>
      </c>
      <c r="K7742"/>
    </row>
    <row r="7743" spans="2:11" x14ac:dyDescent="0.25">
      <c r="B7743" t="str">
        <f t="shared" si="124"/>
        <v/>
      </c>
      <c r="K7743"/>
    </row>
    <row r="7744" spans="2:11" x14ac:dyDescent="0.25">
      <c r="B7744" t="str">
        <f t="shared" si="124"/>
        <v/>
      </c>
      <c r="K7744"/>
    </row>
    <row r="7745" spans="2:11" x14ac:dyDescent="0.25">
      <c r="B7745" t="str">
        <f t="shared" si="124"/>
        <v/>
      </c>
      <c r="K7745"/>
    </row>
    <row r="7746" spans="2:11" x14ac:dyDescent="0.25">
      <c r="B7746" t="str">
        <f t="shared" si="124"/>
        <v/>
      </c>
      <c r="K7746"/>
    </row>
    <row r="7747" spans="2:11" x14ac:dyDescent="0.25">
      <c r="B7747" t="str">
        <f t="shared" si="124"/>
        <v/>
      </c>
      <c r="K7747"/>
    </row>
    <row r="7748" spans="2:11" x14ac:dyDescent="0.25">
      <c r="B7748" t="str">
        <f t="shared" si="124"/>
        <v/>
      </c>
      <c r="K7748"/>
    </row>
    <row r="7749" spans="2:11" x14ac:dyDescent="0.25">
      <c r="B7749" t="str">
        <f t="shared" si="124"/>
        <v/>
      </c>
      <c r="K7749"/>
    </row>
    <row r="7750" spans="2:11" x14ac:dyDescent="0.25">
      <c r="B7750" t="str">
        <f t="shared" si="124"/>
        <v/>
      </c>
      <c r="K7750"/>
    </row>
    <row r="7751" spans="2:11" x14ac:dyDescent="0.25">
      <c r="B7751" t="str">
        <f t="shared" si="124"/>
        <v/>
      </c>
      <c r="K7751"/>
    </row>
    <row r="7752" spans="2:11" x14ac:dyDescent="0.25">
      <c r="B7752" t="str">
        <f t="shared" si="124"/>
        <v/>
      </c>
      <c r="K7752"/>
    </row>
    <row r="7753" spans="2:11" x14ac:dyDescent="0.25">
      <c r="B7753" t="str">
        <f t="shared" si="124"/>
        <v/>
      </c>
      <c r="K7753"/>
    </row>
    <row r="7754" spans="2:11" x14ac:dyDescent="0.25">
      <c r="B7754" t="str">
        <f t="shared" ref="B7754:B7817" si="125">LEFT(A7754,3)</f>
        <v/>
      </c>
      <c r="K7754"/>
    </row>
    <row r="7755" spans="2:11" x14ac:dyDescent="0.25">
      <c r="B7755" t="str">
        <f t="shared" si="125"/>
        <v/>
      </c>
      <c r="K7755"/>
    </row>
    <row r="7756" spans="2:11" x14ac:dyDescent="0.25">
      <c r="B7756" t="str">
        <f t="shared" si="125"/>
        <v/>
      </c>
      <c r="K7756"/>
    </row>
    <row r="7757" spans="2:11" x14ac:dyDescent="0.25">
      <c r="B7757" t="str">
        <f t="shared" si="125"/>
        <v/>
      </c>
      <c r="K7757"/>
    </row>
    <row r="7758" spans="2:11" x14ac:dyDescent="0.25">
      <c r="B7758" t="str">
        <f t="shared" si="125"/>
        <v/>
      </c>
      <c r="K7758"/>
    </row>
    <row r="7759" spans="2:11" x14ac:dyDescent="0.25">
      <c r="B7759" t="str">
        <f t="shared" si="125"/>
        <v/>
      </c>
      <c r="K7759"/>
    </row>
    <row r="7760" spans="2:11" x14ac:dyDescent="0.25">
      <c r="B7760" t="str">
        <f t="shared" si="125"/>
        <v/>
      </c>
      <c r="K7760"/>
    </row>
    <row r="7761" spans="2:11" x14ac:dyDescent="0.25">
      <c r="B7761" t="str">
        <f t="shared" si="125"/>
        <v/>
      </c>
      <c r="K7761"/>
    </row>
    <row r="7762" spans="2:11" x14ac:dyDescent="0.25">
      <c r="B7762" t="str">
        <f t="shared" si="125"/>
        <v/>
      </c>
      <c r="K7762"/>
    </row>
    <row r="7763" spans="2:11" x14ac:dyDescent="0.25">
      <c r="B7763" t="str">
        <f t="shared" si="125"/>
        <v/>
      </c>
      <c r="K7763"/>
    </row>
    <row r="7764" spans="2:11" x14ac:dyDescent="0.25">
      <c r="B7764" t="str">
        <f t="shared" si="125"/>
        <v/>
      </c>
      <c r="K7764"/>
    </row>
    <row r="7765" spans="2:11" x14ac:dyDescent="0.25">
      <c r="B7765" t="str">
        <f t="shared" si="125"/>
        <v/>
      </c>
      <c r="K7765"/>
    </row>
    <row r="7766" spans="2:11" x14ac:dyDescent="0.25">
      <c r="B7766" t="str">
        <f t="shared" si="125"/>
        <v/>
      </c>
      <c r="K7766"/>
    </row>
    <row r="7767" spans="2:11" x14ac:dyDescent="0.25">
      <c r="B7767" t="str">
        <f t="shared" si="125"/>
        <v/>
      </c>
      <c r="K7767"/>
    </row>
    <row r="7768" spans="2:11" x14ac:dyDescent="0.25">
      <c r="B7768" t="str">
        <f t="shared" si="125"/>
        <v/>
      </c>
      <c r="K7768"/>
    </row>
    <row r="7769" spans="2:11" x14ac:dyDescent="0.25">
      <c r="B7769" t="str">
        <f t="shared" si="125"/>
        <v/>
      </c>
      <c r="K7769"/>
    </row>
    <row r="7770" spans="2:11" x14ac:dyDescent="0.25">
      <c r="B7770" t="str">
        <f t="shared" si="125"/>
        <v/>
      </c>
      <c r="K7770"/>
    </row>
    <row r="7771" spans="2:11" x14ac:dyDescent="0.25">
      <c r="B7771" t="str">
        <f t="shared" si="125"/>
        <v/>
      </c>
      <c r="K7771"/>
    </row>
    <row r="7772" spans="2:11" x14ac:dyDescent="0.25">
      <c r="B7772" t="str">
        <f t="shared" si="125"/>
        <v/>
      </c>
      <c r="K7772"/>
    </row>
    <row r="7773" spans="2:11" x14ac:dyDescent="0.25">
      <c r="B7773" t="str">
        <f t="shared" si="125"/>
        <v/>
      </c>
      <c r="K7773"/>
    </row>
    <row r="7774" spans="2:11" x14ac:dyDescent="0.25">
      <c r="B7774" t="str">
        <f t="shared" si="125"/>
        <v/>
      </c>
      <c r="K7774"/>
    </row>
    <row r="7775" spans="2:11" x14ac:dyDescent="0.25">
      <c r="B7775" t="str">
        <f t="shared" si="125"/>
        <v/>
      </c>
      <c r="K7775"/>
    </row>
    <row r="7776" spans="2:11" x14ac:dyDescent="0.25">
      <c r="B7776" t="str">
        <f t="shared" si="125"/>
        <v/>
      </c>
      <c r="K7776"/>
    </row>
    <row r="7777" spans="2:11" x14ac:dyDescent="0.25">
      <c r="B7777" t="str">
        <f t="shared" si="125"/>
        <v/>
      </c>
      <c r="K7777"/>
    </row>
    <row r="7778" spans="2:11" x14ac:dyDescent="0.25">
      <c r="B7778" t="str">
        <f t="shared" si="125"/>
        <v/>
      </c>
      <c r="K7778"/>
    </row>
    <row r="7779" spans="2:11" x14ac:dyDescent="0.25">
      <c r="B7779" t="str">
        <f t="shared" si="125"/>
        <v/>
      </c>
      <c r="K7779"/>
    </row>
    <row r="7780" spans="2:11" x14ac:dyDescent="0.25">
      <c r="B7780" t="str">
        <f t="shared" si="125"/>
        <v/>
      </c>
      <c r="K7780"/>
    </row>
    <row r="7781" spans="2:11" x14ac:dyDescent="0.25">
      <c r="B7781" t="str">
        <f t="shared" si="125"/>
        <v/>
      </c>
      <c r="K7781"/>
    </row>
    <row r="7782" spans="2:11" x14ac:dyDescent="0.25">
      <c r="B7782" t="str">
        <f t="shared" si="125"/>
        <v/>
      </c>
      <c r="K7782"/>
    </row>
    <row r="7783" spans="2:11" x14ac:dyDescent="0.25">
      <c r="B7783" t="str">
        <f t="shared" si="125"/>
        <v/>
      </c>
      <c r="K7783"/>
    </row>
    <row r="7784" spans="2:11" x14ac:dyDescent="0.25">
      <c r="B7784" t="str">
        <f t="shared" si="125"/>
        <v/>
      </c>
      <c r="K7784"/>
    </row>
    <row r="7785" spans="2:11" x14ac:dyDescent="0.25">
      <c r="B7785" t="str">
        <f t="shared" si="125"/>
        <v/>
      </c>
      <c r="K7785"/>
    </row>
    <row r="7786" spans="2:11" x14ac:dyDescent="0.25">
      <c r="B7786" t="str">
        <f t="shared" si="125"/>
        <v/>
      </c>
      <c r="K7786"/>
    </row>
    <row r="7787" spans="2:11" x14ac:dyDescent="0.25">
      <c r="B7787" t="str">
        <f t="shared" si="125"/>
        <v/>
      </c>
      <c r="K7787"/>
    </row>
    <row r="7788" spans="2:11" x14ac:dyDescent="0.25">
      <c r="B7788" t="str">
        <f t="shared" si="125"/>
        <v/>
      </c>
      <c r="K7788"/>
    </row>
    <row r="7789" spans="2:11" x14ac:dyDescent="0.25">
      <c r="B7789" t="str">
        <f t="shared" si="125"/>
        <v/>
      </c>
      <c r="K7789"/>
    </row>
    <row r="7790" spans="2:11" x14ac:dyDescent="0.25">
      <c r="B7790" t="str">
        <f t="shared" si="125"/>
        <v/>
      </c>
      <c r="K7790"/>
    </row>
    <row r="7791" spans="2:11" x14ac:dyDescent="0.25">
      <c r="B7791" t="str">
        <f t="shared" si="125"/>
        <v/>
      </c>
      <c r="K7791"/>
    </row>
    <row r="7792" spans="2:11" x14ac:dyDescent="0.25">
      <c r="B7792" t="str">
        <f t="shared" si="125"/>
        <v/>
      </c>
      <c r="K7792"/>
    </row>
    <row r="7793" spans="2:11" x14ac:dyDescent="0.25">
      <c r="B7793" t="str">
        <f t="shared" si="125"/>
        <v/>
      </c>
      <c r="K7793"/>
    </row>
    <row r="7794" spans="2:11" x14ac:dyDescent="0.25">
      <c r="B7794" t="str">
        <f t="shared" si="125"/>
        <v/>
      </c>
      <c r="K7794"/>
    </row>
    <row r="7795" spans="2:11" x14ac:dyDescent="0.25">
      <c r="B7795" t="str">
        <f t="shared" si="125"/>
        <v/>
      </c>
      <c r="K7795"/>
    </row>
    <row r="7796" spans="2:11" x14ac:dyDescent="0.25">
      <c r="B7796" t="str">
        <f t="shared" si="125"/>
        <v/>
      </c>
      <c r="K7796"/>
    </row>
    <row r="7797" spans="2:11" x14ac:dyDescent="0.25">
      <c r="B7797" t="str">
        <f t="shared" si="125"/>
        <v/>
      </c>
      <c r="K7797"/>
    </row>
    <row r="7798" spans="2:11" x14ac:dyDescent="0.25">
      <c r="B7798" t="str">
        <f t="shared" si="125"/>
        <v/>
      </c>
      <c r="K7798"/>
    </row>
    <row r="7799" spans="2:11" x14ac:dyDescent="0.25">
      <c r="B7799" t="str">
        <f t="shared" si="125"/>
        <v/>
      </c>
      <c r="K7799"/>
    </row>
    <row r="7800" spans="2:11" x14ac:dyDescent="0.25">
      <c r="B7800" t="str">
        <f t="shared" si="125"/>
        <v/>
      </c>
      <c r="K7800"/>
    </row>
    <row r="7801" spans="2:11" x14ac:dyDescent="0.25">
      <c r="B7801" t="str">
        <f t="shared" si="125"/>
        <v/>
      </c>
      <c r="K7801"/>
    </row>
    <row r="7802" spans="2:11" x14ac:dyDescent="0.25">
      <c r="B7802" t="str">
        <f t="shared" si="125"/>
        <v/>
      </c>
      <c r="K7802"/>
    </row>
    <row r="7803" spans="2:11" x14ac:dyDescent="0.25">
      <c r="B7803" t="str">
        <f t="shared" si="125"/>
        <v/>
      </c>
      <c r="K7803"/>
    </row>
    <row r="7804" spans="2:11" x14ac:dyDescent="0.25">
      <c r="B7804" t="str">
        <f t="shared" si="125"/>
        <v/>
      </c>
      <c r="K7804"/>
    </row>
    <row r="7805" spans="2:11" x14ac:dyDescent="0.25">
      <c r="B7805" t="str">
        <f t="shared" si="125"/>
        <v/>
      </c>
      <c r="K7805"/>
    </row>
    <row r="7806" spans="2:11" x14ac:dyDescent="0.25">
      <c r="B7806" t="str">
        <f t="shared" si="125"/>
        <v/>
      </c>
      <c r="K7806"/>
    </row>
    <row r="7807" spans="2:11" x14ac:dyDescent="0.25">
      <c r="B7807" t="str">
        <f t="shared" si="125"/>
        <v/>
      </c>
      <c r="K7807"/>
    </row>
    <row r="7808" spans="2:11" x14ac:dyDescent="0.25">
      <c r="B7808" t="str">
        <f t="shared" si="125"/>
        <v/>
      </c>
      <c r="K7808"/>
    </row>
    <row r="7809" spans="2:11" x14ac:dyDescent="0.25">
      <c r="B7809" t="str">
        <f t="shared" si="125"/>
        <v/>
      </c>
      <c r="K7809"/>
    </row>
    <row r="7810" spans="2:11" x14ac:dyDescent="0.25">
      <c r="B7810" t="str">
        <f t="shared" si="125"/>
        <v/>
      </c>
      <c r="K7810"/>
    </row>
    <row r="7811" spans="2:11" x14ac:dyDescent="0.25">
      <c r="B7811" t="str">
        <f t="shared" si="125"/>
        <v/>
      </c>
      <c r="K7811"/>
    </row>
    <row r="7812" spans="2:11" x14ac:dyDescent="0.25">
      <c r="B7812" t="str">
        <f t="shared" si="125"/>
        <v/>
      </c>
      <c r="K7812"/>
    </row>
    <row r="7813" spans="2:11" x14ac:dyDescent="0.25">
      <c r="B7813" t="str">
        <f t="shared" si="125"/>
        <v/>
      </c>
      <c r="K7813"/>
    </row>
    <row r="7814" spans="2:11" x14ac:dyDescent="0.25">
      <c r="B7814" t="str">
        <f t="shared" si="125"/>
        <v/>
      </c>
      <c r="K7814"/>
    </row>
    <row r="7815" spans="2:11" x14ac:dyDescent="0.25">
      <c r="B7815" t="str">
        <f t="shared" si="125"/>
        <v/>
      </c>
      <c r="K7815"/>
    </row>
    <row r="7816" spans="2:11" x14ac:dyDescent="0.25">
      <c r="B7816" t="str">
        <f t="shared" si="125"/>
        <v/>
      </c>
      <c r="K7816"/>
    </row>
    <row r="7817" spans="2:11" x14ac:dyDescent="0.25">
      <c r="B7817" t="str">
        <f t="shared" si="125"/>
        <v/>
      </c>
      <c r="K7817"/>
    </row>
    <row r="7818" spans="2:11" x14ac:dyDescent="0.25">
      <c r="B7818" t="str">
        <f t="shared" ref="B7818:B7881" si="126">LEFT(A7818,3)</f>
        <v/>
      </c>
      <c r="K7818"/>
    </row>
    <row r="7819" spans="2:11" x14ac:dyDescent="0.25">
      <c r="B7819" t="str">
        <f t="shared" si="126"/>
        <v/>
      </c>
      <c r="K7819"/>
    </row>
    <row r="7820" spans="2:11" x14ac:dyDescent="0.25">
      <c r="B7820" t="str">
        <f t="shared" si="126"/>
        <v/>
      </c>
      <c r="K7820"/>
    </row>
    <row r="7821" spans="2:11" x14ac:dyDescent="0.25">
      <c r="B7821" t="str">
        <f t="shared" si="126"/>
        <v/>
      </c>
      <c r="K7821"/>
    </row>
    <row r="7822" spans="2:11" x14ac:dyDescent="0.25">
      <c r="B7822" t="str">
        <f t="shared" si="126"/>
        <v/>
      </c>
      <c r="K7822"/>
    </row>
    <row r="7823" spans="2:11" x14ac:dyDescent="0.25">
      <c r="B7823" t="str">
        <f t="shared" si="126"/>
        <v/>
      </c>
      <c r="K7823"/>
    </row>
    <row r="7824" spans="2:11" x14ac:dyDescent="0.25">
      <c r="B7824" t="str">
        <f t="shared" si="126"/>
        <v/>
      </c>
      <c r="K7824"/>
    </row>
    <row r="7825" spans="2:11" x14ac:dyDescent="0.25">
      <c r="B7825" t="str">
        <f t="shared" si="126"/>
        <v/>
      </c>
      <c r="K7825"/>
    </row>
    <row r="7826" spans="2:11" x14ac:dyDescent="0.25">
      <c r="B7826" t="str">
        <f t="shared" si="126"/>
        <v/>
      </c>
      <c r="K7826"/>
    </row>
    <row r="7827" spans="2:11" x14ac:dyDescent="0.25">
      <c r="B7827" t="str">
        <f t="shared" si="126"/>
        <v/>
      </c>
      <c r="K7827"/>
    </row>
    <row r="7828" spans="2:11" x14ac:dyDescent="0.25">
      <c r="B7828" t="str">
        <f t="shared" si="126"/>
        <v/>
      </c>
      <c r="K7828"/>
    </row>
    <row r="7829" spans="2:11" x14ac:dyDescent="0.25">
      <c r="B7829" t="str">
        <f t="shared" si="126"/>
        <v/>
      </c>
      <c r="K7829"/>
    </row>
    <row r="7830" spans="2:11" x14ac:dyDescent="0.25">
      <c r="B7830" t="str">
        <f t="shared" si="126"/>
        <v/>
      </c>
      <c r="K7830"/>
    </row>
    <row r="7831" spans="2:11" x14ac:dyDescent="0.25">
      <c r="B7831" t="str">
        <f t="shared" si="126"/>
        <v/>
      </c>
      <c r="K7831"/>
    </row>
    <row r="7832" spans="2:11" x14ac:dyDescent="0.25">
      <c r="B7832" t="str">
        <f t="shared" si="126"/>
        <v/>
      </c>
      <c r="K7832"/>
    </row>
    <row r="7833" spans="2:11" x14ac:dyDescent="0.25">
      <c r="B7833" t="str">
        <f t="shared" si="126"/>
        <v/>
      </c>
      <c r="K7833"/>
    </row>
    <row r="7834" spans="2:11" x14ac:dyDescent="0.25">
      <c r="B7834" t="str">
        <f t="shared" si="126"/>
        <v/>
      </c>
      <c r="K7834"/>
    </row>
    <row r="7835" spans="2:11" x14ac:dyDescent="0.25">
      <c r="B7835" t="str">
        <f t="shared" si="126"/>
        <v/>
      </c>
      <c r="K7835"/>
    </row>
    <row r="7836" spans="2:11" x14ac:dyDescent="0.25">
      <c r="B7836" t="str">
        <f t="shared" si="126"/>
        <v/>
      </c>
      <c r="K7836"/>
    </row>
    <row r="7837" spans="2:11" x14ac:dyDescent="0.25">
      <c r="B7837" t="str">
        <f t="shared" si="126"/>
        <v/>
      </c>
      <c r="K7837"/>
    </row>
    <row r="7838" spans="2:11" x14ac:dyDescent="0.25">
      <c r="B7838" t="str">
        <f t="shared" si="126"/>
        <v/>
      </c>
      <c r="K7838"/>
    </row>
    <row r="7839" spans="2:11" x14ac:dyDescent="0.25">
      <c r="B7839" t="str">
        <f t="shared" si="126"/>
        <v/>
      </c>
      <c r="K7839"/>
    </row>
    <row r="7840" spans="2:11" x14ac:dyDescent="0.25">
      <c r="B7840" t="str">
        <f t="shared" si="126"/>
        <v/>
      </c>
      <c r="K7840"/>
    </row>
    <row r="7841" spans="2:11" x14ac:dyDescent="0.25">
      <c r="B7841" t="str">
        <f t="shared" si="126"/>
        <v/>
      </c>
      <c r="K7841"/>
    </row>
    <row r="7842" spans="2:11" x14ac:dyDescent="0.25">
      <c r="B7842" t="str">
        <f t="shared" si="126"/>
        <v/>
      </c>
      <c r="K7842"/>
    </row>
    <row r="7843" spans="2:11" x14ac:dyDescent="0.25">
      <c r="B7843" t="str">
        <f t="shared" si="126"/>
        <v/>
      </c>
      <c r="K7843"/>
    </row>
    <row r="7844" spans="2:11" x14ac:dyDescent="0.25">
      <c r="B7844" t="str">
        <f t="shared" si="126"/>
        <v/>
      </c>
      <c r="K7844"/>
    </row>
    <row r="7845" spans="2:11" x14ac:dyDescent="0.25">
      <c r="B7845" t="str">
        <f t="shared" si="126"/>
        <v/>
      </c>
      <c r="K7845"/>
    </row>
    <row r="7846" spans="2:11" x14ac:dyDescent="0.25">
      <c r="B7846" t="str">
        <f t="shared" si="126"/>
        <v/>
      </c>
      <c r="K7846"/>
    </row>
    <row r="7847" spans="2:11" x14ac:dyDescent="0.25">
      <c r="B7847" t="str">
        <f t="shared" si="126"/>
        <v/>
      </c>
      <c r="K7847"/>
    </row>
    <row r="7848" spans="2:11" x14ac:dyDescent="0.25">
      <c r="B7848" t="str">
        <f t="shared" si="126"/>
        <v/>
      </c>
      <c r="K7848"/>
    </row>
    <row r="7849" spans="2:11" x14ac:dyDescent="0.25">
      <c r="B7849" t="str">
        <f t="shared" si="126"/>
        <v/>
      </c>
      <c r="K7849"/>
    </row>
    <row r="7850" spans="2:11" x14ac:dyDescent="0.25">
      <c r="B7850" t="str">
        <f t="shared" si="126"/>
        <v/>
      </c>
      <c r="K7850"/>
    </row>
    <row r="7851" spans="2:11" x14ac:dyDescent="0.25">
      <c r="B7851" t="str">
        <f t="shared" si="126"/>
        <v/>
      </c>
      <c r="K7851"/>
    </row>
    <row r="7852" spans="2:11" x14ac:dyDescent="0.25">
      <c r="B7852" t="str">
        <f t="shared" si="126"/>
        <v/>
      </c>
      <c r="K7852"/>
    </row>
    <row r="7853" spans="2:11" x14ac:dyDescent="0.25">
      <c r="B7853" t="str">
        <f t="shared" si="126"/>
        <v/>
      </c>
      <c r="K7853"/>
    </row>
    <row r="7854" spans="2:11" x14ac:dyDescent="0.25">
      <c r="B7854" t="str">
        <f t="shared" si="126"/>
        <v/>
      </c>
      <c r="K7854"/>
    </row>
    <row r="7855" spans="2:11" x14ac:dyDescent="0.25">
      <c r="B7855" t="str">
        <f t="shared" si="126"/>
        <v/>
      </c>
      <c r="K7855"/>
    </row>
    <row r="7856" spans="2:11" x14ac:dyDescent="0.25">
      <c r="B7856" t="str">
        <f t="shared" si="126"/>
        <v/>
      </c>
      <c r="K7856"/>
    </row>
    <row r="7857" spans="2:11" x14ac:dyDescent="0.25">
      <c r="B7857" t="str">
        <f t="shared" si="126"/>
        <v/>
      </c>
      <c r="K7857"/>
    </row>
    <row r="7858" spans="2:11" x14ac:dyDescent="0.25">
      <c r="B7858" t="str">
        <f t="shared" si="126"/>
        <v/>
      </c>
      <c r="K7858"/>
    </row>
    <row r="7859" spans="2:11" x14ac:dyDescent="0.25">
      <c r="B7859" t="str">
        <f t="shared" si="126"/>
        <v/>
      </c>
      <c r="K7859"/>
    </row>
    <row r="7860" spans="2:11" x14ac:dyDescent="0.25">
      <c r="B7860" t="str">
        <f t="shared" si="126"/>
        <v/>
      </c>
      <c r="K7860"/>
    </row>
    <row r="7861" spans="2:11" x14ac:dyDescent="0.25">
      <c r="B7861" t="str">
        <f t="shared" si="126"/>
        <v/>
      </c>
      <c r="K7861"/>
    </row>
    <row r="7862" spans="2:11" x14ac:dyDescent="0.25">
      <c r="B7862" t="str">
        <f t="shared" si="126"/>
        <v/>
      </c>
      <c r="K7862"/>
    </row>
    <row r="7863" spans="2:11" x14ac:dyDescent="0.25">
      <c r="B7863" t="str">
        <f t="shared" si="126"/>
        <v/>
      </c>
      <c r="K7863"/>
    </row>
    <row r="7864" spans="2:11" x14ac:dyDescent="0.25">
      <c r="B7864" t="str">
        <f t="shared" si="126"/>
        <v/>
      </c>
      <c r="K7864"/>
    </row>
    <row r="7865" spans="2:11" x14ac:dyDescent="0.25">
      <c r="B7865" t="str">
        <f t="shared" si="126"/>
        <v/>
      </c>
      <c r="K7865"/>
    </row>
    <row r="7866" spans="2:11" x14ac:dyDescent="0.25">
      <c r="B7866" t="str">
        <f t="shared" si="126"/>
        <v/>
      </c>
      <c r="K7866"/>
    </row>
    <row r="7867" spans="2:11" x14ac:dyDescent="0.25">
      <c r="B7867" t="str">
        <f t="shared" si="126"/>
        <v/>
      </c>
      <c r="K7867"/>
    </row>
    <row r="7868" spans="2:11" x14ac:dyDescent="0.25">
      <c r="B7868" t="str">
        <f t="shared" si="126"/>
        <v/>
      </c>
      <c r="K7868"/>
    </row>
    <row r="7869" spans="2:11" x14ac:dyDescent="0.25">
      <c r="B7869" t="str">
        <f t="shared" si="126"/>
        <v/>
      </c>
      <c r="K7869"/>
    </row>
    <row r="7870" spans="2:11" x14ac:dyDescent="0.25">
      <c r="B7870" t="str">
        <f t="shared" si="126"/>
        <v/>
      </c>
      <c r="K7870"/>
    </row>
    <row r="7871" spans="2:11" x14ac:dyDescent="0.25">
      <c r="B7871" t="str">
        <f t="shared" si="126"/>
        <v/>
      </c>
      <c r="K7871"/>
    </row>
    <row r="7872" spans="2:11" x14ac:dyDescent="0.25">
      <c r="B7872" t="str">
        <f t="shared" si="126"/>
        <v/>
      </c>
      <c r="K7872"/>
    </row>
    <row r="7873" spans="2:11" x14ac:dyDescent="0.25">
      <c r="B7873" t="str">
        <f t="shared" si="126"/>
        <v/>
      </c>
      <c r="K7873"/>
    </row>
    <row r="7874" spans="2:11" x14ac:dyDescent="0.25">
      <c r="B7874" t="str">
        <f t="shared" si="126"/>
        <v/>
      </c>
      <c r="K7874"/>
    </row>
    <row r="7875" spans="2:11" x14ac:dyDescent="0.25">
      <c r="B7875" t="str">
        <f t="shared" si="126"/>
        <v/>
      </c>
      <c r="K7875"/>
    </row>
    <row r="7876" spans="2:11" x14ac:dyDescent="0.25">
      <c r="B7876" t="str">
        <f t="shared" si="126"/>
        <v/>
      </c>
      <c r="K7876"/>
    </row>
    <row r="7877" spans="2:11" x14ac:dyDescent="0.25">
      <c r="B7877" t="str">
        <f t="shared" si="126"/>
        <v/>
      </c>
      <c r="K7877"/>
    </row>
    <row r="7878" spans="2:11" x14ac:dyDescent="0.25">
      <c r="B7878" t="str">
        <f t="shared" si="126"/>
        <v/>
      </c>
      <c r="K7878"/>
    </row>
    <row r="7879" spans="2:11" x14ac:dyDescent="0.25">
      <c r="B7879" t="str">
        <f t="shared" si="126"/>
        <v/>
      </c>
      <c r="K7879"/>
    </row>
    <row r="7880" spans="2:11" x14ac:dyDescent="0.25">
      <c r="B7880" t="str">
        <f t="shared" si="126"/>
        <v/>
      </c>
      <c r="K7880"/>
    </row>
    <row r="7881" spans="2:11" x14ac:dyDescent="0.25">
      <c r="B7881" t="str">
        <f t="shared" si="126"/>
        <v/>
      </c>
      <c r="K7881"/>
    </row>
    <row r="7882" spans="2:11" x14ac:dyDescent="0.25">
      <c r="B7882" t="str">
        <f t="shared" ref="B7882:B7945" si="127">LEFT(A7882,3)</f>
        <v/>
      </c>
      <c r="K7882"/>
    </row>
    <row r="7883" spans="2:11" x14ac:dyDescent="0.25">
      <c r="B7883" t="str">
        <f t="shared" si="127"/>
        <v/>
      </c>
      <c r="K7883"/>
    </row>
    <row r="7884" spans="2:11" x14ac:dyDescent="0.25">
      <c r="B7884" t="str">
        <f t="shared" si="127"/>
        <v/>
      </c>
      <c r="K7884"/>
    </row>
    <row r="7885" spans="2:11" x14ac:dyDescent="0.25">
      <c r="B7885" t="str">
        <f t="shared" si="127"/>
        <v/>
      </c>
      <c r="K7885"/>
    </row>
    <row r="7886" spans="2:11" x14ac:dyDescent="0.25">
      <c r="B7886" t="str">
        <f t="shared" si="127"/>
        <v/>
      </c>
      <c r="K7886"/>
    </row>
    <row r="7887" spans="2:11" x14ac:dyDescent="0.25">
      <c r="B7887" t="str">
        <f t="shared" si="127"/>
        <v/>
      </c>
      <c r="K7887"/>
    </row>
    <row r="7888" spans="2:11" x14ac:dyDescent="0.25">
      <c r="B7888" t="str">
        <f t="shared" si="127"/>
        <v/>
      </c>
      <c r="K7888"/>
    </row>
    <row r="7889" spans="2:11" x14ac:dyDescent="0.25">
      <c r="B7889" t="str">
        <f t="shared" si="127"/>
        <v/>
      </c>
      <c r="K7889"/>
    </row>
    <row r="7890" spans="2:11" x14ac:dyDescent="0.25">
      <c r="B7890" t="str">
        <f t="shared" si="127"/>
        <v/>
      </c>
      <c r="K7890"/>
    </row>
    <row r="7891" spans="2:11" x14ac:dyDescent="0.25">
      <c r="B7891" t="str">
        <f t="shared" si="127"/>
        <v/>
      </c>
      <c r="K7891"/>
    </row>
    <row r="7892" spans="2:11" x14ac:dyDescent="0.25">
      <c r="B7892" t="str">
        <f t="shared" si="127"/>
        <v/>
      </c>
      <c r="K7892"/>
    </row>
    <row r="7893" spans="2:11" x14ac:dyDescent="0.25">
      <c r="B7893" t="str">
        <f t="shared" si="127"/>
        <v/>
      </c>
      <c r="K7893"/>
    </row>
    <row r="7894" spans="2:11" x14ac:dyDescent="0.25">
      <c r="B7894" t="str">
        <f t="shared" si="127"/>
        <v/>
      </c>
      <c r="K7894"/>
    </row>
    <row r="7895" spans="2:11" x14ac:dyDescent="0.25">
      <c r="B7895" t="str">
        <f t="shared" si="127"/>
        <v/>
      </c>
      <c r="K7895"/>
    </row>
    <row r="7896" spans="2:11" x14ac:dyDescent="0.25">
      <c r="B7896" t="str">
        <f t="shared" si="127"/>
        <v/>
      </c>
      <c r="K7896"/>
    </row>
    <row r="7897" spans="2:11" x14ac:dyDescent="0.25">
      <c r="B7897" t="str">
        <f t="shared" si="127"/>
        <v/>
      </c>
      <c r="K7897"/>
    </row>
    <row r="7898" spans="2:11" x14ac:dyDescent="0.25">
      <c r="B7898" t="str">
        <f t="shared" si="127"/>
        <v/>
      </c>
      <c r="K7898"/>
    </row>
    <row r="7899" spans="2:11" x14ac:dyDescent="0.25">
      <c r="B7899" t="str">
        <f t="shared" si="127"/>
        <v/>
      </c>
      <c r="K7899"/>
    </row>
    <row r="7900" spans="2:11" x14ac:dyDescent="0.25">
      <c r="B7900" t="str">
        <f t="shared" si="127"/>
        <v/>
      </c>
      <c r="K7900"/>
    </row>
    <row r="7901" spans="2:11" x14ac:dyDescent="0.25">
      <c r="B7901" t="str">
        <f t="shared" si="127"/>
        <v/>
      </c>
      <c r="K7901"/>
    </row>
    <row r="7902" spans="2:11" x14ac:dyDescent="0.25">
      <c r="B7902" t="str">
        <f t="shared" si="127"/>
        <v/>
      </c>
      <c r="K7902"/>
    </row>
    <row r="7903" spans="2:11" x14ac:dyDescent="0.25">
      <c r="B7903" t="str">
        <f t="shared" si="127"/>
        <v/>
      </c>
      <c r="K7903"/>
    </row>
    <row r="7904" spans="2:11" x14ac:dyDescent="0.25">
      <c r="B7904" t="str">
        <f t="shared" si="127"/>
        <v/>
      </c>
      <c r="K7904"/>
    </row>
    <row r="7905" spans="2:11" x14ac:dyDescent="0.25">
      <c r="B7905" t="str">
        <f t="shared" si="127"/>
        <v/>
      </c>
      <c r="K7905"/>
    </row>
    <row r="7906" spans="2:11" x14ac:dyDescent="0.25">
      <c r="B7906" t="str">
        <f t="shared" si="127"/>
        <v/>
      </c>
      <c r="K7906"/>
    </row>
    <row r="7907" spans="2:11" x14ac:dyDescent="0.25">
      <c r="B7907" t="str">
        <f t="shared" si="127"/>
        <v/>
      </c>
      <c r="K7907"/>
    </row>
    <row r="7908" spans="2:11" x14ac:dyDescent="0.25">
      <c r="B7908" t="str">
        <f t="shared" si="127"/>
        <v/>
      </c>
      <c r="K7908"/>
    </row>
    <row r="7909" spans="2:11" x14ac:dyDescent="0.25">
      <c r="B7909" t="str">
        <f t="shared" si="127"/>
        <v/>
      </c>
      <c r="K7909"/>
    </row>
    <row r="7910" spans="2:11" x14ac:dyDescent="0.25">
      <c r="B7910" t="str">
        <f t="shared" si="127"/>
        <v/>
      </c>
      <c r="K7910"/>
    </row>
    <row r="7911" spans="2:11" x14ac:dyDescent="0.25">
      <c r="B7911" t="str">
        <f t="shared" si="127"/>
        <v/>
      </c>
      <c r="K7911"/>
    </row>
    <row r="7912" spans="2:11" x14ac:dyDescent="0.25">
      <c r="B7912" t="str">
        <f t="shared" si="127"/>
        <v/>
      </c>
      <c r="K7912"/>
    </row>
    <row r="7913" spans="2:11" x14ac:dyDescent="0.25">
      <c r="B7913" t="str">
        <f t="shared" si="127"/>
        <v/>
      </c>
      <c r="K7913"/>
    </row>
    <row r="7914" spans="2:11" x14ac:dyDescent="0.25">
      <c r="B7914" t="str">
        <f t="shared" si="127"/>
        <v/>
      </c>
      <c r="K7914"/>
    </row>
    <row r="7915" spans="2:11" x14ac:dyDescent="0.25">
      <c r="B7915" t="str">
        <f t="shared" si="127"/>
        <v/>
      </c>
      <c r="K7915"/>
    </row>
    <row r="7916" spans="2:11" x14ac:dyDescent="0.25">
      <c r="B7916" t="str">
        <f t="shared" si="127"/>
        <v/>
      </c>
      <c r="K7916"/>
    </row>
    <row r="7917" spans="2:11" x14ac:dyDescent="0.25">
      <c r="B7917" t="str">
        <f t="shared" si="127"/>
        <v/>
      </c>
      <c r="K7917"/>
    </row>
    <row r="7918" spans="2:11" x14ac:dyDescent="0.25">
      <c r="B7918" t="str">
        <f t="shared" si="127"/>
        <v/>
      </c>
      <c r="K7918"/>
    </row>
    <row r="7919" spans="2:11" x14ac:dyDescent="0.25">
      <c r="B7919" t="str">
        <f t="shared" si="127"/>
        <v/>
      </c>
      <c r="K7919"/>
    </row>
    <row r="7920" spans="2:11" x14ac:dyDescent="0.25">
      <c r="B7920" t="str">
        <f t="shared" si="127"/>
        <v/>
      </c>
      <c r="K7920"/>
    </row>
    <row r="7921" spans="2:11" x14ac:dyDescent="0.25">
      <c r="B7921" t="str">
        <f t="shared" si="127"/>
        <v/>
      </c>
      <c r="K7921"/>
    </row>
    <row r="7922" spans="2:11" x14ac:dyDescent="0.25">
      <c r="B7922" t="str">
        <f t="shared" si="127"/>
        <v/>
      </c>
      <c r="K7922"/>
    </row>
    <row r="7923" spans="2:11" x14ac:dyDescent="0.25">
      <c r="B7923" t="str">
        <f t="shared" si="127"/>
        <v/>
      </c>
      <c r="K7923"/>
    </row>
    <row r="7924" spans="2:11" x14ac:dyDescent="0.25">
      <c r="B7924" t="str">
        <f t="shared" si="127"/>
        <v/>
      </c>
      <c r="K7924"/>
    </row>
    <row r="7925" spans="2:11" x14ac:dyDescent="0.25">
      <c r="B7925" t="str">
        <f t="shared" si="127"/>
        <v/>
      </c>
      <c r="K7925"/>
    </row>
    <row r="7926" spans="2:11" x14ac:dyDescent="0.25">
      <c r="B7926" t="str">
        <f t="shared" si="127"/>
        <v/>
      </c>
      <c r="K7926"/>
    </row>
    <row r="7927" spans="2:11" x14ac:dyDescent="0.25">
      <c r="B7927" t="str">
        <f t="shared" si="127"/>
        <v/>
      </c>
      <c r="K7927"/>
    </row>
    <row r="7928" spans="2:11" x14ac:dyDescent="0.25">
      <c r="B7928" t="str">
        <f t="shared" si="127"/>
        <v/>
      </c>
      <c r="K7928"/>
    </row>
    <row r="7929" spans="2:11" x14ac:dyDescent="0.25">
      <c r="B7929" t="str">
        <f t="shared" si="127"/>
        <v/>
      </c>
      <c r="K7929"/>
    </row>
    <row r="7930" spans="2:11" x14ac:dyDescent="0.25">
      <c r="B7930" t="str">
        <f t="shared" si="127"/>
        <v/>
      </c>
      <c r="K7930"/>
    </row>
    <row r="7931" spans="2:11" x14ac:dyDescent="0.25">
      <c r="B7931" t="str">
        <f t="shared" si="127"/>
        <v/>
      </c>
      <c r="K7931"/>
    </row>
    <row r="7932" spans="2:11" x14ac:dyDescent="0.25">
      <c r="B7932" t="str">
        <f t="shared" si="127"/>
        <v/>
      </c>
      <c r="K7932"/>
    </row>
    <row r="7933" spans="2:11" x14ac:dyDescent="0.25">
      <c r="B7933" t="str">
        <f t="shared" si="127"/>
        <v/>
      </c>
      <c r="K7933"/>
    </row>
    <row r="7934" spans="2:11" x14ac:dyDescent="0.25">
      <c r="B7934" t="str">
        <f t="shared" si="127"/>
        <v/>
      </c>
      <c r="K7934"/>
    </row>
    <row r="7935" spans="2:11" x14ac:dyDescent="0.25">
      <c r="B7935" t="str">
        <f t="shared" si="127"/>
        <v/>
      </c>
      <c r="K7935"/>
    </row>
    <row r="7936" spans="2:11" x14ac:dyDescent="0.25">
      <c r="B7936" t="str">
        <f t="shared" si="127"/>
        <v/>
      </c>
      <c r="K7936"/>
    </row>
    <row r="7937" spans="2:11" x14ac:dyDescent="0.25">
      <c r="B7937" t="str">
        <f t="shared" si="127"/>
        <v/>
      </c>
      <c r="K7937"/>
    </row>
    <row r="7938" spans="2:11" x14ac:dyDescent="0.25">
      <c r="B7938" t="str">
        <f t="shared" si="127"/>
        <v/>
      </c>
      <c r="K7938"/>
    </row>
    <row r="7939" spans="2:11" x14ac:dyDescent="0.25">
      <c r="B7939" t="str">
        <f t="shared" si="127"/>
        <v/>
      </c>
      <c r="K7939"/>
    </row>
    <row r="7940" spans="2:11" x14ac:dyDescent="0.25">
      <c r="B7940" t="str">
        <f t="shared" si="127"/>
        <v/>
      </c>
      <c r="K7940"/>
    </row>
    <row r="7941" spans="2:11" x14ac:dyDescent="0.25">
      <c r="B7941" t="str">
        <f t="shared" si="127"/>
        <v/>
      </c>
      <c r="K7941"/>
    </row>
    <row r="7942" spans="2:11" x14ac:dyDescent="0.25">
      <c r="B7942" t="str">
        <f t="shared" si="127"/>
        <v/>
      </c>
      <c r="K7942"/>
    </row>
    <row r="7943" spans="2:11" x14ac:dyDescent="0.25">
      <c r="B7943" t="str">
        <f t="shared" si="127"/>
        <v/>
      </c>
      <c r="K7943"/>
    </row>
    <row r="7944" spans="2:11" x14ac:dyDescent="0.25">
      <c r="B7944" t="str">
        <f t="shared" si="127"/>
        <v/>
      </c>
      <c r="K7944"/>
    </row>
    <row r="7945" spans="2:11" x14ac:dyDescent="0.25">
      <c r="B7945" t="str">
        <f t="shared" si="127"/>
        <v/>
      </c>
      <c r="K7945"/>
    </row>
    <row r="7946" spans="2:11" x14ac:dyDescent="0.25">
      <c r="B7946" t="str">
        <f t="shared" ref="B7946:B8009" si="128">LEFT(A7946,3)</f>
        <v/>
      </c>
      <c r="K7946"/>
    </row>
    <row r="7947" spans="2:11" x14ac:dyDescent="0.25">
      <c r="B7947" t="str">
        <f t="shared" si="128"/>
        <v/>
      </c>
      <c r="K7947"/>
    </row>
    <row r="7948" spans="2:11" x14ac:dyDescent="0.25">
      <c r="B7948" t="str">
        <f t="shared" si="128"/>
        <v/>
      </c>
      <c r="K7948"/>
    </row>
    <row r="7949" spans="2:11" x14ac:dyDescent="0.25">
      <c r="B7949" t="str">
        <f t="shared" si="128"/>
        <v/>
      </c>
      <c r="K7949"/>
    </row>
    <row r="7950" spans="2:11" x14ac:dyDescent="0.25">
      <c r="B7950" t="str">
        <f t="shared" si="128"/>
        <v/>
      </c>
      <c r="K7950"/>
    </row>
    <row r="7951" spans="2:11" x14ac:dyDescent="0.25">
      <c r="B7951" t="str">
        <f t="shared" si="128"/>
        <v/>
      </c>
      <c r="K7951"/>
    </row>
    <row r="7952" spans="2:11" x14ac:dyDescent="0.25">
      <c r="B7952" t="str">
        <f t="shared" si="128"/>
        <v/>
      </c>
      <c r="K7952"/>
    </row>
    <row r="7953" spans="2:11" x14ac:dyDescent="0.25">
      <c r="B7953" t="str">
        <f t="shared" si="128"/>
        <v/>
      </c>
      <c r="K7953"/>
    </row>
    <row r="7954" spans="2:11" x14ac:dyDescent="0.25">
      <c r="B7954" t="str">
        <f t="shared" si="128"/>
        <v/>
      </c>
      <c r="K7954"/>
    </row>
    <row r="7955" spans="2:11" x14ac:dyDescent="0.25">
      <c r="B7955" t="str">
        <f t="shared" si="128"/>
        <v/>
      </c>
      <c r="K7955"/>
    </row>
    <row r="7956" spans="2:11" x14ac:dyDescent="0.25">
      <c r="B7956" t="str">
        <f t="shared" si="128"/>
        <v/>
      </c>
      <c r="K7956"/>
    </row>
    <row r="7957" spans="2:11" x14ac:dyDescent="0.25">
      <c r="B7957" t="str">
        <f t="shared" si="128"/>
        <v/>
      </c>
      <c r="K7957"/>
    </row>
    <row r="7958" spans="2:11" x14ac:dyDescent="0.25">
      <c r="B7958" t="str">
        <f t="shared" si="128"/>
        <v/>
      </c>
      <c r="K7958"/>
    </row>
    <row r="7959" spans="2:11" x14ac:dyDescent="0.25">
      <c r="B7959" t="str">
        <f t="shared" si="128"/>
        <v/>
      </c>
      <c r="K7959"/>
    </row>
    <row r="7960" spans="2:11" x14ac:dyDescent="0.25">
      <c r="B7960" t="str">
        <f t="shared" si="128"/>
        <v/>
      </c>
      <c r="K7960"/>
    </row>
    <row r="7961" spans="2:11" x14ac:dyDescent="0.25">
      <c r="B7961" t="str">
        <f t="shared" si="128"/>
        <v/>
      </c>
      <c r="K7961"/>
    </row>
    <row r="7962" spans="2:11" x14ac:dyDescent="0.25">
      <c r="B7962" t="str">
        <f t="shared" si="128"/>
        <v/>
      </c>
      <c r="K7962"/>
    </row>
    <row r="7963" spans="2:11" x14ac:dyDescent="0.25">
      <c r="B7963" t="str">
        <f t="shared" si="128"/>
        <v/>
      </c>
      <c r="K7963"/>
    </row>
    <row r="7964" spans="2:11" x14ac:dyDescent="0.25">
      <c r="B7964" t="str">
        <f t="shared" si="128"/>
        <v/>
      </c>
      <c r="K7964"/>
    </row>
    <row r="7965" spans="2:11" x14ac:dyDescent="0.25">
      <c r="B7965" t="str">
        <f t="shared" si="128"/>
        <v/>
      </c>
      <c r="K7965"/>
    </row>
    <row r="7966" spans="2:11" x14ac:dyDescent="0.25">
      <c r="B7966" t="str">
        <f t="shared" si="128"/>
        <v/>
      </c>
      <c r="K7966"/>
    </row>
    <row r="7967" spans="2:11" x14ac:dyDescent="0.25">
      <c r="B7967" t="str">
        <f t="shared" si="128"/>
        <v/>
      </c>
      <c r="K7967"/>
    </row>
    <row r="7968" spans="2:11" x14ac:dyDescent="0.25">
      <c r="B7968" t="str">
        <f t="shared" si="128"/>
        <v/>
      </c>
      <c r="K7968"/>
    </row>
    <row r="7969" spans="2:11" x14ac:dyDescent="0.25">
      <c r="B7969" t="str">
        <f t="shared" si="128"/>
        <v/>
      </c>
      <c r="K7969"/>
    </row>
    <row r="7970" spans="2:11" x14ac:dyDescent="0.25">
      <c r="B7970" t="str">
        <f t="shared" si="128"/>
        <v/>
      </c>
      <c r="K7970"/>
    </row>
    <row r="7971" spans="2:11" x14ac:dyDescent="0.25">
      <c r="B7971" t="str">
        <f t="shared" si="128"/>
        <v/>
      </c>
      <c r="K7971"/>
    </row>
    <row r="7972" spans="2:11" x14ac:dyDescent="0.25">
      <c r="B7972" t="str">
        <f t="shared" si="128"/>
        <v/>
      </c>
      <c r="K7972"/>
    </row>
    <row r="7973" spans="2:11" x14ac:dyDescent="0.25">
      <c r="B7973" t="str">
        <f t="shared" si="128"/>
        <v/>
      </c>
      <c r="K7973"/>
    </row>
    <row r="7974" spans="2:11" x14ac:dyDescent="0.25">
      <c r="B7974" t="str">
        <f t="shared" si="128"/>
        <v/>
      </c>
      <c r="K7974"/>
    </row>
    <row r="7975" spans="2:11" x14ac:dyDescent="0.25">
      <c r="B7975" t="str">
        <f t="shared" si="128"/>
        <v/>
      </c>
      <c r="K7975"/>
    </row>
    <row r="7976" spans="2:11" x14ac:dyDescent="0.25">
      <c r="B7976" t="str">
        <f t="shared" si="128"/>
        <v/>
      </c>
      <c r="K7976"/>
    </row>
    <row r="7977" spans="2:11" x14ac:dyDescent="0.25">
      <c r="B7977" t="str">
        <f t="shared" si="128"/>
        <v/>
      </c>
      <c r="K7977"/>
    </row>
    <row r="7978" spans="2:11" x14ac:dyDescent="0.25">
      <c r="B7978" t="str">
        <f t="shared" si="128"/>
        <v/>
      </c>
      <c r="K7978"/>
    </row>
    <row r="7979" spans="2:11" x14ac:dyDescent="0.25">
      <c r="B7979" t="str">
        <f t="shared" si="128"/>
        <v/>
      </c>
      <c r="K7979"/>
    </row>
    <row r="7980" spans="2:11" x14ac:dyDescent="0.25">
      <c r="B7980" t="str">
        <f t="shared" si="128"/>
        <v/>
      </c>
      <c r="K7980"/>
    </row>
    <row r="7981" spans="2:11" x14ac:dyDescent="0.25">
      <c r="B7981" t="str">
        <f t="shared" si="128"/>
        <v/>
      </c>
      <c r="K7981"/>
    </row>
    <row r="7982" spans="2:11" x14ac:dyDescent="0.25">
      <c r="B7982" t="str">
        <f t="shared" si="128"/>
        <v/>
      </c>
      <c r="K7982"/>
    </row>
    <row r="7983" spans="2:11" x14ac:dyDescent="0.25">
      <c r="B7983" t="str">
        <f t="shared" si="128"/>
        <v/>
      </c>
      <c r="K7983"/>
    </row>
    <row r="7984" spans="2:11" x14ac:dyDescent="0.25">
      <c r="B7984" t="str">
        <f t="shared" si="128"/>
        <v/>
      </c>
      <c r="K7984"/>
    </row>
    <row r="7985" spans="2:11" x14ac:dyDescent="0.25">
      <c r="B7985" t="str">
        <f t="shared" si="128"/>
        <v/>
      </c>
      <c r="K7985"/>
    </row>
    <row r="7986" spans="2:11" x14ac:dyDescent="0.25">
      <c r="B7986" t="str">
        <f t="shared" si="128"/>
        <v/>
      </c>
      <c r="K7986"/>
    </row>
    <row r="7987" spans="2:11" x14ac:dyDescent="0.25">
      <c r="B7987" t="str">
        <f t="shared" si="128"/>
        <v/>
      </c>
      <c r="K7987"/>
    </row>
    <row r="7988" spans="2:11" x14ac:dyDescent="0.25">
      <c r="B7988" t="str">
        <f t="shared" si="128"/>
        <v/>
      </c>
      <c r="K7988"/>
    </row>
    <row r="7989" spans="2:11" x14ac:dyDescent="0.25">
      <c r="B7989" t="str">
        <f t="shared" si="128"/>
        <v/>
      </c>
      <c r="K7989"/>
    </row>
    <row r="7990" spans="2:11" x14ac:dyDescent="0.25">
      <c r="B7990" t="str">
        <f t="shared" si="128"/>
        <v/>
      </c>
      <c r="K7990"/>
    </row>
    <row r="7991" spans="2:11" x14ac:dyDescent="0.25">
      <c r="B7991" t="str">
        <f t="shared" si="128"/>
        <v/>
      </c>
      <c r="K7991"/>
    </row>
    <row r="7992" spans="2:11" x14ac:dyDescent="0.25">
      <c r="B7992" t="str">
        <f t="shared" si="128"/>
        <v/>
      </c>
      <c r="K7992"/>
    </row>
    <row r="7993" spans="2:11" x14ac:dyDescent="0.25">
      <c r="B7993" t="str">
        <f t="shared" si="128"/>
        <v/>
      </c>
      <c r="K7993"/>
    </row>
    <row r="7994" spans="2:11" x14ac:dyDescent="0.25">
      <c r="B7994" t="str">
        <f t="shared" si="128"/>
        <v/>
      </c>
      <c r="K7994"/>
    </row>
    <row r="7995" spans="2:11" x14ac:dyDescent="0.25">
      <c r="B7995" t="str">
        <f t="shared" si="128"/>
        <v/>
      </c>
      <c r="K7995"/>
    </row>
    <row r="7996" spans="2:11" x14ac:dyDescent="0.25">
      <c r="B7996" t="str">
        <f t="shared" si="128"/>
        <v/>
      </c>
      <c r="K7996"/>
    </row>
    <row r="7997" spans="2:11" x14ac:dyDescent="0.25">
      <c r="B7997" t="str">
        <f t="shared" si="128"/>
        <v/>
      </c>
      <c r="K7997"/>
    </row>
    <row r="7998" spans="2:11" x14ac:dyDescent="0.25">
      <c r="B7998" t="str">
        <f t="shared" si="128"/>
        <v/>
      </c>
      <c r="K7998"/>
    </row>
    <row r="7999" spans="2:11" x14ac:dyDescent="0.25">
      <c r="B7999" t="str">
        <f t="shared" si="128"/>
        <v/>
      </c>
      <c r="K7999"/>
    </row>
    <row r="8000" spans="2:11" x14ac:dyDescent="0.25">
      <c r="B8000" t="str">
        <f t="shared" si="128"/>
        <v/>
      </c>
      <c r="K8000"/>
    </row>
    <row r="8001" spans="2:11" x14ac:dyDescent="0.25">
      <c r="B8001" t="str">
        <f t="shared" si="128"/>
        <v/>
      </c>
      <c r="K8001"/>
    </row>
    <row r="8002" spans="2:11" x14ac:dyDescent="0.25">
      <c r="B8002" t="str">
        <f t="shared" si="128"/>
        <v/>
      </c>
      <c r="K8002"/>
    </row>
    <row r="8003" spans="2:11" x14ac:dyDescent="0.25">
      <c r="B8003" t="str">
        <f t="shared" si="128"/>
        <v/>
      </c>
      <c r="K8003"/>
    </row>
    <row r="8004" spans="2:11" x14ac:dyDescent="0.25">
      <c r="B8004" t="str">
        <f t="shared" si="128"/>
        <v/>
      </c>
      <c r="K8004"/>
    </row>
    <row r="8005" spans="2:11" x14ac:dyDescent="0.25">
      <c r="B8005" t="str">
        <f t="shared" si="128"/>
        <v/>
      </c>
      <c r="K8005"/>
    </row>
    <row r="8006" spans="2:11" x14ac:dyDescent="0.25">
      <c r="B8006" t="str">
        <f t="shared" si="128"/>
        <v/>
      </c>
      <c r="K8006"/>
    </row>
    <row r="8007" spans="2:11" x14ac:dyDescent="0.25">
      <c r="B8007" t="str">
        <f t="shared" si="128"/>
        <v/>
      </c>
      <c r="K8007"/>
    </row>
    <row r="8008" spans="2:11" x14ac:dyDescent="0.25">
      <c r="B8008" t="str">
        <f t="shared" si="128"/>
        <v/>
      </c>
      <c r="K8008"/>
    </row>
    <row r="8009" spans="2:11" x14ac:dyDescent="0.25">
      <c r="B8009" t="str">
        <f t="shared" si="128"/>
        <v/>
      </c>
      <c r="K8009"/>
    </row>
    <row r="8010" spans="2:11" x14ac:dyDescent="0.25">
      <c r="B8010" t="str">
        <f t="shared" ref="B8010:B8073" si="129">LEFT(A8010,3)</f>
        <v/>
      </c>
      <c r="K8010"/>
    </row>
    <row r="8011" spans="2:11" x14ac:dyDescent="0.25">
      <c r="B8011" t="str">
        <f t="shared" si="129"/>
        <v/>
      </c>
      <c r="K8011"/>
    </row>
    <row r="8012" spans="2:11" x14ac:dyDescent="0.25">
      <c r="B8012" t="str">
        <f t="shared" si="129"/>
        <v/>
      </c>
      <c r="K8012"/>
    </row>
    <row r="8013" spans="2:11" x14ac:dyDescent="0.25">
      <c r="B8013" t="str">
        <f t="shared" si="129"/>
        <v/>
      </c>
      <c r="K8013"/>
    </row>
    <row r="8014" spans="2:11" x14ac:dyDescent="0.25">
      <c r="B8014" t="str">
        <f t="shared" si="129"/>
        <v/>
      </c>
      <c r="K8014"/>
    </row>
    <row r="8015" spans="2:11" x14ac:dyDescent="0.25">
      <c r="B8015" t="str">
        <f t="shared" si="129"/>
        <v/>
      </c>
      <c r="K8015"/>
    </row>
    <row r="8016" spans="2:11" x14ac:dyDescent="0.25">
      <c r="B8016" t="str">
        <f t="shared" si="129"/>
        <v/>
      </c>
      <c r="K8016"/>
    </row>
    <row r="8017" spans="2:11" x14ac:dyDescent="0.25">
      <c r="B8017" t="str">
        <f t="shared" si="129"/>
        <v/>
      </c>
      <c r="K8017"/>
    </row>
    <row r="8018" spans="2:11" x14ac:dyDescent="0.25">
      <c r="B8018" t="str">
        <f t="shared" si="129"/>
        <v/>
      </c>
      <c r="K8018"/>
    </row>
    <row r="8019" spans="2:11" x14ac:dyDescent="0.25">
      <c r="B8019" t="str">
        <f t="shared" si="129"/>
        <v/>
      </c>
      <c r="K8019"/>
    </row>
    <row r="8020" spans="2:11" x14ac:dyDescent="0.25">
      <c r="B8020" t="str">
        <f t="shared" si="129"/>
        <v/>
      </c>
      <c r="K8020"/>
    </row>
    <row r="8021" spans="2:11" x14ac:dyDescent="0.25">
      <c r="B8021" t="str">
        <f t="shared" si="129"/>
        <v/>
      </c>
      <c r="K8021"/>
    </row>
    <row r="8022" spans="2:11" x14ac:dyDescent="0.25">
      <c r="B8022" t="str">
        <f t="shared" si="129"/>
        <v/>
      </c>
      <c r="K8022"/>
    </row>
    <row r="8023" spans="2:11" x14ac:dyDescent="0.25">
      <c r="B8023" t="str">
        <f t="shared" si="129"/>
        <v/>
      </c>
      <c r="K8023"/>
    </row>
    <row r="8024" spans="2:11" x14ac:dyDescent="0.25">
      <c r="B8024" t="str">
        <f t="shared" si="129"/>
        <v/>
      </c>
      <c r="K8024"/>
    </row>
    <row r="8025" spans="2:11" x14ac:dyDescent="0.25">
      <c r="B8025" t="str">
        <f t="shared" si="129"/>
        <v/>
      </c>
      <c r="K8025"/>
    </row>
    <row r="8026" spans="2:11" x14ac:dyDescent="0.25">
      <c r="B8026" t="str">
        <f t="shared" si="129"/>
        <v/>
      </c>
      <c r="K8026"/>
    </row>
    <row r="8027" spans="2:11" x14ac:dyDescent="0.25">
      <c r="B8027" t="str">
        <f t="shared" si="129"/>
        <v/>
      </c>
      <c r="K8027"/>
    </row>
    <row r="8028" spans="2:11" x14ac:dyDescent="0.25">
      <c r="B8028" t="str">
        <f t="shared" si="129"/>
        <v/>
      </c>
      <c r="K8028"/>
    </row>
    <row r="8029" spans="2:11" x14ac:dyDescent="0.25">
      <c r="B8029" t="str">
        <f t="shared" si="129"/>
        <v/>
      </c>
      <c r="K8029"/>
    </row>
    <row r="8030" spans="2:11" x14ac:dyDescent="0.25">
      <c r="B8030" t="str">
        <f t="shared" si="129"/>
        <v/>
      </c>
      <c r="K8030"/>
    </row>
    <row r="8031" spans="2:11" x14ac:dyDescent="0.25">
      <c r="B8031" t="str">
        <f t="shared" si="129"/>
        <v/>
      </c>
      <c r="K8031"/>
    </row>
    <row r="8032" spans="2:11" x14ac:dyDescent="0.25">
      <c r="B8032" t="str">
        <f t="shared" si="129"/>
        <v/>
      </c>
      <c r="K8032"/>
    </row>
    <row r="8033" spans="2:11" x14ac:dyDescent="0.25">
      <c r="B8033" t="str">
        <f t="shared" si="129"/>
        <v/>
      </c>
      <c r="K8033"/>
    </row>
    <row r="8034" spans="2:11" x14ac:dyDescent="0.25">
      <c r="B8034" t="str">
        <f t="shared" si="129"/>
        <v/>
      </c>
      <c r="K8034"/>
    </row>
    <row r="8035" spans="2:11" x14ac:dyDescent="0.25">
      <c r="B8035" t="str">
        <f t="shared" si="129"/>
        <v/>
      </c>
      <c r="K8035"/>
    </row>
    <row r="8036" spans="2:11" x14ac:dyDescent="0.25">
      <c r="B8036" t="str">
        <f t="shared" si="129"/>
        <v/>
      </c>
      <c r="K8036"/>
    </row>
    <row r="8037" spans="2:11" x14ac:dyDescent="0.25">
      <c r="B8037" t="str">
        <f t="shared" si="129"/>
        <v/>
      </c>
      <c r="K8037"/>
    </row>
    <row r="8038" spans="2:11" x14ac:dyDescent="0.25">
      <c r="B8038" t="str">
        <f t="shared" si="129"/>
        <v/>
      </c>
      <c r="K8038"/>
    </row>
    <row r="8039" spans="2:11" x14ac:dyDescent="0.25">
      <c r="B8039" t="str">
        <f t="shared" si="129"/>
        <v/>
      </c>
      <c r="K8039"/>
    </row>
    <row r="8040" spans="2:11" x14ac:dyDescent="0.25">
      <c r="B8040" t="str">
        <f t="shared" si="129"/>
        <v/>
      </c>
      <c r="K8040"/>
    </row>
    <row r="8041" spans="2:11" x14ac:dyDescent="0.25">
      <c r="B8041" t="str">
        <f t="shared" si="129"/>
        <v/>
      </c>
      <c r="K8041"/>
    </row>
    <row r="8042" spans="2:11" x14ac:dyDescent="0.25">
      <c r="B8042" t="str">
        <f t="shared" si="129"/>
        <v/>
      </c>
      <c r="K8042"/>
    </row>
    <row r="8043" spans="2:11" x14ac:dyDescent="0.25">
      <c r="B8043" t="str">
        <f t="shared" si="129"/>
        <v/>
      </c>
      <c r="K8043"/>
    </row>
    <row r="8044" spans="2:11" x14ac:dyDescent="0.25">
      <c r="B8044" t="str">
        <f t="shared" si="129"/>
        <v/>
      </c>
      <c r="K8044"/>
    </row>
    <row r="8045" spans="2:11" x14ac:dyDescent="0.25">
      <c r="B8045" t="str">
        <f t="shared" si="129"/>
        <v/>
      </c>
      <c r="K8045"/>
    </row>
    <row r="8046" spans="2:11" x14ac:dyDescent="0.25">
      <c r="B8046" t="str">
        <f t="shared" si="129"/>
        <v/>
      </c>
      <c r="K8046"/>
    </row>
    <row r="8047" spans="2:11" x14ac:dyDescent="0.25">
      <c r="B8047" t="str">
        <f t="shared" si="129"/>
        <v/>
      </c>
      <c r="K8047"/>
    </row>
    <row r="8048" spans="2:11" x14ac:dyDescent="0.25">
      <c r="B8048" t="str">
        <f t="shared" si="129"/>
        <v/>
      </c>
      <c r="K8048"/>
    </row>
    <row r="8049" spans="2:11" x14ac:dyDescent="0.25">
      <c r="B8049" t="str">
        <f t="shared" si="129"/>
        <v/>
      </c>
      <c r="K8049"/>
    </row>
    <row r="8050" spans="2:11" x14ac:dyDescent="0.25">
      <c r="B8050" t="str">
        <f t="shared" si="129"/>
        <v/>
      </c>
      <c r="K8050"/>
    </row>
    <row r="8051" spans="2:11" x14ac:dyDescent="0.25">
      <c r="B8051" t="str">
        <f t="shared" si="129"/>
        <v/>
      </c>
      <c r="K8051"/>
    </row>
    <row r="8052" spans="2:11" x14ac:dyDescent="0.25">
      <c r="B8052" t="str">
        <f t="shared" si="129"/>
        <v/>
      </c>
      <c r="K8052"/>
    </row>
    <row r="8053" spans="2:11" x14ac:dyDescent="0.25">
      <c r="B8053" t="str">
        <f t="shared" si="129"/>
        <v/>
      </c>
      <c r="K8053"/>
    </row>
    <row r="8054" spans="2:11" x14ac:dyDescent="0.25">
      <c r="B8054" t="str">
        <f t="shared" si="129"/>
        <v/>
      </c>
      <c r="K8054"/>
    </row>
    <row r="8055" spans="2:11" x14ac:dyDescent="0.25">
      <c r="B8055" t="str">
        <f t="shared" si="129"/>
        <v/>
      </c>
      <c r="K8055"/>
    </row>
    <row r="8056" spans="2:11" x14ac:dyDescent="0.25">
      <c r="B8056" t="str">
        <f t="shared" si="129"/>
        <v/>
      </c>
      <c r="K8056"/>
    </row>
    <row r="8057" spans="2:11" x14ac:dyDescent="0.25">
      <c r="B8057" t="str">
        <f t="shared" si="129"/>
        <v/>
      </c>
      <c r="K8057"/>
    </row>
    <row r="8058" spans="2:11" x14ac:dyDescent="0.25">
      <c r="B8058" t="str">
        <f t="shared" si="129"/>
        <v/>
      </c>
      <c r="K8058"/>
    </row>
    <row r="8059" spans="2:11" x14ac:dyDescent="0.25">
      <c r="B8059" t="str">
        <f t="shared" si="129"/>
        <v/>
      </c>
      <c r="K8059"/>
    </row>
    <row r="8060" spans="2:11" x14ac:dyDescent="0.25">
      <c r="B8060" t="str">
        <f t="shared" si="129"/>
        <v/>
      </c>
      <c r="K8060"/>
    </row>
    <row r="8061" spans="2:11" x14ac:dyDescent="0.25">
      <c r="B8061" t="str">
        <f t="shared" si="129"/>
        <v/>
      </c>
      <c r="K8061"/>
    </row>
    <row r="8062" spans="2:11" x14ac:dyDescent="0.25">
      <c r="B8062" t="str">
        <f t="shared" si="129"/>
        <v/>
      </c>
      <c r="K8062"/>
    </row>
    <row r="8063" spans="2:11" x14ac:dyDescent="0.25">
      <c r="B8063" t="str">
        <f t="shared" si="129"/>
        <v/>
      </c>
      <c r="K8063"/>
    </row>
    <row r="8064" spans="2:11" x14ac:dyDescent="0.25">
      <c r="B8064" t="str">
        <f t="shared" si="129"/>
        <v/>
      </c>
      <c r="K8064"/>
    </row>
    <row r="8065" spans="2:11" x14ac:dyDescent="0.25">
      <c r="B8065" t="str">
        <f t="shared" si="129"/>
        <v/>
      </c>
      <c r="K8065"/>
    </row>
    <row r="8066" spans="2:11" x14ac:dyDescent="0.25">
      <c r="B8066" t="str">
        <f t="shared" si="129"/>
        <v/>
      </c>
      <c r="K8066"/>
    </row>
    <row r="8067" spans="2:11" x14ac:dyDescent="0.25">
      <c r="B8067" t="str">
        <f t="shared" si="129"/>
        <v/>
      </c>
      <c r="K8067"/>
    </row>
    <row r="8068" spans="2:11" x14ac:dyDescent="0.25">
      <c r="B8068" t="str">
        <f t="shared" si="129"/>
        <v/>
      </c>
      <c r="K8068"/>
    </row>
    <row r="8069" spans="2:11" x14ac:dyDescent="0.25">
      <c r="B8069" t="str">
        <f t="shared" si="129"/>
        <v/>
      </c>
      <c r="K8069"/>
    </row>
    <row r="8070" spans="2:11" x14ac:dyDescent="0.25">
      <c r="B8070" t="str">
        <f t="shared" si="129"/>
        <v/>
      </c>
      <c r="K8070"/>
    </row>
    <row r="8071" spans="2:11" x14ac:dyDescent="0.25">
      <c r="B8071" t="str">
        <f t="shared" si="129"/>
        <v/>
      </c>
      <c r="K8071"/>
    </row>
    <row r="8072" spans="2:11" x14ac:dyDescent="0.25">
      <c r="B8072" t="str">
        <f t="shared" si="129"/>
        <v/>
      </c>
      <c r="K8072"/>
    </row>
    <row r="8073" spans="2:11" x14ac:dyDescent="0.25">
      <c r="B8073" t="str">
        <f t="shared" si="129"/>
        <v/>
      </c>
      <c r="K8073"/>
    </row>
    <row r="8074" spans="2:11" x14ac:dyDescent="0.25">
      <c r="B8074" t="str">
        <f t="shared" ref="B8074:B8137" si="130">LEFT(A8074,3)</f>
        <v/>
      </c>
      <c r="K8074"/>
    </row>
    <row r="8075" spans="2:11" x14ac:dyDescent="0.25">
      <c r="B8075" t="str">
        <f t="shared" si="130"/>
        <v/>
      </c>
      <c r="K8075"/>
    </row>
    <row r="8076" spans="2:11" x14ac:dyDescent="0.25">
      <c r="B8076" t="str">
        <f t="shared" si="130"/>
        <v/>
      </c>
      <c r="K8076"/>
    </row>
    <row r="8077" spans="2:11" x14ac:dyDescent="0.25">
      <c r="B8077" t="str">
        <f t="shared" si="130"/>
        <v/>
      </c>
      <c r="K8077"/>
    </row>
    <row r="8078" spans="2:11" x14ac:dyDescent="0.25">
      <c r="B8078" t="str">
        <f t="shared" si="130"/>
        <v/>
      </c>
      <c r="K8078"/>
    </row>
    <row r="8079" spans="2:11" x14ac:dyDescent="0.25">
      <c r="B8079" t="str">
        <f t="shared" si="130"/>
        <v/>
      </c>
      <c r="K8079"/>
    </row>
    <row r="8080" spans="2:11" x14ac:dyDescent="0.25">
      <c r="B8080" t="str">
        <f t="shared" si="130"/>
        <v/>
      </c>
      <c r="K8080"/>
    </row>
    <row r="8081" spans="2:11" x14ac:dyDescent="0.25">
      <c r="B8081" t="str">
        <f t="shared" si="130"/>
        <v/>
      </c>
      <c r="K8081"/>
    </row>
    <row r="8082" spans="2:11" x14ac:dyDescent="0.25">
      <c r="B8082" t="str">
        <f t="shared" si="130"/>
        <v/>
      </c>
      <c r="K8082"/>
    </row>
    <row r="8083" spans="2:11" x14ac:dyDescent="0.25">
      <c r="B8083" t="str">
        <f t="shared" si="130"/>
        <v/>
      </c>
      <c r="K8083"/>
    </row>
    <row r="8084" spans="2:11" x14ac:dyDescent="0.25">
      <c r="B8084" t="str">
        <f t="shared" si="130"/>
        <v/>
      </c>
      <c r="K8084"/>
    </row>
    <row r="8085" spans="2:11" x14ac:dyDescent="0.25">
      <c r="B8085" t="str">
        <f t="shared" si="130"/>
        <v/>
      </c>
      <c r="K8085"/>
    </row>
    <row r="8086" spans="2:11" x14ac:dyDescent="0.25">
      <c r="B8086" t="str">
        <f t="shared" si="130"/>
        <v/>
      </c>
      <c r="K8086"/>
    </row>
    <row r="8087" spans="2:11" x14ac:dyDescent="0.25">
      <c r="B8087" t="str">
        <f t="shared" si="130"/>
        <v/>
      </c>
      <c r="K8087"/>
    </row>
    <row r="8088" spans="2:11" x14ac:dyDescent="0.25">
      <c r="B8088" t="str">
        <f t="shared" si="130"/>
        <v/>
      </c>
      <c r="K8088"/>
    </row>
    <row r="8089" spans="2:11" x14ac:dyDescent="0.25">
      <c r="B8089" t="str">
        <f t="shared" si="130"/>
        <v/>
      </c>
      <c r="K8089"/>
    </row>
    <row r="8090" spans="2:11" x14ac:dyDescent="0.25">
      <c r="B8090" t="str">
        <f t="shared" si="130"/>
        <v/>
      </c>
      <c r="K8090"/>
    </row>
    <row r="8091" spans="2:11" x14ac:dyDescent="0.25">
      <c r="B8091" t="str">
        <f t="shared" si="130"/>
        <v/>
      </c>
      <c r="K8091"/>
    </row>
    <row r="8092" spans="2:11" x14ac:dyDescent="0.25">
      <c r="B8092" t="str">
        <f t="shared" si="130"/>
        <v/>
      </c>
      <c r="K8092"/>
    </row>
    <row r="8093" spans="2:11" x14ac:dyDescent="0.25">
      <c r="B8093" t="str">
        <f t="shared" si="130"/>
        <v/>
      </c>
      <c r="K8093"/>
    </row>
    <row r="8094" spans="2:11" x14ac:dyDescent="0.25">
      <c r="B8094" t="str">
        <f t="shared" si="130"/>
        <v/>
      </c>
      <c r="K8094"/>
    </row>
    <row r="8095" spans="2:11" x14ac:dyDescent="0.25">
      <c r="B8095" t="str">
        <f t="shared" si="130"/>
        <v/>
      </c>
      <c r="K8095"/>
    </row>
    <row r="8096" spans="2:11" x14ac:dyDescent="0.25">
      <c r="B8096" t="str">
        <f t="shared" si="130"/>
        <v/>
      </c>
      <c r="K8096"/>
    </row>
    <row r="8097" spans="2:11" x14ac:dyDescent="0.25">
      <c r="B8097" t="str">
        <f t="shared" si="130"/>
        <v/>
      </c>
      <c r="K8097"/>
    </row>
    <row r="8098" spans="2:11" x14ac:dyDescent="0.25">
      <c r="B8098" t="str">
        <f t="shared" si="130"/>
        <v/>
      </c>
      <c r="K8098"/>
    </row>
    <row r="8099" spans="2:11" x14ac:dyDescent="0.25">
      <c r="B8099" t="str">
        <f t="shared" si="130"/>
        <v/>
      </c>
      <c r="K8099"/>
    </row>
    <row r="8100" spans="2:11" x14ac:dyDescent="0.25">
      <c r="B8100" t="str">
        <f t="shared" si="130"/>
        <v/>
      </c>
      <c r="K8100"/>
    </row>
    <row r="8101" spans="2:11" x14ac:dyDescent="0.25">
      <c r="B8101" t="str">
        <f t="shared" si="130"/>
        <v/>
      </c>
      <c r="K8101"/>
    </row>
    <row r="8102" spans="2:11" x14ac:dyDescent="0.25">
      <c r="B8102" t="str">
        <f t="shared" si="130"/>
        <v/>
      </c>
      <c r="K8102"/>
    </row>
    <row r="8103" spans="2:11" x14ac:dyDescent="0.25">
      <c r="B8103" t="str">
        <f t="shared" si="130"/>
        <v/>
      </c>
      <c r="K8103"/>
    </row>
    <row r="8104" spans="2:11" x14ac:dyDescent="0.25">
      <c r="B8104" t="str">
        <f t="shared" si="130"/>
        <v/>
      </c>
      <c r="K8104"/>
    </row>
    <row r="8105" spans="2:11" x14ac:dyDescent="0.25">
      <c r="B8105" t="str">
        <f t="shared" si="130"/>
        <v/>
      </c>
      <c r="K8105"/>
    </row>
    <row r="8106" spans="2:11" x14ac:dyDescent="0.25">
      <c r="B8106" t="str">
        <f t="shared" si="130"/>
        <v/>
      </c>
      <c r="K8106"/>
    </row>
    <row r="8107" spans="2:11" x14ac:dyDescent="0.25">
      <c r="B8107" t="str">
        <f t="shared" si="130"/>
        <v/>
      </c>
      <c r="K8107"/>
    </row>
    <row r="8108" spans="2:11" x14ac:dyDescent="0.25">
      <c r="B8108" t="str">
        <f t="shared" si="130"/>
        <v/>
      </c>
      <c r="K8108"/>
    </row>
    <row r="8109" spans="2:11" x14ac:dyDescent="0.25">
      <c r="B8109" t="str">
        <f t="shared" si="130"/>
        <v/>
      </c>
      <c r="K8109"/>
    </row>
    <row r="8110" spans="2:11" x14ac:dyDescent="0.25">
      <c r="B8110" t="str">
        <f t="shared" si="130"/>
        <v/>
      </c>
      <c r="K8110"/>
    </row>
    <row r="8111" spans="2:11" x14ac:dyDescent="0.25">
      <c r="B8111" t="str">
        <f t="shared" si="130"/>
        <v/>
      </c>
      <c r="K8111"/>
    </row>
    <row r="8112" spans="2:11" x14ac:dyDescent="0.25">
      <c r="B8112" t="str">
        <f t="shared" si="130"/>
        <v/>
      </c>
      <c r="K8112"/>
    </row>
    <row r="8113" spans="2:11" x14ac:dyDescent="0.25">
      <c r="B8113" t="str">
        <f t="shared" si="130"/>
        <v/>
      </c>
      <c r="K8113"/>
    </row>
    <row r="8114" spans="2:11" x14ac:dyDescent="0.25">
      <c r="B8114" t="str">
        <f t="shared" si="130"/>
        <v/>
      </c>
      <c r="K8114"/>
    </row>
    <row r="8115" spans="2:11" x14ac:dyDescent="0.25">
      <c r="B8115" t="str">
        <f t="shared" si="130"/>
        <v/>
      </c>
      <c r="K8115"/>
    </row>
    <row r="8116" spans="2:11" x14ac:dyDescent="0.25">
      <c r="B8116" t="str">
        <f t="shared" si="130"/>
        <v/>
      </c>
      <c r="K8116"/>
    </row>
    <row r="8117" spans="2:11" x14ac:dyDescent="0.25">
      <c r="B8117" t="str">
        <f t="shared" si="130"/>
        <v/>
      </c>
      <c r="K8117"/>
    </row>
    <row r="8118" spans="2:11" x14ac:dyDescent="0.25">
      <c r="B8118" t="str">
        <f t="shared" si="130"/>
        <v/>
      </c>
      <c r="K8118"/>
    </row>
    <row r="8119" spans="2:11" x14ac:dyDescent="0.25">
      <c r="B8119" t="str">
        <f t="shared" si="130"/>
        <v/>
      </c>
      <c r="K8119"/>
    </row>
    <row r="8120" spans="2:11" x14ac:dyDescent="0.25">
      <c r="B8120" t="str">
        <f t="shared" si="130"/>
        <v/>
      </c>
      <c r="K8120"/>
    </row>
    <row r="8121" spans="2:11" x14ac:dyDescent="0.25">
      <c r="B8121" t="str">
        <f t="shared" si="130"/>
        <v/>
      </c>
      <c r="K8121"/>
    </row>
    <row r="8122" spans="2:11" x14ac:dyDescent="0.25">
      <c r="B8122" t="str">
        <f t="shared" si="130"/>
        <v/>
      </c>
      <c r="K8122"/>
    </row>
    <row r="8123" spans="2:11" x14ac:dyDescent="0.25">
      <c r="B8123" t="str">
        <f t="shared" si="130"/>
        <v/>
      </c>
      <c r="K8123"/>
    </row>
    <row r="8124" spans="2:11" x14ac:dyDescent="0.25">
      <c r="B8124" t="str">
        <f t="shared" si="130"/>
        <v/>
      </c>
      <c r="K8124"/>
    </row>
    <row r="8125" spans="2:11" x14ac:dyDescent="0.25">
      <c r="B8125" t="str">
        <f t="shared" si="130"/>
        <v/>
      </c>
      <c r="K8125"/>
    </row>
    <row r="8126" spans="2:11" x14ac:dyDescent="0.25">
      <c r="B8126" t="str">
        <f t="shared" si="130"/>
        <v/>
      </c>
      <c r="K8126"/>
    </row>
    <row r="8127" spans="2:11" x14ac:dyDescent="0.25">
      <c r="B8127" t="str">
        <f t="shared" si="130"/>
        <v/>
      </c>
      <c r="K8127"/>
    </row>
    <row r="8128" spans="2:11" x14ac:dyDescent="0.25">
      <c r="B8128" t="str">
        <f t="shared" si="130"/>
        <v/>
      </c>
      <c r="K8128"/>
    </row>
    <row r="8129" spans="2:11" x14ac:dyDescent="0.25">
      <c r="B8129" t="str">
        <f t="shared" si="130"/>
        <v/>
      </c>
      <c r="K8129"/>
    </row>
    <row r="8130" spans="2:11" x14ac:dyDescent="0.25">
      <c r="B8130" t="str">
        <f t="shared" si="130"/>
        <v/>
      </c>
      <c r="K8130"/>
    </row>
    <row r="8131" spans="2:11" x14ac:dyDescent="0.25">
      <c r="B8131" t="str">
        <f t="shared" si="130"/>
        <v/>
      </c>
      <c r="K8131"/>
    </row>
    <row r="8132" spans="2:11" x14ac:dyDescent="0.25">
      <c r="B8132" t="str">
        <f t="shared" si="130"/>
        <v/>
      </c>
      <c r="K8132"/>
    </row>
    <row r="8133" spans="2:11" x14ac:dyDescent="0.25">
      <c r="B8133" t="str">
        <f t="shared" si="130"/>
        <v/>
      </c>
      <c r="K8133"/>
    </row>
    <row r="8134" spans="2:11" x14ac:dyDescent="0.25">
      <c r="B8134" t="str">
        <f t="shared" si="130"/>
        <v/>
      </c>
      <c r="K8134"/>
    </row>
    <row r="8135" spans="2:11" x14ac:dyDescent="0.25">
      <c r="B8135" t="str">
        <f t="shared" si="130"/>
        <v/>
      </c>
      <c r="K8135"/>
    </row>
    <row r="8136" spans="2:11" x14ac:dyDescent="0.25">
      <c r="B8136" t="str">
        <f t="shared" si="130"/>
        <v/>
      </c>
      <c r="K8136"/>
    </row>
    <row r="8137" spans="2:11" x14ac:dyDescent="0.25">
      <c r="B8137" t="str">
        <f t="shared" si="130"/>
        <v/>
      </c>
      <c r="K8137"/>
    </row>
    <row r="8138" spans="2:11" x14ac:dyDescent="0.25">
      <c r="B8138" t="str">
        <f t="shared" ref="B8138:B8201" si="131">LEFT(A8138,3)</f>
        <v/>
      </c>
      <c r="K8138"/>
    </row>
    <row r="8139" spans="2:11" x14ac:dyDescent="0.25">
      <c r="B8139" t="str">
        <f t="shared" si="131"/>
        <v/>
      </c>
      <c r="K8139"/>
    </row>
    <row r="8140" spans="2:11" x14ac:dyDescent="0.25">
      <c r="B8140" t="str">
        <f t="shared" si="131"/>
        <v/>
      </c>
      <c r="K8140"/>
    </row>
    <row r="8141" spans="2:11" x14ac:dyDescent="0.25">
      <c r="B8141" t="str">
        <f t="shared" si="131"/>
        <v/>
      </c>
      <c r="K8141"/>
    </row>
    <row r="8142" spans="2:11" x14ac:dyDescent="0.25">
      <c r="B8142" t="str">
        <f t="shared" si="131"/>
        <v/>
      </c>
      <c r="K8142"/>
    </row>
    <row r="8143" spans="2:11" x14ac:dyDescent="0.25">
      <c r="B8143" t="str">
        <f t="shared" si="131"/>
        <v/>
      </c>
      <c r="K8143"/>
    </row>
    <row r="8144" spans="2:11" x14ac:dyDescent="0.25">
      <c r="B8144" t="str">
        <f t="shared" si="131"/>
        <v/>
      </c>
      <c r="K8144"/>
    </row>
    <row r="8145" spans="2:11" x14ac:dyDescent="0.25">
      <c r="B8145" t="str">
        <f t="shared" si="131"/>
        <v/>
      </c>
      <c r="K8145"/>
    </row>
    <row r="8146" spans="2:11" x14ac:dyDescent="0.25">
      <c r="B8146" t="str">
        <f t="shared" si="131"/>
        <v/>
      </c>
      <c r="K8146"/>
    </row>
    <row r="8147" spans="2:11" x14ac:dyDescent="0.25">
      <c r="B8147" t="str">
        <f t="shared" si="131"/>
        <v/>
      </c>
      <c r="K8147"/>
    </row>
    <row r="8148" spans="2:11" x14ac:dyDescent="0.25">
      <c r="B8148" t="str">
        <f t="shared" si="131"/>
        <v/>
      </c>
      <c r="K8148"/>
    </row>
    <row r="8149" spans="2:11" x14ac:dyDescent="0.25">
      <c r="B8149" t="str">
        <f t="shared" si="131"/>
        <v/>
      </c>
      <c r="K8149"/>
    </row>
    <row r="8150" spans="2:11" x14ac:dyDescent="0.25">
      <c r="B8150" t="str">
        <f t="shared" si="131"/>
        <v/>
      </c>
      <c r="K8150"/>
    </row>
    <row r="8151" spans="2:11" x14ac:dyDescent="0.25">
      <c r="B8151" t="str">
        <f t="shared" si="131"/>
        <v/>
      </c>
      <c r="K8151"/>
    </row>
    <row r="8152" spans="2:11" x14ac:dyDescent="0.25">
      <c r="B8152" t="str">
        <f t="shared" si="131"/>
        <v/>
      </c>
      <c r="K8152"/>
    </row>
    <row r="8153" spans="2:11" x14ac:dyDescent="0.25">
      <c r="B8153" t="str">
        <f t="shared" si="131"/>
        <v/>
      </c>
      <c r="K8153"/>
    </row>
    <row r="8154" spans="2:11" x14ac:dyDescent="0.25">
      <c r="B8154" t="str">
        <f t="shared" si="131"/>
        <v/>
      </c>
      <c r="K8154"/>
    </row>
    <row r="8155" spans="2:11" x14ac:dyDescent="0.25">
      <c r="B8155" t="str">
        <f t="shared" si="131"/>
        <v/>
      </c>
      <c r="K8155"/>
    </row>
    <row r="8156" spans="2:11" x14ac:dyDescent="0.25">
      <c r="B8156" t="str">
        <f t="shared" si="131"/>
        <v/>
      </c>
      <c r="K8156"/>
    </row>
    <row r="8157" spans="2:11" x14ac:dyDescent="0.25">
      <c r="B8157" t="str">
        <f t="shared" si="131"/>
        <v/>
      </c>
      <c r="K8157"/>
    </row>
    <row r="8158" spans="2:11" x14ac:dyDescent="0.25">
      <c r="B8158" t="str">
        <f t="shared" si="131"/>
        <v/>
      </c>
      <c r="K8158"/>
    </row>
    <row r="8159" spans="2:11" x14ac:dyDescent="0.25">
      <c r="B8159" t="str">
        <f t="shared" si="131"/>
        <v/>
      </c>
      <c r="K8159"/>
    </row>
    <row r="8160" spans="2:11" x14ac:dyDescent="0.25">
      <c r="B8160" t="str">
        <f t="shared" si="131"/>
        <v/>
      </c>
      <c r="K8160"/>
    </row>
    <row r="8161" spans="2:11" x14ac:dyDescent="0.25">
      <c r="B8161" t="str">
        <f t="shared" si="131"/>
        <v/>
      </c>
      <c r="K8161"/>
    </row>
    <row r="8162" spans="2:11" x14ac:dyDescent="0.25">
      <c r="B8162" t="str">
        <f t="shared" si="131"/>
        <v/>
      </c>
      <c r="K8162"/>
    </row>
    <row r="8163" spans="2:11" x14ac:dyDescent="0.25">
      <c r="B8163" t="str">
        <f t="shared" si="131"/>
        <v/>
      </c>
      <c r="K8163"/>
    </row>
    <row r="8164" spans="2:11" x14ac:dyDescent="0.25">
      <c r="B8164" t="str">
        <f t="shared" si="131"/>
        <v/>
      </c>
      <c r="K8164"/>
    </row>
    <row r="8165" spans="2:11" x14ac:dyDescent="0.25">
      <c r="B8165" t="str">
        <f t="shared" si="131"/>
        <v/>
      </c>
      <c r="K8165"/>
    </row>
    <row r="8166" spans="2:11" x14ac:dyDescent="0.25">
      <c r="B8166" t="str">
        <f t="shared" si="131"/>
        <v/>
      </c>
      <c r="K8166"/>
    </row>
    <row r="8167" spans="2:11" x14ac:dyDescent="0.25">
      <c r="B8167" t="str">
        <f t="shared" si="131"/>
        <v/>
      </c>
      <c r="K8167"/>
    </row>
    <row r="8168" spans="2:11" x14ac:dyDescent="0.25">
      <c r="B8168" t="str">
        <f t="shared" si="131"/>
        <v/>
      </c>
      <c r="K8168"/>
    </row>
    <row r="8169" spans="2:11" x14ac:dyDescent="0.25">
      <c r="B8169" t="str">
        <f t="shared" si="131"/>
        <v/>
      </c>
      <c r="K8169"/>
    </row>
    <row r="8170" spans="2:11" x14ac:dyDescent="0.25">
      <c r="B8170" t="str">
        <f t="shared" si="131"/>
        <v/>
      </c>
      <c r="K8170"/>
    </row>
    <row r="8171" spans="2:11" x14ac:dyDescent="0.25">
      <c r="B8171" t="str">
        <f t="shared" si="131"/>
        <v/>
      </c>
      <c r="K8171"/>
    </row>
    <row r="8172" spans="2:11" x14ac:dyDescent="0.25">
      <c r="B8172" t="str">
        <f t="shared" si="131"/>
        <v/>
      </c>
      <c r="K8172"/>
    </row>
    <row r="8173" spans="2:11" x14ac:dyDescent="0.25">
      <c r="B8173" t="str">
        <f t="shared" si="131"/>
        <v/>
      </c>
      <c r="K8173"/>
    </row>
    <row r="8174" spans="2:11" x14ac:dyDescent="0.25">
      <c r="B8174" t="str">
        <f t="shared" si="131"/>
        <v/>
      </c>
      <c r="K8174"/>
    </row>
    <row r="8175" spans="2:11" x14ac:dyDescent="0.25">
      <c r="B8175" t="str">
        <f t="shared" si="131"/>
        <v/>
      </c>
      <c r="K8175"/>
    </row>
    <row r="8176" spans="2:11" x14ac:dyDescent="0.25">
      <c r="B8176" t="str">
        <f t="shared" si="131"/>
        <v/>
      </c>
      <c r="K8176"/>
    </row>
    <row r="8177" spans="2:11" x14ac:dyDescent="0.25">
      <c r="B8177" t="str">
        <f t="shared" si="131"/>
        <v/>
      </c>
      <c r="K8177"/>
    </row>
    <row r="8178" spans="2:11" x14ac:dyDescent="0.25">
      <c r="B8178" t="str">
        <f t="shared" si="131"/>
        <v/>
      </c>
      <c r="K8178"/>
    </row>
    <row r="8179" spans="2:11" x14ac:dyDescent="0.25">
      <c r="B8179" t="str">
        <f t="shared" si="131"/>
        <v/>
      </c>
      <c r="K8179"/>
    </row>
    <row r="8180" spans="2:11" x14ac:dyDescent="0.25">
      <c r="B8180" t="str">
        <f t="shared" si="131"/>
        <v/>
      </c>
      <c r="K8180"/>
    </row>
    <row r="8181" spans="2:11" x14ac:dyDescent="0.25">
      <c r="B8181" t="str">
        <f t="shared" si="131"/>
        <v/>
      </c>
      <c r="K8181"/>
    </row>
    <row r="8182" spans="2:11" x14ac:dyDescent="0.25">
      <c r="B8182" t="str">
        <f t="shared" si="131"/>
        <v/>
      </c>
      <c r="K8182"/>
    </row>
    <row r="8183" spans="2:11" x14ac:dyDescent="0.25">
      <c r="B8183" t="str">
        <f t="shared" si="131"/>
        <v/>
      </c>
      <c r="K8183"/>
    </row>
    <row r="8184" spans="2:11" x14ac:dyDescent="0.25">
      <c r="B8184" t="str">
        <f t="shared" si="131"/>
        <v/>
      </c>
      <c r="K8184"/>
    </row>
    <row r="8185" spans="2:11" x14ac:dyDescent="0.25">
      <c r="B8185" t="str">
        <f t="shared" si="131"/>
        <v/>
      </c>
      <c r="K8185"/>
    </row>
    <row r="8186" spans="2:11" x14ac:dyDescent="0.25">
      <c r="B8186" t="str">
        <f t="shared" si="131"/>
        <v/>
      </c>
      <c r="K8186"/>
    </row>
    <row r="8187" spans="2:11" x14ac:dyDescent="0.25">
      <c r="B8187" t="str">
        <f t="shared" si="131"/>
        <v/>
      </c>
      <c r="K8187"/>
    </row>
    <row r="8188" spans="2:11" x14ac:dyDescent="0.25">
      <c r="B8188" t="str">
        <f t="shared" si="131"/>
        <v/>
      </c>
      <c r="K8188"/>
    </row>
    <row r="8189" spans="2:11" x14ac:dyDescent="0.25">
      <c r="B8189" t="str">
        <f t="shared" si="131"/>
        <v/>
      </c>
      <c r="K8189"/>
    </row>
    <row r="8190" spans="2:11" x14ac:dyDescent="0.25">
      <c r="B8190" t="str">
        <f t="shared" si="131"/>
        <v/>
      </c>
      <c r="K8190"/>
    </row>
    <row r="8191" spans="2:11" x14ac:dyDescent="0.25">
      <c r="B8191" t="str">
        <f t="shared" si="131"/>
        <v/>
      </c>
      <c r="K8191"/>
    </row>
    <row r="8192" spans="2:11" x14ac:dyDescent="0.25">
      <c r="B8192" t="str">
        <f t="shared" si="131"/>
        <v/>
      </c>
      <c r="K8192"/>
    </row>
    <row r="8193" spans="2:11" x14ac:dyDescent="0.25">
      <c r="B8193" t="str">
        <f t="shared" si="131"/>
        <v/>
      </c>
      <c r="K8193"/>
    </row>
    <row r="8194" spans="2:11" x14ac:dyDescent="0.25">
      <c r="B8194" t="str">
        <f t="shared" si="131"/>
        <v/>
      </c>
      <c r="K8194"/>
    </row>
    <row r="8195" spans="2:11" x14ac:dyDescent="0.25">
      <c r="B8195" t="str">
        <f t="shared" si="131"/>
        <v/>
      </c>
      <c r="K8195"/>
    </row>
    <row r="8196" spans="2:11" x14ac:dyDescent="0.25">
      <c r="B8196" t="str">
        <f t="shared" si="131"/>
        <v/>
      </c>
      <c r="K8196"/>
    </row>
    <row r="8197" spans="2:11" x14ac:dyDescent="0.25">
      <c r="B8197" t="str">
        <f t="shared" si="131"/>
        <v/>
      </c>
      <c r="K8197"/>
    </row>
    <row r="8198" spans="2:11" x14ac:dyDescent="0.25">
      <c r="B8198" t="str">
        <f t="shared" si="131"/>
        <v/>
      </c>
      <c r="K8198"/>
    </row>
    <row r="8199" spans="2:11" x14ac:dyDescent="0.25">
      <c r="B8199" t="str">
        <f t="shared" si="131"/>
        <v/>
      </c>
      <c r="K8199"/>
    </row>
    <row r="8200" spans="2:11" x14ac:dyDescent="0.25">
      <c r="B8200" t="str">
        <f t="shared" si="131"/>
        <v/>
      </c>
      <c r="K8200"/>
    </row>
    <row r="8201" spans="2:11" x14ac:dyDescent="0.25">
      <c r="B8201" t="str">
        <f t="shared" si="131"/>
        <v/>
      </c>
      <c r="K8201"/>
    </row>
    <row r="8202" spans="2:11" x14ac:dyDescent="0.25">
      <c r="B8202" t="str">
        <f t="shared" ref="B8202:B8265" si="132">LEFT(A8202,3)</f>
        <v/>
      </c>
      <c r="K8202"/>
    </row>
    <row r="8203" spans="2:11" x14ac:dyDescent="0.25">
      <c r="B8203" t="str">
        <f t="shared" si="132"/>
        <v/>
      </c>
      <c r="K8203"/>
    </row>
    <row r="8204" spans="2:11" x14ac:dyDescent="0.25">
      <c r="B8204" t="str">
        <f t="shared" si="132"/>
        <v/>
      </c>
      <c r="K8204"/>
    </row>
    <row r="8205" spans="2:11" x14ac:dyDescent="0.25">
      <c r="B8205" t="str">
        <f t="shared" si="132"/>
        <v/>
      </c>
      <c r="K8205"/>
    </row>
    <row r="8206" spans="2:11" x14ac:dyDescent="0.25">
      <c r="B8206" t="str">
        <f t="shared" si="132"/>
        <v/>
      </c>
      <c r="K8206"/>
    </row>
    <row r="8207" spans="2:11" x14ac:dyDescent="0.25">
      <c r="B8207" t="str">
        <f t="shared" si="132"/>
        <v/>
      </c>
      <c r="K8207"/>
    </row>
    <row r="8208" spans="2:11" x14ac:dyDescent="0.25">
      <c r="B8208" t="str">
        <f t="shared" si="132"/>
        <v/>
      </c>
      <c r="K8208"/>
    </row>
    <row r="8209" spans="2:11" x14ac:dyDescent="0.25">
      <c r="B8209" t="str">
        <f t="shared" si="132"/>
        <v/>
      </c>
      <c r="K8209"/>
    </row>
    <row r="8210" spans="2:11" x14ac:dyDescent="0.25">
      <c r="B8210" t="str">
        <f t="shared" si="132"/>
        <v/>
      </c>
      <c r="K8210"/>
    </row>
    <row r="8211" spans="2:11" x14ac:dyDescent="0.25">
      <c r="B8211" t="str">
        <f t="shared" si="132"/>
        <v/>
      </c>
      <c r="K8211"/>
    </row>
    <row r="8212" spans="2:11" x14ac:dyDescent="0.25">
      <c r="B8212" t="str">
        <f t="shared" si="132"/>
        <v/>
      </c>
      <c r="K8212"/>
    </row>
    <row r="8213" spans="2:11" x14ac:dyDescent="0.25">
      <c r="B8213" t="str">
        <f t="shared" si="132"/>
        <v/>
      </c>
      <c r="K8213"/>
    </row>
    <row r="8214" spans="2:11" x14ac:dyDescent="0.25">
      <c r="B8214" t="str">
        <f t="shared" si="132"/>
        <v/>
      </c>
      <c r="K8214"/>
    </row>
    <row r="8215" spans="2:11" x14ac:dyDescent="0.25">
      <c r="B8215" t="str">
        <f t="shared" si="132"/>
        <v/>
      </c>
      <c r="K8215"/>
    </row>
    <row r="8216" spans="2:11" x14ac:dyDescent="0.25">
      <c r="B8216" t="str">
        <f t="shared" si="132"/>
        <v/>
      </c>
      <c r="K8216"/>
    </row>
    <row r="8217" spans="2:11" x14ac:dyDescent="0.25">
      <c r="B8217" t="str">
        <f t="shared" si="132"/>
        <v/>
      </c>
      <c r="K8217"/>
    </row>
    <row r="8218" spans="2:11" x14ac:dyDescent="0.25">
      <c r="B8218" t="str">
        <f t="shared" si="132"/>
        <v/>
      </c>
      <c r="K8218"/>
    </row>
    <row r="8219" spans="2:11" x14ac:dyDescent="0.25">
      <c r="B8219" t="str">
        <f t="shared" si="132"/>
        <v/>
      </c>
      <c r="K8219"/>
    </row>
    <row r="8220" spans="2:11" x14ac:dyDescent="0.25">
      <c r="B8220" t="str">
        <f t="shared" si="132"/>
        <v/>
      </c>
      <c r="K8220"/>
    </row>
    <row r="8221" spans="2:11" x14ac:dyDescent="0.25">
      <c r="B8221" t="str">
        <f t="shared" si="132"/>
        <v/>
      </c>
      <c r="K8221"/>
    </row>
    <row r="8222" spans="2:11" x14ac:dyDescent="0.25">
      <c r="B8222" t="str">
        <f t="shared" si="132"/>
        <v/>
      </c>
      <c r="K8222"/>
    </row>
    <row r="8223" spans="2:11" x14ac:dyDescent="0.25">
      <c r="B8223" t="str">
        <f t="shared" si="132"/>
        <v/>
      </c>
      <c r="K8223"/>
    </row>
    <row r="8224" spans="2:11" x14ac:dyDescent="0.25">
      <c r="B8224" t="str">
        <f t="shared" si="132"/>
        <v/>
      </c>
      <c r="K8224"/>
    </row>
    <row r="8225" spans="2:11" x14ac:dyDescent="0.25">
      <c r="B8225" t="str">
        <f t="shared" si="132"/>
        <v/>
      </c>
      <c r="K8225"/>
    </row>
    <row r="8226" spans="2:11" x14ac:dyDescent="0.25">
      <c r="B8226" t="str">
        <f t="shared" si="132"/>
        <v/>
      </c>
      <c r="K8226"/>
    </row>
    <row r="8227" spans="2:11" x14ac:dyDescent="0.25">
      <c r="B8227" t="str">
        <f t="shared" si="132"/>
        <v/>
      </c>
      <c r="K8227"/>
    </row>
    <row r="8228" spans="2:11" x14ac:dyDescent="0.25">
      <c r="B8228" t="str">
        <f t="shared" si="132"/>
        <v/>
      </c>
      <c r="K8228"/>
    </row>
    <row r="8229" spans="2:11" x14ac:dyDescent="0.25">
      <c r="B8229" t="str">
        <f t="shared" si="132"/>
        <v/>
      </c>
      <c r="K8229"/>
    </row>
    <row r="8230" spans="2:11" x14ac:dyDescent="0.25">
      <c r="B8230" t="str">
        <f t="shared" si="132"/>
        <v/>
      </c>
      <c r="K8230"/>
    </row>
    <row r="8231" spans="2:11" x14ac:dyDescent="0.25">
      <c r="B8231" t="str">
        <f t="shared" si="132"/>
        <v/>
      </c>
      <c r="K8231"/>
    </row>
    <row r="8232" spans="2:11" x14ac:dyDescent="0.25">
      <c r="B8232" t="str">
        <f t="shared" si="132"/>
        <v/>
      </c>
      <c r="K8232"/>
    </row>
    <row r="8233" spans="2:11" x14ac:dyDescent="0.25">
      <c r="B8233" t="str">
        <f t="shared" si="132"/>
        <v/>
      </c>
      <c r="K8233"/>
    </row>
    <row r="8234" spans="2:11" x14ac:dyDescent="0.25">
      <c r="B8234" t="str">
        <f t="shared" si="132"/>
        <v/>
      </c>
      <c r="K8234"/>
    </row>
    <row r="8235" spans="2:11" x14ac:dyDescent="0.25">
      <c r="B8235" t="str">
        <f t="shared" si="132"/>
        <v/>
      </c>
      <c r="K8235"/>
    </row>
    <row r="8236" spans="2:11" x14ac:dyDescent="0.25">
      <c r="B8236" t="str">
        <f t="shared" si="132"/>
        <v/>
      </c>
      <c r="K8236"/>
    </row>
    <row r="8237" spans="2:11" x14ac:dyDescent="0.25">
      <c r="B8237" t="str">
        <f t="shared" si="132"/>
        <v/>
      </c>
      <c r="K8237"/>
    </row>
    <row r="8238" spans="2:11" x14ac:dyDescent="0.25">
      <c r="B8238" t="str">
        <f t="shared" si="132"/>
        <v/>
      </c>
      <c r="K8238"/>
    </row>
    <row r="8239" spans="2:11" x14ac:dyDescent="0.25">
      <c r="B8239" t="str">
        <f t="shared" si="132"/>
        <v/>
      </c>
      <c r="K8239"/>
    </row>
    <row r="8240" spans="2:11" x14ac:dyDescent="0.25">
      <c r="B8240" t="str">
        <f t="shared" si="132"/>
        <v/>
      </c>
      <c r="K8240"/>
    </row>
    <row r="8241" spans="2:11" x14ac:dyDescent="0.25">
      <c r="B8241" t="str">
        <f t="shared" si="132"/>
        <v/>
      </c>
      <c r="K8241"/>
    </row>
    <row r="8242" spans="2:11" x14ac:dyDescent="0.25">
      <c r="B8242" t="str">
        <f t="shared" si="132"/>
        <v/>
      </c>
      <c r="K8242"/>
    </row>
    <row r="8243" spans="2:11" x14ac:dyDescent="0.25">
      <c r="B8243" t="str">
        <f t="shared" si="132"/>
        <v/>
      </c>
      <c r="K8243"/>
    </row>
    <row r="8244" spans="2:11" x14ac:dyDescent="0.25">
      <c r="B8244" t="str">
        <f t="shared" si="132"/>
        <v/>
      </c>
      <c r="K8244"/>
    </row>
    <row r="8245" spans="2:11" x14ac:dyDescent="0.25">
      <c r="B8245" t="str">
        <f t="shared" si="132"/>
        <v/>
      </c>
      <c r="K8245"/>
    </row>
    <row r="8246" spans="2:11" x14ac:dyDescent="0.25">
      <c r="B8246" t="str">
        <f t="shared" si="132"/>
        <v/>
      </c>
      <c r="K8246"/>
    </row>
    <row r="8247" spans="2:11" x14ac:dyDescent="0.25">
      <c r="B8247" t="str">
        <f t="shared" si="132"/>
        <v/>
      </c>
      <c r="K8247"/>
    </row>
    <row r="8248" spans="2:11" x14ac:dyDescent="0.25">
      <c r="B8248" t="str">
        <f t="shared" si="132"/>
        <v/>
      </c>
      <c r="K8248"/>
    </row>
    <row r="8249" spans="2:11" x14ac:dyDescent="0.25">
      <c r="B8249" t="str">
        <f t="shared" si="132"/>
        <v/>
      </c>
      <c r="K8249"/>
    </row>
    <row r="8250" spans="2:11" x14ac:dyDescent="0.25">
      <c r="B8250" t="str">
        <f t="shared" si="132"/>
        <v/>
      </c>
      <c r="K8250"/>
    </row>
    <row r="8251" spans="2:11" x14ac:dyDescent="0.25">
      <c r="B8251" t="str">
        <f t="shared" si="132"/>
        <v/>
      </c>
      <c r="K8251"/>
    </row>
    <row r="8252" spans="2:11" x14ac:dyDescent="0.25">
      <c r="B8252" t="str">
        <f t="shared" si="132"/>
        <v/>
      </c>
      <c r="K8252"/>
    </row>
    <row r="8253" spans="2:11" x14ac:dyDescent="0.25">
      <c r="B8253" t="str">
        <f t="shared" si="132"/>
        <v/>
      </c>
      <c r="K8253"/>
    </row>
    <row r="8254" spans="2:11" x14ac:dyDescent="0.25">
      <c r="B8254" t="str">
        <f t="shared" si="132"/>
        <v/>
      </c>
      <c r="K8254"/>
    </row>
    <row r="8255" spans="2:11" x14ac:dyDescent="0.25">
      <c r="B8255" t="str">
        <f t="shared" si="132"/>
        <v/>
      </c>
      <c r="K8255"/>
    </row>
    <row r="8256" spans="2:11" x14ac:dyDescent="0.25">
      <c r="B8256" t="str">
        <f t="shared" si="132"/>
        <v/>
      </c>
      <c r="K8256"/>
    </row>
    <row r="8257" spans="2:11" x14ac:dyDescent="0.25">
      <c r="B8257" t="str">
        <f t="shared" si="132"/>
        <v/>
      </c>
      <c r="K8257"/>
    </row>
    <row r="8258" spans="2:11" x14ac:dyDescent="0.25">
      <c r="B8258" t="str">
        <f t="shared" si="132"/>
        <v/>
      </c>
      <c r="K8258"/>
    </row>
    <row r="8259" spans="2:11" x14ac:dyDescent="0.25">
      <c r="B8259" t="str">
        <f t="shared" si="132"/>
        <v/>
      </c>
      <c r="K8259"/>
    </row>
    <row r="8260" spans="2:11" x14ac:dyDescent="0.25">
      <c r="B8260" t="str">
        <f t="shared" si="132"/>
        <v/>
      </c>
      <c r="K8260"/>
    </row>
    <row r="8261" spans="2:11" x14ac:dyDescent="0.25">
      <c r="B8261" t="str">
        <f t="shared" si="132"/>
        <v/>
      </c>
      <c r="K8261"/>
    </row>
    <row r="8262" spans="2:11" x14ac:dyDescent="0.25">
      <c r="B8262" t="str">
        <f t="shared" si="132"/>
        <v/>
      </c>
      <c r="K8262"/>
    </row>
    <row r="8263" spans="2:11" x14ac:dyDescent="0.25">
      <c r="B8263" t="str">
        <f t="shared" si="132"/>
        <v/>
      </c>
      <c r="K8263"/>
    </row>
    <row r="8264" spans="2:11" x14ac:dyDescent="0.25">
      <c r="B8264" t="str">
        <f t="shared" si="132"/>
        <v/>
      </c>
      <c r="K8264"/>
    </row>
    <row r="8265" spans="2:11" x14ac:dyDescent="0.25">
      <c r="B8265" t="str">
        <f t="shared" si="132"/>
        <v/>
      </c>
      <c r="K8265"/>
    </row>
    <row r="8266" spans="2:11" x14ac:dyDescent="0.25">
      <c r="B8266" t="str">
        <f t="shared" ref="B8266:B8329" si="133">LEFT(A8266,3)</f>
        <v/>
      </c>
      <c r="K8266"/>
    </row>
    <row r="8267" spans="2:11" x14ac:dyDescent="0.25">
      <c r="B8267" t="str">
        <f t="shared" si="133"/>
        <v/>
      </c>
      <c r="K8267"/>
    </row>
    <row r="8268" spans="2:11" x14ac:dyDescent="0.25">
      <c r="B8268" t="str">
        <f t="shared" si="133"/>
        <v/>
      </c>
      <c r="K8268"/>
    </row>
    <row r="8269" spans="2:11" x14ac:dyDescent="0.25">
      <c r="B8269" t="str">
        <f t="shared" si="133"/>
        <v/>
      </c>
      <c r="K8269"/>
    </row>
    <row r="8270" spans="2:11" x14ac:dyDescent="0.25">
      <c r="B8270" t="str">
        <f t="shared" si="133"/>
        <v/>
      </c>
      <c r="K8270"/>
    </row>
    <row r="8271" spans="2:11" x14ac:dyDescent="0.25">
      <c r="B8271" t="str">
        <f t="shared" si="133"/>
        <v/>
      </c>
      <c r="K8271"/>
    </row>
    <row r="8272" spans="2:11" x14ac:dyDescent="0.25">
      <c r="B8272" t="str">
        <f t="shared" si="133"/>
        <v/>
      </c>
      <c r="K8272"/>
    </row>
    <row r="8273" spans="2:11" x14ac:dyDescent="0.25">
      <c r="B8273" t="str">
        <f t="shared" si="133"/>
        <v/>
      </c>
      <c r="K8273"/>
    </row>
    <row r="8274" spans="2:11" x14ac:dyDescent="0.25">
      <c r="B8274" t="str">
        <f t="shared" si="133"/>
        <v/>
      </c>
      <c r="K8274"/>
    </row>
    <row r="8275" spans="2:11" x14ac:dyDescent="0.25">
      <c r="B8275" t="str">
        <f t="shared" si="133"/>
        <v/>
      </c>
      <c r="K8275"/>
    </row>
    <row r="8276" spans="2:11" x14ac:dyDescent="0.25">
      <c r="B8276" t="str">
        <f t="shared" si="133"/>
        <v/>
      </c>
      <c r="K8276"/>
    </row>
    <row r="8277" spans="2:11" x14ac:dyDescent="0.25">
      <c r="B8277" t="str">
        <f t="shared" si="133"/>
        <v/>
      </c>
      <c r="K8277"/>
    </row>
    <row r="8278" spans="2:11" x14ac:dyDescent="0.25">
      <c r="B8278" t="str">
        <f t="shared" si="133"/>
        <v/>
      </c>
      <c r="K8278"/>
    </row>
    <row r="8279" spans="2:11" x14ac:dyDescent="0.25">
      <c r="B8279" t="str">
        <f t="shared" si="133"/>
        <v/>
      </c>
      <c r="K8279"/>
    </row>
    <row r="8280" spans="2:11" x14ac:dyDescent="0.25">
      <c r="B8280" t="str">
        <f t="shared" si="133"/>
        <v/>
      </c>
      <c r="K8280"/>
    </row>
    <row r="8281" spans="2:11" x14ac:dyDescent="0.25">
      <c r="B8281" t="str">
        <f t="shared" si="133"/>
        <v/>
      </c>
      <c r="K8281"/>
    </row>
    <row r="8282" spans="2:11" x14ac:dyDescent="0.25">
      <c r="B8282" t="str">
        <f t="shared" si="133"/>
        <v/>
      </c>
      <c r="K8282"/>
    </row>
    <row r="8283" spans="2:11" x14ac:dyDescent="0.25">
      <c r="B8283" t="str">
        <f t="shared" si="133"/>
        <v/>
      </c>
      <c r="K8283"/>
    </row>
    <row r="8284" spans="2:11" x14ac:dyDescent="0.25">
      <c r="B8284" t="str">
        <f t="shared" si="133"/>
        <v/>
      </c>
      <c r="K8284"/>
    </row>
    <row r="8285" spans="2:11" x14ac:dyDescent="0.25">
      <c r="B8285" t="str">
        <f t="shared" si="133"/>
        <v/>
      </c>
      <c r="K8285"/>
    </row>
    <row r="8286" spans="2:11" x14ac:dyDescent="0.25">
      <c r="B8286" t="str">
        <f t="shared" si="133"/>
        <v/>
      </c>
      <c r="K8286"/>
    </row>
    <row r="8287" spans="2:11" x14ac:dyDescent="0.25">
      <c r="B8287" t="str">
        <f t="shared" si="133"/>
        <v/>
      </c>
      <c r="K8287"/>
    </row>
    <row r="8288" spans="2:11" x14ac:dyDescent="0.25">
      <c r="B8288" t="str">
        <f t="shared" si="133"/>
        <v/>
      </c>
      <c r="K8288"/>
    </row>
    <row r="8289" spans="2:11" x14ac:dyDescent="0.25">
      <c r="B8289" t="str">
        <f t="shared" si="133"/>
        <v/>
      </c>
      <c r="K8289"/>
    </row>
    <row r="8290" spans="2:11" x14ac:dyDescent="0.25">
      <c r="B8290" t="str">
        <f t="shared" si="133"/>
        <v/>
      </c>
      <c r="K8290"/>
    </row>
    <row r="8291" spans="2:11" x14ac:dyDescent="0.25">
      <c r="B8291" t="str">
        <f t="shared" si="133"/>
        <v/>
      </c>
      <c r="K8291"/>
    </row>
    <row r="8292" spans="2:11" x14ac:dyDescent="0.25">
      <c r="B8292" t="str">
        <f t="shared" si="133"/>
        <v/>
      </c>
      <c r="K8292"/>
    </row>
    <row r="8293" spans="2:11" x14ac:dyDescent="0.25">
      <c r="B8293" t="str">
        <f t="shared" si="133"/>
        <v/>
      </c>
      <c r="K8293"/>
    </row>
    <row r="8294" spans="2:11" x14ac:dyDescent="0.25">
      <c r="B8294" t="str">
        <f t="shared" si="133"/>
        <v/>
      </c>
      <c r="K8294"/>
    </row>
    <row r="8295" spans="2:11" x14ac:dyDescent="0.25">
      <c r="B8295" t="str">
        <f t="shared" si="133"/>
        <v/>
      </c>
      <c r="K8295"/>
    </row>
    <row r="8296" spans="2:11" x14ac:dyDescent="0.25">
      <c r="B8296" t="str">
        <f t="shared" si="133"/>
        <v/>
      </c>
      <c r="K8296"/>
    </row>
    <row r="8297" spans="2:11" x14ac:dyDescent="0.25">
      <c r="B8297" t="str">
        <f t="shared" si="133"/>
        <v/>
      </c>
      <c r="K8297"/>
    </row>
    <row r="8298" spans="2:11" x14ac:dyDescent="0.25">
      <c r="B8298" t="str">
        <f t="shared" si="133"/>
        <v/>
      </c>
      <c r="K8298"/>
    </row>
    <row r="8299" spans="2:11" x14ac:dyDescent="0.25">
      <c r="B8299" t="str">
        <f t="shared" si="133"/>
        <v/>
      </c>
      <c r="K8299"/>
    </row>
    <row r="8300" spans="2:11" x14ac:dyDescent="0.25">
      <c r="B8300" t="str">
        <f t="shared" si="133"/>
        <v/>
      </c>
      <c r="K8300"/>
    </row>
    <row r="8301" spans="2:11" x14ac:dyDescent="0.25">
      <c r="B8301" t="str">
        <f t="shared" si="133"/>
        <v/>
      </c>
      <c r="K8301"/>
    </row>
    <row r="8302" spans="2:11" x14ac:dyDescent="0.25">
      <c r="B8302" t="str">
        <f t="shared" si="133"/>
        <v/>
      </c>
      <c r="K8302"/>
    </row>
    <row r="8303" spans="2:11" x14ac:dyDescent="0.25">
      <c r="B8303" t="str">
        <f t="shared" si="133"/>
        <v/>
      </c>
      <c r="K8303"/>
    </row>
    <row r="8304" spans="2:11" x14ac:dyDescent="0.25">
      <c r="B8304" t="str">
        <f t="shared" si="133"/>
        <v/>
      </c>
      <c r="K8304"/>
    </row>
    <row r="8305" spans="2:11" x14ac:dyDescent="0.25">
      <c r="B8305" t="str">
        <f t="shared" si="133"/>
        <v/>
      </c>
      <c r="K8305"/>
    </row>
    <row r="8306" spans="2:11" x14ac:dyDescent="0.25">
      <c r="B8306" t="str">
        <f t="shared" si="133"/>
        <v/>
      </c>
      <c r="K8306"/>
    </row>
    <row r="8307" spans="2:11" x14ac:dyDescent="0.25">
      <c r="B8307" t="str">
        <f t="shared" si="133"/>
        <v/>
      </c>
      <c r="K8307"/>
    </row>
    <row r="8308" spans="2:11" x14ac:dyDescent="0.25">
      <c r="B8308" t="str">
        <f t="shared" si="133"/>
        <v/>
      </c>
      <c r="K8308"/>
    </row>
    <row r="8309" spans="2:11" x14ac:dyDescent="0.25">
      <c r="B8309" t="str">
        <f t="shared" si="133"/>
        <v/>
      </c>
      <c r="K8309"/>
    </row>
    <row r="8310" spans="2:11" x14ac:dyDescent="0.25">
      <c r="B8310" t="str">
        <f t="shared" si="133"/>
        <v/>
      </c>
      <c r="K8310"/>
    </row>
    <row r="8311" spans="2:11" x14ac:dyDescent="0.25">
      <c r="B8311" t="str">
        <f t="shared" si="133"/>
        <v/>
      </c>
      <c r="K8311"/>
    </row>
    <row r="8312" spans="2:11" x14ac:dyDescent="0.25">
      <c r="B8312" t="str">
        <f t="shared" si="133"/>
        <v/>
      </c>
      <c r="K8312"/>
    </row>
    <row r="8313" spans="2:11" x14ac:dyDescent="0.25">
      <c r="B8313" t="str">
        <f t="shared" si="133"/>
        <v/>
      </c>
      <c r="K8313"/>
    </row>
    <row r="8314" spans="2:11" x14ac:dyDescent="0.25">
      <c r="B8314" t="str">
        <f t="shared" si="133"/>
        <v/>
      </c>
      <c r="K8314"/>
    </row>
    <row r="8315" spans="2:11" x14ac:dyDescent="0.25">
      <c r="B8315" t="str">
        <f t="shared" si="133"/>
        <v/>
      </c>
      <c r="K8315"/>
    </row>
    <row r="8316" spans="2:11" x14ac:dyDescent="0.25">
      <c r="B8316" t="str">
        <f t="shared" si="133"/>
        <v/>
      </c>
      <c r="K8316"/>
    </row>
    <row r="8317" spans="2:11" x14ac:dyDescent="0.25">
      <c r="B8317" t="str">
        <f t="shared" si="133"/>
        <v/>
      </c>
      <c r="K8317"/>
    </row>
    <row r="8318" spans="2:11" x14ac:dyDescent="0.25">
      <c r="B8318" t="str">
        <f t="shared" si="133"/>
        <v/>
      </c>
      <c r="K8318"/>
    </row>
    <row r="8319" spans="2:11" x14ac:dyDescent="0.25">
      <c r="B8319" t="str">
        <f t="shared" si="133"/>
        <v/>
      </c>
      <c r="K8319"/>
    </row>
    <row r="8320" spans="2:11" x14ac:dyDescent="0.25">
      <c r="B8320" t="str">
        <f t="shared" si="133"/>
        <v/>
      </c>
      <c r="K8320"/>
    </row>
    <row r="8321" spans="2:11" x14ac:dyDescent="0.25">
      <c r="B8321" t="str">
        <f t="shared" si="133"/>
        <v/>
      </c>
      <c r="K8321"/>
    </row>
    <row r="8322" spans="2:11" x14ac:dyDescent="0.25">
      <c r="B8322" t="str">
        <f t="shared" si="133"/>
        <v/>
      </c>
      <c r="K8322"/>
    </row>
    <row r="8323" spans="2:11" x14ac:dyDescent="0.25">
      <c r="B8323" t="str">
        <f t="shared" si="133"/>
        <v/>
      </c>
      <c r="K8323"/>
    </row>
    <row r="8324" spans="2:11" x14ac:dyDescent="0.25">
      <c r="B8324" t="str">
        <f t="shared" si="133"/>
        <v/>
      </c>
      <c r="K8324"/>
    </row>
    <row r="8325" spans="2:11" x14ac:dyDescent="0.25">
      <c r="B8325" t="str">
        <f t="shared" si="133"/>
        <v/>
      </c>
      <c r="K8325"/>
    </row>
    <row r="8326" spans="2:11" x14ac:dyDescent="0.25">
      <c r="B8326" t="str">
        <f t="shared" si="133"/>
        <v/>
      </c>
      <c r="K8326"/>
    </row>
    <row r="8327" spans="2:11" x14ac:dyDescent="0.25">
      <c r="B8327" t="str">
        <f t="shared" si="133"/>
        <v/>
      </c>
      <c r="K8327"/>
    </row>
    <row r="8328" spans="2:11" x14ac:dyDescent="0.25">
      <c r="B8328" t="str">
        <f t="shared" si="133"/>
        <v/>
      </c>
      <c r="K8328"/>
    </row>
    <row r="8329" spans="2:11" x14ac:dyDescent="0.25">
      <c r="B8329" t="str">
        <f t="shared" si="133"/>
        <v/>
      </c>
      <c r="K8329"/>
    </row>
    <row r="8330" spans="2:11" x14ac:dyDescent="0.25">
      <c r="B8330" t="str">
        <f t="shared" ref="B8330:B8393" si="134">LEFT(A8330,3)</f>
        <v/>
      </c>
      <c r="K8330"/>
    </row>
    <row r="8331" spans="2:11" x14ac:dyDescent="0.25">
      <c r="B8331" t="str">
        <f t="shared" si="134"/>
        <v/>
      </c>
      <c r="K8331"/>
    </row>
    <row r="8332" spans="2:11" x14ac:dyDescent="0.25">
      <c r="B8332" t="str">
        <f t="shared" si="134"/>
        <v/>
      </c>
      <c r="K8332"/>
    </row>
    <row r="8333" spans="2:11" x14ac:dyDescent="0.25">
      <c r="B8333" t="str">
        <f t="shared" si="134"/>
        <v/>
      </c>
      <c r="K8333"/>
    </row>
    <row r="8334" spans="2:11" x14ac:dyDescent="0.25">
      <c r="B8334" t="str">
        <f t="shared" si="134"/>
        <v/>
      </c>
      <c r="K8334"/>
    </row>
    <row r="8335" spans="2:11" x14ac:dyDescent="0.25">
      <c r="B8335" t="str">
        <f t="shared" si="134"/>
        <v/>
      </c>
      <c r="K8335"/>
    </row>
    <row r="8336" spans="2:11" x14ac:dyDescent="0.25">
      <c r="B8336" t="str">
        <f t="shared" si="134"/>
        <v/>
      </c>
      <c r="K8336"/>
    </row>
    <row r="8337" spans="2:11" x14ac:dyDescent="0.25">
      <c r="B8337" t="str">
        <f t="shared" si="134"/>
        <v/>
      </c>
      <c r="K8337"/>
    </row>
    <row r="8338" spans="2:11" x14ac:dyDescent="0.25">
      <c r="B8338" t="str">
        <f t="shared" si="134"/>
        <v/>
      </c>
      <c r="K8338"/>
    </row>
    <row r="8339" spans="2:11" x14ac:dyDescent="0.25">
      <c r="B8339" t="str">
        <f t="shared" si="134"/>
        <v/>
      </c>
      <c r="K8339"/>
    </row>
    <row r="8340" spans="2:11" x14ac:dyDescent="0.25">
      <c r="B8340" t="str">
        <f t="shared" si="134"/>
        <v/>
      </c>
      <c r="K8340"/>
    </row>
    <row r="8341" spans="2:11" x14ac:dyDescent="0.25">
      <c r="B8341" t="str">
        <f t="shared" si="134"/>
        <v/>
      </c>
      <c r="K8341"/>
    </row>
    <row r="8342" spans="2:11" x14ac:dyDescent="0.25">
      <c r="B8342" t="str">
        <f t="shared" si="134"/>
        <v/>
      </c>
      <c r="K8342"/>
    </row>
    <row r="8343" spans="2:11" x14ac:dyDescent="0.25">
      <c r="B8343" t="str">
        <f t="shared" si="134"/>
        <v/>
      </c>
      <c r="K8343"/>
    </row>
    <row r="8344" spans="2:11" x14ac:dyDescent="0.25">
      <c r="B8344" t="str">
        <f t="shared" si="134"/>
        <v/>
      </c>
      <c r="K8344"/>
    </row>
    <row r="8345" spans="2:11" x14ac:dyDescent="0.25">
      <c r="B8345" t="str">
        <f t="shared" si="134"/>
        <v/>
      </c>
      <c r="K8345"/>
    </row>
    <row r="8346" spans="2:11" x14ac:dyDescent="0.25">
      <c r="B8346" t="str">
        <f t="shared" si="134"/>
        <v/>
      </c>
      <c r="K8346"/>
    </row>
    <row r="8347" spans="2:11" x14ac:dyDescent="0.25">
      <c r="B8347" t="str">
        <f t="shared" si="134"/>
        <v/>
      </c>
      <c r="K8347"/>
    </row>
    <row r="8348" spans="2:11" x14ac:dyDescent="0.25">
      <c r="B8348" t="str">
        <f t="shared" si="134"/>
        <v/>
      </c>
      <c r="K8348"/>
    </row>
    <row r="8349" spans="2:11" x14ac:dyDescent="0.25">
      <c r="B8349" t="str">
        <f t="shared" si="134"/>
        <v/>
      </c>
      <c r="K8349"/>
    </row>
    <row r="8350" spans="2:11" x14ac:dyDescent="0.25">
      <c r="B8350" t="str">
        <f t="shared" si="134"/>
        <v/>
      </c>
      <c r="K8350"/>
    </row>
    <row r="8351" spans="2:11" x14ac:dyDescent="0.25">
      <c r="B8351" t="str">
        <f t="shared" si="134"/>
        <v/>
      </c>
      <c r="K8351"/>
    </row>
    <row r="8352" spans="2:11" x14ac:dyDescent="0.25">
      <c r="B8352" t="str">
        <f t="shared" si="134"/>
        <v/>
      </c>
      <c r="K8352"/>
    </row>
    <row r="8353" spans="2:11" x14ac:dyDescent="0.25">
      <c r="B8353" t="str">
        <f t="shared" si="134"/>
        <v/>
      </c>
      <c r="K8353"/>
    </row>
    <row r="8354" spans="2:11" x14ac:dyDescent="0.25">
      <c r="B8354" t="str">
        <f t="shared" si="134"/>
        <v/>
      </c>
      <c r="K8354"/>
    </row>
    <row r="8355" spans="2:11" x14ac:dyDescent="0.25">
      <c r="B8355" t="str">
        <f t="shared" si="134"/>
        <v/>
      </c>
      <c r="K8355"/>
    </row>
    <row r="8356" spans="2:11" x14ac:dyDescent="0.25">
      <c r="B8356" t="str">
        <f t="shared" si="134"/>
        <v/>
      </c>
      <c r="K8356"/>
    </row>
    <row r="8357" spans="2:11" x14ac:dyDescent="0.25">
      <c r="B8357" t="str">
        <f t="shared" si="134"/>
        <v/>
      </c>
      <c r="K8357"/>
    </row>
    <row r="8358" spans="2:11" x14ac:dyDescent="0.25">
      <c r="B8358" t="str">
        <f t="shared" si="134"/>
        <v/>
      </c>
      <c r="K8358"/>
    </row>
    <row r="8359" spans="2:11" x14ac:dyDescent="0.25">
      <c r="B8359" t="str">
        <f t="shared" si="134"/>
        <v/>
      </c>
      <c r="K8359"/>
    </row>
    <row r="8360" spans="2:11" x14ac:dyDescent="0.25">
      <c r="B8360" t="str">
        <f t="shared" si="134"/>
        <v/>
      </c>
      <c r="K8360"/>
    </row>
    <row r="8361" spans="2:11" x14ac:dyDescent="0.25">
      <c r="B8361" t="str">
        <f t="shared" si="134"/>
        <v/>
      </c>
      <c r="K8361"/>
    </row>
    <row r="8362" spans="2:11" x14ac:dyDescent="0.25">
      <c r="B8362" t="str">
        <f t="shared" si="134"/>
        <v/>
      </c>
      <c r="K8362"/>
    </row>
    <row r="8363" spans="2:11" x14ac:dyDescent="0.25">
      <c r="B8363" t="str">
        <f t="shared" si="134"/>
        <v/>
      </c>
      <c r="K8363"/>
    </row>
    <row r="8364" spans="2:11" x14ac:dyDescent="0.25">
      <c r="B8364" t="str">
        <f t="shared" si="134"/>
        <v/>
      </c>
      <c r="K8364"/>
    </row>
    <row r="8365" spans="2:11" x14ac:dyDescent="0.25">
      <c r="B8365" t="str">
        <f t="shared" si="134"/>
        <v/>
      </c>
      <c r="K8365"/>
    </row>
    <row r="8366" spans="2:11" x14ac:dyDescent="0.25">
      <c r="B8366" t="str">
        <f t="shared" si="134"/>
        <v/>
      </c>
      <c r="K8366"/>
    </row>
    <row r="8367" spans="2:11" x14ac:dyDescent="0.25">
      <c r="B8367" t="str">
        <f t="shared" si="134"/>
        <v/>
      </c>
      <c r="K8367"/>
    </row>
    <row r="8368" spans="2:11" x14ac:dyDescent="0.25">
      <c r="B8368" t="str">
        <f t="shared" si="134"/>
        <v/>
      </c>
      <c r="K8368"/>
    </row>
    <row r="8369" spans="2:11" x14ac:dyDescent="0.25">
      <c r="B8369" t="str">
        <f t="shared" si="134"/>
        <v/>
      </c>
      <c r="K8369"/>
    </row>
    <row r="8370" spans="2:11" x14ac:dyDescent="0.25">
      <c r="B8370" t="str">
        <f t="shared" si="134"/>
        <v/>
      </c>
      <c r="K8370"/>
    </row>
    <row r="8371" spans="2:11" x14ac:dyDescent="0.25">
      <c r="B8371" t="str">
        <f t="shared" si="134"/>
        <v/>
      </c>
      <c r="K8371"/>
    </row>
    <row r="8372" spans="2:11" x14ac:dyDescent="0.25">
      <c r="B8372" t="str">
        <f t="shared" si="134"/>
        <v/>
      </c>
      <c r="K8372"/>
    </row>
    <row r="8373" spans="2:11" x14ac:dyDescent="0.25">
      <c r="B8373" t="str">
        <f t="shared" si="134"/>
        <v/>
      </c>
      <c r="K8373"/>
    </row>
    <row r="8374" spans="2:11" x14ac:dyDescent="0.25">
      <c r="B8374" t="str">
        <f t="shared" si="134"/>
        <v/>
      </c>
      <c r="K8374"/>
    </row>
    <row r="8375" spans="2:11" x14ac:dyDescent="0.25">
      <c r="B8375" t="str">
        <f t="shared" si="134"/>
        <v/>
      </c>
      <c r="K8375"/>
    </row>
    <row r="8376" spans="2:11" x14ac:dyDescent="0.25">
      <c r="B8376" t="str">
        <f t="shared" si="134"/>
        <v/>
      </c>
      <c r="K8376"/>
    </row>
    <row r="8377" spans="2:11" x14ac:dyDescent="0.25">
      <c r="B8377" t="str">
        <f t="shared" si="134"/>
        <v/>
      </c>
      <c r="K8377"/>
    </row>
    <row r="8378" spans="2:11" x14ac:dyDescent="0.25">
      <c r="B8378" t="str">
        <f t="shared" si="134"/>
        <v/>
      </c>
      <c r="K8378"/>
    </row>
    <row r="8379" spans="2:11" x14ac:dyDescent="0.25">
      <c r="B8379" t="str">
        <f t="shared" si="134"/>
        <v/>
      </c>
      <c r="K8379"/>
    </row>
    <row r="8380" spans="2:11" x14ac:dyDescent="0.25">
      <c r="B8380" t="str">
        <f t="shared" si="134"/>
        <v/>
      </c>
      <c r="K8380"/>
    </row>
    <row r="8381" spans="2:11" x14ac:dyDescent="0.25">
      <c r="B8381" t="str">
        <f t="shared" si="134"/>
        <v/>
      </c>
      <c r="K8381"/>
    </row>
    <row r="8382" spans="2:11" x14ac:dyDescent="0.25">
      <c r="B8382" t="str">
        <f t="shared" si="134"/>
        <v/>
      </c>
      <c r="K8382"/>
    </row>
    <row r="8383" spans="2:11" x14ac:dyDescent="0.25">
      <c r="B8383" t="str">
        <f t="shared" si="134"/>
        <v/>
      </c>
      <c r="K8383"/>
    </row>
    <row r="8384" spans="2:11" x14ac:dyDescent="0.25">
      <c r="B8384" t="str">
        <f t="shared" si="134"/>
        <v/>
      </c>
      <c r="K8384"/>
    </row>
    <row r="8385" spans="2:11" x14ac:dyDescent="0.25">
      <c r="B8385" t="str">
        <f t="shared" si="134"/>
        <v/>
      </c>
      <c r="K8385"/>
    </row>
    <row r="8386" spans="2:11" x14ac:dyDescent="0.25">
      <c r="B8386" t="str">
        <f t="shared" si="134"/>
        <v/>
      </c>
      <c r="K8386"/>
    </row>
    <row r="8387" spans="2:11" x14ac:dyDescent="0.25">
      <c r="B8387" t="str">
        <f t="shared" si="134"/>
        <v/>
      </c>
      <c r="K8387"/>
    </row>
    <row r="8388" spans="2:11" x14ac:dyDescent="0.25">
      <c r="B8388" t="str">
        <f t="shared" si="134"/>
        <v/>
      </c>
      <c r="K8388"/>
    </row>
    <row r="8389" spans="2:11" x14ac:dyDescent="0.25">
      <c r="B8389" t="str">
        <f t="shared" si="134"/>
        <v/>
      </c>
      <c r="K8389"/>
    </row>
    <row r="8390" spans="2:11" x14ac:dyDescent="0.25">
      <c r="B8390" t="str">
        <f t="shared" si="134"/>
        <v/>
      </c>
      <c r="K8390"/>
    </row>
    <row r="8391" spans="2:11" x14ac:dyDescent="0.25">
      <c r="B8391" t="str">
        <f t="shared" si="134"/>
        <v/>
      </c>
      <c r="K8391"/>
    </row>
    <row r="8392" spans="2:11" x14ac:dyDescent="0.25">
      <c r="B8392" t="str">
        <f t="shared" si="134"/>
        <v/>
      </c>
      <c r="K8392"/>
    </row>
    <row r="8393" spans="2:11" x14ac:dyDescent="0.25">
      <c r="B8393" t="str">
        <f t="shared" si="134"/>
        <v/>
      </c>
      <c r="K8393"/>
    </row>
    <row r="8394" spans="2:11" x14ac:dyDescent="0.25">
      <c r="B8394" t="str">
        <f t="shared" ref="B8394:B8457" si="135">LEFT(A8394,3)</f>
        <v/>
      </c>
      <c r="K8394"/>
    </row>
    <row r="8395" spans="2:11" x14ac:dyDescent="0.25">
      <c r="B8395" t="str">
        <f t="shared" si="135"/>
        <v/>
      </c>
      <c r="K8395"/>
    </row>
    <row r="8396" spans="2:11" x14ac:dyDescent="0.25">
      <c r="B8396" t="str">
        <f t="shared" si="135"/>
        <v/>
      </c>
      <c r="K8396"/>
    </row>
    <row r="8397" spans="2:11" x14ac:dyDescent="0.25">
      <c r="B8397" t="str">
        <f t="shared" si="135"/>
        <v/>
      </c>
      <c r="K8397"/>
    </row>
    <row r="8398" spans="2:11" x14ac:dyDescent="0.25">
      <c r="B8398" t="str">
        <f t="shared" si="135"/>
        <v/>
      </c>
      <c r="K8398"/>
    </row>
    <row r="8399" spans="2:11" x14ac:dyDescent="0.25">
      <c r="B8399" t="str">
        <f t="shared" si="135"/>
        <v/>
      </c>
      <c r="K8399"/>
    </row>
    <row r="8400" spans="2:11" x14ac:dyDescent="0.25">
      <c r="B8400" t="str">
        <f t="shared" si="135"/>
        <v/>
      </c>
      <c r="K8400"/>
    </row>
    <row r="8401" spans="2:11" x14ac:dyDescent="0.25">
      <c r="B8401" t="str">
        <f t="shared" si="135"/>
        <v/>
      </c>
      <c r="K8401"/>
    </row>
    <row r="8402" spans="2:11" x14ac:dyDescent="0.25">
      <c r="B8402" t="str">
        <f t="shared" si="135"/>
        <v/>
      </c>
      <c r="K8402"/>
    </row>
    <row r="8403" spans="2:11" x14ac:dyDescent="0.25">
      <c r="B8403" t="str">
        <f t="shared" si="135"/>
        <v/>
      </c>
      <c r="K8403"/>
    </row>
    <row r="8404" spans="2:11" x14ac:dyDescent="0.25">
      <c r="B8404" t="str">
        <f t="shared" si="135"/>
        <v/>
      </c>
      <c r="K8404"/>
    </row>
    <row r="8405" spans="2:11" x14ac:dyDescent="0.25">
      <c r="B8405" t="str">
        <f t="shared" si="135"/>
        <v/>
      </c>
      <c r="K8405"/>
    </row>
    <row r="8406" spans="2:11" x14ac:dyDescent="0.25">
      <c r="B8406" t="str">
        <f t="shared" si="135"/>
        <v/>
      </c>
      <c r="K8406"/>
    </row>
    <row r="8407" spans="2:11" x14ac:dyDescent="0.25">
      <c r="B8407" t="str">
        <f t="shared" si="135"/>
        <v/>
      </c>
      <c r="K8407"/>
    </row>
    <row r="8408" spans="2:11" x14ac:dyDescent="0.25">
      <c r="B8408" t="str">
        <f t="shared" si="135"/>
        <v/>
      </c>
      <c r="K8408"/>
    </row>
    <row r="8409" spans="2:11" x14ac:dyDescent="0.25">
      <c r="B8409" t="str">
        <f t="shared" si="135"/>
        <v/>
      </c>
      <c r="K8409"/>
    </row>
    <row r="8410" spans="2:11" x14ac:dyDescent="0.25">
      <c r="B8410" t="str">
        <f t="shared" si="135"/>
        <v/>
      </c>
      <c r="K8410"/>
    </row>
    <row r="8411" spans="2:11" x14ac:dyDescent="0.25">
      <c r="B8411" t="str">
        <f t="shared" si="135"/>
        <v/>
      </c>
      <c r="K8411"/>
    </row>
    <row r="8412" spans="2:11" x14ac:dyDescent="0.25">
      <c r="B8412" t="str">
        <f t="shared" si="135"/>
        <v/>
      </c>
      <c r="K8412"/>
    </row>
    <row r="8413" spans="2:11" x14ac:dyDescent="0.25">
      <c r="B8413" t="str">
        <f t="shared" si="135"/>
        <v/>
      </c>
      <c r="K8413"/>
    </row>
    <row r="8414" spans="2:11" x14ac:dyDescent="0.25">
      <c r="B8414" t="str">
        <f t="shared" si="135"/>
        <v/>
      </c>
      <c r="K8414"/>
    </row>
    <row r="8415" spans="2:11" x14ac:dyDescent="0.25">
      <c r="B8415" t="str">
        <f t="shared" si="135"/>
        <v/>
      </c>
      <c r="K8415"/>
    </row>
    <row r="8416" spans="2:11" x14ac:dyDescent="0.25">
      <c r="B8416" t="str">
        <f t="shared" si="135"/>
        <v/>
      </c>
      <c r="K8416"/>
    </row>
    <row r="8417" spans="2:11" x14ac:dyDescent="0.25">
      <c r="B8417" t="str">
        <f t="shared" si="135"/>
        <v/>
      </c>
      <c r="K8417"/>
    </row>
    <row r="8418" spans="2:11" x14ac:dyDescent="0.25">
      <c r="B8418" t="str">
        <f t="shared" si="135"/>
        <v/>
      </c>
      <c r="K8418"/>
    </row>
    <row r="8419" spans="2:11" x14ac:dyDescent="0.25">
      <c r="B8419" t="str">
        <f t="shared" si="135"/>
        <v/>
      </c>
      <c r="K8419"/>
    </row>
    <row r="8420" spans="2:11" x14ac:dyDescent="0.25">
      <c r="B8420" t="str">
        <f t="shared" si="135"/>
        <v/>
      </c>
      <c r="K8420"/>
    </row>
    <row r="8421" spans="2:11" x14ac:dyDescent="0.25">
      <c r="B8421" t="str">
        <f t="shared" si="135"/>
        <v/>
      </c>
      <c r="K8421"/>
    </row>
    <row r="8422" spans="2:11" x14ac:dyDescent="0.25">
      <c r="B8422" t="str">
        <f t="shared" si="135"/>
        <v/>
      </c>
      <c r="K8422"/>
    </row>
    <row r="8423" spans="2:11" x14ac:dyDescent="0.25">
      <c r="B8423" t="str">
        <f t="shared" si="135"/>
        <v/>
      </c>
      <c r="K8423"/>
    </row>
    <row r="8424" spans="2:11" x14ac:dyDescent="0.25">
      <c r="B8424" t="str">
        <f t="shared" si="135"/>
        <v/>
      </c>
      <c r="K8424"/>
    </row>
    <row r="8425" spans="2:11" x14ac:dyDescent="0.25">
      <c r="B8425" t="str">
        <f t="shared" si="135"/>
        <v/>
      </c>
      <c r="K8425"/>
    </row>
    <row r="8426" spans="2:11" x14ac:dyDescent="0.25">
      <c r="B8426" t="str">
        <f t="shared" si="135"/>
        <v/>
      </c>
      <c r="K8426"/>
    </row>
    <row r="8427" spans="2:11" x14ac:dyDescent="0.25">
      <c r="B8427" t="str">
        <f t="shared" si="135"/>
        <v/>
      </c>
      <c r="K8427"/>
    </row>
    <row r="8428" spans="2:11" x14ac:dyDescent="0.25">
      <c r="B8428" t="str">
        <f t="shared" si="135"/>
        <v/>
      </c>
      <c r="K8428"/>
    </row>
    <row r="8429" spans="2:11" x14ac:dyDescent="0.25">
      <c r="B8429" t="str">
        <f t="shared" si="135"/>
        <v/>
      </c>
      <c r="K8429"/>
    </row>
    <row r="8430" spans="2:11" x14ac:dyDescent="0.25">
      <c r="B8430" t="str">
        <f t="shared" si="135"/>
        <v/>
      </c>
      <c r="K8430"/>
    </row>
    <row r="8431" spans="2:11" x14ac:dyDescent="0.25">
      <c r="B8431" t="str">
        <f t="shared" si="135"/>
        <v/>
      </c>
      <c r="K8431"/>
    </row>
    <row r="8432" spans="2:11" x14ac:dyDescent="0.25">
      <c r="B8432" t="str">
        <f t="shared" si="135"/>
        <v/>
      </c>
      <c r="K8432"/>
    </row>
    <row r="8433" spans="2:11" x14ac:dyDescent="0.25">
      <c r="B8433" t="str">
        <f t="shared" si="135"/>
        <v/>
      </c>
      <c r="K8433"/>
    </row>
    <row r="8434" spans="2:11" x14ac:dyDescent="0.25">
      <c r="B8434" t="str">
        <f t="shared" si="135"/>
        <v/>
      </c>
      <c r="K8434"/>
    </row>
    <row r="8435" spans="2:11" x14ac:dyDescent="0.25">
      <c r="B8435" t="str">
        <f t="shared" si="135"/>
        <v/>
      </c>
      <c r="K8435"/>
    </row>
    <row r="8436" spans="2:11" x14ac:dyDescent="0.25">
      <c r="B8436" t="str">
        <f t="shared" si="135"/>
        <v/>
      </c>
      <c r="K8436"/>
    </row>
    <row r="8437" spans="2:11" x14ac:dyDescent="0.25">
      <c r="B8437" t="str">
        <f t="shared" si="135"/>
        <v/>
      </c>
      <c r="K8437"/>
    </row>
    <row r="8438" spans="2:11" x14ac:dyDescent="0.25">
      <c r="B8438" t="str">
        <f t="shared" si="135"/>
        <v/>
      </c>
      <c r="K8438"/>
    </row>
    <row r="8439" spans="2:11" x14ac:dyDescent="0.25">
      <c r="B8439" t="str">
        <f t="shared" si="135"/>
        <v/>
      </c>
      <c r="K8439"/>
    </row>
    <row r="8440" spans="2:11" x14ac:dyDescent="0.25">
      <c r="B8440" t="str">
        <f t="shared" si="135"/>
        <v/>
      </c>
      <c r="K8440"/>
    </row>
    <row r="8441" spans="2:11" x14ac:dyDescent="0.25">
      <c r="B8441" t="str">
        <f t="shared" si="135"/>
        <v/>
      </c>
      <c r="K8441"/>
    </row>
    <row r="8442" spans="2:11" x14ac:dyDescent="0.25">
      <c r="B8442" t="str">
        <f t="shared" si="135"/>
        <v/>
      </c>
      <c r="K8442"/>
    </row>
    <row r="8443" spans="2:11" x14ac:dyDescent="0.25">
      <c r="B8443" t="str">
        <f t="shared" si="135"/>
        <v/>
      </c>
      <c r="K8443"/>
    </row>
    <row r="8444" spans="2:11" x14ac:dyDescent="0.25">
      <c r="B8444" t="str">
        <f t="shared" si="135"/>
        <v/>
      </c>
      <c r="K8444"/>
    </row>
    <row r="8445" spans="2:11" x14ac:dyDescent="0.25">
      <c r="B8445" t="str">
        <f t="shared" si="135"/>
        <v/>
      </c>
      <c r="K8445"/>
    </row>
    <row r="8446" spans="2:11" x14ac:dyDescent="0.25">
      <c r="B8446" t="str">
        <f t="shared" si="135"/>
        <v/>
      </c>
      <c r="K8446"/>
    </row>
    <row r="8447" spans="2:11" x14ac:dyDescent="0.25">
      <c r="B8447" t="str">
        <f t="shared" si="135"/>
        <v/>
      </c>
      <c r="K8447"/>
    </row>
    <row r="8448" spans="2:11" x14ac:dyDescent="0.25">
      <c r="B8448" t="str">
        <f t="shared" si="135"/>
        <v/>
      </c>
      <c r="K8448"/>
    </row>
    <row r="8449" spans="2:11" x14ac:dyDescent="0.25">
      <c r="B8449" t="str">
        <f t="shared" si="135"/>
        <v/>
      </c>
      <c r="K8449"/>
    </row>
    <row r="8450" spans="2:11" x14ac:dyDescent="0.25">
      <c r="B8450" t="str">
        <f t="shared" si="135"/>
        <v/>
      </c>
      <c r="K8450"/>
    </row>
    <row r="8451" spans="2:11" x14ac:dyDescent="0.25">
      <c r="B8451" t="str">
        <f t="shared" si="135"/>
        <v/>
      </c>
      <c r="K8451"/>
    </row>
    <row r="8452" spans="2:11" x14ac:dyDescent="0.25">
      <c r="B8452" t="str">
        <f t="shared" si="135"/>
        <v/>
      </c>
      <c r="K8452"/>
    </row>
    <row r="8453" spans="2:11" x14ac:dyDescent="0.25">
      <c r="B8453" t="str">
        <f t="shared" si="135"/>
        <v/>
      </c>
      <c r="K8453"/>
    </row>
    <row r="8454" spans="2:11" x14ac:dyDescent="0.25">
      <c r="B8454" t="str">
        <f t="shared" si="135"/>
        <v/>
      </c>
      <c r="K8454"/>
    </row>
    <row r="8455" spans="2:11" x14ac:dyDescent="0.25">
      <c r="B8455" t="str">
        <f t="shared" si="135"/>
        <v/>
      </c>
      <c r="K8455"/>
    </row>
    <row r="8456" spans="2:11" x14ac:dyDescent="0.25">
      <c r="B8456" t="str">
        <f t="shared" si="135"/>
        <v/>
      </c>
      <c r="K8456"/>
    </row>
    <row r="8457" spans="2:11" x14ac:dyDescent="0.25">
      <c r="B8457" t="str">
        <f t="shared" si="135"/>
        <v/>
      </c>
      <c r="K8457"/>
    </row>
    <row r="8458" spans="2:11" x14ac:dyDescent="0.25">
      <c r="B8458" t="str">
        <f t="shared" ref="B8458:B8521" si="136">LEFT(A8458,3)</f>
        <v/>
      </c>
      <c r="K8458"/>
    </row>
    <row r="8459" spans="2:11" x14ac:dyDescent="0.25">
      <c r="B8459" t="str">
        <f t="shared" si="136"/>
        <v/>
      </c>
      <c r="K8459"/>
    </row>
    <row r="8460" spans="2:11" x14ac:dyDescent="0.25">
      <c r="B8460" t="str">
        <f t="shared" si="136"/>
        <v/>
      </c>
      <c r="K8460"/>
    </row>
    <row r="8461" spans="2:11" x14ac:dyDescent="0.25">
      <c r="B8461" t="str">
        <f t="shared" si="136"/>
        <v/>
      </c>
      <c r="K8461"/>
    </row>
    <row r="8462" spans="2:11" x14ac:dyDescent="0.25">
      <c r="B8462" t="str">
        <f t="shared" si="136"/>
        <v/>
      </c>
      <c r="K8462"/>
    </row>
    <row r="8463" spans="2:11" x14ac:dyDescent="0.25">
      <c r="B8463" t="str">
        <f t="shared" si="136"/>
        <v/>
      </c>
      <c r="K8463"/>
    </row>
    <row r="8464" spans="2:11" x14ac:dyDescent="0.25">
      <c r="B8464" t="str">
        <f t="shared" si="136"/>
        <v/>
      </c>
      <c r="K8464"/>
    </row>
    <row r="8465" spans="2:11" x14ac:dyDescent="0.25">
      <c r="B8465" t="str">
        <f t="shared" si="136"/>
        <v/>
      </c>
      <c r="K8465"/>
    </row>
    <row r="8466" spans="2:11" x14ac:dyDescent="0.25">
      <c r="B8466" t="str">
        <f t="shared" si="136"/>
        <v/>
      </c>
      <c r="K8466"/>
    </row>
    <row r="8467" spans="2:11" x14ac:dyDescent="0.25">
      <c r="B8467" t="str">
        <f t="shared" si="136"/>
        <v/>
      </c>
      <c r="K8467"/>
    </row>
    <row r="8468" spans="2:11" x14ac:dyDescent="0.25">
      <c r="B8468" t="str">
        <f t="shared" si="136"/>
        <v/>
      </c>
      <c r="K8468"/>
    </row>
    <row r="8469" spans="2:11" x14ac:dyDescent="0.25">
      <c r="B8469" t="str">
        <f t="shared" si="136"/>
        <v/>
      </c>
      <c r="K8469"/>
    </row>
    <row r="8470" spans="2:11" x14ac:dyDescent="0.25">
      <c r="B8470" t="str">
        <f t="shared" si="136"/>
        <v/>
      </c>
      <c r="K8470"/>
    </row>
    <row r="8471" spans="2:11" x14ac:dyDescent="0.25">
      <c r="B8471" t="str">
        <f t="shared" si="136"/>
        <v/>
      </c>
      <c r="K8471"/>
    </row>
    <row r="8472" spans="2:11" x14ac:dyDescent="0.25">
      <c r="B8472" t="str">
        <f t="shared" si="136"/>
        <v/>
      </c>
      <c r="K8472"/>
    </row>
    <row r="8473" spans="2:11" x14ac:dyDescent="0.25">
      <c r="B8473" t="str">
        <f t="shared" si="136"/>
        <v/>
      </c>
      <c r="K8473"/>
    </row>
    <row r="8474" spans="2:11" x14ac:dyDescent="0.25">
      <c r="B8474" t="str">
        <f t="shared" si="136"/>
        <v/>
      </c>
      <c r="K8474"/>
    </row>
    <row r="8475" spans="2:11" x14ac:dyDescent="0.25">
      <c r="B8475" t="str">
        <f t="shared" si="136"/>
        <v/>
      </c>
      <c r="K8475"/>
    </row>
    <row r="8476" spans="2:11" x14ac:dyDescent="0.25">
      <c r="B8476" t="str">
        <f t="shared" si="136"/>
        <v/>
      </c>
      <c r="K8476"/>
    </row>
    <row r="8477" spans="2:11" x14ac:dyDescent="0.25">
      <c r="B8477" t="str">
        <f t="shared" si="136"/>
        <v/>
      </c>
      <c r="K8477"/>
    </row>
    <row r="8478" spans="2:11" x14ac:dyDescent="0.25">
      <c r="B8478" t="str">
        <f t="shared" si="136"/>
        <v/>
      </c>
      <c r="K8478"/>
    </row>
    <row r="8479" spans="2:11" x14ac:dyDescent="0.25">
      <c r="B8479" t="str">
        <f t="shared" si="136"/>
        <v/>
      </c>
      <c r="K8479"/>
    </row>
    <row r="8480" spans="2:11" x14ac:dyDescent="0.25">
      <c r="B8480" t="str">
        <f t="shared" si="136"/>
        <v/>
      </c>
      <c r="K8480"/>
    </row>
    <row r="8481" spans="2:11" x14ac:dyDescent="0.25">
      <c r="B8481" t="str">
        <f t="shared" si="136"/>
        <v/>
      </c>
      <c r="K8481"/>
    </row>
    <row r="8482" spans="2:11" x14ac:dyDescent="0.25">
      <c r="B8482" t="str">
        <f t="shared" si="136"/>
        <v/>
      </c>
      <c r="K8482"/>
    </row>
    <row r="8483" spans="2:11" x14ac:dyDescent="0.25">
      <c r="B8483" t="str">
        <f t="shared" si="136"/>
        <v/>
      </c>
      <c r="K8483"/>
    </row>
    <row r="8484" spans="2:11" x14ac:dyDescent="0.25">
      <c r="B8484" t="str">
        <f t="shared" si="136"/>
        <v/>
      </c>
      <c r="K8484"/>
    </row>
    <row r="8485" spans="2:11" x14ac:dyDescent="0.25">
      <c r="B8485" t="str">
        <f t="shared" si="136"/>
        <v/>
      </c>
      <c r="K8485"/>
    </row>
    <row r="8486" spans="2:11" x14ac:dyDescent="0.25">
      <c r="B8486" t="str">
        <f t="shared" si="136"/>
        <v/>
      </c>
      <c r="K8486"/>
    </row>
    <row r="8487" spans="2:11" x14ac:dyDescent="0.25">
      <c r="B8487" t="str">
        <f t="shared" si="136"/>
        <v/>
      </c>
      <c r="K8487"/>
    </row>
    <row r="8488" spans="2:11" x14ac:dyDescent="0.25">
      <c r="B8488" t="str">
        <f t="shared" si="136"/>
        <v/>
      </c>
      <c r="K8488"/>
    </row>
    <row r="8489" spans="2:11" x14ac:dyDescent="0.25">
      <c r="B8489" t="str">
        <f t="shared" si="136"/>
        <v/>
      </c>
      <c r="K8489"/>
    </row>
    <row r="8490" spans="2:11" x14ac:dyDescent="0.25">
      <c r="B8490" t="str">
        <f t="shared" si="136"/>
        <v/>
      </c>
      <c r="K8490"/>
    </row>
    <row r="8491" spans="2:11" x14ac:dyDescent="0.25">
      <c r="B8491" t="str">
        <f t="shared" si="136"/>
        <v/>
      </c>
      <c r="K8491"/>
    </row>
    <row r="8492" spans="2:11" x14ac:dyDescent="0.25">
      <c r="B8492" t="str">
        <f t="shared" si="136"/>
        <v/>
      </c>
      <c r="K8492"/>
    </row>
    <row r="8493" spans="2:11" x14ac:dyDescent="0.25">
      <c r="B8493" t="str">
        <f t="shared" si="136"/>
        <v/>
      </c>
      <c r="K8493"/>
    </row>
    <row r="8494" spans="2:11" x14ac:dyDescent="0.25">
      <c r="B8494" t="str">
        <f t="shared" si="136"/>
        <v/>
      </c>
      <c r="K8494"/>
    </row>
    <row r="8495" spans="2:11" x14ac:dyDescent="0.25">
      <c r="B8495" t="str">
        <f t="shared" si="136"/>
        <v/>
      </c>
      <c r="K8495"/>
    </row>
    <row r="8496" spans="2:11" x14ac:dyDescent="0.25">
      <c r="B8496" t="str">
        <f t="shared" si="136"/>
        <v/>
      </c>
      <c r="K8496"/>
    </row>
    <row r="8497" spans="2:11" x14ac:dyDescent="0.25">
      <c r="B8497" t="str">
        <f t="shared" si="136"/>
        <v/>
      </c>
      <c r="K8497"/>
    </row>
    <row r="8498" spans="2:11" x14ac:dyDescent="0.25">
      <c r="B8498" t="str">
        <f t="shared" si="136"/>
        <v/>
      </c>
      <c r="K8498"/>
    </row>
    <row r="8499" spans="2:11" x14ac:dyDescent="0.25">
      <c r="B8499" t="str">
        <f t="shared" si="136"/>
        <v/>
      </c>
      <c r="K8499"/>
    </row>
    <row r="8500" spans="2:11" x14ac:dyDescent="0.25">
      <c r="B8500" t="str">
        <f t="shared" si="136"/>
        <v/>
      </c>
      <c r="K8500"/>
    </row>
    <row r="8501" spans="2:11" x14ac:dyDescent="0.25">
      <c r="B8501" t="str">
        <f t="shared" si="136"/>
        <v/>
      </c>
      <c r="K8501"/>
    </row>
    <row r="8502" spans="2:11" x14ac:dyDescent="0.25">
      <c r="B8502" t="str">
        <f t="shared" si="136"/>
        <v/>
      </c>
      <c r="K8502"/>
    </row>
    <row r="8503" spans="2:11" x14ac:dyDescent="0.25">
      <c r="B8503" t="str">
        <f t="shared" si="136"/>
        <v/>
      </c>
      <c r="K8503"/>
    </row>
    <row r="8504" spans="2:11" x14ac:dyDescent="0.25">
      <c r="B8504" t="str">
        <f t="shared" si="136"/>
        <v/>
      </c>
      <c r="K8504"/>
    </row>
    <row r="8505" spans="2:11" x14ac:dyDescent="0.25">
      <c r="B8505" t="str">
        <f t="shared" si="136"/>
        <v/>
      </c>
      <c r="K8505"/>
    </row>
    <row r="8506" spans="2:11" x14ac:dyDescent="0.25">
      <c r="B8506" t="str">
        <f t="shared" si="136"/>
        <v/>
      </c>
      <c r="K8506"/>
    </row>
    <row r="8507" spans="2:11" x14ac:dyDescent="0.25">
      <c r="B8507" t="str">
        <f t="shared" si="136"/>
        <v/>
      </c>
      <c r="K8507"/>
    </row>
    <row r="8508" spans="2:11" x14ac:dyDescent="0.25">
      <c r="B8508" t="str">
        <f t="shared" si="136"/>
        <v/>
      </c>
      <c r="K8508"/>
    </row>
    <row r="8509" spans="2:11" x14ac:dyDescent="0.25">
      <c r="B8509" t="str">
        <f t="shared" si="136"/>
        <v/>
      </c>
      <c r="K8509"/>
    </row>
    <row r="8510" spans="2:11" x14ac:dyDescent="0.25">
      <c r="B8510" t="str">
        <f t="shared" si="136"/>
        <v/>
      </c>
      <c r="K8510"/>
    </row>
    <row r="8511" spans="2:11" x14ac:dyDescent="0.25">
      <c r="B8511" t="str">
        <f t="shared" si="136"/>
        <v/>
      </c>
      <c r="K8511"/>
    </row>
    <row r="8512" spans="2:11" x14ac:dyDescent="0.25">
      <c r="B8512" t="str">
        <f t="shared" si="136"/>
        <v/>
      </c>
      <c r="K8512"/>
    </row>
    <row r="8513" spans="2:11" x14ac:dyDescent="0.25">
      <c r="B8513" t="str">
        <f t="shared" si="136"/>
        <v/>
      </c>
      <c r="K8513"/>
    </row>
    <row r="8514" spans="2:11" x14ac:dyDescent="0.25">
      <c r="B8514" t="str">
        <f t="shared" si="136"/>
        <v/>
      </c>
      <c r="K8514"/>
    </row>
    <row r="8515" spans="2:11" x14ac:dyDescent="0.25">
      <c r="B8515" t="str">
        <f t="shared" si="136"/>
        <v/>
      </c>
      <c r="K8515"/>
    </row>
    <row r="8516" spans="2:11" x14ac:dyDescent="0.25">
      <c r="B8516" t="str">
        <f t="shared" si="136"/>
        <v/>
      </c>
      <c r="K8516"/>
    </row>
    <row r="8517" spans="2:11" x14ac:dyDescent="0.25">
      <c r="B8517" t="str">
        <f t="shared" si="136"/>
        <v/>
      </c>
      <c r="K8517"/>
    </row>
    <row r="8518" spans="2:11" x14ac:dyDescent="0.25">
      <c r="B8518" t="str">
        <f t="shared" si="136"/>
        <v/>
      </c>
      <c r="K8518"/>
    </row>
    <row r="8519" spans="2:11" x14ac:dyDescent="0.25">
      <c r="B8519" t="str">
        <f t="shared" si="136"/>
        <v/>
      </c>
      <c r="K8519"/>
    </row>
    <row r="8520" spans="2:11" x14ac:dyDescent="0.25">
      <c r="B8520" t="str">
        <f t="shared" si="136"/>
        <v/>
      </c>
      <c r="K8520"/>
    </row>
    <row r="8521" spans="2:11" x14ac:dyDescent="0.25">
      <c r="B8521" t="str">
        <f t="shared" si="136"/>
        <v/>
      </c>
      <c r="K8521"/>
    </row>
    <row r="8522" spans="2:11" x14ac:dyDescent="0.25">
      <c r="B8522" t="str">
        <f t="shared" ref="B8522:B8585" si="137">LEFT(A8522,3)</f>
        <v/>
      </c>
      <c r="K8522"/>
    </row>
    <row r="8523" spans="2:11" x14ac:dyDescent="0.25">
      <c r="B8523" t="str">
        <f t="shared" si="137"/>
        <v/>
      </c>
      <c r="K8523"/>
    </row>
    <row r="8524" spans="2:11" x14ac:dyDescent="0.25">
      <c r="B8524" t="str">
        <f t="shared" si="137"/>
        <v/>
      </c>
      <c r="K8524"/>
    </row>
    <row r="8525" spans="2:11" x14ac:dyDescent="0.25">
      <c r="B8525" t="str">
        <f t="shared" si="137"/>
        <v/>
      </c>
      <c r="K8525"/>
    </row>
    <row r="8526" spans="2:11" x14ac:dyDescent="0.25">
      <c r="B8526" t="str">
        <f t="shared" si="137"/>
        <v/>
      </c>
      <c r="K8526"/>
    </row>
    <row r="8527" spans="2:11" x14ac:dyDescent="0.25">
      <c r="B8527" t="str">
        <f t="shared" si="137"/>
        <v/>
      </c>
      <c r="K8527"/>
    </row>
    <row r="8528" spans="2:11" x14ac:dyDescent="0.25">
      <c r="B8528" t="str">
        <f t="shared" si="137"/>
        <v/>
      </c>
      <c r="K8528"/>
    </row>
    <row r="8529" spans="2:11" x14ac:dyDescent="0.25">
      <c r="B8529" t="str">
        <f t="shared" si="137"/>
        <v/>
      </c>
      <c r="K8529"/>
    </row>
    <row r="8530" spans="2:11" x14ac:dyDescent="0.25">
      <c r="B8530" t="str">
        <f t="shared" si="137"/>
        <v/>
      </c>
      <c r="K8530"/>
    </row>
    <row r="8531" spans="2:11" x14ac:dyDescent="0.25">
      <c r="B8531" t="str">
        <f t="shared" si="137"/>
        <v/>
      </c>
      <c r="K8531"/>
    </row>
    <row r="8532" spans="2:11" x14ac:dyDescent="0.25">
      <c r="B8532" t="str">
        <f t="shared" si="137"/>
        <v/>
      </c>
      <c r="K8532"/>
    </row>
    <row r="8533" spans="2:11" x14ac:dyDescent="0.25">
      <c r="B8533" t="str">
        <f t="shared" si="137"/>
        <v/>
      </c>
      <c r="K8533"/>
    </row>
    <row r="8534" spans="2:11" x14ac:dyDescent="0.25">
      <c r="B8534" t="str">
        <f t="shared" si="137"/>
        <v/>
      </c>
      <c r="K8534"/>
    </row>
    <row r="8535" spans="2:11" x14ac:dyDescent="0.25">
      <c r="B8535" t="str">
        <f t="shared" si="137"/>
        <v/>
      </c>
      <c r="K8535"/>
    </row>
    <row r="8536" spans="2:11" x14ac:dyDescent="0.25">
      <c r="B8536" t="str">
        <f t="shared" si="137"/>
        <v/>
      </c>
      <c r="K8536"/>
    </row>
    <row r="8537" spans="2:11" x14ac:dyDescent="0.25">
      <c r="B8537" t="str">
        <f t="shared" si="137"/>
        <v/>
      </c>
      <c r="K8537"/>
    </row>
    <row r="8538" spans="2:11" x14ac:dyDescent="0.25">
      <c r="B8538" t="str">
        <f t="shared" si="137"/>
        <v/>
      </c>
      <c r="K8538"/>
    </row>
    <row r="8539" spans="2:11" x14ac:dyDescent="0.25">
      <c r="B8539" t="str">
        <f t="shared" si="137"/>
        <v/>
      </c>
      <c r="K8539"/>
    </row>
    <row r="8540" spans="2:11" x14ac:dyDescent="0.25">
      <c r="B8540" t="str">
        <f t="shared" si="137"/>
        <v/>
      </c>
      <c r="K8540"/>
    </row>
    <row r="8541" spans="2:11" x14ac:dyDescent="0.25">
      <c r="B8541" t="str">
        <f t="shared" si="137"/>
        <v/>
      </c>
      <c r="K8541"/>
    </row>
    <row r="8542" spans="2:11" x14ac:dyDescent="0.25">
      <c r="B8542" t="str">
        <f t="shared" si="137"/>
        <v/>
      </c>
      <c r="K8542"/>
    </row>
    <row r="8543" spans="2:11" x14ac:dyDescent="0.25">
      <c r="B8543" t="str">
        <f t="shared" si="137"/>
        <v/>
      </c>
      <c r="K8543"/>
    </row>
    <row r="8544" spans="2:11" x14ac:dyDescent="0.25">
      <c r="B8544" t="str">
        <f t="shared" si="137"/>
        <v/>
      </c>
      <c r="K8544"/>
    </row>
    <row r="8545" spans="2:11" x14ac:dyDescent="0.25">
      <c r="B8545" t="str">
        <f t="shared" si="137"/>
        <v/>
      </c>
      <c r="K8545"/>
    </row>
    <row r="8546" spans="2:11" x14ac:dyDescent="0.25">
      <c r="B8546" t="str">
        <f t="shared" si="137"/>
        <v/>
      </c>
      <c r="K8546"/>
    </row>
    <row r="8547" spans="2:11" x14ac:dyDescent="0.25">
      <c r="B8547" t="str">
        <f t="shared" si="137"/>
        <v/>
      </c>
      <c r="K8547"/>
    </row>
    <row r="8548" spans="2:11" x14ac:dyDescent="0.25">
      <c r="B8548" t="str">
        <f t="shared" si="137"/>
        <v/>
      </c>
      <c r="K8548"/>
    </row>
    <row r="8549" spans="2:11" x14ac:dyDescent="0.25">
      <c r="B8549" t="str">
        <f t="shared" si="137"/>
        <v/>
      </c>
      <c r="K8549"/>
    </row>
    <row r="8550" spans="2:11" x14ac:dyDescent="0.25">
      <c r="B8550" t="str">
        <f t="shared" si="137"/>
        <v/>
      </c>
      <c r="K8550"/>
    </row>
    <row r="8551" spans="2:11" x14ac:dyDescent="0.25">
      <c r="B8551" t="str">
        <f t="shared" si="137"/>
        <v/>
      </c>
      <c r="K8551"/>
    </row>
    <row r="8552" spans="2:11" x14ac:dyDescent="0.25">
      <c r="B8552" t="str">
        <f t="shared" si="137"/>
        <v/>
      </c>
      <c r="K8552"/>
    </row>
    <row r="8553" spans="2:11" x14ac:dyDescent="0.25">
      <c r="B8553" t="str">
        <f t="shared" si="137"/>
        <v/>
      </c>
      <c r="K8553"/>
    </row>
    <row r="8554" spans="2:11" x14ac:dyDescent="0.25">
      <c r="B8554" t="str">
        <f t="shared" si="137"/>
        <v/>
      </c>
      <c r="K8554"/>
    </row>
    <row r="8555" spans="2:11" x14ac:dyDescent="0.25">
      <c r="B8555" t="str">
        <f t="shared" si="137"/>
        <v/>
      </c>
      <c r="K8555"/>
    </row>
    <row r="8556" spans="2:11" x14ac:dyDescent="0.25">
      <c r="B8556" t="str">
        <f t="shared" si="137"/>
        <v/>
      </c>
      <c r="K8556"/>
    </row>
    <row r="8557" spans="2:11" x14ac:dyDescent="0.25">
      <c r="B8557" t="str">
        <f t="shared" si="137"/>
        <v/>
      </c>
      <c r="K8557"/>
    </row>
    <row r="8558" spans="2:11" x14ac:dyDescent="0.25">
      <c r="B8558" t="str">
        <f t="shared" si="137"/>
        <v/>
      </c>
      <c r="K8558"/>
    </row>
    <row r="8559" spans="2:11" x14ac:dyDescent="0.25">
      <c r="B8559" t="str">
        <f t="shared" si="137"/>
        <v/>
      </c>
      <c r="K8559"/>
    </row>
    <row r="8560" spans="2:11" x14ac:dyDescent="0.25">
      <c r="B8560" t="str">
        <f t="shared" si="137"/>
        <v/>
      </c>
      <c r="K8560"/>
    </row>
    <row r="8561" spans="2:11" x14ac:dyDescent="0.25">
      <c r="B8561" t="str">
        <f t="shared" si="137"/>
        <v/>
      </c>
      <c r="K8561"/>
    </row>
    <row r="8562" spans="2:11" x14ac:dyDescent="0.25">
      <c r="B8562" t="str">
        <f t="shared" si="137"/>
        <v/>
      </c>
      <c r="K8562"/>
    </row>
    <row r="8563" spans="2:11" x14ac:dyDescent="0.25">
      <c r="B8563" t="str">
        <f t="shared" si="137"/>
        <v/>
      </c>
      <c r="K8563"/>
    </row>
    <row r="8564" spans="2:11" x14ac:dyDescent="0.25">
      <c r="B8564" t="str">
        <f t="shared" si="137"/>
        <v/>
      </c>
      <c r="K8564"/>
    </row>
    <row r="8565" spans="2:11" x14ac:dyDescent="0.25">
      <c r="B8565" t="str">
        <f t="shared" si="137"/>
        <v/>
      </c>
      <c r="K8565"/>
    </row>
    <row r="8566" spans="2:11" x14ac:dyDescent="0.25">
      <c r="B8566" t="str">
        <f t="shared" si="137"/>
        <v/>
      </c>
      <c r="K8566"/>
    </row>
    <row r="8567" spans="2:11" x14ac:dyDescent="0.25">
      <c r="B8567" t="str">
        <f t="shared" si="137"/>
        <v/>
      </c>
      <c r="K8567"/>
    </row>
    <row r="8568" spans="2:11" x14ac:dyDescent="0.25">
      <c r="B8568" t="str">
        <f t="shared" si="137"/>
        <v/>
      </c>
      <c r="K8568"/>
    </row>
    <row r="8569" spans="2:11" x14ac:dyDescent="0.25">
      <c r="B8569" t="str">
        <f t="shared" si="137"/>
        <v/>
      </c>
      <c r="K8569"/>
    </row>
    <row r="8570" spans="2:11" x14ac:dyDescent="0.25">
      <c r="B8570" t="str">
        <f t="shared" si="137"/>
        <v/>
      </c>
      <c r="K8570"/>
    </row>
    <row r="8571" spans="2:11" x14ac:dyDescent="0.25">
      <c r="B8571" t="str">
        <f t="shared" si="137"/>
        <v/>
      </c>
      <c r="K8571"/>
    </row>
    <row r="8572" spans="2:11" x14ac:dyDescent="0.25">
      <c r="B8572" t="str">
        <f t="shared" si="137"/>
        <v/>
      </c>
      <c r="K8572"/>
    </row>
    <row r="8573" spans="2:11" x14ac:dyDescent="0.25">
      <c r="B8573" t="str">
        <f t="shared" si="137"/>
        <v/>
      </c>
      <c r="K8573"/>
    </row>
    <row r="8574" spans="2:11" x14ac:dyDescent="0.25">
      <c r="B8574" t="str">
        <f t="shared" si="137"/>
        <v/>
      </c>
      <c r="K8574"/>
    </row>
    <row r="8575" spans="2:11" x14ac:dyDescent="0.25">
      <c r="B8575" t="str">
        <f t="shared" si="137"/>
        <v/>
      </c>
      <c r="K8575"/>
    </row>
    <row r="8576" spans="2:11" x14ac:dyDescent="0.25">
      <c r="B8576" t="str">
        <f t="shared" si="137"/>
        <v/>
      </c>
      <c r="K8576"/>
    </row>
    <row r="8577" spans="2:11" x14ac:dyDescent="0.25">
      <c r="B8577" t="str">
        <f t="shared" si="137"/>
        <v/>
      </c>
      <c r="K8577"/>
    </row>
    <row r="8578" spans="2:11" x14ac:dyDescent="0.25">
      <c r="B8578" t="str">
        <f t="shared" si="137"/>
        <v/>
      </c>
      <c r="K8578"/>
    </row>
    <row r="8579" spans="2:11" x14ac:dyDescent="0.25">
      <c r="B8579" t="str">
        <f t="shared" si="137"/>
        <v/>
      </c>
      <c r="K8579"/>
    </row>
    <row r="8580" spans="2:11" x14ac:dyDescent="0.25">
      <c r="B8580" t="str">
        <f t="shared" si="137"/>
        <v/>
      </c>
      <c r="K8580"/>
    </row>
    <row r="8581" spans="2:11" x14ac:dyDescent="0.25">
      <c r="B8581" t="str">
        <f t="shared" si="137"/>
        <v/>
      </c>
      <c r="K8581"/>
    </row>
    <row r="8582" spans="2:11" x14ac:dyDescent="0.25">
      <c r="B8582" t="str">
        <f t="shared" si="137"/>
        <v/>
      </c>
      <c r="K8582"/>
    </row>
    <row r="8583" spans="2:11" x14ac:dyDescent="0.25">
      <c r="B8583" t="str">
        <f t="shared" si="137"/>
        <v/>
      </c>
      <c r="K8583"/>
    </row>
    <row r="8584" spans="2:11" x14ac:dyDescent="0.25">
      <c r="B8584" t="str">
        <f t="shared" si="137"/>
        <v/>
      </c>
      <c r="K8584"/>
    </row>
    <row r="8585" spans="2:11" x14ac:dyDescent="0.25">
      <c r="B8585" t="str">
        <f t="shared" si="137"/>
        <v/>
      </c>
      <c r="K8585"/>
    </row>
    <row r="8586" spans="2:11" x14ac:dyDescent="0.25">
      <c r="B8586" t="str">
        <f t="shared" ref="B8586:B8649" si="138">LEFT(A8586,3)</f>
        <v/>
      </c>
      <c r="K8586"/>
    </row>
    <row r="8587" spans="2:11" x14ac:dyDescent="0.25">
      <c r="B8587" t="str">
        <f t="shared" si="138"/>
        <v/>
      </c>
      <c r="K8587"/>
    </row>
    <row r="8588" spans="2:11" x14ac:dyDescent="0.25">
      <c r="B8588" t="str">
        <f t="shared" si="138"/>
        <v/>
      </c>
      <c r="K8588"/>
    </row>
    <row r="8589" spans="2:11" x14ac:dyDescent="0.25">
      <c r="B8589" t="str">
        <f t="shared" si="138"/>
        <v/>
      </c>
      <c r="K8589"/>
    </row>
    <row r="8590" spans="2:11" x14ac:dyDescent="0.25">
      <c r="B8590" t="str">
        <f t="shared" si="138"/>
        <v/>
      </c>
      <c r="K8590"/>
    </row>
    <row r="8591" spans="2:11" x14ac:dyDescent="0.25">
      <c r="B8591" t="str">
        <f t="shared" si="138"/>
        <v/>
      </c>
      <c r="K8591"/>
    </row>
    <row r="8592" spans="2:11" x14ac:dyDescent="0.25">
      <c r="B8592" t="str">
        <f t="shared" si="138"/>
        <v/>
      </c>
      <c r="K8592"/>
    </row>
    <row r="8593" spans="2:11" x14ac:dyDescent="0.25">
      <c r="B8593" t="str">
        <f t="shared" si="138"/>
        <v/>
      </c>
      <c r="K8593"/>
    </row>
    <row r="8594" spans="2:11" x14ac:dyDescent="0.25">
      <c r="B8594" t="str">
        <f t="shared" si="138"/>
        <v/>
      </c>
      <c r="K8594"/>
    </row>
    <row r="8595" spans="2:11" x14ac:dyDescent="0.25">
      <c r="B8595" t="str">
        <f t="shared" si="138"/>
        <v/>
      </c>
      <c r="K8595"/>
    </row>
    <row r="8596" spans="2:11" x14ac:dyDescent="0.25">
      <c r="B8596" t="str">
        <f t="shared" si="138"/>
        <v/>
      </c>
      <c r="K8596"/>
    </row>
    <row r="8597" spans="2:11" x14ac:dyDescent="0.25">
      <c r="B8597" t="str">
        <f t="shared" si="138"/>
        <v/>
      </c>
      <c r="K8597"/>
    </row>
    <row r="8598" spans="2:11" x14ac:dyDescent="0.25">
      <c r="B8598" t="str">
        <f t="shared" si="138"/>
        <v/>
      </c>
      <c r="K8598"/>
    </row>
    <row r="8599" spans="2:11" x14ac:dyDescent="0.25">
      <c r="B8599" t="str">
        <f t="shared" si="138"/>
        <v/>
      </c>
      <c r="K8599"/>
    </row>
    <row r="8600" spans="2:11" x14ac:dyDescent="0.25">
      <c r="B8600" t="str">
        <f t="shared" si="138"/>
        <v/>
      </c>
      <c r="K8600"/>
    </row>
    <row r="8601" spans="2:11" x14ac:dyDescent="0.25">
      <c r="B8601" t="str">
        <f t="shared" si="138"/>
        <v/>
      </c>
      <c r="K8601"/>
    </row>
    <row r="8602" spans="2:11" x14ac:dyDescent="0.25">
      <c r="B8602" t="str">
        <f t="shared" si="138"/>
        <v/>
      </c>
      <c r="K8602"/>
    </row>
    <row r="8603" spans="2:11" x14ac:dyDescent="0.25">
      <c r="B8603" t="str">
        <f t="shared" si="138"/>
        <v/>
      </c>
      <c r="K8603"/>
    </row>
    <row r="8604" spans="2:11" x14ac:dyDescent="0.25">
      <c r="B8604" t="str">
        <f t="shared" si="138"/>
        <v/>
      </c>
      <c r="K8604"/>
    </row>
    <row r="8605" spans="2:11" x14ac:dyDescent="0.25">
      <c r="B8605" t="str">
        <f t="shared" si="138"/>
        <v/>
      </c>
      <c r="K8605"/>
    </row>
    <row r="8606" spans="2:11" x14ac:dyDescent="0.25">
      <c r="B8606" t="str">
        <f t="shared" si="138"/>
        <v/>
      </c>
      <c r="K8606"/>
    </row>
    <row r="8607" spans="2:11" x14ac:dyDescent="0.25">
      <c r="B8607" t="str">
        <f t="shared" si="138"/>
        <v/>
      </c>
      <c r="K8607"/>
    </row>
    <row r="8608" spans="2:11" x14ac:dyDescent="0.25">
      <c r="B8608" t="str">
        <f t="shared" si="138"/>
        <v/>
      </c>
      <c r="K8608"/>
    </row>
    <row r="8609" spans="2:11" x14ac:dyDescent="0.25">
      <c r="B8609" t="str">
        <f t="shared" si="138"/>
        <v/>
      </c>
      <c r="K8609"/>
    </row>
    <row r="8610" spans="2:11" x14ac:dyDescent="0.25">
      <c r="B8610" t="str">
        <f t="shared" si="138"/>
        <v/>
      </c>
      <c r="K8610"/>
    </row>
    <row r="8611" spans="2:11" x14ac:dyDescent="0.25">
      <c r="B8611" t="str">
        <f t="shared" si="138"/>
        <v/>
      </c>
      <c r="K8611"/>
    </row>
    <row r="8612" spans="2:11" x14ac:dyDescent="0.25">
      <c r="B8612" t="str">
        <f t="shared" si="138"/>
        <v/>
      </c>
      <c r="K8612"/>
    </row>
    <row r="8613" spans="2:11" x14ac:dyDescent="0.25">
      <c r="B8613" t="str">
        <f t="shared" si="138"/>
        <v/>
      </c>
      <c r="K8613"/>
    </row>
    <row r="8614" spans="2:11" x14ac:dyDescent="0.25">
      <c r="B8614" t="str">
        <f t="shared" si="138"/>
        <v/>
      </c>
      <c r="K8614"/>
    </row>
    <row r="8615" spans="2:11" x14ac:dyDescent="0.25">
      <c r="B8615" t="str">
        <f t="shared" si="138"/>
        <v/>
      </c>
      <c r="K8615"/>
    </row>
    <row r="8616" spans="2:11" x14ac:dyDescent="0.25">
      <c r="B8616" t="str">
        <f t="shared" si="138"/>
        <v/>
      </c>
      <c r="K8616"/>
    </row>
    <row r="8617" spans="2:11" x14ac:dyDescent="0.25">
      <c r="B8617" t="str">
        <f t="shared" si="138"/>
        <v/>
      </c>
      <c r="K8617"/>
    </row>
    <row r="8618" spans="2:11" x14ac:dyDescent="0.25">
      <c r="B8618" t="str">
        <f t="shared" si="138"/>
        <v/>
      </c>
      <c r="K8618"/>
    </row>
    <row r="8619" spans="2:11" x14ac:dyDescent="0.25">
      <c r="B8619" t="str">
        <f t="shared" si="138"/>
        <v/>
      </c>
      <c r="K8619"/>
    </row>
    <row r="8620" spans="2:11" x14ac:dyDescent="0.25">
      <c r="B8620" t="str">
        <f t="shared" si="138"/>
        <v/>
      </c>
      <c r="K8620"/>
    </row>
    <row r="8621" spans="2:11" x14ac:dyDescent="0.25">
      <c r="B8621" t="str">
        <f t="shared" si="138"/>
        <v/>
      </c>
      <c r="K8621"/>
    </row>
    <row r="8622" spans="2:11" x14ac:dyDescent="0.25">
      <c r="B8622" t="str">
        <f t="shared" si="138"/>
        <v/>
      </c>
      <c r="K8622"/>
    </row>
    <row r="8623" spans="2:11" x14ac:dyDescent="0.25">
      <c r="B8623" t="str">
        <f t="shared" si="138"/>
        <v/>
      </c>
      <c r="K8623"/>
    </row>
    <row r="8624" spans="2:11" x14ac:dyDescent="0.25">
      <c r="B8624" t="str">
        <f t="shared" si="138"/>
        <v/>
      </c>
      <c r="K8624"/>
    </row>
    <row r="8625" spans="2:11" x14ac:dyDescent="0.25">
      <c r="B8625" t="str">
        <f t="shared" si="138"/>
        <v/>
      </c>
      <c r="K8625"/>
    </row>
    <row r="8626" spans="2:11" x14ac:dyDescent="0.25">
      <c r="B8626" t="str">
        <f t="shared" si="138"/>
        <v/>
      </c>
      <c r="K8626"/>
    </row>
    <row r="8627" spans="2:11" x14ac:dyDescent="0.25">
      <c r="B8627" t="str">
        <f t="shared" si="138"/>
        <v/>
      </c>
      <c r="K8627"/>
    </row>
    <row r="8628" spans="2:11" x14ac:dyDescent="0.25">
      <c r="B8628" t="str">
        <f t="shared" si="138"/>
        <v/>
      </c>
      <c r="K8628"/>
    </row>
    <row r="8629" spans="2:11" x14ac:dyDescent="0.25">
      <c r="B8629" t="str">
        <f t="shared" si="138"/>
        <v/>
      </c>
      <c r="K8629"/>
    </row>
    <row r="8630" spans="2:11" x14ac:dyDescent="0.25">
      <c r="B8630" t="str">
        <f t="shared" si="138"/>
        <v/>
      </c>
      <c r="K8630"/>
    </row>
    <row r="8631" spans="2:11" x14ac:dyDescent="0.25">
      <c r="B8631" t="str">
        <f t="shared" si="138"/>
        <v/>
      </c>
      <c r="K8631"/>
    </row>
    <row r="8632" spans="2:11" x14ac:dyDescent="0.25">
      <c r="B8632" t="str">
        <f t="shared" si="138"/>
        <v/>
      </c>
      <c r="K8632"/>
    </row>
    <row r="8633" spans="2:11" x14ac:dyDescent="0.25">
      <c r="B8633" t="str">
        <f t="shared" si="138"/>
        <v/>
      </c>
      <c r="K8633"/>
    </row>
    <row r="8634" spans="2:11" x14ac:dyDescent="0.25">
      <c r="B8634" t="str">
        <f t="shared" si="138"/>
        <v/>
      </c>
      <c r="K8634"/>
    </row>
    <row r="8635" spans="2:11" x14ac:dyDescent="0.25">
      <c r="B8635" t="str">
        <f t="shared" si="138"/>
        <v/>
      </c>
      <c r="K8635"/>
    </row>
    <row r="8636" spans="2:11" x14ac:dyDescent="0.25">
      <c r="B8636" t="str">
        <f t="shared" si="138"/>
        <v/>
      </c>
      <c r="K8636"/>
    </row>
    <row r="8637" spans="2:11" x14ac:dyDescent="0.25">
      <c r="B8637" t="str">
        <f t="shared" si="138"/>
        <v/>
      </c>
      <c r="K8637"/>
    </row>
    <row r="8638" spans="2:11" x14ac:dyDescent="0.25">
      <c r="B8638" t="str">
        <f t="shared" si="138"/>
        <v/>
      </c>
      <c r="K8638"/>
    </row>
    <row r="8639" spans="2:11" x14ac:dyDescent="0.25">
      <c r="B8639" t="str">
        <f t="shared" si="138"/>
        <v/>
      </c>
      <c r="K8639"/>
    </row>
    <row r="8640" spans="2:11" x14ac:dyDescent="0.25">
      <c r="B8640" t="str">
        <f t="shared" si="138"/>
        <v/>
      </c>
      <c r="K8640"/>
    </row>
    <row r="8641" spans="2:11" x14ac:dyDescent="0.25">
      <c r="B8641" t="str">
        <f t="shared" si="138"/>
        <v/>
      </c>
      <c r="K8641"/>
    </row>
    <row r="8642" spans="2:11" x14ac:dyDescent="0.25">
      <c r="B8642" t="str">
        <f t="shared" si="138"/>
        <v/>
      </c>
      <c r="K8642"/>
    </row>
    <row r="8643" spans="2:11" x14ac:dyDescent="0.25">
      <c r="B8643" t="str">
        <f t="shared" si="138"/>
        <v/>
      </c>
      <c r="K8643"/>
    </row>
    <row r="8644" spans="2:11" x14ac:dyDescent="0.25">
      <c r="B8644" t="str">
        <f t="shared" si="138"/>
        <v/>
      </c>
      <c r="K8644"/>
    </row>
    <row r="8645" spans="2:11" x14ac:dyDescent="0.25">
      <c r="B8645" t="str">
        <f t="shared" si="138"/>
        <v/>
      </c>
      <c r="K8645"/>
    </row>
    <row r="8646" spans="2:11" x14ac:dyDescent="0.25">
      <c r="B8646" t="str">
        <f t="shared" si="138"/>
        <v/>
      </c>
      <c r="K8646"/>
    </row>
    <row r="8647" spans="2:11" x14ac:dyDescent="0.25">
      <c r="B8647" t="str">
        <f t="shared" si="138"/>
        <v/>
      </c>
      <c r="K8647"/>
    </row>
    <row r="8648" spans="2:11" x14ac:dyDescent="0.25">
      <c r="B8648" t="str">
        <f t="shared" si="138"/>
        <v/>
      </c>
      <c r="K8648"/>
    </row>
    <row r="8649" spans="2:11" x14ac:dyDescent="0.25">
      <c r="B8649" t="str">
        <f t="shared" si="138"/>
        <v/>
      </c>
      <c r="K8649"/>
    </row>
    <row r="8650" spans="2:11" x14ac:dyDescent="0.25">
      <c r="B8650" t="str">
        <f t="shared" ref="B8650:B8713" si="139">LEFT(A8650,3)</f>
        <v/>
      </c>
      <c r="K8650"/>
    </row>
    <row r="8651" spans="2:11" x14ac:dyDescent="0.25">
      <c r="B8651" t="str">
        <f t="shared" si="139"/>
        <v/>
      </c>
      <c r="K8651"/>
    </row>
    <row r="8652" spans="2:11" x14ac:dyDescent="0.25">
      <c r="B8652" t="str">
        <f t="shared" si="139"/>
        <v/>
      </c>
      <c r="K8652"/>
    </row>
    <row r="8653" spans="2:11" x14ac:dyDescent="0.25">
      <c r="B8653" t="str">
        <f t="shared" si="139"/>
        <v/>
      </c>
      <c r="K8653"/>
    </row>
    <row r="8654" spans="2:11" x14ac:dyDescent="0.25">
      <c r="B8654" t="str">
        <f t="shared" si="139"/>
        <v/>
      </c>
      <c r="K8654"/>
    </row>
    <row r="8655" spans="2:11" x14ac:dyDescent="0.25">
      <c r="B8655" t="str">
        <f t="shared" si="139"/>
        <v/>
      </c>
      <c r="K8655"/>
    </row>
    <row r="8656" spans="2:11" x14ac:dyDescent="0.25">
      <c r="B8656" t="str">
        <f t="shared" si="139"/>
        <v/>
      </c>
      <c r="K8656"/>
    </row>
    <row r="8657" spans="2:11" x14ac:dyDescent="0.25">
      <c r="B8657" t="str">
        <f t="shared" si="139"/>
        <v/>
      </c>
      <c r="K8657"/>
    </row>
    <row r="8658" spans="2:11" x14ac:dyDescent="0.25">
      <c r="B8658" t="str">
        <f t="shared" si="139"/>
        <v/>
      </c>
      <c r="K8658"/>
    </row>
    <row r="8659" spans="2:11" x14ac:dyDescent="0.25">
      <c r="B8659" t="str">
        <f t="shared" si="139"/>
        <v/>
      </c>
      <c r="K8659"/>
    </row>
    <row r="8660" spans="2:11" x14ac:dyDescent="0.25">
      <c r="B8660" t="str">
        <f t="shared" si="139"/>
        <v/>
      </c>
      <c r="K8660"/>
    </row>
    <row r="8661" spans="2:11" x14ac:dyDescent="0.25">
      <c r="B8661" t="str">
        <f t="shared" si="139"/>
        <v/>
      </c>
      <c r="K8661"/>
    </row>
    <row r="8662" spans="2:11" x14ac:dyDescent="0.25">
      <c r="B8662" t="str">
        <f t="shared" si="139"/>
        <v/>
      </c>
      <c r="K8662"/>
    </row>
    <row r="8663" spans="2:11" x14ac:dyDescent="0.25">
      <c r="B8663" t="str">
        <f t="shared" si="139"/>
        <v/>
      </c>
      <c r="K8663"/>
    </row>
    <row r="8664" spans="2:11" x14ac:dyDescent="0.25">
      <c r="B8664" t="str">
        <f t="shared" si="139"/>
        <v/>
      </c>
      <c r="K8664"/>
    </row>
    <row r="8665" spans="2:11" x14ac:dyDescent="0.25">
      <c r="B8665" t="str">
        <f t="shared" si="139"/>
        <v/>
      </c>
      <c r="K8665"/>
    </row>
    <row r="8666" spans="2:11" x14ac:dyDescent="0.25">
      <c r="B8666" t="str">
        <f t="shared" si="139"/>
        <v/>
      </c>
      <c r="K8666"/>
    </row>
    <row r="8667" spans="2:11" x14ac:dyDescent="0.25">
      <c r="B8667" t="str">
        <f t="shared" si="139"/>
        <v/>
      </c>
      <c r="K8667"/>
    </row>
    <row r="8668" spans="2:11" x14ac:dyDescent="0.25">
      <c r="B8668" t="str">
        <f t="shared" si="139"/>
        <v/>
      </c>
      <c r="K8668"/>
    </row>
    <row r="8669" spans="2:11" x14ac:dyDescent="0.25">
      <c r="B8669" t="str">
        <f t="shared" si="139"/>
        <v/>
      </c>
      <c r="K8669"/>
    </row>
    <row r="8670" spans="2:11" x14ac:dyDescent="0.25">
      <c r="B8670" t="str">
        <f t="shared" si="139"/>
        <v/>
      </c>
      <c r="K8670"/>
    </row>
    <row r="8671" spans="2:11" x14ac:dyDescent="0.25">
      <c r="B8671" t="str">
        <f t="shared" si="139"/>
        <v/>
      </c>
      <c r="K8671"/>
    </row>
    <row r="8672" spans="2:11" x14ac:dyDescent="0.25">
      <c r="B8672" t="str">
        <f t="shared" si="139"/>
        <v/>
      </c>
      <c r="K8672"/>
    </row>
    <row r="8673" spans="2:11" x14ac:dyDescent="0.25">
      <c r="B8673" t="str">
        <f t="shared" si="139"/>
        <v/>
      </c>
      <c r="K8673"/>
    </row>
    <row r="8674" spans="2:11" x14ac:dyDescent="0.25">
      <c r="B8674" t="str">
        <f t="shared" si="139"/>
        <v/>
      </c>
      <c r="K8674"/>
    </row>
    <row r="8675" spans="2:11" x14ac:dyDescent="0.25">
      <c r="B8675" t="str">
        <f t="shared" si="139"/>
        <v/>
      </c>
      <c r="K8675"/>
    </row>
    <row r="8676" spans="2:11" x14ac:dyDescent="0.25">
      <c r="B8676" t="str">
        <f t="shared" si="139"/>
        <v/>
      </c>
      <c r="K8676"/>
    </row>
    <row r="8677" spans="2:11" x14ac:dyDescent="0.25">
      <c r="B8677" t="str">
        <f t="shared" si="139"/>
        <v/>
      </c>
      <c r="K8677"/>
    </row>
    <row r="8678" spans="2:11" x14ac:dyDescent="0.25">
      <c r="B8678" t="str">
        <f t="shared" si="139"/>
        <v/>
      </c>
      <c r="K8678"/>
    </row>
    <row r="8679" spans="2:11" x14ac:dyDescent="0.25">
      <c r="B8679" t="str">
        <f t="shared" si="139"/>
        <v/>
      </c>
      <c r="K8679"/>
    </row>
    <row r="8680" spans="2:11" x14ac:dyDescent="0.25">
      <c r="B8680" t="str">
        <f t="shared" si="139"/>
        <v/>
      </c>
      <c r="K8680"/>
    </row>
    <row r="8681" spans="2:11" x14ac:dyDescent="0.25">
      <c r="B8681" t="str">
        <f t="shared" si="139"/>
        <v/>
      </c>
      <c r="K8681"/>
    </row>
    <row r="8682" spans="2:11" x14ac:dyDescent="0.25">
      <c r="B8682" t="str">
        <f t="shared" si="139"/>
        <v/>
      </c>
      <c r="K8682"/>
    </row>
    <row r="8683" spans="2:11" x14ac:dyDescent="0.25">
      <c r="B8683" t="str">
        <f t="shared" si="139"/>
        <v/>
      </c>
      <c r="K8683"/>
    </row>
    <row r="8684" spans="2:11" x14ac:dyDescent="0.25">
      <c r="B8684" t="str">
        <f t="shared" si="139"/>
        <v/>
      </c>
      <c r="K8684"/>
    </row>
    <row r="8685" spans="2:11" x14ac:dyDescent="0.25">
      <c r="B8685" t="str">
        <f t="shared" si="139"/>
        <v/>
      </c>
      <c r="K8685"/>
    </row>
    <row r="8686" spans="2:11" x14ac:dyDescent="0.25">
      <c r="B8686" t="str">
        <f t="shared" si="139"/>
        <v/>
      </c>
      <c r="K8686"/>
    </row>
    <row r="8687" spans="2:11" x14ac:dyDescent="0.25">
      <c r="B8687" t="str">
        <f t="shared" si="139"/>
        <v/>
      </c>
      <c r="K8687"/>
    </row>
    <row r="8688" spans="2:11" x14ac:dyDescent="0.25">
      <c r="B8688" t="str">
        <f t="shared" si="139"/>
        <v/>
      </c>
      <c r="K8688"/>
    </row>
    <row r="8689" spans="2:11" x14ac:dyDescent="0.25">
      <c r="B8689" t="str">
        <f t="shared" si="139"/>
        <v/>
      </c>
      <c r="K8689"/>
    </row>
    <row r="8690" spans="2:11" x14ac:dyDescent="0.25">
      <c r="B8690" t="str">
        <f t="shared" si="139"/>
        <v/>
      </c>
      <c r="K8690"/>
    </row>
    <row r="8691" spans="2:11" x14ac:dyDescent="0.25">
      <c r="B8691" t="str">
        <f t="shared" si="139"/>
        <v/>
      </c>
      <c r="K8691"/>
    </row>
    <row r="8692" spans="2:11" x14ac:dyDescent="0.25">
      <c r="B8692" t="str">
        <f t="shared" si="139"/>
        <v/>
      </c>
      <c r="K8692"/>
    </row>
    <row r="8693" spans="2:11" x14ac:dyDescent="0.25">
      <c r="B8693" t="str">
        <f t="shared" si="139"/>
        <v/>
      </c>
      <c r="K8693"/>
    </row>
    <row r="8694" spans="2:11" x14ac:dyDescent="0.25">
      <c r="B8694" t="str">
        <f t="shared" si="139"/>
        <v/>
      </c>
      <c r="K8694"/>
    </row>
    <row r="8695" spans="2:11" x14ac:dyDescent="0.25">
      <c r="B8695" t="str">
        <f t="shared" si="139"/>
        <v/>
      </c>
      <c r="K8695"/>
    </row>
    <row r="8696" spans="2:11" x14ac:dyDescent="0.25">
      <c r="B8696" t="str">
        <f t="shared" si="139"/>
        <v/>
      </c>
      <c r="K8696"/>
    </row>
    <row r="8697" spans="2:11" x14ac:dyDescent="0.25">
      <c r="B8697" t="str">
        <f t="shared" si="139"/>
        <v/>
      </c>
      <c r="K8697"/>
    </row>
    <row r="8698" spans="2:11" x14ac:dyDescent="0.25">
      <c r="B8698" t="str">
        <f t="shared" si="139"/>
        <v/>
      </c>
      <c r="K8698"/>
    </row>
    <row r="8699" spans="2:11" x14ac:dyDescent="0.25">
      <c r="B8699" t="str">
        <f t="shared" si="139"/>
        <v/>
      </c>
      <c r="K8699"/>
    </row>
    <row r="8700" spans="2:11" x14ac:dyDescent="0.25">
      <c r="B8700" t="str">
        <f t="shared" si="139"/>
        <v/>
      </c>
      <c r="K8700"/>
    </row>
    <row r="8701" spans="2:11" x14ac:dyDescent="0.25">
      <c r="B8701" t="str">
        <f t="shared" si="139"/>
        <v/>
      </c>
      <c r="K8701"/>
    </row>
    <row r="8702" spans="2:11" x14ac:dyDescent="0.25">
      <c r="B8702" t="str">
        <f t="shared" si="139"/>
        <v/>
      </c>
      <c r="K8702"/>
    </row>
    <row r="8703" spans="2:11" x14ac:dyDescent="0.25">
      <c r="B8703" t="str">
        <f t="shared" si="139"/>
        <v/>
      </c>
      <c r="K8703"/>
    </row>
    <row r="8704" spans="2:11" x14ac:dyDescent="0.25">
      <c r="B8704" t="str">
        <f t="shared" si="139"/>
        <v/>
      </c>
      <c r="K8704"/>
    </row>
    <row r="8705" spans="2:11" x14ac:dyDescent="0.25">
      <c r="B8705" t="str">
        <f t="shared" si="139"/>
        <v/>
      </c>
      <c r="K8705"/>
    </row>
    <row r="8706" spans="2:11" x14ac:dyDescent="0.25">
      <c r="B8706" t="str">
        <f t="shared" si="139"/>
        <v/>
      </c>
      <c r="K8706"/>
    </row>
    <row r="8707" spans="2:11" x14ac:dyDescent="0.25">
      <c r="B8707" t="str">
        <f t="shared" si="139"/>
        <v/>
      </c>
      <c r="K8707"/>
    </row>
    <row r="8708" spans="2:11" x14ac:dyDescent="0.25">
      <c r="B8708" t="str">
        <f t="shared" si="139"/>
        <v/>
      </c>
      <c r="K8708"/>
    </row>
    <row r="8709" spans="2:11" x14ac:dyDescent="0.25">
      <c r="B8709" t="str">
        <f t="shared" si="139"/>
        <v/>
      </c>
      <c r="K8709"/>
    </row>
    <row r="8710" spans="2:11" x14ac:dyDescent="0.25">
      <c r="B8710" t="str">
        <f t="shared" si="139"/>
        <v/>
      </c>
      <c r="K8710"/>
    </row>
    <row r="8711" spans="2:11" x14ac:dyDescent="0.25">
      <c r="B8711" t="str">
        <f t="shared" si="139"/>
        <v/>
      </c>
      <c r="K8711"/>
    </row>
    <row r="8712" spans="2:11" x14ac:dyDescent="0.25">
      <c r="B8712" t="str">
        <f t="shared" si="139"/>
        <v/>
      </c>
      <c r="K8712"/>
    </row>
    <row r="8713" spans="2:11" x14ac:dyDescent="0.25">
      <c r="B8713" t="str">
        <f t="shared" si="139"/>
        <v/>
      </c>
      <c r="K8713"/>
    </row>
    <row r="8714" spans="2:11" x14ac:dyDescent="0.25">
      <c r="B8714" t="str">
        <f t="shared" ref="B8714:B8777" si="140">LEFT(A8714,3)</f>
        <v/>
      </c>
      <c r="K8714"/>
    </row>
    <row r="8715" spans="2:11" x14ac:dyDescent="0.25">
      <c r="B8715" t="str">
        <f t="shared" si="140"/>
        <v/>
      </c>
      <c r="K8715"/>
    </row>
    <row r="8716" spans="2:11" x14ac:dyDescent="0.25">
      <c r="B8716" t="str">
        <f t="shared" si="140"/>
        <v/>
      </c>
      <c r="K8716"/>
    </row>
    <row r="8717" spans="2:11" x14ac:dyDescent="0.25">
      <c r="B8717" t="str">
        <f t="shared" si="140"/>
        <v/>
      </c>
      <c r="K8717"/>
    </row>
    <row r="8718" spans="2:11" x14ac:dyDescent="0.25">
      <c r="B8718" t="str">
        <f t="shared" si="140"/>
        <v/>
      </c>
      <c r="K8718"/>
    </row>
    <row r="8719" spans="2:11" x14ac:dyDescent="0.25">
      <c r="B8719" t="str">
        <f t="shared" si="140"/>
        <v/>
      </c>
      <c r="K8719"/>
    </row>
    <row r="8720" spans="2:11" x14ac:dyDescent="0.25">
      <c r="B8720" t="str">
        <f t="shared" si="140"/>
        <v/>
      </c>
      <c r="K8720"/>
    </row>
    <row r="8721" spans="2:11" x14ac:dyDescent="0.25">
      <c r="B8721" t="str">
        <f t="shared" si="140"/>
        <v/>
      </c>
      <c r="K8721"/>
    </row>
    <row r="8722" spans="2:11" x14ac:dyDescent="0.25">
      <c r="B8722" t="str">
        <f t="shared" si="140"/>
        <v/>
      </c>
      <c r="K8722"/>
    </row>
    <row r="8723" spans="2:11" x14ac:dyDescent="0.25">
      <c r="B8723" t="str">
        <f t="shared" si="140"/>
        <v/>
      </c>
      <c r="K8723"/>
    </row>
    <row r="8724" spans="2:11" x14ac:dyDescent="0.25">
      <c r="B8724" t="str">
        <f t="shared" si="140"/>
        <v/>
      </c>
      <c r="K8724"/>
    </row>
    <row r="8725" spans="2:11" x14ac:dyDescent="0.25">
      <c r="B8725" t="str">
        <f t="shared" si="140"/>
        <v/>
      </c>
      <c r="K8725"/>
    </row>
    <row r="8726" spans="2:11" x14ac:dyDescent="0.25">
      <c r="B8726" t="str">
        <f t="shared" si="140"/>
        <v/>
      </c>
      <c r="K8726"/>
    </row>
    <row r="8727" spans="2:11" x14ac:dyDescent="0.25">
      <c r="B8727" t="str">
        <f t="shared" si="140"/>
        <v/>
      </c>
      <c r="K8727"/>
    </row>
    <row r="8728" spans="2:11" x14ac:dyDescent="0.25">
      <c r="B8728" t="str">
        <f t="shared" si="140"/>
        <v/>
      </c>
      <c r="K8728"/>
    </row>
    <row r="8729" spans="2:11" x14ac:dyDescent="0.25">
      <c r="B8729" t="str">
        <f t="shared" si="140"/>
        <v/>
      </c>
      <c r="K8729"/>
    </row>
    <row r="8730" spans="2:11" x14ac:dyDescent="0.25">
      <c r="B8730" t="str">
        <f t="shared" si="140"/>
        <v/>
      </c>
      <c r="K8730"/>
    </row>
    <row r="8731" spans="2:11" x14ac:dyDescent="0.25">
      <c r="B8731" t="str">
        <f t="shared" si="140"/>
        <v/>
      </c>
      <c r="K8731"/>
    </row>
    <row r="8732" spans="2:11" x14ac:dyDescent="0.25">
      <c r="B8732" t="str">
        <f t="shared" si="140"/>
        <v/>
      </c>
      <c r="K8732"/>
    </row>
    <row r="8733" spans="2:11" x14ac:dyDescent="0.25">
      <c r="B8733" t="str">
        <f t="shared" si="140"/>
        <v/>
      </c>
      <c r="K8733"/>
    </row>
    <row r="8734" spans="2:11" x14ac:dyDescent="0.25">
      <c r="B8734" t="str">
        <f t="shared" si="140"/>
        <v/>
      </c>
      <c r="K8734"/>
    </row>
    <row r="8735" spans="2:11" x14ac:dyDescent="0.25">
      <c r="B8735" t="str">
        <f t="shared" si="140"/>
        <v/>
      </c>
      <c r="K8735"/>
    </row>
    <row r="8736" spans="2:11" x14ac:dyDescent="0.25">
      <c r="B8736" t="str">
        <f t="shared" si="140"/>
        <v/>
      </c>
      <c r="K8736"/>
    </row>
    <row r="8737" spans="2:11" x14ac:dyDescent="0.25">
      <c r="B8737" t="str">
        <f t="shared" si="140"/>
        <v/>
      </c>
      <c r="K8737"/>
    </row>
    <row r="8738" spans="2:11" x14ac:dyDescent="0.25">
      <c r="B8738" t="str">
        <f t="shared" si="140"/>
        <v/>
      </c>
      <c r="K8738"/>
    </row>
    <row r="8739" spans="2:11" x14ac:dyDescent="0.25">
      <c r="B8739" t="str">
        <f t="shared" si="140"/>
        <v/>
      </c>
      <c r="K8739"/>
    </row>
    <row r="8740" spans="2:11" x14ac:dyDescent="0.25">
      <c r="B8740" t="str">
        <f t="shared" si="140"/>
        <v/>
      </c>
      <c r="K8740"/>
    </row>
    <row r="8741" spans="2:11" x14ac:dyDescent="0.25">
      <c r="B8741" t="str">
        <f t="shared" si="140"/>
        <v/>
      </c>
      <c r="K8741"/>
    </row>
    <row r="8742" spans="2:11" x14ac:dyDescent="0.25">
      <c r="B8742" t="str">
        <f t="shared" si="140"/>
        <v/>
      </c>
      <c r="K8742"/>
    </row>
    <row r="8743" spans="2:11" x14ac:dyDescent="0.25">
      <c r="B8743" t="str">
        <f t="shared" si="140"/>
        <v/>
      </c>
      <c r="K8743"/>
    </row>
    <row r="8744" spans="2:11" x14ac:dyDescent="0.25">
      <c r="B8744" t="str">
        <f t="shared" si="140"/>
        <v/>
      </c>
      <c r="K8744"/>
    </row>
    <row r="8745" spans="2:11" x14ac:dyDescent="0.25">
      <c r="B8745" t="str">
        <f t="shared" si="140"/>
        <v/>
      </c>
      <c r="K8745"/>
    </row>
    <row r="8746" spans="2:11" x14ac:dyDescent="0.25">
      <c r="B8746" t="str">
        <f t="shared" si="140"/>
        <v/>
      </c>
      <c r="K8746"/>
    </row>
    <row r="8747" spans="2:11" x14ac:dyDescent="0.25">
      <c r="B8747" t="str">
        <f t="shared" si="140"/>
        <v/>
      </c>
      <c r="K8747"/>
    </row>
    <row r="8748" spans="2:11" x14ac:dyDescent="0.25">
      <c r="B8748" t="str">
        <f t="shared" si="140"/>
        <v/>
      </c>
      <c r="K8748"/>
    </row>
    <row r="8749" spans="2:11" x14ac:dyDescent="0.25">
      <c r="B8749" t="str">
        <f t="shared" si="140"/>
        <v/>
      </c>
      <c r="K8749"/>
    </row>
    <row r="8750" spans="2:11" x14ac:dyDescent="0.25">
      <c r="B8750" t="str">
        <f t="shared" si="140"/>
        <v/>
      </c>
      <c r="K8750"/>
    </row>
    <row r="8751" spans="2:11" x14ac:dyDescent="0.25">
      <c r="B8751" t="str">
        <f t="shared" si="140"/>
        <v/>
      </c>
      <c r="K8751"/>
    </row>
    <row r="8752" spans="2:11" x14ac:dyDescent="0.25">
      <c r="B8752" t="str">
        <f t="shared" si="140"/>
        <v/>
      </c>
      <c r="K8752"/>
    </row>
    <row r="8753" spans="2:11" x14ac:dyDescent="0.25">
      <c r="B8753" t="str">
        <f t="shared" si="140"/>
        <v/>
      </c>
      <c r="K8753"/>
    </row>
    <row r="8754" spans="2:11" x14ac:dyDescent="0.25">
      <c r="B8754" t="str">
        <f t="shared" si="140"/>
        <v/>
      </c>
      <c r="K8754"/>
    </row>
    <row r="8755" spans="2:11" x14ac:dyDescent="0.25">
      <c r="B8755" t="str">
        <f t="shared" si="140"/>
        <v/>
      </c>
      <c r="K8755"/>
    </row>
    <row r="8756" spans="2:11" x14ac:dyDescent="0.25">
      <c r="B8756" t="str">
        <f t="shared" si="140"/>
        <v/>
      </c>
      <c r="K8756"/>
    </row>
    <row r="8757" spans="2:11" x14ac:dyDescent="0.25">
      <c r="B8757" t="str">
        <f t="shared" si="140"/>
        <v/>
      </c>
      <c r="K8757"/>
    </row>
    <row r="8758" spans="2:11" x14ac:dyDescent="0.25">
      <c r="B8758" t="str">
        <f t="shared" si="140"/>
        <v/>
      </c>
      <c r="K8758"/>
    </row>
    <row r="8759" spans="2:11" x14ac:dyDescent="0.25">
      <c r="B8759" t="str">
        <f t="shared" si="140"/>
        <v/>
      </c>
      <c r="K8759"/>
    </row>
    <row r="8760" spans="2:11" x14ac:dyDescent="0.25">
      <c r="B8760" t="str">
        <f t="shared" si="140"/>
        <v/>
      </c>
      <c r="K8760"/>
    </row>
    <row r="8761" spans="2:11" x14ac:dyDescent="0.25">
      <c r="B8761" t="str">
        <f t="shared" si="140"/>
        <v/>
      </c>
      <c r="K8761"/>
    </row>
    <row r="8762" spans="2:11" x14ac:dyDescent="0.25">
      <c r="B8762" t="str">
        <f t="shared" si="140"/>
        <v/>
      </c>
      <c r="K8762"/>
    </row>
    <row r="8763" spans="2:11" x14ac:dyDescent="0.25">
      <c r="B8763" t="str">
        <f t="shared" si="140"/>
        <v/>
      </c>
      <c r="K8763"/>
    </row>
    <row r="8764" spans="2:11" x14ac:dyDescent="0.25">
      <c r="B8764" t="str">
        <f t="shared" si="140"/>
        <v/>
      </c>
      <c r="K8764"/>
    </row>
    <row r="8765" spans="2:11" x14ac:dyDescent="0.25">
      <c r="B8765" t="str">
        <f t="shared" si="140"/>
        <v/>
      </c>
      <c r="K8765"/>
    </row>
    <row r="8766" spans="2:11" x14ac:dyDescent="0.25">
      <c r="B8766" t="str">
        <f t="shared" si="140"/>
        <v/>
      </c>
      <c r="K8766"/>
    </row>
    <row r="8767" spans="2:11" x14ac:dyDescent="0.25">
      <c r="B8767" t="str">
        <f t="shared" si="140"/>
        <v/>
      </c>
      <c r="K8767"/>
    </row>
    <row r="8768" spans="2:11" x14ac:dyDescent="0.25">
      <c r="B8768" t="str">
        <f t="shared" si="140"/>
        <v/>
      </c>
      <c r="K8768"/>
    </row>
    <row r="8769" spans="2:11" x14ac:dyDescent="0.25">
      <c r="B8769" t="str">
        <f t="shared" si="140"/>
        <v/>
      </c>
      <c r="K8769"/>
    </row>
    <row r="8770" spans="2:11" x14ac:dyDescent="0.25">
      <c r="B8770" t="str">
        <f t="shared" si="140"/>
        <v/>
      </c>
      <c r="K8770"/>
    </row>
    <row r="8771" spans="2:11" x14ac:dyDescent="0.25">
      <c r="B8771" t="str">
        <f t="shared" si="140"/>
        <v/>
      </c>
      <c r="K8771"/>
    </row>
    <row r="8772" spans="2:11" x14ac:dyDescent="0.25">
      <c r="B8772" t="str">
        <f t="shared" si="140"/>
        <v/>
      </c>
      <c r="K8772"/>
    </row>
    <row r="8773" spans="2:11" x14ac:dyDescent="0.25">
      <c r="B8773" t="str">
        <f t="shared" si="140"/>
        <v/>
      </c>
      <c r="K8773"/>
    </row>
    <row r="8774" spans="2:11" x14ac:dyDescent="0.25">
      <c r="B8774" t="str">
        <f t="shared" si="140"/>
        <v/>
      </c>
      <c r="K8774"/>
    </row>
    <row r="8775" spans="2:11" x14ac:dyDescent="0.25">
      <c r="B8775" t="str">
        <f t="shared" si="140"/>
        <v/>
      </c>
      <c r="K8775"/>
    </row>
    <row r="8776" spans="2:11" x14ac:dyDescent="0.25">
      <c r="B8776" t="str">
        <f t="shared" si="140"/>
        <v/>
      </c>
      <c r="K8776"/>
    </row>
    <row r="8777" spans="2:11" x14ac:dyDescent="0.25">
      <c r="B8777" t="str">
        <f t="shared" si="140"/>
        <v/>
      </c>
      <c r="K8777"/>
    </row>
    <row r="8778" spans="2:11" x14ac:dyDescent="0.25">
      <c r="B8778" t="str">
        <f t="shared" ref="B8778:B8841" si="141">LEFT(A8778,3)</f>
        <v/>
      </c>
      <c r="K8778"/>
    </row>
    <row r="8779" spans="2:11" x14ac:dyDescent="0.25">
      <c r="B8779" t="str">
        <f t="shared" si="141"/>
        <v/>
      </c>
      <c r="K8779"/>
    </row>
    <row r="8780" spans="2:11" x14ac:dyDescent="0.25">
      <c r="B8780" t="str">
        <f t="shared" si="141"/>
        <v/>
      </c>
      <c r="K8780"/>
    </row>
    <row r="8781" spans="2:11" x14ac:dyDescent="0.25">
      <c r="B8781" t="str">
        <f t="shared" si="141"/>
        <v/>
      </c>
      <c r="K8781"/>
    </row>
    <row r="8782" spans="2:11" x14ac:dyDescent="0.25">
      <c r="B8782" t="str">
        <f t="shared" si="141"/>
        <v/>
      </c>
      <c r="K8782"/>
    </row>
    <row r="8783" spans="2:11" x14ac:dyDescent="0.25">
      <c r="B8783" t="str">
        <f t="shared" si="141"/>
        <v/>
      </c>
      <c r="K8783"/>
    </row>
    <row r="8784" spans="2:11" x14ac:dyDescent="0.25">
      <c r="B8784" t="str">
        <f t="shared" si="141"/>
        <v/>
      </c>
      <c r="K8784"/>
    </row>
    <row r="8785" spans="2:11" x14ac:dyDescent="0.25">
      <c r="B8785" t="str">
        <f t="shared" si="141"/>
        <v/>
      </c>
      <c r="K8785"/>
    </row>
    <row r="8786" spans="2:11" x14ac:dyDescent="0.25">
      <c r="B8786" t="str">
        <f t="shared" si="141"/>
        <v/>
      </c>
      <c r="K8786"/>
    </row>
    <row r="8787" spans="2:11" x14ac:dyDescent="0.25">
      <c r="B8787" t="str">
        <f t="shared" si="141"/>
        <v/>
      </c>
      <c r="K8787"/>
    </row>
    <row r="8788" spans="2:11" x14ac:dyDescent="0.25">
      <c r="B8788" t="str">
        <f t="shared" si="141"/>
        <v/>
      </c>
      <c r="K8788"/>
    </row>
    <row r="8789" spans="2:11" x14ac:dyDescent="0.25">
      <c r="B8789" t="str">
        <f t="shared" si="141"/>
        <v/>
      </c>
      <c r="K8789"/>
    </row>
    <row r="8790" spans="2:11" x14ac:dyDescent="0.25">
      <c r="B8790" t="str">
        <f t="shared" si="141"/>
        <v/>
      </c>
      <c r="K8790"/>
    </row>
    <row r="8791" spans="2:11" x14ac:dyDescent="0.25">
      <c r="B8791" t="str">
        <f t="shared" si="141"/>
        <v/>
      </c>
      <c r="K8791"/>
    </row>
    <row r="8792" spans="2:11" x14ac:dyDescent="0.25">
      <c r="B8792" t="str">
        <f t="shared" si="141"/>
        <v/>
      </c>
      <c r="K8792"/>
    </row>
    <row r="8793" spans="2:11" x14ac:dyDescent="0.25">
      <c r="B8793" t="str">
        <f t="shared" si="141"/>
        <v/>
      </c>
      <c r="K8793"/>
    </row>
    <row r="8794" spans="2:11" x14ac:dyDescent="0.25">
      <c r="B8794" t="str">
        <f t="shared" si="141"/>
        <v/>
      </c>
      <c r="K8794"/>
    </row>
    <row r="8795" spans="2:11" x14ac:dyDescent="0.25">
      <c r="B8795" t="str">
        <f t="shared" si="141"/>
        <v/>
      </c>
      <c r="K8795"/>
    </row>
    <row r="8796" spans="2:11" x14ac:dyDescent="0.25">
      <c r="B8796" t="str">
        <f t="shared" si="141"/>
        <v/>
      </c>
      <c r="K8796"/>
    </row>
    <row r="8797" spans="2:11" x14ac:dyDescent="0.25">
      <c r="B8797" t="str">
        <f t="shared" si="141"/>
        <v/>
      </c>
      <c r="K8797"/>
    </row>
    <row r="8798" spans="2:11" x14ac:dyDescent="0.25">
      <c r="B8798" t="str">
        <f t="shared" si="141"/>
        <v/>
      </c>
      <c r="K8798"/>
    </row>
    <row r="8799" spans="2:11" x14ac:dyDescent="0.25">
      <c r="B8799" t="str">
        <f t="shared" si="141"/>
        <v/>
      </c>
      <c r="K8799"/>
    </row>
    <row r="8800" spans="2:11" x14ac:dyDescent="0.25">
      <c r="B8800" t="str">
        <f t="shared" si="141"/>
        <v/>
      </c>
      <c r="K8800"/>
    </row>
    <row r="8801" spans="2:11" x14ac:dyDescent="0.25">
      <c r="B8801" t="str">
        <f t="shared" si="141"/>
        <v/>
      </c>
      <c r="K8801"/>
    </row>
    <row r="8802" spans="2:11" x14ac:dyDescent="0.25">
      <c r="B8802" t="str">
        <f t="shared" si="141"/>
        <v/>
      </c>
      <c r="K8802"/>
    </row>
    <row r="8803" spans="2:11" x14ac:dyDescent="0.25">
      <c r="B8803" t="str">
        <f t="shared" si="141"/>
        <v/>
      </c>
      <c r="K8803"/>
    </row>
    <row r="8804" spans="2:11" x14ac:dyDescent="0.25">
      <c r="B8804" t="str">
        <f t="shared" si="141"/>
        <v/>
      </c>
      <c r="K8804"/>
    </row>
    <row r="8805" spans="2:11" x14ac:dyDescent="0.25">
      <c r="B8805" t="str">
        <f t="shared" si="141"/>
        <v/>
      </c>
      <c r="K8805"/>
    </row>
    <row r="8806" spans="2:11" x14ac:dyDescent="0.25">
      <c r="B8806" t="str">
        <f t="shared" si="141"/>
        <v/>
      </c>
      <c r="K8806"/>
    </row>
    <row r="8807" spans="2:11" x14ac:dyDescent="0.25">
      <c r="B8807" t="str">
        <f t="shared" si="141"/>
        <v/>
      </c>
      <c r="K8807"/>
    </row>
    <row r="8808" spans="2:11" x14ac:dyDescent="0.25">
      <c r="B8808" t="str">
        <f t="shared" si="141"/>
        <v/>
      </c>
      <c r="K8808"/>
    </row>
    <row r="8809" spans="2:11" x14ac:dyDescent="0.25">
      <c r="B8809" t="str">
        <f t="shared" si="141"/>
        <v/>
      </c>
      <c r="K8809"/>
    </row>
    <row r="8810" spans="2:11" x14ac:dyDescent="0.25">
      <c r="B8810" t="str">
        <f t="shared" si="141"/>
        <v/>
      </c>
      <c r="K8810"/>
    </row>
    <row r="8811" spans="2:11" x14ac:dyDescent="0.25">
      <c r="B8811" t="str">
        <f t="shared" si="141"/>
        <v/>
      </c>
      <c r="K8811"/>
    </row>
    <row r="8812" spans="2:11" x14ac:dyDescent="0.25">
      <c r="B8812" t="str">
        <f t="shared" si="141"/>
        <v/>
      </c>
      <c r="K8812"/>
    </row>
    <row r="8813" spans="2:11" x14ac:dyDescent="0.25">
      <c r="B8813" t="str">
        <f t="shared" si="141"/>
        <v/>
      </c>
      <c r="K8813"/>
    </row>
    <row r="8814" spans="2:11" x14ac:dyDescent="0.25">
      <c r="B8814" t="str">
        <f t="shared" si="141"/>
        <v/>
      </c>
      <c r="K8814"/>
    </row>
    <row r="8815" spans="2:11" x14ac:dyDescent="0.25">
      <c r="B8815" t="str">
        <f t="shared" si="141"/>
        <v/>
      </c>
      <c r="K8815"/>
    </row>
    <row r="8816" spans="2:11" x14ac:dyDescent="0.25">
      <c r="B8816" t="str">
        <f t="shared" si="141"/>
        <v/>
      </c>
      <c r="K8816"/>
    </row>
    <row r="8817" spans="2:11" x14ac:dyDescent="0.25">
      <c r="B8817" t="str">
        <f t="shared" si="141"/>
        <v/>
      </c>
      <c r="K8817"/>
    </row>
    <row r="8818" spans="2:11" x14ac:dyDescent="0.25">
      <c r="B8818" t="str">
        <f t="shared" si="141"/>
        <v/>
      </c>
      <c r="K8818"/>
    </row>
    <row r="8819" spans="2:11" x14ac:dyDescent="0.25">
      <c r="B8819" t="str">
        <f t="shared" si="141"/>
        <v/>
      </c>
      <c r="K8819"/>
    </row>
    <row r="8820" spans="2:11" x14ac:dyDescent="0.25">
      <c r="B8820" t="str">
        <f t="shared" si="141"/>
        <v/>
      </c>
      <c r="K8820"/>
    </row>
    <row r="8821" spans="2:11" x14ac:dyDescent="0.25">
      <c r="B8821" t="str">
        <f t="shared" si="141"/>
        <v/>
      </c>
      <c r="K8821"/>
    </row>
    <row r="8822" spans="2:11" x14ac:dyDescent="0.25">
      <c r="B8822" t="str">
        <f t="shared" si="141"/>
        <v/>
      </c>
      <c r="K8822"/>
    </row>
    <row r="8823" spans="2:11" x14ac:dyDescent="0.25">
      <c r="B8823" t="str">
        <f t="shared" si="141"/>
        <v/>
      </c>
      <c r="K8823"/>
    </row>
    <row r="8824" spans="2:11" x14ac:dyDescent="0.25">
      <c r="B8824" t="str">
        <f t="shared" si="141"/>
        <v/>
      </c>
      <c r="K8824"/>
    </row>
    <row r="8825" spans="2:11" x14ac:dyDescent="0.25">
      <c r="B8825" t="str">
        <f t="shared" si="141"/>
        <v/>
      </c>
      <c r="K8825"/>
    </row>
    <row r="8826" spans="2:11" x14ac:dyDescent="0.25">
      <c r="B8826" t="str">
        <f t="shared" si="141"/>
        <v/>
      </c>
      <c r="K8826"/>
    </row>
    <row r="8827" spans="2:11" x14ac:dyDescent="0.25">
      <c r="B8827" t="str">
        <f t="shared" si="141"/>
        <v/>
      </c>
      <c r="K8827"/>
    </row>
    <row r="8828" spans="2:11" x14ac:dyDescent="0.25">
      <c r="B8828" t="str">
        <f t="shared" si="141"/>
        <v/>
      </c>
      <c r="K8828"/>
    </row>
    <row r="8829" spans="2:11" x14ac:dyDescent="0.25">
      <c r="B8829" t="str">
        <f t="shared" si="141"/>
        <v/>
      </c>
      <c r="K8829"/>
    </row>
    <row r="8830" spans="2:11" x14ac:dyDescent="0.25">
      <c r="B8830" t="str">
        <f t="shared" si="141"/>
        <v/>
      </c>
      <c r="K8830"/>
    </row>
    <row r="8831" spans="2:11" x14ac:dyDescent="0.25">
      <c r="B8831" t="str">
        <f t="shared" si="141"/>
        <v/>
      </c>
      <c r="K8831"/>
    </row>
    <row r="8832" spans="2:11" x14ac:dyDescent="0.25">
      <c r="B8832" t="str">
        <f t="shared" si="141"/>
        <v/>
      </c>
      <c r="K8832"/>
    </row>
    <row r="8833" spans="2:11" x14ac:dyDescent="0.25">
      <c r="B8833" t="str">
        <f t="shared" si="141"/>
        <v/>
      </c>
      <c r="K8833"/>
    </row>
    <row r="8834" spans="2:11" x14ac:dyDescent="0.25">
      <c r="B8834" t="str">
        <f t="shared" si="141"/>
        <v/>
      </c>
      <c r="K8834"/>
    </row>
    <row r="8835" spans="2:11" x14ac:dyDescent="0.25">
      <c r="B8835" t="str">
        <f t="shared" si="141"/>
        <v/>
      </c>
      <c r="K8835"/>
    </row>
    <row r="8836" spans="2:11" x14ac:dyDescent="0.25">
      <c r="B8836" t="str">
        <f t="shared" si="141"/>
        <v/>
      </c>
      <c r="K8836"/>
    </row>
    <row r="8837" spans="2:11" x14ac:dyDescent="0.25">
      <c r="B8837" t="str">
        <f t="shared" si="141"/>
        <v/>
      </c>
      <c r="K8837"/>
    </row>
    <row r="8838" spans="2:11" x14ac:dyDescent="0.25">
      <c r="B8838" t="str">
        <f t="shared" si="141"/>
        <v/>
      </c>
      <c r="K8838"/>
    </row>
    <row r="8839" spans="2:11" x14ac:dyDescent="0.25">
      <c r="B8839" t="str">
        <f t="shared" si="141"/>
        <v/>
      </c>
      <c r="K8839"/>
    </row>
    <row r="8840" spans="2:11" x14ac:dyDescent="0.25">
      <c r="B8840" t="str">
        <f t="shared" si="141"/>
        <v/>
      </c>
      <c r="K8840"/>
    </row>
    <row r="8841" spans="2:11" x14ac:dyDescent="0.25">
      <c r="B8841" t="str">
        <f t="shared" si="141"/>
        <v/>
      </c>
      <c r="K8841"/>
    </row>
    <row r="8842" spans="2:11" x14ac:dyDescent="0.25">
      <c r="B8842" t="str">
        <f t="shared" ref="B8842:B8905" si="142">LEFT(A8842,3)</f>
        <v/>
      </c>
      <c r="K8842"/>
    </row>
    <row r="8843" spans="2:11" x14ac:dyDescent="0.25">
      <c r="B8843" t="str">
        <f t="shared" si="142"/>
        <v/>
      </c>
      <c r="K8843"/>
    </row>
    <row r="8844" spans="2:11" x14ac:dyDescent="0.25">
      <c r="B8844" t="str">
        <f t="shared" si="142"/>
        <v/>
      </c>
      <c r="K8844"/>
    </row>
    <row r="8845" spans="2:11" x14ac:dyDescent="0.25">
      <c r="B8845" t="str">
        <f t="shared" si="142"/>
        <v/>
      </c>
      <c r="K8845"/>
    </row>
    <row r="8846" spans="2:11" x14ac:dyDescent="0.25">
      <c r="B8846" t="str">
        <f t="shared" si="142"/>
        <v/>
      </c>
      <c r="K8846"/>
    </row>
    <row r="8847" spans="2:11" x14ac:dyDescent="0.25">
      <c r="B8847" t="str">
        <f t="shared" si="142"/>
        <v/>
      </c>
      <c r="K8847"/>
    </row>
    <row r="8848" spans="2:11" x14ac:dyDescent="0.25">
      <c r="B8848" t="str">
        <f t="shared" si="142"/>
        <v/>
      </c>
      <c r="K8848"/>
    </row>
    <row r="8849" spans="2:11" x14ac:dyDescent="0.25">
      <c r="B8849" t="str">
        <f t="shared" si="142"/>
        <v/>
      </c>
      <c r="K8849"/>
    </row>
    <row r="8850" spans="2:11" x14ac:dyDescent="0.25">
      <c r="B8850" t="str">
        <f t="shared" si="142"/>
        <v/>
      </c>
      <c r="K8850"/>
    </row>
    <row r="8851" spans="2:11" x14ac:dyDescent="0.25">
      <c r="B8851" t="str">
        <f t="shared" si="142"/>
        <v/>
      </c>
      <c r="K8851"/>
    </row>
    <row r="8852" spans="2:11" x14ac:dyDescent="0.25">
      <c r="B8852" t="str">
        <f t="shared" si="142"/>
        <v/>
      </c>
      <c r="K8852"/>
    </row>
    <row r="8853" spans="2:11" x14ac:dyDescent="0.25">
      <c r="B8853" t="str">
        <f t="shared" si="142"/>
        <v/>
      </c>
      <c r="K8853"/>
    </row>
    <row r="8854" spans="2:11" x14ac:dyDescent="0.25">
      <c r="B8854" t="str">
        <f t="shared" si="142"/>
        <v/>
      </c>
      <c r="K8854"/>
    </row>
    <row r="8855" spans="2:11" x14ac:dyDescent="0.25">
      <c r="B8855" t="str">
        <f t="shared" si="142"/>
        <v/>
      </c>
      <c r="K8855"/>
    </row>
    <row r="8856" spans="2:11" x14ac:dyDescent="0.25">
      <c r="B8856" t="str">
        <f t="shared" si="142"/>
        <v/>
      </c>
      <c r="K8856"/>
    </row>
    <row r="8857" spans="2:11" x14ac:dyDescent="0.25">
      <c r="B8857" t="str">
        <f t="shared" si="142"/>
        <v/>
      </c>
      <c r="K8857"/>
    </row>
    <row r="8858" spans="2:11" x14ac:dyDescent="0.25">
      <c r="B8858" t="str">
        <f t="shared" si="142"/>
        <v/>
      </c>
      <c r="K8858"/>
    </row>
    <row r="8859" spans="2:11" x14ac:dyDescent="0.25">
      <c r="B8859" t="str">
        <f t="shared" si="142"/>
        <v/>
      </c>
      <c r="K8859"/>
    </row>
    <row r="8860" spans="2:11" x14ac:dyDescent="0.25">
      <c r="B8860" t="str">
        <f t="shared" si="142"/>
        <v/>
      </c>
      <c r="K8860"/>
    </row>
    <row r="8861" spans="2:11" x14ac:dyDescent="0.25">
      <c r="B8861" t="str">
        <f t="shared" si="142"/>
        <v/>
      </c>
      <c r="K8861"/>
    </row>
    <row r="8862" spans="2:11" x14ac:dyDescent="0.25">
      <c r="B8862" t="str">
        <f t="shared" si="142"/>
        <v/>
      </c>
      <c r="K8862"/>
    </row>
    <row r="8863" spans="2:11" x14ac:dyDescent="0.25">
      <c r="B8863" t="str">
        <f t="shared" si="142"/>
        <v/>
      </c>
      <c r="K8863"/>
    </row>
    <row r="8864" spans="2:11" x14ac:dyDescent="0.25">
      <c r="B8864" t="str">
        <f t="shared" si="142"/>
        <v/>
      </c>
      <c r="K8864"/>
    </row>
    <row r="8865" spans="2:11" x14ac:dyDescent="0.25">
      <c r="B8865" t="str">
        <f t="shared" si="142"/>
        <v/>
      </c>
      <c r="K8865"/>
    </row>
    <row r="8866" spans="2:11" x14ac:dyDescent="0.25">
      <c r="B8866" t="str">
        <f t="shared" si="142"/>
        <v/>
      </c>
      <c r="K8866"/>
    </row>
    <row r="8867" spans="2:11" x14ac:dyDescent="0.25">
      <c r="B8867" t="str">
        <f t="shared" si="142"/>
        <v/>
      </c>
      <c r="K8867"/>
    </row>
    <row r="8868" spans="2:11" x14ac:dyDescent="0.25">
      <c r="B8868" t="str">
        <f t="shared" si="142"/>
        <v/>
      </c>
      <c r="K8868"/>
    </row>
    <row r="8869" spans="2:11" x14ac:dyDescent="0.25">
      <c r="B8869" t="str">
        <f t="shared" si="142"/>
        <v/>
      </c>
      <c r="K8869"/>
    </row>
    <row r="8870" spans="2:11" x14ac:dyDescent="0.25">
      <c r="B8870" t="str">
        <f t="shared" si="142"/>
        <v/>
      </c>
      <c r="K8870"/>
    </row>
    <row r="8871" spans="2:11" x14ac:dyDescent="0.25">
      <c r="B8871" t="str">
        <f t="shared" si="142"/>
        <v/>
      </c>
      <c r="K8871"/>
    </row>
    <row r="8872" spans="2:11" x14ac:dyDescent="0.25">
      <c r="B8872" t="str">
        <f t="shared" si="142"/>
        <v/>
      </c>
      <c r="K8872"/>
    </row>
    <row r="8873" spans="2:11" x14ac:dyDescent="0.25">
      <c r="B8873" t="str">
        <f t="shared" si="142"/>
        <v/>
      </c>
      <c r="K8873"/>
    </row>
    <row r="8874" spans="2:11" x14ac:dyDescent="0.25">
      <c r="B8874" t="str">
        <f t="shared" si="142"/>
        <v/>
      </c>
      <c r="K8874"/>
    </row>
    <row r="8875" spans="2:11" x14ac:dyDescent="0.25">
      <c r="B8875" t="str">
        <f t="shared" si="142"/>
        <v/>
      </c>
      <c r="K8875"/>
    </row>
    <row r="8876" spans="2:11" x14ac:dyDescent="0.25">
      <c r="B8876" t="str">
        <f t="shared" si="142"/>
        <v/>
      </c>
      <c r="K8876"/>
    </row>
    <row r="8877" spans="2:11" x14ac:dyDescent="0.25">
      <c r="B8877" t="str">
        <f t="shared" si="142"/>
        <v/>
      </c>
      <c r="K8877"/>
    </row>
    <row r="8878" spans="2:11" x14ac:dyDescent="0.25">
      <c r="B8878" t="str">
        <f t="shared" si="142"/>
        <v/>
      </c>
      <c r="K8878"/>
    </row>
    <row r="8879" spans="2:11" x14ac:dyDescent="0.25">
      <c r="B8879" t="str">
        <f t="shared" si="142"/>
        <v/>
      </c>
      <c r="K8879"/>
    </row>
    <row r="8880" spans="2:11" x14ac:dyDescent="0.25">
      <c r="B8880" t="str">
        <f t="shared" si="142"/>
        <v/>
      </c>
      <c r="K8880"/>
    </row>
    <row r="8881" spans="2:11" x14ac:dyDescent="0.25">
      <c r="B8881" t="str">
        <f t="shared" si="142"/>
        <v/>
      </c>
      <c r="K8881"/>
    </row>
    <row r="8882" spans="2:11" x14ac:dyDescent="0.25">
      <c r="B8882" t="str">
        <f t="shared" si="142"/>
        <v/>
      </c>
      <c r="K8882"/>
    </row>
    <row r="8883" spans="2:11" x14ac:dyDescent="0.25">
      <c r="B8883" t="str">
        <f t="shared" si="142"/>
        <v/>
      </c>
      <c r="K8883"/>
    </row>
    <row r="8884" spans="2:11" x14ac:dyDescent="0.25">
      <c r="B8884" t="str">
        <f t="shared" si="142"/>
        <v/>
      </c>
      <c r="K8884"/>
    </row>
    <row r="8885" spans="2:11" x14ac:dyDescent="0.25">
      <c r="B8885" t="str">
        <f t="shared" si="142"/>
        <v/>
      </c>
      <c r="K8885"/>
    </row>
    <row r="8886" spans="2:11" x14ac:dyDescent="0.25">
      <c r="B8886" t="str">
        <f t="shared" si="142"/>
        <v/>
      </c>
      <c r="K8886"/>
    </row>
    <row r="8887" spans="2:11" x14ac:dyDescent="0.25">
      <c r="B8887" t="str">
        <f t="shared" si="142"/>
        <v/>
      </c>
      <c r="K8887"/>
    </row>
    <row r="8888" spans="2:11" x14ac:dyDescent="0.25">
      <c r="B8888" t="str">
        <f t="shared" si="142"/>
        <v/>
      </c>
      <c r="K8888"/>
    </row>
    <row r="8889" spans="2:11" x14ac:dyDescent="0.25">
      <c r="B8889" t="str">
        <f t="shared" si="142"/>
        <v/>
      </c>
      <c r="K8889"/>
    </row>
    <row r="8890" spans="2:11" x14ac:dyDescent="0.25">
      <c r="B8890" t="str">
        <f t="shared" si="142"/>
        <v/>
      </c>
      <c r="K8890"/>
    </row>
    <row r="8891" spans="2:11" x14ac:dyDescent="0.25">
      <c r="B8891" t="str">
        <f t="shared" si="142"/>
        <v/>
      </c>
      <c r="K8891"/>
    </row>
    <row r="8892" spans="2:11" x14ac:dyDescent="0.25">
      <c r="B8892" t="str">
        <f t="shared" si="142"/>
        <v/>
      </c>
      <c r="K8892"/>
    </row>
    <row r="8893" spans="2:11" x14ac:dyDescent="0.25">
      <c r="B8893" t="str">
        <f t="shared" si="142"/>
        <v/>
      </c>
      <c r="K8893"/>
    </row>
    <row r="8894" spans="2:11" x14ac:dyDescent="0.25">
      <c r="B8894" t="str">
        <f t="shared" si="142"/>
        <v/>
      </c>
      <c r="K8894"/>
    </row>
    <row r="8895" spans="2:11" x14ac:dyDescent="0.25">
      <c r="B8895" t="str">
        <f t="shared" si="142"/>
        <v/>
      </c>
      <c r="K8895"/>
    </row>
    <row r="8896" spans="2:11" x14ac:dyDescent="0.25">
      <c r="B8896" t="str">
        <f t="shared" si="142"/>
        <v/>
      </c>
      <c r="K8896"/>
    </row>
    <row r="8897" spans="2:11" x14ac:dyDescent="0.25">
      <c r="B8897" t="str">
        <f t="shared" si="142"/>
        <v/>
      </c>
      <c r="K8897"/>
    </row>
    <row r="8898" spans="2:11" x14ac:dyDescent="0.25">
      <c r="B8898" t="str">
        <f t="shared" si="142"/>
        <v/>
      </c>
      <c r="K8898"/>
    </row>
    <row r="8899" spans="2:11" x14ac:dyDescent="0.25">
      <c r="B8899" t="str">
        <f t="shared" si="142"/>
        <v/>
      </c>
      <c r="K8899"/>
    </row>
    <row r="8900" spans="2:11" x14ac:dyDescent="0.25">
      <c r="B8900" t="str">
        <f t="shared" si="142"/>
        <v/>
      </c>
      <c r="K8900"/>
    </row>
    <row r="8901" spans="2:11" x14ac:dyDescent="0.25">
      <c r="B8901" t="str">
        <f t="shared" si="142"/>
        <v/>
      </c>
      <c r="K8901"/>
    </row>
    <row r="8902" spans="2:11" x14ac:dyDescent="0.25">
      <c r="B8902" t="str">
        <f t="shared" si="142"/>
        <v/>
      </c>
      <c r="K8902"/>
    </row>
    <row r="8903" spans="2:11" x14ac:dyDescent="0.25">
      <c r="B8903" t="str">
        <f t="shared" si="142"/>
        <v/>
      </c>
      <c r="K8903"/>
    </row>
    <row r="8904" spans="2:11" x14ac:dyDescent="0.25">
      <c r="B8904" t="str">
        <f t="shared" si="142"/>
        <v/>
      </c>
      <c r="K8904"/>
    </row>
    <row r="8905" spans="2:11" x14ac:dyDescent="0.25">
      <c r="B8905" t="str">
        <f t="shared" si="142"/>
        <v/>
      </c>
      <c r="K8905"/>
    </row>
    <row r="8906" spans="2:11" x14ac:dyDescent="0.25">
      <c r="B8906" t="str">
        <f t="shared" ref="B8906:B8969" si="143">LEFT(A8906,3)</f>
        <v/>
      </c>
      <c r="K8906"/>
    </row>
    <row r="8907" spans="2:11" x14ac:dyDescent="0.25">
      <c r="B8907" t="str">
        <f t="shared" si="143"/>
        <v/>
      </c>
      <c r="K8907"/>
    </row>
    <row r="8908" spans="2:11" x14ac:dyDescent="0.25">
      <c r="B8908" t="str">
        <f t="shared" si="143"/>
        <v/>
      </c>
      <c r="K8908"/>
    </row>
    <row r="8909" spans="2:11" x14ac:dyDescent="0.25">
      <c r="B8909" t="str">
        <f t="shared" si="143"/>
        <v/>
      </c>
      <c r="K8909"/>
    </row>
    <row r="8910" spans="2:11" x14ac:dyDescent="0.25">
      <c r="B8910" t="str">
        <f t="shared" si="143"/>
        <v/>
      </c>
      <c r="K8910"/>
    </row>
    <row r="8911" spans="2:11" x14ac:dyDescent="0.25">
      <c r="B8911" t="str">
        <f t="shared" si="143"/>
        <v/>
      </c>
      <c r="K8911"/>
    </row>
    <row r="8912" spans="2:11" x14ac:dyDescent="0.25">
      <c r="B8912" t="str">
        <f t="shared" si="143"/>
        <v/>
      </c>
      <c r="K8912"/>
    </row>
    <row r="8913" spans="2:11" x14ac:dyDescent="0.25">
      <c r="B8913" t="str">
        <f t="shared" si="143"/>
        <v/>
      </c>
      <c r="K8913"/>
    </row>
    <row r="8914" spans="2:11" x14ac:dyDescent="0.25">
      <c r="B8914" t="str">
        <f t="shared" si="143"/>
        <v/>
      </c>
      <c r="K8914"/>
    </row>
    <row r="8915" spans="2:11" x14ac:dyDescent="0.25">
      <c r="B8915" t="str">
        <f t="shared" si="143"/>
        <v/>
      </c>
      <c r="K8915"/>
    </row>
    <row r="8916" spans="2:11" x14ac:dyDescent="0.25">
      <c r="B8916" t="str">
        <f t="shared" si="143"/>
        <v/>
      </c>
      <c r="K8916"/>
    </row>
    <row r="8917" spans="2:11" x14ac:dyDescent="0.25">
      <c r="B8917" t="str">
        <f t="shared" si="143"/>
        <v/>
      </c>
      <c r="K8917"/>
    </row>
    <row r="8918" spans="2:11" x14ac:dyDescent="0.25">
      <c r="B8918" t="str">
        <f t="shared" si="143"/>
        <v/>
      </c>
      <c r="K8918"/>
    </row>
    <row r="8919" spans="2:11" x14ac:dyDescent="0.25">
      <c r="B8919" t="str">
        <f t="shared" si="143"/>
        <v/>
      </c>
      <c r="K8919"/>
    </row>
    <row r="8920" spans="2:11" x14ac:dyDescent="0.25">
      <c r="B8920" t="str">
        <f t="shared" si="143"/>
        <v/>
      </c>
      <c r="K8920"/>
    </row>
    <row r="8921" spans="2:11" x14ac:dyDescent="0.25">
      <c r="B8921" t="str">
        <f t="shared" si="143"/>
        <v/>
      </c>
      <c r="K8921"/>
    </row>
    <row r="8922" spans="2:11" x14ac:dyDescent="0.25">
      <c r="B8922" t="str">
        <f t="shared" si="143"/>
        <v/>
      </c>
      <c r="K8922"/>
    </row>
    <row r="8923" spans="2:11" x14ac:dyDescent="0.25">
      <c r="B8923" t="str">
        <f t="shared" si="143"/>
        <v/>
      </c>
      <c r="K8923"/>
    </row>
    <row r="8924" spans="2:11" x14ac:dyDescent="0.25">
      <c r="B8924" t="str">
        <f t="shared" si="143"/>
        <v/>
      </c>
      <c r="K8924"/>
    </row>
    <row r="8925" spans="2:11" x14ac:dyDescent="0.25">
      <c r="B8925" t="str">
        <f t="shared" si="143"/>
        <v/>
      </c>
      <c r="K8925"/>
    </row>
    <row r="8926" spans="2:11" x14ac:dyDescent="0.25">
      <c r="B8926" t="str">
        <f t="shared" si="143"/>
        <v/>
      </c>
      <c r="K8926"/>
    </row>
    <row r="8927" spans="2:11" x14ac:dyDescent="0.25">
      <c r="B8927" t="str">
        <f t="shared" si="143"/>
        <v/>
      </c>
      <c r="K8927"/>
    </row>
    <row r="8928" spans="2:11" x14ac:dyDescent="0.25">
      <c r="B8928" t="str">
        <f t="shared" si="143"/>
        <v/>
      </c>
      <c r="K8928"/>
    </row>
    <row r="8929" spans="2:11" x14ac:dyDescent="0.25">
      <c r="B8929" t="str">
        <f t="shared" si="143"/>
        <v/>
      </c>
      <c r="K8929"/>
    </row>
    <row r="8930" spans="2:11" x14ac:dyDescent="0.25">
      <c r="B8930" t="str">
        <f t="shared" si="143"/>
        <v/>
      </c>
      <c r="K8930"/>
    </row>
    <row r="8931" spans="2:11" x14ac:dyDescent="0.25">
      <c r="B8931" t="str">
        <f t="shared" si="143"/>
        <v/>
      </c>
      <c r="K8931"/>
    </row>
    <row r="8932" spans="2:11" x14ac:dyDescent="0.25">
      <c r="B8932" t="str">
        <f t="shared" si="143"/>
        <v/>
      </c>
      <c r="K8932"/>
    </row>
    <row r="8933" spans="2:11" x14ac:dyDescent="0.25">
      <c r="B8933" t="str">
        <f t="shared" si="143"/>
        <v/>
      </c>
      <c r="K8933"/>
    </row>
    <row r="8934" spans="2:11" x14ac:dyDescent="0.25">
      <c r="B8934" t="str">
        <f t="shared" si="143"/>
        <v/>
      </c>
      <c r="K8934"/>
    </row>
    <row r="8935" spans="2:11" x14ac:dyDescent="0.25">
      <c r="B8935" t="str">
        <f t="shared" si="143"/>
        <v/>
      </c>
      <c r="K8935"/>
    </row>
    <row r="8936" spans="2:11" x14ac:dyDescent="0.25">
      <c r="B8936" t="str">
        <f t="shared" si="143"/>
        <v/>
      </c>
      <c r="K8936"/>
    </row>
    <row r="8937" spans="2:11" x14ac:dyDescent="0.25">
      <c r="B8937" t="str">
        <f t="shared" si="143"/>
        <v/>
      </c>
      <c r="K8937"/>
    </row>
    <row r="8938" spans="2:11" x14ac:dyDescent="0.25">
      <c r="B8938" t="str">
        <f t="shared" si="143"/>
        <v/>
      </c>
      <c r="K8938"/>
    </row>
    <row r="8939" spans="2:11" x14ac:dyDescent="0.25">
      <c r="B8939" t="str">
        <f t="shared" si="143"/>
        <v/>
      </c>
      <c r="K8939"/>
    </row>
    <row r="8940" spans="2:11" x14ac:dyDescent="0.25">
      <c r="B8940" t="str">
        <f t="shared" si="143"/>
        <v/>
      </c>
      <c r="K8940"/>
    </row>
    <row r="8941" spans="2:11" x14ac:dyDescent="0.25">
      <c r="B8941" t="str">
        <f t="shared" si="143"/>
        <v/>
      </c>
      <c r="K8941"/>
    </row>
    <row r="8942" spans="2:11" x14ac:dyDescent="0.25">
      <c r="B8942" t="str">
        <f t="shared" si="143"/>
        <v/>
      </c>
      <c r="K8942"/>
    </row>
    <row r="8943" spans="2:11" x14ac:dyDescent="0.25">
      <c r="B8943" t="str">
        <f t="shared" si="143"/>
        <v/>
      </c>
      <c r="K8943"/>
    </row>
    <row r="8944" spans="2:11" x14ac:dyDescent="0.25">
      <c r="B8944" t="str">
        <f t="shared" si="143"/>
        <v/>
      </c>
      <c r="K8944"/>
    </row>
    <row r="8945" spans="2:11" x14ac:dyDescent="0.25">
      <c r="B8945" t="str">
        <f t="shared" si="143"/>
        <v/>
      </c>
      <c r="K8945"/>
    </row>
    <row r="8946" spans="2:11" x14ac:dyDescent="0.25">
      <c r="B8946" t="str">
        <f t="shared" si="143"/>
        <v/>
      </c>
      <c r="K8946"/>
    </row>
    <row r="8947" spans="2:11" x14ac:dyDescent="0.25">
      <c r="B8947" t="str">
        <f t="shared" si="143"/>
        <v/>
      </c>
      <c r="K8947"/>
    </row>
    <row r="8948" spans="2:11" x14ac:dyDescent="0.25">
      <c r="B8948" t="str">
        <f t="shared" si="143"/>
        <v/>
      </c>
      <c r="K8948"/>
    </row>
    <row r="8949" spans="2:11" x14ac:dyDescent="0.25">
      <c r="B8949" t="str">
        <f t="shared" si="143"/>
        <v/>
      </c>
      <c r="K8949"/>
    </row>
    <row r="8950" spans="2:11" x14ac:dyDescent="0.25">
      <c r="B8950" t="str">
        <f t="shared" si="143"/>
        <v/>
      </c>
      <c r="K8950"/>
    </row>
    <row r="8951" spans="2:11" x14ac:dyDescent="0.25">
      <c r="B8951" t="str">
        <f t="shared" si="143"/>
        <v/>
      </c>
      <c r="K8951"/>
    </row>
    <row r="8952" spans="2:11" x14ac:dyDescent="0.25">
      <c r="B8952" t="str">
        <f t="shared" si="143"/>
        <v/>
      </c>
      <c r="K8952"/>
    </row>
    <row r="8953" spans="2:11" x14ac:dyDescent="0.25">
      <c r="B8953" t="str">
        <f t="shared" si="143"/>
        <v/>
      </c>
      <c r="K8953"/>
    </row>
    <row r="8954" spans="2:11" x14ac:dyDescent="0.25">
      <c r="B8954" t="str">
        <f t="shared" si="143"/>
        <v/>
      </c>
      <c r="K8954"/>
    </row>
    <row r="8955" spans="2:11" x14ac:dyDescent="0.25">
      <c r="B8955" t="str">
        <f t="shared" si="143"/>
        <v/>
      </c>
      <c r="K8955"/>
    </row>
    <row r="8956" spans="2:11" x14ac:dyDescent="0.25">
      <c r="B8956" t="str">
        <f t="shared" si="143"/>
        <v/>
      </c>
      <c r="K8956"/>
    </row>
    <row r="8957" spans="2:11" x14ac:dyDescent="0.25">
      <c r="B8957" t="str">
        <f t="shared" si="143"/>
        <v/>
      </c>
      <c r="K8957"/>
    </row>
    <row r="8958" spans="2:11" x14ac:dyDescent="0.25">
      <c r="B8958" t="str">
        <f t="shared" si="143"/>
        <v/>
      </c>
      <c r="K8958"/>
    </row>
    <row r="8959" spans="2:11" x14ac:dyDescent="0.25">
      <c r="B8959" t="str">
        <f t="shared" si="143"/>
        <v/>
      </c>
      <c r="K8959"/>
    </row>
    <row r="8960" spans="2:11" x14ac:dyDescent="0.25">
      <c r="B8960" t="str">
        <f t="shared" si="143"/>
        <v/>
      </c>
      <c r="K8960"/>
    </row>
    <row r="8961" spans="2:11" x14ac:dyDescent="0.25">
      <c r="B8961" t="str">
        <f t="shared" si="143"/>
        <v/>
      </c>
      <c r="K8961"/>
    </row>
    <row r="8962" spans="2:11" x14ac:dyDescent="0.25">
      <c r="B8962" t="str">
        <f t="shared" si="143"/>
        <v/>
      </c>
      <c r="K8962"/>
    </row>
    <row r="8963" spans="2:11" x14ac:dyDescent="0.25">
      <c r="B8963" t="str">
        <f t="shared" si="143"/>
        <v/>
      </c>
      <c r="K8963"/>
    </row>
    <row r="8964" spans="2:11" x14ac:dyDescent="0.25">
      <c r="B8964" t="str">
        <f t="shared" si="143"/>
        <v/>
      </c>
      <c r="K8964"/>
    </row>
    <row r="8965" spans="2:11" x14ac:dyDescent="0.25">
      <c r="B8965" t="str">
        <f t="shared" si="143"/>
        <v/>
      </c>
      <c r="K8965"/>
    </row>
    <row r="8966" spans="2:11" x14ac:dyDescent="0.25">
      <c r="B8966" t="str">
        <f t="shared" si="143"/>
        <v/>
      </c>
      <c r="K8966"/>
    </row>
    <row r="8967" spans="2:11" x14ac:dyDescent="0.25">
      <c r="B8967" t="str">
        <f t="shared" si="143"/>
        <v/>
      </c>
      <c r="K8967"/>
    </row>
    <row r="8968" spans="2:11" x14ac:dyDescent="0.25">
      <c r="B8968" t="str">
        <f t="shared" si="143"/>
        <v/>
      </c>
      <c r="K8968"/>
    </row>
    <row r="8969" spans="2:11" x14ac:dyDescent="0.25">
      <c r="B8969" t="str">
        <f t="shared" si="143"/>
        <v/>
      </c>
      <c r="K8969"/>
    </row>
    <row r="8970" spans="2:11" x14ac:dyDescent="0.25">
      <c r="B8970" t="str">
        <f t="shared" ref="B8970:B9033" si="144">LEFT(A8970,3)</f>
        <v/>
      </c>
      <c r="K8970"/>
    </row>
    <row r="8971" spans="2:11" x14ac:dyDescent="0.25">
      <c r="B8971" t="str">
        <f t="shared" si="144"/>
        <v/>
      </c>
      <c r="K8971"/>
    </row>
    <row r="8972" spans="2:11" x14ac:dyDescent="0.25">
      <c r="B8972" t="str">
        <f t="shared" si="144"/>
        <v/>
      </c>
      <c r="K8972"/>
    </row>
    <row r="8973" spans="2:11" x14ac:dyDescent="0.25">
      <c r="B8973" t="str">
        <f t="shared" si="144"/>
        <v/>
      </c>
      <c r="K8973"/>
    </row>
    <row r="8974" spans="2:11" x14ac:dyDescent="0.25">
      <c r="B8974" t="str">
        <f t="shared" si="144"/>
        <v/>
      </c>
      <c r="K8974"/>
    </row>
    <row r="8975" spans="2:11" x14ac:dyDescent="0.25">
      <c r="B8975" t="str">
        <f t="shared" si="144"/>
        <v/>
      </c>
      <c r="K8975"/>
    </row>
    <row r="8976" spans="2:11" x14ac:dyDescent="0.25">
      <c r="B8976" t="str">
        <f t="shared" si="144"/>
        <v/>
      </c>
      <c r="K8976"/>
    </row>
    <row r="8977" spans="2:11" x14ac:dyDescent="0.25">
      <c r="B8977" t="str">
        <f t="shared" si="144"/>
        <v/>
      </c>
      <c r="K8977"/>
    </row>
    <row r="8978" spans="2:11" x14ac:dyDescent="0.25">
      <c r="B8978" t="str">
        <f t="shared" si="144"/>
        <v/>
      </c>
      <c r="K8978"/>
    </row>
    <row r="8979" spans="2:11" x14ac:dyDescent="0.25">
      <c r="B8979" t="str">
        <f t="shared" si="144"/>
        <v/>
      </c>
      <c r="K8979"/>
    </row>
    <row r="8980" spans="2:11" x14ac:dyDescent="0.25">
      <c r="B8980" t="str">
        <f t="shared" si="144"/>
        <v/>
      </c>
      <c r="K8980"/>
    </row>
    <row r="8981" spans="2:11" x14ac:dyDescent="0.25">
      <c r="B8981" t="str">
        <f t="shared" si="144"/>
        <v/>
      </c>
      <c r="K8981"/>
    </row>
    <row r="8982" spans="2:11" x14ac:dyDescent="0.25">
      <c r="B8982" t="str">
        <f t="shared" si="144"/>
        <v/>
      </c>
      <c r="K8982"/>
    </row>
    <row r="8983" spans="2:11" x14ac:dyDescent="0.25">
      <c r="B8983" t="str">
        <f t="shared" si="144"/>
        <v/>
      </c>
      <c r="K8983"/>
    </row>
    <row r="8984" spans="2:11" x14ac:dyDescent="0.25">
      <c r="B8984" t="str">
        <f t="shared" si="144"/>
        <v/>
      </c>
      <c r="K8984"/>
    </row>
    <row r="8985" spans="2:11" x14ac:dyDescent="0.25">
      <c r="B8985" t="str">
        <f t="shared" si="144"/>
        <v/>
      </c>
      <c r="K8985"/>
    </row>
    <row r="8986" spans="2:11" x14ac:dyDescent="0.25">
      <c r="B8986" t="str">
        <f t="shared" si="144"/>
        <v/>
      </c>
      <c r="K8986"/>
    </row>
    <row r="8987" spans="2:11" x14ac:dyDescent="0.25">
      <c r="B8987" t="str">
        <f t="shared" si="144"/>
        <v/>
      </c>
      <c r="K8987"/>
    </row>
    <row r="8988" spans="2:11" x14ac:dyDescent="0.25">
      <c r="B8988" t="str">
        <f t="shared" si="144"/>
        <v/>
      </c>
      <c r="K8988"/>
    </row>
    <row r="8989" spans="2:11" x14ac:dyDescent="0.25">
      <c r="B8989" t="str">
        <f t="shared" si="144"/>
        <v/>
      </c>
      <c r="K8989"/>
    </row>
    <row r="8990" spans="2:11" x14ac:dyDescent="0.25">
      <c r="B8990" t="str">
        <f t="shared" si="144"/>
        <v/>
      </c>
      <c r="K8990"/>
    </row>
    <row r="8991" spans="2:11" x14ac:dyDescent="0.25">
      <c r="B8991" t="str">
        <f t="shared" si="144"/>
        <v/>
      </c>
      <c r="K8991"/>
    </row>
    <row r="8992" spans="2:11" x14ac:dyDescent="0.25">
      <c r="B8992" t="str">
        <f t="shared" si="144"/>
        <v/>
      </c>
      <c r="K8992"/>
    </row>
    <row r="8993" spans="2:11" x14ac:dyDescent="0.25">
      <c r="B8993" t="str">
        <f t="shared" si="144"/>
        <v/>
      </c>
      <c r="K8993"/>
    </row>
    <row r="8994" spans="2:11" x14ac:dyDescent="0.25">
      <c r="B8994" t="str">
        <f t="shared" si="144"/>
        <v/>
      </c>
      <c r="K8994"/>
    </row>
    <row r="8995" spans="2:11" x14ac:dyDescent="0.25">
      <c r="B8995" t="str">
        <f t="shared" si="144"/>
        <v/>
      </c>
      <c r="K8995"/>
    </row>
    <row r="8996" spans="2:11" x14ac:dyDescent="0.25">
      <c r="B8996" t="str">
        <f t="shared" si="144"/>
        <v/>
      </c>
      <c r="K8996"/>
    </row>
    <row r="8997" spans="2:11" x14ac:dyDescent="0.25">
      <c r="B8997" t="str">
        <f t="shared" si="144"/>
        <v/>
      </c>
      <c r="K8997"/>
    </row>
    <row r="8998" spans="2:11" x14ac:dyDescent="0.25">
      <c r="B8998" t="str">
        <f t="shared" si="144"/>
        <v/>
      </c>
      <c r="K8998"/>
    </row>
    <row r="8999" spans="2:11" x14ac:dyDescent="0.25">
      <c r="B8999" t="str">
        <f t="shared" si="144"/>
        <v/>
      </c>
      <c r="K8999"/>
    </row>
    <row r="9000" spans="2:11" x14ac:dyDescent="0.25">
      <c r="B9000" t="str">
        <f t="shared" si="144"/>
        <v/>
      </c>
      <c r="K9000"/>
    </row>
    <row r="9001" spans="2:11" x14ac:dyDescent="0.25">
      <c r="B9001" t="str">
        <f t="shared" si="144"/>
        <v/>
      </c>
      <c r="K9001"/>
    </row>
    <row r="9002" spans="2:11" x14ac:dyDescent="0.25">
      <c r="B9002" t="str">
        <f t="shared" si="144"/>
        <v/>
      </c>
      <c r="K9002"/>
    </row>
    <row r="9003" spans="2:11" x14ac:dyDescent="0.25">
      <c r="B9003" t="str">
        <f t="shared" si="144"/>
        <v/>
      </c>
      <c r="K9003"/>
    </row>
    <row r="9004" spans="2:11" x14ac:dyDescent="0.25">
      <c r="B9004" t="str">
        <f t="shared" si="144"/>
        <v/>
      </c>
      <c r="K9004"/>
    </row>
    <row r="9005" spans="2:11" x14ac:dyDescent="0.25">
      <c r="B9005" t="str">
        <f t="shared" si="144"/>
        <v/>
      </c>
      <c r="K9005"/>
    </row>
    <row r="9006" spans="2:11" x14ac:dyDescent="0.25">
      <c r="B9006" t="str">
        <f t="shared" si="144"/>
        <v/>
      </c>
      <c r="K9006"/>
    </row>
    <row r="9007" spans="2:11" x14ac:dyDescent="0.25">
      <c r="B9007" t="str">
        <f t="shared" si="144"/>
        <v/>
      </c>
      <c r="K9007"/>
    </row>
    <row r="9008" spans="2:11" x14ac:dyDescent="0.25">
      <c r="B9008" t="str">
        <f t="shared" si="144"/>
        <v/>
      </c>
      <c r="K9008"/>
    </row>
    <row r="9009" spans="2:11" x14ac:dyDescent="0.25">
      <c r="B9009" t="str">
        <f t="shared" si="144"/>
        <v/>
      </c>
      <c r="K9009"/>
    </row>
    <row r="9010" spans="2:11" x14ac:dyDescent="0.25">
      <c r="B9010" t="str">
        <f t="shared" si="144"/>
        <v/>
      </c>
      <c r="K9010"/>
    </row>
    <row r="9011" spans="2:11" x14ac:dyDescent="0.25">
      <c r="B9011" t="str">
        <f t="shared" si="144"/>
        <v/>
      </c>
      <c r="K9011"/>
    </row>
    <row r="9012" spans="2:11" x14ac:dyDescent="0.25">
      <c r="B9012" t="str">
        <f t="shared" si="144"/>
        <v/>
      </c>
      <c r="K9012"/>
    </row>
    <row r="9013" spans="2:11" x14ac:dyDescent="0.25">
      <c r="B9013" t="str">
        <f t="shared" si="144"/>
        <v/>
      </c>
      <c r="K9013"/>
    </row>
    <row r="9014" spans="2:11" x14ac:dyDescent="0.25">
      <c r="B9014" t="str">
        <f t="shared" si="144"/>
        <v/>
      </c>
      <c r="K9014"/>
    </row>
    <row r="9015" spans="2:11" x14ac:dyDescent="0.25">
      <c r="B9015" t="str">
        <f t="shared" si="144"/>
        <v/>
      </c>
      <c r="K9015"/>
    </row>
    <row r="9016" spans="2:11" x14ac:dyDescent="0.25">
      <c r="B9016" t="str">
        <f t="shared" si="144"/>
        <v/>
      </c>
      <c r="K9016"/>
    </row>
    <row r="9017" spans="2:11" x14ac:dyDescent="0.25">
      <c r="B9017" t="str">
        <f t="shared" si="144"/>
        <v/>
      </c>
      <c r="K9017"/>
    </row>
    <row r="9018" spans="2:11" x14ac:dyDescent="0.25">
      <c r="B9018" t="str">
        <f t="shared" si="144"/>
        <v/>
      </c>
      <c r="K9018"/>
    </row>
    <row r="9019" spans="2:11" x14ac:dyDescent="0.25">
      <c r="B9019" t="str">
        <f t="shared" si="144"/>
        <v/>
      </c>
      <c r="K9019"/>
    </row>
    <row r="9020" spans="2:11" x14ac:dyDescent="0.25">
      <c r="B9020" t="str">
        <f t="shared" si="144"/>
        <v/>
      </c>
      <c r="K9020"/>
    </row>
    <row r="9021" spans="2:11" x14ac:dyDescent="0.25">
      <c r="B9021" t="str">
        <f t="shared" si="144"/>
        <v/>
      </c>
      <c r="K9021"/>
    </row>
    <row r="9022" spans="2:11" x14ac:dyDescent="0.25">
      <c r="B9022" t="str">
        <f t="shared" si="144"/>
        <v/>
      </c>
      <c r="K9022"/>
    </row>
    <row r="9023" spans="2:11" x14ac:dyDescent="0.25">
      <c r="B9023" t="str">
        <f t="shared" si="144"/>
        <v/>
      </c>
      <c r="K9023"/>
    </row>
    <row r="9024" spans="2:11" x14ac:dyDescent="0.25">
      <c r="B9024" t="str">
        <f t="shared" si="144"/>
        <v/>
      </c>
      <c r="K9024"/>
    </row>
    <row r="9025" spans="2:11" x14ac:dyDescent="0.25">
      <c r="B9025" t="str">
        <f t="shared" si="144"/>
        <v/>
      </c>
      <c r="K9025"/>
    </row>
    <row r="9026" spans="2:11" x14ac:dyDescent="0.25">
      <c r="B9026" t="str">
        <f t="shared" si="144"/>
        <v/>
      </c>
      <c r="K9026"/>
    </row>
    <row r="9027" spans="2:11" x14ac:dyDescent="0.25">
      <c r="B9027" t="str">
        <f t="shared" si="144"/>
        <v/>
      </c>
      <c r="K9027"/>
    </row>
    <row r="9028" spans="2:11" x14ac:dyDescent="0.25">
      <c r="B9028" t="str">
        <f t="shared" si="144"/>
        <v/>
      </c>
      <c r="K9028"/>
    </row>
    <row r="9029" spans="2:11" x14ac:dyDescent="0.25">
      <c r="B9029" t="str">
        <f t="shared" si="144"/>
        <v/>
      </c>
      <c r="K9029"/>
    </row>
    <row r="9030" spans="2:11" x14ac:dyDescent="0.25">
      <c r="B9030" t="str">
        <f t="shared" si="144"/>
        <v/>
      </c>
      <c r="K9030"/>
    </row>
    <row r="9031" spans="2:11" x14ac:dyDescent="0.25">
      <c r="B9031" t="str">
        <f t="shared" si="144"/>
        <v/>
      </c>
      <c r="K9031"/>
    </row>
    <row r="9032" spans="2:11" x14ac:dyDescent="0.25">
      <c r="B9032" t="str">
        <f t="shared" si="144"/>
        <v/>
      </c>
      <c r="K9032"/>
    </row>
    <row r="9033" spans="2:11" x14ac:dyDescent="0.25">
      <c r="B9033" t="str">
        <f t="shared" si="144"/>
        <v/>
      </c>
      <c r="K9033"/>
    </row>
    <row r="9034" spans="2:11" x14ac:dyDescent="0.25">
      <c r="B9034" t="str">
        <f t="shared" ref="B9034:B9097" si="145">LEFT(A9034,3)</f>
        <v/>
      </c>
      <c r="K9034"/>
    </row>
    <row r="9035" spans="2:11" x14ac:dyDescent="0.25">
      <c r="B9035" t="str">
        <f t="shared" si="145"/>
        <v/>
      </c>
      <c r="K9035"/>
    </row>
    <row r="9036" spans="2:11" x14ac:dyDescent="0.25">
      <c r="B9036" t="str">
        <f t="shared" si="145"/>
        <v/>
      </c>
      <c r="K9036"/>
    </row>
    <row r="9037" spans="2:11" x14ac:dyDescent="0.25">
      <c r="B9037" t="str">
        <f t="shared" si="145"/>
        <v/>
      </c>
      <c r="K9037"/>
    </row>
    <row r="9038" spans="2:11" x14ac:dyDescent="0.25">
      <c r="B9038" t="str">
        <f t="shared" si="145"/>
        <v/>
      </c>
      <c r="K9038"/>
    </row>
    <row r="9039" spans="2:11" x14ac:dyDescent="0.25">
      <c r="B9039" t="str">
        <f t="shared" si="145"/>
        <v/>
      </c>
      <c r="K9039"/>
    </row>
    <row r="9040" spans="2:11" x14ac:dyDescent="0.25">
      <c r="B9040" t="str">
        <f t="shared" si="145"/>
        <v/>
      </c>
      <c r="K9040"/>
    </row>
    <row r="9041" spans="2:11" x14ac:dyDescent="0.25">
      <c r="B9041" t="str">
        <f t="shared" si="145"/>
        <v/>
      </c>
      <c r="K9041"/>
    </row>
    <row r="9042" spans="2:11" x14ac:dyDescent="0.25">
      <c r="B9042" t="str">
        <f t="shared" si="145"/>
        <v/>
      </c>
      <c r="K9042"/>
    </row>
    <row r="9043" spans="2:11" x14ac:dyDescent="0.25">
      <c r="B9043" t="str">
        <f t="shared" si="145"/>
        <v/>
      </c>
      <c r="K9043"/>
    </row>
    <row r="9044" spans="2:11" x14ac:dyDescent="0.25">
      <c r="B9044" t="str">
        <f t="shared" si="145"/>
        <v/>
      </c>
      <c r="K9044"/>
    </row>
    <row r="9045" spans="2:11" x14ac:dyDescent="0.25">
      <c r="B9045" t="str">
        <f t="shared" si="145"/>
        <v/>
      </c>
      <c r="K9045"/>
    </row>
    <row r="9046" spans="2:11" x14ac:dyDescent="0.25">
      <c r="B9046" t="str">
        <f t="shared" si="145"/>
        <v/>
      </c>
      <c r="K9046"/>
    </row>
    <row r="9047" spans="2:11" x14ac:dyDescent="0.25">
      <c r="B9047" t="str">
        <f t="shared" si="145"/>
        <v/>
      </c>
      <c r="K9047"/>
    </row>
    <row r="9048" spans="2:11" x14ac:dyDescent="0.25">
      <c r="B9048" t="str">
        <f t="shared" si="145"/>
        <v/>
      </c>
      <c r="K9048"/>
    </row>
    <row r="9049" spans="2:11" x14ac:dyDescent="0.25">
      <c r="B9049" t="str">
        <f t="shared" si="145"/>
        <v/>
      </c>
      <c r="K9049"/>
    </row>
    <row r="9050" spans="2:11" x14ac:dyDescent="0.25">
      <c r="B9050" t="str">
        <f t="shared" si="145"/>
        <v/>
      </c>
      <c r="K9050"/>
    </row>
    <row r="9051" spans="2:11" x14ac:dyDescent="0.25">
      <c r="B9051" t="str">
        <f t="shared" si="145"/>
        <v/>
      </c>
      <c r="K9051"/>
    </row>
    <row r="9052" spans="2:11" x14ac:dyDescent="0.25">
      <c r="B9052" t="str">
        <f t="shared" si="145"/>
        <v/>
      </c>
      <c r="K9052"/>
    </row>
    <row r="9053" spans="2:11" x14ac:dyDescent="0.25">
      <c r="B9053" t="str">
        <f t="shared" si="145"/>
        <v/>
      </c>
      <c r="K9053"/>
    </row>
    <row r="9054" spans="2:11" x14ac:dyDescent="0.25">
      <c r="B9054" t="str">
        <f t="shared" si="145"/>
        <v/>
      </c>
      <c r="K9054"/>
    </row>
    <row r="9055" spans="2:11" x14ac:dyDescent="0.25">
      <c r="B9055" t="str">
        <f t="shared" si="145"/>
        <v/>
      </c>
      <c r="K9055"/>
    </row>
    <row r="9056" spans="2:11" x14ac:dyDescent="0.25">
      <c r="B9056" t="str">
        <f t="shared" si="145"/>
        <v/>
      </c>
      <c r="K9056"/>
    </row>
    <row r="9057" spans="2:11" x14ac:dyDescent="0.25">
      <c r="B9057" t="str">
        <f t="shared" si="145"/>
        <v/>
      </c>
      <c r="K9057"/>
    </row>
    <row r="9058" spans="2:11" x14ac:dyDescent="0.25">
      <c r="B9058" t="str">
        <f t="shared" si="145"/>
        <v/>
      </c>
      <c r="K9058"/>
    </row>
    <row r="9059" spans="2:11" x14ac:dyDescent="0.25">
      <c r="B9059" t="str">
        <f t="shared" si="145"/>
        <v/>
      </c>
      <c r="K9059"/>
    </row>
    <row r="9060" spans="2:11" x14ac:dyDescent="0.25">
      <c r="B9060" t="str">
        <f t="shared" si="145"/>
        <v/>
      </c>
      <c r="K9060"/>
    </row>
    <row r="9061" spans="2:11" x14ac:dyDescent="0.25">
      <c r="B9061" t="str">
        <f t="shared" si="145"/>
        <v/>
      </c>
      <c r="K9061"/>
    </row>
    <row r="9062" spans="2:11" x14ac:dyDescent="0.25">
      <c r="B9062" t="str">
        <f t="shared" si="145"/>
        <v/>
      </c>
      <c r="K9062"/>
    </row>
    <row r="9063" spans="2:11" x14ac:dyDescent="0.25">
      <c r="B9063" t="str">
        <f t="shared" si="145"/>
        <v/>
      </c>
      <c r="K9063"/>
    </row>
    <row r="9064" spans="2:11" x14ac:dyDescent="0.25">
      <c r="B9064" t="str">
        <f t="shared" si="145"/>
        <v/>
      </c>
      <c r="K9064"/>
    </row>
    <row r="9065" spans="2:11" x14ac:dyDescent="0.25">
      <c r="B9065" t="str">
        <f t="shared" si="145"/>
        <v/>
      </c>
      <c r="K9065"/>
    </row>
    <row r="9066" spans="2:11" x14ac:dyDescent="0.25">
      <c r="B9066" t="str">
        <f t="shared" si="145"/>
        <v/>
      </c>
      <c r="K9066"/>
    </row>
    <row r="9067" spans="2:11" x14ac:dyDescent="0.25">
      <c r="B9067" t="str">
        <f t="shared" si="145"/>
        <v/>
      </c>
      <c r="K9067"/>
    </row>
    <row r="9068" spans="2:11" x14ac:dyDescent="0.25">
      <c r="B9068" t="str">
        <f t="shared" si="145"/>
        <v/>
      </c>
      <c r="K9068"/>
    </row>
    <row r="9069" spans="2:11" x14ac:dyDescent="0.25">
      <c r="B9069" t="str">
        <f t="shared" si="145"/>
        <v/>
      </c>
      <c r="K9069"/>
    </row>
    <row r="9070" spans="2:11" x14ac:dyDescent="0.25">
      <c r="B9070" t="str">
        <f t="shared" si="145"/>
        <v/>
      </c>
      <c r="K9070"/>
    </row>
    <row r="9071" spans="2:11" x14ac:dyDescent="0.25">
      <c r="B9071" t="str">
        <f t="shared" si="145"/>
        <v/>
      </c>
      <c r="K9071"/>
    </row>
    <row r="9072" spans="2:11" x14ac:dyDescent="0.25">
      <c r="B9072" t="str">
        <f t="shared" si="145"/>
        <v/>
      </c>
      <c r="K9072"/>
    </row>
    <row r="9073" spans="2:11" x14ac:dyDescent="0.25">
      <c r="B9073" t="str">
        <f t="shared" si="145"/>
        <v/>
      </c>
      <c r="K9073"/>
    </row>
    <row r="9074" spans="2:11" x14ac:dyDescent="0.25">
      <c r="B9074" t="str">
        <f t="shared" si="145"/>
        <v/>
      </c>
      <c r="K9074"/>
    </row>
    <row r="9075" spans="2:11" x14ac:dyDescent="0.25">
      <c r="B9075" t="str">
        <f t="shared" si="145"/>
        <v/>
      </c>
      <c r="K9075"/>
    </row>
    <row r="9076" spans="2:11" x14ac:dyDescent="0.25">
      <c r="B9076" t="str">
        <f t="shared" si="145"/>
        <v/>
      </c>
      <c r="K9076"/>
    </row>
    <row r="9077" spans="2:11" x14ac:dyDescent="0.25">
      <c r="B9077" t="str">
        <f t="shared" si="145"/>
        <v/>
      </c>
      <c r="K9077"/>
    </row>
    <row r="9078" spans="2:11" x14ac:dyDescent="0.25">
      <c r="B9078" t="str">
        <f t="shared" si="145"/>
        <v/>
      </c>
      <c r="K9078"/>
    </row>
    <row r="9079" spans="2:11" x14ac:dyDescent="0.25">
      <c r="B9079" t="str">
        <f t="shared" si="145"/>
        <v/>
      </c>
      <c r="K9079"/>
    </row>
    <row r="9080" spans="2:11" x14ac:dyDescent="0.25">
      <c r="B9080" t="str">
        <f t="shared" si="145"/>
        <v/>
      </c>
      <c r="K9080"/>
    </row>
    <row r="9081" spans="2:11" x14ac:dyDescent="0.25">
      <c r="B9081" t="str">
        <f t="shared" si="145"/>
        <v/>
      </c>
      <c r="K9081"/>
    </row>
    <row r="9082" spans="2:11" x14ac:dyDescent="0.25">
      <c r="B9082" t="str">
        <f t="shared" si="145"/>
        <v/>
      </c>
      <c r="K9082"/>
    </row>
    <row r="9083" spans="2:11" x14ac:dyDescent="0.25">
      <c r="B9083" t="str">
        <f t="shared" si="145"/>
        <v/>
      </c>
      <c r="K9083"/>
    </row>
    <row r="9084" spans="2:11" x14ac:dyDescent="0.25">
      <c r="B9084" t="str">
        <f t="shared" si="145"/>
        <v/>
      </c>
      <c r="K9084"/>
    </row>
    <row r="9085" spans="2:11" x14ac:dyDescent="0.25">
      <c r="B9085" t="str">
        <f t="shared" si="145"/>
        <v/>
      </c>
      <c r="K9085"/>
    </row>
    <row r="9086" spans="2:11" x14ac:dyDescent="0.25">
      <c r="B9086" t="str">
        <f t="shared" si="145"/>
        <v/>
      </c>
      <c r="K9086"/>
    </row>
    <row r="9087" spans="2:11" x14ac:dyDescent="0.25">
      <c r="B9087" t="str">
        <f t="shared" si="145"/>
        <v/>
      </c>
      <c r="K9087"/>
    </row>
    <row r="9088" spans="2:11" x14ac:dyDescent="0.25">
      <c r="B9088" t="str">
        <f t="shared" si="145"/>
        <v/>
      </c>
      <c r="K9088"/>
    </row>
    <row r="9089" spans="2:11" x14ac:dyDescent="0.25">
      <c r="B9089" t="str">
        <f t="shared" si="145"/>
        <v/>
      </c>
      <c r="K9089"/>
    </row>
    <row r="9090" spans="2:11" x14ac:dyDescent="0.25">
      <c r="B9090" t="str">
        <f t="shared" si="145"/>
        <v/>
      </c>
      <c r="K9090"/>
    </row>
    <row r="9091" spans="2:11" x14ac:dyDescent="0.25">
      <c r="B9091" t="str">
        <f t="shared" si="145"/>
        <v/>
      </c>
      <c r="K9091"/>
    </row>
    <row r="9092" spans="2:11" x14ac:dyDescent="0.25">
      <c r="B9092" t="str">
        <f t="shared" si="145"/>
        <v/>
      </c>
      <c r="K9092"/>
    </row>
    <row r="9093" spans="2:11" x14ac:dyDescent="0.25">
      <c r="B9093" t="str">
        <f t="shared" si="145"/>
        <v/>
      </c>
      <c r="K9093"/>
    </row>
    <row r="9094" spans="2:11" x14ac:dyDescent="0.25">
      <c r="B9094" t="str">
        <f t="shared" si="145"/>
        <v/>
      </c>
      <c r="K9094"/>
    </row>
    <row r="9095" spans="2:11" x14ac:dyDescent="0.25">
      <c r="B9095" t="str">
        <f t="shared" si="145"/>
        <v/>
      </c>
      <c r="K9095"/>
    </row>
    <row r="9096" spans="2:11" x14ac:dyDescent="0.25">
      <c r="B9096" t="str">
        <f t="shared" si="145"/>
        <v/>
      </c>
      <c r="K9096"/>
    </row>
    <row r="9097" spans="2:11" x14ac:dyDescent="0.25">
      <c r="B9097" t="str">
        <f t="shared" si="145"/>
        <v/>
      </c>
      <c r="K9097"/>
    </row>
    <row r="9098" spans="2:11" x14ac:dyDescent="0.25">
      <c r="B9098" t="str">
        <f t="shared" ref="B9098:B9161" si="146">LEFT(A9098,3)</f>
        <v/>
      </c>
      <c r="K9098"/>
    </row>
    <row r="9099" spans="2:11" x14ac:dyDescent="0.25">
      <c r="B9099" t="str">
        <f t="shared" si="146"/>
        <v/>
      </c>
      <c r="K9099"/>
    </row>
    <row r="9100" spans="2:11" x14ac:dyDescent="0.25">
      <c r="B9100" t="str">
        <f t="shared" si="146"/>
        <v/>
      </c>
      <c r="K9100"/>
    </row>
    <row r="9101" spans="2:11" x14ac:dyDescent="0.25">
      <c r="B9101" t="str">
        <f t="shared" si="146"/>
        <v/>
      </c>
      <c r="K9101"/>
    </row>
    <row r="9102" spans="2:11" x14ac:dyDescent="0.25">
      <c r="B9102" t="str">
        <f t="shared" si="146"/>
        <v/>
      </c>
      <c r="K9102"/>
    </row>
    <row r="9103" spans="2:11" x14ac:dyDescent="0.25">
      <c r="B9103" t="str">
        <f t="shared" si="146"/>
        <v/>
      </c>
      <c r="K9103"/>
    </row>
    <row r="9104" spans="2:11" x14ac:dyDescent="0.25">
      <c r="B9104" t="str">
        <f t="shared" si="146"/>
        <v/>
      </c>
      <c r="K9104"/>
    </row>
    <row r="9105" spans="2:11" x14ac:dyDescent="0.25">
      <c r="B9105" t="str">
        <f t="shared" si="146"/>
        <v/>
      </c>
      <c r="K9105"/>
    </row>
    <row r="9106" spans="2:11" x14ac:dyDescent="0.25">
      <c r="B9106" t="str">
        <f t="shared" si="146"/>
        <v/>
      </c>
      <c r="K9106"/>
    </row>
    <row r="9107" spans="2:11" x14ac:dyDescent="0.25">
      <c r="B9107" t="str">
        <f t="shared" si="146"/>
        <v/>
      </c>
      <c r="K9107"/>
    </row>
    <row r="9108" spans="2:11" x14ac:dyDescent="0.25">
      <c r="B9108" t="str">
        <f t="shared" si="146"/>
        <v/>
      </c>
      <c r="K9108"/>
    </row>
    <row r="9109" spans="2:11" x14ac:dyDescent="0.25">
      <c r="B9109" t="str">
        <f t="shared" si="146"/>
        <v/>
      </c>
      <c r="K9109"/>
    </row>
    <row r="9110" spans="2:11" x14ac:dyDescent="0.25">
      <c r="B9110" t="str">
        <f t="shared" si="146"/>
        <v/>
      </c>
      <c r="K9110"/>
    </row>
    <row r="9111" spans="2:11" x14ac:dyDescent="0.25">
      <c r="B9111" t="str">
        <f t="shared" si="146"/>
        <v/>
      </c>
      <c r="K9111"/>
    </row>
    <row r="9112" spans="2:11" x14ac:dyDescent="0.25">
      <c r="B9112" t="str">
        <f t="shared" si="146"/>
        <v/>
      </c>
      <c r="K9112"/>
    </row>
    <row r="9113" spans="2:11" x14ac:dyDescent="0.25">
      <c r="B9113" t="str">
        <f t="shared" si="146"/>
        <v/>
      </c>
      <c r="K9113"/>
    </row>
    <row r="9114" spans="2:11" x14ac:dyDescent="0.25">
      <c r="B9114" t="str">
        <f t="shared" si="146"/>
        <v/>
      </c>
      <c r="K9114"/>
    </row>
    <row r="9115" spans="2:11" x14ac:dyDescent="0.25">
      <c r="B9115" t="str">
        <f t="shared" si="146"/>
        <v/>
      </c>
      <c r="K9115"/>
    </row>
    <row r="9116" spans="2:11" x14ac:dyDescent="0.25">
      <c r="B9116" t="str">
        <f t="shared" si="146"/>
        <v/>
      </c>
      <c r="K9116"/>
    </row>
    <row r="9117" spans="2:11" x14ac:dyDescent="0.25">
      <c r="B9117" t="str">
        <f t="shared" si="146"/>
        <v/>
      </c>
      <c r="K9117"/>
    </row>
    <row r="9118" spans="2:11" x14ac:dyDescent="0.25">
      <c r="B9118" t="str">
        <f t="shared" si="146"/>
        <v/>
      </c>
      <c r="K9118"/>
    </row>
    <row r="9119" spans="2:11" x14ac:dyDescent="0.25">
      <c r="B9119" t="str">
        <f t="shared" si="146"/>
        <v/>
      </c>
      <c r="K9119"/>
    </row>
    <row r="9120" spans="2:11" x14ac:dyDescent="0.25">
      <c r="B9120" t="str">
        <f t="shared" si="146"/>
        <v/>
      </c>
      <c r="K9120"/>
    </row>
    <row r="9121" spans="2:11" x14ac:dyDescent="0.25">
      <c r="B9121" t="str">
        <f t="shared" si="146"/>
        <v/>
      </c>
      <c r="K9121"/>
    </row>
    <row r="9122" spans="2:11" x14ac:dyDescent="0.25">
      <c r="B9122" t="str">
        <f t="shared" si="146"/>
        <v/>
      </c>
      <c r="K9122"/>
    </row>
    <row r="9123" spans="2:11" x14ac:dyDescent="0.25">
      <c r="B9123" t="str">
        <f t="shared" si="146"/>
        <v/>
      </c>
      <c r="K9123"/>
    </row>
    <row r="9124" spans="2:11" x14ac:dyDescent="0.25">
      <c r="B9124" t="str">
        <f t="shared" si="146"/>
        <v/>
      </c>
      <c r="K9124"/>
    </row>
    <row r="9125" spans="2:11" x14ac:dyDescent="0.25">
      <c r="B9125" t="str">
        <f t="shared" si="146"/>
        <v/>
      </c>
      <c r="K9125"/>
    </row>
    <row r="9126" spans="2:11" x14ac:dyDescent="0.25">
      <c r="B9126" t="str">
        <f t="shared" si="146"/>
        <v/>
      </c>
      <c r="K9126"/>
    </row>
    <row r="9127" spans="2:11" x14ac:dyDescent="0.25">
      <c r="B9127" t="str">
        <f t="shared" si="146"/>
        <v/>
      </c>
      <c r="K9127"/>
    </row>
    <row r="9128" spans="2:11" x14ac:dyDescent="0.25">
      <c r="B9128" t="str">
        <f t="shared" si="146"/>
        <v/>
      </c>
      <c r="K9128"/>
    </row>
    <row r="9129" spans="2:11" x14ac:dyDescent="0.25">
      <c r="B9129" t="str">
        <f t="shared" si="146"/>
        <v/>
      </c>
      <c r="K9129"/>
    </row>
    <row r="9130" spans="2:11" x14ac:dyDescent="0.25">
      <c r="B9130" t="str">
        <f t="shared" si="146"/>
        <v/>
      </c>
      <c r="K9130"/>
    </row>
    <row r="9131" spans="2:11" x14ac:dyDescent="0.25">
      <c r="B9131" t="str">
        <f t="shared" si="146"/>
        <v/>
      </c>
      <c r="K9131"/>
    </row>
    <row r="9132" spans="2:11" x14ac:dyDescent="0.25">
      <c r="B9132" t="str">
        <f t="shared" si="146"/>
        <v/>
      </c>
      <c r="K9132"/>
    </row>
    <row r="9133" spans="2:11" x14ac:dyDescent="0.25">
      <c r="B9133" t="str">
        <f t="shared" si="146"/>
        <v/>
      </c>
      <c r="K9133"/>
    </row>
    <row r="9134" spans="2:11" x14ac:dyDescent="0.25">
      <c r="B9134" t="str">
        <f t="shared" si="146"/>
        <v/>
      </c>
      <c r="K9134"/>
    </row>
    <row r="9135" spans="2:11" x14ac:dyDescent="0.25">
      <c r="B9135" t="str">
        <f t="shared" si="146"/>
        <v/>
      </c>
      <c r="K9135"/>
    </row>
    <row r="9136" spans="2:11" x14ac:dyDescent="0.25">
      <c r="B9136" t="str">
        <f t="shared" si="146"/>
        <v/>
      </c>
      <c r="K9136"/>
    </row>
    <row r="9137" spans="2:11" x14ac:dyDescent="0.25">
      <c r="B9137" t="str">
        <f t="shared" si="146"/>
        <v/>
      </c>
      <c r="K9137"/>
    </row>
    <row r="9138" spans="2:11" x14ac:dyDescent="0.25">
      <c r="B9138" t="str">
        <f t="shared" si="146"/>
        <v/>
      </c>
      <c r="K9138"/>
    </row>
    <row r="9139" spans="2:11" x14ac:dyDescent="0.25">
      <c r="B9139" t="str">
        <f t="shared" si="146"/>
        <v/>
      </c>
      <c r="K9139"/>
    </row>
    <row r="9140" spans="2:11" x14ac:dyDescent="0.25">
      <c r="B9140" t="str">
        <f t="shared" si="146"/>
        <v/>
      </c>
      <c r="K9140"/>
    </row>
    <row r="9141" spans="2:11" x14ac:dyDescent="0.25">
      <c r="B9141" t="str">
        <f t="shared" si="146"/>
        <v/>
      </c>
      <c r="K9141"/>
    </row>
    <row r="9142" spans="2:11" x14ac:dyDescent="0.25">
      <c r="B9142" t="str">
        <f t="shared" si="146"/>
        <v/>
      </c>
      <c r="K9142"/>
    </row>
    <row r="9143" spans="2:11" x14ac:dyDescent="0.25">
      <c r="B9143" t="str">
        <f t="shared" si="146"/>
        <v/>
      </c>
      <c r="K9143"/>
    </row>
    <row r="9144" spans="2:11" x14ac:dyDescent="0.25">
      <c r="B9144" t="str">
        <f t="shared" si="146"/>
        <v/>
      </c>
      <c r="K9144"/>
    </row>
    <row r="9145" spans="2:11" x14ac:dyDescent="0.25">
      <c r="B9145" t="str">
        <f t="shared" si="146"/>
        <v/>
      </c>
      <c r="K9145"/>
    </row>
    <row r="9146" spans="2:11" x14ac:dyDescent="0.25">
      <c r="B9146" t="str">
        <f t="shared" si="146"/>
        <v/>
      </c>
      <c r="K9146"/>
    </row>
    <row r="9147" spans="2:11" x14ac:dyDescent="0.25">
      <c r="B9147" t="str">
        <f t="shared" si="146"/>
        <v/>
      </c>
      <c r="K9147"/>
    </row>
    <row r="9148" spans="2:11" x14ac:dyDescent="0.25">
      <c r="B9148" t="str">
        <f t="shared" si="146"/>
        <v/>
      </c>
      <c r="K9148"/>
    </row>
    <row r="9149" spans="2:11" x14ac:dyDescent="0.25">
      <c r="B9149" t="str">
        <f t="shared" si="146"/>
        <v/>
      </c>
      <c r="K9149"/>
    </row>
    <row r="9150" spans="2:11" x14ac:dyDescent="0.25">
      <c r="B9150" t="str">
        <f t="shared" si="146"/>
        <v/>
      </c>
      <c r="K9150"/>
    </row>
    <row r="9151" spans="2:11" x14ac:dyDescent="0.25">
      <c r="B9151" t="str">
        <f t="shared" si="146"/>
        <v/>
      </c>
      <c r="K9151"/>
    </row>
    <row r="9152" spans="2:11" x14ac:dyDescent="0.25">
      <c r="B9152" t="str">
        <f t="shared" si="146"/>
        <v/>
      </c>
      <c r="K9152"/>
    </row>
    <row r="9153" spans="2:11" x14ac:dyDescent="0.25">
      <c r="B9153" t="str">
        <f t="shared" si="146"/>
        <v/>
      </c>
      <c r="K9153"/>
    </row>
    <row r="9154" spans="2:11" x14ac:dyDescent="0.25">
      <c r="B9154" t="str">
        <f t="shared" si="146"/>
        <v/>
      </c>
      <c r="K9154"/>
    </row>
    <row r="9155" spans="2:11" x14ac:dyDescent="0.25">
      <c r="B9155" t="str">
        <f t="shared" si="146"/>
        <v/>
      </c>
      <c r="K9155"/>
    </row>
    <row r="9156" spans="2:11" x14ac:dyDescent="0.25">
      <c r="B9156" t="str">
        <f t="shared" si="146"/>
        <v/>
      </c>
      <c r="K9156"/>
    </row>
    <row r="9157" spans="2:11" x14ac:dyDescent="0.25">
      <c r="B9157" t="str">
        <f t="shared" si="146"/>
        <v/>
      </c>
      <c r="K9157"/>
    </row>
    <row r="9158" spans="2:11" x14ac:dyDescent="0.25">
      <c r="B9158" t="str">
        <f t="shared" si="146"/>
        <v/>
      </c>
      <c r="K9158"/>
    </row>
    <row r="9159" spans="2:11" x14ac:dyDescent="0.25">
      <c r="B9159" t="str">
        <f t="shared" si="146"/>
        <v/>
      </c>
      <c r="K9159"/>
    </row>
    <row r="9160" spans="2:11" x14ac:dyDescent="0.25">
      <c r="B9160" t="str">
        <f t="shared" si="146"/>
        <v/>
      </c>
      <c r="K9160"/>
    </row>
    <row r="9161" spans="2:11" x14ac:dyDescent="0.25">
      <c r="B9161" t="str">
        <f t="shared" si="146"/>
        <v/>
      </c>
      <c r="K9161"/>
    </row>
    <row r="9162" spans="2:11" x14ac:dyDescent="0.25">
      <c r="B9162" t="str">
        <f t="shared" ref="B9162:B9225" si="147">LEFT(A9162,3)</f>
        <v/>
      </c>
      <c r="K9162"/>
    </row>
    <row r="9163" spans="2:11" x14ac:dyDescent="0.25">
      <c r="B9163" t="str">
        <f t="shared" si="147"/>
        <v/>
      </c>
      <c r="K9163"/>
    </row>
    <row r="9164" spans="2:11" x14ac:dyDescent="0.25">
      <c r="B9164" t="str">
        <f t="shared" si="147"/>
        <v/>
      </c>
      <c r="K9164"/>
    </row>
    <row r="9165" spans="2:11" x14ac:dyDescent="0.25">
      <c r="B9165" t="str">
        <f t="shared" si="147"/>
        <v/>
      </c>
      <c r="K9165"/>
    </row>
    <row r="9166" spans="2:11" x14ac:dyDescent="0.25">
      <c r="B9166" t="str">
        <f t="shared" si="147"/>
        <v/>
      </c>
      <c r="K9166"/>
    </row>
    <row r="9167" spans="2:11" x14ac:dyDescent="0.25">
      <c r="B9167" t="str">
        <f t="shared" si="147"/>
        <v/>
      </c>
      <c r="K9167"/>
    </row>
    <row r="9168" spans="2:11" x14ac:dyDescent="0.25">
      <c r="B9168" t="str">
        <f t="shared" si="147"/>
        <v/>
      </c>
      <c r="K9168"/>
    </row>
    <row r="9169" spans="2:11" x14ac:dyDescent="0.25">
      <c r="B9169" t="str">
        <f t="shared" si="147"/>
        <v/>
      </c>
      <c r="K9169"/>
    </row>
    <row r="9170" spans="2:11" x14ac:dyDescent="0.25">
      <c r="B9170" t="str">
        <f t="shared" si="147"/>
        <v/>
      </c>
      <c r="K9170"/>
    </row>
    <row r="9171" spans="2:11" x14ac:dyDescent="0.25">
      <c r="B9171" t="str">
        <f t="shared" si="147"/>
        <v/>
      </c>
      <c r="K9171"/>
    </row>
    <row r="9172" spans="2:11" x14ac:dyDescent="0.25">
      <c r="B9172" t="str">
        <f t="shared" si="147"/>
        <v/>
      </c>
      <c r="K9172"/>
    </row>
    <row r="9173" spans="2:11" x14ac:dyDescent="0.25">
      <c r="B9173" t="str">
        <f t="shared" si="147"/>
        <v/>
      </c>
      <c r="K9173"/>
    </row>
    <row r="9174" spans="2:11" x14ac:dyDescent="0.25">
      <c r="B9174" t="str">
        <f t="shared" si="147"/>
        <v/>
      </c>
      <c r="K9174"/>
    </row>
    <row r="9175" spans="2:11" x14ac:dyDescent="0.25">
      <c r="B9175" t="str">
        <f t="shared" si="147"/>
        <v/>
      </c>
      <c r="K9175"/>
    </row>
    <row r="9176" spans="2:11" x14ac:dyDescent="0.25">
      <c r="B9176" t="str">
        <f t="shared" si="147"/>
        <v/>
      </c>
      <c r="K9176"/>
    </row>
    <row r="9177" spans="2:11" x14ac:dyDescent="0.25">
      <c r="B9177" t="str">
        <f t="shared" si="147"/>
        <v/>
      </c>
      <c r="K9177"/>
    </row>
    <row r="9178" spans="2:11" x14ac:dyDescent="0.25">
      <c r="B9178" t="str">
        <f t="shared" si="147"/>
        <v/>
      </c>
      <c r="K9178"/>
    </row>
    <row r="9179" spans="2:11" x14ac:dyDescent="0.25">
      <c r="B9179" t="str">
        <f t="shared" si="147"/>
        <v/>
      </c>
      <c r="K9179"/>
    </row>
    <row r="9180" spans="2:11" x14ac:dyDescent="0.25">
      <c r="B9180" t="str">
        <f t="shared" si="147"/>
        <v/>
      </c>
      <c r="K9180"/>
    </row>
    <row r="9181" spans="2:11" x14ac:dyDescent="0.25">
      <c r="B9181" t="str">
        <f t="shared" si="147"/>
        <v/>
      </c>
      <c r="K9181"/>
    </row>
    <row r="9182" spans="2:11" x14ac:dyDescent="0.25">
      <c r="B9182" t="str">
        <f t="shared" si="147"/>
        <v/>
      </c>
      <c r="K9182"/>
    </row>
    <row r="9183" spans="2:11" x14ac:dyDescent="0.25">
      <c r="B9183" t="str">
        <f t="shared" si="147"/>
        <v/>
      </c>
      <c r="K9183"/>
    </row>
    <row r="9184" spans="2:11" x14ac:dyDescent="0.25">
      <c r="B9184" t="str">
        <f t="shared" si="147"/>
        <v/>
      </c>
      <c r="K9184"/>
    </row>
    <row r="9185" spans="2:11" x14ac:dyDescent="0.25">
      <c r="B9185" t="str">
        <f t="shared" si="147"/>
        <v/>
      </c>
      <c r="K9185"/>
    </row>
    <row r="9186" spans="2:11" x14ac:dyDescent="0.25">
      <c r="B9186" t="str">
        <f t="shared" si="147"/>
        <v/>
      </c>
      <c r="K9186"/>
    </row>
    <row r="9187" spans="2:11" x14ac:dyDescent="0.25">
      <c r="B9187" t="str">
        <f t="shared" si="147"/>
        <v/>
      </c>
      <c r="K9187"/>
    </row>
    <row r="9188" spans="2:11" x14ac:dyDescent="0.25">
      <c r="B9188" t="str">
        <f t="shared" si="147"/>
        <v/>
      </c>
      <c r="K9188"/>
    </row>
    <row r="9189" spans="2:11" x14ac:dyDescent="0.25">
      <c r="B9189" t="str">
        <f t="shared" si="147"/>
        <v/>
      </c>
      <c r="K9189"/>
    </row>
    <row r="9190" spans="2:11" x14ac:dyDescent="0.25">
      <c r="B9190" t="str">
        <f t="shared" si="147"/>
        <v/>
      </c>
      <c r="K9190"/>
    </row>
    <row r="9191" spans="2:11" x14ac:dyDescent="0.25">
      <c r="B9191" t="str">
        <f t="shared" si="147"/>
        <v/>
      </c>
      <c r="K9191"/>
    </row>
    <row r="9192" spans="2:11" x14ac:dyDescent="0.25">
      <c r="B9192" t="str">
        <f t="shared" si="147"/>
        <v/>
      </c>
      <c r="K9192"/>
    </row>
    <row r="9193" spans="2:11" x14ac:dyDescent="0.25">
      <c r="B9193" t="str">
        <f t="shared" si="147"/>
        <v/>
      </c>
      <c r="K9193"/>
    </row>
    <row r="9194" spans="2:11" x14ac:dyDescent="0.25">
      <c r="B9194" t="str">
        <f t="shared" si="147"/>
        <v/>
      </c>
      <c r="K9194"/>
    </row>
    <row r="9195" spans="2:11" x14ac:dyDescent="0.25">
      <c r="B9195" t="str">
        <f t="shared" si="147"/>
        <v/>
      </c>
      <c r="K9195"/>
    </row>
    <row r="9196" spans="2:11" x14ac:dyDescent="0.25">
      <c r="B9196" t="str">
        <f t="shared" si="147"/>
        <v/>
      </c>
      <c r="K9196"/>
    </row>
    <row r="9197" spans="2:11" x14ac:dyDescent="0.25">
      <c r="B9197" t="str">
        <f t="shared" si="147"/>
        <v/>
      </c>
      <c r="K9197"/>
    </row>
    <row r="9198" spans="2:11" x14ac:dyDescent="0.25">
      <c r="B9198" t="str">
        <f t="shared" si="147"/>
        <v/>
      </c>
      <c r="K9198"/>
    </row>
    <row r="9199" spans="2:11" x14ac:dyDescent="0.25">
      <c r="B9199" t="str">
        <f t="shared" si="147"/>
        <v/>
      </c>
      <c r="K9199"/>
    </row>
    <row r="9200" spans="2:11" x14ac:dyDescent="0.25">
      <c r="B9200" t="str">
        <f t="shared" si="147"/>
        <v/>
      </c>
      <c r="K9200"/>
    </row>
    <row r="9201" spans="2:11" x14ac:dyDescent="0.25">
      <c r="B9201" t="str">
        <f t="shared" si="147"/>
        <v/>
      </c>
      <c r="K9201"/>
    </row>
    <row r="9202" spans="2:11" x14ac:dyDescent="0.25">
      <c r="B9202" t="str">
        <f t="shared" si="147"/>
        <v/>
      </c>
      <c r="K9202"/>
    </row>
    <row r="9203" spans="2:11" x14ac:dyDescent="0.25">
      <c r="B9203" t="str">
        <f t="shared" si="147"/>
        <v/>
      </c>
      <c r="K9203"/>
    </row>
    <row r="9204" spans="2:11" x14ac:dyDescent="0.25">
      <c r="B9204" t="str">
        <f t="shared" si="147"/>
        <v/>
      </c>
      <c r="K9204"/>
    </row>
    <row r="9205" spans="2:11" x14ac:dyDescent="0.25">
      <c r="B9205" t="str">
        <f t="shared" si="147"/>
        <v/>
      </c>
      <c r="K9205"/>
    </row>
    <row r="9206" spans="2:11" x14ac:dyDescent="0.25">
      <c r="B9206" t="str">
        <f t="shared" si="147"/>
        <v/>
      </c>
      <c r="K9206"/>
    </row>
    <row r="9207" spans="2:11" x14ac:dyDescent="0.25">
      <c r="B9207" t="str">
        <f t="shared" si="147"/>
        <v/>
      </c>
      <c r="K9207"/>
    </row>
    <row r="9208" spans="2:11" x14ac:dyDescent="0.25">
      <c r="B9208" t="str">
        <f t="shared" si="147"/>
        <v/>
      </c>
      <c r="K9208"/>
    </row>
    <row r="9209" spans="2:11" x14ac:dyDescent="0.25">
      <c r="B9209" t="str">
        <f t="shared" si="147"/>
        <v/>
      </c>
      <c r="K9209"/>
    </row>
    <row r="9210" spans="2:11" x14ac:dyDescent="0.25">
      <c r="B9210" t="str">
        <f t="shared" si="147"/>
        <v/>
      </c>
      <c r="K9210"/>
    </row>
    <row r="9211" spans="2:11" x14ac:dyDescent="0.25">
      <c r="B9211" t="str">
        <f t="shared" si="147"/>
        <v/>
      </c>
      <c r="K9211"/>
    </row>
    <row r="9212" spans="2:11" x14ac:dyDescent="0.25">
      <c r="B9212" t="str">
        <f t="shared" si="147"/>
        <v/>
      </c>
      <c r="K9212"/>
    </row>
    <row r="9213" spans="2:11" x14ac:dyDescent="0.25">
      <c r="B9213" t="str">
        <f t="shared" si="147"/>
        <v/>
      </c>
      <c r="K9213"/>
    </row>
    <row r="9214" spans="2:11" x14ac:dyDescent="0.25">
      <c r="B9214" t="str">
        <f t="shared" si="147"/>
        <v/>
      </c>
      <c r="K9214"/>
    </row>
    <row r="9215" spans="2:11" x14ac:dyDescent="0.25">
      <c r="B9215" t="str">
        <f t="shared" si="147"/>
        <v/>
      </c>
      <c r="K9215"/>
    </row>
    <row r="9216" spans="2:11" x14ac:dyDescent="0.25">
      <c r="B9216" t="str">
        <f t="shared" si="147"/>
        <v/>
      </c>
      <c r="K9216"/>
    </row>
    <row r="9217" spans="2:11" x14ac:dyDescent="0.25">
      <c r="B9217" t="str">
        <f t="shared" si="147"/>
        <v/>
      </c>
      <c r="K9217"/>
    </row>
    <row r="9218" spans="2:11" x14ac:dyDescent="0.25">
      <c r="B9218" t="str">
        <f t="shared" si="147"/>
        <v/>
      </c>
      <c r="K9218"/>
    </row>
    <row r="9219" spans="2:11" x14ac:dyDescent="0.25">
      <c r="B9219" t="str">
        <f t="shared" si="147"/>
        <v/>
      </c>
      <c r="K9219"/>
    </row>
    <row r="9220" spans="2:11" x14ac:dyDescent="0.25">
      <c r="B9220" t="str">
        <f t="shared" si="147"/>
        <v/>
      </c>
      <c r="K9220"/>
    </row>
    <row r="9221" spans="2:11" x14ac:dyDescent="0.25">
      <c r="B9221" t="str">
        <f t="shared" si="147"/>
        <v/>
      </c>
      <c r="K9221"/>
    </row>
    <row r="9222" spans="2:11" x14ac:dyDescent="0.25">
      <c r="B9222" t="str">
        <f t="shared" si="147"/>
        <v/>
      </c>
      <c r="K9222"/>
    </row>
    <row r="9223" spans="2:11" x14ac:dyDescent="0.25">
      <c r="B9223" t="str">
        <f t="shared" si="147"/>
        <v/>
      </c>
      <c r="K9223"/>
    </row>
    <row r="9224" spans="2:11" x14ac:dyDescent="0.25">
      <c r="B9224" t="str">
        <f t="shared" si="147"/>
        <v/>
      </c>
      <c r="K9224"/>
    </row>
    <row r="9225" spans="2:11" x14ac:dyDescent="0.25">
      <c r="B9225" t="str">
        <f t="shared" si="147"/>
        <v/>
      </c>
      <c r="K9225"/>
    </row>
    <row r="9226" spans="2:11" x14ac:dyDescent="0.25">
      <c r="B9226" t="str">
        <f t="shared" ref="B9226:B9289" si="148">LEFT(A9226,3)</f>
        <v/>
      </c>
      <c r="K9226"/>
    </row>
    <row r="9227" spans="2:11" x14ac:dyDescent="0.25">
      <c r="B9227" t="str">
        <f t="shared" si="148"/>
        <v/>
      </c>
      <c r="K9227"/>
    </row>
    <row r="9228" spans="2:11" x14ac:dyDescent="0.25">
      <c r="B9228" t="str">
        <f t="shared" si="148"/>
        <v/>
      </c>
      <c r="K9228"/>
    </row>
    <row r="9229" spans="2:11" x14ac:dyDescent="0.25">
      <c r="B9229" t="str">
        <f t="shared" si="148"/>
        <v/>
      </c>
      <c r="K9229"/>
    </row>
    <row r="9230" spans="2:11" x14ac:dyDescent="0.25">
      <c r="B9230" t="str">
        <f t="shared" si="148"/>
        <v/>
      </c>
      <c r="K9230"/>
    </row>
    <row r="9231" spans="2:11" x14ac:dyDescent="0.25">
      <c r="B9231" t="str">
        <f t="shared" si="148"/>
        <v/>
      </c>
      <c r="K9231"/>
    </row>
    <row r="9232" spans="2:11" x14ac:dyDescent="0.25">
      <c r="B9232" t="str">
        <f t="shared" si="148"/>
        <v/>
      </c>
      <c r="K9232"/>
    </row>
    <row r="9233" spans="2:11" x14ac:dyDescent="0.25">
      <c r="B9233" t="str">
        <f t="shared" si="148"/>
        <v/>
      </c>
      <c r="K9233"/>
    </row>
    <row r="9234" spans="2:11" x14ac:dyDescent="0.25">
      <c r="B9234" t="str">
        <f t="shared" si="148"/>
        <v/>
      </c>
      <c r="K9234"/>
    </row>
    <row r="9235" spans="2:11" x14ac:dyDescent="0.25">
      <c r="B9235" t="str">
        <f t="shared" si="148"/>
        <v/>
      </c>
      <c r="K9235"/>
    </row>
    <row r="9236" spans="2:11" x14ac:dyDescent="0.25">
      <c r="B9236" t="str">
        <f t="shared" si="148"/>
        <v/>
      </c>
      <c r="K9236"/>
    </row>
    <row r="9237" spans="2:11" x14ac:dyDescent="0.25">
      <c r="B9237" t="str">
        <f t="shared" si="148"/>
        <v/>
      </c>
      <c r="K9237"/>
    </row>
    <row r="9238" spans="2:11" x14ac:dyDescent="0.25">
      <c r="B9238" t="str">
        <f t="shared" si="148"/>
        <v/>
      </c>
      <c r="K9238"/>
    </row>
    <row r="9239" spans="2:11" x14ac:dyDescent="0.25">
      <c r="B9239" t="str">
        <f t="shared" si="148"/>
        <v/>
      </c>
      <c r="K9239"/>
    </row>
    <row r="9240" spans="2:11" x14ac:dyDescent="0.25">
      <c r="B9240" t="str">
        <f t="shared" si="148"/>
        <v/>
      </c>
      <c r="K9240"/>
    </row>
    <row r="9241" spans="2:11" x14ac:dyDescent="0.25">
      <c r="B9241" t="str">
        <f t="shared" si="148"/>
        <v/>
      </c>
      <c r="K9241"/>
    </row>
    <row r="9242" spans="2:11" x14ac:dyDescent="0.25">
      <c r="B9242" t="str">
        <f t="shared" si="148"/>
        <v/>
      </c>
      <c r="K9242"/>
    </row>
    <row r="9243" spans="2:11" x14ac:dyDescent="0.25">
      <c r="B9243" t="str">
        <f t="shared" si="148"/>
        <v/>
      </c>
      <c r="K9243"/>
    </row>
    <row r="9244" spans="2:11" x14ac:dyDescent="0.25">
      <c r="B9244" t="str">
        <f t="shared" si="148"/>
        <v/>
      </c>
      <c r="K9244"/>
    </row>
    <row r="9245" spans="2:11" x14ac:dyDescent="0.25">
      <c r="B9245" t="str">
        <f t="shared" si="148"/>
        <v/>
      </c>
      <c r="K9245"/>
    </row>
    <row r="9246" spans="2:11" x14ac:dyDescent="0.25">
      <c r="B9246" t="str">
        <f t="shared" si="148"/>
        <v/>
      </c>
      <c r="K9246"/>
    </row>
    <row r="9247" spans="2:11" x14ac:dyDescent="0.25">
      <c r="B9247" t="str">
        <f t="shared" si="148"/>
        <v/>
      </c>
      <c r="K9247"/>
    </row>
    <row r="9248" spans="2:11" x14ac:dyDescent="0.25">
      <c r="B9248" t="str">
        <f t="shared" si="148"/>
        <v/>
      </c>
      <c r="K9248"/>
    </row>
    <row r="9249" spans="2:11" x14ac:dyDescent="0.25">
      <c r="B9249" t="str">
        <f t="shared" si="148"/>
        <v/>
      </c>
      <c r="K9249"/>
    </row>
    <row r="9250" spans="2:11" x14ac:dyDescent="0.25">
      <c r="B9250" t="str">
        <f t="shared" si="148"/>
        <v/>
      </c>
      <c r="K9250"/>
    </row>
    <row r="9251" spans="2:11" x14ac:dyDescent="0.25">
      <c r="B9251" t="str">
        <f t="shared" si="148"/>
        <v/>
      </c>
      <c r="K9251"/>
    </row>
    <row r="9252" spans="2:11" x14ac:dyDescent="0.25">
      <c r="B9252" t="str">
        <f t="shared" si="148"/>
        <v/>
      </c>
      <c r="K9252"/>
    </row>
    <row r="9253" spans="2:11" x14ac:dyDescent="0.25">
      <c r="B9253" t="str">
        <f t="shared" si="148"/>
        <v/>
      </c>
      <c r="K9253"/>
    </row>
    <row r="9254" spans="2:11" x14ac:dyDescent="0.25">
      <c r="B9254" t="str">
        <f t="shared" si="148"/>
        <v/>
      </c>
      <c r="K9254"/>
    </row>
    <row r="9255" spans="2:11" x14ac:dyDescent="0.25">
      <c r="B9255" t="str">
        <f t="shared" si="148"/>
        <v/>
      </c>
      <c r="K9255"/>
    </row>
    <row r="9256" spans="2:11" x14ac:dyDescent="0.25">
      <c r="B9256" t="str">
        <f t="shared" si="148"/>
        <v/>
      </c>
      <c r="K9256"/>
    </row>
    <row r="9257" spans="2:11" x14ac:dyDescent="0.25">
      <c r="B9257" t="str">
        <f t="shared" si="148"/>
        <v/>
      </c>
      <c r="K9257"/>
    </row>
    <row r="9258" spans="2:11" x14ac:dyDescent="0.25">
      <c r="B9258" t="str">
        <f t="shared" si="148"/>
        <v/>
      </c>
      <c r="K9258"/>
    </row>
    <row r="9259" spans="2:11" x14ac:dyDescent="0.25">
      <c r="B9259" t="str">
        <f t="shared" si="148"/>
        <v/>
      </c>
      <c r="K9259"/>
    </row>
    <row r="9260" spans="2:11" x14ac:dyDescent="0.25">
      <c r="B9260" t="str">
        <f t="shared" si="148"/>
        <v/>
      </c>
      <c r="K9260"/>
    </row>
    <row r="9261" spans="2:11" x14ac:dyDescent="0.25">
      <c r="B9261" t="str">
        <f t="shared" si="148"/>
        <v/>
      </c>
      <c r="K9261"/>
    </row>
    <row r="9262" spans="2:11" x14ac:dyDescent="0.25">
      <c r="B9262" t="str">
        <f t="shared" si="148"/>
        <v/>
      </c>
      <c r="K9262"/>
    </row>
    <row r="9263" spans="2:11" x14ac:dyDescent="0.25">
      <c r="B9263" t="str">
        <f t="shared" si="148"/>
        <v/>
      </c>
      <c r="K9263"/>
    </row>
    <row r="9264" spans="2:11" x14ac:dyDescent="0.25">
      <c r="B9264" t="str">
        <f t="shared" si="148"/>
        <v/>
      </c>
      <c r="K9264"/>
    </row>
    <row r="9265" spans="2:11" x14ac:dyDescent="0.25">
      <c r="B9265" t="str">
        <f t="shared" si="148"/>
        <v/>
      </c>
      <c r="K9265"/>
    </row>
    <row r="9266" spans="2:11" x14ac:dyDescent="0.25">
      <c r="B9266" t="str">
        <f t="shared" si="148"/>
        <v/>
      </c>
      <c r="K9266"/>
    </row>
    <row r="9267" spans="2:11" x14ac:dyDescent="0.25">
      <c r="B9267" t="str">
        <f t="shared" si="148"/>
        <v/>
      </c>
      <c r="K9267"/>
    </row>
    <row r="9268" spans="2:11" x14ac:dyDescent="0.25">
      <c r="B9268" t="str">
        <f t="shared" si="148"/>
        <v/>
      </c>
      <c r="K9268"/>
    </row>
    <row r="9269" spans="2:11" x14ac:dyDescent="0.25">
      <c r="B9269" t="str">
        <f t="shared" si="148"/>
        <v/>
      </c>
      <c r="K9269"/>
    </row>
    <row r="9270" spans="2:11" x14ac:dyDescent="0.25">
      <c r="B9270" t="str">
        <f t="shared" si="148"/>
        <v/>
      </c>
      <c r="K9270"/>
    </row>
    <row r="9271" spans="2:11" x14ac:dyDescent="0.25">
      <c r="B9271" t="str">
        <f t="shared" si="148"/>
        <v/>
      </c>
      <c r="K9271"/>
    </row>
    <row r="9272" spans="2:11" x14ac:dyDescent="0.25">
      <c r="B9272" t="str">
        <f t="shared" si="148"/>
        <v/>
      </c>
      <c r="K9272"/>
    </row>
    <row r="9273" spans="2:11" x14ac:dyDescent="0.25">
      <c r="B9273" t="str">
        <f t="shared" si="148"/>
        <v/>
      </c>
      <c r="K9273"/>
    </row>
    <row r="9274" spans="2:11" x14ac:dyDescent="0.25">
      <c r="B9274" t="str">
        <f t="shared" si="148"/>
        <v/>
      </c>
      <c r="K9274"/>
    </row>
    <row r="9275" spans="2:11" x14ac:dyDescent="0.25">
      <c r="B9275" t="str">
        <f t="shared" si="148"/>
        <v/>
      </c>
      <c r="K9275"/>
    </row>
    <row r="9276" spans="2:11" x14ac:dyDescent="0.25">
      <c r="B9276" t="str">
        <f t="shared" si="148"/>
        <v/>
      </c>
      <c r="K9276"/>
    </row>
    <row r="9277" spans="2:11" x14ac:dyDescent="0.25">
      <c r="B9277" t="str">
        <f t="shared" si="148"/>
        <v/>
      </c>
      <c r="K9277"/>
    </row>
    <row r="9278" spans="2:11" x14ac:dyDescent="0.25">
      <c r="B9278" t="str">
        <f t="shared" si="148"/>
        <v/>
      </c>
      <c r="K9278"/>
    </row>
    <row r="9279" spans="2:11" x14ac:dyDescent="0.25">
      <c r="B9279" t="str">
        <f t="shared" si="148"/>
        <v/>
      </c>
      <c r="K9279"/>
    </row>
    <row r="9280" spans="2:11" x14ac:dyDescent="0.25">
      <c r="B9280" t="str">
        <f t="shared" si="148"/>
        <v/>
      </c>
      <c r="K9280"/>
    </row>
    <row r="9281" spans="2:11" x14ac:dyDescent="0.25">
      <c r="B9281" t="str">
        <f t="shared" si="148"/>
        <v/>
      </c>
      <c r="K9281"/>
    </row>
    <row r="9282" spans="2:11" x14ac:dyDescent="0.25">
      <c r="B9282" t="str">
        <f t="shared" si="148"/>
        <v/>
      </c>
      <c r="K9282"/>
    </row>
    <row r="9283" spans="2:11" x14ac:dyDescent="0.25">
      <c r="B9283" t="str">
        <f t="shared" si="148"/>
        <v/>
      </c>
      <c r="K9283"/>
    </row>
    <row r="9284" spans="2:11" x14ac:dyDescent="0.25">
      <c r="B9284" t="str">
        <f t="shared" si="148"/>
        <v/>
      </c>
      <c r="K9284"/>
    </row>
    <row r="9285" spans="2:11" x14ac:dyDescent="0.25">
      <c r="B9285" t="str">
        <f t="shared" si="148"/>
        <v/>
      </c>
      <c r="K9285"/>
    </row>
    <row r="9286" spans="2:11" x14ac:dyDescent="0.25">
      <c r="B9286" t="str">
        <f t="shared" si="148"/>
        <v/>
      </c>
      <c r="K9286"/>
    </row>
    <row r="9287" spans="2:11" x14ac:dyDescent="0.25">
      <c r="B9287" t="str">
        <f t="shared" si="148"/>
        <v/>
      </c>
      <c r="K9287"/>
    </row>
    <row r="9288" spans="2:11" x14ac:dyDescent="0.25">
      <c r="B9288" t="str">
        <f t="shared" si="148"/>
        <v/>
      </c>
      <c r="K9288"/>
    </row>
    <row r="9289" spans="2:11" x14ac:dyDescent="0.25">
      <c r="B9289" t="str">
        <f t="shared" si="148"/>
        <v/>
      </c>
      <c r="K9289"/>
    </row>
    <row r="9290" spans="2:11" x14ac:dyDescent="0.25">
      <c r="B9290" t="str">
        <f t="shared" ref="B9290:B9353" si="149">LEFT(A9290,3)</f>
        <v/>
      </c>
      <c r="K9290"/>
    </row>
    <row r="9291" spans="2:11" x14ac:dyDescent="0.25">
      <c r="B9291" t="str">
        <f t="shared" si="149"/>
        <v/>
      </c>
      <c r="K9291"/>
    </row>
    <row r="9292" spans="2:11" x14ac:dyDescent="0.25">
      <c r="B9292" t="str">
        <f t="shared" si="149"/>
        <v/>
      </c>
      <c r="K9292"/>
    </row>
    <row r="9293" spans="2:11" x14ac:dyDescent="0.25">
      <c r="B9293" t="str">
        <f t="shared" si="149"/>
        <v/>
      </c>
      <c r="K9293"/>
    </row>
    <row r="9294" spans="2:11" x14ac:dyDescent="0.25">
      <c r="B9294" t="str">
        <f t="shared" si="149"/>
        <v/>
      </c>
      <c r="K9294"/>
    </row>
    <row r="9295" spans="2:11" x14ac:dyDescent="0.25">
      <c r="B9295" t="str">
        <f t="shared" si="149"/>
        <v/>
      </c>
      <c r="K9295"/>
    </row>
    <row r="9296" spans="2:11" x14ac:dyDescent="0.25">
      <c r="B9296" t="str">
        <f t="shared" si="149"/>
        <v/>
      </c>
      <c r="K9296"/>
    </row>
    <row r="9297" spans="2:11" x14ac:dyDescent="0.25">
      <c r="B9297" t="str">
        <f t="shared" si="149"/>
        <v/>
      </c>
      <c r="K9297"/>
    </row>
    <row r="9298" spans="2:11" x14ac:dyDescent="0.25">
      <c r="B9298" t="str">
        <f t="shared" si="149"/>
        <v/>
      </c>
      <c r="K9298"/>
    </row>
    <row r="9299" spans="2:11" x14ac:dyDescent="0.25">
      <c r="B9299" t="str">
        <f t="shared" si="149"/>
        <v/>
      </c>
      <c r="K9299"/>
    </row>
    <row r="9300" spans="2:11" x14ac:dyDescent="0.25">
      <c r="B9300" t="str">
        <f t="shared" si="149"/>
        <v/>
      </c>
      <c r="K9300"/>
    </row>
    <row r="9301" spans="2:11" x14ac:dyDescent="0.25">
      <c r="B9301" t="str">
        <f t="shared" si="149"/>
        <v/>
      </c>
      <c r="K9301"/>
    </row>
    <row r="9302" spans="2:11" x14ac:dyDescent="0.25">
      <c r="B9302" t="str">
        <f t="shared" si="149"/>
        <v/>
      </c>
      <c r="K9302"/>
    </row>
    <row r="9303" spans="2:11" x14ac:dyDescent="0.25">
      <c r="B9303" t="str">
        <f t="shared" si="149"/>
        <v/>
      </c>
      <c r="K9303"/>
    </row>
    <row r="9304" spans="2:11" x14ac:dyDescent="0.25">
      <c r="B9304" t="str">
        <f t="shared" si="149"/>
        <v/>
      </c>
      <c r="K9304"/>
    </row>
    <row r="9305" spans="2:11" x14ac:dyDescent="0.25">
      <c r="B9305" t="str">
        <f t="shared" si="149"/>
        <v/>
      </c>
      <c r="K9305"/>
    </row>
    <row r="9306" spans="2:11" x14ac:dyDescent="0.25">
      <c r="B9306" t="str">
        <f t="shared" si="149"/>
        <v/>
      </c>
      <c r="K9306"/>
    </row>
    <row r="9307" spans="2:11" x14ac:dyDescent="0.25">
      <c r="B9307" t="str">
        <f t="shared" si="149"/>
        <v/>
      </c>
      <c r="K9307"/>
    </row>
    <row r="9308" spans="2:11" x14ac:dyDescent="0.25">
      <c r="B9308" t="str">
        <f t="shared" si="149"/>
        <v/>
      </c>
      <c r="K9308"/>
    </row>
    <row r="9309" spans="2:11" x14ac:dyDescent="0.25">
      <c r="B9309" t="str">
        <f t="shared" si="149"/>
        <v/>
      </c>
      <c r="K9309"/>
    </row>
    <row r="9310" spans="2:11" x14ac:dyDescent="0.25">
      <c r="B9310" t="str">
        <f t="shared" si="149"/>
        <v/>
      </c>
      <c r="K9310"/>
    </row>
    <row r="9311" spans="2:11" x14ac:dyDescent="0.25">
      <c r="B9311" t="str">
        <f t="shared" si="149"/>
        <v/>
      </c>
      <c r="K9311"/>
    </row>
    <row r="9312" spans="2:11" x14ac:dyDescent="0.25">
      <c r="B9312" t="str">
        <f t="shared" si="149"/>
        <v/>
      </c>
      <c r="K9312"/>
    </row>
    <row r="9313" spans="2:11" x14ac:dyDescent="0.25">
      <c r="B9313" t="str">
        <f t="shared" si="149"/>
        <v/>
      </c>
      <c r="K9313"/>
    </row>
    <row r="9314" spans="2:11" x14ac:dyDescent="0.25">
      <c r="B9314" t="str">
        <f t="shared" si="149"/>
        <v/>
      </c>
      <c r="K9314"/>
    </row>
    <row r="9315" spans="2:11" x14ac:dyDescent="0.25">
      <c r="B9315" t="str">
        <f t="shared" si="149"/>
        <v/>
      </c>
      <c r="K9315"/>
    </row>
    <row r="9316" spans="2:11" x14ac:dyDescent="0.25">
      <c r="B9316" t="str">
        <f t="shared" si="149"/>
        <v/>
      </c>
      <c r="K9316"/>
    </row>
    <row r="9317" spans="2:11" x14ac:dyDescent="0.25">
      <c r="B9317" t="str">
        <f t="shared" si="149"/>
        <v/>
      </c>
      <c r="K9317"/>
    </row>
    <row r="9318" spans="2:11" x14ac:dyDescent="0.25">
      <c r="B9318" t="str">
        <f t="shared" si="149"/>
        <v/>
      </c>
      <c r="K9318"/>
    </row>
    <row r="9319" spans="2:11" x14ac:dyDescent="0.25">
      <c r="B9319" t="str">
        <f t="shared" si="149"/>
        <v/>
      </c>
      <c r="K9319"/>
    </row>
    <row r="9320" spans="2:11" x14ac:dyDescent="0.25">
      <c r="B9320" t="str">
        <f t="shared" si="149"/>
        <v/>
      </c>
      <c r="K9320"/>
    </row>
    <row r="9321" spans="2:11" x14ac:dyDescent="0.25">
      <c r="B9321" t="str">
        <f t="shared" si="149"/>
        <v/>
      </c>
      <c r="K9321"/>
    </row>
    <row r="9322" spans="2:11" x14ac:dyDescent="0.25">
      <c r="B9322" t="str">
        <f t="shared" si="149"/>
        <v/>
      </c>
      <c r="K9322"/>
    </row>
    <row r="9323" spans="2:11" x14ac:dyDescent="0.25">
      <c r="B9323" t="str">
        <f t="shared" si="149"/>
        <v/>
      </c>
      <c r="K9323"/>
    </row>
    <row r="9324" spans="2:11" x14ac:dyDescent="0.25">
      <c r="B9324" t="str">
        <f t="shared" si="149"/>
        <v/>
      </c>
      <c r="K9324"/>
    </row>
    <row r="9325" spans="2:11" x14ac:dyDescent="0.25">
      <c r="B9325" t="str">
        <f t="shared" si="149"/>
        <v/>
      </c>
      <c r="K9325"/>
    </row>
    <row r="9326" spans="2:11" x14ac:dyDescent="0.25">
      <c r="B9326" t="str">
        <f t="shared" si="149"/>
        <v/>
      </c>
      <c r="K9326"/>
    </row>
    <row r="9327" spans="2:11" x14ac:dyDescent="0.25">
      <c r="B9327" t="str">
        <f t="shared" si="149"/>
        <v/>
      </c>
      <c r="K9327"/>
    </row>
    <row r="9328" spans="2:11" x14ac:dyDescent="0.25">
      <c r="B9328" t="str">
        <f t="shared" si="149"/>
        <v/>
      </c>
      <c r="K9328"/>
    </row>
    <row r="9329" spans="2:11" x14ac:dyDescent="0.25">
      <c r="B9329" t="str">
        <f t="shared" si="149"/>
        <v/>
      </c>
      <c r="K9329"/>
    </row>
    <row r="9330" spans="2:11" x14ac:dyDescent="0.25">
      <c r="B9330" t="str">
        <f t="shared" si="149"/>
        <v/>
      </c>
      <c r="K9330"/>
    </row>
    <row r="9331" spans="2:11" x14ac:dyDescent="0.25">
      <c r="B9331" t="str">
        <f t="shared" si="149"/>
        <v/>
      </c>
      <c r="K9331"/>
    </row>
    <row r="9332" spans="2:11" x14ac:dyDescent="0.25">
      <c r="B9332" t="str">
        <f t="shared" si="149"/>
        <v/>
      </c>
      <c r="K9332"/>
    </row>
    <row r="9333" spans="2:11" x14ac:dyDescent="0.25">
      <c r="B9333" t="str">
        <f t="shared" si="149"/>
        <v/>
      </c>
      <c r="K9333"/>
    </row>
    <row r="9334" spans="2:11" x14ac:dyDescent="0.25">
      <c r="B9334" t="str">
        <f t="shared" si="149"/>
        <v/>
      </c>
      <c r="K9334"/>
    </row>
    <row r="9335" spans="2:11" x14ac:dyDescent="0.25">
      <c r="B9335" t="str">
        <f t="shared" si="149"/>
        <v/>
      </c>
      <c r="K9335"/>
    </row>
    <row r="9336" spans="2:11" x14ac:dyDescent="0.25">
      <c r="B9336" t="str">
        <f t="shared" si="149"/>
        <v/>
      </c>
      <c r="K9336"/>
    </row>
    <row r="9337" spans="2:11" x14ac:dyDescent="0.25">
      <c r="B9337" t="str">
        <f t="shared" si="149"/>
        <v/>
      </c>
      <c r="K9337"/>
    </row>
    <row r="9338" spans="2:11" x14ac:dyDescent="0.25">
      <c r="B9338" t="str">
        <f t="shared" si="149"/>
        <v/>
      </c>
      <c r="K9338"/>
    </row>
    <row r="9339" spans="2:11" x14ac:dyDescent="0.25">
      <c r="B9339" t="str">
        <f t="shared" si="149"/>
        <v/>
      </c>
      <c r="K9339"/>
    </row>
    <row r="9340" spans="2:11" x14ac:dyDescent="0.25">
      <c r="B9340" t="str">
        <f t="shared" si="149"/>
        <v/>
      </c>
      <c r="K9340"/>
    </row>
    <row r="9341" spans="2:11" x14ac:dyDescent="0.25">
      <c r="B9341" t="str">
        <f t="shared" si="149"/>
        <v/>
      </c>
      <c r="K9341"/>
    </row>
    <row r="9342" spans="2:11" x14ac:dyDescent="0.25">
      <c r="B9342" t="str">
        <f t="shared" si="149"/>
        <v/>
      </c>
      <c r="K9342"/>
    </row>
    <row r="9343" spans="2:11" x14ac:dyDescent="0.25">
      <c r="B9343" t="str">
        <f t="shared" si="149"/>
        <v/>
      </c>
      <c r="K9343"/>
    </row>
    <row r="9344" spans="2:11" x14ac:dyDescent="0.25">
      <c r="B9344" t="str">
        <f t="shared" si="149"/>
        <v/>
      </c>
      <c r="K9344"/>
    </row>
    <row r="9345" spans="2:11" x14ac:dyDescent="0.25">
      <c r="B9345" t="str">
        <f t="shared" si="149"/>
        <v/>
      </c>
      <c r="K9345"/>
    </row>
    <row r="9346" spans="2:11" x14ac:dyDescent="0.25">
      <c r="B9346" t="str">
        <f t="shared" si="149"/>
        <v/>
      </c>
      <c r="K9346"/>
    </row>
    <row r="9347" spans="2:11" x14ac:dyDescent="0.25">
      <c r="B9347" t="str">
        <f t="shared" si="149"/>
        <v/>
      </c>
      <c r="K9347"/>
    </row>
    <row r="9348" spans="2:11" x14ac:dyDescent="0.25">
      <c r="B9348" t="str">
        <f t="shared" si="149"/>
        <v/>
      </c>
      <c r="K9348"/>
    </row>
    <row r="9349" spans="2:11" x14ac:dyDescent="0.25">
      <c r="B9349" t="str">
        <f t="shared" si="149"/>
        <v/>
      </c>
      <c r="K9349"/>
    </row>
    <row r="9350" spans="2:11" x14ac:dyDescent="0.25">
      <c r="B9350" t="str">
        <f t="shared" si="149"/>
        <v/>
      </c>
      <c r="K9350"/>
    </row>
    <row r="9351" spans="2:11" x14ac:dyDescent="0.25">
      <c r="B9351" t="str">
        <f t="shared" si="149"/>
        <v/>
      </c>
      <c r="K9351"/>
    </row>
    <row r="9352" spans="2:11" x14ac:dyDescent="0.25">
      <c r="B9352" t="str">
        <f t="shared" si="149"/>
        <v/>
      </c>
      <c r="K9352"/>
    </row>
    <row r="9353" spans="2:11" x14ac:dyDescent="0.25">
      <c r="B9353" t="str">
        <f t="shared" si="149"/>
        <v/>
      </c>
      <c r="K9353"/>
    </row>
    <row r="9354" spans="2:11" x14ac:dyDescent="0.25">
      <c r="B9354" t="str">
        <f t="shared" ref="B9354:B9417" si="150">LEFT(A9354,3)</f>
        <v/>
      </c>
      <c r="K9354"/>
    </row>
    <row r="9355" spans="2:11" x14ac:dyDescent="0.25">
      <c r="B9355" t="str">
        <f t="shared" si="150"/>
        <v/>
      </c>
      <c r="K9355"/>
    </row>
    <row r="9356" spans="2:11" x14ac:dyDescent="0.25">
      <c r="B9356" t="str">
        <f t="shared" si="150"/>
        <v/>
      </c>
      <c r="K9356"/>
    </row>
    <row r="9357" spans="2:11" x14ac:dyDescent="0.25">
      <c r="B9357" t="str">
        <f t="shared" si="150"/>
        <v/>
      </c>
      <c r="K9357"/>
    </row>
    <row r="9358" spans="2:11" x14ac:dyDescent="0.25">
      <c r="B9358" t="str">
        <f t="shared" si="150"/>
        <v/>
      </c>
      <c r="K9358"/>
    </row>
    <row r="9359" spans="2:11" x14ac:dyDescent="0.25">
      <c r="B9359" t="str">
        <f t="shared" si="150"/>
        <v/>
      </c>
      <c r="K9359"/>
    </row>
    <row r="9360" spans="2:11" x14ac:dyDescent="0.25">
      <c r="B9360" t="str">
        <f t="shared" si="150"/>
        <v/>
      </c>
      <c r="K9360"/>
    </row>
    <row r="9361" spans="2:11" x14ac:dyDescent="0.25">
      <c r="B9361" t="str">
        <f t="shared" si="150"/>
        <v/>
      </c>
      <c r="K9361"/>
    </row>
    <row r="9362" spans="2:11" x14ac:dyDescent="0.25">
      <c r="B9362" t="str">
        <f t="shared" si="150"/>
        <v/>
      </c>
      <c r="K9362"/>
    </row>
    <row r="9363" spans="2:11" x14ac:dyDescent="0.25">
      <c r="B9363" t="str">
        <f t="shared" si="150"/>
        <v/>
      </c>
      <c r="K9363"/>
    </row>
    <row r="9364" spans="2:11" x14ac:dyDescent="0.25">
      <c r="B9364" t="str">
        <f t="shared" si="150"/>
        <v/>
      </c>
      <c r="K9364"/>
    </row>
    <row r="9365" spans="2:11" x14ac:dyDescent="0.25">
      <c r="B9365" t="str">
        <f t="shared" si="150"/>
        <v/>
      </c>
      <c r="K9365"/>
    </row>
    <row r="9366" spans="2:11" x14ac:dyDescent="0.25">
      <c r="B9366" t="str">
        <f t="shared" si="150"/>
        <v/>
      </c>
      <c r="K9366"/>
    </row>
    <row r="9367" spans="2:11" x14ac:dyDescent="0.25">
      <c r="B9367" t="str">
        <f t="shared" si="150"/>
        <v/>
      </c>
      <c r="K9367"/>
    </row>
    <row r="9368" spans="2:11" x14ac:dyDescent="0.25">
      <c r="B9368" t="str">
        <f t="shared" si="150"/>
        <v/>
      </c>
      <c r="K9368"/>
    </row>
    <row r="9369" spans="2:11" x14ac:dyDescent="0.25">
      <c r="B9369" t="str">
        <f t="shared" si="150"/>
        <v/>
      </c>
      <c r="K9369"/>
    </row>
    <row r="9370" spans="2:11" x14ac:dyDescent="0.25">
      <c r="B9370" t="str">
        <f t="shared" si="150"/>
        <v/>
      </c>
      <c r="K9370"/>
    </row>
    <row r="9371" spans="2:11" x14ac:dyDescent="0.25">
      <c r="B9371" t="str">
        <f t="shared" si="150"/>
        <v/>
      </c>
      <c r="K9371"/>
    </row>
    <row r="9372" spans="2:11" x14ac:dyDescent="0.25">
      <c r="B9372" t="str">
        <f t="shared" si="150"/>
        <v/>
      </c>
      <c r="K9372"/>
    </row>
    <row r="9373" spans="2:11" x14ac:dyDescent="0.25">
      <c r="B9373" t="str">
        <f t="shared" si="150"/>
        <v/>
      </c>
      <c r="K9373"/>
    </row>
    <row r="9374" spans="2:11" x14ac:dyDescent="0.25">
      <c r="B9374" t="str">
        <f t="shared" si="150"/>
        <v/>
      </c>
      <c r="K9374"/>
    </row>
    <row r="9375" spans="2:11" x14ac:dyDescent="0.25">
      <c r="B9375" t="str">
        <f t="shared" si="150"/>
        <v/>
      </c>
      <c r="K9375"/>
    </row>
    <row r="9376" spans="2:11" x14ac:dyDescent="0.25">
      <c r="B9376" t="str">
        <f t="shared" si="150"/>
        <v/>
      </c>
      <c r="K9376"/>
    </row>
    <row r="9377" spans="2:11" x14ac:dyDescent="0.25">
      <c r="B9377" t="str">
        <f t="shared" si="150"/>
        <v/>
      </c>
      <c r="K9377"/>
    </row>
    <row r="9378" spans="2:11" x14ac:dyDescent="0.25">
      <c r="B9378" t="str">
        <f t="shared" si="150"/>
        <v/>
      </c>
      <c r="K9378"/>
    </row>
    <row r="9379" spans="2:11" x14ac:dyDescent="0.25">
      <c r="B9379" t="str">
        <f t="shared" si="150"/>
        <v/>
      </c>
      <c r="K9379"/>
    </row>
    <row r="9380" spans="2:11" x14ac:dyDescent="0.25">
      <c r="B9380" t="str">
        <f t="shared" si="150"/>
        <v/>
      </c>
      <c r="K9380"/>
    </row>
    <row r="9381" spans="2:11" x14ac:dyDescent="0.25">
      <c r="B9381" t="str">
        <f t="shared" si="150"/>
        <v/>
      </c>
      <c r="K9381"/>
    </row>
    <row r="9382" spans="2:11" x14ac:dyDescent="0.25">
      <c r="B9382" t="str">
        <f t="shared" si="150"/>
        <v/>
      </c>
      <c r="K9382"/>
    </row>
    <row r="9383" spans="2:11" x14ac:dyDescent="0.25">
      <c r="B9383" t="str">
        <f t="shared" si="150"/>
        <v/>
      </c>
      <c r="K9383"/>
    </row>
    <row r="9384" spans="2:11" x14ac:dyDescent="0.25">
      <c r="B9384" t="str">
        <f t="shared" si="150"/>
        <v/>
      </c>
      <c r="K9384"/>
    </row>
    <row r="9385" spans="2:11" x14ac:dyDescent="0.25">
      <c r="B9385" t="str">
        <f t="shared" si="150"/>
        <v/>
      </c>
      <c r="K9385"/>
    </row>
    <row r="9386" spans="2:11" x14ac:dyDescent="0.25">
      <c r="B9386" t="str">
        <f t="shared" si="150"/>
        <v/>
      </c>
      <c r="K9386"/>
    </row>
    <row r="9387" spans="2:11" x14ac:dyDescent="0.25">
      <c r="B9387" t="str">
        <f t="shared" si="150"/>
        <v/>
      </c>
      <c r="K9387"/>
    </row>
    <row r="9388" spans="2:11" x14ac:dyDescent="0.25">
      <c r="B9388" t="str">
        <f t="shared" si="150"/>
        <v/>
      </c>
      <c r="K9388"/>
    </row>
    <row r="9389" spans="2:11" x14ac:dyDescent="0.25">
      <c r="B9389" t="str">
        <f t="shared" si="150"/>
        <v/>
      </c>
      <c r="K9389"/>
    </row>
    <row r="9390" spans="2:11" x14ac:dyDescent="0.25">
      <c r="B9390" t="str">
        <f t="shared" si="150"/>
        <v/>
      </c>
      <c r="K9390"/>
    </row>
    <row r="9391" spans="2:11" x14ac:dyDescent="0.25">
      <c r="B9391" t="str">
        <f t="shared" si="150"/>
        <v/>
      </c>
      <c r="K9391"/>
    </row>
    <row r="9392" spans="2:11" x14ac:dyDescent="0.25">
      <c r="B9392" t="str">
        <f t="shared" si="150"/>
        <v/>
      </c>
      <c r="K9392"/>
    </row>
    <row r="9393" spans="2:11" x14ac:dyDescent="0.25">
      <c r="B9393" t="str">
        <f t="shared" si="150"/>
        <v/>
      </c>
      <c r="K9393"/>
    </row>
    <row r="9394" spans="2:11" x14ac:dyDescent="0.25">
      <c r="B9394" t="str">
        <f t="shared" si="150"/>
        <v/>
      </c>
      <c r="K9394"/>
    </row>
    <row r="9395" spans="2:11" x14ac:dyDescent="0.25">
      <c r="B9395" t="str">
        <f t="shared" si="150"/>
        <v/>
      </c>
      <c r="K9395"/>
    </row>
    <row r="9396" spans="2:11" x14ac:dyDescent="0.25">
      <c r="B9396" t="str">
        <f t="shared" si="150"/>
        <v/>
      </c>
      <c r="K9396"/>
    </row>
    <row r="9397" spans="2:11" x14ac:dyDescent="0.25">
      <c r="B9397" t="str">
        <f t="shared" si="150"/>
        <v/>
      </c>
      <c r="K9397"/>
    </row>
    <row r="9398" spans="2:11" x14ac:dyDescent="0.25">
      <c r="B9398" t="str">
        <f t="shared" si="150"/>
        <v/>
      </c>
      <c r="K9398"/>
    </row>
    <row r="9399" spans="2:11" x14ac:dyDescent="0.25">
      <c r="B9399" t="str">
        <f t="shared" si="150"/>
        <v/>
      </c>
      <c r="K9399"/>
    </row>
    <row r="9400" spans="2:11" x14ac:dyDescent="0.25">
      <c r="B9400" t="str">
        <f t="shared" si="150"/>
        <v/>
      </c>
      <c r="K9400"/>
    </row>
    <row r="9401" spans="2:11" x14ac:dyDescent="0.25">
      <c r="B9401" t="str">
        <f t="shared" si="150"/>
        <v/>
      </c>
      <c r="K9401"/>
    </row>
    <row r="9402" spans="2:11" x14ac:dyDescent="0.25">
      <c r="B9402" t="str">
        <f t="shared" si="150"/>
        <v/>
      </c>
      <c r="K9402"/>
    </row>
    <row r="9403" spans="2:11" x14ac:dyDescent="0.25">
      <c r="B9403" t="str">
        <f t="shared" si="150"/>
        <v/>
      </c>
      <c r="K9403"/>
    </row>
    <row r="9404" spans="2:11" x14ac:dyDescent="0.25">
      <c r="B9404" t="str">
        <f t="shared" si="150"/>
        <v/>
      </c>
      <c r="K9404"/>
    </row>
    <row r="9405" spans="2:11" x14ac:dyDescent="0.25">
      <c r="B9405" t="str">
        <f t="shared" si="150"/>
        <v/>
      </c>
      <c r="K9405"/>
    </row>
    <row r="9406" spans="2:11" x14ac:dyDescent="0.25">
      <c r="B9406" t="str">
        <f t="shared" si="150"/>
        <v/>
      </c>
      <c r="K9406"/>
    </row>
    <row r="9407" spans="2:11" x14ac:dyDescent="0.25">
      <c r="B9407" t="str">
        <f t="shared" si="150"/>
        <v/>
      </c>
      <c r="K9407"/>
    </row>
    <row r="9408" spans="2:11" x14ac:dyDescent="0.25">
      <c r="B9408" t="str">
        <f t="shared" si="150"/>
        <v/>
      </c>
      <c r="K9408"/>
    </row>
    <row r="9409" spans="2:11" x14ac:dyDescent="0.25">
      <c r="B9409" t="str">
        <f t="shared" si="150"/>
        <v/>
      </c>
      <c r="K9409"/>
    </row>
    <row r="9410" spans="2:11" x14ac:dyDescent="0.25">
      <c r="B9410" t="str">
        <f t="shared" si="150"/>
        <v/>
      </c>
      <c r="K9410"/>
    </row>
    <row r="9411" spans="2:11" x14ac:dyDescent="0.25">
      <c r="B9411" t="str">
        <f t="shared" si="150"/>
        <v/>
      </c>
      <c r="K9411"/>
    </row>
    <row r="9412" spans="2:11" x14ac:dyDescent="0.25">
      <c r="B9412" t="str">
        <f t="shared" si="150"/>
        <v/>
      </c>
      <c r="K9412"/>
    </row>
    <row r="9413" spans="2:11" x14ac:dyDescent="0.25">
      <c r="B9413" t="str">
        <f t="shared" si="150"/>
        <v/>
      </c>
      <c r="K9413"/>
    </row>
    <row r="9414" spans="2:11" x14ac:dyDescent="0.25">
      <c r="B9414" t="str">
        <f t="shared" si="150"/>
        <v/>
      </c>
      <c r="K9414"/>
    </row>
    <row r="9415" spans="2:11" x14ac:dyDescent="0.25">
      <c r="B9415" t="str">
        <f t="shared" si="150"/>
        <v/>
      </c>
      <c r="K9415"/>
    </row>
    <row r="9416" spans="2:11" x14ac:dyDescent="0.25">
      <c r="B9416" t="str">
        <f t="shared" si="150"/>
        <v/>
      </c>
      <c r="K9416"/>
    </row>
    <row r="9417" spans="2:11" x14ac:dyDescent="0.25">
      <c r="B9417" t="str">
        <f t="shared" si="150"/>
        <v/>
      </c>
      <c r="K9417"/>
    </row>
    <row r="9418" spans="2:11" x14ac:dyDescent="0.25">
      <c r="B9418" t="str">
        <f t="shared" ref="B9418:B9481" si="151">LEFT(A9418,3)</f>
        <v/>
      </c>
      <c r="K9418"/>
    </row>
    <row r="9419" spans="2:11" x14ac:dyDescent="0.25">
      <c r="B9419" t="str">
        <f t="shared" si="151"/>
        <v/>
      </c>
      <c r="K9419"/>
    </row>
    <row r="9420" spans="2:11" x14ac:dyDescent="0.25">
      <c r="B9420" t="str">
        <f t="shared" si="151"/>
        <v/>
      </c>
      <c r="K9420"/>
    </row>
    <row r="9421" spans="2:11" x14ac:dyDescent="0.25">
      <c r="B9421" t="str">
        <f t="shared" si="151"/>
        <v/>
      </c>
      <c r="K9421"/>
    </row>
    <row r="9422" spans="2:11" x14ac:dyDescent="0.25">
      <c r="B9422" t="str">
        <f t="shared" si="151"/>
        <v/>
      </c>
      <c r="K9422"/>
    </row>
    <row r="9423" spans="2:11" x14ac:dyDescent="0.25">
      <c r="B9423" t="str">
        <f t="shared" si="151"/>
        <v/>
      </c>
      <c r="K9423"/>
    </row>
    <row r="9424" spans="2:11" x14ac:dyDescent="0.25">
      <c r="B9424" t="str">
        <f t="shared" si="151"/>
        <v/>
      </c>
      <c r="K9424"/>
    </row>
    <row r="9425" spans="2:11" x14ac:dyDescent="0.25">
      <c r="B9425" t="str">
        <f t="shared" si="151"/>
        <v/>
      </c>
      <c r="K9425"/>
    </row>
    <row r="9426" spans="2:11" x14ac:dyDescent="0.25">
      <c r="B9426" t="str">
        <f t="shared" si="151"/>
        <v/>
      </c>
      <c r="K9426"/>
    </row>
    <row r="9427" spans="2:11" x14ac:dyDescent="0.25">
      <c r="B9427" t="str">
        <f t="shared" si="151"/>
        <v/>
      </c>
      <c r="K9427"/>
    </row>
    <row r="9428" spans="2:11" x14ac:dyDescent="0.25">
      <c r="B9428" t="str">
        <f t="shared" si="151"/>
        <v/>
      </c>
      <c r="K9428"/>
    </row>
    <row r="9429" spans="2:11" x14ac:dyDescent="0.25">
      <c r="B9429" t="str">
        <f t="shared" si="151"/>
        <v/>
      </c>
      <c r="K9429"/>
    </row>
    <row r="9430" spans="2:11" x14ac:dyDescent="0.25">
      <c r="B9430" t="str">
        <f t="shared" si="151"/>
        <v/>
      </c>
      <c r="K9430"/>
    </row>
    <row r="9431" spans="2:11" x14ac:dyDescent="0.25">
      <c r="B9431" t="str">
        <f t="shared" si="151"/>
        <v/>
      </c>
      <c r="K9431"/>
    </row>
    <row r="9432" spans="2:11" x14ac:dyDescent="0.25">
      <c r="B9432" t="str">
        <f t="shared" si="151"/>
        <v/>
      </c>
      <c r="K9432"/>
    </row>
    <row r="9433" spans="2:11" x14ac:dyDescent="0.25">
      <c r="B9433" t="str">
        <f t="shared" si="151"/>
        <v/>
      </c>
      <c r="K9433"/>
    </row>
    <row r="9434" spans="2:11" x14ac:dyDescent="0.25">
      <c r="B9434" t="str">
        <f t="shared" si="151"/>
        <v/>
      </c>
      <c r="K9434"/>
    </row>
    <row r="9435" spans="2:11" x14ac:dyDescent="0.25">
      <c r="B9435" t="str">
        <f t="shared" si="151"/>
        <v/>
      </c>
      <c r="K9435"/>
    </row>
    <row r="9436" spans="2:11" x14ac:dyDescent="0.25">
      <c r="B9436" t="str">
        <f t="shared" si="151"/>
        <v/>
      </c>
      <c r="K9436"/>
    </row>
    <row r="9437" spans="2:11" x14ac:dyDescent="0.25">
      <c r="B9437" t="str">
        <f t="shared" si="151"/>
        <v/>
      </c>
      <c r="K9437"/>
    </row>
    <row r="9438" spans="2:11" x14ac:dyDescent="0.25">
      <c r="B9438" t="str">
        <f t="shared" si="151"/>
        <v/>
      </c>
      <c r="K9438"/>
    </row>
    <row r="9439" spans="2:11" x14ac:dyDescent="0.25">
      <c r="B9439" t="str">
        <f t="shared" si="151"/>
        <v/>
      </c>
      <c r="K9439"/>
    </row>
    <row r="9440" spans="2:11" x14ac:dyDescent="0.25">
      <c r="B9440" t="str">
        <f t="shared" si="151"/>
        <v/>
      </c>
      <c r="K9440"/>
    </row>
    <row r="9441" spans="2:11" x14ac:dyDescent="0.25">
      <c r="B9441" t="str">
        <f t="shared" si="151"/>
        <v/>
      </c>
      <c r="K9441"/>
    </row>
    <row r="9442" spans="2:11" x14ac:dyDescent="0.25">
      <c r="B9442" t="str">
        <f t="shared" si="151"/>
        <v/>
      </c>
      <c r="K9442"/>
    </row>
    <row r="9443" spans="2:11" x14ac:dyDescent="0.25">
      <c r="B9443" t="str">
        <f t="shared" si="151"/>
        <v/>
      </c>
      <c r="K9443"/>
    </row>
    <row r="9444" spans="2:11" x14ac:dyDescent="0.25">
      <c r="B9444" t="str">
        <f t="shared" si="151"/>
        <v/>
      </c>
      <c r="K9444"/>
    </row>
    <row r="9445" spans="2:11" x14ac:dyDescent="0.25">
      <c r="B9445" t="str">
        <f t="shared" si="151"/>
        <v/>
      </c>
      <c r="K9445"/>
    </row>
    <row r="9446" spans="2:11" x14ac:dyDescent="0.25">
      <c r="B9446" t="str">
        <f t="shared" si="151"/>
        <v/>
      </c>
      <c r="K9446"/>
    </row>
    <row r="9447" spans="2:11" x14ac:dyDescent="0.25">
      <c r="B9447" t="str">
        <f t="shared" si="151"/>
        <v/>
      </c>
      <c r="K9447"/>
    </row>
    <row r="9448" spans="2:11" x14ac:dyDescent="0.25">
      <c r="B9448" t="str">
        <f t="shared" si="151"/>
        <v/>
      </c>
      <c r="K9448"/>
    </row>
    <row r="9449" spans="2:11" x14ac:dyDescent="0.25">
      <c r="B9449" t="str">
        <f t="shared" si="151"/>
        <v/>
      </c>
      <c r="K9449"/>
    </row>
    <row r="9450" spans="2:11" x14ac:dyDescent="0.25">
      <c r="B9450" t="str">
        <f t="shared" si="151"/>
        <v/>
      </c>
      <c r="K9450"/>
    </row>
    <row r="9451" spans="2:11" x14ac:dyDescent="0.25">
      <c r="B9451" t="str">
        <f t="shared" si="151"/>
        <v/>
      </c>
      <c r="K9451"/>
    </row>
    <row r="9452" spans="2:11" x14ac:dyDescent="0.25">
      <c r="B9452" t="str">
        <f t="shared" si="151"/>
        <v/>
      </c>
      <c r="K9452"/>
    </row>
    <row r="9453" spans="2:11" x14ac:dyDescent="0.25">
      <c r="B9453" t="str">
        <f t="shared" si="151"/>
        <v/>
      </c>
      <c r="K9453"/>
    </row>
    <row r="9454" spans="2:11" x14ac:dyDescent="0.25">
      <c r="B9454" t="str">
        <f t="shared" si="151"/>
        <v/>
      </c>
      <c r="K9454"/>
    </row>
    <row r="9455" spans="2:11" x14ac:dyDescent="0.25">
      <c r="B9455" t="str">
        <f t="shared" si="151"/>
        <v/>
      </c>
      <c r="K9455"/>
    </row>
    <row r="9456" spans="2:11" x14ac:dyDescent="0.25">
      <c r="B9456" t="str">
        <f t="shared" si="151"/>
        <v/>
      </c>
      <c r="K9456"/>
    </row>
    <row r="9457" spans="2:11" x14ac:dyDescent="0.25">
      <c r="B9457" t="str">
        <f t="shared" si="151"/>
        <v/>
      </c>
      <c r="K9457"/>
    </row>
    <row r="9458" spans="2:11" x14ac:dyDescent="0.25">
      <c r="B9458" t="str">
        <f t="shared" si="151"/>
        <v/>
      </c>
      <c r="K9458"/>
    </row>
    <row r="9459" spans="2:11" x14ac:dyDescent="0.25">
      <c r="B9459" t="str">
        <f t="shared" si="151"/>
        <v/>
      </c>
      <c r="K9459"/>
    </row>
    <row r="9460" spans="2:11" x14ac:dyDescent="0.25">
      <c r="B9460" t="str">
        <f t="shared" si="151"/>
        <v/>
      </c>
      <c r="K9460"/>
    </row>
    <row r="9461" spans="2:11" x14ac:dyDescent="0.25">
      <c r="B9461" t="str">
        <f t="shared" si="151"/>
        <v/>
      </c>
      <c r="K9461"/>
    </row>
    <row r="9462" spans="2:11" x14ac:dyDescent="0.25">
      <c r="B9462" t="str">
        <f t="shared" si="151"/>
        <v/>
      </c>
      <c r="K9462"/>
    </row>
    <row r="9463" spans="2:11" x14ac:dyDescent="0.25">
      <c r="B9463" t="str">
        <f t="shared" si="151"/>
        <v/>
      </c>
      <c r="K9463"/>
    </row>
    <row r="9464" spans="2:11" x14ac:dyDescent="0.25">
      <c r="B9464" t="str">
        <f t="shared" si="151"/>
        <v/>
      </c>
      <c r="K9464"/>
    </row>
    <row r="9465" spans="2:11" x14ac:dyDescent="0.25">
      <c r="B9465" t="str">
        <f t="shared" si="151"/>
        <v/>
      </c>
      <c r="K9465"/>
    </row>
    <row r="9466" spans="2:11" x14ac:dyDescent="0.25">
      <c r="B9466" t="str">
        <f t="shared" si="151"/>
        <v/>
      </c>
      <c r="K9466"/>
    </row>
    <row r="9467" spans="2:11" x14ac:dyDescent="0.25">
      <c r="B9467" t="str">
        <f t="shared" si="151"/>
        <v/>
      </c>
      <c r="K9467"/>
    </row>
    <row r="9468" spans="2:11" x14ac:dyDescent="0.25">
      <c r="B9468" t="str">
        <f t="shared" si="151"/>
        <v/>
      </c>
      <c r="K9468"/>
    </row>
    <row r="9469" spans="2:11" x14ac:dyDescent="0.25">
      <c r="B9469" t="str">
        <f t="shared" si="151"/>
        <v/>
      </c>
      <c r="K9469"/>
    </row>
    <row r="9470" spans="2:11" x14ac:dyDescent="0.25">
      <c r="B9470" t="str">
        <f t="shared" si="151"/>
        <v/>
      </c>
      <c r="K9470"/>
    </row>
    <row r="9471" spans="2:11" x14ac:dyDescent="0.25">
      <c r="B9471" t="str">
        <f t="shared" si="151"/>
        <v/>
      </c>
      <c r="K9471"/>
    </row>
    <row r="9472" spans="2:11" x14ac:dyDescent="0.25">
      <c r="B9472" t="str">
        <f t="shared" si="151"/>
        <v/>
      </c>
      <c r="K9472"/>
    </row>
    <row r="9473" spans="2:11" x14ac:dyDescent="0.25">
      <c r="B9473" t="str">
        <f t="shared" si="151"/>
        <v/>
      </c>
      <c r="K9473"/>
    </row>
    <row r="9474" spans="2:11" x14ac:dyDescent="0.25">
      <c r="B9474" t="str">
        <f t="shared" si="151"/>
        <v/>
      </c>
      <c r="K9474"/>
    </row>
    <row r="9475" spans="2:11" x14ac:dyDescent="0.25">
      <c r="B9475" t="str">
        <f t="shared" si="151"/>
        <v/>
      </c>
      <c r="K9475"/>
    </row>
    <row r="9476" spans="2:11" x14ac:dyDescent="0.25">
      <c r="B9476" t="str">
        <f t="shared" si="151"/>
        <v/>
      </c>
      <c r="K9476"/>
    </row>
    <row r="9477" spans="2:11" x14ac:dyDescent="0.25">
      <c r="B9477" t="str">
        <f t="shared" si="151"/>
        <v/>
      </c>
      <c r="K9477"/>
    </row>
    <row r="9478" spans="2:11" x14ac:dyDescent="0.25">
      <c r="B9478" t="str">
        <f t="shared" si="151"/>
        <v/>
      </c>
      <c r="K9478"/>
    </row>
    <row r="9479" spans="2:11" x14ac:dyDescent="0.25">
      <c r="B9479" t="str">
        <f t="shared" si="151"/>
        <v/>
      </c>
      <c r="K9479"/>
    </row>
    <row r="9480" spans="2:11" x14ac:dyDescent="0.25">
      <c r="B9480" t="str">
        <f t="shared" si="151"/>
        <v/>
      </c>
      <c r="K9480"/>
    </row>
    <row r="9481" spans="2:11" x14ac:dyDescent="0.25">
      <c r="B9481" t="str">
        <f t="shared" si="151"/>
        <v/>
      </c>
      <c r="K9481"/>
    </row>
    <row r="9482" spans="2:11" x14ac:dyDescent="0.25">
      <c r="B9482" t="str">
        <f t="shared" ref="B9482:B9545" si="152">LEFT(A9482,3)</f>
        <v/>
      </c>
      <c r="K9482"/>
    </row>
    <row r="9483" spans="2:11" x14ac:dyDescent="0.25">
      <c r="B9483" t="str">
        <f t="shared" si="152"/>
        <v/>
      </c>
      <c r="K9483"/>
    </row>
    <row r="9484" spans="2:11" x14ac:dyDescent="0.25">
      <c r="B9484" t="str">
        <f t="shared" si="152"/>
        <v/>
      </c>
      <c r="K9484"/>
    </row>
    <row r="9485" spans="2:11" x14ac:dyDescent="0.25">
      <c r="B9485" t="str">
        <f t="shared" si="152"/>
        <v/>
      </c>
      <c r="K9485"/>
    </row>
    <row r="9486" spans="2:11" x14ac:dyDescent="0.25">
      <c r="B9486" t="str">
        <f t="shared" si="152"/>
        <v/>
      </c>
      <c r="K9486"/>
    </row>
    <row r="9487" spans="2:11" x14ac:dyDescent="0.25">
      <c r="B9487" t="str">
        <f t="shared" si="152"/>
        <v/>
      </c>
      <c r="K9487"/>
    </row>
    <row r="9488" spans="2:11" x14ac:dyDescent="0.25">
      <c r="B9488" t="str">
        <f t="shared" si="152"/>
        <v/>
      </c>
      <c r="K9488"/>
    </row>
    <row r="9489" spans="2:11" x14ac:dyDescent="0.25">
      <c r="B9489" t="str">
        <f t="shared" si="152"/>
        <v/>
      </c>
      <c r="K9489"/>
    </row>
    <row r="9490" spans="2:11" x14ac:dyDescent="0.25">
      <c r="B9490" t="str">
        <f t="shared" si="152"/>
        <v/>
      </c>
      <c r="K9490"/>
    </row>
    <row r="9491" spans="2:11" x14ac:dyDescent="0.25">
      <c r="B9491" t="str">
        <f t="shared" si="152"/>
        <v/>
      </c>
      <c r="K9491"/>
    </row>
    <row r="9492" spans="2:11" x14ac:dyDescent="0.25">
      <c r="B9492" t="str">
        <f t="shared" si="152"/>
        <v/>
      </c>
      <c r="K9492"/>
    </row>
    <row r="9493" spans="2:11" x14ac:dyDescent="0.25">
      <c r="B9493" t="str">
        <f t="shared" si="152"/>
        <v/>
      </c>
      <c r="K9493"/>
    </row>
    <row r="9494" spans="2:11" x14ac:dyDescent="0.25">
      <c r="B9494" t="str">
        <f t="shared" si="152"/>
        <v/>
      </c>
      <c r="K9494"/>
    </row>
    <row r="9495" spans="2:11" x14ac:dyDescent="0.25">
      <c r="B9495" t="str">
        <f t="shared" si="152"/>
        <v/>
      </c>
      <c r="K9495"/>
    </row>
    <row r="9496" spans="2:11" x14ac:dyDescent="0.25">
      <c r="B9496" t="str">
        <f t="shared" si="152"/>
        <v/>
      </c>
      <c r="K9496"/>
    </row>
    <row r="9497" spans="2:11" x14ac:dyDescent="0.25">
      <c r="B9497" t="str">
        <f t="shared" si="152"/>
        <v/>
      </c>
      <c r="K9497"/>
    </row>
    <row r="9498" spans="2:11" x14ac:dyDescent="0.25">
      <c r="B9498" t="str">
        <f t="shared" si="152"/>
        <v/>
      </c>
      <c r="K9498"/>
    </row>
    <row r="9499" spans="2:11" x14ac:dyDescent="0.25">
      <c r="B9499" t="str">
        <f t="shared" si="152"/>
        <v/>
      </c>
      <c r="K9499"/>
    </row>
    <row r="9500" spans="2:11" x14ac:dyDescent="0.25">
      <c r="B9500" t="str">
        <f t="shared" si="152"/>
        <v/>
      </c>
      <c r="K9500"/>
    </row>
    <row r="9501" spans="2:11" x14ac:dyDescent="0.25">
      <c r="B9501" t="str">
        <f t="shared" si="152"/>
        <v/>
      </c>
      <c r="K9501"/>
    </row>
    <row r="9502" spans="2:11" x14ac:dyDescent="0.25">
      <c r="B9502" t="str">
        <f t="shared" si="152"/>
        <v/>
      </c>
      <c r="K9502"/>
    </row>
    <row r="9503" spans="2:11" x14ac:dyDescent="0.25">
      <c r="B9503" t="str">
        <f t="shared" si="152"/>
        <v/>
      </c>
      <c r="K9503"/>
    </row>
    <row r="9504" spans="2:11" x14ac:dyDescent="0.25">
      <c r="B9504" t="str">
        <f t="shared" si="152"/>
        <v/>
      </c>
      <c r="K9504"/>
    </row>
    <row r="9505" spans="2:11" x14ac:dyDescent="0.25">
      <c r="B9505" t="str">
        <f t="shared" si="152"/>
        <v/>
      </c>
      <c r="K9505"/>
    </row>
    <row r="9506" spans="2:11" x14ac:dyDescent="0.25">
      <c r="B9506" t="str">
        <f t="shared" si="152"/>
        <v/>
      </c>
      <c r="K9506"/>
    </row>
    <row r="9507" spans="2:11" x14ac:dyDescent="0.25">
      <c r="B9507" t="str">
        <f t="shared" si="152"/>
        <v/>
      </c>
      <c r="K9507"/>
    </row>
    <row r="9508" spans="2:11" x14ac:dyDescent="0.25">
      <c r="B9508" t="str">
        <f t="shared" si="152"/>
        <v/>
      </c>
      <c r="K9508"/>
    </row>
    <row r="9509" spans="2:11" x14ac:dyDescent="0.25">
      <c r="B9509" t="str">
        <f t="shared" si="152"/>
        <v/>
      </c>
      <c r="K9509"/>
    </row>
    <row r="9510" spans="2:11" x14ac:dyDescent="0.25">
      <c r="B9510" t="str">
        <f t="shared" si="152"/>
        <v/>
      </c>
      <c r="K9510"/>
    </row>
    <row r="9511" spans="2:11" x14ac:dyDescent="0.25">
      <c r="B9511" t="str">
        <f t="shared" si="152"/>
        <v/>
      </c>
      <c r="K9511"/>
    </row>
    <row r="9512" spans="2:11" x14ac:dyDescent="0.25">
      <c r="B9512" t="str">
        <f t="shared" si="152"/>
        <v/>
      </c>
      <c r="K9512"/>
    </row>
    <row r="9513" spans="2:11" x14ac:dyDescent="0.25">
      <c r="B9513" t="str">
        <f t="shared" si="152"/>
        <v/>
      </c>
      <c r="K9513"/>
    </row>
    <row r="9514" spans="2:11" x14ac:dyDescent="0.25">
      <c r="B9514" t="str">
        <f t="shared" si="152"/>
        <v/>
      </c>
      <c r="K9514"/>
    </row>
    <row r="9515" spans="2:11" x14ac:dyDescent="0.25">
      <c r="B9515" t="str">
        <f t="shared" si="152"/>
        <v/>
      </c>
      <c r="K9515"/>
    </row>
    <row r="9516" spans="2:11" x14ac:dyDescent="0.25">
      <c r="B9516" t="str">
        <f t="shared" si="152"/>
        <v/>
      </c>
      <c r="K9516"/>
    </row>
    <row r="9517" spans="2:11" x14ac:dyDescent="0.25">
      <c r="B9517" t="str">
        <f t="shared" si="152"/>
        <v/>
      </c>
      <c r="K9517"/>
    </row>
    <row r="9518" spans="2:11" x14ac:dyDescent="0.25">
      <c r="B9518" t="str">
        <f t="shared" si="152"/>
        <v/>
      </c>
      <c r="K9518"/>
    </row>
    <row r="9519" spans="2:11" x14ac:dyDescent="0.25">
      <c r="B9519" t="str">
        <f t="shared" si="152"/>
        <v/>
      </c>
      <c r="K9519"/>
    </row>
    <row r="9520" spans="2:11" x14ac:dyDescent="0.25">
      <c r="B9520" t="str">
        <f t="shared" si="152"/>
        <v/>
      </c>
      <c r="K9520"/>
    </row>
    <row r="9521" spans="2:11" x14ac:dyDescent="0.25">
      <c r="B9521" t="str">
        <f t="shared" si="152"/>
        <v/>
      </c>
      <c r="K9521"/>
    </row>
    <row r="9522" spans="2:11" x14ac:dyDescent="0.25">
      <c r="B9522" t="str">
        <f t="shared" si="152"/>
        <v/>
      </c>
      <c r="K9522"/>
    </row>
    <row r="9523" spans="2:11" x14ac:dyDescent="0.25">
      <c r="B9523" t="str">
        <f t="shared" si="152"/>
        <v/>
      </c>
      <c r="K9523"/>
    </row>
    <row r="9524" spans="2:11" x14ac:dyDescent="0.25">
      <c r="B9524" t="str">
        <f t="shared" si="152"/>
        <v/>
      </c>
      <c r="K9524"/>
    </row>
    <row r="9525" spans="2:11" x14ac:dyDescent="0.25">
      <c r="B9525" t="str">
        <f t="shared" si="152"/>
        <v/>
      </c>
      <c r="K9525"/>
    </row>
    <row r="9526" spans="2:11" x14ac:dyDescent="0.25">
      <c r="B9526" t="str">
        <f t="shared" si="152"/>
        <v/>
      </c>
      <c r="K9526"/>
    </row>
    <row r="9527" spans="2:11" x14ac:dyDescent="0.25">
      <c r="B9527" t="str">
        <f t="shared" si="152"/>
        <v/>
      </c>
      <c r="K9527"/>
    </row>
    <row r="9528" spans="2:11" x14ac:dyDescent="0.25">
      <c r="B9528" t="str">
        <f t="shared" si="152"/>
        <v/>
      </c>
      <c r="K9528"/>
    </row>
    <row r="9529" spans="2:11" x14ac:dyDescent="0.25">
      <c r="B9529" t="str">
        <f t="shared" si="152"/>
        <v/>
      </c>
      <c r="K9529"/>
    </row>
    <row r="9530" spans="2:11" x14ac:dyDescent="0.25">
      <c r="B9530" t="str">
        <f t="shared" si="152"/>
        <v/>
      </c>
      <c r="K9530"/>
    </row>
    <row r="9531" spans="2:11" x14ac:dyDescent="0.25">
      <c r="B9531" t="str">
        <f t="shared" si="152"/>
        <v/>
      </c>
      <c r="K9531"/>
    </row>
    <row r="9532" spans="2:11" x14ac:dyDescent="0.25">
      <c r="B9532" t="str">
        <f t="shared" si="152"/>
        <v/>
      </c>
      <c r="K9532"/>
    </row>
    <row r="9533" spans="2:11" x14ac:dyDescent="0.25">
      <c r="B9533" t="str">
        <f t="shared" si="152"/>
        <v/>
      </c>
      <c r="K9533"/>
    </row>
    <row r="9534" spans="2:11" x14ac:dyDescent="0.25">
      <c r="B9534" t="str">
        <f t="shared" si="152"/>
        <v/>
      </c>
      <c r="K9534"/>
    </row>
    <row r="9535" spans="2:11" x14ac:dyDescent="0.25">
      <c r="B9535" t="str">
        <f t="shared" si="152"/>
        <v/>
      </c>
      <c r="K9535"/>
    </row>
    <row r="9536" spans="2:11" x14ac:dyDescent="0.25">
      <c r="B9536" t="str">
        <f t="shared" si="152"/>
        <v/>
      </c>
      <c r="K9536"/>
    </row>
    <row r="9537" spans="2:11" x14ac:dyDescent="0.25">
      <c r="B9537" t="str">
        <f t="shared" si="152"/>
        <v/>
      </c>
      <c r="K9537"/>
    </row>
    <row r="9538" spans="2:11" x14ac:dyDescent="0.25">
      <c r="B9538" t="str">
        <f t="shared" si="152"/>
        <v/>
      </c>
      <c r="K9538"/>
    </row>
    <row r="9539" spans="2:11" x14ac:dyDescent="0.25">
      <c r="B9539" t="str">
        <f t="shared" si="152"/>
        <v/>
      </c>
      <c r="K9539"/>
    </row>
    <row r="9540" spans="2:11" x14ac:dyDescent="0.25">
      <c r="B9540" t="str">
        <f t="shared" si="152"/>
        <v/>
      </c>
      <c r="K9540"/>
    </row>
    <row r="9541" spans="2:11" x14ac:dyDescent="0.25">
      <c r="B9541" t="str">
        <f t="shared" si="152"/>
        <v/>
      </c>
      <c r="K9541"/>
    </row>
    <row r="9542" spans="2:11" x14ac:dyDescent="0.25">
      <c r="B9542" t="str">
        <f t="shared" si="152"/>
        <v/>
      </c>
      <c r="K9542"/>
    </row>
    <row r="9543" spans="2:11" x14ac:dyDescent="0.25">
      <c r="B9543" t="str">
        <f t="shared" si="152"/>
        <v/>
      </c>
      <c r="K9543"/>
    </row>
    <row r="9544" spans="2:11" x14ac:dyDescent="0.25">
      <c r="B9544" t="str">
        <f t="shared" si="152"/>
        <v/>
      </c>
      <c r="K9544"/>
    </row>
    <row r="9545" spans="2:11" x14ac:dyDescent="0.25">
      <c r="B9545" t="str">
        <f t="shared" si="152"/>
        <v/>
      </c>
      <c r="K9545"/>
    </row>
    <row r="9546" spans="2:11" x14ac:dyDescent="0.25">
      <c r="B9546" t="str">
        <f t="shared" ref="B9546:B9609" si="153">LEFT(A9546,3)</f>
        <v/>
      </c>
      <c r="K9546"/>
    </row>
    <row r="9547" spans="2:11" x14ac:dyDescent="0.25">
      <c r="B9547" t="str">
        <f t="shared" si="153"/>
        <v/>
      </c>
      <c r="K9547"/>
    </row>
    <row r="9548" spans="2:11" x14ac:dyDescent="0.25">
      <c r="B9548" t="str">
        <f t="shared" si="153"/>
        <v/>
      </c>
      <c r="K9548"/>
    </row>
    <row r="9549" spans="2:11" x14ac:dyDescent="0.25">
      <c r="B9549" t="str">
        <f t="shared" si="153"/>
        <v/>
      </c>
      <c r="K9549"/>
    </row>
    <row r="9550" spans="2:11" x14ac:dyDescent="0.25">
      <c r="B9550" t="str">
        <f t="shared" si="153"/>
        <v/>
      </c>
      <c r="K9550"/>
    </row>
    <row r="9551" spans="2:11" x14ac:dyDescent="0.25">
      <c r="B9551" t="str">
        <f t="shared" si="153"/>
        <v/>
      </c>
      <c r="K9551"/>
    </row>
    <row r="9552" spans="2:11" x14ac:dyDescent="0.25">
      <c r="B9552" t="str">
        <f t="shared" si="153"/>
        <v/>
      </c>
      <c r="K9552"/>
    </row>
    <row r="9553" spans="2:11" x14ac:dyDescent="0.25">
      <c r="B9553" t="str">
        <f t="shared" si="153"/>
        <v/>
      </c>
      <c r="K9553"/>
    </row>
    <row r="9554" spans="2:11" x14ac:dyDescent="0.25">
      <c r="B9554" t="str">
        <f t="shared" si="153"/>
        <v/>
      </c>
      <c r="K9554"/>
    </row>
    <row r="9555" spans="2:11" x14ac:dyDescent="0.25">
      <c r="B9555" t="str">
        <f t="shared" si="153"/>
        <v/>
      </c>
      <c r="K9555"/>
    </row>
    <row r="9556" spans="2:11" x14ac:dyDescent="0.25">
      <c r="B9556" t="str">
        <f t="shared" si="153"/>
        <v/>
      </c>
      <c r="K9556"/>
    </row>
    <row r="9557" spans="2:11" x14ac:dyDescent="0.25">
      <c r="B9557" t="str">
        <f t="shared" si="153"/>
        <v/>
      </c>
      <c r="K9557"/>
    </row>
    <row r="9558" spans="2:11" x14ac:dyDescent="0.25">
      <c r="B9558" t="str">
        <f t="shared" si="153"/>
        <v/>
      </c>
      <c r="K9558"/>
    </row>
    <row r="9559" spans="2:11" x14ac:dyDescent="0.25">
      <c r="B9559" t="str">
        <f t="shared" si="153"/>
        <v/>
      </c>
      <c r="K9559"/>
    </row>
    <row r="9560" spans="2:11" x14ac:dyDescent="0.25">
      <c r="B9560" t="str">
        <f t="shared" si="153"/>
        <v/>
      </c>
      <c r="K9560"/>
    </row>
    <row r="9561" spans="2:11" x14ac:dyDescent="0.25">
      <c r="B9561" t="str">
        <f t="shared" si="153"/>
        <v/>
      </c>
      <c r="K9561"/>
    </row>
    <row r="9562" spans="2:11" x14ac:dyDescent="0.25">
      <c r="B9562" t="str">
        <f t="shared" si="153"/>
        <v/>
      </c>
      <c r="K9562"/>
    </row>
    <row r="9563" spans="2:11" x14ac:dyDescent="0.25">
      <c r="B9563" t="str">
        <f t="shared" si="153"/>
        <v/>
      </c>
      <c r="K9563"/>
    </row>
    <row r="9564" spans="2:11" x14ac:dyDescent="0.25">
      <c r="B9564" t="str">
        <f t="shared" si="153"/>
        <v/>
      </c>
      <c r="K9564"/>
    </row>
    <row r="9565" spans="2:11" x14ac:dyDescent="0.25">
      <c r="B9565" t="str">
        <f t="shared" si="153"/>
        <v/>
      </c>
      <c r="K9565"/>
    </row>
    <row r="9566" spans="2:11" x14ac:dyDescent="0.25">
      <c r="B9566" t="str">
        <f t="shared" si="153"/>
        <v/>
      </c>
      <c r="K9566"/>
    </row>
    <row r="9567" spans="2:11" x14ac:dyDescent="0.25">
      <c r="B9567" t="str">
        <f t="shared" si="153"/>
        <v/>
      </c>
      <c r="K9567"/>
    </row>
    <row r="9568" spans="2:11" x14ac:dyDescent="0.25">
      <c r="B9568" t="str">
        <f t="shared" si="153"/>
        <v/>
      </c>
      <c r="K9568"/>
    </row>
    <row r="9569" spans="2:11" x14ac:dyDescent="0.25">
      <c r="B9569" t="str">
        <f t="shared" si="153"/>
        <v/>
      </c>
      <c r="K9569"/>
    </row>
    <row r="9570" spans="2:11" x14ac:dyDescent="0.25">
      <c r="B9570" t="str">
        <f t="shared" si="153"/>
        <v/>
      </c>
      <c r="K9570"/>
    </row>
    <row r="9571" spans="2:11" x14ac:dyDescent="0.25">
      <c r="B9571" t="str">
        <f t="shared" si="153"/>
        <v/>
      </c>
      <c r="K9571"/>
    </row>
    <row r="9572" spans="2:11" x14ac:dyDescent="0.25">
      <c r="B9572" t="str">
        <f t="shared" si="153"/>
        <v/>
      </c>
      <c r="K9572"/>
    </row>
    <row r="9573" spans="2:11" x14ac:dyDescent="0.25">
      <c r="B9573" t="str">
        <f t="shared" si="153"/>
        <v/>
      </c>
      <c r="K9573"/>
    </row>
    <row r="9574" spans="2:11" x14ac:dyDescent="0.25">
      <c r="B9574" t="str">
        <f t="shared" si="153"/>
        <v/>
      </c>
      <c r="K9574"/>
    </row>
    <row r="9575" spans="2:11" x14ac:dyDescent="0.25">
      <c r="B9575" t="str">
        <f t="shared" si="153"/>
        <v/>
      </c>
      <c r="K9575"/>
    </row>
    <row r="9576" spans="2:11" x14ac:dyDescent="0.25">
      <c r="B9576" t="str">
        <f t="shared" si="153"/>
        <v/>
      </c>
      <c r="K9576"/>
    </row>
    <row r="9577" spans="2:11" x14ac:dyDescent="0.25">
      <c r="B9577" t="str">
        <f t="shared" si="153"/>
        <v/>
      </c>
      <c r="K9577"/>
    </row>
    <row r="9578" spans="2:11" x14ac:dyDescent="0.25">
      <c r="B9578" t="str">
        <f t="shared" si="153"/>
        <v/>
      </c>
      <c r="K9578"/>
    </row>
    <row r="9579" spans="2:11" x14ac:dyDescent="0.25">
      <c r="B9579" t="str">
        <f t="shared" si="153"/>
        <v/>
      </c>
      <c r="K9579"/>
    </row>
    <row r="9580" spans="2:11" x14ac:dyDescent="0.25">
      <c r="B9580" t="str">
        <f t="shared" si="153"/>
        <v/>
      </c>
      <c r="K9580"/>
    </row>
    <row r="9581" spans="2:11" x14ac:dyDescent="0.25">
      <c r="B9581" t="str">
        <f t="shared" si="153"/>
        <v/>
      </c>
      <c r="K9581"/>
    </row>
    <row r="9582" spans="2:11" x14ac:dyDescent="0.25">
      <c r="B9582" t="str">
        <f t="shared" si="153"/>
        <v/>
      </c>
      <c r="K9582"/>
    </row>
    <row r="9583" spans="2:11" x14ac:dyDescent="0.25">
      <c r="B9583" t="str">
        <f t="shared" si="153"/>
        <v/>
      </c>
      <c r="K9583"/>
    </row>
    <row r="9584" spans="2:11" x14ac:dyDescent="0.25">
      <c r="B9584" t="str">
        <f t="shared" si="153"/>
        <v/>
      </c>
      <c r="K9584"/>
    </row>
    <row r="9585" spans="2:11" x14ac:dyDescent="0.25">
      <c r="B9585" t="str">
        <f t="shared" si="153"/>
        <v/>
      </c>
      <c r="K9585"/>
    </row>
    <row r="9586" spans="2:11" x14ac:dyDescent="0.25">
      <c r="B9586" t="str">
        <f t="shared" si="153"/>
        <v/>
      </c>
      <c r="K9586"/>
    </row>
    <row r="9587" spans="2:11" x14ac:dyDescent="0.25">
      <c r="B9587" t="str">
        <f t="shared" si="153"/>
        <v/>
      </c>
      <c r="K9587"/>
    </row>
    <row r="9588" spans="2:11" x14ac:dyDescent="0.25">
      <c r="B9588" t="str">
        <f t="shared" si="153"/>
        <v/>
      </c>
      <c r="K9588"/>
    </row>
    <row r="9589" spans="2:11" x14ac:dyDescent="0.25">
      <c r="B9589" t="str">
        <f t="shared" si="153"/>
        <v/>
      </c>
      <c r="K9589"/>
    </row>
    <row r="9590" spans="2:11" x14ac:dyDescent="0.25">
      <c r="B9590" t="str">
        <f t="shared" si="153"/>
        <v/>
      </c>
      <c r="K9590"/>
    </row>
    <row r="9591" spans="2:11" x14ac:dyDescent="0.25">
      <c r="B9591" t="str">
        <f t="shared" si="153"/>
        <v/>
      </c>
      <c r="K9591"/>
    </row>
    <row r="9592" spans="2:11" x14ac:dyDescent="0.25">
      <c r="B9592" t="str">
        <f t="shared" si="153"/>
        <v/>
      </c>
      <c r="K9592"/>
    </row>
    <row r="9593" spans="2:11" x14ac:dyDescent="0.25">
      <c r="B9593" t="str">
        <f t="shared" si="153"/>
        <v/>
      </c>
      <c r="K9593"/>
    </row>
    <row r="9594" spans="2:11" x14ac:dyDescent="0.25">
      <c r="B9594" t="str">
        <f t="shared" si="153"/>
        <v/>
      </c>
      <c r="K9594"/>
    </row>
    <row r="9595" spans="2:11" x14ac:dyDescent="0.25">
      <c r="B9595" t="str">
        <f t="shared" si="153"/>
        <v/>
      </c>
      <c r="K9595"/>
    </row>
    <row r="9596" spans="2:11" x14ac:dyDescent="0.25">
      <c r="B9596" t="str">
        <f t="shared" si="153"/>
        <v/>
      </c>
      <c r="K9596"/>
    </row>
    <row r="9597" spans="2:11" x14ac:dyDescent="0.25">
      <c r="B9597" t="str">
        <f t="shared" si="153"/>
        <v/>
      </c>
      <c r="K9597"/>
    </row>
    <row r="9598" spans="2:11" x14ac:dyDescent="0.25">
      <c r="B9598" t="str">
        <f t="shared" si="153"/>
        <v/>
      </c>
      <c r="K9598"/>
    </row>
    <row r="9599" spans="2:11" x14ac:dyDescent="0.25">
      <c r="B9599" t="str">
        <f t="shared" si="153"/>
        <v/>
      </c>
      <c r="K9599"/>
    </row>
    <row r="9600" spans="2:11" x14ac:dyDescent="0.25">
      <c r="B9600" t="str">
        <f t="shared" si="153"/>
        <v/>
      </c>
      <c r="K9600"/>
    </row>
    <row r="9601" spans="2:11" x14ac:dyDescent="0.25">
      <c r="B9601" t="str">
        <f t="shared" si="153"/>
        <v/>
      </c>
      <c r="K9601"/>
    </row>
    <row r="9602" spans="2:11" x14ac:dyDescent="0.25">
      <c r="B9602" t="str">
        <f t="shared" si="153"/>
        <v/>
      </c>
      <c r="K9602"/>
    </row>
    <row r="9603" spans="2:11" x14ac:dyDescent="0.25">
      <c r="B9603" t="str">
        <f t="shared" si="153"/>
        <v/>
      </c>
      <c r="K9603"/>
    </row>
    <row r="9604" spans="2:11" x14ac:dyDescent="0.25">
      <c r="B9604" t="str">
        <f t="shared" si="153"/>
        <v/>
      </c>
      <c r="K9604"/>
    </row>
    <row r="9605" spans="2:11" x14ac:dyDescent="0.25">
      <c r="B9605" t="str">
        <f t="shared" si="153"/>
        <v/>
      </c>
      <c r="K9605"/>
    </row>
    <row r="9606" spans="2:11" x14ac:dyDescent="0.25">
      <c r="B9606" t="str">
        <f t="shared" si="153"/>
        <v/>
      </c>
      <c r="K9606"/>
    </row>
    <row r="9607" spans="2:11" x14ac:dyDescent="0.25">
      <c r="B9607" t="str">
        <f t="shared" si="153"/>
        <v/>
      </c>
      <c r="K9607"/>
    </row>
    <row r="9608" spans="2:11" x14ac:dyDescent="0.25">
      <c r="B9608" t="str">
        <f t="shared" si="153"/>
        <v/>
      </c>
      <c r="K9608"/>
    </row>
    <row r="9609" spans="2:11" x14ac:dyDescent="0.25">
      <c r="B9609" t="str">
        <f t="shared" si="153"/>
        <v/>
      </c>
      <c r="K9609"/>
    </row>
    <row r="9610" spans="2:11" x14ac:dyDescent="0.25">
      <c r="B9610" t="str">
        <f t="shared" ref="B9610:B9673" si="154">LEFT(A9610,3)</f>
        <v/>
      </c>
      <c r="K9610"/>
    </row>
    <row r="9611" spans="2:11" x14ac:dyDescent="0.25">
      <c r="B9611" t="str">
        <f t="shared" si="154"/>
        <v/>
      </c>
      <c r="K9611"/>
    </row>
    <row r="9612" spans="2:11" x14ac:dyDescent="0.25">
      <c r="B9612" t="str">
        <f t="shared" si="154"/>
        <v/>
      </c>
      <c r="K9612"/>
    </row>
    <row r="9613" spans="2:11" x14ac:dyDescent="0.25">
      <c r="B9613" t="str">
        <f t="shared" si="154"/>
        <v/>
      </c>
      <c r="K9613"/>
    </row>
    <row r="9614" spans="2:11" x14ac:dyDescent="0.25">
      <c r="B9614" t="str">
        <f t="shared" si="154"/>
        <v/>
      </c>
      <c r="K9614"/>
    </row>
    <row r="9615" spans="2:11" x14ac:dyDescent="0.25">
      <c r="B9615" t="str">
        <f t="shared" si="154"/>
        <v/>
      </c>
      <c r="K9615"/>
    </row>
    <row r="9616" spans="2:11" x14ac:dyDescent="0.25">
      <c r="B9616" t="str">
        <f t="shared" si="154"/>
        <v/>
      </c>
      <c r="K9616"/>
    </row>
    <row r="9617" spans="2:11" x14ac:dyDescent="0.25">
      <c r="B9617" t="str">
        <f t="shared" si="154"/>
        <v/>
      </c>
      <c r="K9617"/>
    </row>
    <row r="9618" spans="2:11" x14ac:dyDescent="0.25">
      <c r="B9618" t="str">
        <f t="shared" si="154"/>
        <v/>
      </c>
      <c r="K9618"/>
    </row>
    <row r="9619" spans="2:11" x14ac:dyDescent="0.25">
      <c r="B9619" t="str">
        <f t="shared" si="154"/>
        <v/>
      </c>
      <c r="K9619"/>
    </row>
    <row r="9620" spans="2:11" x14ac:dyDescent="0.25">
      <c r="B9620" t="str">
        <f t="shared" si="154"/>
        <v/>
      </c>
      <c r="K9620"/>
    </row>
    <row r="9621" spans="2:11" x14ac:dyDescent="0.25">
      <c r="B9621" t="str">
        <f t="shared" si="154"/>
        <v/>
      </c>
      <c r="K9621"/>
    </row>
    <row r="9622" spans="2:11" x14ac:dyDescent="0.25">
      <c r="B9622" t="str">
        <f t="shared" si="154"/>
        <v/>
      </c>
      <c r="K9622"/>
    </row>
    <row r="9623" spans="2:11" x14ac:dyDescent="0.25">
      <c r="B9623" t="str">
        <f t="shared" si="154"/>
        <v/>
      </c>
      <c r="K9623"/>
    </row>
    <row r="9624" spans="2:11" x14ac:dyDescent="0.25">
      <c r="B9624" t="str">
        <f t="shared" si="154"/>
        <v/>
      </c>
      <c r="K9624"/>
    </row>
    <row r="9625" spans="2:11" x14ac:dyDescent="0.25">
      <c r="B9625" t="str">
        <f t="shared" si="154"/>
        <v/>
      </c>
      <c r="K9625"/>
    </row>
    <row r="9626" spans="2:11" x14ac:dyDescent="0.25">
      <c r="B9626" t="str">
        <f t="shared" si="154"/>
        <v/>
      </c>
      <c r="K9626"/>
    </row>
    <row r="9627" spans="2:11" x14ac:dyDescent="0.25">
      <c r="B9627" t="str">
        <f t="shared" si="154"/>
        <v/>
      </c>
      <c r="K9627"/>
    </row>
    <row r="9628" spans="2:11" x14ac:dyDescent="0.25">
      <c r="B9628" t="str">
        <f t="shared" si="154"/>
        <v/>
      </c>
      <c r="K9628"/>
    </row>
    <row r="9629" spans="2:11" x14ac:dyDescent="0.25">
      <c r="B9629" t="str">
        <f t="shared" si="154"/>
        <v/>
      </c>
      <c r="K9629"/>
    </row>
    <row r="9630" spans="2:11" x14ac:dyDescent="0.25">
      <c r="B9630" t="str">
        <f t="shared" si="154"/>
        <v/>
      </c>
      <c r="K9630"/>
    </row>
    <row r="9631" spans="2:11" x14ac:dyDescent="0.25">
      <c r="B9631" t="str">
        <f t="shared" si="154"/>
        <v/>
      </c>
      <c r="K9631"/>
    </row>
    <row r="9632" spans="2:11" x14ac:dyDescent="0.25">
      <c r="B9632" t="str">
        <f t="shared" si="154"/>
        <v/>
      </c>
      <c r="K9632"/>
    </row>
    <row r="9633" spans="2:11" x14ac:dyDescent="0.25">
      <c r="B9633" t="str">
        <f t="shared" si="154"/>
        <v/>
      </c>
      <c r="K9633"/>
    </row>
    <row r="9634" spans="2:11" x14ac:dyDescent="0.25">
      <c r="B9634" t="str">
        <f t="shared" si="154"/>
        <v/>
      </c>
      <c r="K9634"/>
    </row>
    <row r="9635" spans="2:11" x14ac:dyDescent="0.25">
      <c r="B9635" t="str">
        <f t="shared" si="154"/>
        <v/>
      </c>
      <c r="K9635"/>
    </row>
    <row r="9636" spans="2:11" x14ac:dyDescent="0.25">
      <c r="B9636" t="str">
        <f t="shared" si="154"/>
        <v/>
      </c>
      <c r="K9636"/>
    </row>
    <row r="9637" spans="2:11" x14ac:dyDescent="0.25">
      <c r="B9637" t="str">
        <f t="shared" si="154"/>
        <v/>
      </c>
      <c r="K9637"/>
    </row>
    <row r="9638" spans="2:11" x14ac:dyDescent="0.25">
      <c r="B9638" t="str">
        <f t="shared" si="154"/>
        <v/>
      </c>
      <c r="K9638"/>
    </row>
    <row r="9639" spans="2:11" x14ac:dyDescent="0.25">
      <c r="B9639" t="str">
        <f t="shared" si="154"/>
        <v/>
      </c>
      <c r="K9639"/>
    </row>
    <row r="9640" spans="2:11" x14ac:dyDescent="0.25">
      <c r="B9640" t="str">
        <f t="shared" si="154"/>
        <v/>
      </c>
      <c r="K9640"/>
    </row>
    <row r="9641" spans="2:11" x14ac:dyDescent="0.25">
      <c r="B9641" t="str">
        <f t="shared" si="154"/>
        <v/>
      </c>
      <c r="K9641"/>
    </row>
    <row r="9642" spans="2:11" x14ac:dyDescent="0.25">
      <c r="B9642" t="str">
        <f t="shared" si="154"/>
        <v/>
      </c>
      <c r="K9642"/>
    </row>
    <row r="9643" spans="2:11" x14ac:dyDescent="0.25">
      <c r="B9643" t="str">
        <f t="shared" si="154"/>
        <v/>
      </c>
      <c r="K9643"/>
    </row>
    <row r="9644" spans="2:11" x14ac:dyDescent="0.25">
      <c r="B9644" t="str">
        <f t="shared" si="154"/>
        <v/>
      </c>
      <c r="K9644"/>
    </row>
    <row r="9645" spans="2:11" x14ac:dyDescent="0.25">
      <c r="B9645" t="str">
        <f t="shared" si="154"/>
        <v/>
      </c>
      <c r="K9645"/>
    </row>
    <row r="9646" spans="2:11" x14ac:dyDescent="0.25">
      <c r="B9646" t="str">
        <f t="shared" si="154"/>
        <v/>
      </c>
      <c r="K9646"/>
    </row>
    <row r="9647" spans="2:11" x14ac:dyDescent="0.25">
      <c r="B9647" t="str">
        <f t="shared" si="154"/>
        <v/>
      </c>
      <c r="K9647"/>
    </row>
    <row r="9648" spans="2:11" x14ac:dyDescent="0.25">
      <c r="B9648" t="str">
        <f t="shared" si="154"/>
        <v/>
      </c>
      <c r="K9648"/>
    </row>
    <row r="9649" spans="2:11" x14ac:dyDescent="0.25">
      <c r="B9649" t="str">
        <f t="shared" si="154"/>
        <v/>
      </c>
      <c r="K9649"/>
    </row>
    <row r="9650" spans="2:11" x14ac:dyDescent="0.25">
      <c r="B9650" t="str">
        <f t="shared" si="154"/>
        <v/>
      </c>
      <c r="K9650"/>
    </row>
    <row r="9651" spans="2:11" x14ac:dyDescent="0.25">
      <c r="B9651" t="str">
        <f t="shared" si="154"/>
        <v/>
      </c>
      <c r="K9651"/>
    </row>
    <row r="9652" spans="2:11" x14ac:dyDescent="0.25">
      <c r="B9652" t="str">
        <f t="shared" si="154"/>
        <v/>
      </c>
      <c r="K9652"/>
    </row>
    <row r="9653" spans="2:11" x14ac:dyDescent="0.25">
      <c r="B9653" t="str">
        <f t="shared" si="154"/>
        <v/>
      </c>
      <c r="K9653"/>
    </row>
    <row r="9654" spans="2:11" x14ac:dyDescent="0.25">
      <c r="B9654" t="str">
        <f t="shared" si="154"/>
        <v/>
      </c>
      <c r="K9654"/>
    </row>
    <row r="9655" spans="2:11" x14ac:dyDescent="0.25">
      <c r="B9655" t="str">
        <f t="shared" si="154"/>
        <v/>
      </c>
      <c r="K9655"/>
    </row>
    <row r="9656" spans="2:11" x14ac:dyDescent="0.25">
      <c r="B9656" t="str">
        <f t="shared" si="154"/>
        <v/>
      </c>
      <c r="K9656"/>
    </row>
    <row r="9657" spans="2:11" x14ac:dyDescent="0.25">
      <c r="B9657" t="str">
        <f t="shared" si="154"/>
        <v/>
      </c>
      <c r="K9657"/>
    </row>
    <row r="9658" spans="2:11" x14ac:dyDescent="0.25">
      <c r="B9658" t="str">
        <f t="shared" si="154"/>
        <v/>
      </c>
      <c r="K9658"/>
    </row>
    <row r="9659" spans="2:11" x14ac:dyDescent="0.25">
      <c r="B9659" t="str">
        <f t="shared" si="154"/>
        <v/>
      </c>
      <c r="K9659"/>
    </row>
    <row r="9660" spans="2:11" x14ac:dyDescent="0.25">
      <c r="B9660" t="str">
        <f t="shared" si="154"/>
        <v/>
      </c>
      <c r="K9660"/>
    </row>
    <row r="9661" spans="2:11" x14ac:dyDescent="0.25">
      <c r="B9661" t="str">
        <f t="shared" si="154"/>
        <v/>
      </c>
      <c r="K9661"/>
    </row>
    <row r="9662" spans="2:11" x14ac:dyDescent="0.25">
      <c r="B9662" t="str">
        <f t="shared" si="154"/>
        <v/>
      </c>
      <c r="K9662"/>
    </row>
    <row r="9663" spans="2:11" x14ac:dyDescent="0.25">
      <c r="B9663" t="str">
        <f t="shared" si="154"/>
        <v/>
      </c>
      <c r="K9663"/>
    </row>
    <row r="9664" spans="2:11" x14ac:dyDescent="0.25">
      <c r="B9664" t="str">
        <f t="shared" si="154"/>
        <v/>
      </c>
      <c r="K9664"/>
    </row>
    <row r="9665" spans="2:11" x14ac:dyDescent="0.25">
      <c r="B9665" t="str">
        <f t="shared" si="154"/>
        <v/>
      </c>
      <c r="K9665"/>
    </row>
    <row r="9666" spans="2:11" x14ac:dyDescent="0.25">
      <c r="B9666" t="str">
        <f t="shared" si="154"/>
        <v/>
      </c>
      <c r="K9666"/>
    </row>
    <row r="9667" spans="2:11" x14ac:dyDescent="0.25">
      <c r="B9667" t="str">
        <f t="shared" si="154"/>
        <v/>
      </c>
      <c r="K9667"/>
    </row>
    <row r="9668" spans="2:11" x14ac:dyDescent="0.25">
      <c r="B9668" t="str">
        <f t="shared" si="154"/>
        <v/>
      </c>
      <c r="K9668"/>
    </row>
    <row r="9669" spans="2:11" x14ac:dyDescent="0.25">
      <c r="B9669" t="str">
        <f t="shared" si="154"/>
        <v/>
      </c>
      <c r="K9669"/>
    </row>
    <row r="9670" spans="2:11" x14ac:dyDescent="0.25">
      <c r="B9670" t="str">
        <f t="shared" si="154"/>
        <v/>
      </c>
      <c r="K9670"/>
    </row>
    <row r="9671" spans="2:11" x14ac:dyDescent="0.25">
      <c r="B9671" t="str">
        <f t="shared" si="154"/>
        <v/>
      </c>
      <c r="K9671"/>
    </row>
    <row r="9672" spans="2:11" x14ac:dyDescent="0.25">
      <c r="B9672" t="str">
        <f t="shared" si="154"/>
        <v/>
      </c>
      <c r="K9672"/>
    </row>
    <row r="9673" spans="2:11" x14ac:dyDescent="0.25">
      <c r="B9673" t="str">
        <f t="shared" si="154"/>
        <v/>
      </c>
      <c r="K9673"/>
    </row>
    <row r="9674" spans="2:11" x14ac:dyDescent="0.25">
      <c r="B9674" t="str">
        <f t="shared" ref="B9674:B9737" si="155">LEFT(A9674,3)</f>
        <v/>
      </c>
      <c r="K9674"/>
    </row>
    <row r="9675" spans="2:11" x14ac:dyDescent="0.25">
      <c r="B9675" t="str">
        <f t="shared" si="155"/>
        <v/>
      </c>
      <c r="K9675"/>
    </row>
    <row r="9676" spans="2:11" x14ac:dyDescent="0.25">
      <c r="B9676" t="str">
        <f t="shared" si="155"/>
        <v/>
      </c>
      <c r="K9676"/>
    </row>
    <row r="9677" spans="2:11" x14ac:dyDescent="0.25">
      <c r="B9677" t="str">
        <f t="shared" si="155"/>
        <v/>
      </c>
      <c r="K9677"/>
    </row>
    <row r="9678" spans="2:11" x14ac:dyDescent="0.25">
      <c r="B9678" t="str">
        <f t="shared" si="155"/>
        <v/>
      </c>
      <c r="K9678"/>
    </row>
    <row r="9679" spans="2:11" x14ac:dyDescent="0.25">
      <c r="B9679" t="str">
        <f t="shared" si="155"/>
        <v/>
      </c>
      <c r="K9679"/>
    </row>
    <row r="9680" spans="2:11" x14ac:dyDescent="0.25">
      <c r="B9680" t="str">
        <f t="shared" si="155"/>
        <v/>
      </c>
      <c r="K9680"/>
    </row>
    <row r="9681" spans="2:11" x14ac:dyDescent="0.25">
      <c r="B9681" t="str">
        <f t="shared" si="155"/>
        <v/>
      </c>
      <c r="K9681"/>
    </row>
    <row r="9682" spans="2:11" x14ac:dyDescent="0.25">
      <c r="B9682" t="str">
        <f t="shared" si="155"/>
        <v/>
      </c>
      <c r="K9682"/>
    </row>
    <row r="9683" spans="2:11" x14ac:dyDescent="0.25">
      <c r="B9683" t="str">
        <f t="shared" si="155"/>
        <v/>
      </c>
      <c r="K9683"/>
    </row>
    <row r="9684" spans="2:11" x14ac:dyDescent="0.25">
      <c r="B9684" t="str">
        <f t="shared" si="155"/>
        <v/>
      </c>
      <c r="K9684"/>
    </row>
    <row r="9685" spans="2:11" x14ac:dyDescent="0.25">
      <c r="B9685" t="str">
        <f t="shared" si="155"/>
        <v/>
      </c>
      <c r="K9685"/>
    </row>
    <row r="9686" spans="2:11" x14ac:dyDescent="0.25">
      <c r="B9686" t="str">
        <f t="shared" si="155"/>
        <v/>
      </c>
      <c r="K9686"/>
    </row>
    <row r="9687" spans="2:11" x14ac:dyDescent="0.25">
      <c r="B9687" t="str">
        <f t="shared" si="155"/>
        <v/>
      </c>
      <c r="K9687"/>
    </row>
    <row r="9688" spans="2:11" x14ac:dyDescent="0.25">
      <c r="B9688" t="str">
        <f t="shared" si="155"/>
        <v/>
      </c>
      <c r="K9688"/>
    </row>
    <row r="9689" spans="2:11" x14ac:dyDescent="0.25">
      <c r="B9689" t="str">
        <f t="shared" si="155"/>
        <v/>
      </c>
      <c r="K9689"/>
    </row>
    <row r="9690" spans="2:11" x14ac:dyDescent="0.25">
      <c r="B9690" t="str">
        <f t="shared" si="155"/>
        <v/>
      </c>
      <c r="K9690"/>
    </row>
    <row r="9691" spans="2:11" x14ac:dyDescent="0.25">
      <c r="B9691" t="str">
        <f t="shared" si="155"/>
        <v/>
      </c>
      <c r="K9691"/>
    </row>
    <row r="9692" spans="2:11" x14ac:dyDescent="0.25">
      <c r="B9692" t="str">
        <f t="shared" si="155"/>
        <v/>
      </c>
      <c r="K9692"/>
    </row>
    <row r="9693" spans="2:11" x14ac:dyDescent="0.25">
      <c r="B9693" t="str">
        <f t="shared" si="155"/>
        <v/>
      </c>
      <c r="K9693"/>
    </row>
    <row r="9694" spans="2:11" x14ac:dyDescent="0.25">
      <c r="B9694" t="str">
        <f t="shared" si="155"/>
        <v/>
      </c>
      <c r="K9694"/>
    </row>
    <row r="9695" spans="2:11" x14ac:dyDescent="0.25">
      <c r="B9695" t="str">
        <f t="shared" si="155"/>
        <v/>
      </c>
      <c r="K9695"/>
    </row>
    <row r="9696" spans="2:11" x14ac:dyDescent="0.25">
      <c r="B9696" t="str">
        <f t="shared" si="155"/>
        <v/>
      </c>
      <c r="K9696"/>
    </row>
    <row r="9697" spans="2:11" x14ac:dyDescent="0.25">
      <c r="B9697" t="str">
        <f t="shared" si="155"/>
        <v/>
      </c>
      <c r="K9697"/>
    </row>
    <row r="9698" spans="2:11" x14ac:dyDescent="0.25">
      <c r="B9698" t="str">
        <f t="shared" si="155"/>
        <v/>
      </c>
      <c r="K9698"/>
    </row>
    <row r="9699" spans="2:11" x14ac:dyDescent="0.25">
      <c r="B9699" t="str">
        <f t="shared" si="155"/>
        <v/>
      </c>
      <c r="K9699"/>
    </row>
    <row r="9700" spans="2:11" x14ac:dyDescent="0.25">
      <c r="B9700" t="str">
        <f t="shared" si="155"/>
        <v/>
      </c>
      <c r="K9700"/>
    </row>
    <row r="9701" spans="2:11" x14ac:dyDescent="0.25">
      <c r="B9701" t="str">
        <f t="shared" si="155"/>
        <v/>
      </c>
      <c r="K9701"/>
    </row>
    <row r="9702" spans="2:11" x14ac:dyDescent="0.25">
      <c r="B9702" t="str">
        <f t="shared" si="155"/>
        <v/>
      </c>
      <c r="K9702"/>
    </row>
    <row r="9703" spans="2:11" x14ac:dyDescent="0.25">
      <c r="B9703" t="str">
        <f t="shared" si="155"/>
        <v/>
      </c>
      <c r="K9703"/>
    </row>
    <row r="9704" spans="2:11" x14ac:dyDescent="0.25">
      <c r="B9704" t="str">
        <f t="shared" si="155"/>
        <v/>
      </c>
      <c r="K9704"/>
    </row>
    <row r="9705" spans="2:11" x14ac:dyDescent="0.25">
      <c r="B9705" t="str">
        <f t="shared" si="155"/>
        <v/>
      </c>
      <c r="K9705"/>
    </row>
    <row r="9706" spans="2:11" x14ac:dyDescent="0.25">
      <c r="B9706" t="str">
        <f t="shared" si="155"/>
        <v/>
      </c>
      <c r="K9706"/>
    </row>
    <row r="9707" spans="2:11" x14ac:dyDescent="0.25">
      <c r="B9707" t="str">
        <f t="shared" si="155"/>
        <v/>
      </c>
      <c r="K9707"/>
    </row>
    <row r="9708" spans="2:11" x14ac:dyDescent="0.25">
      <c r="B9708" t="str">
        <f t="shared" si="155"/>
        <v/>
      </c>
      <c r="K9708"/>
    </row>
    <row r="9709" spans="2:11" x14ac:dyDescent="0.25">
      <c r="B9709" t="str">
        <f t="shared" si="155"/>
        <v/>
      </c>
      <c r="K9709"/>
    </row>
    <row r="9710" spans="2:11" x14ac:dyDescent="0.25">
      <c r="B9710" t="str">
        <f t="shared" si="155"/>
        <v/>
      </c>
      <c r="K9710"/>
    </row>
    <row r="9711" spans="2:11" x14ac:dyDescent="0.25">
      <c r="B9711" t="str">
        <f t="shared" si="155"/>
        <v/>
      </c>
      <c r="K9711"/>
    </row>
    <row r="9712" spans="2:11" x14ac:dyDescent="0.25">
      <c r="B9712" t="str">
        <f t="shared" si="155"/>
        <v/>
      </c>
      <c r="K9712"/>
    </row>
    <row r="9713" spans="2:11" x14ac:dyDescent="0.25">
      <c r="B9713" t="str">
        <f t="shared" si="155"/>
        <v/>
      </c>
      <c r="K9713"/>
    </row>
    <row r="9714" spans="2:11" x14ac:dyDescent="0.25">
      <c r="B9714" t="str">
        <f t="shared" si="155"/>
        <v/>
      </c>
      <c r="K9714"/>
    </row>
    <row r="9715" spans="2:11" x14ac:dyDescent="0.25">
      <c r="B9715" t="str">
        <f t="shared" si="155"/>
        <v/>
      </c>
      <c r="K9715"/>
    </row>
    <row r="9716" spans="2:11" x14ac:dyDescent="0.25">
      <c r="B9716" t="str">
        <f t="shared" si="155"/>
        <v/>
      </c>
      <c r="K9716"/>
    </row>
    <row r="9717" spans="2:11" x14ac:dyDescent="0.25">
      <c r="B9717" t="str">
        <f t="shared" si="155"/>
        <v/>
      </c>
      <c r="K9717"/>
    </row>
    <row r="9718" spans="2:11" x14ac:dyDescent="0.25">
      <c r="B9718" t="str">
        <f t="shared" si="155"/>
        <v/>
      </c>
      <c r="K9718"/>
    </row>
    <row r="9719" spans="2:11" x14ac:dyDescent="0.25">
      <c r="B9719" t="str">
        <f t="shared" si="155"/>
        <v/>
      </c>
      <c r="K9719"/>
    </row>
    <row r="9720" spans="2:11" x14ac:dyDescent="0.25">
      <c r="B9720" t="str">
        <f t="shared" si="155"/>
        <v/>
      </c>
      <c r="K9720"/>
    </row>
    <row r="9721" spans="2:11" x14ac:dyDescent="0.25">
      <c r="B9721" t="str">
        <f t="shared" si="155"/>
        <v/>
      </c>
      <c r="K9721"/>
    </row>
    <row r="9722" spans="2:11" x14ac:dyDescent="0.25">
      <c r="B9722" t="str">
        <f t="shared" si="155"/>
        <v/>
      </c>
      <c r="K9722"/>
    </row>
    <row r="9723" spans="2:11" x14ac:dyDescent="0.25">
      <c r="B9723" t="str">
        <f t="shared" si="155"/>
        <v/>
      </c>
      <c r="K9723"/>
    </row>
    <row r="9724" spans="2:11" x14ac:dyDescent="0.25">
      <c r="B9724" t="str">
        <f t="shared" si="155"/>
        <v/>
      </c>
      <c r="K9724"/>
    </row>
    <row r="9725" spans="2:11" x14ac:dyDescent="0.25">
      <c r="B9725" t="str">
        <f t="shared" si="155"/>
        <v/>
      </c>
      <c r="K9725"/>
    </row>
    <row r="9726" spans="2:11" x14ac:dyDescent="0.25">
      <c r="B9726" t="str">
        <f t="shared" si="155"/>
        <v/>
      </c>
      <c r="K9726"/>
    </row>
    <row r="9727" spans="2:11" x14ac:dyDescent="0.25">
      <c r="B9727" t="str">
        <f t="shared" si="155"/>
        <v/>
      </c>
      <c r="K9727"/>
    </row>
    <row r="9728" spans="2:11" x14ac:dyDescent="0.25">
      <c r="B9728" t="str">
        <f t="shared" si="155"/>
        <v/>
      </c>
      <c r="K9728"/>
    </row>
    <row r="9729" spans="2:11" x14ac:dyDescent="0.25">
      <c r="B9729" t="str">
        <f t="shared" si="155"/>
        <v/>
      </c>
      <c r="K9729"/>
    </row>
    <row r="9730" spans="2:11" x14ac:dyDescent="0.25">
      <c r="B9730" t="str">
        <f t="shared" si="155"/>
        <v/>
      </c>
      <c r="K9730"/>
    </row>
    <row r="9731" spans="2:11" x14ac:dyDescent="0.25">
      <c r="B9731" t="str">
        <f t="shared" si="155"/>
        <v/>
      </c>
      <c r="K9731"/>
    </row>
    <row r="9732" spans="2:11" x14ac:dyDescent="0.25">
      <c r="B9732" t="str">
        <f t="shared" si="155"/>
        <v/>
      </c>
      <c r="K9732"/>
    </row>
    <row r="9733" spans="2:11" x14ac:dyDescent="0.25">
      <c r="B9733" t="str">
        <f t="shared" si="155"/>
        <v/>
      </c>
      <c r="K9733"/>
    </row>
    <row r="9734" spans="2:11" x14ac:dyDescent="0.25">
      <c r="B9734" t="str">
        <f t="shared" si="155"/>
        <v/>
      </c>
      <c r="K9734"/>
    </row>
    <row r="9735" spans="2:11" x14ac:dyDescent="0.25">
      <c r="B9735" t="str">
        <f t="shared" si="155"/>
        <v/>
      </c>
      <c r="K9735"/>
    </row>
    <row r="9736" spans="2:11" x14ac:dyDescent="0.25">
      <c r="B9736" t="str">
        <f t="shared" si="155"/>
        <v/>
      </c>
      <c r="K9736"/>
    </row>
    <row r="9737" spans="2:11" x14ac:dyDescent="0.25">
      <c r="B9737" t="str">
        <f t="shared" si="155"/>
        <v/>
      </c>
      <c r="K9737"/>
    </row>
    <row r="9738" spans="2:11" x14ac:dyDescent="0.25">
      <c r="B9738" t="str">
        <f t="shared" ref="B9738:B9801" si="156">LEFT(A9738,3)</f>
        <v/>
      </c>
      <c r="K9738"/>
    </row>
    <row r="9739" spans="2:11" x14ac:dyDescent="0.25">
      <c r="B9739" t="str">
        <f t="shared" si="156"/>
        <v/>
      </c>
      <c r="K9739"/>
    </row>
    <row r="9740" spans="2:11" x14ac:dyDescent="0.25">
      <c r="B9740" t="str">
        <f t="shared" si="156"/>
        <v/>
      </c>
      <c r="K9740"/>
    </row>
    <row r="9741" spans="2:11" x14ac:dyDescent="0.25">
      <c r="B9741" t="str">
        <f t="shared" si="156"/>
        <v/>
      </c>
      <c r="K9741"/>
    </row>
    <row r="9742" spans="2:11" x14ac:dyDescent="0.25">
      <c r="B9742" t="str">
        <f t="shared" si="156"/>
        <v/>
      </c>
      <c r="K9742"/>
    </row>
    <row r="9743" spans="2:11" x14ac:dyDescent="0.25">
      <c r="B9743" t="str">
        <f t="shared" si="156"/>
        <v/>
      </c>
      <c r="K9743"/>
    </row>
    <row r="9744" spans="2:11" x14ac:dyDescent="0.25">
      <c r="B9744" t="str">
        <f t="shared" si="156"/>
        <v/>
      </c>
      <c r="K9744"/>
    </row>
    <row r="9745" spans="2:11" x14ac:dyDescent="0.25">
      <c r="B9745" t="str">
        <f t="shared" si="156"/>
        <v/>
      </c>
      <c r="K9745"/>
    </row>
    <row r="9746" spans="2:11" x14ac:dyDescent="0.25">
      <c r="B9746" t="str">
        <f t="shared" si="156"/>
        <v/>
      </c>
      <c r="K9746"/>
    </row>
    <row r="9747" spans="2:11" x14ac:dyDescent="0.25">
      <c r="B9747" t="str">
        <f t="shared" si="156"/>
        <v/>
      </c>
      <c r="K9747"/>
    </row>
    <row r="9748" spans="2:11" x14ac:dyDescent="0.25">
      <c r="B9748" t="str">
        <f t="shared" si="156"/>
        <v/>
      </c>
      <c r="K9748"/>
    </row>
    <row r="9749" spans="2:11" x14ac:dyDescent="0.25">
      <c r="B9749" t="str">
        <f t="shared" si="156"/>
        <v/>
      </c>
      <c r="K9749"/>
    </row>
    <row r="9750" spans="2:11" x14ac:dyDescent="0.25">
      <c r="B9750" t="str">
        <f t="shared" si="156"/>
        <v/>
      </c>
      <c r="K9750"/>
    </row>
    <row r="9751" spans="2:11" x14ac:dyDescent="0.25">
      <c r="B9751" t="str">
        <f t="shared" si="156"/>
        <v/>
      </c>
      <c r="K9751"/>
    </row>
    <row r="9752" spans="2:11" x14ac:dyDescent="0.25">
      <c r="B9752" t="str">
        <f t="shared" si="156"/>
        <v/>
      </c>
      <c r="K9752"/>
    </row>
    <row r="9753" spans="2:11" x14ac:dyDescent="0.25">
      <c r="B9753" t="str">
        <f t="shared" si="156"/>
        <v/>
      </c>
      <c r="K9753"/>
    </row>
    <row r="9754" spans="2:11" x14ac:dyDescent="0.25">
      <c r="B9754" t="str">
        <f t="shared" si="156"/>
        <v/>
      </c>
      <c r="K9754"/>
    </row>
    <row r="9755" spans="2:11" x14ac:dyDescent="0.25">
      <c r="B9755" t="str">
        <f t="shared" si="156"/>
        <v/>
      </c>
      <c r="K9755"/>
    </row>
    <row r="9756" spans="2:11" x14ac:dyDescent="0.25">
      <c r="B9756" t="str">
        <f t="shared" si="156"/>
        <v/>
      </c>
      <c r="K9756"/>
    </row>
    <row r="9757" spans="2:11" x14ac:dyDescent="0.25">
      <c r="B9757" t="str">
        <f t="shared" si="156"/>
        <v/>
      </c>
      <c r="K9757"/>
    </row>
    <row r="9758" spans="2:11" x14ac:dyDescent="0.25">
      <c r="B9758" t="str">
        <f t="shared" si="156"/>
        <v/>
      </c>
      <c r="K9758"/>
    </row>
    <row r="9759" spans="2:11" x14ac:dyDescent="0.25">
      <c r="B9759" t="str">
        <f t="shared" si="156"/>
        <v/>
      </c>
      <c r="K9759"/>
    </row>
    <row r="9760" spans="2:11" x14ac:dyDescent="0.25">
      <c r="B9760" t="str">
        <f t="shared" si="156"/>
        <v/>
      </c>
      <c r="K9760"/>
    </row>
    <row r="9761" spans="2:11" x14ac:dyDescent="0.25">
      <c r="B9761" t="str">
        <f t="shared" si="156"/>
        <v/>
      </c>
      <c r="K9761"/>
    </row>
    <row r="9762" spans="2:11" x14ac:dyDescent="0.25">
      <c r="B9762" t="str">
        <f t="shared" si="156"/>
        <v/>
      </c>
      <c r="K9762"/>
    </row>
    <row r="9763" spans="2:11" x14ac:dyDescent="0.25">
      <c r="B9763" t="str">
        <f t="shared" si="156"/>
        <v/>
      </c>
      <c r="K9763"/>
    </row>
    <row r="9764" spans="2:11" x14ac:dyDescent="0.25">
      <c r="B9764" t="str">
        <f t="shared" si="156"/>
        <v/>
      </c>
      <c r="K9764"/>
    </row>
    <row r="9765" spans="2:11" x14ac:dyDescent="0.25">
      <c r="B9765" t="str">
        <f t="shared" si="156"/>
        <v/>
      </c>
      <c r="K9765"/>
    </row>
    <row r="9766" spans="2:11" x14ac:dyDescent="0.25">
      <c r="B9766" t="str">
        <f t="shared" si="156"/>
        <v/>
      </c>
      <c r="K9766"/>
    </row>
    <row r="9767" spans="2:11" x14ac:dyDescent="0.25">
      <c r="B9767" t="str">
        <f t="shared" si="156"/>
        <v/>
      </c>
      <c r="K9767"/>
    </row>
    <row r="9768" spans="2:11" x14ac:dyDescent="0.25">
      <c r="B9768" t="str">
        <f t="shared" si="156"/>
        <v/>
      </c>
      <c r="K9768"/>
    </row>
    <row r="9769" spans="2:11" x14ac:dyDescent="0.25">
      <c r="B9769" t="str">
        <f t="shared" si="156"/>
        <v/>
      </c>
      <c r="K9769"/>
    </row>
    <row r="9770" spans="2:11" x14ac:dyDescent="0.25">
      <c r="B9770" t="str">
        <f t="shared" si="156"/>
        <v/>
      </c>
      <c r="K9770"/>
    </row>
    <row r="9771" spans="2:11" x14ac:dyDescent="0.25">
      <c r="B9771" t="str">
        <f t="shared" si="156"/>
        <v/>
      </c>
      <c r="K9771"/>
    </row>
    <row r="9772" spans="2:11" x14ac:dyDescent="0.25">
      <c r="B9772" t="str">
        <f t="shared" si="156"/>
        <v/>
      </c>
      <c r="K9772"/>
    </row>
    <row r="9773" spans="2:11" x14ac:dyDescent="0.25">
      <c r="B9773" t="str">
        <f t="shared" si="156"/>
        <v/>
      </c>
      <c r="K9773"/>
    </row>
    <row r="9774" spans="2:11" x14ac:dyDescent="0.25">
      <c r="B9774" t="str">
        <f t="shared" si="156"/>
        <v/>
      </c>
      <c r="K9774"/>
    </row>
    <row r="9775" spans="2:11" x14ac:dyDescent="0.25">
      <c r="B9775" t="str">
        <f t="shared" si="156"/>
        <v/>
      </c>
      <c r="K9775"/>
    </row>
    <row r="9776" spans="2:11" x14ac:dyDescent="0.25">
      <c r="B9776" t="str">
        <f t="shared" si="156"/>
        <v/>
      </c>
      <c r="K9776"/>
    </row>
    <row r="9777" spans="2:11" x14ac:dyDescent="0.25">
      <c r="B9777" t="str">
        <f t="shared" si="156"/>
        <v/>
      </c>
      <c r="K9777"/>
    </row>
    <row r="9778" spans="2:11" x14ac:dyDescent="0.25">
      <c r="B9778" t="str">
        <f t="shared" si="156"/>
        <v/>
      </c>
      <c r="K9778"/>
    </row>
    <row r="9779" spans="2:11" x14ac:dyDescent="0.25">
      <c r="B9779" t="str">
        <f t="shared" si="156"/>
        <v/>
      </c>
      <c r="K9779"/>
    </row>
    <row r="9780" spans="2:11" x14ac:dyDescent="0.25">
      <c r="B9780" t="str">
        <f t="shared" si="156"/>
        <v/>
      </c>
      <c r="K9780"/>
    </row>
    <row r="9781" spans="2:11" x14ac:dyDescent="0.25">
      <c r="B9781" t="str">
        <f t="shared" si="156"/>
        <v/>
      </c>
      <c r="K9781"/>
    </row>
    <row r="9782" spans="2:11" x14ac:dyDescent="0.25">
      <c r="B9782" t="str">
        <f t="shared" si="156"/>
        <v/>
      </c>
      <c r="K9782"/>
    </row>
    <row r="9783" spans="2:11" x14ac:dyDescent="0.25">
      <c r="B9783" t="str">
        <f t="shared" si="156"/>
        <v/>
      </c>
      <c r="K9783"/>
    </row>
    <row r="9784" spans="2:11" x14ac:dyDescent="0.25">
      <c r="B9784" t="str">
        <f t="shared" si="156"/>
        <v/>
      </c>
      <c r="K9784"/>
    </row>
    <row r="9785" spans="2:11" x14ac:dyDescent="0.25">
      <c r="B9785" t="str">
        <f t="shared" si="156"/>
        <v/>
      </c>
      <c r="K9785"/>
    </row>
    <row r="9786" spans="2:11" x14ac:dyDescent="0.25">
      <c r="B9786" t="str">
        <f t="shared" si="156"/>
        <v/>
      </c>
      <c r="K9786"/>
    </row>
    <row r="9787" spans="2:11" x14ac:dyDescent="0.25">
      <c r="B9787" t="str">
        <f t="shared" si="156"/>
        <v/>
      </c>
      <c r="K9787"/>
    </row>
    <row r="9788" spans="2:11" x14ac:dyDescent="0.25">
      <c r="B9788" t="str">
        <f t="shared" si="156"/>
        <v/>
      </c>
      <c r="K9788"/>
    </row>
    <row r="9789" spans="2:11" x14ac:dyDescent="0.25">
      <c r="B9789" t="str">
        <f t="shared" si="156"/>
        <v/>
      </c>
      <c r="K9789"/>
    </row>
    <row r="9790" spans="2:11" x14ac:dyDescent="0.25">
      <c r="B9790" t="str">
        <f t="shared" si="156"/>
        <v/>
      </c>
      <c r="K9790"/>
    </row>
    <row r="9791" spans="2:11" x14ac:dyDescent="0.25">
      <c r="B9791" t="str">
        <f t="shared" si="156"/>
        <v/>
      </c>
      <c r="K9791"/>
    </row>
    <row r="9792" spans="2:11" x14ac:dyDescent="0.25">
      <c r="B9792" t="str">
        <f t="shared" si="156"/>
        <v/>
      </c>
      <c r="K9792"/>
    </row>
    <row r="9793" spans="2:11" x14ac:dyDescent="0.25">
      <c r="B9793" t="str">
        <f t="shared" si="156"/>
        <v/>
      </c>
      <c r="K9793"/>
    </row>
    <row r="9794" spans="2:11" x14ac:dyDescent="0.25">
      <c r="B9794" t="str">
        <f t="shared" si="156"/>
        <v/>
      </c>
      <c r="K9794"/>
    </row>
    <row r="9795" spans="2:11" x14ac:dyDescent="0.25">
      <c r="B9795" t="str">
        <f t="shared" si="156"/>
        <v/>
      </c>
      <c r="K9795"/>
    </row>
    <row r="9796" spans="2:11" x14ac:dyDescent="0.25">
      <c r="B9796" t="str">
        <f t="shared" si="156"/>
        <v/>
      </c>
      <c r="K9796"/>
    </row>
    <row r="9797" spans="2:11" x14ac:dyDescent="0.25">
      <c r="B9797" t="str">
        <f t="shared" si="156"/>
        <v/>
      </c>
      <c r="K9797"/>
    </row>
    <row r="9798" spans="2:11" x14ac:dyDescent="0.25">
      <c r="B9798" t="str">
        <f t="shared" si="156"/>
        <v/>
      </c>
      <c r="K9798"/>
    </row>
    <row r="9799" spans="2:11" x14ac:dyDescent="0.25">
      <c r="B9799" t="str">
        <f t="shared" si="156"/>
        <v/>
      </c>
      <c r="K9799"/>
    </row>
    <row r="9800" spans="2:11" x14ac:dyDescent="0.25">
      <c r="B9800" t="str">
        <f t="shared" si="156"/>
        <v/>
      </c>
      <c r="K9800"/>
    </row>
    <row r="9801" spans="2:11" x14ac:dyDescent="0.25">
      <c r="B9801" t="str">
        <f t="shared" si="156"/>
        <v/>
      </c>
      <c r="K9801"/>
    </row>
    <row r="9802" spans="2:11" x14ac:dyDescent="0.25">
      <c r="B9802" t="str">
        <f t="shared" ref="B9802:B9865" si="157">LEFT(A9802,3)</f>
        <v/>
      </c>
      <c r="K9802"/>
    </row>
    <row r="9803" spans="2:11" x14ac:dyDescent="0.25">
      <c r="B9803" t="str">
        <f t="shared" si="157"/>
        <v/>
      </c>
      <c r="K9803"/>
    </row>
    <row r="9804" spans="2:11" x14ac:dyDescent="0.25">
      <c r="B9804" t="str">
        <f t="shared" si="157"/>
        <v/>
      </c>
      <c r="K9804"/>
    </row>
    <row r="9805" spans="2:11" x14ac:dyDescent="0.25">
      <c r="B9805" t="str">
        <f t="shared" si="157"/>
        <v/>
      </c>
      <c r="K9805"/>
    </row>
    <row r="9806" spans="2:11" x14ac:dyDescent="0.25">
      <c r="B9806" t="str">
        <f t="shared" si="157"/>
        <v/>
      </c>
      <c r="K9806"/>
    </row>
    <row r="9807" spans="2:11" x14ac:dyDescent="0.25">
      <c r="B9807" t="str">
        <f t="shared" si="157"/>
        <v/>
      </c>
      <c r="K9807"/>
    </row>
    <row r="9808" spans="2:11" x14ac:dyDescent="0.25">
      <c r="B9808" t="str">
        <f t="shared" si="157"/>
        <v/>
      </c>
      <c r="K9808"/>
    </row>
    <row r="9809" spans="2:11" x14ac:dyDescent="0.25">
      <c r="B9809" t="str">
        <f t="shared" si="157"/>
        <v/>
      </c>
      <c r="K9809"/>
    </row>
    <row r="9810" spans="2:11" x14ac:dyDescent="0.25">
      <c r="B9810" t="str">
        <f t="shared" si="157"/>
        <v/>
      </c>
      <c r="K9810"/>
    </row>
    <row r="9811" spans="2:11" x14ac:dyDescent="0.25">
      <c r="B9811" t="str">
        <f t="shared" si="157"/>
        <v/>
      </c>
      <c r="K9811"/>
    </row>
    <row r="9812" spans="2:11" x14ac:dyDescent="0.25">
      <c r="B9812" t="str">
        <f t="shared" si="157"/>
        <v/>
      </c>
      <c r="K9812"/>
    </row>
    <row r="9813" spans="2:11" x14ac:dyDescent="0.25">
      <c r="B9813" t="str">
        <f t="shared" si="157"/>
        <v/>
      </c>
      <c r="K9813"/>
    </row>
    <row r="9814" spans="2:11" x14ac:dyDescent="0.25">
      <c r="B9814" t="str">
        <f t="shared" si="157"/>
        <v/>
      </c>
      <c r="K9814"/>
    </row>
    <row r="9815" spans="2:11" x14ac:dyDescent="0.25">
      <c r="B9815" t="str">
        <f t="shared" si="157"/>
        <v/>
      </c>
      <c r="K9815"/>
    </row>
    <row r="9816" spans="2:11" x14ac:dyDescent="0.25">
      <c r="B9816" t="str">
        <f t="shared" si="157"/>
        <v/>
      </c>
      <c r="K9816"/>
    </row>
    <row r="9817" spans="2:11" x14ac:dyDescent="0.25">
      <c r="B9817" t="str">
        <f t="shared" si="157"/>
        <v/>
      </c>
      <c r="K9817"/>
    </row>
    <row r="9818" spans="2:11" x14ac:dyDescent="0.25">
      <c r="B9818" t="str">
        <f t="shared" si="157"/>
        <v/>
      </c>
      <c r="K9818"/>
    </row>
    <row r="9819" spans="2:11" x14ac:dyDescent="0.25">
      <c r="B9819" t="str">
        <f t="shared" si="157"/>
        <v/>
      </c>
      <c r="K9819"/>
    </row>
    <row r="9820" spans="2:11" x14ac:dyDescent="0.25">
      <c r="B9820" t="str">
        <f t="shared" si="157"/>
        <v/>
      </c>
      <c r="K9820"/>
    </row>
    <row r="9821" spans="2:11" x14ac:dyDescent="0.25">
      <c r="B9821" t="str">
        <f t="shared" si="157"/>
        <v/>
      </c>
      <c r="K9821"/>
    </row>
    <row r="9822" spans="2:11" x14ac:dyDescent="0.25">
      <c r="B9822" t="str">
        <f t="shared" si="157"/>
        <v/>
      </c>
      <c r="K9822"/>
    </row>
    <row r="9823" spans="2:11" x14ac:dyDescent="0.25">
      <c r="B9823" t="str">
        <f t="shared" si="157"/>
        <v/>
      </c>
      <c r="K9823"/>
    </row>
    <row r="9824" spans="2:11" x14ac:dyDescent="0.25">
      <c r="B9824" t="str">
        <f t="shared" si="157"/>
        <v/>
      </c>
      <c r="K9824"/>
    </row>
    <row r="9825" spans="2:11" x14ac:dyDescent="0.25">
      <c r="B9825" t="str">
        <f t="shared" si="157"/>
        <v/>
      </c>
      <c r="K9825"/>
    </row>
    <row r="9826" spans="2:11" x14ac:dyDescent="0.25">
      <c r="B9826" t="str">
        <f t="shared" si="157"/>
        <v/>
      </c>
      <c r="K9826"/>
    </row>
    <row r="9827" spans="2:11" x14ac:dyDescent="0.25">
      <c r="B9827" t="str">
        <f t="shared" si="157"/>
        <v/>
      </c>
      <c r="K9827"/>
    </row>
    <row r="9828" spans="2:11" x14ac:dyDescent="0.25">
      <c r="B9828" t="str">
        <f t="shared" si="157"/>
        <v/>
      </c>
      <c r="K9828"/>
    </row>
    <row r="9829" spans="2:11" x14ac:dyDescent="0.25">
      <c r="B9829" t="str">
        <f t="shared" si="157"/>
        <v/>
      </c>
      <c r="K9829"/>
    </row>
    <row r="9830" spans="2:11" x14ac:dyDescent="0.25">
      <c r="B9830" t="str">
        <f t="shared" si="157"/>
        <v/>
      </c>
      <c r="K9830"/>
    </row>
    <row r="9831" spans="2:11" x14ac:dyDescent="0.25">
      <c r="B9831" t="str">
        <f t="shared" si="157"/>
        <v/>
      </c>
      <c r="K9831"/>
    </row>
    <row r="9832" spans="2:11" x14ac:dyDescent="0.25">
      <c r="B9832" t="str">
        <f t="shared" si="157"/>
        <v/>
      </c>
      <c r="K9832"/>
    </row>
    <row r="9833" spans="2:11" x14ac:dyDescent="0.25">
      <c r="B9833" t="str">
        <f t="shared" si="157"/>
        <v/>
      </c>
      <c r="K9833"/>
    </row>
    <row r="9834" spans="2:11" x14ac:dyDescent="0.25">
      <c r="B9834" t="str">
        <f t="shared" si="157"/>
        <v/>
      </c>
      <c r="K9834"/>
    </row>
    <row r="9835" spans="2:11" x14ac:dyDescent="0.25">
      <c r="B9835" t="str">
        <f t="shared" si="157"/>
        <v/>
      </c>
      <c r="K9835"/>
    </row>
    <row r="9836" spans="2:11" x14ac:dyDescent="0.25">
      <c r="B9836" t="str">
        <f t="shared" si="157"/>
        <v/>
      </c>
      <c r="K9836"/>
    </row>
    <row r="9837" spans="2:11" x14ac:dyDescent="0.25">
      <c r="B9837" t="str">
        <f t="shared" si="157"/>
        <v/>
      </c>
      <c r="K9837"/>
    </row>
    <row r="9838" spans="2:11" x14ac:dyDescent="0.25">
      <c r="B9838" t="str">
        <f t="shared" si="157"/>
        <v/>
      </c>
      <c r="K9838"/>
    </row>
    <row r="9839" spans="2:11" x14ac:dyDescent="0.25">
      <c r="B9839" t="str">
        <f t="shared" si="157"/>
        <v/>
      </c>
      <c r="K9839"/>
    </row>
    <row r="9840" spans="2:11" x14ac:dyDescent="0.25">
      <c r="B9840" t="str">
        <f t="shared" si="157"/>
        <v/>
      </c>
      <c r="K9840"/>
    </row>
    <row r="9841" spans="2:11" x14ac:dyDescent="0.25">
      <c r="B9841" t="str">
        <f t="shared" si="157"/>
        <v/>
      </c>
      <c r="K9841"/>
    </row>
    <row r="9842" spans="2:11" x14ac:dyDescent="0.25">
      <c r="B9842" t="str">
        <f t="shared" si="157"/>
        <v/>
      </c>
      <c r="K9842"/>
    </row>
    <row r="9843" spans="2:11" x14ac:dyDescent="0.25">
      <c r="B9843" t="str">
        <f t="shared" si="157"/>
        <v/>
      </c>
      <c r="K9843"/>
    </row>
    <row r="9844" spans="2:11" x14ac:dyDescent="0.25">
      <c r="B9844" t="str">
        <f t="shared" si="157"/>
        <v/>
      </c>
      <c r="K9844"/>
    </row>
    <row r="9845" spans="2:11" x14ac:dyDescent="0.25">
      <c r="B9845" t="str">
        <f t="shared" si="157"/>
        <v/>
      </c>
      <c r="K9845"/>
    </row>
    <row r="9846" spans="2:11" x14ac:dyDescent="0.25">
      <c r="B9846" t="str">
        <f t="shared" si="157"/>
        <v/>
      </c>
      <c r="K9846"/>
    </row>
    <row r="9847" spans="2:11" x14ac:dyDescent="0.25">
      <c r="B9847" t="str">
        <f t="shared" si="157"/>
        <v/>
      </c>
      <c r="K9847"/>
    </row>
    <row r="9848" spans="2:11" x14ac:dyDescent="0.25">
      <c r="B9848" t="str">
        <f t="shared" si="157"/>
        <v/>
      </c>
      <c r="K9848"/>
    </row>
    <row r="9849" spans="2:11" x14ac:dyDescent="0.25">
      <c r="B9849" t="str">
        <f t="shared" si="157"/>
        <v/>
      </c>
      <c r="K9849"/>
    </row>
    <row r="9850" spans="2:11" x14ac:dyDescent="0.25">
      <c r="B9850" t="str">
        <f t="shared" si="157"/>
        <v/>
      </c>
      <c r="K9850"/>
    </row>
    <row r="9851" spans="2:11" x14ac:dyDescent="0.25">
      <c r="B9851" t="str">
        <f t="shared" si="157"/>
        <v/>
      </c>
      <c r="K9851"/>
    </row>
    <row r="9852" spans="2:11" x14ac:dyDescent="0.25">
      <c r="B9852" t="str">
        <f t="shared" si="157"/>
        <v/>
      </c>
      <c r="K9852"/>
    </row>
    <row r="9853" spans="2:11" x14ac:dyDescent="0.25">
      <c r="B9853" t="str">
        <f t="shared" si="157"/>
        <v/>
      </c>
      <c r="K9853"/>
    </row>
    <row r="9854" spans="2:11" x14ac:dyDescent="0.25">
      <c r="B9854" t="str">
        <f t="shared" si="157"/>
        <v/>
      </c>
      <c r="K9854"/>
    </row>
    <row r="9855" spans="2:11" x14ac:dyDescent="0.25">
      <c r="B9855" t="str">
        <f t="shared" si="157"/>
        <v/>
      </c>
      <c r="K9855"/>
    </row>
    <row r="9856" spans="2:11" x14ac:dyDescent="0.25">
      <c r="B9856" t="str">
        <f t="shared" si="157"/>
        <v/>
      </c>
      <c r="K9856"/>
    </row>
    <row r="9857" spans="2:11" x14ac:dyDescent="0.25">
      <c r="B9857" t="str">
        <f t="shared" si="157"/>
        <v/>
      </c>
      <c r="K9857"/>
    </row>
    <row r="9858" spans="2:11" x14ac:dyDescent="0.25">
      <c r="B9858" t="str">
        <f t="shared" si="157"/>
        <v/>
      </c>
      <c r="K9858"/>
    </row>
    <row r="9859" spans="2:11" x14ac:dyDescent="0.25">
      <c r="B9859" t="str">
        <f t="shared" si="157"/>
        <v/>
      </c>
      <c r="K9859"/>
    </row>
    <row r="9860" spans="2:11" x14ac:dyDescent="0.25">
      <c r="B9860" t="str">
        <f t="shared" si="157"/>
        <v/>
      </c>
      <c r="K9860"/>
    </row>
    <row r="9861" spans="2:11" x14ac:dyDescent="0.25">
      <c r="B9861" t="str">
        <f t="shared" si="157"/>
        <v/>
      </c>
      <c r="K9861"/>
    </row>
    <row r="9862" spans="2:11" x14ac:dyDescent="0.25">
      <c r="B9862" t="str">
        <f t="shared" si="157"/>
        <v/>
      </c>
      <c r="K9862"/>
    </row>
    <row r="9863" spans="2:11" x14ac:dyDescent="0.25">
      <c r="B9863" t="str">
        <f t="shared" si="157"/>
        <v/>
      </c>
      <c r="K9863"/>
    </row>
    <row r="9864" spans="2:11" x14ac:dyDescent="0.25">
      <c r="B9864" t="str">
        <f t="shared" si="157"/>
        <v/>
      </c>
      <c r="K9864"/>
    </row>
    <row r="9865" spans="2:11" x14ac:dyDescent="0.25">
      <c r="B9865" t="str">
        <f t="shared" si="157"/>
        <v/>
      </c>
      <c r="K9865"/>
    </row>
    <row r="9866" spans="2:11" x14ac:dyDescent="0.25">
      <c r="B9866" t="str">
        <f t="shared" ref="B9866:B9929" si="158">LEFT(A9866,3)</f>
        <v/>
      </c>
      <c r="K9866"/>
    </row>
    <row r="9867" spans="2:11" x14ac:dyDescent="0.25">
      <c r="B9867" t="str">
        <f t="shared" si="158"/>
        <v/>
      </c>
      <c r="K9867"/>
    </row>
    <row r="9868" spans="2:11" x14ac:dyDescent="0.25">
      <c r="B9868" t="str">
        <f t="shared" si="158"/>
        <v/>
      </c>
      <c r="K9868"/>
    </row>
    <row r="9869" spans="2:11" x14ac:dyDescent="0.25">
      <c r="B9869" t="str">
        <f t="shared" si="158"/>
        <v/>
      </c>
      <c r="K9869"/>
    </row>
    <row r="9870" spans="2:11" x14ac:dyDescent="0.25">
      <c r="B9870" t="str">
        <f t="shared" si="158"/>
        <v/>
      </c>
      <c r="K9870"/>
    </row>
    <row r="9871" spans="2:11" x14ac:dyDescent="0.25">
      <c r="B9871" t="str">
        <f t="shared" si="158"/>
        <v/>
      </c>
      <c r="K9871"/>
    </row>
    <row r="9872" spans="2:11" x14ac:dyDescent="0.25">
      <c r="B9872" t="str">
        <f t="shared" si="158"/>
        <v/>
      </c>
      <c r="K9872"/>
    </row>
    <row r="9873" spans="2:11" x14ac:dyDescent="0.25">
      <c r="B9873" t="str">
        <f t="shared" si="158"/>
        <v/>
      </c>
      <c r="K9873"/>
    </row>
    <row r="9874" spans="2:11" x14ac:dyDescent="0.25">
      <c r="B9874" t="str">
        <f t="shared" si="158"/>
        <v/>
      </c>
      <c r="K9874"/>
    </row>
    <row r="9875" spans="2:11" x14ac:dyDescent="0.25">
      <c r="B9875" t="str">
        <f t="shared" si="158"/>
        <v/>
      </c>
      <c r="K9875"/>
    </row>
    <row r="9876" spans="2:11" x14ac:dyDescent="0.25">
      <c r="B9876" t="str">
        <f t="shared" si="158"/>
        <v/>
      </c>
      <c r="K9876"/>
    </row>
    <row r="9877" spans="2:11" x14ac:dyDescent="0.25">
      <c r="B9877" t="str">
        <f t="shared" si="158"/>
        <v/>
      </c>
      <c r="K9877"/>
    </row>
    <row r="9878" spans="2:11" x14ac:dyDescent="0.25">
      <c r="B9878" t="str">
        <f t="shared" si="158"/>
        <v/>
      </c>
      <c r="K9878"/>
    </row>
    <row r="9879" spans="2:11" x14ac:dyDescent="0.25">
      <c r="B9879" t="str">
        <f t="shared" si="158"/>
        <v/>
      </c>
      <c r="K9879"/>
    </row>
    <row r="9880" spans="2:11" x14ac:dyDescent="0.25">
      <c r="B9880" t="str">
        <f t="shared" si="158"/>
        <v/>
      </c>
      <c r="K9880"/>
    </row>
    <row r="9881" spans="2:11" x14ac:dyDescent="0.25">
      <c r="B9881" t="str">
        <f t="shared" si="158"/>
        <v/>
      </c>
      <c r="K9881"/>
    </row>
    <row r="9882" spans="2:11" x14ac:dyDescent="0.25">
      <c r="B9882" t="str">
        <f t="shared" si="158"/>
        <v/>
      </c>
      <c r="K9882"/>
    </row>
    <row r="9883" spans="2:11" x14ac:dyDescent="0.25">
      <c r="B9883" t="str">
        <f t="shared" si="158"/>
        <v/>
      </c>
      <c r="K9883"/>
    </row>
    <row r="9884" spans="2:11" x14ac:dyDescent="0.25">
      <c r="B9884" t="str">
        <f t="shared" si="158"/>
        <v/>
      </c>
      <c r="K9884"/>
    </row>
    <row r="9885" spans="2:11" x14ac:dyDescent="0.25">
      <c r="B9885" t="str">
        <f t="shared" si="158"/>
        <v/>
      </c>
      <c r="K9885"/>
    </row>
    <row r="9886" spans="2:11" x14ac:dyDescent="0.25">
      <c r="B9886" t="str">
        <f t="shared" si="158"/>
        <v/>
      </c>
      <c r="K9886"/>
    </row>
    <row r="9887" spans="2:11" x14ac:dyDescent="0.25">
      <c r="B9887" t="str">
        <f t="shared" si="158"/>
        <v/>
      </c>
      <c r="K9887"/>
    </row>
    <row r="9888" spans="2:11" x14ac:dyDescent="0.25">
      <c r="B9888" t="str">
        <f t="shared" si="158"/>
        <v/>
      </c>
      <c r="K9888"/>
    </row>
    <row r="9889" spans="2:11" x14ac:dyDescent="0.25">
      <c r="B9889" t="str">
        <f t="shared" si="158"/>
        <v/>
      </c>
      <c r="K9889"/>
    </row>
    <row r="9890" spans="2:11" x14ac:dyDescent="0.25">
      <c r="B9890" t="str">
        <f t="shared" si="158"/>
        <v/>
      </c>
      <c r="K9890"/>
    </row>
    <row r="9891" spans="2:11" x14ac:dyDescent="0.25">
      <c r="B9891" t="str">
        <f t="shared" si="158"/>
        <v/>
      </c>
      <c r="K9891"/>
    </row>
    <row r="9892" spans="2:11" x14ac:dyDescent="0.25">
      <c r="B9892" t="str">
        <f t="shared" si="158"/>
        <v/>
      </c>
      <c r="K9892"/>
    </row>
    <row r="9893" spans="2:11" x14ac:dyDescent="0.25">
      <c r="B9893" t="str">
        <f t="shared" si="158"/>
        <v/>
      </c>
      <c r="K9893"/>
    </row>
    <row r="9894" spans="2:11" x14ac:dyDescent="0.25">
      <c r="B9894" t="str">
        <f t="shared" si="158"/>
        <v/>
      </c>
      <c r="K9894"/>
    </row>
    <row r="9895" spans="2:11" x14ac:dyDescent="0.25">
      <c r="B9895" t="str">
        <f t="shared" si="158"/>
        <v/>
      </c>
      <c r="K9895"/>
    </row>
    <row r="9896" spans="2:11" x14ac:dyDescent="0.25">
      <c r="B9896" t="str">
        <f t="shared" si="158"/>
        <v/>
      </c>
      <c r="K9896"/>
    </row>
    <row r="9897" spans="2:11" x14ac:dyDescent="0.25">
      <c r="B9897" t="str">
        <f t="shared" si="158"/>
        <v/>
      </c>
      <c r="K9897"/>
    </row>
    <row r="9898" spans="2:11" x14ac:dyDescent="0.25">
      <c r="B9898" t="str">
        <f t="shared" si="158"/>
        <v/>
      </c>
      <c r="K9898"/>
    </row>
    <row r="9899" spans="2:11" x14ac:dyDescent="0.25">
      <c r="B9899" t="str">
        <f t="shared" si="158"/>
        <v/>
      </c>
      <c r="K9899"/>
    </row>
    <row r="9900" spans="2:11" x14ac:dyDescent="0.25">
      <c r="B9900" t="str">
        <f t="shared" si="158"/>
        <v/>
      </c>
      <c r="K9900"/>
    </row>
    <row r="9901" spans="2:11" x14ac:dyDescent="0.25">
      <c r="B9901" t="str">
        <f t="shared" si="158"/>
        <v/>
      </c>
      <c r="K9901"/>
    </row>
    <row r="9902" spans="2:11" x14ac:dyDescent="0.25">
      <c r="B9902" t="str">
        <f t="shared" si="158"/>
        <v/>
      </c>
      <c r="K9902"/>
    </row>
    <row r="9903" spans="2:11" x14ac:dyDescent="0.25">
      <c r="B9903" t="str">
        <f t="shared" si="158"/>
        <v/>
      </c>
      <c r="K9903"/>
    </row>
    <row r="9904" spans="2:11" x14ac:dyDescent="0.25">
      <c r="B9904" t="str">
        <f t="shared" si="158"/>
        <v/>
      </c>
      <c r="K9904"/>
    </row>
    <row r="9905" spans="2:11" x14ac:dyDescent="0.25">
      <c r="B9905" t="str">
        <f t="shared" si="158"/>
        <v/>
      </c>
      <c r="K9905"/>
    </row>
    <row r="9906" spans="2:11" x14ac:dyDescent="0.25">
      <c r="B9906" t="str">
        <f t="shared" si="158"/>
        <v/>
      </c>
      <c r="K9906"/>
    </row>
    <row r="9907" spans="2:11" x14ac:dyDescent="0.25">
      <c r="B9907" t="str">
        <f t="shared" si="158"/>
        <v/>
      </c>
      <c r="K9907"/>
    </row>
    <row r="9908" spans="2:11" x14ac:dyDescent="0.25">
      <c r="B9908" t="str">
        <f t="shared" si="158"/>
        <v/>
      </c>
      <c r="K9908"/>
    </row>
    <row r="9909" spans="2:11" x14ac:dyDescent="0.25">
      <c r="B9909" t="str">
        <f t="shared" si="158"/>
        <v/>
      </c>
      <c r="K9909"/>
    </row>
    <row r="9910" spans="2:11" x14ac:dyDescent="0.25">
      <c r="B9910" t="str">
        <f t="shared" si="158"/>
        <v/>
      </c>
      <c r="K9910"/>
    </row>
    <row r="9911" spans="2:11" x14ac:dyDescent="0.25">
      <c r="B9911" t="str">
        <f t="shared" si="158"/>
        <v/>
      </c>
      <c r="K9911"/>
    </row>
    <row r="9912" spans="2:11" x14ac:dyDescent="0.25">
      <c r="B9912" t="str">
        <f t="shared" si="158"/>
        <v/>
      </c>
      <c r="K9912"/>
    </row>
    <row r="9913" spans="2:11" x14ac:dyDescent="0.25">
      <c r="B9913" t="str">
        <f t="shared" si="158"/>
        <v/>
      </c>
      <c r="K9913"/>
    </row>
    <row r="9914" spans="2:11" x14ac:dyDescent="0.25">
      <c r="B9914" t="str">
        <f t="shared" si="158"/>
        <v/>
      </c>
      <c r="K9914"/>
    </row>
    <row r="9915" spans="2:11" x14ac:dyDescent="0.25">
      <c r="B9915" t="str">
        <f t="shared" si="158"/>
        <v/>
      </c>
      <c r="K9915"/>
    </row>
    <row r="9916" spans="2:11" x14ac:dyDescent="0.25">
      <c r="B9916" t="str">
        <f t="shared" si="158"/>
        <v/>
      </c>
      <c r="K9916"/>
    </row>
    <row r="9917" spans="2:11" x14ac:dyDescent="0.25">
      <c r="B9917" t="str">
        <f t="shared" si="158"/>
        <v/>
      </c>
      <c r="K9917"/>
    </row>
    <row r="9918" spans="2:11" x14ac:dyDescent="0.25">
      <c r="B9918" t="str">
        <f t="shared" si="158"/>
        <v/>
      </c>
      <c r="K9918"/>
    </row>
    <row r="9919" spans="2:11" x14ac:dyDescent="0.25">
      <c r="B9919" t="str">
        <f t="shared" si="158"/>
        <v/>
      </c>
      <c r="K9919"/>
    </row>
    <row r="9920" spans="2:11" x14ac:dyDescent="0.25">
      <c r="B9920" t="str">
        <f t="shared" si="158"/>
        <v/>
      </c>
      <c r="K9920"/>
    </row>
    <row r="9921" spans="2:11" x14ac:dyDescent="0.25">
      <c r="B9921" t="str">
        <f t="shared" si="158"/>
        <v/>
      </c>
      <c r="K9921"/>
    </row>
    <row r="9922" spans="2:11" x14ac:dyDescent="0.25">
      <c r="B9922" t="str">
        <f t="shared" si="158"/>
        <v/>
      </c>
      <c r="K9922"/>
    </row>
    <row r="9923" spans="2:11" x14ac:dyDescent="0.25">
      <c r="B9923" t="str">
        <f t="shared" si="158"/>
        <v/>
      </c>
      <c r="K9923"/>
    </row>
    <row r="9924" spans="2:11" x14ac:dyDescent="0.25">
      <c r="B9924" t="str">
        <f t="shared" si="158"/>
        <v/>
      </c>
      <c r="K9924"/>
    </row>
    <row r="9925" spans="2:11" x14ac:dyDescent="0.25">
      <c r="B9925" t="str">
        <f t="shared" si="158"/>
        <v/>
      </c>
      <c r="K9925"/>
    </row>
    <row r="9926" spans="2:11" x14ac:dyDescent="0.25">
      <c r="B9926" t="str">
        <f t="shared" si="158"/>
        <v/>
      </c>
      <c r="K9926"/>
    </row>
    <row r="9927" spans="2:11" x14ac:dyDescent="0.25">
      <c r="B9927" t="str">
        <f t="shared" si="158"/>
        <v/>
      </c>
      <c r="K9927"/>
    </row>
    <row r="9928" spans="2:11" x14ac:dyDescent="0.25">
      <c r="B9928" t="str">
        <f t="shared" si="158"/>
        <v/>
      </c>
      <c r="K9928"/>
    </row>
    <row r="9929" spans="2:11" x14ac:dyDescent="0.25">
      <c r="B9929" t="str">
        <f t="shared" si="158"/>
        <v/>
      </c>
      <c r="K9929"/>
    </row>
    <row r="9930" spans="2:11" x14ac:dyDescent="0.25">
      <c r="B9930" t="str">
        <f t="shared" ref="B9930:B9993" si="159">LEFT(A9930,3)</f>
        <v/>
      </c>
      <c r="K9930"/>
    </row>
    <row r="9931" spans="2:11" x14ac:dyDescent="0.25">
      <c r="B9931" t="str">
        <f t="shared" si="159"/>
        <v/>
      </c>
      <c r="K9931"/>
    </row>
    <row r="9932" spans="2:11" x14ac:dyDescent="0.25">
      <c r="B9932" t="str">
        <f t="shared" si="159"/>
        <v/>
      </c>
      <c r="K9932"/>
    </row>
    <row r="9933" spans="2:11" x14ac:dyDescent="0.25">
      <c r="B9933" t="str">
        <f t="shared" si="159"/>
        <v/>
      </c>
      <c r="K9933"/>
    </row>
    <row r="9934" spans="2:11" x14ac:dyDescent="0.25">
      <c r="B9934" t="str">
        <f t="shared" si="159"/>
        <v/>
      </c>
      <c r="K9934"/>
    </row>
    <row r="9935" spans="2:11" x14ac:dyDescent="0.25">
      <c r="B9935" t="str">
        <f t="shared" si="159"/>
        <v/>
      </c>
      <c r="K9935"/>
    </row>
    <row r="9936" spans="2:11" x14ac:dyDescent="0.25">
      <c r="B9936" t="str">
        <f t="shared" si="159"/>
        <v/>
      </c>
      <c r="K9936"/>
    </row>
    <row r="9937" spans="2:11" x14ac:dyDescent="0.25">
      <c r="B9937" t="str">
        <f t="shared" si="159"/>
        <v/>
      </c>
      <c r="K9937"/>
    </row>
    <row r="9938" spans="2:11" x14ac:dyDescent="0.25">
      <c r="B9938" t="str">
        <f t="shared" si="159"/>
        <v/>
      </c>
      <c r="K9938"/>
    </row>
    <row r="9939" spans="2:11" x14ac:dyDescent="0.25">
      <c r="B9939" t="str">
        <f t="shared" si="159"/>
        <v/>
      </c>
      <c r="K9939"/>
    </row>
    <row r="9940" spans="2:11" x14ac:dyDescent="0.25">
      <c r="B9940" t="str">
        <f t="shared" si="159"/>
        <v/>
      </c>
      <c r="K9940"/>
    </row>
    <row r="9941" spans="2:11" x14ac:dyDescent="0.25">
      <c r="B9941" t="str">
        <f t="shared" si="159"/>
        <v/>
      </c>
      <c r="K9941"/>
    </row>
    <row r="9942" spans="2:11" x14ac:dyDescent="0.25">
      <c r="B9942" t="str">
        <f t="shared" si="159"/>
        <v/>
      </c>
      <c r="K9942"/>
    </row>
    <row r="9943" spans="2:11" x14ac:dyDescent="0.25">
      <c r="B9943" t="str">
        <f t="shared" si="159"/>
        <v/>
      </c>
      <c r="K9943"/>
    </row>
    <row r="9944" spans="2:11" x14ac:dyDescent="0.25">
      <c r="B9944" t="str">
        <f t="shared" si="159"/>
        <v/>
      </c>
      <c r="K9944"/>
    </row>
    <row r="9945" spans="2:11" x14ac:dyDescent="0.25">
      <c r="B9945" t="str">
        <f t="shared" si="159"/>
        <v/>
      </c>
      <c r="K9945"/>
    </row>
    <row r="9946" spans="2:11" x14ac:dyDescent="0.25">
      <c r="B9946" t="str">
        <f t="shared" si="159"/>
        <v/>
      </c>
      <c r="K9946"/>
    </row>
    <row r="9947" spans="2:11" x14ac:dyDescent="0.25">
      <c r="B9947" t="str">
        <f t="shared" si="159"/>
        <v/>
      </c>
      <c r="K9947"/>
    </row>
    <row r="9948" spans="2:11" x14ac:dyDescent="0.25">
      <c r="B9948" t="str">
        <f t="shared" si="159"/>
        <v/>
      </c>
      <c r="K9948"/>
    </row>
    <row r="9949" spans="2:11" x14ac:dyDescent="0.25">
      <c r="B9949" t="str">
        <f t="shared" si="159"/>
        <v/>
      </c>
      <c r="K9949"/>
    </row>
    <row r="9950" spans="2:11" x14ac:dyDescent="0.25">
      <c r="B9950" t="str">
        <f t="shared" si="159"/>
        <v/>
      </c>
      <c r="K9950"/>
    </row>
    <row r="9951" spans="2:11" x14ac:dyDescent="0.25">
      <c r="B9951" t="str">
        <f t="shared" si="159"/>
        <v/>
      </c>
      <c r="K9951"/>
    </row>
    <row r="9952" spans="2:11" x14ac:dyDescent="0.25">
      <c r="B9952" t="str">
        <f t="shared" si="159"/>
        <v/>
      </c>
      <c r="K9952"/>
    </row>
    <row r="9953" spans="2:11" x14ac:dyDescent="0.25">
      <c r="B9953" t="str">
        <f t="shared" si="159"/>
        <v/>
      </c>
      <c r="K9953"/>
    </row>
    <row r="9954" spans="2:11" x14ac:dyDescent="0.25">
      <c r="B9954" t="str">
        <f t="shared" si="159"/>
        <v/>
      </c>
      <c r="K9954"/>
    </row>
    <row r="9955" spans="2:11" x14ac:dyDescent="0.25">
      <c r="B9955" t="str">
        <f t="shared" si="159"/>
        <v/>
      </c>
      <c r="K9955"/>
    </row>
    <row r="9956" spans="2:11" x14ac:dyDescent="0.25">
      <c r="B9956" t="str">
        <f t="shared" si="159"/>
        <v/>
      </c>
      <c r="K9956"/>
    </row>
    <row r="9957" spans="2:11" x14ac:dyDescent="0.25">
      <c r="B9957" t="str">
        <f t="shared" si="159"/>
        <v/>
      </c>
      <c r="K9957"/>
    </row>
    <row r="9958" spans="2:11" x14ac:dyDescent="0.25">
      <c r="B9958" t="str">
        <f t="shared" si="159"/>
        <v/>
      </c>
      <c r="K9958"/>
    </row>
    <row r="9959" spans="2:11" x14ac:dyDescent="0.25">
      <c r="B9959" t="str">
        <f t="shared" si="159"/>
        <v/>
      </c>
      <c r="K9959"/>
    </row>
    <row r="9960" spans="2:11" x14ac:dyDescent="0.25">
      <c r="B9960" t="str">
        <f t="shared" si="159"/>
        <v/>
      </c>
      <c r="K9960"/>
    </row>
    <row r="9961" spans="2:11" x14ac:dyDescent="0.25">
      <c r="B9961" t="str">
        <f t="shared" si="159"/>
        <v/>
      </c>
      <c r="K9961"/>
    </row>
    <row r="9962" spans="2:11" x14ac:dyDescent="0.25">
      <c r="B9962" t="str">
        <f t="shared" si="159"/>
        <v/>
      </c>
      <c r="K9962"/>
    </row>
    <row r="9963" spans="2:11" x14ac:dyDescent="0.25">
      <c r="B9963" t="str">
        <f t="shared" si="159"/>
        <v/>
      </c>
      <c r="K9963"/>
    </row>
    <row r="9964" spans="2:11" x14ac:dyDescent="0.25">
      <c r="B9964" t="str">
        <f t="shared" si="159"/>
        <v/>
      </c>
      <c r="K9964"/>
    </row>
    <row r="9965" spans="2:11" x14ac:dyDescent="0.25">
      <c r="B9965" t="str">
        <f t="shared" si="159"/>
        <v/>
      </c>
      <c r="K9965"/>
    </row>
    <row r="9966" spans="2:11" x14ac:dyDescent="0.25">
      <c r="B9966" t="str">
        <f t="shared" si="159"/>
        <v/>
      </c>
      <c r="K9966"/>
    </row>
    <row r="9967" spans="2:11" x14ac:dyDescent="0.25">
      <c r="B9967" t="str">
        <f t="shared" si="159"/>
        <v/>
      </c>
      <c r="K9967"/>
    </row>
    <row r="9968" spans="2:11" x14ac:dyDescent="0.25">
      <c r="B9968" t="str">
        <f t="shared" si="159"/>
        <v/>
      </c>
      <c r="K9968"/>
    </row>
    <row r="9969" spans="2:11" x14ac:dyDescent="0.25">
      <c r="B9969" t="str">
        <f t="shared" si="159"/>
        <v/>
      </c>
      <c r="K9969"/>
    </row>
    <row r="9970" spans="2:11" x14ac:dyDescent="0.25">
      <c r="B9970" t="str">
        <f t="shared" si="159"/>
        <v/>
      </c>
      <c r="K9970"/>
    </row>
    <row r="9971" spans="2:11" x14ac:dyDescent="0.25">
      <c r="B9971" t="str">
        <f t="shared" si="159"/>
        <v/>
      </c>
      <c r="K9971"/>
    </row>
    <row r="9972" spans="2:11" x14ac:dyDescent="0.25">
      <c r="B9972" t="str">
        <f t="shared" si="159"/>
        <v/>
      </c>
      <c r="K9972"/>
    </row>
    <row r="9973" spans="2:11" x14ac:dyDescent="0.25">
      <c r="B9973" t="str">
        <f t="shared" si="159"/>
        <v/>
      </c>
      <c r="K9973"/>
    </row>
    <row r="9974" spans="2:11" x14ac:dyDescent="0.25">
      <c r="B9974" t="str">
        <f t="shared" si="159"/>
        <v/>
      </c>
      <c r="K9974"/>
    </row>
    <row r="9975" spans="2:11" x14ac:dyDescent="0.25">
      <c r="B9975" t="str">
        <f t="shared" si="159"/>
        <v/>
      </c>
      <c r="K9975"/>
    </row>
    <row r="9976" spans="2:11" x14ac:dyDescent="0.25">
      <c r="B9976" t="str">
        <f t="shared" si="159"/>
        <v/>
      </c>
      <c r="K9976"/>
    </row>
    <row r="9977" spans="2:11" x14ac:dyDescent="0.25">
      <c r="B9977" t="str">
        <f t="shared" si="159"/>
        <v/>
      </c>
      <c r="K9977"/>
    </row>
    <row r="9978" spans="2:11" x14ac:dyDescent="0.25">
      <c r="B9978" t="str">
        <f t="shared" si="159"/>
        <v/>
      </c>
      <c r="K9978"/>
    </row>
    <row r="9979" spans="2:11" x14ac:dyDescent="0.25">
      <c r="B9979" t="str">
        <f t="shared" si="159"/>
        <v/>
      </c>
      <c r="K9979"/>
    </row>
    <row r="9980" spans="2:11" x14ac:dyDescent="0.25">
      <c r="B9980" t="str">
        <f t="shared" si="159"/>
        <v/>
      </c>
      <c r="K9980"/>
    </row>
    <row r="9981" spans="2:11" x14ac:dyDescent="0.25">
      <c r="B9981" t="str">
        <f t="shared" si="159"/>
        <v/>
      </c>
      <c r="K9981"/>
    </row>
    <row r="9982" spans="2:11" x14ac:dyDescent="0.25">
      <c r="B9982" t="str">
        <f t="shared" si="159"/>
        <v/>
      </c>
      <c r="K9982"/>
    </row>
    <row r="9983" spans="2:11" x14ac:dyDescent="0.25">
      <c r="B9983" t="str">
        <f t="shared" si="159"/>
        <v/>
      </c>
      <c r="K9983"/>
    </row>
    <row r="9984" spans="2:11" x14ac:dyDescent="0.25">
      <c r="B9984" t="str">
        <f t="shared" si="159"/>
        <v/>
      </c>
      <c r="K9984"/>
    </row>
    <row r="9985" spans="2:11" x14ac:dyDescent="0.25">
      <c r="B9985" t="str">
        <f t="shared" si="159"/>
        <v/>
      </c>
      <c r="K9985"/>
    </row>
    <row r="9986" spans="2:11" x14ac:dyDescent="0.25">
      <c r="B9986" t="str">
        <f t="shared" si="159"/>
        <v/>
      </c>
      <c r="K9986"/>
    </row>
    <row r="9987" spans="2:11" x14ac:dyDescent="0.25">
      <c r="B9987" t="str">
        <f t="shared" si="159"/>
        <v/>
      </c>
      <c r="K9987"/>
    </row>
    <row r="9988" spans="2:11" x14ac:dyDescent="0.25">
      <c r="B9988" t="str">
        <f t="shared" si="159"/>
        <v/>
      </c>
      <c r="K9988"/>
    </row>
    <row r="9989" spans="2:11" x14ac:dyDescent="0.25">
      <c r="B9989" t="str">
        <f t="shared" si="159"/>
        <v/>
      </c>
      <c r="K9989"/>
    </row>
    <row r="9990" spans="2:11" x14ac:dyDescent="0.25">
      <c r="B9990" t="str">
        <f t="shared" si="159"/>
        <v/>
      </c>
      <c r="K9990"/>
    </row>
    <row r="9991" spans="2:11" x14ac:dyDescent="0.25">
      <c r="B9991" t="str">
        <f t="shared" si="159"/>
        <v/>
      </c>
      <c r="K9991"/>
    </row>
    <row r="9992" spans="2:11" x14ac:dyDescent="0.25">
      <c r="B9992" t="str">
        <f t="shared" si="159"/>
        <v/>
      </c>
      <c r="K9992"/>
    </row>
    <row r="9993" spans="2:11" x14ac:dyDescent="0.25">
      <c r="B9993" t="str">
        <f t="shared" si="159"/>
        <v/>
      </c>
      <c r="K9993"/>
    </row>
    <row r="9994" spans="2:11" x14ac:dyDescent="0.25">
      <c r="B9994" t="str">
        <f t="shared" ref="B9994:B10057" si="160">LEFT(A9994,3)</f>
        <v/>
      </c>
      <c r="K9994"/>
    </row>
    <row r="9995" spans="2:11" x14ac:dyDescent="0.25">
      <c r="B9995" t="str">
        <f t="shared" si="160"/>
        <v/>
      </c>
      <c r="K9995"/>
    </row>
    <row r="9996" spans="2:11" x14ac:dyDescent="0.25">
      <c r="B9996" t="str">
        <f t="shared" si="160"/>
        <v/>
      </c>
      <c r="K9996"/>
    </row>
    <row r="9997" spans="2:11" x14ac:dyDescent="0.25">
      <c r="B9997" t="str">
        <f t="shared" si="160"/>
        <v/>
      </c>
      <c r="K9997"/>
    </row>
    <row r="9998" spans="2:11" x14ac:dyDescent="0.25">
      <c r="B9998" t="str">
        <f t="shared" si="160"/>
        <v/>
      </c>
      <c r="K9998"/>
    </row>
    <row r="9999" spans="2:11" x14ac:dyDescent="0.25">
      <c r="B9999" t="str">
        <f t="shared" si="160"/>
        <v/>
      </c>
      <c r="K9999"/>
    </row>
    <row r="10000" spans="2:11" x14ac:dyDescent="0.25">
      <c r="B10000" t="str">
        <f t="shared" si="160"/>
        <v/>
      </c>
      <c r="K10000"/>
    </row>
    <row r="10001" spans="2:11" x14ac:dyDescent="0.25">
      <c r="B10001" t="str">
        <f t="shared" si="160"/>
        <v/>
      </c>
      <c r="K10001"/>
    </row>
    <row r="10002" spans="2:11" x14ac:dyDescent="0.25">
      <c r="B10002" t="str">
        <f t="shared" si="160"/>
        <v/>
      </c>
      <c r="K10002"/>
    </row>
    <row r="10003" spans="2:11" x14ac:dyDescent="0.25">
      <c r="B10003" t="str">
        <f t="shared" si="160"/>
        <v/>
      </c>
      <c r="K10003"/>
    </row>
    <row r="10004" spans="2:11" x14ac:dyDescent="0.25">
      <c r="B10004" t="str">
        <f t="shared" si="160"/>
        <v/>
      </c>
      <c r="K10004"/>
    </row>
    <row r="10005" spans="2:11" x14ac:dyDescent="0.25">
      <c r="B10005" t="str">
        <f t="shared" si="160"/>
        <v/>
      </c>
      <c r="K10005"/>
    </row>
    <row r="10006" spans="2:11" x14ac:dyDescent="0.25">
      <c r="B10006" t="str">
        <f t="shared" si="160"/>
        <v/>
      </c>
      <c r="K10006"/>
    </row>
    <row r="10007" spans="2:11" x14ac:dyDescent="0.25">
      <c r="B10007" t="str">
        <f t="shared" si="160"/>
        <v/>
      </c>
      <c r="K10007"/>
    </row>
    <row r="10008" spans="2:11" x14ac:dyDescent="0.25">
      <c r="B10008" t="str">
        <f t="shared" si="160"/>
        <v/>
      </c>
      <c r="K10008"/>
    </row>
    <row r="10009" spans="2:11" x14ac:dyDescent="0.25">
      <c r="B10009" t="str">
        <f t="shared" si="160"/>
        <v/>
      </c>
      <c r="K10009"/>
    </row>
    <row r="10010" spans="2:11" x14ac:dyDescent="0.25">
      <c r="B10010" t="str">
        <f t="shared" si="160"/>
        <v/>
      </c>
      <c r="K10010"/>
    </row>
    <row r="10011" spans="2:11" x14ac:dyDescent="0.25">
      <c r="B10011" t="str">
        <f t="shared" si="160"/>
        <v/>
      </c>
      <c r="K10011"/>
    </row>
    <row r="10012" spans="2:11" x14ac:dyDescent="0.25">
      <c r="B10012" t="str">
        <f t="shared" si="160"/>
        <v/>
      </c>
      <c r="K10012"/>
    </row>
    <row r="10013" spans="2:11" x14ac:dyDescent="0.25">
      <c r="B10013" t="str">
        <f t="shared" si="160"/>
        <v/>
      </c>
      <c r="K10013"/>
    </row>
    <row r="10014" spans="2:11" x14ac:dyDescent="0.25">
      <c r="B10014" t="str">
        <f t="shared" si="160"/>
        <v/>
      </c>
      <c r="K10014"/>
    </row>
    <row r="10015" spans="2:11" x14ac:dyDescent="0.25">
      <c r="B10015" t="str">
        <f t="shared" si="160"/>
        <v/>
      </c>
      <c r="K10015"/>
    </row>
    <row r="10016" spans="2:11" x14ac:dyDescent="0.25">
      <c r="B10016" t="str">
        <f t="shared" si="160"/>
        <v/>
      </c>
      <c r="K10016"/>
    </row>
    <row r="10017" spans="2:11" x14ac:dyDescent="0.25">
      <c r="B10017" t="str">
        <f t="shared" si="160"/>
        <v/>
      </c>
      <c r="K10017"/>
    </row>
    <row r="10018" spans="2:11" x14ac:dyDescent="0.25">
      <c r="B10018" t="str">
        <f t="shared" si="160"/>
        <v/>
      </c>
      <c r="K10018"/>
    </row>
    <row r="10019" spans="2:11" x14ac:dyDescent="0.25">
      <c r="B10019" t="str">
        <f t="shared" si="160"/>
        <v/>
      </c>
      <c r="K10019"/>
    </row>
    <row r="10020" spans="2:11" x14ac:dyDescent="0.25">
      <c r="B10020" t="str">
        <f t="shared" si="160"/>
        <v/>
      </c>
      <c r="K10020"/>
    </row>
    <row r="10021" spans="2:11" x14ac:dyDescent="0.25">
      <c r="B10021" t="str">
        <f t="shared" si="160"/>
        <v/>
      </c>
      <c r="K10021"/>
    </row>
    <row r="10022" spans="2:11" x14ac:dyDescent="0.25">
      <c r="B10022" t="str">
        <f t="shared" si="160"/>
        <v/>
      </c>
      <c r="K10022"/>
    </row>
    <row r="10023" spans="2:11" x14ac:dyDescent="0.25">
      <c r="B10023" t="str">
        <f t="shared" si="160"/>
        <v/>
      </c>
      <c r="K10023"/>
    </row>
    <row r="10024" spans="2:11" x14ac:dyDescent="0.25">
      <c r="B10024" t="str">
        <f t="shared" si="160"/>
        <v/>
      </c>
      <c r="K10024"/>
    </row>
    <row r="10025" spans="2:11" x14ac:dyDescent="0.25">
      <c r="B10025" t="str">
        <f t="shared" si="160"/>
        <v/>
      </c>
      <c r="K10025"/>
    </row>
    <row r="10026" spans="2:11" x14ac:dyDescent="0.25">
      <c r="B10026" t="str">
        <f t="shared" si="160"/>
        <v/>
      </c>
      <c r="K10026"/>
    </row>
    <row r="10027" spans="2:11" x14ac:dyDescent="0.25">
      <c r="B10027" t="str">
        <f t="shared" si="160"/>
        <v/>
      </c>
      <c r="K10027"/>
    </row>
    <row r="10028" spans="2:11" x14ac:dyDescent="0.25">
      <c r="B10028" t="str">
        <f t="shared" si="160"/>
        <v/>
      </c>
      <c r="K10028"/>
    </row>
    <row r="10029" spans="2:11" x14ac:dyDescent="0.25">
      <c r="B10029" t="str">
        <f t="shared" si="160"/>
        <v/>
      </c>
      <c r="K10029"/>
    </row>
    <row r="10030" spans="2:11" x14ac:dyDescent="0.25">
      <c r="B10030" t="str">
        <f t="shared" si="160"/>
        <v/>
      </c>
      <c r="K10030"/>
    </row>
    <row r="10031" spans="2:11" x14ac:dyDescent="0.25">
      <c r="B10031" t="str">
        <f t="shared" si="160"/>
        <v/>
      </c>
      <c r="K10031"/>
    </row>
    <row r="10032" spans="2:11" x14ac:dyDescent="0.25">
      <c r="B10032" t="str">
        <f t="shared" si="160"/>
        <v/>
      </c>
      <c r="K10032"/>
    </row>
    <row r="10033" spans="2:11" x14ac:dyDescent="0.25">
      <c r="B10033" t="str">
        <f t="shared" si="160"/>
        <v/>
      </c>
      <c r="K10033"/>
    </row>
    <row r="10034" spans="2:11" x14ac:dyDescent="0.25">
      <c r="B10034" t="str">
        <f t="shared" si="160"/>
        <v/>
      </c>
      <c r="K10034"/>
    </row>
    <row r="10035" spans="2:11" x14ac:dyDescent="0.25">
      <c r="B10035" t="str">
        <f t="shared" si="160"/>
        <v/>
      </c>
      <c r="K10035"/>
    </row>
    <row r="10036" spans="2:11" x14ac:dyDescent="0.25">
      <c r="B10036" t="str">
        <f t="shared" si="160"/>
        <v/>
      </c>
      <c r="K10036"/>
    </row>
    <row r="10037" spans="2:11" x14ac:dyDescent="0.25">
      <c r="B10037" t="str">
        <f t="shared" si="160"/>
        <v/>
      </c>
      <c r="K10037"/>
    </row>
    <row r="10038" spans="2:11" x14ac:dyDescent="0.25">
      <c r="B10038" t="str">
        <f t="shared" si="160"/>
        <v/>
      </c>
      <c r="K10038"/>
    </row>
    <row r="10039" spans="2:11" x14ac:dyDescent="0.25">
      <c r="B10039" t="str">
        <f t="shared" si="160"/>
        <v/>
      </c>
      <c r="K10039"/>
    </row>
    <row r="10040" spans="2:11" x14ac:dyDescent="0.25">
      <c r="B10040" t="str">
        <f t="shared" si="160"/>
        <v/>
      </c>
      <c r="K10040"/>
    </row>
    <row r="10041" spans="2:11" x14ac:dyDescent="0.25">
      <c r="B10041" t="str">
        <f t="shared" si="160"/>
        <v/>
      </c>
      <c r="K10041"/>
    </row>
    <row r="10042" spans="2:11" x14ac:dyDescent="0.25">
      <c r="B10042" t="str">
        <f t="shared" si="160"/>
        <v/>
      </c>
      <c r="K10042"/>
    </row>
    <row r="10043" spans="2:11" x14ac:dyDescent="0.25">
      <c r="B10043" t="str">
        <f t="shared" si="160"/>
        <v/>
      </c>
      <c r="K10043"/>
    </row>
    <row r="10044" spans="2:11" x14ac:dyDescent="0.25">
      <c r="B10044" t="str">
        <f t="shared" si="160"/>
        <v/>
      </c>
      <c r="K10044"/>
    </row>
    <row r="10045" spans="2:11" x14ac:dyDescent="0.25">
      <c r="B10045" t="str">
        <f t="shared" si="160"/>
        <v/>
      </c>
      <c r="K10045"/>
    </row>
    <row r="10046" spans="2:11" x14ac:dyDescent="0.25">
      <c r="B10046" t="str">
        <f t="shared" si="160"/>
        <v/>
      </c>
      <c r="K10046"/>
    </row>
    <row r="10047" spans="2:11" x14ac:dyDescent="0.25">
      <c r="B10047" t="str">
        <f t="shared" si="160"/>
        <v/>
      </c>
      <c r="K10047"/>
    </row>
    <row r="10048" spans="2:11" x14ac:dyDescent="0.25">
      <c r="B10048" t="str">
        <f t="shared" si="160"/>
        <v/>
      </c>
      <c r="K10048"/>
    </row>
    <row r="10049" spans="2:11" x14ac:dyDescent="0.25">
      <c r="B10049" t="str">
        <f t="shared" si="160"/>
        <v/>
      </c>
      <c r="K10049"/>
    </row>
    <row r="10050" spans="2:11" x14ac:dyDescent="0.25">
      <c r="B10050" t="str">
        <f t="shared" si="160"/>
        <v/>
      </c>
      <c r="K10050"/>
    </row>
    <row r="10051" spans="2:11" x14ac:dyDescent="0.25">
      <c r="B10051" t="str">
        <f t="shared" si="160"/>
        <v/>
      </c>
      <c r="K10051"/>
    </row>
    <row r="10052" spans="2:11" x14ac:dyDescent="0.25">
      <c r="B10052" t="str">
        <f t="shared" si="160"/>
        <v/>
      </c>
      <c r="K10052"/>
    </row>
    <row r="10053" spans="2:11" x14ac:dyDescent="0.25">
      <c r="B10053" t="str">
        <f t="shared" si="160"/>
        <v/>
      </c>
      <c r="K10053"/>
    </row>
    <row r="10054" spans="2:11" x14ac:dyDescent="0.25">
      <c r="B10054" t="str">
        <f t="shared" si="160"/>
        <v/>
      </c>
      <c r="K10054"/>
    </row>
    <row r="10055" spans="2:11" x14ac:dyDescent="0.25">
      <c r="B10055" t="str">
        <f t="shared" si="160"/>
        <v/>
      </c>
      <c r="K10055"/>
    </row>
    <row r="10056" spans="2:11" x14ac:dyDescent="0.25">
      <c r="B10056" t="str">
        <f t="shared" si="160"/>
        <v/>
      </c>
      <c r="K10056"/>
    </row>
    <row r="10057" spans="2:11" x14ac:dyDescent="0.25">
      <c r="B10057" t="str">
        <f t="shared" si="160"/>
        <v/>
      </c>
      <c r="K10057"/>
    </row>
    <row r="10058" spans="2:11" x14ac:dyDescent="0.25">
      <c r="B10058" t="str">
        <f t="shared" ref="B10058:B10121" si="161">LEFT(A10058,3)</f>
        <v/>
      </c>
      <c r="K10058"/>
    </row>
    <row r="10059" spans="2:11" x14ac:dyDescent="0.25">
      <c r="B10059" t="str">
        <f t="shared" si="161"/>
        <v/>
      </c>
      <c r="K10059"/>
    </row>
    <row r="10060" spans="2:11" x14ac:dyDescent="0.25">
      <c r="B10060" t="str">
        <f t="shared" si="161"/>
        <v/>
      </c>
      <c r="K10060"/>
    </row>
    <row r="10061" spans="2:11" x14ac:dyDescent="0.25">
      <c r="B10061" t="str">
        <f t="shared" si="161"/>
        <v/>
      </c>
      <c r="K10061"/>
    </row>
    <row r="10062" spans="2:11" x14ac:dyDescent="0.25">
      <c r="B10062" t="str">
        <f t="shared" si="161"/>
        <v/>
      </c>
      <c r="K10062"/>
    </row>
    <row r="10063" spans="2:11" x14ac:dyDescent="0.25">
      <c r="B10063" t="str">
        <f t="shared" si="161"/>
        <v/>
      </c>
      <c r="K10063"/>
    </row>
    <row r="10064" spans="2:11" x14ac:dyDescent="0.25">
      <c r="B10064" t="str">
        <f t="shared" si="161"/>
        <v/>
      </c>
      <c r="K10064"/>
    </row>
    <row r="10065" spans="2:11" x14ac:dyDescent="0.25">
      <c r="B10065" t="str">
        <f t="shared" si="161"/>
        <v/>
      </c>
      <c r="K10065"/>
    </row>
    <row r="10066" spans="2:11" x14ac:dyDescent="0.25">
      <c r="B10066" t="str">
        <f t="shared" si="161"/>
        <v/>
      </c>
      <c r="K10066"/>
    </row>
    <row r="10067" spans="2:11" x14ac:dyDescent="0.25">
      <c r="B10067" t="str">
        <f t="shared" si="161"/>
        <v/>
      </c>
      <c r="K10067"/>
    </row>
    <row r="10068" spans="2:11" x14ac:dyDescent="0.25">
      <c r="B10068" t="str">
        <f t="shared" si="161"/>
        <v/>
      </c>
      <c r="K10068"/>
    </row>
    <row r="10069" spans="2:11" x14ac:dyDescent="0.25">
      <c r="B10069" t="str">
        <f t="shared" si="161"/>
        <v/>
      </c>
      <c r="K10069"/>
    </row>
    <row r="10070" spans="2:11" x14ac:dyDescent="0.25">
      <c r="B10070" t="str">
        <f t="shared" si="161"/>
        <v/>
      </c>
      <c r="K10070"/>
    </row>
    <row r="10071" spans="2:11" x14ac:dyDescent="0.25">
      <c r="B10071" t="str">
        <f t="shared" si="161"/>
        <v/>
      </c>
      <c r="K10071"/>
    </row>
    <row r="10072" spans="2:11" x14ac:dyDescent="0.25">
      <c r="B10072" t="str">
        <f t="shared" si="161"/>
        <v/>
      </c>
      <c r="K10072"/>
    </row>
    <row r="10073" spans="2:11" x14ac:dyDescent="0.25">
      <c r="B10073" t="str">
        <f t="shared" si="161"/>
        <v/>
      </c>
      <c r="K10073"/>
    </row>
    <row r="10074" spans="2:11" x14ac:dyDescent="0.25">
      <c r="B10074" t="str">
        <f t="shared" si="161"/>
        <v/>
      </c>
      <c r="K10074"/>
    </row>
    <row r="10075" spans="2:11" x14ac:dyDescent="0.25">
      <c r="B10075" t="str">
        <f t="shared" si="161"/>
        <v/>
      </c>
      <c r="K10075"/>
    </row>
    <row r="10076" spans="2:11" x14ac:dyDescent="0.25">
      <c r="B10076" t="str">
        <f t="shared" si="161"/>
        <v/>
      </c>
      <c r="K10076"/>
    </row>
    <row r="10077" spans="2:11" x14ac:dyDescent="0.25">
      <c r="B10077" t="str">
        <f t="shared" si="161"/>
        <v/>
      </c>
      <c r="K10077"/>
    </row>
    <row r="10078" spans="2:11" x14ac:dyDescent="0.25">
      <c r="B10078" t="str">
        <f t="shared" si="161"/>
        <v/>
      </c>
      <c r="K10078"/>
    </row>
    <row r="10079" spans="2:11" x14ac:dyDescent="0.25">
      <c r="B10079" t="str">
        <f t="shared" si="161"/>
        <v/>
      </c>
      <c r="K10079"/>
    </row>
    <row r="10080" spans="2:11" x14ac:dyDescent="0.25">
      <c r="B10080" t="str">
        <f t="shared" si="161"/>
        <v/>
      </c>
      <c r="K10080"/>
    </row>
    <row r="10081" spans="2:11" x14ac:dyDescent="0.25">
      <c r="B10081" t="str">
        <f t="shared" si="161"/>
        <v/>
      </c>
      <c r="K10081"/>
    </row>
    <row r="10082" spans="2:11" x14ac:dyDescent="0.25">
      <c r="B10082" t="str">
        <f t="shared" si="161"/>
        <v/>
      </c>
      <c r="K10082"/>
    </row>
    <row r="10083" spans="2:11" x14ac:dyDescent="0.25">
      <c r="B10083" t="str">
        <f t="shared" si="161"/>
        <v/>
      </c>
      <c r="K10083"/>
    </row>
    <row r="10084" spans="2:11" x14ac:dyDescent="0.25">
      <c r="B10084" t="str">
        <f t="shared" si="161"/>
        <v/>
      </c>
      <c r="K10084"/>
    </row>
    <row r="10085" spans="2:11" x14ac:dyDescent="0.25">
      <c r="B10085" t="str">
        <f t="shared" si="161"/>
        <v/>
      </c>
      <c r="K10085"/>
    </row>
    <row r="10086" spans="2:11" x14ac:dyDescent="0.25">
      <c r="B10086" t="str">
        <f t="shared" si="161"/>
        <v/>
      </c>
      <c r="K10086"/>
    </row>
    <row r="10087" spans="2:11" x14ac:dyDescent="0.25">
      <c r="B10087" t="str">
        <f t="shared" si="161"/>
        <v/>
      </c>
      <c r="K10087"/>
    </row>
    <row r="10088" spans="2:11" x14ac:dyDescent="0.25">
      <c r="B10088" t="str">
        <f t="shared" si="161"/>
        <v/>
      </c>
      <c r="K10088"/>
    </row>
    <row r="10089" spans="2:11" x14ac:dyDescent="0.25">
      <c r="B10089" t="str">
        <f t="shared" si="161"/>
        <v/>
      </c>
      <c r="K10089"/>
    </row>
    <row r="10090" spans="2:11" x14ac:dyDescent="0.25">
      <c r="B10090" t="str">
        <f t="shared" si="161"/>
        <v/>
      </c>
      <c r="K10090"/>
    </row>
    <row r="10091" spans="2:11" x14ac:dyDescent="0.25">
      <c r="B10091" t="str">
        <f t="shared" si="161"/>
        <v/>
      </c>
      <c r="K10091"/>
    </row>
    <row r="10092" spans="2:11" x14ac:dyDescent="0.25">
      <c r="B10092" t="str">
        <f t="shared" si="161"/>
        <v/>
      </c>
      <c r="K10092"/>
    </row>
    <row r="10093" spans="2:11" x14ac:dyDescent="0.25">
      <c r="B10093" t="str">
        <f t="shared" si="161"/>
        <v/>
      </c>
      <c r="K10093"/>
    </row>
    <row r="10094" spans="2:11" x14ac:dyDescent="0.25">
      <c r="B10094" t="str">
        <f t="shared" si="161"/>
        <v/>
      </c>
      <c r="K10094"/>
    </row>
    <row r="10095" spans="2:11" x14ac:dyDescent="0.25">
      <c r="B10095" t="str">
        <f t="shared" si="161"/>
        <v/>
      </c>
      <c r="K10095"/>
    </row>
    <row r="10096" spans="2:11" x14ac:dyDescent="0.25">
      <c r="B10096" t="str">
        <f t="shared" si="161"/>
        <v/>
      </c>
      <c r="K10096"/>
    </row>
    <row r="10097" spans="2:11" x14ac:dyDescent="0.25">
      <c r="B10097" t="str">
        <f t="shared" si="161"/>
        <v/>
      </c>
      <c r="K10097"/>
    </row>
    <row r="10098" spans="2:11" x14ac:dyDescent="0.25">
      <c r="B10098" t="str">
        <f t="shared" si="161"/>
        <v/>
      </c>
      <c r="K10098"/>
    </row>
    <row r="10099" spans="2:11" x14ac:dyDescent="0.25">
      <c r="B10099" t="str">
        <f t="shared" si="161"/>
        <v/>
      </c>
      <c r="K10099"/>
    </row>
    <row r="10100" spans="2:11" x14ac:dyDescent="0.25">
      <c r="B10100" t="str">
        <f t="shared" si="161"/>
        <v/>
      </c>
      <c r="K10100"/>
    </row>
    <row r="10101" spans="2:11" x14ac:dyDescent="0.25">
      <c r="B10101" t="str">
        <f t="shared" si="161"/>
        <v/>
      </c>
      <c r="K10101"/>
    </row>
    <row r="10102" spans="2:11" x14ac:dyDescent="0.25">
      <c r="B10102" t="str">
        <f t="shared" si="161"/>
        <v/>
      </c>
      <c r="K10102"/>
    </row>
    <row r="10103" spans="2:11" x14ac:dyDescent="0.25">
      <c r="B10103" t="str">
        <f t="shared" si="161"/>
        <v/>
      </c>
      <c r="K10103"/>
    </row>
    <row r="10104" spans="2:11" x14ac:dyDescent="0.25">
      <c r="B10104" t="str">
        <f t="shared" si="161"/>
        <v/>
      </c>
      <c r="K10104"/>
    </row>
    <row r="10105" spans="2:11" x14ac:dyDescent="0.25">
      <c r="B10105" t="str">
        <f t="shared" si="161"/>
        <v/>
      </c>
      <c r="K10105"/>
    </row>
    <row r="10106" spans="2:11" x14ac:dyDescent="0.25">
      <c r="B10106" t="str">
        <f t="shared" si="161"/>
        <v/>
      </c>
      <c r="K10106"/>
    </row>
    <row r="10107" spans="2:11" x14ac:dyDescent="0.25">
      <c r="B10107" t="str">
        <f t="shared" si="161"/>
        <v/>
      </c>
      <c r="K10107"/>
    </row>
    <row r="10108" spans="2:11" x14ac:dyDescent="0.25">
      <c r="B10108" t="str">
        <f t="shared" si="161"/>
        <v/>
      </c>
      <c r="K10108"/>
    </row>
    <row r="10109" spans="2:11" x14ac:dyDescent="0.25">
      <c r="B10109" t="str">
        <f t="shared" si="161"/>
        <v/>
      </c>
      <c r="K10109"/>
    </row>
    <row r="10110" spans="2:11" x14ac:dyDescent="0.25">
      <c r="B10110" t="str">
        <f t="shared" si="161"/>
        <v/>
      </c>
      <c r="K10110"/>
    </row>
    <row r="10111" spans="2:11" x14ac:dyDescent="0.25">
      <c r="B10111" t="str">
        <f t="shared" si="161"/>
        <v/>
      </c>
      <c r="K10111"/>
    </row>
    <row r="10112" spans="2:11" x14ac:dyDescent="0.25">
      <c r="B10112" t="str">
        <f t="shared" si="161"/>
        <v/>
      </c>
      <c r="K10112"/>
    </row>
    <row r="10113" spans="2:11" x14ac:dyDescent="0.25">
      <c r="B10113" t="str">
        <f t="shared" si="161"/>
        <v/>
      </c>
      <c r="K10113"/>
    </row>
    <row r="10114" spans="2:11" x14ac:dyDescent="0.25">
      <c r="B10114" t="str">
        <f t="shared" si="161"/>
        <v/>
      </c>
      <c r="K10114"/>
    </row>
    <row r="10115" spans="2:11" x14ac:dyDescent="0.25">
      <c r="B10115" t="str">
        <f t="shared" si="161"/>
        <v/>
      </c>
      <c r="K10115"/>
    </row>
    <row r="10116" spans="2:11" x14ac:dyDescent="0.25">
      <c r="B10116" t="str">
        <f t="shared" si="161"/>
        <v/>
      </c>
      <c r="K10116"/>
    </row>
    <row r="10117" spans="2:11" x14ac:dyDescent="0.25">
      <c r="B10117" t="str">
        <f t="shared" si="161"/>
        <v/>
      </c>
      <c r="K10117"/>
    </row>
    <row r="10118" spans="2:11" x14ac:dyDescent="0.25">
      <c r="B10118" t="str">
        <f t="shared" si="161"/>
        <v/>
      </c>
      <c r="K10118"/>
    </row>
    <row r="10119" spans="2:11" x14ac:dyDescent="0.25">
      <c r="B10119" t="str">
        <f t="shared" si="161"/>
        <v/>
      </c>
      <c r="K10119"/>
    </row>
    <row r="10120" spans="2:11" x14ac:dyDescent="0.25">
      <c r="B10120" t="str">
        <f t="shared" si="161"/>
        <v/>
      </c>
      <c r="K10120"/>
    </row>
    <row r="10121" spans="2:11" x14ac:dyDescent="0.25">
      <c r="B10121" t="str">
        <f t="shared" si="161"/>
        <v/>
      </c>
      <c r="K10121"/>
    </row>
    <row r="10122" spans="2:11" x14ac:dyDescent="0.25">
      <c r="B10122" t="str">
        <f t="shared" ref="B10122:B10185" si="162">LEFT(A10122,3)</f>
        <v/>
      </c>
      <c r="K10122"/>
    </row>
    <row r="10123" spans="2:11" x14ac:dyDescent="0.25">
      <c r="B10123" t="str">
        <f t="shared" si="162"/>
        <v/>
      </c>
      <c r="K10123"/>
    </row>
    <row r="10124" spans="2:11" x14ac:dyDescent="0.25">
      <c r="B10124" t="str">
        <f t="shared" si="162"/>
        <v/>
      </c>
      <c r="K10124"/>
    </row>
    <row r="10125" spans="2:11" x14ac:dyDescent="0.25">
      <c r="B10125" t="str">
        <f t="shared" si="162"/>
        <v/>
      </c>
      <c r="K10125"/>
    </row>
    <row r="10126" spans="2:11" x14ac:dyDescent="0.25">
      <c r="B10126" t="str">
        <f t="shared" si="162"/>
        <v/>
      </c>
      <c r="K10126"/>
    </row>
    <row r="10127" spans="2:11" x14ac:dyDescent="0.25">
      <c r="B10127" t="str">
        <f t="shared" si="162"/>
        <v/>
      </c>
      <c r="K10127"/>
    </row>
    <row r="10128" spans="2:11" x14ac:dyDescent="0.25">
      <c r="B10128" t="str">
        <f t="shared" si="162"/>
        <v/>
      </c>
      <c r="K10128"/>
    </row>
    <row r="10129" spans="2:11" x14ac:dyDescent="0.25">
      <c r="B10129" t="str">
        <f t="shared" si="162"/>
        <v/>
      </c>
      <c r="K10129"/>
    </row>
    <row r="10130" spans="2:11" x14ac:dyDescent="0.25">
      <c r="B10130" t="str">
        <f t="shared" si="162"/>
        <v/>
      </c>
      <c r="K10130"/>
    </row>
    <row r="10131" spans="2:11" x14ac:dyDescent="0.25">
      <c r="B10131" t="str">
        <f t="shared" si="162"/>
        <v/>
      </c>
      <c r="K10131"/>
    </row>
    <row r="10132" spans="2:11" x14ac:dyDescent="0.25">
      <c r="B10132" t="str">
        <f t="shared" si="162"/>
        <v/>
      </c>
      <c r="K10132"/>
    </row>
    <row r="10133" spans="2:11" x14ac:dyDescent="0.25">
      <c r="B10133" t="str">
        <f t="shared" si="162"/>
        <v/>
      </c>
      <c r="K10133"/>
    </row>
    <row r="10134" spans="2:11" x14ac:dyDescent="0.25">
      <c r="B10134" t="str">
        <f t="shared" si="162"/>
        <v/>
      </c>
      <c r="K10134"/>
    </row>
    <row r="10135" spans="2:11" x14ac:dyDescent="0.25">
      <c r="B10135" t="str">
        <f t="shared" si="162"/>
        <v/>
      </c>
      <c r="K10135"/>
    </row>
    <row r="10136" spans="2:11" x14ac:dyDescent="0.25">
      <c r="B10136" t="str">
        <f t="shared" si="162"/>
        <v/>
      </c>
      <c r="K10136"/>
    </row>
    <row r="10137" spans="2:11" x14ac:dyDescent="0.25">
      <c r="B10137" t="str">
        <f t="shared" si="162"/>
        <v/>
      </c>
      <c r="K10137"/>
    </row>
    <row r="10138" spans="2:11" x14ac:dyDescent="0.25">
      <c r="B10138" t="str">
        <f t="shared" si="162"/>
        <v/>
      </c>
      <c r="K10138"/>
    </row>
    <row r="10139" spans="2:11" x14ac:dyDescent="0.25">
      <c r="B10139" t="str">
        <f t="shared" si="162"/>
        <v/>
      </c>
      <c r="K10139"/>
    </row>
    <row r="10140" spans="2:11" x14ac:dyDescent="0.25">
      <c r="B10140" t="str">
        <f t="shared" si="162"/>
        <v/>
      </c>
      <c r="K10140"/>
    </row>
    <row r="10141" spans="2:11" x14ac:dyDescent="0.25">
      <c r="B10141" t="str">
        <f t="shared" si="162"/>
        <v/>
      </c>
      <c r="K10141"/>
    </row>
    <row r="10142" spans="2:11" x14ac:dyDescent="0.25">
      <c r="B10142" t="str">
        <f t="shared" si="162"/>
        <v/>
      </c>
      <c r="K10142"/>
    </row>
    <row r="10143" spans="2:11" x14ac:dyDescent="0.25">
      <c r="B10143" t="str">
        <f t="shared" si="162"/>
        <v/>
      </c>
      <c r="K10143"/>
    </row>
    <row r="10144" spans="2:11" x14ac:dyDescent="0.25">
      <c r="B10144" t="str">
        <f t="shared" si="162"/>
        <v/>
      </c>
      <c r="K10144"/>
    </row>
    <row r="10145" spans="2:11" x14ac:dyDescent="0.25">
      <c r="B10145" t="str">
        <f t="shared" si="162"/>
        <v/>
      </c>
      <c r="K10145"/>
    </row>
    <row r="10146" spans="2:11" x14ac:dyDescent="0.25">
      <c r="B10146" t="str">
        <f t="shared" si="162"/>
        <v/>
      </c>
      <c r="K10146"/>
    </row>
    <row r="10147" spans="2:11" x14ac:dyDescent="0.25">
      <c r="B10147" t="str">
        <f t="shared" si="162"/>
        <v/>
      </c>
      <c r="K10147"/>
    </row>
    <row r="10148" spans="2:11" x14ac:dyDescent="0.25">
      <c r="B10148" t="str">
        <f t="shared" si="162"/>
        <v/>
      </c>
      <c r="K10148"/>
    </row>
    <row r="10149" spans="2:11" x14ac:dyDescent="0.25">
      <c r="B10149" t="str">
        <f t="shared" si="162"/>
        <v/>
      </c>
      <c r="K10149"/>
    </row>
    <row r="10150" spans="2:11" x14ac:dyDescent="0.25">
      <c r="B10150" t="str">
        <f t="shared" si="162"/>
        <v/>
      </c>
      <c r="K10150"/>
    </row>
    <row r="10151" spans="2:11" x14ac:dyDescent="0.25">
      <c r="B10151" t="str">
        <f t="shared" si="162"/>
        <v/>
      </c>
      <c r="K10151"/>
    </row>
    <row r="10152" spans="2:11" x14ac:dyDescent="0.25">
      <c r="B10152" t="str">
        <f t="shared" si="162"/>
        <v/>
      </c>
      <c r="K10152"/>
    </row>
    <row r="10153" spans="2:11" x14ac:dyDescent="0.25">
      <c r="B10153" t="str">
        <f t="shared" si="162"/>
        <v/>
      </c>
      <c r="K10153"/>
    </row>
    <row r="10154" spans="2:11" x14ac:dyDescent="0.25">
      <c r="B10154" t="str">
        <f t="shared" si="162"/>
        <v/>
      </c>
      <c r="K10154"/>
    </row>
    <row r="10155" spans="2:11" x14ac:dyDescent="0.25">
      <c r="B10155" t="str">
        <f t="shared" si="162"/>
        <v/>
      </c>
      <c r="K10155"/>
    </row>
    <row r="10156" spans="2:11" x14ac:dyDescent="0.25">
      <c r="B10156" t="str">
        <f t="shared" si="162"/>
        <v/>
      </c>
      <c r="K10156"/>
    </row>
    <row r="10157" spans="2:11" x14ac:dyDescent="0.25">
      <c r="B10157" t="str">
        <f t="shared" si="162"/>
        <v/>
      </c>
      <c r="K10157"/>
    </row>
    <row r="10158" spans="2:11" x14ac:dyDescent="0.25">
      <c r="B10158" t="str">
        <f t="shared" si="162"/>
        <v/>
      </c>
      <c r="K10158"/>
    </row>
    <row r="10159" spans="2:11" x14ac:dyDescent="0.25">
      <c r="B10159" t="str">
        <f t="shared" si="162"/>
        <v/>
      </c>
      <c r="K10159"/>
    </row>
    <row r="10160" spans="2:11" x14ac:dyDescent="0.25">
      <c r="B10160" t="str">
        <f t="shared" si="162"/>
        <v/>
      </c>
      <c r="K10160"/>
    </row>
    <row r="10161" spans="2:11" x14ac:dyDescent="0.25">
      <c r="B10161" t="str">
        <f t="shared" si="162"/>
        <v/>
      </c>
      <c r="K10161"/>
    </row>
    <row r="10162" spans="2:11" x14ac:dyDescent="0.25">
      <c r="B10162" t="str">
        <f t="shared" si="162"/>
        <v/>
      </c>
      <c r="K10162"/>
    </row>
    <row r="10163" spans="2:11" x14ac:dyDescent="0.25">
      <c r="B10163" t="str">
        <f t="shared" si="162"/>
        <v/>
      </c>
      <c r="K10163"/>
    </row>
    <row r="10164" spans="2:11" x14ac:dyDescent="0.25">
      <c r="B10164" t="str">
        <f t="shared" si="162"/>
        <v/>
      </c>
      <c r="K10164"/>
    </row>
    <row r="10165" spans="2:11" x14ac:dyDescent="0.25">
      <c r="B10165" t="str">
        <f t="shared" si="162"/>
        <v/>
      </c>
      <c r="K10165"/>
    </row>
    <row r="10166" spans="2:11" x14ac:dyDescent="0.25">
      <c r="B10166" t="str">
        <f t="shared" si="162"/>
        <v/>
      </c>
      <c r="K10166"/>
    </row>
    <row r="10167" spans="2:11" x14ac:dyDescent="0.25">
      <c r="B10167" t="str">
        <f t="shared" si="162"/>
        <v/>
      </c>
      <c r="K10167"/>
    </row>
    <row r="10168" spans="2:11" x14ac:dyDescent="0.25">
      <c r="B10168" t="str">
        <f t="shared" si="162"/>
        <v/>
      </c>
      <c r="K10168"/>
    </row>
    <row r="10169" spans="2:11" x14ac:dyDescent="0.25">
      <c r="B10169" t="str">
        <f t="shared" si="162"/>
        <v/>
      </c>
      <c r="K10169"/>
    </row>
    <row r="10170" spans="2:11" x14ac:dyDescent="0.25">
      <c r="B10170" t="str">
        <f t="shared" si="162"/>
        <v/>
      </c>
      <c r="K10170"/>
    </row>
    <row r="10171" spans="2:11" x14ac:dyDescent="0.25">
      <c r="B10171" t="str">
        <f t="shared" si="162"/>
        <v/>
      </c>
      <c r="K10171"/>
    </row>
    <row r="10172" spans="2:11" x14ac:dyDescent="0.25">
      <c r="B10172" t="str">
        <f t="shared" si="162"/>
        <v/>
      </c>
      <c r="K10172"/>
    </row>
    <row r="10173" spans="2:11" x14ac:dyDescent="0.25">
      <c r="B10173" t="str">
        <f t="shared" si="162"/>
        <v/>
      </c>
      <c r="K10173"/>
    </row>
    <row r="10174" spans="2:11" x14ac:dyDescent="0.25">
      <c r="B10174" t="str">
        <f t="shared" si="162"/>
        <v/>
      </c>
      <c r="K10174"/>
    </row>
    <row r="10175" spans="2:11" x14ac:dyDescent="0.25">
      <c r="B10175" t="str">
        <f t="shared" si="162"/>
        <v/>
      </c>
      <c r="K10175"/>
    </row>
    <row r="10176" spans="2:11" x14ac:dyDescent="0.25">
      <c r="B10176" t="str">
        <f t="shared" si="162"/>
        <v/>
      </c>
      <c r="K10176"/>
    </row>
    <row r="10177" spans="2:11" x14ac:dyDescent="0.25">
      <c r="B10177" t="str">
        <f t="shared" si="162"/>
        <v/>
      </c>
      <c r="K10177"/>
    </row>
    <row r="10178" spans="2:11" x14ac:dyDescent="0.25">
      <c r="B10178" t="str">
        <f t="shared" si="162"/>
        <v/>
      </c>
      <c r="K10178"/>
    </row>
    <row r="10179" spans="2:11" x14ac:dyDescent="0.25">
      <c r="B10179" t="str">
        <f t="shared" si="162"/>
        <v/>
      </c>
      <c r="K10179"/>
    </row>
    <row r="10180" spans="2:11" x14ac:dyDescent="0.25">
      <c r="B10180" t="str">
        <f t="shared" si="162"/>
        <v/>
      </c>
      <c r="K10180"/>
    </row>
    <row r="10181" spans="2:11" x14ac:dyDescent="0.25">
      <c r="B10181" t="str">
        <f t="shared" si="162"/>
        <v/>
      </c>
      <c r="K10181"/>
    </row>
    <row r="10182" spans="2:11" x14ac:dyDescent="0.25">
      <c r="B10182" t="str">
        <f t="shared" si="162"/>
        <v/>
      </c>
      <c r="K10182"/>
    </row>
    <row r="10183" spans="2:11" x14ac:dyDescent="0.25">
      <c r="B10183" t="str">
        <f t="shared" si="162"/>
        <v/>
      </c>
      <c r="K10183"/>
    </row>
    <row r="10184" spans="2:11" x14ac:dyDescent="0.25">
      <c r="B10184" t="str">
        <f t="shared" si="162"/>
        <v/>
      </c>
      <c r="K10184"/>
    </row>
    <row r="10185" spans="2:11" x14ac:dyDescent="0.25">
      <c r="B10185" t="str">
        <f t="shared" si="162"/>
        <v/>
      </c>
      <c r="K10185"/>
    </row>
    <row r="10186" spans="2:11" x14ac:dyDescent="0.25">
      <c r="B10186" t="str">
        <f t="shared" ref="B10186:B10249" si="163">LEFT(A10186,3)</f>
        <v/>
      </c>
      <c r="K10186"/>
    </row>
    <row r="10187" spans="2:11" x14ac:dyDescent="0.25">
      <c r="B10187" t="str">
        <f t="shared" si="163"/>
        <v/>
      </c>
      <c r="K10187"/>
    </row>
    <row r="10188" spans="2:11" x14ac:dyDescent="0.25">
      <c r="B10188" t="str">
        <f t="shared" si="163"/>
        <v/>
      </c>
      <c r="K10188"/>
    </row>
    <row r="10189" spans="2:11" x14ac:dyDescent="0.25">
      <c r="B10189" t="str">
        <f t="shared" si="163"/>
        <v/>
      </c>
      <c r="K10189"/>
    </row>
    <row r="10190" spans="2:11" x14ac:dyDescent="0.25">
      <c r="B10190" t="str">
        <f t="shared" si="163"/>
        <v/>
      </c>
      <c r="K10190"/>
    </row>
    <row r="10191" spans="2:11" x14ac:dyDescent="0.25">
      <c r="B10191" t="str">
        <f t="shared" si="163"/>
        <v/>
      </c>
      <c r="K10191"/>
    </row>
    <row r="10192" spans="2:11" x14ac:dyDescent="0.25">
      <c r="B10192" t="str">
        <f t="shared" si="163"/>
        <v/>
      </c>
      <c r="K10192"/>
    </row>
    <row r="10193" spans="2:11" x14ac:dyDescent="0.25">
      <c r="B10193" t="str">
        <f t="shared" si="163"/>
        <v/>
      </c>
      <c r="K10193"/>
    </row>
    <row r="10194" spans="2:11" x14ac:dyDescent="0.25">
      <c r="B10194" t="str">
        <f t="shared" si="163"/>
        <v/>
      </c>
      <c r="K10194"/>
    </row>
    <row r="10195" spans="2:11" x14ac:dyDescent="0.25">
      <c r="B10195" t="str">
        <f t="shared" si="163"/>
        <v/>
      </c>
      <c r="K10195"/>
    </row>
    <row r="10196" spans="2:11" x14ac:dyDescent="0.25">
      <c r="B10196" t="str">
        <f t="shared" si="163"/>
        <v/>
      </c>
      <c r="K10196"/>
    </row>
    <row r="10197" spans="2:11" x14ac:dyDescent="0.25">
      <c r="B10197" t="str">
        <f t="shared" si="163"/>
        <v/>
      </c>
      <c r="K10197"/>
    </row>
    <row r="10198" spans="2:11" x14ac:dyDescent="0.25">
      <c r="B10198" t="str">
        <f t="shared" si="163"/>
        <v/>
      </c>
      <c r="K10198"/>
    </row>
    <row r="10199" spans="2:11" x14ac:dyDescent="0.25">
      <c r="B10199" t="str">
        <f t="shared" si="163"/>
        <v/>
      </c>
      <c r="K10199"/>
    </row>
    <row r="10200" spans="2:11" x14ac:dyDescent="0.25">
      <c r="B10200" t="str">
        <f t="shared" si="163"/>
        <v/>
      </c>
      <c r="K10200"/>
    </row>
    <row r="10201" spans="2:11" x14ac:dyDescent="0.25">
      <c r="B10201" t="str">
        <f t="shared" si="163"/>
        <v/>
      </c>
      <c r="K10201"/>
    </row>
    <row r="10202" spans="2:11" x14ac:dyDescent="0.25">
      <c r="B10202" t="str">
        <f t="shared" si="163"/>
        <v/>
      </c>
      <c r="K10202"/>
    </row>
    <row r="10203" spans="2:11" x14ac:dyDescent="0.25">
      <c r="B10203" t="str">
        <f t="shared" si="163"/>
        <v/>
      </c>
      <c r="K10203"/>
    </row>
    <row r="10204" spans="2:11" x14ac:dyDescent="0.25">
      <c r="B10204" t="str">
        <f t="shared" si="163"/>
        <v/>
      </c>
      <c r="K10204"/>
    </row>
    <row r="10205" spans="2:11" x14ac:dyDescent="0.25">
      <c r="B10205" t="str">
        <f t="shared" si="163"/>
        <v/>
      </c>
      <c r="K10205"/>
    </row>
    <row r="10206" spans="2:11" x14ac:dyDescent="0.25">
      <c r="B10206" t="str">
        <f t="shared" si="163"/>
        <v/>
      </c>
      <c r="K10206"/>
    </row>
    <row r="10207" spans="2:11" x14ac:dyDescent="0.25">
      <c r="B10207" t="str">
        <f t="shared" si="163"/>
        <v/>
      </c>
      <c r="K10207"/>
    </row>
    <row r="10208" spans="2:11" x14ac:dyDescent="0.25">
      <c r="B10208" t="str">
        <f t="shared" si="163"/>
        <v/>
      </c>
      <c r="K10208"/>
    </row>
    <row r="10209" spans="2:11" x14ac:dyDescent="0.25">
      <c r="B10209" t="str">
        <f t="shared" si="163"/>
        <v/>
      </c>
      <c r="K10209"/>
    </row>
    <row r="10210" spans="2:11" x14ac:dyDescent="0.25">
      <c r="B10210" t="str">
        <f t="shared" si="163"/>
        <v/>
      </c>
      <c r="K10210"/>
    </row>
    <row r="10211" spans="2:11" x14ac:dyDescent="0.25">
      <c r="B10211" t="str">
        <f t="shared" si="163"/>
        <v/>
      </c>
      <c r="K10211"/>
    </row>
    <row r="10212" spans="2:11" x14ac:dyDescent="0.25">
      <c r="B10212" t="str">
        <f t="shared" si="163"/>
        <v/>
      </c>
      <c r="K10212"/>
    </row>
    <row r="10213" spans="2:11" x14ac:dyDescent="0.25">
      <c r="B10213" t="str">
        <f t="shared" si="163"/>
        <v/>
      </c>
      <c r="K10213"/>
    </row>
    <row r="10214" spans="2:11" x14ac:dyDescent="0.25">
      <c r="B10214" t="str">
        <f t="shared" si="163"/>
        <v/>
      </c>
      <c r="K10214"/>
    </row>
    <row r="10215" spans="2:11" x14ac:dyDescent="0.25">
      <c r="B10215" t="str">
        <f t="shared" si="163"/>
        <v/>
      </c>
      <c r="K10215"/>
    </row>
    <row r="10216" spans="2:11" x14ac:dyDescent="0.25">
      <c r="B10216" t="str">
        <f t="shared" si="163"/>
        <v/>
      </c>
      <c r="K10216"/>
    </row>
    <row r="10217" spans="2:11" x14ac:dyDescent="0.25">
      <c r="B10217" t="str">
        <f t="shared" si="163"/>
        <v/>
      </c>
      <c r="K10217"/>
    </row>
    <row r="10218" spans="2:11" x14ac:dyDescent="0.25">
      <c r="B10218" t="str">
        <f t="shared" si="163"/>
        <v/>
      </c>
      <c r="K10218"/>
    </row>
    <row r="10219" spans="2:11" x14ac:dyDescent="0.25">
      <c r="B10219" t="str">
        <f t="shared" si="163"/>
        <v/>
      </c>
      <c r="K10219"/>
    </row>
    <row r="10220" spans="2:11" x14ac:dyDescent="0.25">
      <c r="B10220" t="str">
        <f t="shared" si="163"/>
        <v/>
      </c>
      <c r="K10220"/>
    </row>
    <row r="10221" spans="2:11" x14ac:dyDescent="0.25">
      <c r="B10221" t="str">
        <f t="shared" si="163"/>
        <v/>
      </c>
      <c r="K10221"/>
    </row>
    <row r="10222" spans="2:11" x14ac:dyDescent="0.25">
      <c r="B10222" t="str">
        <f t="shared" si="163"/>
        <v/>
      </c>
      <c r="K10222"/>
    </row>
    <row r="10223" spans="2:11" x14ac:dyDescent="0.25">
      <c r="B10223" t="str">
        <f t="shared" si="163"/>
        <v/>
      </c>
      <c r="K10223"/>
    </row>
    <row r="10224" spans="2:11" x14ac:dyDescent="0.25">
      <c r="B10224" t="str">
        <f t="shared" si="163"/>
        <v/>
      </c>
      <c r="K10224"/>
    </row>
    <row r="10225" spans="2:11" x14ac:dyDescent="0.25">
      <c r="B10225" t="str">
        <f t="shared" si="163"/>
        <v/>
      </c>
      <c r="K10225"/>
    </row>
    <row r="10226" spans="2:11" x14ac:dyDescent="0.25">
      <c r="B10226" t="str">
        <f t="shared" si="163"/>
        <v/>
      </c>
      <c r="K10226"/>
    </row>
    <row r="10227" spans="2:11" x14ac:dyDescent="0.25">
      <c r="B10227" t="str">
        <f t="shared" si="163"/>
        <v/>
      </c>
      <c r="K10227"/>
    </row>
    <row r="10228" spans="2:11" x14ac:dyDescent="0.25">
      <c r="B10228" t="str">
        <f t="shared" si="163"/>
        <v/>
      </c>
      <c r="K10228"/>
    </row>
    <row r="10229" spans="2:11" x14ac:dyDescent="0.25">
      <c r="B10229" t="str">
        <f t="shared" si="163"/>
        <v/>
      </c>
      <c r="K10229"/>
    </row>
    <row r="10230" spans="2:11" x14ac:dyDescent="0.25">
      <c r="B10230" t="str">
        <f t="shared" si="163"/>
        <v/>
      </c>
      <c r="K10230"/>
    </row>
    <row r="10231" spans="2:11" x14ac:dyDescent="0.25">
      <c r="B10231" t="str">
        <f t="shared" si="163"/>
        <v/>
      </c>
      <c r="K10231"/>
    </row>
    <row r="10232" spans="2:11" x14ac:dyDescent="0.25">
      <c r="B10232" t="str">
        <f t="shared" si="163"/>
        <v/>
      </c>
      <c r="K10232"/>
    </row>
    <row r="10233" spans="2:11" x14ac:dyDescent="0.25">
      <c r="B10233" t="str">
        <f t="shared" si="163"/>
        <v/>
      </c>
      <c r="K10233"/>
    </row>
    <row r="10234" spans="2:11" x14ac:dyDescent="0.25">
      <c r="B10234" t="str">
        <f t="shared" si="163"/>
        <v/>
      </c>
      <c r="K10234"/>
    </row>
    <row r="10235" spans="2:11" x14ac:dyDescent="0.25">
      <c r="B10235" t="str">
        <f t="shared" si="163"/>
        <v/>
      </c>
      <c r="K10235"/>
    </row>
    <row r="10236" spans="2:11" x14ac:dyDescent="0.25">
      <c r="B10236" t="str">
        <f t="shared" si="163"/>
        <v/>
      </c>
      <c r="K10236"/>
    </row>
    <row r="10237" spans="2:11" x14ac:dyDescent="0.25">
      <c r="B10237" t="str">
        <f t="shared" si="163"/>
        <v/>
      </c>
      <c r="K10237"/>
    </row>
    <row r="10238" spans="2:11" x14ac:dyDescent="0.25">
      <c r="B10238" t="str">
        <f t="shared" si="163"/>
        <v/>
      </c>
      <c r="K10238"/>
    </row>
    <row r="10239" spans="2:11" x14ac:dyDescent="0.25">
      <c r="B10239" t="str">
        <f t="shared" si="163"/>
        <v/>
      </c>
      <c r="K10239"/>
    </row>
    <row r="10240" spans="2:11" x14ac:dyDescent="0.25">
      <c r="B10240" t="str">
        <f t="shared" si="163"/>
        <v/>
      </c>
      <c r="K10240"/>
    </row>
    <row r="10241" spans="2:11" x14ac:dyDescent="0.25">
      <c r="B10241" t="str">
        <f t="shared" si="163"/>
        <v/>
      </c>
      <c r="K10241"/>
    </row>
    <row r="10242" spans="2:11" x14ac:dyDescent="0.25">
      <c r="B10242" t="str">
        <f t="shared" si="163"/>
        <v/>
      </c>
      <c r="K10242"/>
    </row>
    <row r="10243" spans="2:11" x14ac:dyDescent="0.25">
      <c r="B10243" t="str">
        <f t="shared" si="163"/>
        <v/>
      </c>
      <c r="K10243"/>
    </row>
    <row r="10244" spans="2:11" x14ac:dyDescent="0.25">
      <c r="B10244" t="str">
        <f t="shared" si="163"/>
        <v/>
      </c>
      <c r="K10244"/>
    </row>
    <row r="10245" spans="2:11" x14ac:dyDescent="0.25">
      <c r="B10245" t="str">
        <f t="shared" si="163"/>
        <v/>
      </c>
      <c r="K10245"/>
    </row>
    <row r="10246" spans="2:11" x14ac:dyDescent="0.25">
      <c r="B10246" t="str">
        <f t="shared" si="163"/>
        <v/>
      </c>
      <c r="K10246"/>
    </row>
    <row r="10247" spans="2:11" x14ac:dyDescent="0.25">
      <c r="B10247" t="str">
        <f t="shared" si="163"/>
        <v/>
      </c>
      <c r="K10247"/>
    </row>
    <row r="10248" spans="2:11" x14ac:dyDescent="0.25">
      <c r="B10248" t="str">
        <f t="shared" si="163"/>
        <v/>
      </c>
      <c r="K10248"/>
    </row>
    <row r="10249" spans="2:11" x14ac:dyDescent="0.25">
      <c r="B10249" t="str">
        <f t="shared" si="163"/>
        <v/>
      </c>
      <c r="K10249"/>
    </row>
    <row r="10250" spans="2:11" x14ac:dyDescent="0.25">
      <c r="B10250" t="str">
        <f t="shared" ref="B10250:B10313" si="164">LEFT(A10250,3)</f>
        <v/>
      </c>
      <c r="K10250"/>
    </row>
    <row r="10251" spans="2:11" x14ac:dyDescent="0.25">
      <c r="B10251" t="str">
        <f t="shared" si="164"/>
        <v/>
      </c>
      <c r="K10251"/>
    </row>
    <row r="10252" spans="2:11" x14ac:dyDescent="0.25">
      <c r="B10252" t="str">
        <f t="shared" si="164"/>
        <v/>
      </c>
      <c r="K10252"/>
    </row>
    <row r="10253" spans="2:11" x14ac:dyDescent="0.25">
      <c r="B10253" t="str">
        <f t="shared" si="164"/>
        <v/>
      </c>
      <c r="K10253"/>
    </row>
    <row r="10254" spans="2:11" x14ac:dyDescent="0.25">
      <c r="B10254" t="str">
        <f t="shared" si="164"/>
        <v/>
      </c>
      <c r="K10254"/>
    </row>
    <row r="10255" spans="2:11" x14ac:dyDescent="0.25">
      <c r="B10255" t="str">
        <f t="shared" si="164"/>
        <v/>
      </c>
      <c r="K10255"/>
    </row>
    <row r="10256" spans="2:11" x14ac:dyDescent="0.25">
      <c r="B10256" t="str">
        <f t="shared" si="164"/>
        <v/>
      </c>
      <c r="K10256"/>
    </row>
    <row r="10257" spans="2:11" x14ac:dyDescent="0.25">
      <c r="B10257" t="str">
        <f t="shared" si="164"/>
        <v/>
      </c>
      <c r="K10257"/>
    </row>
    <row r="10258" spans="2:11" x14ac:dyDescent="0.25">
      <c r="B10258" t="str">
        <f t="shared" si="164"/>
        <v/>
      </c>
      <c r="K10258"/>
    </row>
    <row r="10259" spans="2:11" x14ac:dyDescent="0.25">
      <c r="B10259" t="str">
        <f t="shared" si="164"/>
        <v/>
      </c>
      <c r="K10259"/>
    </row>
    <row r="10260" spans="2:11" x14ac:dyDescent="0.25">
      <c r="B10260" t="str">
        <f t="shared" si="164"/>
        <v/>
      </c>
      <c r="K10260"/>
    </row>
    <row r="10261" spans="2:11" x14ac:dyDescent="0.25">
      <c r="B10261" t="str">
        <f t="shared" si="164"/>
        <v/>
      </c>
      <c r="K10261"/>
    </row>
    <row r="10262" spans="2:11" x14ac:dyDescent="0.25">
      <c r="B10262" t="str">
        <f t="shared" si="164"/>
        <v/>
      </c>
      <c r="K10262"/>
    </row>
    <row r="10263" spans="2:11" x14ac:dyDescent="0.25">
      <c r="B10263" t="str">
        <f t="shared" si="164"/>
        <v/>
      </c>
      <c r="K10263"/>
    </row>
    <row r="10264" spans="2:11" x14ac:dyDescent="0.25">
      <c r="B10264" t="str">
        <f t="shared" si="164"/>
        <v/>
      </c>
      <c r="K10264"/>
    </row>
    <row r="10265" spans="2:11" x14ac:dyDescent="0.25">
      <c r="B10265" t="str">
        <f t="shared" si="164"/>
        <v/>
      </c>
      <c r="K10265"/>
    </row>
    <row r="10266" spans="2:11" x14ac:dyDescent="0.25">
      <c r="B10266" t="str">
        <f t="shared" si="164"/>
        <v/>
      </c>
      <c r="K10266"/>
    </row>
    <row r="10267" spans="2:11" x14ac:dyDescent="0.25">
      <c r="B10267" t="str">
        <f t="shared" si="164"/>
        <v/>
      </c>
      <c r="K10267"/>
    </row>
    <row r="10268" spans="2:11" x14ac:dyDescent="0.25">
      <c r="B10268" t="str">
        <f t="shared" si="164"/>
        <v/>
      </c>
      <c r="K10268"/>
    </row>
    <row r="10269" spans="2:11" x14ac:dyDescent="0.25">
      <c r="B10269" t="str">
        <f t="shared" si="164"/>
        <v/>
      </c>
      <c r="K10269"/>
    </row>
    <row r="10270" spans="2:11" x14ac:dyDescent="0.25">
      <c r="B10270" t="str">
        <f t="shared" si="164"/>
        <v/>
      </c>
      <c r="K10270"/>
    </row>
    <row r="10271" spans="2:11" x14ac:dyDescent="0.25">
      <c r="B10271" t="str">
        <f t="shared" si="164"/>
        <v/>
      </c>
      <c r="K10271"/>
    </row>
    <row r="10272" spans="2:11" x14ac:dyDescent="0.25">
      <c r="B10272" t="str">
        <f t="shared" si="164"/>
        <v/>
      </c>
      <c r="K10272"/>
    </row>
    <row r="10273" spans="2:11" x14ac:dyDescent="0.25">
      <c r="B10273" t="str">
        <f t="shared" si="164"/>
        <v/>
      </c>
      <c r="K10273"/>
    </row>
    <row r="10274" spans="2:11" x14ac:dyDescent="0.25">
      <c r="B10274" t="str">
        <f t="shared" si="164"/>
        <v/>
      </c>
      <c r="K10274"/>
    </row>
    <row r="10275" spans="2:11" x14ac:dyDescent="0.25">
      <c r="B10275" t="str">
        <f t="shared" si="164"/>
        <v/>
      </c>
      <c r="K10275"/>
    </row>
    <row r="10276" spans="2:11" x14ac:dyDescent="0.25">
      <c r="B10276" t="str">
        <f t="shared" si="164"/>
        <v/>
      </c>
      <c r="K10276"/>
    </row>
    <row r="10277" spans="2:11" x14ac:dyDescent="0.25">
      <c r="B10277" t="str">
        <f t="shared" si="164"/>
        <v/>
      </c>
      <c r="K10277"/>
    </row>
    <row r="10278" spans="2:11" x14ac:dyDescent="0.25">
      <c r="B10278" t="str">
        <f t="shared" si="164"/>
        <v/>
      </c>
      <c r="K10278"/>
    </row>
    <row r="10279" spans="2:11" x14ac:dyDescent="0.25">
      <c r="B10279" t="str">
        <f t="shared" si="164"/>
        <v/>
      </c>
      <c r="K10279"/>
    </row>
    <row r="10280" spans="2:11" x14ac:dyDescent="0.25">
      <c r="B10280" t="str">
        <f t="shared" si="164"/>
        <v/>
      </c>
      <c r="K10280"/>
    </row>
    <row r="10281" spans="2:11" x14ac:dyDescent="0.25">
      <c r="B10281" t="str">
        <f t="shared" si="164"/>
        <v/>
      </c>
      <c r="K10281"/>
    </row>
    <row r="10282" spans="2:11" x14ac:dyDescent="0.25">
      <c r="B10282" t="str">
        <f t="shared" si="164"/>
        <v/>
      </c>
      <c r="K10282"/>
    </row>
    <row r="10283" spans="2:11" x14ac:dyDescent="0.25">
      <c r="B10283" t="str">
        <f t="shared" si="164"/>
        <v/>
      </c>
      <c r="K10283"/>
    </row>
    <row r="10284" spans="2:11" x14ac:dyDescent="0.25">
      <c r="B10284" t="str">
        <f t="shared" si="164"/>
        <v/>
      </c>
      <c r="K10284"/>
    </row>
    <row r="10285" spans="2:11" x14ac:dyDescent="0.25">
      <c r="B10285" t="str">
        <f t="shared" si="164"/>
        <v/>
      </c>
      <c r="K10285"/>
    </row>
    <row r="10286" spans="2:11" x14ac:dyDescent="0.25">
      <c r="B10286" t="str">
        <f t="shared" si="164"/>
        <v/>
      </c>
      <c r="K10286"/>
    </row>
    <row r="10287" spans="2:11" x14ac:dyDescent="0.25">
      <c r="B10287" t="str">
        <f t="shared" si="164"/>
        <v/>
      </c>
      <c r="K10287"/>
    </row>
    <row r="10288" spans="2:11" x14ac:dyDescent="0.25">
      <c r="B10288" t="str">
        <f t="shared" si="164"/>
        <v/>
      </c>
      <c r="K10288"/>
    </row>
    <row r="10289" spans="2:11" x14ac:dyDescent="0.25">
      <c r="B10289" t="str">
        <f t="shared" si="164"/>
        <v/>
      </c>
      <c r="K10289"/>
    </row>
    <row r="10290" spans="2:11" x14ac:dyDescent="0.25">
      <c r="B10290" t="str">
        <f t="shared" si="164"/>
        <v/>
      </c>
      <c r="K10290"/>
    </row>
    <row r="10291" spans="2:11" x14ac:dyDescent="0.25">
      <c r="B10291" t="str">
        <f t="shared" si="164"/>
        <v/>
      </c>
      <c r="K10291"/>
    </row>
    <row r="10292" spans="2:11" x14ac:dyDescent="0.25">
      <c r="B10292" t="str">
        <f t="shared" si="164"/>
        <v/>
      </c>
      <c r="K10292"/>
    </row>
    <row r="10293" spans="2:11" x14ac:dyDescent="0.25">
      <c r="B10293" t="str">
        <f t="shared" si="164"/>
        <v/>
      </c>
      <c r="K10293"/>
    </row>
    <row r="10294" spans="2:11" x14ac:dyDescent="0.25">
      <c r="B10294" t="str">
        <f t="shared" si="164"/>
        <v/>
      </c>
      <c r="K10294"/>
    </row>
    <row r="10295" spans="2:11" x14ac:dyDescent="0.25">
      <c r="B10295" t="str">
        <f t="shared" si="164"/>
        <v/>
      </c>
      <c r="K10295"/>
    </row>
    <row r="10296" spans="2:11" x14ac:dyDescent="0.25">
      <c r="B10296" t="str">
        <f t="shared" si="164"/>
        <v/>
      </c>
      <c r="K10296"/>
    </row>
    <row r="10297" spans="2:11" x14ac:dyDescent="0.25">
      <c r="B10297" t="str">
        <f t="shared" si="164"/>
        <v/>
      </c>
      <c r="K10297"/>
    </row>
    <row r="10298" spans="2:11" x14ac:dyDescent="0.25">
      <c r="B10298" t="str">
        <f t="shared" si="164"/>
        <v/>
      </c>
      <c r="K10298"/>
    </row>
    <row r="10299" spans="2:11" x14ac:dyDescent="0.25">
      <c r="B10299" t="str">
        <f t="shared" si="164"/>
        <v/>
      </c>
      <c r="K10299"/>
    </row>
    <row r="10300" spans="2:11" x14ac:dyDescent="0.25">
      <c r="B10300" t="str">
        <f t="shared" si="164"/>
        <v/>
      </c>
      <c r="K10300"/>
    </row>
    <row r="10301" spans="2:11" x14ac:dyDescent="0.25">
      <c r="B10301" t="str">
        <f t="shared" si="164"/>
        <v/>
      </c>
      <c r="K10301"/>
    </row>
    <row r="10302" spans="2:11" x14ac:dyDescent="0.25">
      <c r="B10302" t="str">
        <f t="shared" si="164"/>
        <v/>
      </c>
      <c r="K10302"/>
    </row>
    <row r="10303" spans="2:11" x14ac:dyDescent="0.25">
      <c r="B10303" t="str">
        <f t="shared" si="164"/>
        <v/>
      </c>
      <c r="K10303"/>
    </row>
    <row r="10304" spans="2:11" x14ac:dyDescent="0.25">
      <c r="B10304" t="str">
        <f t="shared" si="164"/>
        <v/>
      </c>
      <c r="K10304"/>
    </row>
    <row r="10305" spans="2:11" x14ac:dyDescent="0.25">
      <c r="B10305" t="str">
        <f t="shared" si="164"/>
        <v/>
      </c>
      <c r="K10305"/>
    </row>
    <row r="10306" spans="2:11" x14ac:dyDescent="0.25">
      <c r="B10306" t="str">
        <f t="shared" si="164"/>
        <v/>
      </c>
      <c r="K10306"/>
    </row>
    <row r="10307" spans="2:11" x14ac:dyDescent="0.25">
      <c r="B10307" t="str">
        <f t="shared" si="164"/>
        <v/>
      </c>
      <c r="K10307"/>
    </row>
    <row r="10308" spans="2:11" x14ac:dyDescent="0.25">
      <c r="B10308" t="str">
        <f t="shared" si="164"/>
        <v/>
      </c>
      <c r="K10308"/>
    </row>
    <row r="10309" spans="2:11" x14ac:dyDescent="0.25">
      <c r="B10309" t="str">
        <f t="shared" si="164"/>
        <v/>
      </c>
      <c r="K10309"/>
    </row>
    <row r="10310" spans="2:11" x14ac:dyDescent="0.25">
      <c r="B10310" t="str">
        <f t="shared" si="164"/>
        <v/>
      </c>
      <c r="K10310"/>
    </row>
    <row r="10311" spans="2:11" x14ac:dyDescent="0.25">
      <c r="B10311" t="str">
        <f t="shared" si="164"/>
        <v/>
      </c>
      <c r="K10311"/>
    </row>
    <row r="10312" spans="2:11" x14ac:dyDescent="0.25">
      <c r="B10312" t="str">
        <f t="shared" si="164"/>
        <v/>
      </c>
      <c r="K10312"/>
    </row>
    <row r="10313" spans="2:11" x14ac:dyDescent="0.25">
      <c r="B10313" t="str">
        <f t="shared" si="164"/>
        <v/>
      </c>
      <c r="K10313"/>
    </row>
    <row r="10314" spans="2:11" x14ac:dyDescent="0.25">
      <c r="B10314" t="str">
        <f t="shared" ref="B10314:B10377" si="165">LEFT(A10314,3)</f>
        <v/>
      </c>
      <c r="K10314"/>
    </row>
    <row r="10315" spans="2:11" x14ac:dyDescent="0.25">
      <c r="B10315" t="str">
        <f t="shared" si="165"/>
        <v/>
      </c>
      <c r="K10315"/>
    </row>
    <row r="10316" spans="2:11" x14ac:dyDescent="0.25">
      <c r="B10316" t="str">
        <f t="shared" si="165"/>
        <v/>
      </c>
      <c r="K10316"/>
    </row>
    <row r="10317" spans="2:11" x14ac:dyDescent="0.25">
      <c r="B10317" t="str">
        <f t="shared" si="165"/>
        <v/>
      </c>
      <c r="K10317"/>
    </row>
    <row r="10318" spans="2:11" x14ac:dyDescent="0.25">
      <c r="B10318" t="str">
        <f t="shared" si="165"/>
        <v/>
      </c>
      <c r="K10318"/>
    </row>
    <row r="10319" spans="2:11" x14ac:dyDescent="0.25">
      <c r="B10319" t="str">
        <f t="shared" si="165"/>
        <v/>
      </c>
      <c r="K10319"/>
    </row>
    <row r="10320" spans="2:11" x14ac:dyDescent="0.25">
      <c r="B10320" t="str">
        <f t="shared" si="165"/>
        <v/>
      </c>
      <c r="K10320"/>
    </row>
    <row r="10321" spans="2:11" x14ac:dyDescent="0.25">
      <c r="B10321" t="str">
        <f t="shared" si="165"/>
        <v/>
      </c>
      <c r="K10321"/>
    </row>
    <row r="10322" spans="2:11" x14ac:dyDescent="0.25">
      <c r="B10322" t="str">
        <f t="shared" si="165"/>
        <v/>
      </c>
      <c r="K10322"/>
    </row>
    <row r="10323" spans="2:11" x14ac:dyDescent="0.25">
      <c r="B10323" t="str">
        <f t="shared" si="165"/>
        <v/>
      </c>
      <c r="K10323"/>
    </row>
    <row r="10324" spans="2:11" x14ac:dyDescent="0.25">
      <c r="B10324" t="str">
        <f t="shared" si="165"/>
        <v/>
      </c>
      <c r="K10324"/>
    </row>
    <row r="10325" spans="2:11" x14ac:dyDescent="0.25">
      <c r="B10325" t="str">
        <f t="shared" si="165"/>
        <v/>
      </c>
      <c r="K10325"/>
    </row>
    <row r="10326" spans="2:11" x14ac:dyDescent="0.25">
      <c r="B10326" t="str">
        <f t="shared" si="165"/>
        <v/>
      </c>
      <c r="K10326"/>
    </row>
    <row r="10327" spans="2:11" x14ac:dyDescent="0.25">
      <c r="B10327" t="str">
        <f t="shared" si="165"/>
        <v/>
      </c>
      <c r="K10327"/>
    </row>
    <row r="10328" spans="2:11" x14ac:dyDescent="0.25">
      <c r="B10328" t="str">
        <f t="shared" si="165"/>
        <v/>
      </c>
      <c r="K10328"/>
    </row>
    <row r="10329" spans="2:11" x14ac:dyDescent="0.25">
      <c r="B10329" t="str">
        <f t="shared" si="165"/>
        <v/>
      </c>
      <c r="K10329"/>
    </row>
    <row r="10330" spans="2:11" x14ac:dyDescent="0.25">
      <c r="B10330" t="str">
        <f t="shared" si="165"/>
        <v/>
      </c>
      <c r="K10330"/>
    </row>
    <row r="10331" spans="2:11" x14ac:dyDescent="0.25">
      <c r="B10331" t="str">
        <f t="shared" si="165"/>
        <v/>
      </c>
      <c r="K10331"/>
    </row>
    <row r="10332" spans="2:11" x14ac:dyDescent="0.25">
      <c r="B10332" t="str">
        <f t="shared" si="165"/>
        <v/>
      </c>
      <c r="K10332"/>
    </row>
    <row r="10333" spans="2:11" x14ac:dyDescent="0.25">
      <c r="B10333" t="str">
        <f t="shared" si="165"/>
        <v/>
      </c>
      <c r="K10333"/>
    </row>
    <row r="10334" spans="2:11" x14ac:dyDescent="0.25">
      <c r="B10334" t="str">
        <f t="shared" si="165"/>
        <v/>
      </c>
      <c r="K10334"/>
    </row>
    <row r="10335" spans="2:11" x14ac:dyDescent="0.25">
      <c r="B10335" t="str">
        <f t="shared" si="165"/>
        <v/>
      </c>
      <c r="K10335"/>
    </row>
    <row r="10336" spans="2:11" x14ac:dyDescent="0.25">
      <c r="B10336" t="str">
        <f t="shared" si="165"/>
        <v/>
      </c>
      <c r="K10336"/>
    </row>
    <row r="10337" spans="2:11" x14ac:dyDescent="0.25">
      <c r="B10337" t="str">
        <f t="shared" si="165"/>
        <v/>
      </c>
      <c r="K10337"/>
    </row>
    <row r="10338" spans="2:11" x14ac:dyDescent="0.25">
      <c r="B10338" t="str">
        <f t="shared" si="165"/>
        <v/>
      </c>
      <c r="K10338"/>
    </row>
    <row r="10339" spans="2:11" x14ac:dyDescent="0.25">
      <c r="B10339" t="str">
        <f t="shared" si="165"/>
        <v/>
      </c>
      <c r="K10339"/>
    </row>
    <row r="10340" spans="2:11" x14ac:dyDescent="0.25">
      <c r="B10340" t="str">
        <f t="shared" si="165"/>
        <v/>
      </c>
      <c r="K10340"/>
    </row>
    <row r="10341" spans="2:11" x14ac:dyDescent="0.25">
      <c r="B10341" t="str">
        <f t="shared" si="165"/>
        <v/>
      </c>
      <c r="K10341"/>
    </row>
    <row r="10342" spans="2:11" x14ac:dyDescent="0.25">
      <c r="B10342" t="str">
        <f t="shared" si="165"/>
        <v/>
      </c>
      <c r="K10342"/>
    </row>
    <row r="10343" spans="2:11" x14ac:dyDescent="0.25">
      <c r="B10343" t="str">
        <f t="shared" si="165"/>
        <v/>
      </c>
      <c r="K10343"/>
    </row>
    <row r="10344" spans="2:11" x14ac:dyDescent="0.25">
      <c r="B10344" t="str">
        <f t="shared" si="165"/>
        <v/>
      </c>
      <c r="K10344"/>
    </row>
    <row r="10345" spans="2:11" x14ac:dyDescent="0.25">
      <c r="B10345" t="str">
        <f t="shared" si="165"/>
        <v/>
      </c>
      <c r="K10345"/>
    </row>
    <row r="10346" spans="2:11" x14ac:dyDescent="0.25">
      <c r="B10346" t="str">
        <f t="shared" si="165"/>
        <v/>
      </c>
      <c r="K10346"/>
    </row>
    <row r="10347" spans="2:11" x14ac:dyDescent="0.25">
      <c r="B10347" t="str">
        <f t="shared" si="165"/>
        <v/>
      </c>
      <c r="K10347"/>
    </row>
    <row r="10348" spans="2:11" x14ac:dyDescent="0.25">
      <c r="B10348" t="str">
        <f t="shared" si="165"/>
        <v/>
      </c>
      <c r="K10348"/>
    </row>
    <row r="10349" spans="2:11" x14ac:dyDescent="0.25">
      <c r="B10349" t="str">
        <f t="shared" si="165"/>
        <v/>
      </c>
      <c r="K10349"/>
    </row>
    <row r="10350" spans="2:11" x14ac:dyDescent="0.25">
      <c r="B10350" t="str">
        <f t="shared" si="165"/>
        <v/>
      </c>
      <c r="K10350"/>
    </row>
    <row r="10351" spans="2:11" x14ac:dyDescent="0.25">
      <c r="B10351" t="str">
        <f t="shared" si="165"/>
        <v/>
      </c>
      <c r="K10351"/>
    </row>
    <row r="10352" spans="2:11" x14ac:dyDescent="0.25">
      <c r="B10352" t="str">
        <f t="shared" si="165"/>
        <v/>
      </c>
      <c r="K10352"/>
    </row>
    <row r="10353" spans="2:11" x14ac:dyDescent="0.25">
      <c r="B10353" t="str">
        <f t="shared" si="165"/>
        <v/>
      </c>
      <c r="K10353"/>
    </row>
    <row r="10354" spans="2:11" x14ac:dyDescent="0.25">
      <c r="B10354" t="str">
        <f t="shared" si="165"/>
        <v/>
      </c>
      <c r="K10354"/>
    </row>
    <row r="10355" spans="2:11" x14ac:dyDescent="0.25">
      <c r="B10355" t="str">
        <f t="shared" si="165"/>
        <v/>
      </c>
      <c r="K10355"/>
    </row>
    <row r="10356" spans="2:11" x14ac:dyDescent="0.25">
      <c r="B10356" t="str">
        <f t="shared" si="165"/>
        <v/>
      </c>
      <c r="K10356"/>
    </row>
    <row r="10357" spans="2:11" x14ac:dyDescent="0.25">
      <c r="B10357" t="str">
        <f t="shared" si="165"/>
        <v/>
      </c>
      <c r="K10357"/>
    </row>
    <row r="10358" spans="2:11" x14ac:dyDescent="0.25">
      <c r="B10358" t="str">
        <f t="shared" si="165"/>
        <v/>
      </c>
      <c r="K10358"/>
    </row>
    <row r="10359" spans="2:11" x14ac:dyDescent="0.25">
      <c r="B10359" t="str">
        <f t="shared" si="165"/>
        <v/>
      </c>
      <c r="K10359"/>
    </row>
    <row r="10360" spans="2:11" x14ac:dyDescent="0.25">
      <c r="B10360" t="str">
        <f t="shared" si="165"/>
        <v/>
      </c>
      <c r="K10360"/>
    </row>
    <row r="10361" spans="2:11" x14ac:dyDescent="0.25">
      <c r="B10361" t="str">
        <f t="shared" si="165"/>
        <v/>
      </c>
      <c r="K10361"/>
    </row>
    <row r="10362" spans="2:11" x14ac:dyDescent="0.25">
      <c r="B10362" t="str">
        <f t="shared" si="165"/>
        <v/>
      </c>
      <c r="K10362"/>
    </row>
    <row r="10363" spans="2:11" x14ac:dyDescent="0.25">
      <c r="B10363" t="str">
        <f t="shared" si="165"/>
        <v/>
      </c>
      <c r="K10363"/>
    </row>
    <row r="10364" spans="2:11" x14ac:dyDescent="0.25">
      <c r="B10364" t="str">
        <f t="shared" si="165"/>
        <v/>
      </c>
      <c r="K10364"/>
    </row>
    <row r="10365" spans="2:11" x14ac:dyDescent="0.25">
      <c r="B10365" t="str">
        <f t="shared" si="165"/>
        <v/>
      </c>
      <c r="K10365"/>
    </row>
    <row r="10366" spans="2:11" x14ac:dyDescent="0.25">
      <c r="B10366" t="str">
        <f t="shared" si="165"/>
        <v/>
      </c>
      <c r="K10366"/>
    </row>
    <row r="10367" spans="2:11" x14ac:dyDescent="0.25">
      <c r="B10367" t="str">
        <f t="shared" si="165"/>
        <v/>
      </c>
      <c r="K10367"/>
    </row>
    <row r="10368" spans="2:11" x14ac:dyDescent="0.25">
      <c r="B10368" t="str">
        <f t="shared" si="165"/>
        <v/>
      </c>
      <c r="K10368"/>
    </row>
    <row r="10369" spans="2:11" x14ac:dyDescent="0.25">
      <c r="B10369" t="str">
        <f t="shared" si="165"/>
        <v/>
      </c>
      <c r="K10369"/>
    </row>
    <row r="10370" spans="2:11" x14ac:dyDescent="0.25">
      <c r="B10370" t="str">
        <f t="shared" si="165"/>
        <v/>
      </c>
      <c r="K10370"/>
    </row>
    <row r="10371" spans="2:11" x14ac:dyDescent="0.25">
      <c r="B10371" t="str">
        <f t="shared" si="165"/>
        <v/>
      </c>
      <c r="K10371"/>
    </row>
    <row r="10372" spans="2:11" x14ac:dyDescent="0.25">
      <c r="B10372" t="str">
        <f t="shared" si="165"/>
        <v/>
      </c>
      <c r="K10372"/>
    </row>
    <row r="10373" spans="2:11" x14ac:dyDescent="0.25">
      <c r="B10373" t="str">
        <f t="shared" si="165"/>
        <v/>
      </c>
      <c r="K10373"/>
    </row>
    <row r="10374" spans="2:11" x14ac:dyDescent="0.25">
      <c r="B10374" t="str">
        <f t="shared" si="165"/>
        <v/>
      </c>
      <c r="K10374"/>
    </row>
    <row r="10375" spans="2:11" x14ac:dyDescent="0.25">
      <c r="B10375" t="str">
        <f t="shared" si="165"/>
        <v/>
      </c>
      <c r="K10375"/>
    </row>
    <row r="10376" spans="2:11" x14ac:dyDescent="0.25">
      <c r="B10376" t="str">
        <f t="shared" si="165"/>
        <v/>
      </c>
      <c r="K10376"/>
    </row>
    <row r="10377" spans="2:11" x14ac:dyDescent="0.25">
      <c r="B10377" t="str">
        <f t="shared" si="165"/>
        <v/>
      </c>
      <c r="K10377"/>
    </row>
    <row r="10378" spans="2:11" x14ac:dyDescent="0.25">
      <c r="B10378" t="str">
        <f t="shared" ref="B10378:B10441" si="166">LEFT(A10378,3)</f>
        <v/>
      </c>
      <c r="K10378"/>
    </row>
    <row r="10379" spans="2:11" x14ac:dyDescent="0.25">
      <c r="B10379" t="str">
        <f t="shared" si="166"/>
        <v/>
      </c>
      <c r="K10379"/>
    </row>
    <row r="10380" spans="2:11" x14ac:dyDescent="0.25">
      <c r="B10380" t="str">
        <f t="shared" si="166"/>
        <v/>
      </c>
      <c r="K10380"/>
    </row>
    <row r="10381" spans="2:11" x14ac:dyDescent="0.25">
      <c r="B10381" t="str">
        <f t="shared" si="166"/>
        <v/>
      </c>
      <c r="K10381"/>
    </row>
    <row r="10382" spans="2:11" x14ac:dyDescent="0.25">
      <c r="B10382" t="str">
        <f t="shared" si="166"/>
        <v/>
      </c>
      <c r="K10382"/>
    </row>
    <row r="10383" spans="2:11" x14ac:dyDescent="0.25">
      <c r="B10383" t="str">
        <f t="shared" si="166"/>
        <v/>
      </c>
      <c r="K10383"/>
    </row>
    <row r="10384" spans="2:11" x14ac:dyDescent="0.25">
      <c r="B10384" t="str">
        <f t="shared" si="166"/>
        <v/>
      </c>
      <c r="K10384"/>
    </row>
    <row r="10385" spans="2:11" x14ac:dyDescent="0.25">
      <c r="B10385" t="str">
        <f t="shared" si="166"/>
        <v/>
      </c>
      <c r="K10385"/>
    </row>
    <row r="10386" spans="2:11" x14ac:dyDescent="0.25">
      <c r="B10386" t="str">
        <f t="shared" si="166"/>
        <v/>
      </c>
      <c r="K10386"/>
    </row>
    <row r="10387" spans="2:11" x14ac:dyDescent="0.25">
      <c r="B10387" t="str">
        <f t="shared" si="166"/>
        <v/>
      </c>
      <c r="K10387"/>
    </row>
    <row r="10388" spans="2:11" x14ac:dyDescent="0.25">
      <c r="B10388" t="str">
        <f t="shared" si="166"/>
        <v/>
      </c>
      <c r="K10388"/>
    </row>
    <row r="10389" spans="2:11" x14ac:dyDescent="0.25">
      <c r="B10389" t="str">
        <f t="shared" si="166"/>
        <v/>
      </c>
      <c r="K10389"/>
    </row>
    <row r="10390" spans="2:11" x14ac:dyDescent="0.25">
      <c r="B10390" t="str">
        <f t="shared" si="166"/>
        <v/>
      </c>
      <c r="K10390"/>
    </row>
    <row r="10391" spans="2:11" x14ac:dyDescent="0.25">
      <c r="B10391" t="str">
        <f t="shared" si="166"/>
        <v/>
      </c>
      <c r="K10391"/>
    </row>
    <row r="10392" spans="2:11" x14ac:dyDescent="0.25">
      <c r="B10392" t="str">
        <f t="shared" si="166"/>
        <v/>
      </c>
      <c r="K10392"/>
    </row>
    <row r="10393" spans="2:11" x14ac:dyDescent="0.25">
      <c r="B10393" t="str">
        <f t="shared" si="166"/>
        <v/>
      </c>
      <c r="K10393"/>
    </row>
    <row r="10394" spans="2:11" x14ac:dyDescent="0.25">
      <c r="B10394" t="str">
        <f t="shared" si="166"/>
        <v/>
      </c>
      <c r="K10394"/>
    </row>
    <row r="10395" spans="2:11" x14ac:dyDescent="0.25">
      <c r="B10395" t="str">
        <f t="shared" si="166"/>
        <v/>
      </c>
      <c r="K10395"/>
    </row>
    <row r="10396" spans="2:11" x14ac:dyDescent="0.25">
      <c r="B10396" t="str">
        <f t="shared" si="166"/>
        <v/>
      </c>
      <c r="K10396"/>
    </row>
    <row r="10397" spans="2:11" x14ac:dyDescent="0.25">
      <c r="B10397" t="str">
        <f t="shared" si="166"/>
        <v/>
      </c>
      <c r="K10397"/>
    </row>
    <row r="10398" spans="2:11" x14ac:dyDescent="0.25">
      <c r="B10398" t="str">
        <f t="shared" si="166"/>
        <v/>
      </c>
      <c r="K10398"/>
    </row>
    <row r="10399" spans="2:11" x14ac:dyDescent="0.25">
      <c r="B10399" t="str">
        <f t="shared" si="166"/>
        <v/>
      </c>
      <c r="K10399"/>
    </row>
    <row r="10400" spans="2:11" x14ac:dyDescent="0.25">
      <c r="B10400" t="str">
        <f t="shared" si="166"/>
        <v/>
      </c>
      <c r="K10400"/>
    </row>
    <row r="10401" spans="2:11" x14ac:dyDescent="0.25">
      <c r="B10401" t="str">
        <f t="shared" si="166"/>
        <v/>
      </c>
      <c r="K10401"/>
    </row>
    <row r="10402" spans="2:11" x14ac:dyDescent="0.25">
      <c r="B10402" t="str">
        <f t="shared" si="166"/>
        <v/>
      </c>
      <c r="K10402"/>
    </row>
    <row r="10403" spans="2:11" x14ac:dyDescent="0.25">
      <c r="B10403" t="str">
        <f t="shared" si="166"/>
        <v/>
      </c>
      <c r="K10403"/>
    </row>
    <row r="10404" spans="2:11" x14ac:dyDescent="0.25">
      <c r="B10404" t="str">
        <f t="shared" si="166"/>
        <v/>
      </c>
      <c r="K10404"/>
    </row>
    <row r="10405" spans="2:11" x14ac:dyDescent="0.25">
      <c r="B10405" t="str">
        <f t="shared" si="166"/>
        <v/>
      </c>
      <c r="K10405"/>
    </row>
    <row r="10406" spans="2:11" x14ac:dyDescent="0.25">
      <c r="B10406" t="str">
        <f t="shared" si="166"/>
        <v/>
      </c>
      <c r="K10406"/>
    </row>
    <row r="10407" spans="2:11" x14ac:dyDescent="0.25">
      <c r="B10407" t="str">
        <f t="shared" si="166"/>
        <v/>
      </c>
      <c r="K10407"/>
    </row>
    <row r="10408" spans="2:11" x14ac:dyDescent="0.25">
      <c r="B10408" t="str">
        <f t="shared" si="166"/>
        <v/>
      </c>
      <c r="K10408"/>
    </row>
    <row r="10409" spans="2:11" x14ac:dyDescent="0.25">
      <c r="B10409" t="str">
        <f t="shared" si="166"/>
        <v/>
      </c>
      <c r="K10409"/>
    </row>
    <row r="10410" spans="2:11" x14ac:dyDescent="0.25">
      <c r="B10410" t="str">
        <f t="shared" si="166"/>
        <v/>
      </c>
      <c r="K10410"/>
    </row>
    <row r="10411" spans="2:11" x14ac:dyDescent="0.25">
      <c r="B10411" t="str">
        <f t="shared" si="166"/>
        <v/>
      </c>
      <c r="K10411"/>
    </row>
    <row r="10412" spans="2:11" x14ac:dyDescent="0.25">
      <c r="B10412" t="str">
        <f t="shared" si="166"/>
        <v/>
      </c>
      <c r="K10412"/>
    </row>
    <row r="10413" spans="2:11" x14ac:dyDescent="0.25">
      <c r="B10413" t="str">
        <f t="shared" si="166"/>
        <v/>
      </c>
      <c r="K10413"/>
    </row>
    <row r="10414" spans="2:11" x14ac:dyDescent="0.25">
      <c r="B10414" t="str">
        <f t="shared" si="166"/>
        <v/>
      </c>
      <c r="K10414"/>
    </row>
    <row r="10415" spans="2:11" x14ac:dyDescent="0.25">
      <c r="B10415" t="str">
        <f t="shared" si="166"/>
        <v/>
      </c>
      <c r="K10415"/>
    </row>
    <row r="10416" spans="2:11" x14ac:dyDescent="0.25">
      <c r="B10416" t="str">
        <f t="shared" si="166"/>
        <v/>
      </c>
      <c r="K10416"/>
    </row>
    <row r="10417" spans="2:11" x14ac:dyDescent="0.25">
      <c r="B10417" t="str">
        <f t="shared" si="166"/>
        <v/>
      </c>
      <c r="K10417"/>
    </row>
    <row r="10418" spans="2:11" x14ac:dyDescent="0.25">
      <c r="B10418" t="str">
        <f t="shared" si="166"/>
        <v/>
      </c>
      <c r="K10418"/>
    </row>
    <row r="10419" spans="2:11" x14ac:dyDescent="0.25">
      <c r="B10419" t="str">
        <f t="shared" si="166"/>
        <v/>
      </c>
      <c r="K10419"/>
    </row>
    <row r="10420" spans="2:11" x14ac:dyDescent="0.25">
      <c r="B10420" t="str">
        <f t="shared" si="166"/>
        <v/>
      </c>
      <c r="K10420"/>
    </row>
    <row r="10421" spans="2:11" x14ac:dyDescent="0.25">
      <c r="B10421" t="str">
        <f t="shared" si="166"/>
        <v/>
      </c>
      <c r="K10421"/>
    </row>
    <row r="10422" spans="2:11" x14ac:dyDescent="0.25">
      <c r="B10422" t="str">
        <f t="shared" si="166"/>
        <v/>
      </c>
      <c r="K10422"/>
    </row>
    <row r="10423" spans="2:11" x14ac:dyDescent="0.25">
      <c r="B10423" t="str">
        <f t="shared" si="166"/>
        <v/>
      </c>
      <c r="K10423"/>
    </row>
    <row r="10424" spans="2:11" x14ac:dyDescent="0.25">
      <c r="B10424" t="str">
        <f t="shared" si="166"/>
        <v/>
      </c>
      <c r="K10424"/>
    </row>
    <row r="10425" spans="2:11" x14ac:dyDescent="0.25">
      <c r="B10425" t="str">
        <f t="shared" si="166"/>
        <v/>
      </c>
      <c r="K10425"/>
    </row>
    <row r="10426" spans="2:11" x14ac:dyDescent="0.25">
      <c r="B10426" t="str">
        <f t="shared" si="166"/>
        <v/>
      </c>
      <c r="K10426"/>
    </row>
    <row r="10427" spans="2:11" x14ac:dyDescent="0.25">
      <c r="B10427" t="str">
        <f t="shared" si="166"/>
        <v/>
      </c>
      <c r="K10427"/>
    </row>
    <row r="10428" spans="2:11" x14ac:dyDescent="0.25">
      <c r="B10428" t="str">
        <f t="shared" si="166"/>
        <v/>
      </c>
      <c r="K10428"/>
    </row>
    <row r="10429" spans="2:11" x14ac:dyDescent="0.25">
      <c r="B10429" t="str">
        <f t="shared" si="166"/>
        <v/>
      </c>
      <c r="K10429"/>
    </row>
    <row r="10430" spans="2:11" x14ac:dyDescent="0.25">
      <c r="B10430" t="str">
        <f t="shared" si="166"/>
        <v/>
      </c>
      <c r="K10430"/>
    </row>
    <row r="10431" spans="2:11" x14ac:dyDescent="0.25">
      <c r="B10431" t="str">
        <f t="shared" si="166"/>
        <v/>
      </c>
      <c r="K10431"/>
    </row>
    <row r="10432" spans="2:11" x14ac:dyDescent="0.25">
      <c r="B10432" t="str">
        <f t="shared" si="166"/>
        <v/>
      </c>
      <c r="K10432"/>
    </row>
    <row r="10433" spans="2:11" x14ac:dyDescent="0.25">
      <c r="B10433" t="str">
        <f t="shared" si="166"/>
        <v/>
      </c>
      <c r="K10433"/>
    </row>
    <row r="10434" spans="2:11" x14ac:dyDescent="0.25">
      <c r="B10434" t="str">
        <f t="shared" si="166"/>
        <v/>
      </c>
      <c r="K10434"/>
    </row>
    <row r="10435" spans="2:11" x14ac:dyDescent="0.25">
      <c r="B10435" t="str">
        <f t="shared" si="166"/>
        <v/>
      </c>
      <c r="K10435"/>
    </row>
    <row r="10436" spans="2:11" x14ac:dyDescent="0.25">
      <c r="B10436" t="str">
        <f t="shared" si="166"/>
        <v/>
      </c>
      <c r="K10436"/>
    </row>
    <row r="10437" spans="2:11" x14ac:dyDescent="0.25">
      <c r="B10437" t="str">
        <f t="shared" si="166"/>
        <v/>
      </c>
      <c r="K10437"/>
    </row>
    <row r="10438" spans="2:11" x14ac:dyDescent="0.25">
      <c r="B10438" t="str">
        <f t="shared" si="166"/>
        <v/>
      </c>
      <c r="K10438"/>
    </row>
    <row r="10439" spans="2:11" x14ac:dyDescent="0.25">
      <c r="B10439" t="str">
        <f t="shared" si="166"/>
        <v/>
      </c>
      <c r="K10439"/>
    </row>
    <row r="10440" spans="2:11" x14ac:dyDescent="0.25">
      <c r="B10440" t="str">
        <f t="shared" si="166"/>
        <v/>
      </c>
      <c r="K10440"/>
    </row>
    <row r="10441" spans="2:11" x14ac:dyDescent="0.25">
      <c r="B10441" t="str">
        <f t="shared" si="166"/>
        <v/>
      </c>
      <c r="K10441"/>
    </row>
    <row r="10442" spans="2:11" x14ac:dyDescent="0.25">
      <c r="B10442" t="str">
        <f t="shared" ref="B10442:B10505" si="167">LEFT(A10442,3)</f>
        <v/>
      </c>
      <c r="K10442"/>
    </row>
    <row r="10443" spans="2:11" x14ac:dyDescent="0.25">
      <c r="B10443" t="str">
        <f t="shared" si="167"/>
        <v/>
      </c>
      <c r="K10443"/>
    </row>
    <row r="10444" spans="2:11" x14ac:dyDescent="0.25">
      <c r="B10444" t="str">
        <f t="shared" si="167"/>
        <v/>
      </c>
      <c r="K10444"/>
    </row>
    <row r="10445" spans="2:11" x14ac:dyDescent="0.25">
      <c r="B10445" t="str">
        <f t="shared" si="167"/>
        <v/>
      </c>
      <c r="K10445"/>
    </row>
    <row r="10446" spans="2:11" x14ac:dyDescent="0.25">
      <c r="B10446" t="str">
        <f t="shared" si="167"/>
        <v/>
      </c>
      <c r="K10446"/>
    </row>
    <row r="10447" spans="2:11" x14ac:dyDescent="0.25">
      <c r="B10447" t="str">
        <f t="shared" si="167"/>
        <v/>
      </c>
      <c r="K10447"/>
    </row>
    <row r="10448" spans="2:11" x14ac:dyDescent="0.25">
      <c r="B10448" t="str">
        <f t="shared" si="167"/>
        <v/>
      </c>
      <c r="K10448"/>
    </row>
    <row r="10449" spans="2:11" x14ac:dyDescent="0.25">
      <c r="B10449" t="str">
        <f t="shared" si="167"/>
        <v/>
      </c>
      <c r="K10449"/>
    </row>
    <row r="10450" spans="2:11" x14ac:dyDescent="0.25">
      <c r="B10450" t="str">
        <f t="shared" si="167"/>
        <v/>
      </c>
      <c r="K10450"/>
    </row>
    <row r="10451" spans="2:11" x14ac:dyDescent="0.25">
      <c r="B10451" t="str">
        <f t="shared" si="167"/>
        <v/>
      </c>
      <c r="K10451"/>
    </row>
    <row r="10452" spans="2:11" x14ac:dyDescent="0.25">
      <c r="B10452" t="str">
        <f t="shared" si="167"/>
        <v/>
      </c>
      <c r="K10452"/>
    </row>
    <row r="10453" spans="2:11" x14ac:dyDescent="0.25">
      <c r="B10453" t="str">
        <f t="shared" si="167"/>
        <v/>
      </c>
      <c r="K10453"/>
    </row>
    <row r="10454" spans="2:11" x14ac:dyDescent="0.25">
      <c r="B10454" t="str">
        <f t="shared" si="167"/>
        <v/>
      </c>
      <c r="K10454"/>
    </row>
    <row r="10455" spans="2:11" x14ac:dyDescent="0.25">
      <c r="B10455" t="str">
        <f t="shared" si="167"/>
        <v/>
      </c>
      <c r="K10455"/>
    </row>
    <row r="10456" spans="2:11" x14ac:dyDescent="0.25">
      <c r="B10456" t="str">
        <f t="shared" si="167"/>
        <v/>
      </c>
      <c r="K10456"/>
    </row>
    <row r="10457" spans="2:11" x14ac:dyDescent="0.25">
      <c r="B10457" t="str">
        <f t="shared" si="167"/>
        <v/>
      </c>
      <c r="K10457"/>
    </row>
    <row r="10458" spans="2:11" x14ac:dyDescent="0.25">
      <c r="B10458" t="str">
        <f t="shared" si="167"/>
        <v/>
      </c>
      <c r="K10458"/>
    </row>
    <row r="10459" spans="2:11" x14ac:dyDescent="0.25">
      <c r="B10459" t="str">
        <f t="shared" si="167"/>
        <v/>
      </c>
      <c r="K10459"/>
    </row>
    <row r="10460" spans="2:11" x14ac:dyDescent="0.25">
      <c r="B10460" t="str">
        <f t="shared" si="167"/>
        <v/>
      </c>
      <c r="K10460"/>
    </row>
    <row r="10461" spans="2:11" x14ac:dyDescent="0.25">
      <c r="B10461" t="str">
        <f t="shared" si="167"/>
        <v/>
      </c>
      <c r="K10461"/>
    </row>
    <row r="10462" spans="2:11" x14ac:dyDescent="0.25">
      <c r="B10462" t="str">
        <f t="shared" si="167"/>
        <v/>
      </c>
      <c r="K10462"/>
    </row>
    <row r="10463" spans="2:11" x14ac:dyDescent="0.25">
      <c r="B10463" t="str">
        <f t="shared" si="167"/>
        <v/>
      </c>
      <c r="K10463"/>
    </row>
    <row r="10464" spans="2:11" x14ac:dyDescent="0.25">
      <c r="B10464" t="str">
        <f t="shared" si="167"/>
        <v/>
      </c>
      <c r="K10464"/>
    </row>
    <row r="10465" spans="2:11" x14ac:dyDescent="0.25">
      <c r="B10465" t="str">
        <f t="shared" si="167"/>
        <v/>
      </c>
      <c r="K10465"/>
    </row>
    <row r="10466" spans="2:11" x14ac:dyDescent="0.25">
      <c r="B10466" t="str">
        <f t="shared" si="167"/>
        <v/>
      </c>
      <c r="K10466"/>
    </row>
    <row r="10467" spans="2:11" x14ac:dyDescent="0.25">
      <c r="B10467" t="str">
        <f t="shared" si="167"/>
        <v/>
      </c>
      <c r="K10467"/>
    </row>
    <row r="10468" spans="2:11" x14ac:dyDescent="0.25">
      <c r="B10468" t="str">
        <f t="shared" si="167"/>
        <v/>
      </c>
      <c r="K10468"/>
    </row>
    <row r="10469" spans="2:11" x14ac:dyDescent="0.25">
      <c r="B10469" t="str">
        <f t="shared" si="167"/>
        <v/>
      </c>
      <c r="K10469"/>
    </row>
    <row r="10470" spans="2:11" x14ac:dyDescent="0.25">
      <c r="B10470" t="str">
        <f t="shared" si="167"/>
        <v/>
      </c>
      <c r="K10470"/>
    </row>
    <row r="10471" spans="2:11" x14ac:dyDescent="0.25">
      <c r="B10471" t="str">
        <f t="shared" si="167"/>
        <v/>
      </c>
      <c r="K10471"/>
    </row>
    <row r="10472" spans="2:11" x14ac:dyDescent="0.25">
      <c r="B10472" t="str">
        <f t="shared" si="167"/>
        <v/>
      </c>
      <c r="K10472"/>
    </row>
    <row r="10473" spans="2:11" x14ac:dyDescent="0.25">
      <c r="B10473" t="str">
        <f t="shared" si="167"/>
        <v/>
      </c>
      <c r="K10473"/>
    </row>
    <row r="10474" spans="2:11" x14ac:dyDescent="0.25">
      <c r="B10474" t="str">
        <f t="shared" si="167"/>
        <v/>
      </c>
      <c r="K10474"/>
    </row>
    <row r="10475" spans="2:11" x14ac:dyDescent="0.25">
      <c r="B10475" t="str">
        <f t="shared" si="167"/>
        <v/>
      </c>
      <c r="K10475"/>
    </row>
    <row r="10476" spans="2:11" x14ac:dyDescent="0.25">
      <c r="B10476" t="str">
        <f t="shared" si="167"/>
        <v/>
      </c>
      <c r="K10476"/>
    </row>
    <row r="10477" spans="2:11" x14ac:dyDescent="0.25">
      <c r="B10477" t="str">
        <f t="shared" si="167"/>
        <v/>
      </c>
      <c r="K10477"/>
    </row>
    <row r="10478" spans="2:11" x14ac:dyDescent="0.25">
      <c r="B10478" t="str">
        <f t="shared" si="167"/>
        <v/>
      </c>
      <c r="K10478"/>
    </row>
    <row r="10479" spans="2:11" x14ac:dyDescent="0.25">
      <c r="B10479" t="str">
        <f t="shared" si="167"/>
        <v/>
      </c>
      <c r="K10479"/>
    </row>
    <row r="10480" spans="2:11" x14ac:dyDescent="0.25">
      <c r="B10480" t="str">
        <f t="shared" si="167"/>
        <v/>
      </c>
      <c r="K10480"/>
    </row>
    <row r="10481" spans="2:11" x14ac:dyDescent="0.25">
      <c r="B10481" t="str">
        <f t="shared" si="167"/>
        <v/>
      </c>
      <c r="K10481"/>
    </row>
    <row r="10482" spans="2:11" x14ac:dyDescent="0.25">
      <c r="B10482" t="str">
        <f t="shared" si="167"/>
        <v/>
      </c>
      <c r="K10482"/>
    </row>
    <row r="10483" spans="2:11" x14ac:dyDescent="0.25">
      <c r="B10483" t="str">
        <f t="shared" si="167"/>
        <v/>
      </c>
      <c r="K10483"/>
    </row>
    <row r="10484" spans="2:11" x14ac:dyDescent="0.25">
      <c r="B10484" t="str">
        <f t="shared" si="167"/>
        <v/>
      </c>
      <c r="K10484"/>
    </row>
    <row r="10485" spans="2:11" x14ac:dyDescent="0.25">
      <c r="B10485" t="str">
        <f t="shared" si="167"/>
        <v/>
      </c>
      <c r="K10485"/>
    </row>
    <row r="10486" spans="2:11" x14ac:dyDescent="0.25">
      <c r="B10486" t="str">
        <f t="shared" si="167"/>
        <v/>
      </c>
      <c r="K10486"/>
    </row>
    <row r="10487" spans="2:11" x14ac:dyDescent="0.25">
      <c r="B10487" t="str">
        <f t="shared" si="167"/>
        <v/>
      </c>
      <c r="K10487"/>
    </row>
    <row r="10488" spans="2:11" x14ac:dyDescent="0.25">
      <c r="B10488" t="str">
        <f t="shared" si="167"/>
        <v/>
      </c>
      <c r="K10488"/>
    </row>
    <row r="10489" spans="2:11" x14ac:dyDescent="0.25">
      <c r="B10489" t="str">
        <f t="shared" si="167"/>
        <v/>
      </c>
      <c r="K10489"/>
    </row>
    <row r="10490" spans="2:11" x14ac:dyDescent="0.25">
      <c r="B10490" t="str">
        <f t="shared" si="167"/>
        <v/>
      </c>
      <c r="K10490"/>
    </row>
    <row r="10491" spans="2:11" x14ac:dyDescent="0.25">
      <c r="B10491" t="str">
        <f t="shared" si="167"/>
        <v/>
      </c>
      <c r="K10491"/>
    </row>
    <row r="10492" spans="2:11" x14ac:dyDescent="0.25">
      <c r="B10492" t="str">
        <f t="shared" si="167"/>
        <v/>
      </c>
      <c r="K10492"/>
    </row>
    <row r="10493" spans="2:11" x14ac:dyDescent="0.25">
      <c r="B10493" t="str">
        <f t="shared" si="167"/>
        <v/>
      </c>
      <c r="K10493"/>
    </row>
    <row r="10494" spans="2:11" x14ac:dyDescent="0.25">
      <c r="B10494" t="str">
        <f t="shared" si="167"/>
        <v/>
      </c>
      <c r="K10494"/>
    </row>
    <row r="10495" spans="2:11" x14ac:dyDescent="0.25">
      <c r="B10495" t="str">
        <f t="shared" si="167"/>
        <v/>
      </c>
      <c r="K10495"/>
    </row>
    <row r="10496" spans="2:11" x14ac:dyDescent="0.25">
      <c r="B10496" t="str">
        <f t="shared" si="167"/>
        <v/>
      </c>
      <c r="K10496"/>
    </row>
    <row r="10497" spans="2:11" x14ac:dyDescent="0.25">
      <c r="B10497" t="str">
        <f t="shared" si="167"/>
        <v/>
      </c>
      <c r="K10497"/>
    </row>
    <row r="10498" spans="2:11" x14ac:dyDescent="0.25">
      <c r="B10498" t="str">
        <f t="shared" si="167"/>
        <v/>
      </c>
      <c r="K10498"/>
    </row>
    <row r="10499" spans="2:11" x14ac:dyDescent="0.25">
      <c r="B10499" t="str">
        <f t="shared" si="167"/>
        <v/>
      </c>
      <c r="K10499"/>
    </row>
    <row r="10500" spans="2:11" x14ac:dyDescent="0.25">
      <c r="B10500" t="str">
        <f t="shared" si="167"/>
        <v/>
      </c>
      <c r="K10500"/>
    </row>
    <row r="10501" spans="2:11" x14ac:dyDescent="0.25">
      <c r="B10501" t="str">
        <f t="shared" si="167"/>
        <v/>
      </c>
      <c r="K10501"/>
    </row>
    <row r="10502" spans="2:11" x14ac:dyDescent="0.25">
      <c r="B10502" t="str">
        <f t="shared" si="167"/>
        <v/>
      </c>
      <c r="K10502"/>
    </row>
    <row r="10503" spans="2:11" x14ac:dyDescent="0.25">
      <c r="B10503" t="str">
        <f t="shared" si="167"/>
        <v/>
      </c>
      <c r="K10503"/>
    </row>
    <row r="10504" spans="2:11" x14ac:dyDescent="0.25">
      <c r="B10504" t="str">
        <f t="shared" si="167"/>
        <v/>
      </c>
      <c r="K10504"/>
    </row>
    <row r="10505" spans="2:11" x14ac:dyDescent="0.25">
      <c r="B10505" t="str">
        <f t="shared" si="167"/>
        <v/>
      </c>
      <c r="K10505"/>
    </row>
    <row r="10506" spans="2:11" x14ac:dyDescent="0.25">
      <c r="B10506" t="str">
        <f t="shared" ref="B10506:B10569" si="168">LEFT(A10506,3)</f>
        <v/>
      </c>
      <c r="K10506"/>
    </row>
    <row r="10507" spans="2:11" x14ac:dyDescent="0.25">
      <c r="B10507" t="str">
        <f t="shared" si="168"/>
        <v/>
      </c>
      <c r="K10507"/>
    </row>
    <row r="10508" spans="2:11" x14ac:dyDescent="0.25">
      <c r="B10508" t="str">
        <f t="shared" si="168"/>
        <v/>
      </c>
      <c r="K10508"/>
    </row>
    <row r="10509" spans="2:11" x14ac:dyDescent="0.25">
      <c r="B10509" t="str">
        <f t="shared" si="168"/>
        <v/>
      </c>
      <c r="K10509"/>
    </row>
    <row r="10510" spans="2:11" x14ac:dyDescent="0.25">
      <c r="B10510" t="str">
        <f t="shared" si="168"/>
        <v/>
      </c>
      <c r="K10510"/>
    </row>
    <row r="10511" spans="2:11" x14ac:dyDescent="0.25">
      <c r="B10511" t="str">
        <f t="shared" si="168"/>
        <v/>
      </c>
      <c r="K10511"/>
    </row>
    <row r="10512" spans="2:11" x14ac:dyDescent="0.25">
      <c r="B10512" t="str">
        <f t="shared" si="168"/>
        <v/>
      </c>
      <c r="K10512"/>
    </row>
    <row r="10513" spans="2:11" x14ac:dyDescent="0.25">
      <c r="B10513" t="str">
        <f t="shared" si="168"/>
        <v/>
      </c>
      <c r="K10513"/>
    </row>
    <row r="10514" spans="2:11" x14ac:dyDescent="0.25">
      <c r="B10514" t="str">
        <f t="shared" si="168"/>
        <v/>
      </c>
      <c r="K10514"/>
    </row>
    <row r="10515" spans="2:11" x14ac:dyDescent="0.25">
      <c r="B10515" t="str">
        <f t="shared" si="168"/>
        <v/>
      </c>
      <c r="K10515"/>
    </row>
    <row r="10516" spans="2:11" x14ac:dyDescent="0.25">
      <c r="B10516" t="str">
        <f t="shared" si="168"/>
        <v/>
      </c>
      <c r="K10516"/>
    </row>
    <row r="10517" spans="2:11" x14ac:dyDescent="0.25">
      <c r="B10517" t="str">
        <f t="shared" si="168"/>
        <v/>
      </c>
      <c r="K10517"/>
    </row>
    <row r="10518" spans="2:11" x14ac:dyDescent="0.25">
      <c r="B10518" t="str">
        <f t="shared" si="168"/>
        <v/>
      </c>
      <c r="K10518"/>
    </row>
    <row r="10519" spans="2:11" x14ac:dyDescent="0.25">
      <c r="B10519" t="str">
        <f t="shared" si="168"/>
        <v/>
      </c>
      <c r="K10519"/>
    </row>
    <row r="10520" spans="2:11" x14ac:dyDescent="0.25">
      <c r="B10520" t="str">
        <f t="shared" si="168"/>
        <v/>
      </c>
      <c r="K10520"/>
    </row>
    <row r="10521" spans="2:11" x14ac:dyDescent="0.25">
      <c r="B10521" t="str">
        <f t="shared" si="168"/>
        <v/>
      </c>
      <c r="K10521"/>
    </row>
    <row r="10522" spans="2:11" x14ac:dyDescent="0.25">
      <c r="B10522" t="str">
        <f t="shared" si="168"/>
        <v/>
      </c>
      <c r="K10522"/>
    </row>
    <row r="10523" spans="2:11" x14ac:dyDescent="0.25">
      <c r="B10523" t="str">
        <f t="shared" si="168"/>
        <v/>
      </c>
      <c r="K10523"/>
    </row>
    <row r="10524" spans="2:11" x14ac:dyDescent="0.25">
      <c r="B10524" t="str">
        <f t="shared" si="168"/>
        <v/>
      </c>
      <c r="K10524"/>
    </row>
    <row r="10525" spans="2:11" x14ac:dyDescent="0.25">
      <c r="B10525" t="str">
        <f t="shared" si="168"/>
        <v/>
      </c>
      <c r="K10525"/>
    </row>
    <row r="10526" spans="2:11" x14ac:dyDescent="0.25">
      <c r="B10526" t="str">
        <f t="shared" si="168"/>
        <v/>
      </c>
      <c r="K10526"/>
    </row>
    <row r="10527" spans="2:11" x14ac:dyDescent="0.25">
      <c r="B10527" t="str">
        <f t="shared" si="168"/>
        <v/>
      </c>
      <c r="K10527"/>
    </row>
    <row r="10528" spans="2:11" x14ac:dyDescent="0.25">
      <c r="B10528" t="str">
        <f t="shared" si="168"/>
        <v/>
      </c>
      <c r="K10528"/>
    </row>
    <row r="10529" spans="2:11" x14ac:dyDescent="0.25">
      <c r="B10529" t="str">
        <f t="shared" si="168"/>
        <v/>
      </c>
      <c r="K10529"/>
    </row>
    <row r="10530" spans="2:11" x14ac:dyDescent="0.25">
      <c r="B10530" t="str">
        <f t="shared" si="168"/>
        <v/>
      </c>
      <c r="K10530"/>
    </row>
    <row r="10531" spans="2:11" x14ac:dyDescent="0.25">
      <c r="B10531" t="str">
        <f t="shared" si="168"/>
        <v/>
      </c>
      <c r="K10531"/>
    </row>
    <row r="10532" spans="2:11" x14ac:dyDescent="0.25">
      <c r="B10532" t="str">
        <f t="shared" si="168"/>
        <v/>
      </c>
      <c r="K10532"/>
    </row>
    <row r="10533" spans="2:11" x14ac:dyDescent="0.25">
      <c r="B10533" t="str">
        <f t="shared" si="168"/>
        <v/>
      </c>
      <c r="K10533"/>
    </row>
    <row r="10534" spans="2:11" x14ac:dyDescent="0.25">
      <c r="B10534" t="str">
        <f t="shared" si="168"/>
        <v/>
      </c>
      <c r="K10534"/>
    </row>
    <row r="10535" spans="2:11" x14ac:dyDescent="0.25">
      <c r="B10535" t="str">
        <f t="shared" si="168"/>
        <v/>
      </c>
      <c r="K10535"/>
    </row>
    <row r="10536" spans="2:11" x14ac:dyDescent="0.25">
      <c r="B10536" t="str">
        <f t="shared" si="168"/>
        <v/>
      </c>
      <c r="K10536"/>
    </row>
    <row r="10537" spans="2:11" x14ac:dyDescent="0.25">
      <c r="B10537" t="str">
        <f t="shared" si="168"/>
        <v/>
      </c>
      <c r="K10537"/>
    </row>
    <row r="10538" spans="2:11" x14ac:dyDescent="0.25">
      <c r="B10538" t="str">
        <f t="shared" si="168"/>
        <v/>
      </c>
      <c r="K10538"/>
    </row>
    <row r="10539" spans="2:11" x14ac:dyDescent="0.25">
      <c r="B10539" t="str">
        <f t="shared" si="168"/>
        <v/>
      </c>
      <c r="K10539"/>
    </row>
    <row r="10540" spans="2:11" x14ac:dyDescent="0.25">
      <c r="B10540" t="str">
        <f t="shared" si="168"/>
        <v/>
      </c>
      <c r="K10540"/>
    </row>
    <row r="10541" spans="2:11" x14ac:dyDescent="0.25">
      <c r="B10541" t="str">
        <f t="shared" si="168"/>
        <v/>
      </c>
      <c r="K10541"/>
    </row>
    <row r="10542" spans="2:11" x14ac:dyDescent="0.25">
      <c r="B10542" t="str">
        <f t="shared" si="168"/>
        <v/>
      </c>
      <c r="K10542"/>
    </row>
    <row r="10543" spans="2:11" x14ac:dyDescent="0.25">
      <c r="B10543" t="str">
        <f t="shared" si="168"/>
        <v/>
      </c>
      <c r="K10543"/>
    </row>
    <row r="10544" spans="2:11" x14ac:dyDescent="0.25">
      <c r="B10544" t="str">
        <f t="shared" si="168"/>
        <v/>
      </c>
      <c r="K10544"/>
    </row>
    <row r="10545" spans="2:11" x14ac:dyDescent="0.25">
      <c r="B10545" t="str">
        <f t="shared" si="168"/>
        <v/>
      </c>
      <c r="K10545"/>
    </row>
    <row r="10546" spans="2:11" x14ac:dyDescent="0.25">
      <c r="B10546" t="str">
        <f t="shared" si="168"/>
        <v/>
      </c>
      <c r="K10546"/>
    </row>
    <row r="10547" spans="2:11" x14ac:dyDescent="0.25">
      <c r="B10547" t="str">
        <f t="shared" si="168"/>
        <v/>
      </c>
      <c r="K10547"/>
    </row>
    <row r="10548" spans="2:11" x14ac:dyDescent="0.25">
      <c r="B10548" t="str">
        <f t="shared" si="168"/>
        <v/>
      </c>
      <c r="K10548"/>
    </row>
    <row r="10549" spans="2:11" x14ac:dyDescent="0.25">
      <c r="B10549" t="str">
        <f t="shared" si="168"/>
        <v/>
      </c>
      <c r="K10549"/>
    </row>
    <row r="10550" spans="2:11" x14ac:dyDescent="0.25">
      <c r="B10550" t="str">
        <f t="shared" si="168"/>
        <v/>
      </c>
      <c r="K10550"/>
    </row>
    <row r="10551" spans="2:11" x14ac:dyDescent="0.25">
      <c r="B10551" t="str">
        <f t="shared" si="168"/>
        <v/>
      </c>
      <c r="K10551"/>
    </row>
    <row r="10552" spans="2:11" x14ac:dyDescent="0.25">
      <c r="B10552" t="str">
        <f t="shared" si="168"/>
        <v/>
      </c>
      <c r="K10552"/>
    </row>
    <row r="10553" spans="2:11" x14ac:dyDescent="0.25">
      <c r="B10553" t="str">
        <f t="shared" si="168"/>
        <v/>
      </c>
      <c r="K10553"/>
    </row>
    <row r="10554" spans="2:11" x14ac:dyDescent="0.25">
      <c r="B10554" t="str">
        <f t="shared" si="168"/>
        <v/>
      </c>
      <c r="K10554"/>
    </row>
    <row r="10555" spans="2:11" x14ac:dyDescent="0.25">
      <c r="B10555" t="str">
        <f t="shared" si="168"/>
        <v/>
      </c>
      <c r="K10555"/>
    </row>
    <row r="10556" spans="2:11" x14ac:dyDescent="0.25">
      <c r="B10556" t="str">
        <f t="shared" si="168"/>
        <v/>
      </c>
      <c r="K10556"/>
    </row>
    <row r="10557" spans="2:11" x14ac:dyDescent="0.25">
      <c r="B10557" t="str">
        <f t="shared" si="168"/>
        <v/>
      </c>
      <c r="K10557"/>
    </row>
    <row r="10558" spans="2:11" x14ac:dyDescent="0.25">
      <c r="B10558" t="str">
        <f t="shared" si="168"/>
        <v/>
      </c>
      <c r="K10558"/>
    </row>
    <row r="10559" spans="2:11" x14ac:dyDescent="0.25">
      <c r="B10559" t="str">
        <f t="shared" si="168"/>
        <v/>
      </c>
      <c r="K10559"/>
    </row>
    <row r="10560" spans="2:11" x14ac:dyDescent="0.25">
      <c r="B10560" t="str">
        <f t="shared" si="168"/>
        <v/>
      </c>
      <c r="K10560"/>
    </row>
    <row r="10561" spans="2:11" x14ac:dyDescent="0.25">
      <c r="B10561" t="str">
        <f t="shared" si="168"/>
        <v/>
      </c>
      <c r="K10561"/>
    </row>
    <row r="10562" spans="2:11" x14ac:dyDescent="0.25">
      <c r="B10562" t="str">
        <f t="shared" si="168"/>
        <v/>
      </c>
      <c r="K10562"/>
    </row>
    <row r="10563" spans="2:11" x14ac:dyDescent="0.25">
      <c r="B10563" t="str">
        <f t="shared" si="168"/>
        <v/>
      </c>
      <c r="K10563"/>
    </row>
    <row r="10564" spans="2:11" x14ac:dyDescent="0.25">
      <c r="B10564" t="str">
        <f t="shared" si="168"/>
        <v/>
      </c>
      <c r="K10564"/>
    </row>
    <row r="10565" spans="2:11" x14ac:dyDescent="0.25">
      <c r="B10565" t="str">
        <f t="shared" si="168"/>
        <v/>
      </c>
      <c r="K10565"/>
    </row>
    <row r="10566" spans="2:11" x14ac:dyDescent="0.25">
      <c r="B10566" t="str">
        <f t="shared" si="168"/>
        <v/>
      </c>
      <c r="K10566"/>
    </row>
    <row r="10567" spans="2:11" x14ac:dyDescent="0.25">
      <c r="B10567" t="str">
        <f t="shared" si="168"/>
        <v/>
      </c>
      <c r="K10567"/>
    </row>
    <row r="10568" spans="2:11" x14ac:dyDescent="0.25">
      <c r="B10568" t="str">
        <f t="shared" si="168"/>
        <v/>
      </c>
      <c r="K10568"/>
    </row>
    <row r="10569" spans="2:11" x14ac:dyDescent="0.25">
      <c r="B10569" t="str">
        <f t="shared" si="168"/>
        <v/>
      </c>
      <c r="K10569"/>
    </row>
    <row r="10570" spans="2:11" x14ac:dyDescent="0.25">
      <c r="B10570" t="str">
        <f t="shared" ref="B10570:B10633" si="169">LEFT(A10570,3)</f>
        <v/>
      </c>
      <c r="K10570"/>
    </row>
    <row r="10571" spans="2:11" x14ac:dyDescent="0.25">
      <c r="B10571" t="str">
        <f t="shared" si="169"/>
        <v/>
      </c>
      <c r="K10571"/>
    </row>
    <row r="10572" spans="2:11" x14ac:dyDescent="0.25">
      <c r="B10572" t="str">
        <f t="shared" si="169"/>
        <v/>
      </c>
      <c r="K10572"/>
    </row>
    <row r="10573" spans="2:11" x14ac:dyDescent="0.25">
      <c r="B10573" t="str">
        <f t="shared" si="169"/>
        <v/>
      </c>
      <c r="K10573"/>
    </row>
    <row r="10574" spans="2:11" x14ac:dyDescent="0.25">
      <c r="B10574" t="str">
        <f t="shared" si="169"/>
        <v/>
      </c>
      <c r="K10574"/>
    </row>
    <row r="10575" spans="2:11" x14ac:dyDescent="0.25">
      <c r="B10575" t="str">
        <f t="shared" si="169"/>
        <v/>
      </c>
      <c r="K10575"/>
    </row>
    <row r="10576" spans="2:11" x14ac:dyDescent="0.25">
      <c r="B10576" t="str">
        <f t="shared" si="169"/>
        <v/>
      </c>
      <c r="K10576"/>
    </row>
    <row r="10577" spans="2:11" x14ac:dyDescent="0.25">
      <c r="B10577" t="str">
        <f t="shared" si="169"/>
        <v/>
      </c>
      <c r="K10577"/>
    </row>
    <row r="10578" spans="2:11" x14ac:dyDescent="0.25">
      <c r="B10578" t="str">
        <f t="shared" si="169"/>
        <v/>
      </c>
      <c r="K10578"/>
    </row>
    <row r="10579" spans="2:11" x14ac:dyDescent="0.25">
      <c r="B10579" t="str">
        <f t="shared" si="169"/>
        <v/>
      </c>
      <c r="K10579"/>
    </row>
    <row r="10580" spans="2:11" x14ac:dyDescent="0.25">
      <c r="B10580" t="str">
        <f t="shared" si="169"/>
        <v/>
      </c>
      <c r="K10580"/>
    </row>
    <row r="10581" spans="2:11" x14ac:dyDescent="0.25">
      <c r="B10581" t="str">
        <f t="shared" si="169"/>
        <v/>
      </c>
      <c r="K10581"/>
    </row>
    <row r="10582" spans="2:11" x14ac:dyDescent="0.25">
      <c r="B10582" t="str">
        <f t="shared" si="169"/>
        <v/>
      </c>
      <c r="K10582"/>
    </row>
    <row r="10583" spans="2:11" x14ac:dyDescent="0.25">
      <c r="B10583" t="str">
        <f t="shared" si="169"/>
        <v/>
      </c>
      <c r="K10583"/>
    </row>
    <row r="10584" spans="2:11" x14ac:dyDescent="0.25">
      <c r="B10584" t="str">
        <f t="shared" si="169"/>
        <v/>
      </c>
      <c r="K10584"/>
    </row>
    <row r="10585" spans="2:11" x14ac:dyDescent="0.25">
      <c r="B10585" t="str">
        <f t="shared" si="169"/>
        <v/>
      </c>
      <c r="K10585"/>
    </row>
    <row r="10586" spans="2:11" x14ac:dyDescent="0.25">
      <c r="B10586" t="str">
        <f t="shared" si="169"/>
        <v/>
      </c>
      <c r="K10586"/>
    </row>
    <row r="10587" spans="2:11" x14ac:dyDescent="0.25">
      <c r="B10587" t="str">
        <f t="shared" si="169"/>
        <v/>
      </c>
      <c r="K10587"/>
    </row>
    <row r="10588" spans="2:11" x14ac:dyDescent="0.25">
      <c r="B10588" t="str">
        <f t="shared" si="169"/>
        <v/>
      </c>
      <c r="K10588"/>
    </row>
    <row r="10589" spans="2:11" x14ac:dyDescent="0.25">
      <c r="B10589" t="str">
        <f t="shared" si="169"/>
        <v/>
      </c>
      <c r="K10589"/>
    </row>
    <row r="10590" spans="2:11" x14ac:dyDescent="0.25">
      <c r="B10590" t="str">
        <f t="shared" si="169"/>
        <v/>
      </c>
      <c r="K10590"/>
    </row>
    <row r="10591" spans="2:11" x14ac:dyDescent="0.25">
      <c r="B10591" t="str">
        <f t="shared" si="169"/>
        <v/>
      </c>
      <c r="K10591"/>
    </row>
    <row r="10592" spans="2:11" x14ac:dyDescent="0.25">
      <c r="B10592" t="str">
        <f t="shared" si="169"/>
        <v/>
      </c>
      <c r="K10592"/>
    </row>
    <row r="10593" spans="2:11" x14ac:dyDescent="0.25">
      <c r="B10593" t="str">
        <f t="shared" si="169"/>
        <v/>
      </c>
      <c r="K10593"/>
    </row>
    <row r="10594" spans="2:11" x14ac:dyDescent="0.25">
      <c r="B10594" t="str">
        <f t="shared" si="169"/>
        <v/>
      </c>
      <c r="K10594"/>
    </row>
    <row r="10595" spans="2:11" x14ac:dyDescent="0.25">
      <c r="B10595" t="str">
        <f t="shared" si="169"/>
        <v/>
      </c>
      <c r="K10595"/>
    </row>
    <row r="10596" spans="2:11" x14ac:dyDescent="0.25">
      <c r="B10596" t="str">
        <f t="shared" si="169"/>
        <v/>
      </c>
      <c r="K10596"/>
    </row>
    <row r="10597" spans="2:11" x14ac:dyDescent="0.25">
      <c r="B10597" t="str">
        <f t="shared" si="169"/>
        <v/>
      </c>
      <c r="K10597"/>
    </row>
    <row r="10598" spans="2:11" x14ac:dyDescent="0.25">
      <c r="B10598" t="str">
        <f t="shared" si="169"/>
        <v/>
      </c>
      <c r="K10598"/>
    </row>
    <row r="10599" spans="2:11" x14ac:dyDescent="0.25">
      <c r="B10599" t="str">
        <f t="shared" si="169"/>
        <v/>
      </c>
      <c r="K10599"/>
    </row>
    <row r="10600" spans="2:11" x14ac:dyDescent="0.25">
      <c r="B10600" t="str">
        <f t="shared" si="169"/>
        <v/>
      </c>
      <c r="K10600"/>
    </row>
    <row r="10601" spans="2:11" x14ac:dyDescent="0.25">
      <c r="B10601" t="str">
        <f t="shared" si="169"/>
        <v/>
      </c>
      <c r="K10601"/>
    </row>
    <row r="10602" spans="2:11" x14ac:dyDescent="0.25">
      <c r="B10602" t="str">
        <f t="shared" si="169"/>
        <v/>
      </c>
      <c r="K10602"/>
    </row>
    <row r="10603" spans="2:11" x14ac:dyDescent="0.25">
      <c r="B10603" t="str">
        <f t="shared" si="169"/>
        <v/>
      </c>
      <c r="K10603"/>
    </row>
    <row r="10604" spans="2:11" x14ac:dyDescent="0.25">
      <c r="B10604" t="str">
        <f t="shared" si="169"/>
        <v/>
      </c>
      <c r="K10604"/>
    </row>
    <row r="10605" spans="2:11" x14ac:dyDescent="0.25">
      <c r="B10605" t="str">
        <f t="shared" si="169"/>
        <v/>
      </c>
      <c r="K10605"/>
    </row>
    <row r="10606" spans="2:11" x14ac:dyDescent="0.25">
      <c r="B10606" t="str">
        <f t="shared" si="169"/>
        <v/>
      </c>
      <c r="K10606"/>
    </row>
    <row r="10607" spans="2:11" x14ac:dyDescent="0.25">
      <c r="B10607" t="str">
        <f t="shared" si="169"/>
        <v/>
      </c>
      <c r="K10607"/>
    </row>
    <row r="10608" spans="2:11" x14ac:dyDescent="0.25">
      <c r="B10608" t="str">
        <f t="shared" si="169"/>
        <v/>
      </c>
      <c r="K10608"/>
    </row>
    <row r="10609" spans="2:11" x14ac:dyDescent="0.25">
      <c r="B10609" t="str">
        <f t="shared" si="169"/>
        <v/>
      </c>
      <c r="K10609"/>
    </row>
    <row r="10610" spans="2:11" x14ac:dyDescent="0.25">
      <c r="B10610" t="str">
        <f t="shared" si="169"/>
        <v/>
      </c>
      <c r="K10610"/>
    </row>
    <row r="10611" spans="2:11" x14ac:dyDescent="0.25">
      <c r="B10611" t="str">
        <f t="shared" si="169"/>
        <v/>
      </c>
      <c r="K10611"/>
    </row>
    <row r="10612" spans="2:11" x14ac:dyDescent="0.25">
      <c r="B10612" t="str">
        <f t="shared" si="169"/>
        <v/>
      </c>
      <c r="K10612"/>
    </row>
    <row r="10613" spans="2:11" x14ac:dyDescent="0.25">
      <c r="B10613" t="str">
        <f t="shared" si="169"/>
        <v/>
      </c>
      <c r="K10613"/>
    </row>
    <row r="10614" spans="2:11" x14ac:dyDescent="0.25">
      <c r="B10614" t="str">
        <f t="shared" si="169"/>
        <v/>
      </c>
      <c r="K10614"/>
    </row>
    <row r="10615" spans="2:11" x14ac:dyDescent="0.25">
      <c r="B10615" t="str">
        <f t="shared" si="169"/>
        <v/>
      </c>
      <c r="K10615"/>
    </row>
    <row r="10616" spans="2:11" x14ac:dyDescent="0.25">
      <c r="B10616" t="str">
        <f t="shared" si="169"/>
        <v/>
      </c>
      <c r="K10616"/>
    </row>
    <row r="10617" spans="2:11" x14ac:dyDescent="0.25">
      <c r="B10617" t="str">
        <f t="shared" si="169"/>
        <v/>
      </c>
      <c r="K10617"/>
    </row>
    <row r="10618" spans="2:11" x14ac:dyDescent="0.25">
      <c r="B10618" t="str">
        <f t="shared" si="169"/>
        <v/>
      </c>
      <c r="K10618"/>
    </row>
    <row r="10619" spans="2:11" x14ac:dyDescent="0.25">
      <c r="B10619" t="str">
        <f t="shared" si="169"/>
        <v/>
      </c>
      <c r="K10619"/>
    </row>
    <row r="10620" spans="2:11" x14ac:dyDescent="0.25">
      <c r="B10620" t="str">
        <f t="shared" si="169"/>
        <v/>
      </c>
      <c r="K10620"/>
    </row>
    <row r="10621" spans="2:11" x14ac:dyDescent="0.25">
      <c r="B10621" t="str">
        <f t="shared" si="169"/>
        <v/>
      </c>
      <c r="K10621"/>
    </row>
    <row r="10622" spans="2:11" x14ac:dyDescent="0.25">
      <c r="B10622" t="str">
        <f t="shared" si="169"/>
        <v/>
      </c>
      <c r="K10622"/>
    </row>
    <row r="10623" spans="2:11" x14ac:dyDescent="0.25">
      <c r="B10623" t="str">
        <f t="shared" si="169"/>
        <v/>
      </c>
      <c r="K10623"/>
    </row>
    <row r="10624" spans="2:11" x14ac:dyDescent="0.25">
      <c r="B10624" t="str">
        <f t="shared" si="169"/>
        <v/>
      </c>
      <c r="K10624"/>
    </row>
    <row r="10625" spans="2:11" x14ac:dyDescent="0.25">
      <c r="B10625" t="str">
        <f t="shared" si="169"/>
        <v/>
      </c>
      <c r="K10625"/>
    </row>
    <row r="10626" spans="2:11" x14ac:dyDescent="0.25">
      <c r="B10626" t="str">
        <f t="shared" si="169"/>
        <v/>
      </c>
      <c r="K10626"/>
    </row>
    <row r="10627" spans="2:11" x14ac:dyDescent="0.25">
      <c r="B10627" t="str">
        <f t="shared" si="169"/>
        <v/>
      </c>
      <c r="K10627"/>
    </row>
    <row r="10628" spans="2:11" x14ac:dyDescent="0.25">
      <c r="B10628" t="str">
        <f t="shared" si="169"/>
        <v/>
      </c>
      <c r="K10628"/>
    </row>
    <row r="10629" spans="2:11" x14ac:dyDescent="0.25">
      <c r="B10629" t="str">
        <f t="shared" si="169"/>
        <v/>
      </c>
      <c r="K10629"/>
    </row>
    <row r="10630" spans="2:11" x14ac:dyDescent="0.25">
      <c r="B10630" t="str">
        <f t="shared" si="169"/>
        <v/>
      </c>
      <c r="K10630"/>
    </row>
    <row r="10631" spans="2:11" x14ac:dyDescent="0.25">
      <c r="B10631" t="str">
        <f t="shared" si="169"/>
        <v/>
      </c>
      <c r="K10631"/>
    </row>
    <row r="10632" spans="2:11" x14ac:dyDescent="0.25">
      <c r="B10632" t="str">
        <f t="shared" si="169"/>
        <v/>
      </c>
      <c r="K10632"/>
    </row>
    <row r="10633" spans="2:11" x14ac:dyDescent="0.25">
      <c r="B10633" t="str">
        <f t="shared" si="169"/>
        <v/>
      </c>
      <c r="K10633"/>
    </row>
    <row r="10634" spans="2:11" x14ac:dyDescent="0.25">
      <c r="B10634" t="str">
        <f t="shared" ref="B10634:B10697" si="170">LEFT(A10634,3)</f>
        <v/>
      </c>
      <c r="K10634"/>
    </row>
    <row r="10635" spans="2:11" x14ac:dyDescent="0.25">
      <c r="B10635" t="str">
        <f t="shared" si="170"/>
        <v/>
      </c>
      <c r="K10635"/>
    </row>
    <row r="10636" spans="2:11" x14ac:dyDescent="0.25">
      <c r="B10636" t="str">
        <f t="shared" si="170"/>
        <v/>
      </c>
      <c r="K10636"/>
    </row>
    <row r="10637" spans="2:11" x14ac:dyDescent="0.25">
      <c r="B10637" t="str">
        <f t="shared" si="170"/>
        <v/>
      </c>
      <c r="K10637"/>
    </row>
    <row r="10638" spans="2:11" x14ac:dyDescent="0.25">
      <c r="B10638" t="str">
        <f t="shared" si="170"/>
        <v/>
      </c>
      <c r="K10638"/>
    </row>
    <row r="10639" spans="2:11" x14ac:dyDescent="0.25">
      <c r="B10639" t="str">
        <f t="shared" si="170"/>
        <v/>
      </c>
      <c r="K10639"/>
    </row>
    <row r="10640" spans="2:11" x14ac:dyDescent="0.25">
      <c r="B10640" t="str">
        <f t="shared" si="170"/>
        <v/>
      </c>
      <c r="K10640"/>
    </row>
    <row r="10641" spans="2:11" x14ac:dyDescent="0.25">
      <c r="B10641" t="str">
        <f t="shared" si="170"/>
        <v/>
      </c>
      <c r="K10641"/>
    </row>
    <row r="10642" spans="2:11" x14ac:dyDescent="0.25">
      <c r="B10642" t="str">
        <f t="shared" si="170"/>
        <v/>
      </c>
      <c r="K10642"/>
    </row>
    <row r="10643" spans="2:11" x14ac:dyDescent="0.25">
      <c r="B10643" t="str">
        <f t="shared" si="170"/>
        <v/>
      </c>
      <c r="K10643"/>
    </row>
    <row r="10644" spans="2:11" x14ac:dyDescent="0.25">
      <c r="B10644" t="str">
        <f t="shared" si="170"/>
        <v/>
      </c>
      <c r="K10644"/>
    </row>
    <row r="10645" spans="2:11" x14ac:dyDescent="0.25">
      <c r="B10645" t="str">
        <f t="shared" si="170"/>
        <v/>
      </c>
      <c r="K10645"/>
    </row>
    <row r="10646" spans="2:11" x14ac:dyDescent="0.25">
      <c r="B10646" t="str">
        <f t="shared" si="170"/>
        <v/>
      </c>
      <c r="K10646"/>
    </row>
    <row r="10647" spans="2:11" x14ac:dyDescent="0.25">
      <c r="B10647" t="str">
        <f t="shared" si="170"/>
        <v/>
      </c>
      <c r="K10647"/>
    </row>
    <row r="10648" spans="2:11" x14ac:dyDescent="0.25">
      <c r="B10648" t="str">
        <f t="shared" si="170"/>
        <v/>
      </c>
      <c r="K10648"/>
    </row>
    <row r="10649" spans="2:11" x14ac:dyDescent="0.25">
      <c r="B10649" t="str">
        <f t="shared" si="170"/>
        <v/>
      </c>
      <c r="K10649"/>
    </row>
    <row r="10650" spans="2:11" x14ac:dyDescent="0.25">
      <c r="B10650" t="str">
        <f t="shared" si="170"/>
        <v/>
      </c>
      <c r="K10650"/>
    </row>
    <row r="10651" spans="2:11" x14ac:dyDescent="0.25">
      <c r="B10651" t="str">
        <f t="shared" si="170"/>
        <v/>
      </c>
      <c r="K10651"/>
    </row>
    <row r="10652" spans="2:11" x14ac:dyDescent="0.25">
      <c r="B10652" t="str">
        <f t="shared" si="170"/>
        <v/>
      </c>
      <c r="K10652"/>
    </row>
    <row r="10653" spans="2:11" x14ac:dyDescent="0.25">
      <c r="B10653" t="str">
        <f t="shared" si="170"/>
        <v/>
      </c>
      <c r="K10653"/>
    </row>
    <row r="10654" spans="2:11" x14ac:dyDescent="0.25">
      <c r="B10654" t="str">
        <f t="shared" si="170"/>
        <v/>
      </c>
      <c r="K10654"/>
    </row>
    <row r="10655" spans="2:11" x14ac:dyDescent="0.25">
      <c r="B10655" t="str">
        <f t="shared" si="170"/>
        <v/>
      </c>
      <c r="K10655"/>
    </row>
    <row r="10656" spans="2:11" x14ac:dyDescent="0.25">
      <c r="B10656" t="str">
        <f t="shared" si="170"/>
        <v/>
      </c>
      <c r="K10656"/>
    </row>
    <row r="10657" spans="2:11" x14ac:dyDescent="0.25">
      <c r="B10657" t="str">
        <f t="shared" si="170"/>
        <v/>
      </c>
      <c r="K10657"/>
    </row>
    <row r="10658" spans="2:11" x14ac:dyDescent="0.25">
      <c r="B10658" t="str">
        <f t="shared" si="170"/>
        <v/>
      </c>
      <c r="K10658"/>
    </row>
    <row r="10659" spans="2:11" x14ac:dyDescent="0.25">
      <c r="B10659" t="str">
        <f t="shared" si="170"/>
        <v/>
      </c>
      <c r="K10659"/>
    </row>
    <row r="10660" spans="2:11" x14ac:dyDescent="0.25">
      <c r="B10660" t="str">
        <f t="shared" si="170"/>
        <v/>
      </c>
      <c r="K10660"/>
    </row>
    <row r="10661" spans="2:11" x14ac:dyDescent="0.25">
      <c r="B10661" t="str">
        <f t="shared" si="170"/>
        <v/>
      </c>
      <c r="K10661"/>
    </row>
    <row r="10662" spans="2:11" x14ac:dyDescent="0.25">
      <c r="B10662" t="str">
        <f t="shared" si="170"/>
        <v/>
      </c>
      <c r="K10662"/>
    </row>
    <row r="10663" spans="2:11" x14ac:dyDescent="0.25">
      <c r="B10663" t="str">
        <f t="shared" si="170"/>
        <v/>
      </c>
      <c r="K10663"/>
    </row>
    <row r="10664" spans="2:11" x14ac:dyDescent="0.25">
      <c r="B10664" t="str">
        <f t="shared" si="170"/>
        <v/>
      </c>
      <c r="K10664"/>
    </row>
    <row r="10665" spans="2:11" x14ac:dyDescent="0.25">
      <c r="B10665" t="str">
        <f t="shared" si="170"/>
        <v/>
      </c>
      <c r="K10665"/>
    </row>
    <row r="10666" spans="2:11" x14ac:dyDescent="0.25">
      <c r="B10666" t="str">
        <f t="shared" si="170"/>
        <v/>
      </c>
      <c r="K10666"/>
    </row>
    <row r="10667" spans="2:11" x14ac:dyDescent="0.25">
      <c r="B10667" t="str">
        <f t="shared" si="170"/>
        <v/>
      </c>
      <c r="K10667"/>
    </row>
    <row r="10668" spans="2:11" x14ac:dyDescent="0.25">
      <c r="B10668" t="str">
        <f t="shared" si="170"/>
        <v/>
      </c>
      <c r="K10668"/>
    </row>
    <row r="10669" spans="2:11" x14ac:dyDescent="0.25">
      <c r="B10669" t="str">
        <f t="shared" si="170"/>
        <v/>
      </c>
      <c r="K10669"/>
    </row>
    <row r="10670" spans="2:11" x14ac:dyDescent="0.25">
      <c r="B10670" t="str">
        <f t="shared" si="170"/>
        <v/>
      </c>
      <c r="K10670"/>
    </row>
    <row r="10671" spans="2:11" x14ac:dyDescent="0.25">
      <c r="B10671" t="str">
        <f t="shared" si="170"/>
        <v/>
      </c>
      <c r="K10671"/>
    </row>
    <row r="10672" spans="2:11" x14ac:dyDescent="0.25">
      <c r="B10672" t="str">
        <f t="shared" si="170"/>
        <v/>
      </c>
      <c r="K10672"/>
    </row>
    <row r="10673" spans="2:11" x14ac:dyDescent="0.25">
      <c r="B10673" t="str">
        <f t="shared" si="170"/>
        <v/>
      </c>
      <c r="K10673"/>
    </row>
    <row r="10674" spans="2:11" x14ac:dyDescent="0.25">
      <c r="B10674" t="str">
        <f t="shared" si="170"/>
        <v/>
      </c>
      <c r="K10674"/>
    </row>
    <row r="10675" spans="2:11" x14ac:dyDescent="0.25">
      <c r="B10675" t="str">
        <f t="shared" si="170"/>
        <v/>
      </c>
      <c r="K10675"/>
    </row>
    <row r="10676" spans="2:11" x14ac:dyDescent="0.25">
      <c r="B10676" t="str">
        <f t="shared" si="170"/>
        <v/>
      </c>
      <c r="K10676"/>
    </row>
    <row r="10677" spans="2:11" x14ac:dyDescent="0.25">
      <c r="B10677" t="str">
        <f t="shared" si="170"/>
        <v/>
      </c>
      <c r="K10677"/>
    </row>
    <row r="10678" spans="2:11" x14ac:dyDescent="0.25">
      <c r="B10678" t="str">
        <f t="shared" si="170"/>
        <v/>
      </c>
      <c r="K10678"/>
    </row>
    <row r="10679" spans="2:11" x14ac:dyDescent="0.25">
      <c r="B10679" t="str">
        <f t="shared" si="170"/>
        <v/>
      </c>
      <c r="K10679"/>
    </row>
    <row r="10680" spans="2:11" x14ac:dyDescent="0.25">
      <c r="B10680" t="str">
        <f t="shared" si="170"/>
        <v/>
      </c>
      <c r="K10680"/>
    </row>
    <row r="10681" spans="2:11" x14ac:dyDescent="0.25">
      <c r="B10681" t="str">
        <f t="shared" si="170"/>
        <v/>
      </c>
      <c r="K10681"/>
    </row>
    <row r="10682" spans="2:11" x14ac:dyDescent="0.25">
      <c r="B10682" t="str">
        <f t="shared" si="170"/>
        <v/>
      </c>
      <c r="K10682"/>
    </row>
    <row r="10683" spans="2:11" x14ac:dyDescent="0.25">
      <c r="B10683" t="str">
        <f t="shared" si="170"/>
        <v/>
      </c>
      <c r="K10683"/>
    </row>
    <row r="10684" spans="2:11" x14ac:dyDescent="0.25">
      <c r="B10684" t="str">
        <f t="shared" si="170"/>
        <v/>
      </c>
      <c r="K10684"/>
    </row>
    <row r="10685" spans="2:11" x14ac:dyDescent="0.25">
      <c r="B10685" t="str">
        <f t="shared" si="170"/>
        <v/>
      </c>
      <c r="K10685"/>
    </row>
    <row r="10686" spans="2:11" x14ac:dyDescent="0.25">
      <c r="B10686" t="str">
        <f t="shared" si="170"/>
        <v/>
      </c>
      <c r="K10686"/>
    </row>
    <row r="10687" spans="2:11" x14ac:dyDescent="0.25">
      <c r="B10687" t="str">
        <f t="shared" si="170"/>
        <v/>
      </c>
      <c r="K10687"/>
    </row>
    <row r="10688" spans="2:11" x14ac:dyDescent="0.25">
      <c r="B10688" t="str">
        <f t="shared" si="170"/>
        <v/>
      </c>
      <c r="K10688"/>
    </row>
    <row r="10689" spans="2:11" x14ac:dyDescent="0.25">
      <c r="B10689" t="str">
        <f t="shared" si="170"/>
        <v/>
      </c>
      <c r="K10689"/>
    </row>
    <row r="10690" spans="2:11" x14ac:dyDescent="0.25">
      <c r="B10690" t="str">
        <f t="shared" si="170"/>
        <v/>
      </c>
      <c r="K10690"/>
    </row>
    <row r="10691" spans="2:11" x14ac:dyDescent="0.25">
      <c r="B10691" t="str">
        <f t="shared" si="170"/>
        <v/>
      </c>
      <c r="K10691"/>
    </row>
    <row r="10692" spans="2:11" x14ac:dyDescent="0.25">
      <c r="B10692" t="str">
        <f t="shared" si="170"/>
        <v/>
      </c>
      <c r="K10692"/>
    </row>
    <row r="10693" spans="2:11" x14ac:dyDescent="0.25">
      <c r="B10693" t="str">
        <f t="shared" si="170"/>
        <v/>
      </c>
      <c r="K10693"/>
    </row>
    <row r="10694" spans="2:11" x14ac:dyDescent="0.25">
      <c r="B10694" t="str">
        <f t="shared" si="170"/>
        <v/>
      </c>
      <c r="K10694"/>
    </row>
    <row r="10695" spans="2:11" x14ac:dyDescent="0.25">
      <c r="B10695" t="str">
        <f t="shared" si="170"/>
        <v/>
      </c>
      <c r="K10695"/>
    </row>
    <row r="10696" spans="2:11" x14ac:dyDescent="0.25">
      <c r="B10696" t="str">
        <f t="shared" si="170"/>
        <v/>
      </c>
      <c r="K10696"/>
    </row>
    <row r="10697" spans="2:11" x14ac:dyDescent="0.25">
      <c r="B10697" t="str">
        <f t="shared" si="170"/>
        <v/>
      </c>
      <c r="K10697"/>
    </row>
    <row r="10698" spans="2:11" x14ac:dyDescent="0.25">
      <c r="B10698" t="str">
        <f t="shared" ref="B10698:B10761" si="171">LEFT(A10698,3)</f>
        <v/>
      </c>
      <c r="K10698"/>
    </row>
    <row r="10699" spans="2:11" x14ac:dyDescent="0.25">
      <c r="B10699" t="str">
        <f t="shared" si="171"/>
        <v/>
      </c>
      <c r="K10699"/>
    </row>
    <row r="10700" spans="2:11" x14ac:dyDescent="0.25">
      <c r="B10700" t="str">
        <f t="shared" si="171"/>
        <v/>
      </c>
      <c r="K10700"/>
    </row>
    <row r="10701" spans="2:11" x14ac:dyDescent="0.25">
      <c r="B10701" t="str">
        <f t="shared" si="171"/>
        <v/>
      </c>
      <c r="K10701"/>
    </row>
    <row r="10702" spans="2:11" x14ac:dyDescent="0.25">
      <c r="B10702" t="str">
        <f t="shared" si="171"/>
        <v/>
      </c>
      <c r="K10702"/>
    </row>
    <row r="10703" spans="2:11" x14ac:dyDescent="0.25">
      <c r="B10703" t="str">
        <f t="shared" si="171"/>
        <v/>
      </c>
      <c r="K10703"/>
    </row>
    <row r="10704" spans="2:11" x14ac:dyDescent="0.25">
      <c r="B10704" t="str">
        <f t="shared" si="171"/>
        <v/>
      </c>
      <c r="K10704"/>
    </row>
    <row r="10705" spans="2:11" x14ac:dyDescent="0.25">
      <c r="B10705" t="str">
        <f t="shared" si="171"/>
        <v/>
      </c>
      <c r="K10705"/>
    </row>
    <row r="10706" spans="2:11" x14ac:dyDescent="0.25">
      <c r="B10706" t="str">
        <f t="shared" si="171"/>
        <v/>
      </c>
      <c r="K10706"/>
    </row>
    <row r="10707" spans="2:11" x14ac:dyDescent="0.25">
      <c r="B10707" t="str">
        <f t="shared" si="171"/>
        <v/>
      </c>
      <c r="K10707"/>
    </row>
    <row r="10708" spans="2:11" x14ac:dyDescent="0.25">
      <c r="B10708" t="str">
        <f t="shared" si="171"/>
        <v/>
      </c>
      <c r="K10708"/>
    </row>
    <row r="10709" spans="2:11" x14ac:dyDescent="0.25">
      <c r="B10709" t="str">
        <f t="shared" si="171"/>
        <v/>
      </c>
      <c r="K10709"/>
    </row>
    <row r="10710" spans="2:11" x14ac:dyDescent="0.25">
      <c r="B10710" t="str">
        <f t="shared" si="171"/>
        <v/>
      </c>
      <c r="K10710"/>
    </row>
    <row r="10711" spans="2:11" x14ac:dyDescent="0.25">
      <c r="B10711" t="str">
        <f t="shared" si="171"/>
        <v/>
      </c>
      <c r="K10711"/>
    </row>
    <row r="10712" spans="2:11" x14ac:dyDescent="0.25">
      <c r="B10712" t="str">
        <f t="shared" si="171"/>
        <v/>
      </c>
      <c r="K10712"/>
    </row>
    <row r="10713" spans="2:11" x14ac:dyDescent="0.25">
      <c r="B10713" t="str">
        <f t="shared" si="171"/>
        <v/>
      </c>
      <c r="K10713"/>
    </row>
    <row r="10714" spans="2:11" x14ac:dyDescent="0.25">
      <c r="B10714" t="str">
        <f t="shared" si="171"/>
        <v/>
      </c>
      <c r="K10714"/>
    </row>
    <row r="10715" spans="2:11" x14ac:dyDescent="0.25">
      <c r="B10715" t="str">
        <f t="shared" si="171"/>
        <v/>
      </c>
      <c r="K10715"/>
    </row>
    <row r="10716" spans="2:11" x14ac:dyDescent="0.25">
      <c r="B10716" t="str">
        <f t="shared" si="171"/>
        <v/>
      </c>
      <c r="K10716"/>
    </row>
    <row r="10717" spans="2:11" x14ac:dyDescent="0.25">
      <c r="B10717" t="str">
        <f t="shared" si="171"/>
        <v/>
      </c>
      <c r="K10717"/>
    </row>
    <row r="10718" spans="2:11" x14ac:dyDescent="0.25">
      <c r="B10718" t="str">
        <f t="shared" si="171"/>
        <v/>
      </c>
      <c r="K10718"/>
    </row>
    <row r="10719" spans="2:11" x14ac:dyDescent="0.25">
      <c r="B10719" t="str">
        <f t="shared" si="171"/>
        <v/>
      </c>
      <c r="K10719"/>
    </row>
    <row r="10720" spans="2:11" x14ac:dyDescent="0.25">
      <c r="B10720" t="str">
        <f t="shared" si="171"/>
        <v/>
      </c>
      <c r="K10720"/>
    </row>
    <row r="10721" spans="2:11" x14ac:dyDescent="0.25">
      <c r="B10721" t="str">
        <f t="shared" si="171"/>
        <v/>
      </c>
      <c r="K10721"/>
    </row>
    <row r="10722" spans="2:11" x14ac:dyDescent="0.25">
      <c r="B10722" t="str">
        <f t="shared" si="171"/>
        <v/>
      </c>
      <c r="K10722"/>
    </row>
    <row r="10723" spans="2:11" x14ac:dyDescent="0.25">
      <c r="B10723" t="str">
        <f t="shared" si="171"/>
        <v/>
      </c>
      <c r="K10723"/>
    </row>
    <row r="10724" spans="2:11" x14ac:dyDescent="0.25">
      <c r="B10724" t="str">
        <f t="shared" si="171"/>
        <v/>
      </c>
      <c r="K10724"/>
    </row>
    <row r="10725" spans="2:11" x14ac:dyDescent="0.25">
      <c r="B10725" t="str">
        <f t="shared" si="171"/>
        <v/>
      </c>
      <c r="K10725"/>
    </row>
    <row r="10726" spans="2:11" x14ac:dyDescent="0.25">
      <c r="B10726" t="str">
        <f t="shared" si="171"/>
        <v/>
      </c>
      <c r="K10726"/>
    </row>
    <row r="10727" spans="2:11" x14ac:dyDescent="0.25">
      <c r="B10727" t="str">
        <f t="shared" si="171"/>
        <v/>
      </c>
      <c r="K10727"/>
    </row>
    <row r="10728" spans="2:11" x14ac:dyDescent="0.25">
      <c r="B10728" t="str">
        <f t="shared" si="171"/>
        <v/>
      </c>
      <c r="K10728"/>
    </row>
    <row r="10729" spans="2:11" x14ac:dyDescent="0.25">
      <c r="B10729" t="str">
        <f t="shared" si="171"/>
        <v/>
      </c>
      <c r="K10729"/>
    </row>
    <row r="10730" spans="2:11" x14ac:dyDescent="0.25">
      <c r="B10730" t="str">
        <f t="shared" si="171"/>
        <v/>
      </c>
      <c r="K10730"/>
    </row>
    <row r="10731" spans="2:11" x14ac:dyDescent="0.25">
      <c r="B10731" t="str">
        <f t="shared" si="171"/>
        <v/>
      </c>
      <c r="K10731"/>
    </row>
    <row r="10732" spans="2:11" x14ac:dyDescent="0.25">
      <c r="B10732" t="str">
        <f t="shared" si="171"/>
        <v/>
      </c>
      <c r="K10732"/>
    </row>
    <row r="10733" spans="2:11" x14ac:dyDescent="0.25">
      <c r="B10733" t="str">
        <f t="shared" si="171"/>
        <v/>
      </c>
      <c r="K10733"/>
    </row>
    <row r="10734" spans="2:11" x14ac:dyDescent="0.25">
      <c r="B10734" t="str">
        <f t="shared" si="171"/>
        <v/>
      </c>
      <c r="K10734"/>
    </row>
    <row r="10735" spans="2:11" x14ac:dyDescent="0.25">
      <c r="B10735" t="str">
        <f t="shared" si="171"/>
        <v/>
      </c>
      <c r="K10735"/>
    </row>
    <row r="10736" spans="2:11" x14ac:dyDescent="0.25">
      <c r="B10736" t="str">
        <f t="shared" si="171"/>
        <v/>
      </c>
      <c r="K10736"/>
    </row>
    <row r="10737" spans="2:11" x14ac:dyDescent="0.25">
      <c r="B10737" t="str">
        <f t="shared" si="171"/>
        <v/>
      </c>
      <c r="K10737"/>
    </row>
    <row r="10738" spans="2:11" x14ac:dyDescent="0.25">
      <c r="B10738" t="str">
        <f t="shared" si="171"/>
        <v/>
      </c>
      <c r="K10738"/>
    </row>
    <row r="10739" spans="2:11" x14ac:dyDescent="0.25">
      <c r="B10739" t="str">
        <f t="shared" si="171"/>
        <v/>
      </c>
      <c r="K10739"/>
    </row>
    <row r="10740" spans="2:11" x14ac:dyDescent="0.25">
      <c r="B10740" t="str">
        <f t="shared" si="171"/>
        <v/>
      </c>
      <c r="K10740"/>
    </row>
    <row r="10741" spans="2:11" x14ac:dyDescent="0.25">
      <c r="B10741" t="str">
        <f t="shared" si="171"/>
        <v/>
      </c>
      <c r="K10741"/>
    </row>
    <row r="10742" spans="2:11" x14ac:dyDescent="0.25">
      <c r="B10742" t="str">
        <f t="shared" si="171"/>
        <v/>
      </c>
      <c r="K10742"/>
    </row>
    <row r="10743" spans="2:11" x14ac:dyDescent="0.25">
      <c r="B10743" t="str">
        <f t="shared" si="171"/>
        <v/>
      </c>
      <c r="K10743"/>
    </row>
    <row r="10744" spans="2:11" x14ac:dyDescent="0.25">
      <c r="B10744" t="str">
        <f t="shared" si="171"/>
        <v/>
      </c>
      <c r="K10744"/>
    </row>
    <row r="10745" spans="2:11" x14ac:dyDescent="0.25">
      <c r="B10745" t="str">
        <f t="shared" si="171"/>
        <v/>
      </c>
      <c r="K10745"/>
    </row>
    <row r="10746" spans="2:11" x14ac:dyDescent="0.25">
      <c r="B10746" t="str">
        <f t="shared" si="171"/>
        <v/>
      </c>
      <c r="K10746"/>
    </row>
    <row r="10747" spans="2:11" x14ac:dyDescent="0.25">
      <c r="B10747" t="str">
        <f t="shared" si="171"/>
        <v/>
      </c>
      <c r="K10747"/>
    </row>
    <row r="10748" spans="2:11" x14ac:dyDescent="0.25">
      <c r="B10748" t="str">
        <f t="shared" si="171"/>
        <v/>
      </c>
      <c r="K10748"/>
    </row>
    <row r="10749" spans="2:11" x14ac:dyDescent="0.25">
      <c r="B10749" t="str">
        <f t="shared" si="171"/>
        <v/>
      </c>
      <c r="K10749"/>
    </row>
    <row r="10750" spans="2:11" x14ac:dyDescent="0.25">
      <c r="B10750" t="str">
        <f t="shared" si="171"/>
        <v/>
      </c>
      <c r="K10750"/>
    </row>
    <row r="10751" spans="2:11" x14ac:dyDescent="0.25">
      <c r="B10751" t="str">
        <f t="shared" si="171"/>
        <v/>
      </c>
      <c r="K10751"/>
    </row>
    <row r="10752" spans="2:11" x14ac:dyDescent="0.25">
      <c r="B10752" t="str">
        <f t="shared" si="171"/>
        <v/>
      </c>
      <c r="K10752"/>
    </row>
    <row r="10753" spans="2:11" x14ac:dyDescent="0.25">
      <c r="B10753" t="str">
        <f t="shared" si="171"/>
        <v/>
      </c>
      <c r="K10753"/>
    </row>
    <row r="10754" spans="2:11" x14ac:dyDescent="0.25">
      <c r="B10754" t="str">
        <f t="shared" si="171"/>
        <v/>
      </c>
      <c r="K10754"/>
    </row>
    <row r="10755" spans="2:11" x14ac:dyDescent="0.25">
      <c r="B10755" t="str">
        <f t="shared" si="171"/>
        <v/>
      </c>
      <c r="K10755"/>
    </row>
    <row r="10756" spans="2:11" x14ac:dyDescent="0.25">
      <c r="B10756" t="str">
        <f t="shared" si="171"/>
        <v/>
      </c>
      <c r="K10756"/>
    </row>
    <row r="10757" spans="2:11" x14ac:dyDescent="0.25">
      <c r="B10757" t="str">
        <f t="shared" si="171"/>
        <v/>
      </c>
      <c r="K10757"/>
    </row>
    <row r="10758" spans="2:11" x14ac:dyDescent="0.25">
      <c r="B10758" t="str">
        <f t="shared" si="171"/>
        <v/>
      </c>
      <c r="K10758"/>
    </row>
    <row r="10759" spans="2:11" x14ac:dyDescent="0.25">
      <c r="B10759" t="str">
        <f t="shared" si="171"/>
        <v/>
      </c>
      <c r="K10759"/>
    </row>
    <row r="10760" spans="2:11" x14ac:dyDescent="0.25">
      <c r="B10760" t="str">
        <f t="shared" si="171"/>
        <v/>
      </c>
      <c r="K10760"/>
    </row>
    <row r="10761" spans="2:11" x14ac:dyDescent="0.25">
      <c r="B10761" t="str">
        <f t="shared" si="171"/>
        <v/>
      </c>
      <c r="K10761"/>
    </row>
    <row r="10762" spans="2:11" x14ac:dyDescent="0.25">
      <c r="B10762" t="str">
        <f t="shared" ref="B10762:B10825" si="172">LEFT(A10762,3)</f>
        <v/>
      </c>
      <c r="K10762"/>
    </row>
    <row r="10763" spans="2:11" x14ac:dyDescent="0.25">
      <c r="B10763" t="str">
        <f t="shared" si="172"/>
        <v/>
      </c>
      <c r="K10763"/>
    </row>
    <row r="10764" spans="2:11" x14ac:dyDescent="0.25">
      <c r="B10764" t="str">
        <f t="shared" si="172"/>
        <v/>
      </c>
      <c r="K10764"/>
    </row>
    <row r="10765" spans="2:11" x14ac:dyDescent="0.25">
      <c r="B10765" t="str">
        <f t="shared" si="172"/>
        <v/>
      </c>
      <c r="K10765"/>
    </row>
    <row r="10766" spans="2:11" x14ac:dyDescent="0.25">
      <c r="B10766" t="str">
        <f t="shared" si="172"/>
        <v/>
      </c>
      <c r="K10766"/>
    </row>
    <row r="10767" spans="2:11" x14ac:dyDescent="0.25">
      <c r="B10767" t="str">
        <f t="shared" si="172"/>
        <v/>
      </c>
      <c r="K10767"/>
    </row>
    <row r="10768" spans="2:11" x14ac:dyDescent="0.25">
      <c r="B10768" t="str">
        <f t="shared" si="172"/>
        <v/>
      </c>
      <c r="K10768"/>
    </row>
    <row r="10769" spans="2:11" x14ac:dyDescent="0.25">
      <c r="B10769" t="str">
        <f t="shared" si="172"/>
        <v/>
      </c>
      <c r="K10769"/>
    </row>
    <row r="10770" spans="2:11" x14ac:dyDescent="0.25">
      <c r="B10770" t="str">
        <f t="shared" si="172"/>
        <v/>
      </c>
      <c r="K10770"/>
    </row>
    <row r="10771" spans="2:11" x14ac:dyDescent="0.25">
      <c r="B10771" t="str">
        <f t="shared" si="172"/>
        <v/>
      </c>
      <c r="K10771"/>
    </row>
    <row r="10772" spans="2:11" x14ac:dyDescent="0.25">
      <c r="B10772" t="str">
        <f t="shared" si="172"/>
        <v/>
      </c>
      <c r="K10772"/>
    </row>
    <row r="10773" spans="2:11" x14ac:dyDescent="0.25">
      <c r="B10773" t="str">
        <f t="shared" si="172"/>
        <v/>
      </c>
      <c r="K10773"/>
    </row>
    <row r="10774" spans="2:11" x14ac:dyDescent="0.25">
      <c r="B10774" t="str">
        <f t="shared" si="172"/>
        <v/>
      </c>
      <c r="K10774"/>
    </row>
    <row r="10775" spans="2:11" x14ac:dyDescent="0.25">
      <c r="B10775" t="str">
        <f t="shared" si="172"/>
        <v/>
      </c>
      <c r="K10775"/>
    </row>
    <row r="10776" spans="2:11" x14ac:dyDescent="0.25">
      <c r="B10776" t="str">
        <f t="shared" si="172"/>
        <v/>
      </c>
      <c r="K10776"/>
    </row>
    <row r="10777" spans="2:11" x14ac:dyDescent="0.25">
      <c r="B10777" t="str">
        <f t="shared" si="172"/>
        <v/>
      </c>
      <c r="K10777"/>
    </row>
    <row r="10778" spans="2:11" x14ac:dyDescent="0.25">
      <c r="B10778" t="str">
        <f t="shared" si="172"/>
        <v/>
      </c>
      <c r="K10778"/>
    </row>
    <row r="10779" spans="2:11" x14ac:dyDescent="0.25">
      <c r="B10779" t="str">
        <f t="shared" si="172"/>
        <v/>
      </c>
      <c r="K10779"/>
    </row>
    <row r="10780" spans="2:11" x14ac:dyDescent="0.25">
      <c r="B10780" t="str">
        <f t="shared" si="172"/>
        <v/>
      </c>
      <c r="K10780"/>
    </row>
    <row r="10781" spans="2:11" x14ac:dyDescent="0.25">
      <c r="B10781" t="str">
        <f t="shared" si="172"/>
        <v/>
      </c>
      <c r="K10781"/>
    </row>
    <row r="10782" spans="2:11" x14ac:dyDescent="0.25">
      <c r="B10782" t="str">
        <f t="shared" si="172"/>
        <v/>
      </c>
      <c r="K10782"/>
    </row>
    <row r="10783" spans="2:11" x14ac:dyDescent="0.25">
      <c r="B10783" t="str">
        <f t="shared" si="172"/>
        <v/>
      </c>
      <c r="K10783"/>
    </row>
    <row r="10784" spans="2:11" x14ac:dyDescent="0.25">
      <c r="B10784" t="str">
        <f t="shared" si="172"/>
        <v/>
      </c>
      <c r="K10784"/>
    </row>
    <row r="10785" spans="2:11" x14ac:dyDescent="0.25">
      <c r="B10785" t="str">
        <f t="shared" si="172"/>
        <v/>
      </c>
      <c r="K10785"/>
    </row>
    <row r="10786" spans="2:11" x14ac:dyDescent="0.25">
      <c r="B10786" t="str">
        <f t="shared" si="172"/>
        <v/>
      </c>
      <c r="K10786"/>
    </row>
    <row r="10787" spans="2:11" x14ac:dyDescent="0.25">
      <c r="B10787" t="str">
        <f t="shared" si="172"/>
        <v/>
      </c>
      <c r="K10787"/>
    </row>
    <row r="10788" spans="2:11" x14ac:dyDescent="0.25">
      <c r="B10788" t="str">
        <f t="shared" si="172"/>
        <v/>
      </c>
      <c r="K10788"/>
    </row>
    <row r="10789" spans="2:11" x14ac:dyDescent="0.25">
      <c r="B10789" t="str">
        <f t="shared" si="172"/>
        <v/>
      </c>
      <c r="K10789"/>
    </row>
    <row r="10790" spans="2:11" x14ac:dyDescent="0.25">
      <c r="B10790" t="str">
        <f t="shared" si="172"/>
        <v/>
      </c>
      <c r="K10790"/>
    </row>
    <row r="10791" spans="2:11" x14ac:dyDescent="0.25">
      <c r="B10791" t="str">
        <f t="shared" si="172"/>
        <v/>
      </c>
      <c r="K10791"/>
    </row>
    <row r="10792" spans="2:11" x14ac:dyDescent="0.25">
      <c r="B10792" t="str">
        <f t="shared" si="172"/>
        <v/>
      </c>
      <c r="K10792"/>
    </row>
    <row r="10793" spans="2:11" x14ac:dyDescent="0.25">
      <c r="B10793" t="str">
        <f t="shared" si="172"/>
        <v/>
      </c>
      <c r="K10793"/>
    </row>
    <row r="10794" spans="2:11" x14ac:dyDescent="0.25">
      <c r="B10794" t="str">
        <f t="shared" si="172"/>
        <v/>
      </c>
      <c r="K10794"/>
    </row>
    <row r="10795" spans="2:11" x14ac:dyDescent="0.25">
      <c r="B10795" t="str">
        <f t="shared" si="172"/>
        <v/>
      </c>
      <c r="K10795"/>
    </row>
    <row r="10796" spans="2:11" x14ac:dyDescent="0.25">
      <c r="B10796" t="str">
        <f t="shared" si="172"/>
        <v/>
      </c>
      <c r="K10796"/>
    </row>
    <row r="10797" spans="2:11" x14ac:dyDescent="0.25">
      <c r="B10797" t="str">
        <f t="shared" si="172"/>
        <v/>
      </c>
      <c r="K10797"/>
    </row>
    <row r="10798" spans="2:11" x14ac:dyDescent="0.25">
      <c r="B10798" t="str">
        <f t="shared" si="172"/>
        <v/>
      </c>
      <c r="K10798"/>
    </row>
    <row r="10799" spans="2:11" x14ac:dyDescent="0.25">
      <c r="B10799" t="str">
        <f t="shared" si="172"/>
        <v/>
      </c>
      <c r="K10799"/>
    </row>
    <row r="10800" spans="2:11" x14ac:dyDescent="0.25">
      <c r="B10800" t="str">
        <f t="shared" si="172"/>
        <v/>
      </c>
      <c r="K10800"/>
    </row>
    <row r="10801" spans="2:11" x14ac:dyDescent="0.25">
      <c r="B10801" t="str">
        <f t="shared" si="172"/>
        <v/>
      </c>
      <c r="K10801"/>
    </row>
    <row r="10802" spans="2:11" x14ac:dyDescent="0.25">
      <c r="B10802" t="str">
        <f t="shared" si="172"/>
        <v/>
      </c>
      <c r="K10802"/>
    </row>
    <row r="10803" spans="2:11" x14ac:dyDescent="0.25">
      <c r="B10803" t="str">
        <f t="shared" si="172"/>
        <v/>
      </c>
      <c r="K10803"/>
    </row>
    <row r="10804" spans="2:11" x14ac:dyDescent="0.25">
      <c r="B10804" t="str">
        <f t="shared" si="172"/>
        <v/>
      </c>
      <c r="K10804"/>
    </row>
    <row r="10805" spans="2:11" x14ac:dyDescent="0.25">
      <c r="B10805" t="str">
        <f t="shared" si="172"/>
        <v/>
      </c>
      <c r="K10805"/>
    </row>
    <row r="10806" spans="2:11" x14ac:dyDescent="0.25">
      <c r="B10806" t="str">
        <f t="shared" si="172"/>
        <v/>
      </c>
      <c r="K10806"/>
    </row>
    <row r="10807" spans="2:11" x14ac:dyDescent="0.25">
      <c r="B10807" t="str">
        <f t="shared" si="172"/>
        <v/>
      </c>
      <c r="K10807"/>
    </row>
    <row r="10808" spans="2:11" x14ac:dyDescent="0.25">
      <c r="B10808" t="str">
        <f t="shared" si="172"/>
        <v/>
      </c>
      <c r="K10808"/>
    </row>
    <row r="10809" spans="2:11" x14ac:dyDescent="0.25">
      <c r="B10809" t="str">
        <f t="shared" si="172"/>
        <v/>
      </c>
      <c r="K10809"/>
    </row>
    <row r="10810" spans="2:11" x14ac:dyDescent="0.25">
      <c r="B10810" t="str">
        <f t="shared" si="172"/>
        <v/>
      </c>
      <c r="K10810"/>
    </row>
    <row r="10811" spans="2:11" x14ac:dyDescent="0.25">
      <c r="B10811" t="str">
        <f t="shared" si="172"/>
        <v/>
      </c>
      <c r="K10811"/>
    </row>
    <row r="10812" spans="2:11" x14ac:dyDescent="0.25">
      <c r="B10812" t="str">
        <f t="shared" si="172"/>
        <v/>
      </c>
      <c r="K10812"/>
    </row>
    <row r="10813" spans="2:11" x14ac:dyDescent="0.25">
      <c r="B10813" t="str">
        <f t="shared" si="172"/>
        <v/>
      </c>
      <c r="K10813"/>
    </row>
    <row r="10814" spans="2:11" x14ac:dyDescent="0.25">
      <c r="B10814" t="str">
        <f t="shared" si="172"/>
        <v/>
      </c>
      <c r="K10814"/>
    </row>
    <row r="10815" spans="2:11" x14ac:dyDescent="0.25">
      <c r="B10815" t="str">
        <f t="shared" si="172"/>
        <v/>
      </c>
      <c r="K10815"/>
    </row>
    <row r="10816" spans="2:11" x14ac:dyDescent="0.25">
      <c r="B10816" t="str">
        <f t="shared" si="172"/>
        <v/>
      </c>
      <c r="K10816"/>
    </row>
    <row r="10817" spans="2:11" x14ac:dyDescent="0.25">
      <c r="B10817" t="str">
        <f t="shared" si="172"/>
        <v/>
      </c>
      <c r="K10817"/>
    </row>
    <row r="10818" spans="2:11" x14ac:dyDescent="0.25">
      <c r="B10818" t="str">
        <f t="shared" si="172"/>
        <v/>
      </c>
      <c r="K10818"/>
    </row>
    <row r="10819" spans="2:11" x14ac:dyDescent="0.25">
      <c r="B10819" t="str">
        <f t="shared" si="172"/>
        <v/>
      </c>
      <c r="K10819"/>
    </row>
    <row r="10820" spans="2:11" x14ac:dyDescent="0.25">
      <c r="B10820" t="str">
        <f t="shared" si="172"/>
        <v/>
      </c>
      <c r="K10820"/>
    </row>
    <row r="10821" spans="2:11" x14ac:dyDescent="0.25">
      <c r="B10821" t="str">
        <f t="shared" si="172"/>
        <v/>
      </c>
      <c r="K10821"/>
    </row>
    <row r="10822" spans="2:11" x14ac:dyDescent="0.25">
      <c r="B10822" t="str">
        <f t="shared" si="172"/>
        <v/>
      </c>
      <c r="K10822"/>
    </row>
    <row r="10823" spans="2:11" x14ac:dyDescent="0.25">
      <c r="B10823" t="str">
        <f t="shared" si="172"/>
        <v/>
      </c>
      <c r="K10823"/>
    </row>
    <row r="10824" spans="2:11" x14ac:dyDescent="0.25">
      <c r="B10824" t="str">
        <f t="shared" si="172"/>
        <v/>
      </c>
      <c r="K10824"/>
    </row>
    <row r="10825" spans="2:11" x14ac:dyDescent="0.25">
      <c r="B10825" t="str">
        <f t="shared" si="172"/>
        <v/>
      </c>
      <c r="K10825"/>
    </row>
    <row r="10826" spans="2:11" x14ac:dyDescent="0.25">
      <c r="B10826" t="str">
        <f t="shared" ref="B10826:B10889" si="173">LEFT(A10826,3)</f>
        <v/>
      </c>
      <c r="K10826"/>
    </row>
    <row r="10827" spans="2:11" x14ac:dyDescent="0.25">
      <c r="B10827" t="str">
        <f t="shared" si="173"/>
        <v/>
      </c>
      <c r="K10827"/>
    </row>
    <row r="10828" spans="2:11" x14ac:dyDescent="0.25">
      <c r="B10828" t="str">
        <f t="shared" si="173"/>
        <v/>
      </c>
      <c r="K10828"/>
    </row>
    <row r="10829" spans="2:11" x14ac:dyDescent="0.25">
      <c r="B10829" t="str">
        <f t="shared" si="173"/>
        <v/>
      </c>
      <c r="K10829"/>
    </row>
    <row r="10830" spans="2:11" x14ac:dyDescent="0.25">
      <c r="B10830" t="str">
        <f t="shared" si="173"/>
        <v/>
      </c>
      <c r="K10830"/>
    </row>
    <row r="10831" spans="2:11" x14ac:dyDescent="0.25">
      <c r="B10831" t="str">
        <f t="shared" si="173"/>
        <v/>
      </c>
      <c r="K10831"/>
    </row>
    <row r="10832" spans="2:11" x14ac:dyDescent="0.25">
      <c r="B10832" t="str">
        <f t="shared" si="173"/>
        <v/>
      </c>
      <c r="K10832"/>
    </row>
    <row r="10833" spans="2:11" x14ac:dyDescent="0.25">
      <c r="B10833" t="str">
        <f t="shared" si="173"/>
        <v/>
      </c>
      <c r="K10833"/>
    </row>
    <row r="10834" spans="2:11" x14ac:dyDescent="0.25">
      <c r="B10834" t="str">
        <f t="shared" si="173"/>
        <v/>
      </c>
      <c r="K10834"/>
    </row>
    <row r="10835" spans="2:11" x14ac:dyDescent="0.25">
      <c r="B10835" t="str">
        <f t="shared" si="173"/>
        <v/>
      </c>
      <c r="K10835"/>
    </row>
    <row r="10836" spans="2:11" x14ac:dyDescent="0.25">
      <c r="B10836" t="str">
        <f t="shared" si="173"/>
        <v/>
      </c>
      <c r="K10836"/>
    </row>
    <row r="10837" spans="2:11" x14ac:dyDescent="0.25">
      <c r="B10837" t="str">
        <f t="shared" si="173"/>
        <v/>
      </c>
      <c r="K10837"/>
    </row>
    <row r="10838" spans="2:11" x14ac:dyDescent="0.25">
      <c r="B10838" t="str">
        <f t="shared" si="173"/>
        <v/>
      </c>
      <c r="K10838"/>
    </row>
    <row r="10839" spans="2:11" x14ac:dyDescent="0.25">
      <c r="B10839" t="str">
        <f t="shared" si="173"/>
        <v/>
      </c>
      <c r="K10839"/>
    </row>
    <row r="10840" spans="2:11" x14ac:dyDescent="0.25">
      <c r="B10840" t="str">
        <f t="shared" si="173"/>
        <v/>
      </c>
      <c r="K10840"/>
    </row>
    <row r="10841" spans="2:11" x14ac:dyDescent="0.25">
      <c r="B10841" t="str">
        <f t="shared" si="173"/>
        <v/>
      </c>
      <c r="K10841"/>
    </row>
    <row r="10842" spans="2:11" x14ac:dyDescent="0.25">
      <c r="B10842" t="str">
        <f t="shared" si="173"/>
        <v/>
      </c>
      <c r="K10842"/>
    </row>
    <row r="10843" spans="2:11" x14ac:dyDescent="0.25">
      <c r="B10843" t="str">
        <f t="shared" si="173"/>
        <v/>
      </c>
      <c r="K10843"/>
    </row>
    <row r="10844" spans="2:11" x14ac:dyDescent="0.25">
      <c r="B10844" t="str">
        <f t="shared" si="173"/>
        <v/>
      </c>
      <c r="K10844"/>
    </row>
    <row r="10845" spans="2:11" x14ac:dyDescent="0.25">
      <c r="B10845" t="str">
        <f t="shared" si="173"/>
        <v/>
      </c>
      <c r="K10845"/>
    </row>
    <row r="10846" spans="2:11" x14ac:dyDescent="0.25">
      <c r="B10846" t="str">
        <f t="shared" si="173"/>
        <v/>
      </c>
      <c r="K10846"/>
    </row>
    <row r="10847" spans="2:11" x14ac:dyDescent="0.25">
      <c r="B10847" t="str">
        <f t="shared" si="173"/>
        <v/>
      </c>
      <c r="K10847"/>
    </row>
    <row r="10848" spans="2:11" x14ac:dyDescent="0.25">
      <c r="B10848" t="str">
        <f t="shared" si="173"/>
        <v/>
      </c>
      <c r="K10848"/>
    </row>
    <row r="10849" spans="2:11" x14ac:dyDescent="0.25">
      <c r="B10849" t="str">
        <f t="shared" si="173"/>
        <v/>
      </c>
      <c r="K10849"/>
    </row>
    <row r="10850" spans="2:11" x14ac:dyDescent="0.25">
      <c r="B10850" t="str">
        <f t="shared" si="173"/>
        <v/>
      </c>
      <c r="K10850"/>
    </row>
    <row r="10851" spans="2:11" x14ac:dyDescent="0.25">
      <c r="B10851" t="str">
        <f t="shared" si="173"/>
        <v/>
      </c>
      <c r="K10851"/>
    </row>
    <row r="10852" spans="2:11" x14ac:dyDescent="0.25">
      <c r="B10852" t="str">
        <f t="shared" si="173"/>
        <v/>
      </c>
      <c r="K10852"/>
    </row>
    <row r="10853" spans="2:11" x14ac:dyDescent="0.25">
      <c r="B10853" t="str">
        <f t="shared" si="173"/>
        <v/>
      </c>
      <c r="K10853"/>
    </row>
    <row r="10854" spans="2:11" x14ac:dyDescent="0.25">
      <c r="B10854" t="str">
        <f t="shared" si="173"/>
        <v/>
      </c>
      <c r="K10854"/>
    </row>
    <row r="10855" spans="2:11" x14ac:dyDescent="0.25">
      <c r="B10855" t="str">
        <f t="shared" si="173"/>
        <v/>
      </c>
      <c r="K10855"/>
    </row>
    <row r="10856" spans="2:11" x14ac:dyDescent="0.25">
      <c r="B10856" t="str">
        <f t="shared" si="173"/>
        <v/>
      </c>
      <c r="K10856"/>
    </row>
    <row r="10857" spans="2:11" x14ac:dyDescent="0.25">
      <c r="B10857" t="str">
        <f t="shared" si="173"/>
        <v/>
      </c>
      <c r="K10857"/>
    </row>
    <row r="10858" spans="2:11" x14ac:dyDescent="0.25">
      <c r="B10858" t="str">
        <f t="shared" si="173"/>
        <v/>
      </c>
      <c r="K10858"/>
    </row>
    <row r="10859" spans="2:11" x14ac:dyDescent="0.25">
      <c r="B10859" t="str">
        <f t="shared" si="173"/>
        <v/>
      </c>
      <c r="K10859"/>
    </row>
    <row r="10860" spans="2:11" x14ac:dyDescent="0.25">
      <c r="B10860" t="str">
        <f t="shared" si="173"/>
        <v/>
      </c>
      <c r="K10860"/>
    </row>
    <row r="10861" spans="2:11" x14ac:dyDescent="0.25">
      <c r="B10861" t="str">
        <f t="shared" si="173"/>
        <v/>
      </c>
      <c r="K10861"/>
    </row>
    <row r="10862" spans="2:11" x14ac:dyDescent="0.25">
      <c r="B10862" t="str">
        <f t="shared" si="173"/>
        <v/>
      </c>
      <c r="K10862"/>
    </row>
    <row r="10863" spans="2:11" x14ac:dyDescent="0.25">
      <c r="B10863" t="str">
        <f t="shared" si="173"/>
        <v/>
      </c>
      <c r="K10863"/>
    </row>
    <row r="10864" spans="2:11" x14ac:dyDescent="0.25">
      <c r="B10864" t="str">
        <f t="shared" si="173"/>
        <v/>
      </c>
      <c r="K10864"/>
    </row>
    <row r="10865" spans="2:11" x14ac:dyDescent="0.25">
      <c r="B10865" t="str">
        <f t="shared" si="173"/>
        <v/>
      </c>
      <c r="K10865"/>
    </row>
    <row r="10866" spans="2:11" x14ac:dyDescent="0.25">
      <c r="B10866" t="str">
        <f t="shared" si="173"/>
        <v/>
      </c>
      <c r="K10866"/>
    </row>
    <row r="10867" spans="2:11" x14ac:dyDescent="0.25">
      <c r="B10867" t="str">
        <f t="shared" si="173"/>
        <v/>
      </c>
      <c r="K10867"/>
    </row>
    <row r="10868" spans="2:11" x14ac:dyDescent="0.25">
      <c r="B10868" t="str">
        <f t="shared" si="173"/>
        <v/>
      </c>
      <c r="K10868"/>
    </row>
    <row r="10869" spans="2:11" x14ac:dyDescent="0.25">
      <c r="B10869" t="str">
        <f t="shared" si="173"/>
        <v/>
      </c>
      <c r="K10869"/>
    </row>
    <row r="10870" spans="2:11" x14ac:dyDescent="0.25">
      <c r="B10870" t="str">
        <f t="shared" si="173"/>
        <v/>
      </c>
      <c r="K10870"/>
    </row>
    <row r="10871" spans="2:11" x14ac:dyDescent="0.25">
      <c r="B10871" t="str">
        <f t="shared" si="173"/>
        <v/>
      </c>
      <c r="K10871"/>
    </row>
    <row r="10872" spans="2:11" x14ac:dyDescent="0.25">
      <c r="B10872" t="str">
        <f t="shared" si="173"/>
        <v/>
      </c>
      <c r="K10872"/>
    </row>
    <row r="10873" spans="2:11" x14ac:dyDescent="0.25">
      <c r="B10873" t="str">
        <f t="shared" si="173"/>
        <v/>
      </c>
      <c r="K10873"/>
    </row>
    <row r="10874" spans="2:11" x14ac:dyDescent="0.25">
      <c r="B10874" t="str">
        <f t="shared" si="173"/>
        <v/>
      </c>
      <c r="K10874"/>
    </row>
    <row r="10875" spans="2:11" x14ac:dyDescent="0.25">
      <c r="B10875" t="str">
        <f t="shared" si="173"/>
        <v/>
      </c>
      <c r="K10875"/>
    </row>
    <row r="10876" spans="2:11" x14ac:dyDescent="0.25">
      <c r="B10876" t="str">
        <f t="shared" si="173"/>
        <v/>
      </c>
      <c r="K10876"/>
    </row>
    <row r="10877" spans="2:11" x14ac:dyDescent="0.25">
      <c r="B10877" t="str">
        <f t="shared" si="173"/>
        <v/>
      </c>
      <c r="K10877"/>
    </row>
    <row r="10878" spans="2:11" x14ac:dyDescent="0.25">
      <c r="B10878" t="str">
        <f t="shared" si="173"/>
        <v/>
      </c>
      <c r="K10878"/>
    </row>
    <row r="10879" spans="2:11" x14ac:dyDescent="0.25">
      <c r="B10879" t="str">
        <f t="shared" si="173"/>
        <v/>
      </c>
      <c r="K10879"/>
    </row>
    <row r="10880" spans="2:11" x14ac:dyDescent="0.25">
      <c r="B10880" t="str">
        <f t="shared" si="173"/>
        <v/>
      </c>
      <c r="K10880"/>
    </row>
    <row r="10881" spans="2:11" x14ac:dyDescent="0.25">
      <c r="B10881" t="str">
        <f t="shared" si="173"/>
        <v/>
      </c>
      <c r="K10881"/>
    </row>
    <row r="10882" spans="2:11" x14ac:dyDescent="0.25">
      <c r="B10882" t="str">
        <f t="shared" si="173"/>
        <v/>
      </c>
      <c r="K10882"/>
    </row>
    <row r="10883" spans="2:11" x14ac:dyDescent="0.25">
      <c r="B10883" t="str">
        <f t="shared" si="173"/>
        <v/>
      </c>
      <c r="K10883"/>
    </row>
    <row r="10884" spans="2:11" x14ac:dyDescent="0.25">
      <c r="B10884" t="str">
        <f t="shared" si="173"/>
        <v/>
      </c>
      <c r="K10884"/>
    </row>
    <row r="10885" spans="2:11" x14ac:dyDescent="0.25">
      <c r="B10885" t="str">
        <f t="shared" si="173"/>
        <v/>
      </c>
      <c r="K10885"/>
    </row>
    <row r="10886" spans="2:11" x14ac:dyDescent="0.25">
      <c r="B10886" t="str">
        <f t="shared" si="173"/>
        <v/>
      </c>
      <c r="K10886"/>
    </row>
    <row r="10887" spans="2:11" x14ac:dyDescent="0.25">
      <c r="B10887" t="str">
        <f t="shared" si="173"/>
        <v/>
      </c>
      <c r="K10887"/>
    </row>
    <row r="10888" spans="2:11" x14ac:dyDescent="0.25">
      <c r="B10888" t="str">
        <f t="shared" si="173"/>
        <v/>
      </c>
      <c r="K10888"/>
    </row>
    <row r="10889" spans="2:11" x14ac:dyDescent="0.25">
      <c r="B10889" t="str">
        <f t="shared" si="173"/>
        <v/>
      </c>
      <c r="K10889"/>
    </row>
    <row r="10890" spans="2:11" x14ac:dyDescent="0.25">
      <c r="B10890" t="str">
        <f t="shared" ref="B10890:B10953" si="174">LEFT(A10890,3)</f>
        <v/>
      </c>
      <c r="K10890"/>
    </row>
    <row r="10891" spans="2:11" x14ac:dyDescent="0.25">
      <c r="B10891" t="str">
        <f t="shared" si="174"/>
        <v/>
      </c>
      <c r="K10891"/>
    </row>
    <row r="10892" spans="2:11" x14ac:dyDescent="0.25">
      <c r="B10892" t="str">
        <f t="shared" si="174"/>
        <v/>
      </c>
      <c r="K10892"/>
    </row>
    <row r="10893" spans="2:11" x14ac:dyDescent="0.25">
      <c r="B10893" t="str">
        <f t="shared" si="174"/>
        <v/>
      </c>
      <c r="K10893"/>
    </row>
    <row r="10894" spans="2:11" x14ac:dyDescent="0.25">
      <c r="B10894" t="str">
        <f t="shared" si="174"/>
        <v/>
      </c>
      <c r="K10894"/>
    </row>
    <row r="10895" spans="2:11" x14ac:dyDescent="0.25">
      <c r="B10895" t="str">
        <f t="shared" si="174"/>
        <v/>
      </c>
      <c r="K10895"/>
    </row>
    <row r="10896" spans="2:11" x14ac:dyDescent="0.25">
      <c r="B10896" t="str">
        <f t="shared" si="174"/>
        <v/>
      </c>
      <c r="K10896"/>
    </row>
    <row r="10897" spans="2:11" x14ac:dyDescent="0.25">
      <c r="B10897" t="str">
        <f t="shared" si="174"/>
        <v/>
      </c>
      <c r="K10897"/>
    </row>
    <row r="10898" spans="2:11" x14ac:dyDescent="0.25">
      <c r="B10898" t="str">
        <f t="shared" si="174"/>
        <v/>
      </c>
      <c r="K10898"/>
    </row>
    <row r="10899" spans="2:11" x14ac:dyDescent="0.25">
      <c r="B10899" t="str">
        <f t="shared" si="174"/>
        <v/>
      </c>
      <c r="K10899"/>
    </row>
    <row r="10900" spans="2:11" x14ac:dyDescent="0.25">
      <c r="B10900" t="str">
        <f t="shared" si="174"/>
        <v/>
      </c>
      <c r="K10900"/>
    </row>
    <row r="10901" spans="2:11" x14ac:dyDescent="0.25">
      <c r="B10901" t="str">
        <f t="shared" si="174"/>
        <v/>
      </c>
      <c r="K10901"/>
    </row>
    <row r="10902" spans="2:11" x14ac:dyDescent="0.25">
      <c r="B10902" t="str">
        <f t="shared" si="174"/>
        <v/>
      </c>
      <c r="K10902"/>
    </row>
    <row r="10903" spans="2:11" x14ac:dyDescent="0.25">
      <c r="B10903" t="str">
        <f t="shared" si="174"/>
        <v/>
      </c>
      <c r="K10903"/>
    </row>
    <row r="10904" spans="2:11" x14ac:dyDescent="0.25">
      <c r="B10904" t="str">
        <f t="shared" si="174"/>
        <v/>
      </c>
      <c r="K10904"/>
    </row>
    <row r="10905" spans="2:11" x14ac:dyDescent="0.25">
      <c r="B10905" t="str">
        <f t="shared" si="174"/>
        <v/>
      </c>
      <c r="K10905"/>
    </row>
    <row r="10906" spans="2:11" x14ac:dyDescent="0.25">
      <c r="B10906" t="str">
        <f t="shared" si="174"/>
        <v/>
      </c>
      <c r="K10906"/>
    </row>
    <row r="10907" spans="2:11" x14ac:dyDescent="0.25">
      <c r="B10907" t="str">
        <f t="shared" si="174"/>
        <v/>
      </c>
      <c r="K10907"/>
    </row>
    <row r="10908" spans="2:11" x14ac:dyDescent="0.25">
      <c r="B10908" t="str">
        <f t="shared" si="174"/>
        <v/>
      </c>
      <c r="K10908"/>
    </row>
    <row r="10909" spans="2:11" x14ac:dyDescent="0.25">
      <c r="B10909" t="str">
        <f t="shared" si="174"/>
        <v/>
      </c>
      <c r="K10909"/>
    </row>
    <row r="10910" spans="2:11" x14ac:dyDescent="0.25">
      <c r="B10910" t="str">
        <f t="shared" si="174"/>
        <v/>
      </c>
      <c r="K10910"/>
    </row>
    <row r="10911" spans="2:11" x14ac:dyDescent="0.25">
      <c r="B10911" t="str">
        <f t="shared" si="174"/>
        <v/>
      </c>
      <c r="K10911"/>
    </row>
    <row r="10912" spans="2:11" x14ac:dyDescent="0.25">
      <c r="B10912" t="str">
        <f t="shared" si="174"/>
        <v/>
      </c>
      <c r="K10912"/>
    </row>
    <row r="10913" spans="2:11" x14ac:dyDescent="0.25">
      <c r="B10913" t="str">
        <f t="shared" si="174"/>
        <v/>
      </c>
      <c r="K10913"/>
    </row>
    <row r="10914" spans="2:11" x14ac:dyDescent="0.25">
      <c r="B10914" t="str">
        <f t="shared" si="174"/>
        <v/>
      </c>
      <c r="K10914"/>
    </row>
    <row r="10915" spans="2:11" x14ac:dyDescent="0.25">
      <c r="B10915" t="str">
        <f t="shared" si="174"/>
        <v/>
      </c>
      <c r="K10915"/>
    </row>
    <row r="10916" spans="2:11" x14ac:dyDescent="0.25">
      <c r="B10916" t="str">
        <f t="shared" si="174"/>
        <v/>
      </c>
      <c r="K10916"/>
    </row>
    <row r="10917" spans="2:11" x14ac:dyDescent="0.25">
      <c r="B10917" t="str">
        <f t="shared" si="174"/>
        <v/>
      </c>
      <c r="K10917"/>
    </row>
    <row r="10918" spans="2:11" x14ac:dyDescent="0.25">
      <c r="B10918" t="str">
        <f t="shared" si="174"/>
        <v/>
      </c>
      <c r="K10918"/>
    </row>
    <row r="10919" spans="2:11" x14ac:dyDescent="0.25">
      <c r="B10919" t="str">
        <f t="shared" si="174"/>
        <v/>
      </c>
      <c r="K10919"/>
    </row>
    <row r="10920" spans="2:11" x14ac:dyDescent="0.25">
      <c r="B10920" t="str">
        <f t="shared" si="174"/>
        <v/>
      </c>
      <c r="K10920"/>
    </row>
    <row r="10921" spans="2:11" x14ac:dyDescent="0.25">
      <c r="B10921" t="str">
        <f t="shared" si="174"/>
        <v/>
      </c>
      <c r="K10921"/>
    </row>
    <row r="10922" spans="2:11" x14ac:dyDescent="0.25">
      <c r="B10922" t="str">
        <f t="shared" si="174"/>
        <v/>
      </c>
      <c r="K10922"/>
    </row>
    <row r="10923" spans="2:11" x14ac:dyDescent="0.25">
      <c r="B10923" t="str">
        <f t="shared" si="174"/>
        <v/>
      </c>
      <c r="K10923"/>
    </row>
    <row r="10924" spans="2:11" x14ac:dyDescent="0.25">
      <c r="B10924" t="str">
        <f t="shared" si="174"/>
        <v/>
      </c>
      <c r="K10924"/>
    </row>
    <row r="10925" spans="2:11" x14ac:dyDescent="0.25">
      <c r="B10925" t="str">
        <f t="shared" si="174"/>
        <v/>
      </c>
      <c r="K10925"/>
    </row>
    <row r="10926" spans="2:11" x14ac:dyDescent="0.25">
      <c r="B10926" t="str">
        <f t="shared" si="174"/>
        <v/>
      </c>
      <c r="K10926"/>
    </row>
    <row r="10927" spans="2:11" x14ac:dyDescent="0.25">
      <c r="B10927" t="str">
        <f t="shared" si="174"/>
        <v/>
      </c>
      <c r="K10927"/>
    </row>
    <row r="10928" spans="2:11" x14ac:dyDescent="0.25">
      <c r="B10928" t="str">
        <f t="shared" si="174"/>
        <v/>
      </c>
      <c r="K10928"/>
    </row>
    <row r="10929" spans="2:11" x14ac:dyDescent="0.25">
      <c r="B10929" t="str">
        <f t="shared" si="174"/>
        <v/>
      </c>
      <c r="K10929"/>
    </row>
    <row r="10930" spans="2:11" x14ac:dyDescent="0.25">
      <c r="B10930" t="str">
        <f t="shared" si="174"/>
        <v/>
      </c>
      <c r="K10930"/>
    </row>
    <row r="10931" spans="2:11" x14ac:dyDescent="0.25">
      <c r="B10931" t="str">
        <f t="shared" si="174"/>
        <v/>
      </c>
      <c r="K10931"/>
    </row>
    <row r="10932" spans="2:11" x14ac:dyDescent="0.25">
      <c r="B10932" t="str">
        <f t="shared" si="174"/>
        <v/>
      </c>
      <c r="K10932"/>
    </row>
    <row r="10933" spans="2:11" x14ac:dyDescent="0.25">
      <c r="B10933" t="str">
        <f t="shared" si="174"/>
        <v/>
      </c>
      <c r="K10933"/>
    </row>
    <row r="10934" spans="2:11" x14ac:dyDescent="0.25">
      <c r="B10934" t="str">
        <f t="shared" si="174"/>
        <v/>
      </c>
      <c r="K10934"/>
    </row>
    <row r="10935" spans="2:11" x14ac:dyDescent="0.25">
      <c r="B10935" t="str">
        <f t="shared" si="174"/>
        <v/>
      </c>
      <c r="K10935"/>
    </row>
    <row r="10936" spans="2:11" x14ac:dyDescent="0.25">
      <c r="B10936" t="str">
        <f t="shared" si="174"/>
        <v/>
      </c>
      <c r="K10936"/>
    </row>
    <row r="10937" spans="2:11" x14ac:dyDescent="0.25">
      <c r="B10937" t="str">
        <f t="shared" si="174"/>
        <v/>
      </c>
      <c r="K10937"/>
    </row>
    <row r="10938" spans="2:11" x14ac:dyDescent="0.25">
      <c r="B10938" t="str">
        <f t="shared" si="174"/>
        <v/>
      </c>
      <c r="K10938"/>
    </row>
    <row r="10939" spans="2:11" x14ac:dyDescent="0.25">
      <c r="B10939" t="str">
        <f t="shared" si="174"/>
        <v/>
      </c>
      <c r="K10939"/>
    </row>
    <row r="10940" spans="2:11" x14ac:dyDescent="0.25">
      <c r="B10940" t="str">
        <f t="shared" si="174"/>
        <v/>
      </c>
      <c r="K10940"/>
    </row>
    <row r="10941" spans="2:11" x14ac:dyDescent="0.25">
      <c r="B10941" t="str">
        <f t="shared" si="174"/>
        <v/>
      </c>
      <c r="K10941"/>
    </row>
    <row r="10942" spans="2:11" x14ac:dyDescent="0.25">
      <c r="B10942" t="str">
        <f t="shared" si="174"/>
        <v/>
      </c>
      <c r="K10942"/>
    </row>
    <row r="10943" spans="2:11" x14ac:dyDescent="0.25">
      <c r="B10943" t="str">
        <f t="shared" si="174"/>
        <v/>
      </c>
      <c r="K10943"/>
    </row>
    <row r="10944" spans="2:11" x14ac:dyDescent="0.25">
      <c r="B10944" t="str">
        <f t="shared" si="174"/>
        <v/>
      </c>
      <c r="K10944"/>
    </row>
    <row r="10945" spans="2:11" x14ac:dyDescent="0.25">
      <c r="B10945" t="str">
        <f t="shared" si="174"/>
        <v/>
      </c>
      <c r="K10945"/>
    </row>
    <row r="10946" spans="2:11" x14ac:dyDescent="0.25">
      <c r="B10946" t="str">
        <f t="shared" si="174"/>
        <v/>
      </c>
      <c r="K10946"/>
    </row>
    <row r="10947" spans="2:11" x14ac:dyDescent="0.25">
      <c r="B10947" t="str">
        <f t="shared" si="174"/>
        <v/>
      </c>
      <c r="K10947"/>
    </row>
    <row r="10948" spans="2:11" x14ac:dyDescent="0.25">
      <c r="B10948" t="str">
        <f t="shared" si="174"/>
        <v/>
      </c>
      <c r="K10948"/>
    </row>
    <row r="10949" spans="2:11" x14ac:dyDescent="0.25">
      <c r="B10949" t="str">
        <f t="shared" si="174"/>
        <v/>
      </c>
      <c r="K10949"/>
    </row>
    <row r="10950" spans="2:11" x14ac:dyDescent="0.25">
      <c r="B10950" t="str">
        <f t="shared" si="174"/>
        <v/>
      </c>
      <c r="K10950"/>
    </row>
    <row r="10951" spans="2:11" x14ac:dyDescent="0.25">
      <c r="B10951" t="str">
        <f t="shared" si="174"/>
        <v/>
      </c>
      <c r="K10951"/>
    </row>
    <row r="10952" spans="2:11" x14ac:dyDescent="0.25">
      <c r="B10952" t="str">
        <f t="shared" si="174"/>
        <v/>
      </c>
      <c r="K10952"/>
    </row>
    <row r="10953" spans="2:11" x14ac:dyDescent="0.25">
      <c r="B10953" t="str">
        <f t="shared" si="174"/>
        <v/>
      </c>
      <c r="K10953"/>
    </row>
    <row r="10954" spans="2:11" x14ac:dyDescent="0.25">
      <c r="B10954" t="str">
        <f t="shared" ref="B10954:B11017" si="175">LEFT(A10954,3)</f>
        <v/>
      </c>
      <c r="K10954"/>
    </row>
    <row r="10955" spans="2:11" x14ac:dyDescent="0.25">
      <c r="B10955" t="str">
        <f t="shared" si="175"/>
        <v/>
      </c>
      <c r="K10955"/>
    </row>
    <row r="10956" spans="2:11" x14ac:dyDescent="0.25">
      <c r="B10956" t="str">
        <f t="shared" si="175"/>
        <v/>
      </c>
      <c r="K10956"/>
    </row>
    <row r="10957" spans="2:11" x14ac:dyDescent="0.25">
      <c r="B10957" t="str">
        <f t="shared" si="175"/>
        <v/>
      </c>
      <c r="K10957"/>
    </row>
    <row r="10958" spans="2:11" x14ac:dyDescent="0.25">
      <c r="B10958" t="str">
        <f t="shared" si="175"/>
        <v/>
      </c>
      <c r="K10958"/>
    </row>
    <row r="10959" spans="2:11" x14ac:dyDescent="0.25">
      <c r="B10959" t="str">
        <f t="shared" si="175"/>
        <v/>
      </c>
      <c r="K10959"/>
    </row>
    <row r="10960" spans="2:11" x14ac:dyDescent="0.25">
      <c r="B10960" t="str">
        <f t="shared" si="175"/>
        <v/>
      </c>
      <c r="K10960"/>
    </row>
    <row r="10961" spans="2:11" x14ac:dyDescent="0.25">
      <c r="B10961" t="str">
        <f t="shared" si="175"/>
        <v/>
      </c>
      <c r="K10961"/>
    </row>
    <row r="10962" spans="2:11" x14ac:dyDescent="0.25">
      <c r="B10962" t="str">
        <f t="shared" si="175"/>
        <v/>
      </c>
      <c r="K10962"/>
    </row>
    <row r="10963" spans="2:11" x14ac:dyDescent="0.25">
      <c r="B10963" t="str">
        <f t="shared" si="175"/>
        <v/>
      </c>
      <c r="K10963"/>
    </row>
    <row r="10964" spans="2:11" x14ac:dyDescent="0.25">
      <c r="B10964" t="str">
        <f t="shared" si="175"/>
        <v/>
      </c>
      <c r="K10964"/>
    </row>
    <row r="10965" spans="2:11" x14ac:dyDescent="0.25">
      <c r="B10965" t="str">
        <f t="shared" si="175"/>
        <v/>
      </c>
      <c r="K10965"/>
    </row>
    <row r="10966" spans="2:11" x14ac:dyDescent="0.25">
      <c r="B10966" t="str">
        <f t="shared" si="175"/>
        <v/>
      </c>
      <c r="K10966"/>
    </row>
    <row r="10967" spans="2:11" x14ac:dyDescent="0.25">
      <c r="B10967" t="str">
        <f t="shared" si="175"/>
        <v/>
      </c>
      <c r="K10967"/>
    </row>
    <row r="10968" spans="2:11" x14ac:dyDescent="0.25">
      <c r="B10968" t="str">
        <f t="shared" si="175"/>
        <v/>
      </c>
      <c r="K10968"/>
    </row>
    <row r="10969" spans="2:11" x14ac:dyDescent="0.25">
      <c r="B10969" t="str">
        <f t="shared" si="175"/>
        <v/>
      </c>
      <c r="K10969"/>
    </row>
    <row r="10970" spans="2:11" x14ac:dyDescent="0.25">
      <c r="B10970" t="str">
        <f t="shared" si="175"/>
        <v/>
      </c>
      <c r="K10970"/>
    </row>
    <row r="10971" spans="2:11" x14ac:dyDescent="0.25">
      <c r="B10971" t="str">
        <f t="shared" si="175"/>
        <v/>
      </c>
      <c r="K10971"/>
    </row>
    <row r="10972" spans="2:11" x14ac:dyDescent="0.25">
      <c r="B10972" t="str">
        <f t="shared" si="175"/>
        <v/>
      </c>
      <c r="K10972"/>
    </row>
    <row r="10973" spans="2:11" x14ac:dyDescent="0.25">
      <c r="B10973" t="str">
        <f t="shared" si="175"/>
        <v/>
      </c>
      <c r="K10973"/>
    </row>
    <row r="10974" spans="2:11" x14ac:dyDescent="0.25">
      <c r="B10974" t="str">
        <f t="shared" si="175"/>
        <v/>
      </c>
      <c r="K10974"/>
    </row>
    <row r="10975" spans="2:11" x14ac:dyDescent="0.25">
      <c r="B10975" t="str">
        <f t="shared" si="175"/>
        <v/>
      </c>
      <c r="K10975"/>
    </row>
    <row r="10976" spans="2:11" x14ac:dyDescent="0.25">
      <c r="B10976" t="str">
        <f t="shared" si="175"/>
        <v/>
      </c>
      <c r="K10976"/>
    </row>
    <row r="10977" spans="2:11" x14ac:dyDescent="0.25">
      <c r="B10977" t="str">
        <f t="shared" si="175"/>
        <v/>
      </c>
      <c r="K10977"/>
    </row>
    <row r="10978" spans="2:11" x14ac:dyDescent="0.25">
      <c r="B10978" t="str">
        <f t="shared" si="175"/>
        <v/>
      </c>
      <c r="K10978"/>
    </row>
    <row r="10979" spans="2:11" x14ac:dyDescent="0.25">
      <c r="B10979" t="str">
        <f t="shared" si="175"/>
        <v/>
      </c>
      <c r="K10979"/>
    </row>
    <row r="10980" spans="2:11" x14ac:dyDescent="0.25">
      <c r="B10980" t="str">
        <f t="shared" si="175"/>
        <v/>
      </c>
      <c r="K10980"/>
    </row>
    <row r="10981" spans="2:11" x14ac:dyDescent="0.25">
      <c r="B10981" t="str">
        <f t="shared" si="175"/>
        <v/>
      </c>
      <c r="K10981"/>
    </row>
    <row r="10982" spans="2:11" x14ac:dyDescent="0.25">
      <c r="B10982" t="str">
        <f t="shared" si="175"/>
        <v/>
      </c>
      <c r="K10982"/>
    </row>
    <row r="10983" spans="2:11" x14ac:dyDescent="0.25">
      <c r="B10983" t="str">
        <f t="shared" si="175"/>
        <v/>
      </c>
      <c r="K10983"/>
    </row>
    <row r="10984" spans="2:11" x14ac:dyDescent="0.25">
      <c r="B10984" t="str">
        <f t="shared" si="175"/>
        <v/>
      </c>
      <c r="K10984"/>
    </row>
    <row r="10985" spans="2:11" x14ac:dyDescent="0.25">
      <c r="B10985" t="str">
        <f t="shared" si="175"/>
        <v/>
      </c>
      <c r="K10985"/>
    </row>
    <row r="10986" spans="2:11" x14ac:dyDescent="0.25">
      <c r="B10986" t="str">
        <f t="shared" si="175"/>
        <v/>
      </c>
      <c r="K10986"/>
    </row>
    <row r="10987" spans="2:11" x14ac:dyDescent="0.25">
      <c r="B10987" t="str">
        <f t="shared" si="175"/>
        <v/>
      </c>
      <c r="K10987"/>
    </row>
    <row r="10988" spans="2:11" x14ac:dyDescent="0.25">
      <c r="B10988" t="str">
        <f t="shared" si="175"/>
        <v/>
      </c>
      <c r="K10988"/>
    </row>
    <row r="10989" spans="2:11" x14ac:dyDescent="0.25">
      <c r="B10989" t="str">
        <f t="shared" si="175"/>
        <v/>
      </c>
      <c r="K10989"/>
    </row>
    <row r="10990" spans="2:11" x14ac:dyDescent="0.25">
      <c r="B10990" t="str">
        <f t="shared" si="175"/>
        <v/>
      </c>
      <c r="K10990"/>
    </row>
    <row r="10991" spans="2:11" x14ac:dyDescent="0.25">
      <c r="B10991" t="str">
        <f t="shared" si="175"/>
        <v/>
      </c>
      <c r="K10991"/>
    </row>
    <row r="10992" spans="2:11" x14ac:dyDescent="0.25">
      <c r="B10992" t="str">
        <f t="shared" si="175"/>
        <v/>
      </c>
      <c r="K10992"/>
    </row>
    <row r="10993" spans="2:11" x14ac:dyDescent="0.25">
      <c r="B10993" t="str">
        <f t="shared" si="175"/>
        <v/>
      </c>
      <c r="K10993"/>
    </row>
    <row r="10994" spans="2:11" x14ac:dyDescent="0.25">
      <c r="B10994" t="str">
        <f t="shared" si="175"/>
        <v/>
      </c>
      <c r="K10994"/>
    </row>
    <row r="10995" spans="2:11" x14ac:dyDescent="0.25">
      <c r="B10995" t="str">
        <f t="shared" si="175"/>
        <v/>
      </c>
      <c r="K10995"/>
    </row>
    <row r="10996" spans="2:11" x14ac:dyDescent="0.25">
      <c r="B10996" t="str">
        <f t="shared" si="175"/>
        <v/>
      </c>
      <c r="K10996"/>
    </row>
    <row r="10997" spans="2:11" x14ac:dyDescent="0.25">
      <c r="B10997" t="str">
        <f t="shared" si="175"/>
        <v/>
      </c>
      <c r="K10997"/>
    </row>
    <row r="10998" spans="2:11" x14ac:dyDescent="0.25">
      <c r="B10998" t="str">
        <f t="shared" si="175"/>
        <v/>
      </c>
      <c r="K10998"/>
    </row>
    <row r="10999" spans="2:11" x14ac:dyDescent="0.25">
      <c r="B10999" t="str">
        <f t="shared" si="175"/>
        <v/>
      </c>
      <c r="K10999"/>
    </row>
    <row r="11000" spans="2:11" x14ac:dyDescent="0.25">
      <c r="B11000" t="str">
        <f t="shared" si="175"/>
        <v/>
      </c>
      <c r="K11000"/>
    </row>
    <row r="11001" spans="2:11" x14ac:dyDescent="0.25">
      <c r="B11001" t="str">
        <f t="shared" si="175"/>
        <v/>
      </c>
      <c r="K11001"/>
    </row>
    <row r="11002" spans="2:11" x14ac:dyDescent="0.25">
      <c r="B11002" t="str">
        <f t="shared" si="175"/>
        <v/>
      </c>
      <c r="K11002"/>
    </row>
    <row r="11003" spans="2:11" x14ac:dyDescent="0.25">
      <c r="B11003" t="str">
        <f t="shared" si="175"/>
        <v/>
      </c>
      <c r="K11003"/>
    </row>
    <row r="11004" spans="2:11" x14ac:dyDescent="0.25">
      <c r="B11004" t="str">
        <f t="shared" si="175"/>
        <v/>
      </c>
      <c r="K11004"/>
    </row>
    <row r="11005" spans="2:11" x14ac:dyDescent="0.25">
      <c r="B11005" t="str">
        <f t="shared" si="175"/>
        <v/>
      </c>
      <c r="K11005"/>
    </row>
    <row r="11006" spans="2:11" x14ac:dyDescent="0.25">
      <c r="B11006" t="str">
        <f t="shared" si="175"/>
        <v/>
      </c>
      <c r="K11006"/>
    </row>
    <row r="11007" spans="2:11" x14ac:dyDescent="0.25">
      <c r="B11007" t="str">
        <f t="shared" si="175"/>
        <v/>
      </c>
      <c r="K11007"/>
    </row>
    <row r="11008" spans="2:11" x14ac:dyDescent="0.25">
      <c r="B11008" t="str">
        <f t="shared" si="175"/>
        <v/>
      </c>
      <c r="K11008"/>
    </row>
    <row r="11009" spans="2:11" x14ac:dyDescent="0.25">
      <c r="B11009" t="str">
        <f t="shared" si="175"/>
        <v/>
      </c>
      <c r="K11009"/>
    </row>
    <row r="11010" spans="2:11" x14ac:dyDescent="0.25">
      <c r="B11010" t="str">
        <f t="shared" si="175"/>
        <v/>
      </c>
      <c r="K11010"/>
    </row>
    <row r="11011" spans="2:11" x14ac:dyDescent="0.25">
      <c r="B11011" t="str">
        <f t="shared" si="175"/>
        <v/>
      </c>
      <c r="K11011"/>
    </row>
    <row r="11012" spans="2:11" x14ac:dyDescent="0.25">
      <c r="B11012" t="str">
        <f t="shared" si="175"/>
        <v/>
      </c>
      <c r="K11012"/>
    </row>
    <row r="11013" spans="2:11" x14ac:dyDescent="0.25">
      <c r="B11013" t="str">
        <f t="shared" si="175"/>
        <v/>
      </c>
      <c r="K11013"/>
    </row>
    <row r="11014" spans="2:11" x14ac:dyDescent="0.25">
      <c r="B11014" t="str">
        <f t="shared" si="175"/>
        <v/>
      </c>
      <c r="K11014"/>
    </row>
    <row r="11015" spans="2:11" x14ac:dyDescent="0.25">
      <c r="B11015" t="str">
        <f t="shared" si="175"/>
        <v/>
      </c>
      <c r="K11015"/>
    </row>
    <row r="11016" spans="2:11" x14ac:dyDescent="0.25">
      <c r="B11016" t="str">
        <f t="shared" si="175"/>
        <v/>
      </c>
      <c r="K11016"/>
    </row>
    <row r="11017" spans="2:11" x14ac:dyDescent="0.25">
      <c r="B11017" t="str">
        <f t="shared" si="175"/>
        <v/>
      </c>
      <c r="K11017"/>
    </row>
    <row r="11018" spans="2:11" x14ac:dyDescent="0.25">
      <c r="B11018" t="str">
        <f t="shared" ref="B11018:B11081" si="176">LEFT(A11018,3)</f>
        <v/>
      </c>
      <c r="K11018"/>
    </row>
    <row r="11019" spans="2:11" x14ac:dyDescent="0.25">
      <c r="B11019" t="str">
        <f t="shared" si="176"/>
        <v/>
      </c>
      <c r="K11019"/>
    </row>
    <row r="11020" spans="2:11" x14ac:dyDescent="0.25">
      <c r="B11020" t="str">
        <f t="shared" si="176"/>
        <v/>
      </c>
      <c r="K11020"/>
    </row>
    <row r="11021" spans="2:11" x14ac:dyDescent="0.25">
      <c r="B11021" t="str">
        <f t="shared" si="176"/>
        <v/>
      </c>
      <c r="K11021"/>
    </row>
    <row r="11022" spans="2:11" x14ac:dyDescent="0.25">
      <c r="B11022" t="str">
        <f t="shared" si="176"/>
        <v/>
      </c>
      <c r="K11022"/>
    </row>
    <row r="11023" spans="2:11" x14ac:dyDescent="0.25">
      <c r="B11023" t="str">
        <f t="shared" si="176"/>
        <v/>
      </c>
      <c r="K11023"/>
    </row>
    <row r="11024" spans="2:11" x14ac:dyDescent="0.25">
      <c r="B11024" t="str">
        <f t="shared" si="176"/>
        <v/>
      </c>
      <c r="K11024"/>
    </row>
    <row r="11025" spans="2:11" x14ac:dyDescent="0.25">
      <c r="B11025" t="str">
        <f t="shared" si="176"/>
        <v/>
      </c>
      <c r="K11025"/>
    </row>
    <row r="11026" spans="2:11" x14ac:dyDescent="0.25">
      <c r="B11026" t="str">
        <f t="shared" si="176"/>
        <v/>
      </c>
      <c r="K11026"/>
    </row>
    <row r="11027" spans="2:11" x14ac:dyDescent="0.25">
      <c r="B11027" t="str">
        <f t="shared" si="176"/>
        <v/>
      </c>
      <c r="K11027"/>
    </row>
    <row r="11028" spans="2:11" x14ac:dyDescent="0.25">
      <c r="B11028" t="str">
        <f t="shared" si="176"/>
        <v/>
      </c>
      <c r="K11028"/>
    </row>
    <row r="11029" spans="2:11" x14ac:dyDescent="0.25">
      <c r="B11029" t="str">
        <f t="shared" si="176"/>
        <v/>
      </c>
      <c r="K11029"/>
    </row>
    <row r="11030" spans="2:11" x14ac:dyDescent="0.25">
      <c r="B11030" t="str">
        <f t="shared" si="176"/>
        <v/>
      </c>
      <c r="K11030"/>
    </row>
    <row r="11031" spans="2:11" x14ac:dyDescent="0.25">
      <c r="B11031" t="str">
        <f t="shared" si="176"/>
        <v/>
      </c>
      <c r="K11031"/>
    </row>
    <row r="11032" spans="2:11" x14ac:dyDescent="0.25">
      <c r="B11032" t="str">
        <f t="shared" si="176"/>
        <v/>
      </c>
      <c r="K11032"/>
    </row>
    <row r="11033" spans="2:11" x14ac:dyDescent="0.25">
      <c r="B11033" t="str">
        <f t="shared" si="176"/>
        <v/>
      </c>
      <c r="K11033"/>
    </row>
    <row r="11034" spans="2:11" x14ac:dyDescent="0.25">
      <c r="B11034" t="str">
        <f t="shared" si="176"/>
        <v/>
      </c>
      <c r="K11034"/>
    </row>
    <row r="11035" spans="2:11" x14ac:dyDescent="0.25">
      <c r="B11035" t="str">
        <f t="shared" si="176"/>
        <v/>
      </c>
      <c r="K11035"/>
    </row>
    <row r="11036" spans="2:11" x14ac:dyDescent="0.25">
      <c r="B11036" t="str">
        <f t="shared" si="176"/>
        <v/>
      </c>
      <c r="K11036"/>
    </row>
    <row r="11037" spans="2:11" x14ac:dyDescent="0.25">
      <c r="B11037" t="str">
        <f t="shared" si="176"/>
        <v/>
      </c>
      <c r="K11037"/>
    </row>
    <row r="11038" spans="2:11" x14ac:dyDescent="0.25">
      <c r="B11038" t="str">
        <f t="shared" si="176"/>
        <v/>
      </c>
      <c r="K11038"/>
    </row>
    <row r="11039" spans="2:11" x14ac:dyDescent="0.25">
      <c r="B11039" t="str">
        <f t="shared" si="176"/>
        <v/>
      </c>
      <c r="K11039"/>
    </row>
    <row r="11040" spans="2:11" x14ac:dyDescent="0.25">
      <c r="B11040" t="str">
        <f t="shared" si="176"/>
        <v/>
      </c>
      <c r="K11040"/>
    </row>
    <row r="11041" spans="2:11" x14ac:dyDescent="0.25">
      <c r="B11041" t="str">
        <f t="shared" si="176"/>
        <v/>
      </c>
      <c r="K11041"/>
    </row>
    <row r="11042" spans="2:11" x14ac:dyDescent="0.25">
      <c r="B11042" t="str">
        <f t="shared" si="176"/>
        <v/>
      </c>
      <c r="K11042"/>
    </row>
    <row r="11043" spans="2:11" x14ac:dyDescent="0.25">
      <c r="B11043" t="str">
        <f t="shared" si="176"/>
        <v/>
      </c>
      <c r="K11043"/>
    </row>
    <row r="11044" spans="2:11" x14ac:dyDescent="0.25">
      <c r="B11044" t="str">
        <f t="shared" si="176"/>
        <v/>
      </c>
      <c r="K11044"/>
    </row>
    <row r="11045" spans="2:11" x14ac:dyDescent="0.25">
      <c r="B11045" t="str">
        <f t="shared" si="176"/>
        <v/>
      </c>
      <c r="K11045"/>
    </row>
    <row r="11046" spans="2:11" x14ac:dyDescent="0.25">
      <c r="B11046" t="str">
        <f t="shared" si="176"/>
        <v/>
      </c>
      <c r="K11046"/>
    </row>
    <row r="11047" spans="2:11" x14ac:dyDescent="0.25">
      <c r="B11047" t="str">
        <f t="shared" si="176"/>
        <v/>
      </c>
      <c r="K11047"/>
    </row>
    <row r="11048" spans="2:11" x14ac:dyDescent="0.25">
      <c r="B11048" t="str">
        <f t="shared" si="176"/>
        <v/>
      </c>
      <c r="K11048"/>
    </row>
    <row r="11049" spans="2:11" x14ac:dyDescent="0.25">
      <c r="B11049" t="str">
        <f t="shared" si="176"/>
        <v/>
      </c>
      <c r="K11049"/>
    </row>
    <row r="11050" spans="2:11" x14ac:dyDescent="0.25">
      <c r="B11050" t="str">
        <f t="shared" si="176"/>
        <v/>
      </c>
      <c r="K11050"/>
    </row>
    <row r="11051" spans="2:11" x14ac:dyDescent="0.25">
      <c r="B11051" t="str">
        <f t="shared" si="176"/>
        <v/>
      </c>
      <c r="K11051"/>
    </row>
    <row r="11052" spans="2:11" x14ac:dyDescent="0.25">
      <c r="B11052" t="str">
        <f t="shared" si="176"/>
        <v/>
      </c>
      <c r="K11052"/>
    </row>
    <row r="11053" spans="2:11" x14ac:dyDescent="0.25">
      <c r="B11053" t="str">
        <f t="shared" si="176"/>
        <v/>
      </c>
      <c r="K11053"/>
    </row>
    <row r="11054" spans="2:11" x14ac:dyDescent="0.25">
      <c r="B11054" t="str">
        <f t="shared" si="176"/>
        <v/>
      </c>
      <c r="K11054"/>
    </row>
    <row r="11055" spans="2:11" x14ac:dyDescent="0.25">
      <c r="B11055" t="str">
        <f t="shared" si="176"/>
        <v/>
      </c>
      <c r="K11055"/>
    </row>
    <row r="11056" spans="2:11" x14ac:dyDescent="0.25">
      <c r="B11056" t="str">
        <f t="shared" si="176"/>
        <v/>
      </c>
      <c r="K11056"/>
    </row>
    <row r="11057" spans="2:11" x14ac:dyDescent="0.25">
      <c r="B11057" t="str">
        <f t="shared" si="176"/>
        <v/>
      </c>
      <c r="K11057"/>
    </row>
    <row r="11058" spans="2:11" x14ac:dyDescent="0.25">
      <c r="B11058" t="str">
        <f t="shared" si="176"/>
        <v/>
      </c>
      <c r="K11058"/>
    </row>
    <row r="11059" spans="2:11" x14ac:dyDescent="0.25">
      <c r="B11059" t="str">
        <f t="shared" si="176"/>
        <v/>
      </c>
      <c r="K11059"/>
    </row>
    <row r="11060" spans="2:11" x14ac:dyDescent="0.25">
      <c r="B11060" t="str">
        <f t="shared" si="176"/>
        <v/>
      </c>
      <c r="K11060"/>
    </row>
    <row r="11061" spans="2:11" x14ac:dyDescent="0.25">
      <c r="B11061" t="str">
        <f t="shared" si="176"/>
        <v/>
      </c>
      <c r="K11061"/>
    </row>
    <row r="11062" spans="2:11" x14ac:dyDescent="0.25">
      <c r="B11062" t="str">
        <f t="shared" si="176"/>
        <v/>
      </c>
      <c r="K11062"/>
    </row>
    <row r="11063" spans="2:11" x14ac:dyDescent="0.25">
      <c r="B11063" t="str">
        <f t="shared" si="176"/>
        <v/>
      </c>
      <c r="K11063"/>
    </row>
    <row r="11064" spans="2:11" x14ac:dyDescent="0.25">
      <c r="B11064" t="str">
        <f t="shared" si="176"/>
        <v/>
      </c>
      <c r="K11064"/>
    </row>
    <row r="11065" spans="2:11" x14ac:dyDescent="0.25">
      <c r="B11065" t="str">
        <f t="shared" si="176"/>
        <v/>
      </c>
      <c r="K11065"/>
    </row>
    <row r="11066" spans="2:11" x14ac:dyDescent="0.25">
      <c r="B11066" t="str">
        <f t="shared" si="176"/>
        <v/>
      </c>
      <c r="K11066"/>
    </row>
    <row r="11067" spans="2:11" x14ac:dyDescent="0.25">
      <c r="B11067" t="str">
        <f t="shared" si="176"/>
        <v/>
      </c>
      <c r="K11067"/>
    </row>
    <row r="11068" spans="2:11" x14ac:dyDescent="0.25">
      <c r="B11068" t="str">
        <f t="shared" si="176"/>
        <v/>
      </c>
      <c r="K11068"/>
    </row>
    <row r="11069" spans="2:11" x14ac:dyDescent="0.25">
      <c r="B11069" t="str">
        <f t="shared" si="176"/>
        <v/>
      </c>
      <c r="K11069"/>
    </row>
    <row r="11070" spans="2:11" x14ac:dyDescent="0.25">
      <c r="B11070" t="str">
        <f t="shared" si="176"/>
        <v/>
      </c>
      <c r="K11070"/>
    </row>
    <row r="11071" spans="2:11" x14ac:dyDescent="0.25">
      <c r="B11071" t="str">
        <f t="shared" si="176"/>
        <v/>
      </c>
      <c r="K11071"/>
    </row>
    <row r="11072" spans="2:11" x14ac:dyDescent="0.25">
      <c r="B11072" t="str">
        <f t="shared" si="176"/>
        <v/>
      </c>
      <c r="K11072"/>
    </row>
    <row r="11073" spans="2:11" x14ac:dyDescent="0.25">
      <c r="B11073" t="str">
        <f t="shared" si="176"/>
        <v/>
      </c>
      <c r="K11073"/>
    </row>
    <row r="11074" spans="2:11" x14ac:dyDescent="0.25">
      <c r="B11074" t="str">
        <f t="shared" si="176"/>
        <v/>
      </c>
      <c r="K11074"/>
    </row>
    <row r="11075" spans="2:11" x14ac:dyDescent="0.25">
      <c r="B11075" t="str">
        <f t="shared" si="176"/>
        <v/>
      </c>
      <c r="K11075"/>
    </row>
    <row r="11076" spans="2:11" x14ac:dyDescent="0.25">
      <c r="B11076" t="str">
        <f t="shared" si="176"/>
        <v/>
      </c>
      <c r="K11076"/>
    </row>
    <row r="11077" spans="2:11" x14ac:dyDescent="0.25">
      <c r="B11077" t="str">
        <f t="shared" si="176"/>
        <v/>
      </c>
      <c r="K11077"/>
    </row>
    <row r="11078" spans="2:11" x14ac:dyDescent="0.25">
      <c r="B11078" t="str">
        <f t="shared" si="176"/>
        <v/>
      </c>
      <c r="K11078"/>
    </row>
    <row r="11079" spans="2:11" x14ac:dyDescent="0.25">
      <c r="B11079" t="str">
        <f t="shared" si="176"/>
        <v/>
      </c>
      <c r="K11079"/>
    </row>
    <row r="11080" spans="2:11" x14ac:dyDescent="0.25">
      <c r="B11080" t="str">
        <f t="shared" si="176"/>
        <v/>
      </c>
      <c r="K11080"/>
    </row>
    <row r="11081" spans="2:11" x14ac:dyDescent="0.25">
      <c r="B11081" t="str">
        <f t="shared" si="176"/>
        <v/>
      </c>
      <c r="K11081"/>
    </row>
    <row r="11082" spans="2:11" x14ac:dyDescent="0.25">
      <c r="B11082" t="str">
        <f t="shared" ref="B11082:B11145" si="177">LEFT(A11082,3)</f>
        <v/>
      </c>
      <c r="K11082"/>
    </row>
    <row r="11083" spans="2:11" x14ac:dyDescent="0.25">
      <c r="B11083" t="str">
        <f t="shared" si="177"/>
        <v/>
      </c>
      <c r="K11083"/>
    </row>
    <row r="11084" spans="2:11" x14ac:dyDescent="0.25">
      <c r="B11084" t="str">
        <f t="shared" si="177"/>
        <v/>
      </c>
      <c r="K11084"/>
    </row>
    <row r="11085" spans="2:11" x14ac:dyDescent="0.25">
      <c r="B11085" t="str">
        <f t="shared" si="177"/>
        <v/>
      </c>
      <c r="K11085"/>
    </row>
    <row r="11086" spans="2:11" x14ac:dyDescent="0.25">
      <c r="B11086" t="str">
        <f t="shared" si="177"/>
        <v/>
      </c>
      <c r="K11086"/>
    </row>
    <row r="11087" spans="2:11" x14ac:dyDescent="0.25">
      <c r="B11087" t="str">
        <f t="shared" si="177"/>
        <v/>
      </c>
      <c r="K11087"/>
    </row>
    <row r="11088" spans="2:11" x14ac:dyDescent="0.25">
      <c r="B11088" t="str">
        <f t="shared" si="177"/>
        <v/>
      </c>
      <c r="K11088"/>
    </row>
    <row r="11089" spans="2:11" x14ac:dyDescent="0.25">
      <c r="B11089" t="str">
        <f t="shared" si="177"/>
        <v/>
      </c>
      <c r="K11089"/>
    </row>
    <row r="11090" spans="2:11" x14ac:dyDescent="0.25">
      <c r="B11090" t="str">
        <f t="shared" si="177"/>
        <v/>
      </c>
      <c r="K11090"/>
    </row>
    <row r="11091" spans="2:11" x14ac:dyDescent="0.25">
      <c r="B11091" t="str">
        <f t="shared" si="177"/>
        <v/>
      </c>
      <c r="K11091"/>
    </row>
    <row r="11092" spans="2:11" x14ac:dyDescent="0.25">
      <c r="B11092" t="str">
        <f t="shared" si="177"/>
        <v/>
      </c>
      <c r="K11092"/>
    </row>
    <row r="11093" spans="2:11" x14ac:dyDescent="0.25">
      <c r="B11093" t="str">
        <f t="shared" si="177"/>
        <v/>
      </c>
      <c r="K11093"/>
    </row>
    <row r="11094" spans="2:11" x14ac:dyDescent="0.25">
      <c r="B11094" t="str">
        <f t="shared" si="177"/>
        <v/>
      </c>
      <c r="K11094"/>
    </row>
    <row r="11095" spans="2:11" x14ac:dyDescent="0.25">
      <c r="B11095" t="str">
        <f t="shared" si="177"/>
        <v/>
      </c>
      <c r="K11095"/>
    </row>
    <row r="11096" spans="2:11" x14ac:dyDescent="0.25">
      <c r="B11096" t="str">
        <f t="shared" si="177"/>
        <v/>
      </c>
      <c r="K11096"/>
    </row>
    <row r="11097" spans="2:11" x14ac:dyDescent="0.25">
      <c r="B11097" t="str">
        <f t="shared" si="177"/>
        <v/>
      </c>
      <c r="K11097"/>
    </row>
    <row r="11098" spans="2:11" x14ac:dyDescent="0.25">
      <c r="B11098" t="str">
        <f t="shared" si="177"/>
        <v/>
      </c>
      <c r="K11098"/>
    </row>
    <row r="11099" spans="2:11" x14ac:dyDescent="0.25">
      <c r="B11099" t="str">
        <f t="shared" si="177"/>
        <v/>
      </c>
      <c r="K11099"/>
    </row>
    <row r="11100" spans="2:11" x14ac:dyDescent="0.25">
      <c r="B11100" t="str">
        <f t="shared" si="177"/>
        <v/>
      </c>
      <c r="K11100"/>
    </row>
    <row r="11101" spans="2:11" x14ac:dyDescent="0.25">
      <c r="B11101" t="str">
        <f t="shared" si="177"/>
        <v/>
      </c>
      <c r="K11101"/>
    </row>
    <row r="11102" spans="2:11" x14ac:dyDescent="0.25">
      <c r="B11102" t="str">
        <f t="shared" si="177"/>
        <v/>
      </c>
      <c r="K11102"/>
    </row>
    <row r="11103" spans="2:11" x14ac:dyDescent="0.25">
      <c r="B11103" t="str">
        <f t="shared" si="177"/>
        <v/>
      </c>
      <c r="K11103"/>
    </row>
    <row r="11104" spans="2:11" x14ac:dyDescent="0.25">
      <c r="B11104" t="str">
        <f t="shared" si="177"/>
        <v/>
      </c>
      <c r="K11104"/>
    </row>
    <row r="11105" spans="2:11" x14ac:dyDescent="0.25">
      <c r="B11105" t="str">
        <f t="shared" si="177"/>
        <v/>
      </c>
      <c r="K11105"/>
    </row>
    <row r="11106" spans="2:11" x14ac:dyDescent="0.25">
      <c r="B11106" t="str">
        <f t="shared" si="177"/>
        <v/>
      </c>
      <c r="K11106"/>
    </row>
    <row r="11107" spans="2:11" x14ac:dyDescent="0.25">
      <c r="B11107" t="str">
        <f t="shared" si="177"/>
        <v/>
      </c>
      <c r="K11107"/>
    </row>
    <row r="11108" spans="2:11" x14ac:dyDescent="0.25">
      <c r="B11108" t="str">
        <f t="shared" si="177"/>
        <v/>
      </c>
      <c r="K11108"/>
    </row>
    <row r="11109" spans="2:11" x14ac:dyDescent="0.25">
      <c r="B11109" t="str">
        <f t="shared" si="177"/>
        <v/>
      </c>
      <c r="K11109"/>
    </row>
    <row r="11110" spans="2:11" x14ac:dyDescent="0.25">
      <c r="B11110" t="str">
        <f t="shared" si="177"/>
        <v/>
      </c>
      <c r="K11110"/>
    </row>
    <row r="11111" spans="2:11" x14ac:dyDescent="0.25">
      <c r="B11111" t="str">
        <f t="shared" si="177"/>
        <v/>
      </c>
      <c r="K11111"/>
    </row>
    <row r="11112" spans="2:11" x14ac:dyDescent="0.25">
      <c r="B11112" t="str">
        <f t="shared" si="177"/>
        <v/>
      </c>
      <c r="K11112"/>
    </row>
    <row r="11113" spans="2:11" x14ac:dyDescent="0.25">
      <c r="B11113" t="str">
        <f t="shared" si="177"/>
        <v/>
      </c>
      <c r="K11113"/>
    </row>
    <row r="11114" spans="2:11" x14ac:dyDescent="0.25">
      <c r="B11114" t="str">
        <f t="shared" si="177"/>
        <v/>
      </c>
      <c r="K11114"/>
    </row>
    <row r="11115" spans="2:11" x14ac:dyDescent="0.25">
      <c r="B11115" t="str">
        <f t="shared" si="177"/>
        <v/>
      </c>
      <c r="K11115"/>
    </row>
    <row r="11116" spans="2:11" x14ac:dyDescent="0.25">
      <c r="B11116" t="str">
        <f t="shared" si="177"/>
        <v/>
      </c>
      <c r="K11116"/>
    </row>
    <row r="11117" spans="2:11" x14ac:dyDescent="0.25">
      <c r="B11117" t="str">
        <f t="shared" si="177"/>
        <v/>
      </c>
      <c r="K11117"/>
    </row>
    <row r="11118" spans="2:11" x14ac:dyDescent="0.25">
      <c r="B11118" t="str">
        <f t="shared" si="177"/>
        <v/>
      </c>
      <c r="K11118"/>
    </row>
    <row r="11119" spans="2:11" x14ac:dyDescent="0.25">
      <c r="B11119" t="str">
        <f t="shared" si="177"/>
        <v/>
      </c>
      <c r="K11119"/>
    </row>
    <row r="11120" spans="2:11" x14ac:dyDescent="0.25">
      <c r="B11120" t="str">
        <f t="shared" si="177"/>
        <v/>
      </c>
      <c r="K11120"/>
    </row>
    <row r="11121" spans="2:11" x14ac:dyDescent="0.25">
      <c r="B11121" t="str">
        <f t="shared" si="177"/>
        <v/>
      </c>
      <c r="K11121"/>
    </row>
    <row r="11122" spans="2:11" x14ac:dyDescent="0.25">
      <c r="B11122" t="str">
        <f t="shared" si="177"/>
        <v/>
      </c>
      <c r="K11122"/>
    </row>
    <row r="11123" spans="2:11" x14ac:dyDescent="0.25">
      <c r="B11123" t="str">
        <f t="shared" si="177"/>
        <v/>
      </c>
      <c r="K11123"/>
    </row>
    <row r="11124" spans="2:11" x14ac:dyDescent="0.25">
      <c r="B11124" t="str">
        <f t="shared" si="177"/>
        <v/>
      </c>
      <c r="K11124"/>
    </row>
    <row r="11125" spans="2:11" x14ac:dyDescent="0.25">
      <c r="B11125" t="str">
        <f t="shared" si="177"/>
        <v/>
      </c>
      <c r="K11125"/>
    </row>
    <row r="11126" spans="2:11" x14ac:dyDescent="0.25">
      <c r="B11126" t="str">
        <f t="shared" si="177"/>
        <v/>
      </c>
      <c r="K11126"/>
    </row>
    <row r="11127" spans="2:11" x14ac:dyDescent="0.25">
      <c r="B11127" t="str">
        <f t="shared" si="177"/>
        <v/>
      </c>
      <c r="K11127"/>
    </row>
    <row r="11128" spans="2:11" x14ac:dyDescent="0.25">
      <c r="B11128" t="str">
        <f t="shared" si="177"/>
        <v/>
      </c>
      <c r="K11128"/>
    </row>
    <row r="11129" spans="2:11" x14ac:dyDescent="0.25">
      <c r="B11129" t="str">
        <f t="shared" si="177"/>
        <v/>
      </c>
      <c r="K11129"/>
    </row>
    <row r="11130" spans="2:11" x14ac:dyDescent="0.25">
      <c r="B11130" t="str">
        <f t="shared" si="177"/>
        <v/>
      </c>
      <c r="K11130"/>
    </row>
    <row r="11131" spans="2:11" x14ac:dyDescent="0.25">
      <c r="B11131" t="str">
        <f t="shared" si="177"/>
        <v/>
      </c>
      <c r="K11131"/>
    </row>
    <row r="11132" spans="2:11" x14ac:dyDescent="0.25">
      <c r="B11132" t="str">
        <f t="shared" si="177"/>
        <v/>
      </c>
      <c r="K11132"/>
    </row>
    <row r="11133" spans="2:11" x14ac:dyDescent="0.25">
      <c r="B11133" t="str">
        <f t="shared" si="177"/>
        <v/>
      </c>
      <c r="K11133"/>
    </row>
    <row r="11134" spans="2:11" x14ac:dyDescent="0.25">
      <c r="B11134" t="str">
        <f t="shared" si="177"/>
        <v/>
      </c>
      <c r="K11134"/>
    </row>
    <row r="11135" spans="2:11" x14ac:dyDescent="0.25">
      <c r="B11135" t="str">
        <f t="shared" si="177"/>
        <v/>
      </c>
      <c r="K11135"/>
    </row>
    <row r="11136" spans="2:11" x14ac:dyDescent="0.25">
      <c r="B11136" t="str">
        <f t="shared" si="177"/>
        <v/>
      </c>
      <c r="K11136"/>
    </row>
    <row r="11137" spans="2:11" x14ac:dyDescent="0.25">
      <c r="B11137" t="str">
        <f t="shared" si="177"/>
        <v/>
      </c>
      <c r="K11137"/>
    </row>
    <row r="11138" spans="2:11" x14ac:dyDescent="0.25">
      <c r="B11138" t="str">
        <f t="shared" si="177"/>
        <v/>
      </c>
      <c r="K11138"/>
    </row>
    <row r="11139" spans="2:11" x14ac:dyDescent="0.25">
      <c r="B11139" t="str">
        <f t="shared" si="177"/>
        <v/>
      </c>
      <c r="K11139"/>
    </row>
    <row r="11140" spans="2:11" x14ac:dyDescent="0.25">
      <c r="B11140" t="str">
        <f t="shared" si="177"/>
        <v/>
      </c>
      <c r="K11140"/>
    </row>
    <row r="11141" spans="2:11" x14ac:dyDescent="0.25">
      <c r="B11141" t="str">
        <f t="shared" si="177"/>
        <v/>
      </c>
      <c r="K11141"/>
    </row>
    <row r="11142" spans="2:11" x14ac:dyDescent="0.25">
      <c r="B11142" t="str">
        <f t="shared" si="177"/>
        <v/>
      </c>
      <c r="K11142"/>
    </row>
    <row r="11143" spans="2:11" x14ac:dyDescent="0.25">
      <c r="B11143" t="str">
        <f t="shared" si="177"/>
        <v/>
      </c>
      <c r="K11143"/>
    </row>
    <row r="11144" spans="2:11" x14ac:dyDescent="0.25">
      <c r="B11144" t="str">
        <f t="shared" si="177"/>
        <v/>
      </c>
      <c r="K11144"/>
    </row>
    <row r="11145" spans="2:11" x14ac:dyDescent="0.25">
      <c r="B11145" t="str">
        <f t="shared" si="177"/>
        <v/>
      </c>
      <c r="K11145"/>
    </row>
    <row r="11146" spans="2:11" x14ac:dyDescent="0.25">
      <c r="B11146" t="str">
        <f t="shared" ref="B11146:B11209" si="178">LEFT(A11146,3)</f>
        <v/>
      </c>
      <c r="K11146"/>
    </row>
    <row r="11147" spans="2:11" x14ac:dyDescent="0.25">
      <c r="B11147" t="str">
        <f t="shared" si="178"/>
        <v/>
      </c>
      <c r="K11147"/>
    </row>
    <row r="11148" spans="2:11" x14ac:dyDescent="0.25">
      <c r="B11148" t="str">
        <f t="shared" si="178"/>
        <v/>
      </c>
      <c r="K11148"/>
    </row>
    <row r="11149" spans="2:11" x14ac:dyDescent="0.25">
      <c r="B11149" t="str">
        <f t="shared" si="178"/>
        <v/>
      </c>
      <c r="K11149"/>
    </row>
    <row r="11150" spans="2:11" x14ac:dyDescent="0.25">
      <c r="B11150" t="str">
        <f t="shared" si="178"/>
        <v/>
      </c>
      <c r="K11150"/>
    </row>
    <row r="11151" spans="2:11" x14ac:dyDescent="0.25">
      <c r="B11151" t="str">
        <f t="shared" si="178"/>
        <v/>
      </c>
      <c r="K11151"/>
    </row>
    <row r="11152" spans="2:11" x14ac:dyDescent="0.25">
      <c r="B11152" t="str">
        <f t="shared" si="178"/>
        <v/>
      </c>
      <c r="K11152"/>
    </row>
    <row r="11153" spans="2:11" x14ac:dyDescent="0.25">
      <c r="B11153" t="str">
        <f t="shared" si="178"/>
        <v/>
      </c>
      <c r="K11153"/>
    </row>
    <row r="11154" spans="2:11" x14ac:dyDescent="0.25">
      <c r="B11154" t="str">
        <f t="shared" si="178"/>
        <v/>
      </c>
      <c r="K11154"/>
    </row>
    <row r="11155" spans="2:11" x14ac:dyDescent="0.25">
      <c r="B11155" t="str">
        <f t="shared" si="178"/>
        <v/>
      </c>
      <c r="K11155"/>
    </row>
    <row r="11156" spans="2:11" x14ac:dyDescent="0.25">
      <c r="B11156" t="str">
        <f t="shared" si="178"/>
        <v/>
      </c>
      <c r="K11156"/>
    </row>
    <row r="11157" spans="2:11" x14ac:dyDescent="0.25">
      <c r="B11157" t="str">
        <f t="shared" si="178"/>
        <v/>
      </c>
      <c r="K11157"/>
    </row>
    <row r="11158" spans="2:11" x14ac:dyDescent="0.25">
      <c r="B11158" t="str">
        <f t="shared" si="178"/>
        <v/>
      </c>
      <c r="K11158"/>
    </row>
    <row r="11159" spans="2:11" x14ac:dyDescent="0.25">
      <c r="B11159" t="str">
        <f t="shared" si="178"/>
        <v/>
      </c>
      <c r="K11159"/>
    </row>
    <row r="11160" spans="2:11" x14ac:dyDescent="0.25">
      <c r="B11160" t="str">
        <f t="shared" si="178"/>
        <v/>
      </c>
      <c r="K11160"/>
    </row>
    <row r="11161" spans="2:11" x14ac:dyDescent="0.25">
      <c r="B11161" t="str">
        <f t="shared" si="178"/>
        <v/>
      </c>
      <c r="K11161"/>
    </row>
    <row r="11162" spans="2:11" x14ac:dyDescent="0.25">
      <c r="B11162" t="str">
        <f t="shared" si="178"/>
        <v/>
      </c>
      <c r="K11162"/>
    </row>
    <row r="11163" spans="2:11" x14ac:dyDescent="0.25">
      <c r="B11163" t="str">
        <f t="shared" si="178"/>
        <v/>
      </c>
      <c r="K11163"/>
    </row>
    <row r="11164" spans="2:11" x14ac:dyDescent="0.25">
      <c r="B11164" t="str">
        <f t="shared" si="178"/>
        <v/>
      </c>
      <c r="K11164"/>
    </row>
    <row r="11165" spans="2:11" x14ac:dyDescent="0.25">
      <c r="B11165" t="str">
        <f t="shared" si="178"/>
        <v/>
      </c>
      <c r="K11165"/>
    </row>
    <row r="11166" spans="2:11" x14ac:dyDescent="0.25">
      <c r="B11166" t="str">
        <f t="shared" si="178"/>
        <v/>
      </c>
      <c r="K11166"/>
    </row>
    <row r="11167" spans="2:11" x14ac:dyDescent="0.25">
      <c r="B11167" t="str">
        <f t="shared" si="178"/>
        <v/>
      </c>
      <c r="K11167"/>
    </row>
    <row r="11168" spans="2:11" x14ac:dyDescent="0.25">
      <c r="B11168" t="str">
        <f t="shared" si="178"/>
        <v/>
      </c>
      <c r="K11168"/>
    </row>
    <row r="11169" spans="2:11" x14ac:dyDescent="0.25">
      <c r="B11169" t="str">
        <f t="shared" si="178"/>
        <v/>
      </c>
      <c r="K11169"/>
    </row>
    <row r="11170" spans="2:11" x14ac:dyDescent="0.25">
      <c r="B11170" t="str">
        <f t="shared" si="178"/>
        <v/>
      </c>
      <c r="K11170"/>
    </row>
    <row r="11171" spans="2:11" x14ac:dyDescent="0.25">
      <c r="B11171" t="str">
        <f t="shared" si="178"/>
        <v/>
      </c>
      <c r="K11171"/>
    </row>
    <row r="11172" spans="2:11" x14ac:dyDescent="0.25">
      <c r="B11172" t="str">
        <f t="shared" si="178"/>
        <v/>
      </c>
      <c r="K11172"/>
    </row>
    <row r="11173" spans="2:11" x14ac:dyDescent="0.25">
      <c r="B11173" t="str">
        <f t="shared" si="178"/>
        <v/>
      </c>
      <c r="K11173"/>
    </row>
    <row r="11174" spans="2:11" x14ac:dyDescent="0.25">
      <c r="B11174" t="str">
        <f t="shared" si="178"/>
        <v/>
      </c>
      <c r="K11174"/>
    </row>
    <row r="11175" spans="2:11" x14ac:dyDescent="0.25">
      <c r="B11175" t="str">
        <f t="shared" si="178"/>
        <v/>
      </c>
      <c r="K11175"/>
    </row>
    <row r="11176" spans="2:11" x14ac:dyDescent="0.25">
      <c r="B11176" t="str">
        <f t="shared" si="178"/>
        <v/>
      </c>
      <c r="K11176"/>
    </row>
    <row r="11177" spans="2:11" x14ac:dyDescent="0.25">
      <c r="B11177" t="str">
        <f t="shared" si="178"/>
        <v/>
      </c>
      <c r="K11177"/>
    </row>
    <row r="11178" spans="2:11" x14ac:dyDescent="0.25">
      <c r="B11178" t="str">
        <f t="shared" si="178"/>
        <v/>
      </c>
      <c r="K11178"/>
    </row>
    <row r="11179" spans="2:11" x14ac:dyDescent="0.25">
      <c r="B11179" t="str">
        <f t="shared" si="178"/>
        <v/>
      </c>
      <c r="K11179"/>
    </row>
    <row r="11180" spans="2:11" x14ac:dyDescent="0.25">
      <c r="B11180" t="str">
        <f t="shared" si="178"/>
        <v/>
      </c>
      <c r="K11180"/>
    </row>
    <row r="11181" spans="2:11" x14ac:dyDescent="0.25">
      <c r="B11181" t="str">
        <f t="shared" si="178"/>
        <v/>
      </c>
      <c r="K11181"/>
    </row>
    <row r="11182" spans="2:11" x14ac:dyDescent="0.25">
      <c r="B11182" t="str">
        <f t="shared" si="178"/>
        <v/>
      </c>
      <c r="K11182"/>
    </row>
    <row r="11183" spans="2:11" x14ac:dyDescent="0.25">
      <c r="B11183" t="str">
        <f t="shared" si="178"/>
        <v/>
      </c>
      <c r="K11183"/>
    </row>
    <row r="11184" spans="2:11" x14ac:dyDescent="0.25">
      <c r="B11184" t="str">
        <f t="shared" si="178"/>
        <v/>
      </c>
      <c r="K11184"/>
    </row>
    <row r="11185" spans="2:11" x14ac:dyDescent="0.25">
      <c r="B11185" t="str">
        <f t="shared" si="178"/>
        <v/>
      </c>
      <c r="K11185"/>
    </row>
    <row r="11186" spans="2:11" x14ac:dyDescent="0.25">
      <c r="B11186" t="str">
        <f t="shared" si="178"/>
        <v/>
      </c>
      <c r="K11186"/>
    </row>
    <row r="11187" spans="2:11" x14ac:dyDescent="0.25">
      <c r="B11187" t="str">
        <f t="shared" si="178"/>
        <v/>
      </c>
      <c r="K11187"/>
    </row>
    <row r="11188" spans="2:11" x14ac:dyDescent="0.25">
      <c r="B11188" t="str">
        <f t="shared" si="178"/>
        <v/>
      </c>
      <c r="K11188"/>
    </row>
    <row r="11189" spans="2:11" x14ac:dyDescent="0.25">
      <c r="B11189" t="str">
        <f t="shared" si="178"/>
        <v/>
      </c>
      <c r="K11189"/>
    </row>
    <row r="11190" spans="2:11" x14ac:dyDescent="0.25">
      <c r="B11190" t="str">
        <f t="shared" si="178"/>
        <v/>
      </c>
      <c r="K11190"/>
    </row>
    <row r="11191" spans="2:11" x14ac:dyDescent="0.25">
      <c r="B11191" t="str">
        <f t="shared" si="178"/>
        <v/>
      </c>
      <c r="K11191"/>
    </row>
    <row r="11192" spans="2:11" x14ac:dyDescent="0.25">
      <c r="B11192" t="str">
        <f t="shared" si="178"/>
        <v/>
      </c>
      <c r="K11192"/>
    </row>
    <row r="11193" spans="2:11" x14ac:dyDescent="0.25">
      <c r="B11193" t="str">
        <f t="shared" si="178"/>
        <v/>
      </c>
      <c r="K11193"/>
    </row>
    <row r="11194" spans="2:11" x14ac:dyDescent="0.25">
      <c r="B11194" t="str">
        <f t="shared" si="178"/>
        <v/>
      </c>
      <c r="K11194"/>
    </row>
    <row r="11195" spans="2:11" x14ac:dyDescent="0.25">
      <c r="B11195" t="str">
        <f t="shared" si="178"/>
        <v/>
      </c>
      <c r="K11195"/>
    </row>
    <row r="11196" spans="2:11" x14ac:dyDescent="0.25">
      <c r="B11196" t="str">
        <f t="shared" si="178"/>
        <v/>
      </c>
      <c r="K11196"/>
    </row>
    <row r="11197" spans="2:11" x14ac:dyDescent="0.25">
      <c r="B11197" t="str">
        <f t="shared" si="178"/>
        <v/>
      </c>
      <c r="K11197"/>
    </row>
    <row r="11198" spans="2:11" x14ac:dyDescent="0.25">
      <c r="B11198" t="str">
        <f t="shared" si="178"/>
        <v/>
      </c>
      <c r="K11198"/>
    </row>
    <row r="11199" spans="2:11" x14ac:dyDescent="0.25">
      <c r="B11199" t="str">
        <f t="shared" si="178"/>
        <v/>
      </c>
      <c r="K11199"/>
    </row>
    <row r="11200" spans="2:11" x14ac:dyDescent="0.25">
      <c r="B11200" t="str">
        <f t="shared" si="178"/>
        <v/>
      </c>
      <c r="K11200"/>
    </row>
    <row r="11201" spans="2:11" x14ac:dyDescent="0.25">
      <c r="B11201" t="str">
        <f t="shared" si="178"/>
        <v/>
      </c>
      <c r="K11201"/>
    </row>
    <row r="11202" spans="2:11" x14ac:dyDescent="0.25">
      <c r="B11202" t="str">
        <f t="shared" si="178"/>
        <v/>
      </c>
      <c r="K11202"/>
    </row>
    <row r="11203" spans="2:11" x14ac:dyDescent="0.25">
      <c r="B11203" t="str">
        <f t="shared" si="178"/>
        <v/>
      </c>
      <c r="K11203"/>
    </row>
    <row r="11204" spans="2:11" x14ac:dyDescent="0.25">
      <c r="B11204" t="str">
        <f t="shared" si="178"/>
        <v/>
      </c>
      <c r="K11204"/>
    </row>
    <row r="11205" spans="2:11" x14ac:dyDescent="0.25">
      <c r="B11205" t="str">
        <f t="shared" si="178"/>
        <v/>
      </c>
      <c r="K11205"/>
    </row>
    <row r="11206" spans="2:11" x14ac:dyDescent="0.25">
      <c r="B11206" t="str">
        <f t="shared" si="178"/>
        <v/>
      </c>
      <c r="K11206"/>
    </row>
    <row r="11207" spans="2:11" x14ac:dyDescent="0.25">
      <c r="B11207" t="str">
        <f t="shared" si="178"/>
        <v/>
      </c>
      <c r="K11207"/>
    </row>
    <row r="11208" spans="2:11" x14ac:dyDescent="0.25">
      <c r="B11208" t="str">
        <f t="shared" si="178"/>
        <v/>
      </c>
      <c r="K11208"/>
    </row>
    <row r="11209" spans="2:11" x14ac:dyDescent="0.25">
      <c r="B11209" t="str">
        <f t="shared" si="178"/>
        <v/>
      </c>
      <c r="K11209"/>
    </row>
    <row r="11210" spans="2:11" x14ac:dyDescent="0.25">
      <c r="B11210" t="str">
        <f t="shared" ref="B11210:B11273" si="179">LEFT(A11210,3)</f>
        <v/>
      </c>
      <c r="K11210"/>
    </row>
    <row r="11211" spans="2:11" x14ac:dyDescent="0.25">
      <c r="B11211" t="str">
        <f t="shared" si="179"/>
        <v/>
      </c>
      <c r="K11211"/>
    </row>
    <row r="11212" spans="2:11" x14ac:dyDescent="0.25">
      <c r="B11212" t="str">
        <f t="shared" si="179"/>
        <v/>
      </c>
      <c r="K11212"/>
    </row>
    <row r="11213" spans="2:11" x14ac:dyDescent="0.25">
      <c r="B11213" t="str">
        <f t="shared" si="179"/>
        <v/>
      </c>
      <c r="K11213"/>
    </row>
    <row r="11214" spans="2:11" x14ac:dyDescent="0.25">
      <c r="B11214" t="str">
        <f t="shared" si="179"/>
        <v/>
      </c>
      <c r="K11214"/>
    </row>
    <row r="11215" spans="2:11" x14ac:dyDescent="0.25">
      <c r="B11215" t="str">
        <f t="shared" si="179"/>
        <v/>
      </c>
      <c r="K11215"/>
    </row>
    <row r="11216" spans="2:11" x14ac:dyDescent="0.25">
      <c r="B11216" t="str">
        <f t="shared" si="179"/>
        <v/>
      </c>
      <c r="K11216"/>
    </row>
    <row r="11217" spans="2:11" x14ac:dyDescent="0.25">
      <c r="B11217" t="str">
        <f t="shared" si="179"/>
        <v/>
      </c>
      <c r="K11217"/>
    </row>
    <row r="11218" spans="2:11" x14ac:dyDescent="0.25">
      <c r="B11218" t="str">
        <f t="shared" si="179"/>
        <v/>
      </c>
      <c r="K11218"/>
    </row>
    <row r="11219" spans="2:11" x14ac:dyDescent="0.25">
      <c r="B11219" t="str">
        <f t="shared" si="179"/>
        <v/>
      </c>
      <c r="K11219"/>
    </row>
    <row r="11220" spans="2:11" x14ac:dyDescent="0.25">
      <c r="B11220" t="str">
        <f t="shared" si="179"/>
        <v/>
      </c>
      <c r="K11220"/>
    </row>
    <row r="11221" spans="2:11" x14ac:dyDescent="0.25">
      <c r="B11221" t="str">
        <f t="shared" si="179"/>
        <v/>
      </c>
      <c r="K11221"/>
    </row>
    <row r="11222" spans="2:11" x14ac:dyDescent="0.25">
      <c r="B11222" t="str">
        <f t="shared" si="179"/>
        <v/>
      </c>
      <c r="K11222"/>
    </row>
    <row r="11223" spans="2:11" x14ac:dyDescent="0.25">
      <c r="B11223" t="str">
        <f t="shared" si="179"/>
        <v/>
      </c>
      <c r="K11223"/>
    </row>
    <row r="11224" spans="2:11" x14ac:dyDescent="0.25">
      <c r="B11224" t="str">
        <f t="shared" si="179"/>
        <v/>
      </c>
      <c r="K11224"/>
    </row>
    <row r="11225" spans="2:11" x14ac:dyDescent="0.25">
      <c r="B11225" t="str">
        <f t="shared" si="179"/>
        <v/>
      </c>
      <c r="K11225"/>
    </row>
    <row r="11226" spans="2:11" x14ac:dyDescent="0.25">
      <c r="B11226" t="str">
        <f t="shared" si="179"/>
        <v/>
      </c>
      <c r="K11226"/>
    </row>
    <row r="11227" spans="2:11" x14ac:dyDescent="0.25">
      <c r="B11227" t="str">
        <f t="shared" si="179"/>
        <v/>
      </c>
      <c r="K11227"/>
    </row>
    <row r="11228" spans="2:11" x14ac:dyDescent="0.25">
      <c r="B11228" t="str">
        <f t="shared" si="179"/>
        <v/>
      </c>
      <c r="K11228"/>
    </row>
    <row r="11229" spans="2:11" x14ac:dyDescent="0.25">
      <c r="B11229" t="str">
        <f t="shared" si="179"/>
        <v/>
      </c>
      <c r="K11229"/>
    </row>
    <row r="11230" spans="2:11" x14ac:dyDescent="0.25">
      <c r="B11230" t="str">
        <f t="shared" si="179"/>
        <v/>
      </c>
      <c r="K11230"/>
    </row>
    <row r="11231" spans="2:11" x14ac:dyDescent="0.25">
      <c r="B11231" t="str">
        <f t="shared" si="179"/>
        <v/>
      </c>
      <c r="K11231"/>
    </row>
    <row r="11232" spans="2:11" x14ac:dyDescent="0.25">
      <c r="B11232" t="str">
        <f t="shared" si="179"/>
        <v/>
      </c>
      <c r="K11232"/>
    </row>
    <row r="11233" spans="2:11" x14ac:dyDescent="0.25">
      <c r="B11233" t="str">
        <f t="shared" si="179"/>
        <v/>
      </c>
      <c r="K11233"/>
    </row>
    <row r="11234" spans="2:11" x14ac:dyDescent="0.25">
      <c r="B11234" t="str">
        <f t="shared" si="179"/>
        <v/>
      </c>
      <c r="K11234"/>
    </row>
    <row r="11235" spans="2:11" x14ac:dyDescent="0.25">
      <c r="B11235" t="str">
        <f t="shared" si="179"/>
        <v/>
      </c>
      <c r="K11235"/>
    </row>
    <row r="11236" spans="2:11" x14ac:dyDescent="0.25">
      <c r="B11236" t="str">
        <f t="shared" si="179"/>
        <v/>
      </c>
      <c r="K11236"/>
    </row>
    <row r="11237" spans="2:11" x14ac:dyDescent="0.25">
      <c r="B11237" t="str">
        <f t="shared" si="179"/>
        <v/>
      </c>
      <c r="K11237"/>
    </row>
    <row r="11238" spans="2:11" x14ac:dyDescent="0.25">
      <c r="B11238" t="str">
        <f t="shared" si="179"/>
        <v/>
      </c>
      <c r="K11238"/>
    </row>
    <row r="11239" spans="2:11" x14ac:dyDescent="0.25">
      <c r="B11239" t="str">
        <f t="shared" si="179"/>
        <v/>
      </c>
      <c r="K11239"/>
    </row>
    <row r="11240" spans="2:11" x14ac:dyDescent="0.25">
      <c r="B11240" t="str">
        <f t="shared" si="179"/>
        <v/>
      </c>
      <c r="K11240"/>
    </row>
    <row r="11241" spans="2:11" x14ac:dyDescent="0.25">
      <c r="B11241" t="str">
        <f t="shared" si="179"/>
        <v/>
      </c>
      <c r="K11241"/>
    </row>
    <row r="11242" spans="2:11" x14ac:dyDescent="0.25">
      <c r="B11242" t="str">
        <f t="shared" si="179"/>
        <v/>
      </c>
      <c r="K11242"/>
    </row>
    <row r="11243" spans="2:11" x14ac:dyDescent="0.25">
      <c r="B11243" t="str">
        <f t="shared" si="179"/>
        <v/>
      </c>
      <c r="K11243"/>
    </row>
    <row r="11244" spans="2:11" x14ac:dyDescent="0.25">
      <c r="B11244" t="str">
        <f t="shared" si="179"/>
        <v/>
      </c>
      <c r="K11244"/>
    </row>
    <row r="11245" spans="2:11" x14ac:dyDescent="0.25">
      <c r="B11245" t="str">
        <f t="shared" si="179"/>
        <v/>
      </c>
      <c r="K11245"/>
    </row>
    <row r="11246" spans="2:11" x14ac:dyDescent="0.25">
      <c r="B11246" t="str">
        <f t="shared" si="179"/>
        <v/>
      </c>
      <c r="K11246"/>
    </row>
    <row r="11247" spans="2:11" x14ac:dyDescent="0.25">
      <c r="B11247" t="str">
        <f t="shared" si="179"/>
        <v/>
      </c>
      <c r="K11247"/>
    </row>
    <row r="11248" spans="2:11" x14ac:dyDescent="0.25">
      <c r="B11248" t="str">
        <f t="shared" si="179"/>
        <v/>
      </c>
      <c r="K11248"/>
    </row>
    <row r="11249" spans="2:11" x14ac:dyDescent="0.25">
      <c r="B11249" t="str">
        <f t="shared" si="179"/>
        <v/>
      </c>
      <c r="K11249"/>
    </row>
    <row r="11250" spans="2:11" x14ac:dyDescent="0.25">
      <c r="B11250" t="str">
        <f t="shared" si="179"/>
        <v/>
      </c>
      <c r="K11250"/>
    </row>
    <row r="11251" spans="2:11" x14ac:dyDescent="0.25">
      <c r="B11251" t="str">
        <f t="shared" si="179"/>
        <v/>
      </c>
      <c r="K11251"/>
    </row>
    <row r="11252" spans="2:11" x14ac:dyDescent="0.25">
      <c r="B11252" t="str">
        <f t="shared" si="179"/>
        <v/>
      </c>
      <c r="K11252"/>
    </row>
    <row r="11253" spans="2:11" x14ac:dyDescent="0.25">
      <c r="B11253" t="str">
        <f t="shared" si="179"/>
        <v/>
      </c>
      <c r="K11253"/>
    </row>
    <row r="11254" spans="2:11" x14ac:dyDescent="0.25">
      <c r="B11254" t="str">
        <f t="shared" si="179"/>
        <v/>
      </c>
      <c r="K11254"/>
    </row>
    <row r="11255" spans="2:11" x14ac:dyDescent="0.25">
      <c r="B11255" t="str">
        <f t="shared" si="179"/>
        <v/>
      </c>
      <c r="K11255"/>
    </row>
    <row r="11256" spans="2:11" x14ac:dyDescent="0.25">
      <c r="B11256" t="str">
        <f t="shared" si="179"/>
        <v/>
      </c>
      <c r="K11256"/>
    </row>
    <row r="11257" spans="2:11" x14ac:dyDescent="0.25">
      <c r="B11257" t="str">
        <f t="shared" si="179"/>
        <v/>
      </c>
      <c r="K11257"/>
    </row>
    <row r="11258" spans="2:11" x14ac:dyDescent="0.25">
      <c r="B11258" t="str">
        <f t="shared" si="179"/>
        <v/>
      </c>
      <c r="K11258"/>
    </row>
    <row r="11259" spans="2:11" x14ac:dyDescent="0.25">
      <c r="B11259" t="str">
        <f t="shared" si="179"/>
        <v/>
      </c>
      <c r="K11259"/>
    </row>
    <row r="11260" spans="2:11" x14ac:dyDescent="0.25">
      <c r="B11260" t="str">
        <f t="shared" si="179"/>
        <v/>
      </c>
      <c r="K11260"/>
    </row>
    <row r="11261" spans="2:11" x14ac:dyDescent="0.25">
      <c r="B11261" t="str">
        <f t="shared" si="179"/>
        <v/>
      </c>
      <c r="K11261"/>
    </row>
    <row r="11262" spans="2:11" x14ac:dyDescent="0.25">
      <c r="B11262" t="str">
        <f t="shared" si="179"/>
        <v/>
      </c>
      <c r="K11262"/>
    </row>
    <row r="11263" spans="2:11" x14ac:dyDescent="0.25">
      <c r="B11263" t="str">
        <f t="shared" si="179"/>
        <v/>
      </c>
      <c r="K11263"/>
    </row>
    <row r="11264" spans="2:11" x14ac:dyDescent="0.25">
      <c r="B11264" t="str">
        <f t="shared" si="179"/>
        <v/>
      </c>
      <c r="K11264"/>
    </row>
    <row r="11265" spans="2:11" x14ac:dyDescent="0.25">
      <c r="B11265" t="str">
        <f t="shared" si="179"/>
        <v/>
      </c>
      <c r="K11265"/>
    </row>
    <row r="11266" spans="2:11" x14ac:dyDescent="0.25">
      <c r="B11266" t="str">
        <f t="shared" si="179"/>
        <v/>
      </c>
      <c r="K11266"/>
    </row>
    <row r="11267" spans="2:11" x14ac:dyDescent="0.25">
      <c r="B11267" t="str">
        <f t="shared" si="179"/>
        <v/>
      </c>
      <c r="K11267"/>
    </row>
    <row r="11268" spans="2:11" x14ac:dyDescent="0.25">
      <c r="B11268" t="str">
        <f t="shared" si="179"/>
        <v/>
      </c>
      <c r="K11268"/>
    </row>
    <row r="11269" spans="2:11" x14ac:dyDescent="0.25">
      <c r="B11269" t="str">
        <f t="shared" si="179"/>
        <v/>
      </c>
      <c r="K11269"/>
    </row>
    <row r="11270" spans="2:11" x14ac:dyDescent="0.25">
      <c r="B11270" t="str">
        <f t="shared" si="179"/>
        <v/>
      </c>
      <c r="K11270"/>
    </row>
    <row r="11271" spans="2:11" x14ac:dyDescent="0.25">
      <c r="B11271" t="str">
        <f t="shared" si="179"/>
        <v/>
      </c>
      <c r="K11271"/>
    </row>
    <row r="11272" spans="2:11" x14ac:dyDescent="0.25">
      <c r="B11272" t="str">
        <f t="shared" si="179"/>
        <v/>
      </c>
      <c r="K11272"/>
    </row>
    <row r="11273" spans="2:11" x14ac:dyDescent="0.25">
      <c r="B11273" t="str">
        <f t="shared" si="179"/>
        <v/>
      </c>
      <c r="K11273"/>
    </row>
    <row r="11274" spans="2:11" x14ac:dyDescent="0.25">
      <c r="B11274" t="str">
        <f t="shared" ref="B11274:B11337" si="180">LEFT(A11274,3)</f>
        <v/>
      </c>
      <c r="K11274"/>
    </row>
    <row r="11275" spans="2:11" x14ac:dyDescent="0.25">
      <c r="B11275" t="str">
        <f t="shared" si="180"/>
        <v/>
      </c>
      <c r="K11275"/>
    </row>
    <row r="11276" spans="2:11" x14ac:dyDescent="0.25">
      <c r="B11276" t="str">
        <f t="shared" si="180"/>
        <v/>
      </c>
      <c r="K11276"/>
    </row>
    <row r="11277" spans="2:11" x14ac:dyDescent="0.25">
      <c r="B11277" t="str">
        <f t="shared" si="180"/>
        <v/>
      </c>
      <c r="K11277"/>
    </row>
    <row r="11278" spans="2:11" x14ac:dyDescent="0.25">
      <c r="B11278" t="str">
        <f t="shared" si="180"/>
        <v/>
      </c>
      <c r="K11278"/>
    </row>
    <row r="11279" spans="2:11" x14ac:dyDescent="0.25">
      <c r="B11279" t="str">
        <f t="shared" si="180"/>
        <v/>
      </c>
      <c r="K11279"/>
    </row>
    <row r="11280" spans="2:11" x14ac:dyDescent="0.25">
      <c r="B11280" t="str">
        <f t="shared" si="180"/>
        <v/>
      </c>
      <c r="K11280"/>
    </row>
    <row r="11281" spans="2:11" x14ac:dyDescent="0.25">
      <c r="B11281" t="str">
        <f t="shared" si="180"/>
        <v/>
      </c>
      <c r="K11281"/>
    </row>
    <row r="11282" spans="2:11" x14ac:dyDescent="0.25">
      <c r="B11282" t="str">
        <f t="shared" si="180"/>
        <v/>
      </c>
      <c r="K11282"/>
    </row>
    <row r="11283" spans="2:11" x14ac:dyDescent="0.25">
      <c r="B11283" t="str">
        <f t="shared" si="180"/>
        <v/>
      </c>
      <c r="K11283"/>
    </row>
    <row r="11284" spans="2:11" x14ac:dyDescent="0.25">
      <c r="B11284" t="str">
        <f t="shared" si="180"/>
        <v/>
      </c>
      <c r="K11284"/>
    </row>
    <row r="11285" spans="2:11" x14ac:dyDescent="0.25">
      <c r="B11285" t="str">
        <f t="shared" si="180"/>
        <v/>
      </c>
      <c r="K11285"/>
    </row>
    <row r="11286" spans="2:11" x14ac:dyDescent="0.25">
      <c r="B11286" t="str">
        <f t="shared" si="180"/>
        <v/>
      </c>
      <c r="K11286"/>
    </row>
    <row r="11287" spans="2:11" x14ac:dyDescent="0.25">
      <c r="B11287" t="str">
        <f t="shared" si="180"/>
        <v/>
      </c>
      <c r="K11287"/>
    </row>
    <row r="11288" spans="2:11" x14ac:dyDescent="0.25">
      <c r="B11288" t="str">
        <f t="shared" si="180"/>
        <v/>
      </c>
      <c r="K11288"/>
    </row>
    <row r="11289" spans="2:11" x14ac:dyDescent="0.25">
      <c r="B11289" t="str">
        <f t="shared" si="180"/>
        <v/>
      </c>
      <c r="K11289"/>
    </row>
    <row r="11290" spans="2:11" x14ac:dyDescent="0.25">
      <c r="B11290" t="str">
        <f t="shared" si="180"/>
        <v/>
      </c>
      <c r="K11290"/>
    </row>
    <row r="11291" spans="2:11" x14ac:dyDescent="0.25">
      <c r="B11291" t="str">
        <f t="shared" si="180"/>
        <v/>
      </c>
      <c r="K11291"/>
    </row>
    <row r="11292" spans="2:11" x14ac:dyDescent="0.25">
      <c r="B11292" t="str">
        <f t="shared" si="180"/>
        <v/>
      </c>
      <c r="K11292"/>
    </row>
    <row r="11293" spans="2:11" x14ac:dyDescent="0.25">
      <c r="B11293" t="str">
        <f t="shared" si="180"/>
        <v/>
      </c>
      <c r="K11293"/>
    </row>
    <row r="11294" spans="2:11" x14ac:dyDescent="0.25">
      <c r="B11294" t="str">
        <f t="shared" si="180"/>
        <v/>
      </c>
      <c r="K11294"/>
    </row>
    <row r="11295" spans="2:11" x14ac:dyDescent="0.25">
      <c r="B11295" t="str">
        <f t="shared" si="180"/>
        <v/>
      </c>
      <c r="K11295"/>
    </row>
    <row r="11296" spans="2:11" x14ac:dyDescent="0.25">
      <c r="B11296" t="str">
        <f t="shared" si="180"/>
        <v/>
      </c>
      <c r="K11296"/>
    </row>
    <row r="11297" spans="2:11" x14ac:dyDescent="0.25">
      <c r="B11297" t="str">
        <f t="shared" si="180"/>
        <v/>
      </c>
      <c r="K11297"/>
    </row>
    <row r="11298" spans="2:11" x14ac:dyDescent="0.25">
      <c r="B11298" t="str">
        <f t="shared" si="180"/>
        <v/>
      </c>
      <c r="K11298"/>
    </row>
    <row r="11299" spans="2:11" x14ac:dyDescent="0.25">
      <c r="B11299" t="str">
        <f t="shared" si="180"/>
        <v/>
      </c>
      <c r="K11299"/>
    </row>
    <row r="11300" spans="2:11" x14ac:dyDescent="0.25">
      <c r="B11300" t="str">
        <f t="shared" si="180"/>
        <v/>
      </c>
      <c r="K11300"/>
    </row>
    <row r="11301" spans="2:11" x14ac:dyDescent="0.25">
      <c r="B11301" t="str">
        <f t="shared" si="180"/>
        <v/>
      </c>
      <c r="K11301"/>
    </row>
    <row r="11302" spans="2:11" x14ac:dyDescent="0.25">
      <c r="B11302" t="str">
        <f t="shared" si="180"/>
        <v/>
      </c>
      <c r="K11302"/>
    </row>
    <row r="11303" spans="2:11" x14ac:dyDescent="0.25">
      <c r="B11303" t="str">
        <f t="shared" si="180"/>
        <v/>
      </c>
      <c r="K11303"/>
    </row>
    <row r="11304" spans="2:11" x14ac:dyDescent="0.25">
      <c r="B11304" t="str">
        <f t="shared" si="180"/>
        <v/>
      </c>
      <c r="K11304"/>
    </row>
    <row r="11305" spans="2:11" x14ac:dyDescent="0.25">
      <c r="B11305" t="str">
        <f t="shared" si="180"/>
        <v/>
      </c>
      <c r="K11305"/>
    </row>
    <row r="11306" spans="2:11" x14ac:dyDescent="0.25">
      <c r="B11306" t="str">
        <f t="shared" si="180"/>
        <v/>
      </c>
      <c r="K11306"/>
    </row>
    <row r="11307" spans="2:11" x14ac:dyDescent="0.25">
      <c r="B11307" t="str">
        <f t="shared" si="180"/>
        <v/>
      </c>
      <c r="K11307"/>
    </row>
    <row r="11308" spans="2:11" x14ac:dyDescent="0.25">
      <c r="B11308" t="str">
        <f t="shared" si="180"/>
        <v/>
      </c>
      <c r="K11308"/>
    </row>
    <row r="11309" spans="2:11" x14ac:dyDescent="0.25">
      <c r="B11309" t="str">
        <f t="shared" si="180"/>
        <v/>
      </c>
      <c r="K11309"/>
    </row>
    <row r="11310" spans="2:11" x14ac:dyDescent="0.25">
      <c r="B11310" t="str">
        <f t="shared" si="180"/>
        <v/>
      </c>
      <c r="K11310"/>
    </row>
    <row r="11311" spans="2:11" x14ac:dyDescent="0.25">
      <c r="B11311" t="str">
        <f t="shared" si="180"/>
        <v/>
      </c>
      <c r="K11311"/>
    </row>
    <row r="11312" spans="2:11" x14ac:dyDescent="0.25">
      <c r="B11312" t="str">
        <f t="shared" si="180"/>
        <v/>
      </c>
      <c r="K11312"/>
    </row>
    <row r="11313" spans="2:11" x14ac:dyDescent="0.25">
      <c r="B11313" t="str">
        <f t="shared" si="180"/>
        <v/>
      </c>
      <c r="K11313"/>
    </row>
    <row r="11314" spans="2:11" x14ac:dyDescent="0.25">
      <c r="B11314" t="str">
        <f t="shared" si="180"/>
        <v/>
      </c>
      <c r="K11314"/>
    </row>
    <row r="11315" spans="2:11" x14ac:dyDescent="0.25">
      <c r="B11315" t="str">
        <f t="shared" si="180"/>
        <v/>
      </c>
      <c r="K11315"/>
    </row>
    <row r="11316" spans="2:11" x14ac:dyDescent="0.25">
      <c r="B11316" t="str">
        <f t="shared" si="180"/>
        <v/>
      </c>
      <c r="K11316"/>
    </row>
    <row r="11317" spans="2:11" x14ac:dyDescent="0.25">
      <c r="B11317" t="str">
        <f t="shared" si="180"/>
        <v/>
      </c>
      <c r="K11317"/>
    </row>
    <row r="11318" spans="2:11" x14ac:dyDescent="0.25">
      <c r="B11318" t="str">
        <f t="shared" si="180"/>
        <v/>
      </c>
      <c r="K11318"/>
    </row>
    <row r="11319" spans="2:11" x14ac:dyDescent="0.25">
      <c r="B11319" t="str">
        <f t="shared" si="180"/>
        <v/>
      </c>
      <c r="K11319"/>
    </row>
    <row r="11320" spans="2:11" x14ac:dyDescent="0.25">
      <c r="B11320" t="str">
        <f t="shared" si="180"/>
        <v/>
      </c>
      <c r="K11320"/>
    </row>
    <row r="11321" spans="2:11" x14ac:dyDescent="0.25">
      <c r="B11321" t="str">
        <f t="shared" si="180"/>
        <v/>
      </c>
      <c r="K11321"/>
    </row>
    <row r="11322" spans="2:11" x14ac:dyDescent="0.25">
      <c r="B11322" t="str">
        <f t="shared" si="180"/>
        <v/>
      </c>
      <c r="K11322"/>
    </row>
    <row r="11323" spans="2:11" x14ac:dyDescent="0.25">
      <c r="B11323" t="str">
        <f t="shared" si="180"/>
        <v/>
      </c>
      <c r="K11323"/>
    </row>
    <row r="11324" spans="2:11" x14ac:dyDescent="0.25">
      <c r="B11324" t="str">
        <f t="shared" si="180"/>
        <v/>
      </c>
      <c r="K11324"/>
    </row>
    <row r="11325" spans="2:11" x14ac:dyDescent="0.25">
      <c r="B11325" t="str">
        <f t="shared" si="180"/>
        <v/>
      </c>
      <c r="K11325"/>
    </row>
    <row r="11326" spans="2:11" x14ac:dyDescent="0.25">
      <c r="B11326" t="str">
        <f t="shared" si="180"/>
        <v/>
      </c>
      <c r="K11326"/>
    </row>
    <row r="11327" spans="2:11" x14ac:dyDescent="0.25">
      <c r="B11327" t="str">
        <f t="shared" si="180"/>
        <v/>
      </c>
      <c r="K11327"/>
    </row>
    <row r="11328" spans="2:11" x14ac:dyDescent="0.25">
      <c r="B11328" t="str">
        <f t="shared" si="180"/>
        <v/>
      </c>
      <c r="K11328"/>
    </row>
    <row r="11329" spans="2:11" x14ac:dyDescent="0.25">
      <c r="B11329" t="str">
        <f t="shared" si="180"/>
        <v/>
      </c>
      <c r="K11329"/>
    </row>
    <row r="11330" spans="2:11" x14ac:dyDescent="0.25">
      <c r="B11330" t="str">
        <f t="shared" si="180"/>
        <v/>
      </c>
      <c r="K11330"/>
    </row>
    <row r="11331" spans="2:11" x14ac:dyDescent="0.25">
      <c r="B11331" t="str">
        <f t="shared" si="180"/>
        <v/>
      </c>
      <c r="K11331"/>
    </row>
    <row r="11332" spans="2:11" x14ac:dyDescent="0.25">
      <c r="B11332" t="str">
        <f t="shared" si="180"/>
        <v/>
      </c>
      <c r="K11332"/>
    </row>
    <row r="11333" spans="2:11" x14ac:dyDescent="0.25">
      <c r="B11333" t="str">
        <f t="shared" si="180"/>
        <v/>
      </c>
      <c r="K11333"/>
    </row>
    <row r="11334" spans="2:11" x14ac:dyDescent="0.25">
      <c r="B11334" t="str">
        <f t="shared" si="180"/>
        <v/>
      </c>
      <c r="K11334"/>
    </row>
    <row r="11335" spans="2:11" x14ac:dyDescent="0.25">
      <c r="B11335" t="str">
        <f t="shared" si="180"/>
        <v/>
      </c>
      <c r="K11335"/>
    </row>
    <row r="11336" spans="2:11" x14ac:dyDescent="0.25">
      <c r="B11336" t="str">
        <f t="shared" si="180"/>
        <v/>
      </c>
      <c r="K11336"/>
    </row>
    <row r="11337" spans="2:11" x14ac:dyDescent="0.25">
      <c r="B11337" t="str">
        <f t="shared" si="180"/>
        <v/>
      </c>
      <c r="K11337"/>
    </row>
    <row r="11338" spans="2:11" x14ac:dyDescent="0.25">
      <c r="B11338" t="str">
        <f t="shared" ref="B11338:B11401" si="181">LEFT(A11338,3)</f>
        <v/>
      </c>
      <c r="K11338"/>
    </row>
    <row r="11339" spans="2:11" x14ac:dyDescent="0.25">
      <c r="B11339" t="str">
        <f t="shared" si="181"/>
        <v/>
      </c>
      <c r="K11339"/>
    </row>
    <row r="11340" spans="2:11" x14ac:dyDescent="0.25">
      <c r="B11340" t="str">
        <f t="shared" si="181"/>
        <v/>
      </c>
      <c r="K11340"/>
    </row>
    <row r="11341" spans="2:11" x14ac:dyDescent="0.25">
      <c r="B11341" t="str">
        <f t="shared" si="181"/>
        <v/>
      </c>
      <c r="K11341"/>
    </row>
    <row r="11342" spans="2:11" x14ac:dyDescent="0.25">
      <c r="B11342" t="str">
        <f t="shared" si="181"/>
        <v/>
      </c>
      <c r="K11342"/>
    </row>
    <row r="11343" spans="2:11" x14ac:dyDescent="0.25">
      <c r="B11343" t="str">
        <f t="shared" si="181"/>
        <v/>
      </c>
      <c r="K11343"/>
    </row>
    <row r="11344" spans="2:11" x14ac:dyDescent="0.25">
      <c r="B11344" t="str">
        <f t="shared" si="181"/>
        <v/>
      </c>
      <c r="K11344"/>
    </row>
    <row r="11345" spans="2:11" x14ac:dyDescent="0.25">
      <c r="B11345" t="str">
        <f t="shared" si="181"/>
        <v/>
      </c>
      <c r="K11345"/>
    </row>
    <row r="11346" spans="2:11" x14ac:dyDescent="0.25">
      <c r="B11346" t="str">
        <f t="shared" si="181"/>
        <v/>
      </c>
      <c r="K11346"/>
    </row>
    <row r="11347" spans="2:11" x14ac:dyDescent="0.25">
      <c r="B11347" t="str">
        <f t="shared" si="181"/>
        <v/>
      </c>
      <c r="K11347"/>
    </row>
    <row r="11348" spans="2:11" x14ac:dyDescent="0.25">
      <c r="B11348" t="str">
        <f t="shared" si="181"/>
        <v/>
      </c>
      <c r="K11348"/>
    </row>
    <row r="11349" spans="2:11" x14ac:dyDescent="0.25">
      <c r="B11349" t="str">
        <f t="shared" si="181"/>
        <v/>
      </c>
      <c r="K11349"/>
    </row>
    <row r="11350" spans="2:11" x14ac:dyDescent="0.25">
      <c r="B11350" t="str">
        <f t="shared" si="181"/>
        <v/>
      </c>
      <c r="K11350"/>
    </row>
    <row r="11351" spans="2:11" x14ac:dyDescent="0.25">
      <c r="B11351" t="str">
        <f t="shared" si="181"/>
        <v/>
      </c>
      <c r="K11351"/>
    </row>
    <row r="11352" spans="2:11" x14ac:dyDescent="0.25">
      <c r="B11352" t="str">
        <f t="shared" si="181"/>
        <v/>
      </c>
      <c r="K11352"/>
    </row>
    <row r="11353" spans="2:11" x14ac:dyDescent="0.25">
      <c r="B11353" t="str">
        <f t="shared" si="181"/>
        <v/>
      </c>
      <c r="K11353"/>
    </row>
    <row r="11354" spans="2:11" x14ac:dyDescent="0.25">
      <c r="B11354" t="str">
        <f t="shared" si="181"/>
        <v/>
      </c>
      <c r="K11354"/>
    </row>
    <row r="11355" spans="2:11" x14ac:dyDescent="0.25">
      <c r="B11355" t="str">
        <f t="shared" si="181"/>
        <v/>
      </c>
      <c r="K11355"/>
    </row>
    <row r="11356" spans="2:11" x14ac:dyDescent="0.25">
      <c r="B11356" t="str">
        <f t="shared" si="181"/>
        <v/>
      </c>
      <c r="K11356"/>
    </row>
    <row r="11357" spans="2:11" x14ac:dyDescent="0.25">
      <c r="B11357" t="str">
        <f t="shared" si="181"/>
        <v/>
      </c>
      <c r="K11357"/>
    </row>
    <row r="11358" spans="2:11" x14ac:dyDescent="0.25">
      <c r="B11358" t="str">
        <f t="shared" si="181"/>
        <v/>
      </c>
      <c r="K11358"/>
    </row>
    <row r="11359" spans="2:11" x14ac:dyDescent="0.25">
      <c r="B11359" t="str">
        <f t="shared" si="181"/>
        <v/>
      </c>
      <c r="K11359"/>
    </row>
    <row r="11360" spans="2:11" x14ac:dyDescent="0.25">
      <c r="B11360" t="str">
        <f t="shared" si="181"/>
        <v/>
      </c>
      <c r="K11360"/>
    </row>
    <row r="11361" spans="2:11" x14ac:dyDescent="0.25">
      <c r="B11361" t="str">
        <f t="shared" si="181"/>
        <v/>
      </c>
      <c r="K11361"/>
    </row>
    <row r="11362" spans="2:11" x14ac:dyDescent="0.25">
      <c r="B11362" t="str">
        <f t="shared" si="181"/>
        <v/>
      </c>
      <c r="K11362"/>
    </row>
    <row r="11363" spans="2:11" x14ac:dyDescent="0.25">
      <c r="B11363" t="str">
        <f t="shared" si="181"/>
        <v/>
      </c>
      <c r="K11363"/>
    </row>
    <row r="11364" spans="2:11" x14ac:dyDescent="0.25">
      <c r="B11364" t="str">
        <f t="shared" si="181"/>
        <v/>
      </c>
      <c r="K11364"/>
    </row>
    <row r="11365" spans="2:11" x14ac:dyDescent="0.25">
      <c r="B11365" t="str">
        <f t="shared" si="181"/>
        <v/>
      </c>
      <c r="K11365"/>
    </row>
    <row r="11366" spans="2:11" x14ac:dyDescent="0.25">
      <c r="B11366" t="str">
        <f t="shared" si="181"/>
        <v/>
      </c>
      <c r="K11366"/>
    </row>
    <row r="11367" spans="2:11" x14ac:dyDescent="0.25">
      <c r="B11367" t="str">
        <f t="shared" si="181"/>
        <v/>
      </c>
      <c r="K11367"/>
    </row>
    <row r="11368" spans="2:11" x14ac:dyDescent="0.25">
      <c r="B11368" t="str">
        <f t="shared" si="181"/>
        <v/>
      </c>
      <c r="K11368"/>
    </row>
    <row r="11369" spans="2:11" x14ac:dyDescent="0.25">
      <c r="B11369" t="str">
        <f t="shared" si="181"/>
        <v/>
      </c>
      <c r="K11369"/>
    </row>
    <row r="11370" spans="2:11" x14ac:dyDescent="0.25">
      <c r="B11370" t="str">
        <f t="shared" si="181"/>
        <v/>
      </c>
      <c r="K11370"/>
    </row>
    <row r="11371" spans="2:11" x14ac:dyDescent="0.25">
      <c r="B11371" t="str">
        <f t="shared" si="181"/>
        <v/>
      </c>
      <c r="K11371"/>
    </row>
    <row r="11372" spans="2:11" x14ac:dyDescent="0.25">
      <c r="B11372" t="str">
        <f t="shared" si="181"/>
        <v/>
      </c>
      <c r="K11372"/>
    </row>
    <row r="11373" spans="2:11" x14ac:dyDescent="0.25">
      <c r="B11373" t="str">
        <f t="shared" si="181"/>
        <v/>
      </c>
      <c r="K11373"/>
    </row>
    <row r="11374" spans="2:11" x14ac:dyDescent="0.25">
      <c r="B11374" t="str">
        <f t="shared" si="181"/>
        <v/>
      </c>
      <c r="K11374"/>
    </row>
    <row r="11375" spans="2:11" x14ac:dyDescent="0.25">
      <c r="B11375" t="str">
        <f t="shared" si="181"/>
        <v/>
      </c>
      <c r="K11375"/>
    </row>
    <row r="11376" spans="2:11" x14ac:dyDescent="0.25">
      <c r="B11376" t="str">
        <f t="shared" si="181"/>
        <v/>
      </c>
      <c r="K11376"/>
    </row>
    <row r="11377" spans="2:11" x14ac:dyDescent="0.25">
      <c r="B11377" t="str">
        <f t="shared" si="181"/>
        <v/>
      </c>
      <c r="K11377"/>
    </row>
    <row r="11378" spans="2:11" x14ac:dyDescent="0.25">
      <c r="B11378" t="str">
        <f t="shared" si="181"/>
        <v/>
      </c>
      <c r="K11378"/>
    </row>
    <row r="11379" spans="2:11" x14ac:dyDescent="0.25">
      <c r="B11379" t="str">
        <f t="shared" si="181"/>
        <v/>
      </c>
      <c r="K11379"/>
    </row>
    <row r="11380" spans="2:11" x14ac:dyDescent="0.25">
      <c r="B11380" t="str">
        <f t="shared" si="181"/>
        <v/>
      </c>
      <c r="K11380"/>
    </row>
    <row r="11381" spans="2:11" x14ac:dyDescent="0.25">
      <c r="B11381" t="str">
        <f t="shared" si="181"/>
        <v/>
      </c>
      <c r="K11381"/>
    </row>
    <row r="11382" spans="2:11" x14ac:dyDescent="0.25">
      <c r="B11382" t="str">
        <f t="shared" si="181"/>
        <v/>
      </c>
      <c r="K11382"/>
    </row>
    <row r="11383" spans="2:11" x14ac:dyDescent="0.25">
      <c r="B11383" t="str">
        <f t="shared" si="181"/>
        <v/>
      </c>
      <c r="K11383"/>
    </row>
    <row r="11384" spans="2:11" x14ac:dyDescent="0.25">
      <c r="B11384" t="str">
        <f t="shared" si="181"/>
        <v/>
      </c>
      <c r="K11384"/>
    </row>
    <row r="11385" spans="2:11" x14ac:dyDescent="0.25">
      <c r="B11385" t="str">
        <f t="shared" si="181"/>
        <v/>
      </c>
      <c r="K11385"/>
    </row>
    <row r="11386" spans="2:11" x14ac:dyDescent="0.25">
      <c r="B11386" t="str">
        <f t="shared" si="181"/>
        <v/>
      </c>
      <c r="K11386"/>
    </row>
    <row r="11387" spans="2:11" x14ac:dyDescent="0.25">
      <c r="B11387" t="str">
        <f t="shared" si="181"/>
        <v/>
      </c>
      <c r="K11387"/>
    </row>
    <row r="11388" spans="2:11" x14ac:dyDescent="0.25">
      <c r="B11388" t="str">
        <f t="shared" si="181"/>
        <v/>
      </c>
      <c r="K11388"/>
    </row>
    <row r="11389" spans="2:11" x14ac:dyDescent="0.25">
      <c r="B11389" t="str">
        <f t="shared" si="181"/>
        <v/>
      </c>
      <c r="K11389"/>
    </row>
    <row r="11390" spans="2:11" x14ac:dyDescent="0.25">
      <c r="B11390" t="str">
        <f t="shared" si="181"/>
        <v/>
      </c>
      <c r="K11390"/>
    </row>
    <row r="11391" spans="2:11" x14ac:dyDescent="0.25">
      <c r="B11391" t="str">
        <f t="shared" si="181"/>
        <v/>
      </c>
      <c r="K11391"/>
    </row>
    <row r="11392" spans="2:11" x14ac:dyDescent="0.25">
      <c r="B11392" t="str">
        <f t="shared" si="181"/>
        <v/>
      </c>
      <c r="K11392"/>
    </row>
    <row r="11393" spans="2:11" x14ac:dyDescent="0.25">
      <c r="B11393" t="str">
        <f t="shared" si="181"/>
        <v/>
      </c>
      <c r="K11393"/>
    </row>
    <row r="11394" spans="2:11" x14ac:dyDescent="0.25">
      <c r="B11394" t="str">
        <f t="shared" si="181"/>
        <v/>
      </c>
      <c r="K11394"/>
    </row>
    <row r="11395" spans="2:11" x14ac:dyDescent="0.25">
      <c r="B11395" t="str">
        <f t="shared" si="181"/>
        <v/>
      </c>
      <c r="K11395"/>
    </row>
    <row r="11396" spans="2:11" x14ac:dyDescent="0.25">
      <c r="B11396" t="str">
        <f t="shared" si="181"/>
        <v/>
      </c>
      <c r="K11396"/>
    </row>
    <row r="11397" spans="2:11" x14ac:dyDescent="0.25">
      <c r="B11397" t="str">
        <f t="shared" si="181"/>
        <v/>
      </c>
      <c r="K11397"/>
    </row>
    <row r="11398" spans="2:11" x14ac:dyDescent="0.25">
      <c r="B11398" t="str">
        <f t="shared" si="181"/>
        <v/>
      </c>
      <c r="K11398"/>
    </row>
    <row r="11399" spans="2:11" x14ac:dyDescent="0.25">
      <c r="B11399" t="str">
        <f t="shared" si="181"/>
        <v/>
      </c>
      <c r="K11399"/>
    </row>
    <row r="11400" spans="2:11" x14ac:dyDescent="0.25">
      <c r="B11400" t="str">
        <f t="shared" si="181"/>
        <v/>
      </c>
      <c r="K11400"/>
    </row>
    <row r="11401" spans="2:11" x14ac:dyDescent="0.25">
      <c r="B11401" t="str">
        <f t="shared" si="181"/>
        <v/>
      </c>
      <c r="K11401"/>
    </row>
    <row r="11402" spans="2:11" x14ac:dyDescent="0.25">
      <c r="B11402" t="str">
        <f t="shared" ref="B11402:B11465" si="182">LEFT(A11402,3)</f>
        <v/>
      </c>
      <c r="K11402"/>
    </row>
    <row r="11403" spans="2:11" x14ac:dyDescent="0.25">
      <c r="B11403" t="str">
        <f t="shared" si="182"/>
        <v/>
      </c>
      <c r="K11403"/>
    </row>
    <row r="11404" spans="2:11" x14ac:dyDescent="0.25">
      <c r="B11404" t="str">
        <f t="shared" si="182"/>
        <v/>
      </c>
      <c r="K11404"/>
    </row>
    <row r="11405" spans="2:11" x14ac:dyDescent="0.25">
      <c r="B11405" t="str">
        <f t="shared" si="182"/>
        <v/>
      </c>
      <c r="K11405"/>
    </row>
    <row r="11406" spans="2:11" x14ac:dyDescent="0.25">
      <c r="B11406" t="str">
        <f t="shared" si="182"/>
        <v/>
      </c>
      <c r="K11406"/>
    </row>
    <row r="11407" spans="2:11" x14ac:dyDescent="0.25">
      <c r="B11407" t="str">
        <f t="shared" si="182"/>
        <v/>
      </c>
      <c r="K11407"/>
    </row>
    <row r="11408" spans="2:11" x14ac:dyDescent="0.25">
      <c r="B11408" t="str">
        <f t="shared" si="182"/>
        <v/>
      </c>
      <c r="K11408"/>
    </row>
    <row r="11409" spans="2:11" x14ac:dyDescent="0.25">
      <c r="B11409" t="str">
        <f t="shared" si="182"/>
        <v/>
      </c>
      <c r="K11409"/>
    </row>
    <row r="11410" spans="2:11" x14ac:dyDescent="0.25">
      <c r="B11410" t="str">
        <f t="shared" si="182"/>
        <v/>
      </c>
      <c r="K11410"/>
    </row>
    <row r="11411" spans="2:11" x14ac:dyDescent="0.25">
      <c r="B11411" t="str">
        <f t="shared" si="182"/>
        <v/>
      </c>
      <c r="K11411"/>
    </row>
    <row r="11412" spans="2:11" x14ac:dyDescent="0.25">
      <c r="B11412" t="str">
        <f t="shared" si="182"/>
        <v/>
      </c>
      <c r="K11412"/>
    </row>
    <row r="11413" spans="2:11" x14ac:dyDescent="0.25">
      <c r="B11413" t="str">
        <f t="shared" si="182"/>
        <v/>
      </c>
      <c r="K11413"/>
    </row>
    <row r="11414" spans="2:11" x14ac:dyDescent="0.25">
      <c r="B11414" t="str">
        <f t="shared" si="182"/>
        <v/>
      </c>
      <c r="K11414"/>
    </row>
    <row r="11415" spans="2:11" x14ac:dyDescent="0.25">
      <c r="B11415" t="str">
        <f t="shared" si="182"/>
        <v/>
      </c>
      <c r="K11415"/>
    </row>
    <row r="11416" spans="2:11" x14ac:dyDescent="0.25">
      <c r="B11416" t="str">
        <f t="shared" si="182"/>
        <v/>
      </c>
      <c r="K11416"/>
    </row>
    <row r="11417" spans="2:11" x14ac:dyDescent="0.25">
      <c r="B11417" t="str">
        <f t="shared" si="182"/>
        <v/>
      </c>
      <c r="K11417"/>
    </row>
    <row r="11418" spans="2:11" x14ac:dyDescent="0.25">
      <c r="B11418" t="str">
        <f t="shared" si="182"/>
        <v/>
      </c>
      <c r="K11418"/>
    </row>
    <row r="11419" spans="2:11" x14ac:dyDescent="0.25">
      <c r="B11419" t="str">
        <f t="shared" si="182"/>
        <v/>
      </c>
      <c r="K11419"/>
    </row>
    <row r="11420" spans="2:11" x14ac:dyDescent="0.25">
      <c r="B11420" t="str">
        <f t="shared" si="182"/>
        <v/>
      </c>
      <c r="K11420"/>
    </row>
    <row r="11421" spans="2:11" x14ac:dyDescent="0.25">
      <c r="B11421" t="str">
        <f t="shared" si="182"/>
        <v/>
      </c>
      <c r="K11421"/>
    </row>
    <row r="11422" spans="2:11" x14ac:dyDescent="0.25">
      <c r="B11422" t="str">
        <f t="shared" si="182"/>
        <v/>
      </c>
      <c r="K11422"/>
    </row>
    <row r="11423" spans="2:11" x14ac:dyDescent="0.25">
      <c r="B11423" t="str">
        <f t="shared" si="182"/>
        <v/>
      </c>
      <c r="K11423"/>
    </row>
    <row r="11424" spans="2:11" x14ac:dyDescent="0.25">
      <c r="B11424" t="str">
        <f t="shared" si="182"/>
        <v/>
      </c>
      <c r="K11424"/>
    </row>
    <row r="11425" spans="2:11" x14ac:dyDescent="0.25">
      <c r="B11425" t="str">
        <f t="shared" si="182"/>
        <v/>
      </c>
      <c r="K11425"/>
    </row>
    <row r="11426" spans="2:11" x14ac:dyDescent="0.25">
      <c r="B11426" t="str">
        <f t="shared" si="182"/>
        <v/>
      </c>
      <c r="K11426"/>
    </row>
    <row r="11427" spans="2:11" x14ac:dyDescent="0.25">
      <c r="B11427" t="str">
        <f t="shared" si="182"/>
        <v/>
      </c>
      <c r="K11427"/>
    </row>
    <row r="11428" spans="2:11" x14ac:dyDescent="0.25">
      <c r="B11428" t="str">
        <f t="shared" si="182"/>
        <v/>
      </c>
      <c r="K11428"/>
    </row>
    <row r="11429" spans="2:11" x14ac:dyDescent="0.25">
      <c r="B11429" t="str">
        <f t="shared" si="182"/>
        <v/>
      </c>
      <c r="K11429"/>
    </row>
    <row r="11430" spans="2:11" x14ac:dyDescent="0.25">
      <c r="B11430" t="str">
        <f t="shared" si="182"/>
        <v/>
      </c>
      <c r="K11430"/>
    </row>
    <row r="11431" spans="2:11" x14ac:dyDescent="0.25">
      <c r="B11431" t="str">
        <f t="shared" si="182"/>
        <v/>
      </c>
      <c r="K11431"/>
    </row>
    <row r="11432" spans="2:11" x14ac:dyDescent="0.25">
      <c r="B11432" t="str">
        <f t="shared" si="182"/>
        <v/>
      </c>
      <c r="K11432"/>
    </row>
    <row r="11433" spans="2:11" x14ac:dyDescent="0.25">
      <c r="B11433" t="str">
        <f t="shared" si="182"/>
        <v/>
      </c>
      <c r="K11433"/>
    </row>
    <row r="11434" spans="2:11" x14ac:dyDescent="0.25">
      <c r="B11434" t="str">
        <f t="shared" si="182"/>
        <v/>
      </c>
      <c r="K11434"/>
    </row>
    <row r="11435" spans="2:11" x14ac:dyDescent="0.25">
      <c r="B11435" t="str">
        <f t="shared" si="182"/>
        <v/>
      </c>
      <c r="K11435"/>
    </row>
    <row r="11436" spans="2:11" x14ac:dyDescent="0.25">
      <c r="B11436" t="str">
        <f t="shared" si="182"/>
        <v/>
      </c>
      <c r="K11436"/>
    </row>
    <row r="11437" spans="2:11" x14ac:dyDescent="0.25">
      <c r="B11437" t="str">
        <f t="shared" si="182"/>
        <v/>
      </c>
      <c r="K11437"/>
    </row>
    <row r="11438" spans="2:11" x14ac:dyDescent="0.25">
      <c r="B11438" t="str">
        <f t="shared" si="182"/>
        <v/>
      </c>
      <c r="K11438"/>
    </row>
    <row r="11439" spans="2:11" x14ac:dyDescent="0.25">
      <c r="B11439" t="str">
        <f t="shared" si="182"/>
        <v/>
      </c>
      <c r="K11439"/>
    </row>
    <row r="11440" spans="2:11" x14ac:dyDescent="0.25">
      <c r="B11440" t="str">
        <f t="shared" si="182"/>
        <v/>
      </c>
      <c r="K11440"/>
    </row>
    <row r="11441" spans="2:11" x14ac:dyDescent="0.25">
      <c r="B11441" t="str">
        <f t="shared" si="182"/>
        <v/>
      </c>
      <c r="K11441"/>
    </row>
    <row r="11442" spans="2:11" x14ac:dyDescent="0.25">
      <c r="B11442" t="str">
        <f t="shared" si="182"/>
        <v/>
      </c>
      <c r="K11442"/>
    </row>
    <row r="11443" spans="2:11" x14ac:dyDescent="0.25">
      <c r="B11443" t="str">
        <f t="shared" si="182"/>
        <v/>
      </c>
      <c r="K11443"/>
    </row>
    <row r="11444" spans="2:11" x14ac:dyDescent="0.25">
      <c r="B11444" t="str">
        <f t="shared" si="182"/>
        <v/>
      </c>
      <c r="K11444"/>
    </row>
    <row r="11445" spans="2:11" x14ac:dyDescent="0.25">
      <c r="B11445" t="str">
        <f t="shared" si="182"/>
        <v/>
      </c>
      <c r="K11445"/>
    </row>
    <row r="11446" spans="2:11" x14ac:dyDescent="0.25">
      <c r="B11446" t="str">
        <f t="shared" si="182"/>
        <v/>
      </c>
      <c r="K11446"/>
    </row>
    <row r="11447" spans="2:11" x14ac:dyDescent="0.25">
      <c r="B11447" t="str">
        <f t="shared" si="182"/>
        <v/>
      </c>
      <c r="K11447"/>
    </row>
    <row r="11448" spans="2:11" x14ac:dyDescent="0.25">
      <c r="B11448" t="str">
        <f t="shared" si="182"/>
        <v/>
      </c>
      <c r="K11448"/>
    </row>
    <row r="11449" spans="2:11" x14ac:dyDescent="0.25">
      <c r="B11449" t="str">
        <f t="shared" si="182"/>
        <v/>
      </c>
      <c r="K11449"/>
    </row>
    <row r="11450" spans="2:11" x14ac:dyDescent="0.25">
      <c r="B11450" t="str">
        <f t="shared" si="182"/>
        <v/>
      </c>
      <c r="K11450"/>
    </row>
    <row r="11451" spans="2:11" x14ac:dyDescent="0.25">
      <c r="B11451" t="str">
        <f t="shared" si="182"/>
        <v/>
      </c>
      <c r="K11451"/>
    </row>
    <row r="11452" spans="2:11" x14ac:dyDescent="0.25">
      <c r="B11452" t="str">
        <f t="shared" si="182"/>
        <v/>
      </c>
      <c r="K11452"/>
    </row>
    <row r="11453" spans="2:11" x14ac:dyDescent="0.25">
      <c r="B11453" t="str">
        <f t="shared" si="182"/>
        <v/>
      </c>
      <c r="K11453"/>
    </row>
    <row r="11454" spans="2:11" x14ac:dyDescent="0.25">
      <c r="B11454" t="str">
        <f t="shared" si="182"/>
        <v/>
      </c>
      <c r="K11454"/>
    </row>
    <row r="11455" spans="2:11" x14ac:dyDescent="0.25">
      <c r="B11455" t="str">
        <f t="shared" si="182"/>
        <v/>
      </c>
      <c r="K11455"/>
    </row>
    <row r="11456" spans="2:11" x14ac:dyDescent="0.25">
      <c r="B11456" t="str">
        <f t="shared" si="182"/>
        <v/>
      </c>
      <c r="K11456"/>
    </row>
    <row r="11457" spans="2:11" x14ac:dyDescent="0.25">
      <c r="B11457" t="str">
        <f t="shared" si="182"/>
        <v/>
      </c>
      <c r="K11457"/>
    </row>
    <row r="11458" spans="2:11" x14ac:dyDescent="0.25">
      <c r="B11458" t="str">
        <f t="shared" si="182"/>
        <v/>
      </c>
      <c r="K11458"/>
    </row>
    <row r="11459" spans="2:11" x14ac:dyDescent="0.25">
      <c r="B11459" t="str">
        <f t="shared" si="182"/>
        <v/>
      </c>
      <c r="K11459"/>
    </row>
    <row r="11460" spans="2:11" x14ac:dyDescent="0.25">
      <c r="B11460" t="str">
        <f t="shared" si="182"/>
        <v/>
      </c>
      <c r="K11460"/>
    </row>
    <row r="11461" spans="2:11" x14ac:dyDescent="0.25">
      <c r="B11461" t="str">
        <f t="shared" si="182"/>
        <v/>
      </c>
      <c r="K11461"/>
    </row>
    <row r="11462" spans="2:11" x14ac:dyDescent="0.25">
      <c r="B11462" t="str">
        <f t="shared" si="182"/>
        <v/>
      </c>
      <c r="K11462"/>
    </row>
    <row r="11463" spans="2:11" x14ac:dyDescent="0.25">
      <c r="B11463" t="str">
        <f t="shared" si="182"/>
        <v/>
      </c>
      <c r="K11463"/>
    </row>
    <row r="11464" spans="2:11" x14ac:dyDescent="0.25">
      <c r="B11464" t="str">
        <f t="shared" si="182"/>
        <v/>
      </c>
      <c r="K11464"/>
    </row>
    <row r="11465" spans="2:11" x14ac:dyDescent="0.25">
      <c r="B11465" t="str">
        <f t="shared" si="182"/>
        <v/>
      </c>
      <c r="K11465"/>
    </row>
    <row r="11466" spans="2:11" x14ac:dyDescent="0.25">
      <c r="B11466" t="str">
        <f t="shared" ref="B11466:B11529" si="183">LEFT(A11466,3)</f>
        <v/>
      </c>
      <c r="K11466"/>
    </row>
    <row r="11467" spans="2:11" x14ac:dyDescent="0.25">
      <c r="B11467" t="str">
        <f t="shared" si="183"/>
        <v/>
      </c>
      <c r="K11467"/>
    </row>
    <row r="11468" spans="2:11" x14ac:dyDescent="0.25">
      <c r="B11468" t="str">
        <f t="shared" si="183"/>
        <v/>
      </c>
      <c r="K11468"/>
    </row>
    <row r="11469" spans="2:11" x14ac:dyDescent="0.25">
      <c r="B11469" t="str">
        <f t="shared" si="183"/>
        <v/>
      </c>
      <c r="K11469"/>
    </row>
    <row r="11470" spans="2:11" x14ac:dyDescent="0.25">
      <c r="B11470" t="str">
        <f t="shared" si="183"/>
        <v/>
      </c>
      <c r="K11470"/>
    </row>
    <row r="11471" spans="2:11" x14ac:dyDescent="0.25">
      <c r="B11471" t="str">
        <f t="shared" si="183"/>
        <v/>
      </c>
      <c r="K11471"/>
    </row>
    <row r="11472" spans="2:11" x14ac:dyDescent="0.25">
      <c r="B11472" t="str">
        <f t="shared" si="183"/>
        <v/>
      </c>
      <c r="K11472"/>
    </row>
    <row r="11473" spans="2:11" x14ac:dyDescent="0.25">
      <c r="B11473" t="str">
        <f t="shared" si="183"/>
        <v/>
      </c>
      <c r="K11473"/>
    </row>
    <row r="11474" spans="2:11" x14ac:dyDescent="0.25">
      <c r="B11474" t="str">
        <f t="shared" si="183"/>
        <v/>
      </c>
      <c r="K11474"/>
    </row>
    <row r="11475" spans="2:11" x14ac:dyDescent="0.25">
      <c r="B11475" t="str">
        <f t="shared" si="183"/>
        <v/>
      </c>
      <c r="K11475"/>
    </row>
    <row r="11476" spans="2:11" x14ac:dyDescent="0.25">
      <c r="B11476" t="str">
        <f t="shared" si="183"/>
        <v/>
      </c>
      <c r="K11476"/>
    </row>
    <row r="11477" spans="2:11" x14ac:dyDescent="0.25">
      <c r="B11477" t="str">
        <f t="shared" si="183"/>
        <v/>
      </c>
      <c r="K11477"/>
    </row>
    <row r="11478" spans="2:11" x14ac:dyDescent="0.25">
      <c r="B11478" t="str">
        <f t="shared" si="183"/>
        <v/>
      </c>
      <c r="K11478"/>
    </row>
    <row r="11479" spans="2:11" x14ac:dyDescent="0.25">
      <c r="B11479" t="str">
        <f t="shared" si="183"/>
        <v/>
      </c>
      <c r="K11479"/>
    </row>
    <row r="11480" spans="2:11" x14ac:dyDescent="0.25">
      <c r="B11480" t="str">
        <f t="shared" si="183"/>
        <v/>
      </c>
      <c r="K11480"/>
    </row>
    <row r="11481" spans="2:11" x14ac:dyDescent="0.25">
      <c r="B11481" t="str">
        <f t="shared" si="183"/>
        <v/>
      </c>
      <c r="K11481"/>
    </row>
    <row r="11482" spans="2:11" x14ac:dyDescent="0.25">
      <c r="B11482" t="str">
        <f t="shared" si="183"/>
        <v/>
      </c>
      <c r="K11482"/>
    </row>
    <row r="11483" spans="2:11" x14ac:dyDescent="0.25">
      <c r="B11483" t="str">
        <f t="shared" si="183"/>
        <v/>
      </c>
      <c r="K11483"/>
    </row>
    <row r="11484" spans="2:11" x14ac:dyDescent="0.25">
      <c r="B11484" t="str">
        <f t="shared" si="183"/>
        <v/>
      </c>
      <c r="K11484"/>
    </row>
    <row r="11485" spans="2:11" x14ac:dyDescent="0.25">
      <c r="B11485" t="str">
        <f t="shared" si="183"/>
        <v/>
      </c>
      <c r="K11485"/>
    </row>
    <row r="11486" spans="2:11" x14ac:dyDescent="0.25">
      <c r="B11486" t="str">
        <f t="shared" si="183"/>
        <v/>
      </c>
      <c r="K11486"/>
    </row>
    <row r="11487" spans="2:11" x14ac:dyDescent="0.25">
      <c r="B11487" t="str">
        <f t="shared" si="183"/>
        <v/>
      </c>
      <c r="K11487"/>
    </row>
    <row r="11488" spans="2:11" x14ac:dyDescent="0.25">
      <c r="B11488" t="str">
        <f t="shared" si="183"/>
        <v/>
      </c>
      <c r="K11488"/>
    </row>
    <row r="11489" spans="2:11" x14ac:dyDescent="0.25">
      <c r="B11489" t="str">
        <f t="shared" si="183"/>
        <v/>
      </c>
      <c r="K11489"/>
    </row>
    <row r="11490" spans="2:11" x14ac:dyDescent="0.25">
      <c r="B11490" t="str">
        <f t="shared" si="183"/>
        <v/>
      </c>
      <c r="K11490"/>
    </row>
    <row r="11491" spans="2:11" x14ac:dyDescent="0.25">
      <c r="B11491" t="str">
        <f t="shared" si="183"/>
        <v/>
      </c>
      <c r="K11491"/>
    </row>
    <row r="11492" spans="2:11" x14ac:dyDescent="0.25">
      <c r="B11492" t="str">
        <f t="shared" si="183"/>
        <v/>
      </c>
      <c r="K11492"/>
    </row>
    <row r="11493" spans="2:11" x14ac:dyDescent="0.25">
      <c r="B11493" t="str">
        <f t="shared" si="183"/>
        <v/>
      </c>
      <c r="K11493"/>
    </row>
    <row r="11494" spans="2:11" x14ac:dyDescent="0.25">
      <c r="B11494" t="str">
        <f t="shared" si="183"/>
        <v/>
      </c>
      <c r="K11494"/>
    </row>
    <row r="11495" spans="2:11" x14ac:dyDescent="0.25">
      <c r="B11495" t="str">
        <f t="shared" si="183"/>
        <v/>
      </c>
      <c r="K11495"/>
    </row>
    <row r="11496" spans="2:11" x14ac:dyDescent="0.25">
      <c r="B11496" t="str">
        <f t="shared" si="183"/>
        <v/>
      </c>
      <c r="K11496"/>
    </row>
    <row r="11497" spans="2:11" x14ac:dyDescent="0.25">
      <c r="B11497" t="str">
        <f t="shared" si="183"/>
        <v/>
      </c>
      <c r="K11497"/>
    </row>
    <row r="11498" spans="2:11" x14ac:dyDescent="0.25">
      <c r="B11498" t="str">
        <f t="shared" si="183"/>
        <v/>
      </c>
      <c r="K11498"/>
    </row>
    <row r="11499" spans="2:11" x14ac:dyDescent="0.25">
      <c r="B11499" t="str">
        <f t="shared" si="183"/>
        <v/>
      </c>
      <c r="K11499"/>
    </row>
    <row r="11500" spans="2:11" x14ac:dyDescent="0.25">
      <c r="B11500" t="str">
        <f t="shared" si="183"/>
        <v/>
      </c>
      <c r="K11500"/>
    </row>
    <row r="11501" spans="2:11" x14ac:dyDescent="0.25">
      <c r="B11501" t="str">
        <f t="shared" si="183"/>
        <v/>
      </c>
      <c r="K11501"/>
    </row>
    <row r="11502" spans="2:11" x14ac:dyDescent="0.25">
      <c r="B11502" t="str">
        <f t="shared" si="183"/>
        <v/>
      </c>
      <c r="K11502"/>
    </row>
    <row r="11503" spans="2:11" x14ac:dyDescent="0.25">
      <c r="B11503" t="str">
        <f t="shared" si="183"/>
        <v/>
      </c>
      <c r="K11503"/>
    </row>
    <row r="11504" spans="2:11" x14ac:dyDescent="0.25">
      <c r="B11504" t="str">
        <f t="shared" si="183"/>
        <v/>
      </c>
      <c r="K11504"/>
    </row>
    <row r="11505" spans="2:11" x14ac:dyDescent="0.25">
      <c r="B11505" t="str">
        <f t="shared" si="183"/>
        <v/>
      </c>
      <c r="K11505"/>
    </row>
    <row r="11506" spans="2:11" x14ac:dyDescent="0.25">
      <c r="B11506" t="str">
        <f t="shared" si="183"/>
        <v/>
      </c>
      <c r="K11506"/>
    </row>
    <row r="11507" spans="2:11" x14ac:dyDescent="0.25">
      <c r="B11507" t="str">
        <f t="shared" si="183"/>
        <v/>
      </c>
      <c r="K11507"/>
    </row>
    <row r="11508" spans="2:11" x14ac:dyDescent="0.25">
      <c r="B11508" t="str">
        <f t="shared" si="183"/>
        <v/>
      </c>
      <c r="K11508"/>
    </row>
    <row r="11509" spans="2:11" x14ac:dyDescent="0.25">
      <c r="B11509" t="str">
        <f t="shared" si="183"/>
        <v/>
      </c>
      <c r="K11509"/>
    </row>
    <row r="11510" spans="2:11" x14ac:dyDescent="0.25">
      <c r="B11510" t="str">
        <f t="shared" si="183"/>
        <v/>
      </c>
      <c r="K11510"/>
    </row>
    <row r="11511" spans="2:11" x14ac:dyDescent="0.25">
      <c r="B11511" t="str">
        <f t="shared" si="183"/>
        <v/>
      </c>
      <c r="K11511"/>
    </row>
    <row r="11512" spans="2:11" x14ac:dyDescent="0.25">
      <c r="B11512" t="str">
        <f t="shared" si="183"/>
        <v/>
      </c>
      <c r="K11512"/>
    </row>
    <row r="11513" spans="2:11" x14ac:dyDescent="0.25">
      <c r="B11513" t="str">
        <f t="shared" si="183"/>
        <v/>
      </c>
      <c r="K11513"/>
    </row>
    <row r="11514" spans="2:11" x14ac:dyDescent="0.25">
      <c r="B11514" t="str">
        <f t="shared" si="183"/>
        <v/>
      </c>
      <c r="K11514"/>
    </row>
    <row r="11515" spans="2:11" x14ac:dyDescent="0.25">
      <c r="B11515" t="str">
        <f t="shared" si="183"/>
        <v/>
      </c>
      <c r="K11515"/>
    </row>
    <row r="11516" spans="2:11" x14ac:dyDescent="0.25">
      <c r="B11516" t="str">
        <f t="shared" si="183"/>
        <v/>
      </c>
      <c r="K11516"/>
    </row>
    <row r="11517" spans="2:11" x14ac:dyDescent="0.25">
      <c r="B11517" t="str">
        <f t="shared" si="183"/>
        <v/>
      </c>
      <c r="K11517"/>
    </row>
    <row r="11518" spans="2:11" x14ac:dyDescent="0.25">
      <c r="B11518" t="str">
        <f t="shared" si="183"/>
        <v/>
      </c>
      <c r="K11518"/>
    </row>
    <row r="11519" spans="2:11" x14ac:dyDescent="0.25">
      <c r="B11519" t="str">
        <f t="shared" si="183"/>
        <v/>
      </c>
      <c r="K11519"/>
    </row>
    <row r="11520" spans="2:11" x14ac:dyDescent="0.25">
      <c r="B11520" t="str">
        <f t="shared" si="183"/>
        <v/>
      </c>
      <c r="K11520"/>
    </row>
    <row r="11521" spans="2:11" x14ac:dyDescent="0.25">
      <c r="B11521" t="str">
        <f t="shared" si="183"/>
        <v/>
      </c>
      <c r="K11521"/>
    </row>
    <row r="11522" spans="2:11" x14ac:dyDescent="0.25">
      <c r="B11522" t="str">
        <f t="shared" si="183"/>
        <v/>
      </c>
      <c r="K11522"/>
    </row>
    <row r="11523" spans="2:11" x14ac:dyDescent="0.25">
      <c r="B11523" t="str">
        <f t="shared" si="183"/>
        <v/>
      </c>
      <c r="K11523"/>
    </row>
    <row r="11524" spans="2:11" x14ac:dyDescent="0.25">
      <c r="B11524" t="str">
        <f t="shared" si="183"/>
        <v/>
      </c>
      <c r="K11524"/>
    </row>
    <row r="11525" spans="2:11" x14ac:dyDescent="0.25">
      <c r="B11525" t="str">
        <f t="shared" si="183"/>
        <v/>
      </c>
      <c r="K11525"/>
    </row>
    <row r="11526" spans="2:11" x14ac:dyDescent="0.25">
      <c r="B11526" t="str">
        <f t="shared" si="183"/>
        <v/>
      </c>
      <c r="K11526"/>
    </row>
    <row r="11527" spans="2:11" x14ac:dyDescent="0.25">
      <c r="B11527" t="str">
        <f t="shared" si="183"/>
        <v/>
      </c>
      <c r="K11527"/>
    </row>
    <row r="11528" spans="2:11" x14ac:dyDescent="0.25">
      <c r="B11528" t="str">
        <f t="shared" si="183"/>
        <v/>
      </c>
      <c r="K11528"/>
    </row>
    <row r="11529" spans="2:11" x14ac:dyDescent="0.25">
      <c r="B11529" t="str">
        <f t="shared" si="183"/>
        <v/>
      </c>
      <c r="K11529"/>
    </row>
    <row r="11530" spans="2:11" x14ac:dyDescent="0.25">
      <c r="B11530" t="str">
        <f t="shared" ref="B11530:B11593" si="184">LEFT(A11530,3)</f>
        <v/>
      </c>
      <c r="K11530"/>
    </row>
    <row r="11531" spans="2:11" x14ac:dyDescent="0.25">
      <c r="B11531" t="str">
        <f t="shared" si="184"/>
        <v/>
      </c>
      <c r="K11531"/>
    </row>
    <row r="11532" spans="2:11" x14ac:dyDescent="0.25">
      <c r="B11532" t="str">
        <f t="shared" si="184"/>
        <v/>
      </c>
      <c r="K11532"/>
    </row>
    <row r="11533" spans="2:11" x14ac:dyDescent="0.25">
      <c r="B11533" t="str">
        <f t="shared" si="184"/>
        <v/>
      </c>
      <c r="K11533"/>
    </row>
    <row r="11534" spans="2:11" x14ac:dyDescent="0.25">
      <c r="B11534" t="str">
        <f t="shared" si="184"/>
        <v/>
      </c>
      <c r="K11534"/>
    </row>
    <row r="11535" spans="2:11" x14ac:dyDescent="0.25">
      <c r="B11535" t="str">
        <f t="shared" si="184"/>
        <v/>
      </c>
      <c r="K11535"/>
    </row>
    <row r="11536" spans="2:11" x14ac:dyDescent="0.25">
      <c r="B11536" t="str">
        <f t="shared" si="184"/>
        <v/>
      </c>
      <c r="K11536"/>
    </row>
    <row r="11537" spans="2:11" x14ac:dyDescent="0.25">
      <c r="B11537" t="str">
        <f t="shared" si="184"/>
        <v/>
      </c>
      <c r="K11537"/>
    </row>
    <row r="11538" spans="2:11" x14ac:dyDescent="0.25">
      <c r="B11538" t="str">
        <f t="shared" si="184"/>
        <v/>
      </c>
      <c r="K11538"/>
    </row>
    <row r="11539" spans="2:11" x14ac:dyDescent="0.25">
      <c r="B11539" t="str">
        <f t="shared" si="184"/>
        <v/>
      </c>
      <c r="K11539"/>
    </row>
    <row r="11540" spans="2:11" x14ac:dyDescent="0.25">
      <c r="B11540" t="str">
        <f t="shared" si="184"/>
        <v/>
      </c>
      <c r="K11540"/>
    </row>
    <row r="11541" spans="2:11" x14ac:dyDescent="0.25">
      <c r="B11541" t="str">
        <f t="shared" si="184"/>
        <v/>
      </c>
      <c r="K11541"/>
    </row>
    <row r="11542" spans="2:11" x14ac:dyDescent="0.25">
      <c r="B11542" t="str">
        <f t="shared" si="184"/>
        <v/>
      </c>
      <c r="K11542"/>
    </row>
    <row r="11543" spans="2:11" x14ac:dyDescent="0.25">
      <c r="B11543" t="str">
        <f t="shared" si="184"/>
        <v/>
      </c>
      <c r="K11543"/>
    </row>
    <row r="11544" spans="2:11" x14ac:dyDescent="0.25">
      <c r="B11544" t="str">
        <f t="shared" si="184"/>
        <v/>
      </c>
      <c r="K11544"/>
    </row>
    <row r="11545" spans="2:11" x14ac:dyDescent="0.25">
      <c r="B11545" t="str">
        <f t="shared" si="184"/>
        <v/>
      </c>
      <c r="K11545"/>
    </row>
    <row r="11546" spans="2:11" x14ac:dyDescent="0.25">
      <c r="B11546" t="str">
        <f t="shared" si="184"/>
        <v/>
      </c>
      <c r="K11546"/>
    </row>
    <row r="11547" spans="2:11" x14ac:dyDescent="0.25">
      <c r="B11547" t="str">
        <f t="shared" si="184"/>
        <v/>
      </c>
      <c r="K11547"/>
    </row>
    <row r="11548" spans="2:11" x14ac:dyDescent="0.25">
      <c r="B11548" t="str">
        <f t="shared" si="184"/>
        <v/>
      </c>
      <c r="K11548"/>
    </row>
    <row r="11549" spans="2:11" x14ac:dyDescent="0.25">
      <c r="B11549" t="str">
        <f t="shared" si="184"/>
        <v/>
      </c>
      <c r="K11549"/>
    </row>
    <row r="11550" spans="2:11" x14ac:dyDescent="0.25">
      <c r="B11550" t="str">
        <f t="shared" si="184"/>
        <v/>
      </c>
      <c r="K11550"/>
    </row>
    <row r="11551" spans="2:11" x14ac:dyDescent="0.25">
      <c r="B11551" t="str">
        <f t="shared" si="184"/>
        <v/>
      </c>
      <c r="K11551"/>
    </row>
    <row r="11552" spans="2:11" x14ac:dyDescent="0.25">
      <c r="B11552" t="str">
        <f t="shared" si="184"/>
        <v/>
      </c>
      <c r="K11552"/>
    </row>
    <row r="11553" spans="2:11" x14ac:dyDescent="0.25">
      <c r="B11553" t="str">
        <f t="shared" si="184"/>
        <v/>
      </c>
      <c r="K11553"/>
    </row>
    <row r="11554" spans="2:11" x14ac:dyDescent="0.25">
      <c r="B11554" t="str">
        <f t="shared" si="184"/>
        <v/>
      </c>
      <c r="K11554"/>
    </row>
    <row r="11555" spans="2:11" x14ac:dyDescent="0.25">
      <c r="B11555" t="str">
        <f t="shared" si="184"/>
        <v/>
      </c>
      <c r="K11555"/>
    </row>
    <row r="11556" spans="2:11" x14ac:dyDescent="0.25">
      <c r="B11556" t="str">
        <f t="shared" si="184"/>
        <v/>
      </c>
      <c r="K11556"/>
    </row>
    <row r="11557" spans="2:11" x14ac:dyDescent="0.25">
      <c r="B11557" t="str">
        <f t="shared" si="184"/>
        <v/>
      </c>
      <c r="K11557"/>
    </row>
    <row r="11558" spans="2:11" x14ac:dyDescent="0.25">
      <c r="B11558" t="str">
        <f t="shared" si="184"/>
        <v/>
      </c>
      <c r="K11558"/>
    </row>
    <row r="11559" spans="2:11" x14ac:dyDescent="0.25">
      <c r="B11559" t="str">
        <f t="shared" si="184"/>
        <v/>
      </c>
      <c r="K11559"/>
    </row>
    <row r="11560" spans="2:11" x14ac:dyDescent="0.25">
      <c r="B11560" t="str">
        <f t="shared" si="184"/>
        <v/>
      </c>
      <c r="K11560"/>
    </row>
    <row r="11561" spans="2:11" x14ac:dyDescent="0.25">
      <c r="B11561" t="str">
        <f t="shared" si="184"/>
        <v/>
      </c>
      <c r="K11561"/>
    </row>
    <row r="11562" spans="2:11" x14ac:dyDescent="0.25">
      <c r="B11562" t="str">
        <f t="shared" si="184"/>
        <v/>
      </c>
      <c r="K11562"/>
    </row>
    <row r="11563" spans="2:11" x14ac:dyDescent="0.25">
      <c r="B11563" t="str">
        <f t="shared" si="184"/>
        <v/>
      </c>
      <c r="K11563"/>
    </row>
    <row r="11564" spans="2:11" x14ac:dyDescent="0.25">
      <c r="B11564" t="str">
        <f t="shared" si="184"/>
        <v/>
      </c>
      <c r="K11564"/>
    </row>
    <row r="11565" spans="2:11" x14ac:dyDescent="0.25">
      <c r="B11565" t="str">
        <f t="shared" si="184"/>
        <v/>
      </c>
      <c r="K11565"/>
    </row>
    <row r="11566" spans="2:11" x14ac:dyDescent="0.25">
      <c r="B11566" t="str">
        <f t="shared" si="184"/>
        <v/>
      </c>
      <c r="K11566"/>
    </row>
    <row r="11567" spans="2:11" x14ac:dyDescent="0.25">
      <c r="B11567" t="str">
        <f t="shared" si="184"/>
        <v/>
      </c>
      <c r="K11567"/>
    </row>
    <row r="11568" spans="2:11" x14ac:dyDescent="0.25">
      <c r="B11568" t="str">
        <f t="shared" si="184"/>
        <v/>
      </c>
      <c r="K11568"/>
    </row>
    <row r="11569" spans="2:11" x14ac:dyDescent="0.25">
      <c r="B11569" t="str">
        <f t="shared" si="184"/>
        <v/>
      </c>
      <c r="K11569"/>
    </row>
    <row r="11570" spans="2:11" x14ac:dyDescent="0.25">
      <c r="B11570" t="str">
        <f t="shared" si="184"/>
        <v/>
      </c>
      <c r="K11570"/>
    </row>
    <row r="11571" spans="2:11" x14ac:dyDescent="0.25">
      <c r="B11571" t="str">
        <f t="shared" si="184"/>
        <v/>
      </c>
      <c r="K11571"/>
    </row>
    <row r="11572" spans="2:11" x14ac:dyDescent="0.25">
      <c r="B11572" t="str">
        <f t="shared" si="184"/>
        <v/>
      </c>
      <c r="K11572"/>
    </row>
    <row r="11573" spans="2:11" x14ac:dyDescent="0.25">
      <c r="B11573" t="str">
        <f t="shared" si="184"/>
        <v/>
      </c>
      <c r="K11573"/>
    </row>
    <row r="11574" spans="2:11" x14ac:dyDescent="0.25">
      <c r="B11574" t="str">
        <f t="shared" si="184"/>
        <v/>
      </c>
      <c r="K11574"/>
    </row>
    <row r="11575" spans="2:11" x14ac:dyDescent="0.25">
      <c r="B11575" t="str">
        <f t="shared" si="184"/>
        <v/>
      </c>
      <c r="K11575"/>
    </row>
    <row r="11576" spans="2:11" x14ac:dyDescent="0.25">
      <c r="B11576" t="str">
        <f t="shared" si="184"/>
        <v/>
      </c>
      <c r="K11576"/>
    </row>
    <row r="11577" spans="2:11" x14ac:dyDescent="0.25">
      <c r="B11577" t="str">
        <f t="shared" si="184"/>
        <v/>
      </c>
      <c r="K11577"/>
    </row>
    <row r="11578" spans="2:11" x14ac:dyDescent="0.25">
      <c r="B11578" t="str">
        <f t="shared" si="184"/>
        <v/>
      </c>
      <c r="K11578"/>
    </row>
    <row r="11579" spans="2:11" x14ac:dyDescent="0.25">
      <c r="B11579" t="str">
        <f t="shared" si="184"/>
        <v/>
      </c>
      <c r="K11579"/>
    </row>
    <row r="11580" spans="2:11" x14ac:dyDescent="0.25">
      <c r="B11580" t="str">
        <f t="shared" si="184"/>
        <v/>
      </c>
      <c r="K11580"/>
    </row>
    <row r="11581" spans="2:11" x14ac:dyDescent="0.25">
      <c r="B11581" t="str">
        <f t="shared" si="184"/>
        <v/>
      </c>
      <c r="K11581"/>
    </row>
    <row r="11582" spans="2:11" x14ac:dyDescent="0.25">
      <c r="B11582" t="str">
        <f t="shared" si="184"/>
        <v/>
      </c>
      <c r="K11582"/>
    </row>
    <row r="11583" spans="2:11" x14ac:dyDescent="0.25">
      <c r="B11583" t="str">
        <f t="shared" si="184"/>
        <v/>
      </c>
      <c r="K11583"/>
    </row>
    <row r="11584" spans="2:11" x14ac:dyDescent="0.25">
      <c r="B11584" t="str">
        <f t="shared" si="184"/>
        <v/>
      </c>
      <c r="K11584"/>
    </row>
    <row r="11585" spans="2:11" x14ac:dyDescent="0.25">
      <c r="B11585" t="str">
        <f t="shared" si="184"/>
        <v/>
      </c>
      <c r="K11585"/>
    </row>
    <row r="11586" spans="2:11" x14ac:dyDescent="0.25">
      <c r="B11586" t="str">
        <f t="shared" si="184"/>
        <v/>
      </c>
      <c r="K11586"/>
    </row>
    <row r="11587" spans="2:11" x14ac:dyDescent="0.25">
      <c r="B11587" t="str">
        <f t="shared" si="184"/>
        <v/>
      </c>
      <c r="K11587"/>
    </row>
    <row r="11588" spans="2:11" x14ac:dyDescent="0.25">
      <c r="B11588" t="str">
        <f t="shared" si="184"/>
        <v/>
      </c>
      <c r="K11588"/>
    </row>
    <row r="11589" spans="2:11" x14ac:dyDescent="0.25">
      <c r="B11589" t="str">
        <f t="shared" si="184"/>
        <v/>
      </c>
      <c r="K11589"/>
    </row>
    <row r="11590" spans="2:11" x14ac:dyDescent="0.25">
      <c r="B11590" t="str">
        <f t="shared" si="184"/>
        <v/>
      </c>
      <c r="K11590"/>
    </row>
    <row r="11591" spans="2:11" x14ac:dyDescent="0.25">
      <c r="B11591" t="str">
        <f t="shared" si="184"/>
        <v/>
      </c>
      <c r="K11591"/>
    </row>
    <row r="11592" spans="2:11" x14ac:dyDescent="0.25">
      <c r="B11592" t="str">
        <f t="shared" si="184"/>
        <v/>
      </c>
      <c r="K11592"/>
    </row>
    <row r="11593" spans="2:11" x14ac:dyDescent="0.25">
      <c r="B11593" t="str">
        <f t="shared" si="184"/>
        <v/>
      </c>
      <c r="K11593"/>
    </row>
    <row r="11594" spans="2:11" x14ac:dyDescent="0.25">
      <c r="B11594" t="str">
        <f t="shared" ref="B11594:B11657" si="185">LEFT(A11594,3)</f>
        <v/>
      </c>
      <c r="K11594"/>
    </row>
    <row r="11595" spans="2:11" x14ac:dyDescent="0.25">
      <c r="B11595" t="str">
        <f t="shared" si="185"/>
        <v/>
      </c>
      <c r="K11595"/>
    </row>
    <row r="11596" spans="2:11" x14ac:dyDescent="0.25">
      <c r="B11596" t="str">
        <f t="shared" si="185"/>
        <v/>
      </c>
      <c r="K11596"/>
    </row>
    <row r="11597" spans="2:11" x14ac:dyDescent="0.25">
      <c r="B11597" t="str">
        <f t="shared" si="185"/>
        <v/>
      </c>
      <c r="K11597"/>
    </row>
    <row r="11598" spans="2:11" x14ac:dyDescent="0.25">
      <c r="B11598" t="str">
        <f t="shared" si="185"/>
        <v/>
      </c>
      <c r="K11598"/>
    </row>
    <row r="11599" spans="2:11" x14ac:dyDescent="0.25">
      <c r="B11599" t="str">
        <f t="shared" si="185"/>
        <v/>
      </c>
      <c r="K11599"/>
    </row>
    <row r="11600" spans="2:11" x14ac:dyDescent="0.25">
      <c r="B11600" t="str">
        <f t="shared" si="185"/>
        <v/>
      </c>
      <c r="K11600"/>
    </row>
    <row r="11601" spans="2:11" x14ac:dyDescent="0.25">
      <c r="B11601" t="str">
        <f t="shared" si="185"/>
        <v/>
      </c>
      <c r="K11601"/>
    </row>
    <row r="11602" spans="2:11" x14ac:dyDescent="0.25">
      <c r="B11602" t="str">
        <f t="shared" si="185"/>
        <v/>
      </c>
      <c r="K11602"/>
    </row>
    <row r="11603" spans="2:11" x14ac:dyDescent="0.25">
      <c r="B11603" t="str">
        <f t="shared" si="185"/>
        <v/>
      </c>
      <c r="K11603"/>
    </row>
    <row r="11604" spans="2:11" x14ac:dyDescent="0.25">
      <c r="B11604" t="str">
        <f t="shared" si="185"/>
        <v/>
      </c>
      <c r="K11604"/>
    </row>
    <row r="11605" spans="2:11" x14ac:dyDescent="0.25">
      <c r="B11605" t="str">
        <f t="shared" si="185"/>
        <v/>
      </c>
      <c r="K11605"/>
    </row>
    <row r="11606" spans="2:11" x14ac:dyDescent="0.25">
      <c r="B11606" t="str">
        <f t="shared" si="185"/>
        <v/>
      </c>
      <c r="K11606"/>
    </row>
    <row r="11607" spans="2:11" x14ac:dyDescent="0.25">
      <c r="B11607" t="str">
        <f t="shared" si="185"/>
        <v/>
      </c>
      <c r="K11607"/>
    </row>
    <row r="11608" spans="2:11" x14ac:dyDescent="0.25">
      <c r="B11608" t="str">
        <f t="shared" si="185"/>
        <v/>
      </c>
      <c r="K11608"/>
    </row>
    <row r="11609" spans="2:11" x14ac:dyDescent="0.25">
      <c r="B11609" t="str">
        <f t="shared" si="185"/>
        <v/>
      </c>
      <c r="K11609"/>
    </row>
    <row r="11610" spans="2:11" x14ac:dyDescent="0.25">
      <c r="B11610" t="str">
        <f t="shared" si="185"/>
        <v/>
      </c>
      <c r="K11610"/>
    </row>
    <row r="11611" spans="2:11" x14ac:dyDescent="0.25">
      <c r="B11611" t="str">
        <f t="shared" si="185"/>
        <v/>
      </c>
      <c r="K11611"/>
    </row>
    <row r="11612" spans="2:11" x14ac:dyDescent="0.25">
      <c r="B11612" t="str">
        <f t="shared" si="185"/>
        <v/>
      </c>
      <c r="K11612"/>
    </row>
    <row r="11613" spans="2:11" x14ac:dyDescent="0.25">
      <c r="B11613" t="str">
        <f t="shared" si="185"/>
        <v/>
      </c>
      <c r="K11613"/>
    </row>
    <row r="11614" spans="2:11" x14ac:dyDescent="0.25">
      <c r="B11614" t="str">
        <f t="shared" si="185"/>
        <v/>
      </c>
      <c r="K11614"/>
    </row>
    <row r="11615" spans="2:11" x14ac:dyDescent="0.25">
      <c r="B11615" t="str">
        <f t="shared" si="185"/>
        <v/>
      </c>
      <c r="K11615"/>
    </row>
    <row r="11616" spans="2:11" x14ac:dyDescent="0.25">
      <c r="B11616" t="str">
        <f t="shared" si="185"/>
        <v/>
      </c>
      <c r="K11616"/>
    </row>
    <row r="11617" spans="2:11" x14ac:dyDescent="0.25">
      <c r="B11617" t="str">
        <f t="shared" si="185"/>
        <v/>
      </c>
      <c r="K11617"/>
    </row>
    <row r="11618" spans="2:11" x14ac:dyDescent="0.25">
      <c r="B11618" t="str">
        <f t="shared" si="185"/>
        <v/>
      </c>
      <c r="K11618"/>
    </row>
    <row r="11619" spans="2:11" x14ac:dyDescent="0.25">
      <c r="B11619" t="str">
        <f t="shared" si="185"/>
        <v/>
      </c>
      <c r="K11619"/>
    </row>
    <row r="11620" spans="2:11" x14ac:dyDescent="0.25">
      <c r="B11620" t="str">
        <f t="shared" si="185"/>
        <v/>
      </c>
      <c r="K11620"/>
    </row>
    <row r="11621" spans="2:11" x14ac:dyDescent="0.25">
      <c r="B11621" t="str">
        <f t="shared" si="185"/>
        <v/>
      </c>
      <c r="K11621"/>
    </row>
    <row r="11622" spans="2:11" x14ac:dyDescent="0.25">
      <c r="B11622" t="str">
        <f t="shared" si="185"/>
        <v/>
      </c>
      <c r="K11622"/>
    </row>
    <row r="11623" spans="2:11" x14ac:dyDescent="0.25">
      <c r="B11623" t="str">
        <f t="shared" si="185"/>
        <v/>
      </c>
      <c r="K11623"/>
    </row>
    <row r="11624" spans="2:11" x14ac:dyDescent="0.25">
      <c r="B11624" t="str">
        <f t="shared" si="185"/>
        <v/>
      </c>
      <c r="K11624"/>
    </row>
    <row r="11625" spans="2:11" x14ac:dyDescent="0.25">
      <c r="B11625" t="str">
        <f t="shared" si="185"/>
        <v/>
      </c>
      <c r="K11625"/>
    </row>
    <row r="11626" spans="2:11" x14ac:dyDescent="0.25">
      <c r="B11626" t="str">
        <f t="shared" si="185"/>
        <v/>
      </c>
      <c r="K11626"/>
    </row>
    <row r="11627" spans="2:11" x14ac:dyDescent="0.25">
      <c r="B11627" t="str">
        <f t="shared" si="185"/>
        <v/>
      </c>
      <c r="K11627"/>
    </row>
    <row r="11628" spans="2:11" x14ac:dyDescent="0.25">
      <c r="B11628" t="str">
        <f t="shared" si="185"/>
        <v/>
      </c>
      <c r="K11628"/>
    </row>
    <row r="11629" spans="2:11" x14ac:dyDescent="0.25">
      <c r="B11629" t="str">
        <f t="shared" si="185"/>
        <v/>
      </c>
      <c r="K11629"/>
    </row>
    <row r="11630" spans="2:11" x14ac:dyDescent="0.25">
      <c r="B11630" t="str">
        <f t="shared" si="185"/>
        <v/>
      </c>
      <c r="K11630"/>
    </row>
    <row r="11631" spans="2:11" x14ac:dyDescent="0.25">
      <c r="B11631" t="str">
        <f t="shared" si="185"/>
        <v/>
      </c>
      <c r="K11631"/>
    </row>
    <row r="11632" spans="2:11" x14ac:dyDescent="0.25">
      <c r="B11632" t="str">
        <f t="shared" si="185"/>
        <v/>
      </c>
      <c r="K11632"/>
    </row>
    <row r="11633" spans="2:11" x14ac:dyDescent="0.25">
      <c r="B11633" t="str">
        <f t="shared" si="185"/>
        <v/>
      </c>
      <c r="K11633"/>
    </row>
    <row r="11634" spans="2:11" x14ac:dyDescent="0.25">
      <c r="B11634" t="str">
        <f t="shared" si="185"/>
        <v/>
      </c>
      <c r="K11634"/>
    </row>
    <row r="11635" spans="2:11" x14ac:dyDescent="0.25">
      <c r="B11635" t="str">
        <f t="shared" si="185"/>
        <v/>
      </c>
      <c r="K11635"/>
    </row>
    <row r="11636" spans="2:11" x14ac:dyDescent="0.25">
      <c r="B11636" t="str">
        <f t="shared" si="185"/>
        <v/>
      </c>
      <c r="K11636"/>
    </row>
    <row r="11637" spans="2:11" x14ac:dyDescent="0.25">
      <c r="B11637" t="str">
        <f t="shared" si="185"/>
        <v/>
      </c>
      <c r="K11637"/>
    </row>
    <row r="11638" spans="2:11" x14ac:dyDescent="0.25">
      <c r="B11638" t="str">
        <f t="shared" si="185"/>
        <v/>
      </c>
      <c r="K11638"/>
    </row>
    <row r="11639" spans="2:11" x14ac:dyDescent="0.25">
      <c r="B11639" t="str">
        <f t="shared" si="185"/>
        <v/>
      </c>
      <c r="K11639"/>
    </row>
    <row r="11640" spans="2:11" x14ac:dyDescent="0.25">
      <c r="B11640" t="str">
        <f t="shared" si="185"/>
        <v/>
      </c>
      <c r="K11640"/>
    </row>
    <row r="11641" spans="2:11" x14ac:dyDescent="0.25">
      <c r="B11641" t="str">
        <f t="shared" si="185"/>
        <v/>
      </c>
      <c r="K11641"/>
    </row>
    <row r="11642" spans="2:11" x14ac:dyDescent="0.25">
      <c r="B11642" t="str">
        <f t="shared" si="185"/>
        <v/>
      </c>
      <c r="K11642"/>
    </row>
    <row r="11643" spans="2:11" x14ac:dyDescent="0.25">
      <c r="B11643" t="str">
        <f t="shared" si="185"/>
        <v/>
      </c>
      <c r="K11643"/>
    </row>
    <row r="11644" spans="2:11" x14ac:dyDescent="0.25">
      <c r="B11644" t="str">
        <f t="shared" si="185"/>
        <v/>
      </c>
      <c r="K11644"/>
    </row>
    <row r="11645" spans="2:11" x14ac:dyDescent="0.25">
      <c r="B11645" t="str">
        <f t="shared" si="185"/>
        <v/>
      </c>
      <c r="K11645"/>
    </row>
    <row r="11646" spans="2:11" x14ac:dyDescent="0.25">
      <c r="B11646" t="str">
        <f t="shared" si="185"/>
        <v/>
      </c>
      <c r="K11646"/>
    </row>
    <row r="11647" spans="2:11" x14ac:dyDescent="0.25">
      <c r="B11647" t="str">
        <f t="shared" si="185"/>
        <v/>
      </c>
      <c r="K11647"/>
    </row>
    <row r="11648" spans="2:11" x14ac:dyDescent="0.25">
      <c r="B11648" t="str">
        <f t="shared" si="185"/>
        <v/>
      </c>
      <c r="K11648"/>
    </row>
    <row r="11649" spans="2:11" x14ac:dyDescent="0.25">
      <c r="B11649" t="str">
        <f t="shared" si="185"/>
        <v/>
      </c>
      <c r="K11649"/>
    </row>
    <row r="11650" spans="2:11" x14ac:dyDescent="0.25">
      <c r="B11650" t="str">
        <f t="shared" si="185"/>
        <v/>
      </c>
      <c r="K11650"/>
    </row>
    <row r="11651" spans="2:11" x14ac:dyDescent="0.25">
      <c r="B11651" t="str">
        <f t="shared" si="185"/>
        <v/>
      </c>
      <c r="K11651"/>
    </row>
    <row r="11652" spans="2:11" x14ac:dyDescent="0.25">
      <c r="B11652" t="str">
        <f t="shared" si="185"/>
        <v/>
      </c>
      <c r="K11652"/>
    </row>
    <row r="11653" spans="2:11" x14ac:dyDescent="0.25">
      <c r="B11653" t="str">
        <f t="shared" si="185"/>
        <v/>
      </c>
      <c r="K11653"/>
    </row>
    <row r="11654" spans="2:11" x14ac:dyDescent="0.25">
      <c r="B11654" t="str">
        <f t="shared" si="185"/>
        <v/>
      </c>
      <c r="K11654"/>
    </row>
    <row r="11655" spans="2:11" x14ac:dyDescent="0.25">
      <c r="B11655" t="str">
        <f t="shared" si="185"/>
        <v/>
      </c>
      <c r="K11655"/>
    </row>
    <row r="11656" spans="2:11" x14ac:dyDescent="0.25">
      <c r="B11656" t="str">
        <f t="shared" si="185"/>
        <v/>
      </c>
      <c r="K11656"/>
    </row>
    <row r="11657" spans="2:11" x14ac:dyDescent="0.25">
      <c r="B11657" t="str">
        <f t="shared" si="185"/>
        <v/>
      </c>
      <c r="K11657"/>
    </row>
    <row r="11658" spans="2:11" x14ac:dyDescent="0.25">
      <c r="B11658" t="str">
        <f t="shared" ref="B11658:B11721" si="186">LEFT(A11658,3)</f>
        <v/>
      </c>
      <c r="K11658"/>
    </row>
    <row r="11659" spans="2:11" x14ac:dyDescent="0.25">
      <c r="B11659" t="str">
        <f t="shared" si="186"/>
        <v/>
      </c>
      <c r="K11659"/>
    </row>
    <row r="11660" spans="2:11" x14ac:dyDescent="0.25">
      <c r="B11660" t="str">
        <f t="shared" si="186"/>
        <v/>
      </c>
      <c r="K11660"/>
    </row>
    <row r="11661" spans="2:11" x14ac:dyDescent="0.25">
      <c r="B11661" t="str">
        <f t="shared" si="186"/>
        <v/>
      </c>
      <c r="K11661"/>
    </row>
    <row r="11662" spans="2:11" x14ac:dyDescent="0.25">
      <c r="B11662" t="str">
        <f t="shared" si="186"/>
        <v/>
      </c>
      <c r="K11662"/>
    </row>
    <row r="11663" spans="2:11" x14ac:dyDescent="0.25">
      <c r="B11663" t="str">
        <f t="shared" si="186"/>
        <v/>
      </c>
      <c r="K11663"/>
    </row>
    <row r="11664" spans="2:11" x14ac:dyDescent="0.25">
      <c r="B11664" t="str">
        <f t="shared" si="186"/>
        <v/>
      </c>
      <c r="K11664"/>
    </row>
    <row r="11665" spans="2:11" x14ac:dyDescent="0.25">
      <c r="B11665" t="str">
        <f t="shared" si="186"/>
        <v/>
      </c>
      <c r="K11665"/>
    </row>
    <row r="11666" spans="2:11" x14ac:dyDescent="0.25">
      <c r="B11666" t="str">
        <f t="shared" si="186"/>
        <v/>
      </c>
      <c r="K11666"/>
    </row>
    <row r="11667" spans="2:11" x14ac:dyDescent="0.25">
      <c r="B11667" t="str">
        <f t="shared" si="186"/>
        <v/>
      </c>
      <c r="K11667"/>
    </row>
    <row r="11668" spans="2:11" x14ac:dyDescent="0.25">
      <c r="B11668" t="str">
        <f t="shared" si="186"/>
        <v/>
      </c>
      <c r="K11668"/>
    </row>
    <row r="11669" spans="2:11" x14ac:dyDescent="0.25">
      <c r="B11669" t="str">
        <f t="shared" si="186"/>
        <v/>
      </c>
      <c r="K11669"/>
    </row>
    <row r="11670" spans="2:11" x14ac:dyDescent="0.25">
      <c r="B11670" t="str">
        <f t="shared" si="186"/>
        <v/>
      </c>
      <c r="K11670"/>
    </row>
    <row r="11671" spans="2:11" x14ac:dyDescent="0.25">
      <c r="B11671" t="str">
        <f t="shared" si="186"/>
        <v/>
      </c>
      <c r="K11671"/>
    </row>
    <row r="11672" spans="2:11" x14ac:dyDescent="0.25">
      <c r="B11672" t="str">
        <f t="shared" si="186"/>
        <v/>
      </c>
      <c r="K11672"/>
    </row>
    <row r="11673" spans="2:11" x14ac:dyDescent="0.25">
      <c r="B11673" t="str">
        <f t="shared" si="186"/>
        <v/>
      </c>
      <c r="K11673"/>
    </row>
    <row r="11674" spans="2:11" x14ac:dyDescent="0.25">
      <c r="B11674" t="str">
        <f t="shared" si="186"/>
        <v/>
      </c>
      <c r="K11674"/>
    </row>
    <row r="11675" spans="2:11" x14ac:dyDescent="0.25">
      <c r="B11675" t="str">
        <f t="shared" si="186"/>
        <v/>
      </c>
      <c r="K11675"/>
    </row>
    <row r="11676" spans="2:11" x14ac:dyDescent="0.25">
      <c r="B11676" t="str">
        <f t="shared" si="186"/>
        <v/>
      </c>
      <c r="K11676"/>
    </row>
    <row r="11677" spans="2:11" x14ac:dyDescent="0.25">
      <c r="B11677" t="str">
        <f t="shared" si="186"/>
        <v/>
      </c>
      <c r="K11677"/>
    </row>
    <row r="11678" spans="2:11" x14ac:dyDescent="0.25">
      <c r="B11678" t="str">
        <f t="shared" si="186"/>
        <v/>
      </c>
      <c r="K11678"/>
    </row>
    <row r="11679" spans="2:11" x14ac:dyDescent="0.25">
      <c r="B11679" t="str">
        <f t="shared" si="186"/>
        <v/>
      </c>
      <c r="K11679"/>
    </row>
    <row r="11680" spans="2:11" x14ac:dyDescent="0.25">
      <c r="B11680" t="str">
        <f t="shared" si="186"/>
        <v/>
      </c>
      <c r="K11680"/>
    </row>
    <row r="11681" spans="2:11" x14ac:dyDescent="0.25">
      <c r="B11681" t="str">
        <f t="shared" si="186"/>
        <v/>
      </c>
      <c r="K11681"/>
    </row>
    <row r="11682" spans="2:11" x14ac:dyDescent="0.25">
      <c r="B11682" t="str">
        <f t="shared" si="186"/>
        <v/>
      </c>
      <c r="K11682"/>
    </row>
    <row r="11683" spans="2:11" x14ac:dyDescent="0.25">
      <c r="B11683" t="str">
        <f t="shared" si="186"/>
        <v/>
      </c>
      <c r="K11683"/>
    </row>
    <row r="11684" spans="2:11" x14ac:dyDescent="0.25">
      <c r="B11684" t="str">
        <f t="shared" si="186"/>
        <v/>
      </c>
      <c r="K11684"/>
    </row>
    <row r="11685" spans="2:11" x14ac:dyDescent="0.25">
      <c r="B11685" t="str">
        <f t="shared" si="186"/>
        <v/>
      </c>
      <c r="K11685"/>
    </row>
    <row r="11686" spans="2:11" x14ac:dyDescent="0.25">
      <c r="B11686" t="str">
        <f t="shared" si="186"/>
        <v/>
      </c>
      <c r="K11686"/>
    </row>
    <row r="11687" spans="2:11" x14ac:dyDescent="0.25">
      <c r="B11687" t="str">
        <f t="shared" si="186"/>
        <v/>
      </c>
      <c r="K11687"/>
    </row>
    <row r="11688" spans="2:11" x14ac:dyDescent="0.25">
      <c r="B11688" t="str">
        <f t="shared" si="186"/>
        <v/>
      </c>
      <c r="K11688"/>
    </row>
    <row r="11689" spans="2:11" x14ac:dyDescent="0.25">
      <c r="B11689" t="str">
        <f t="shared" si="186"/>
        <v/>
      </c>
      <c r="K11689"/>
    </row>
    <row r="11690" spans="2:11" x14ac:dyDescent="0.25">
      <c r="B11690" t="str">
        <f t="shared" si="186"/>
        <v/>
      </c>
      <c r="K11690"/>
    </row>
    <row r="11691" spans="2:11" x14ac:dyDescent="0.25">
      <c r="B11691" t="str">
        <f t="shared" si="186"/>
        <v/>
      </c>
      <c r="K11691"/>
    </row>
    <row r="11692" spans="2:11" x14ac:dyDescent="0.25">
      <c r="B11692" t="str">
        <f t="shared" si="186"/>
        <v/>
      </c>
      <c r="K11692"/>
    </row>
    <row r="11693" spans="2:11" x14ac:dyDescent="0.25">
      <c r="B11693" t="str">
        <f t="shared" si="186"/>
        <v/>
      </c>
      <c r="K11693"/>
    </row>
    <row r="11694" spans="2:11" x14ac:dyDescent="0.25">
      <c r="B11694" t="str">
        <f t="shared" si="186"/>
        <v/>
      </c>
      <c r="K11694"/>
    </row>
    <row r="11695" spans="2:11" x14ac:dyDescent="0.25">
      <c r="B11695" t="str">
        <f t="shared" si="186"/>
        <v/>
      </c>
      <c r="K11695"/>
    </row>
    <row r="11696" spans="2:11" x14ac:dyDescent="0.25">
      <c r="B11696" t="str">
        <f t="shared" si="186"/>
        <v/>
      </c>
      <c r="K11696"/>
    </row>
    <row r="11697" spans="2:11" x14ac:dyDescent="0.25">
      <c r="B11697" t="str">
        <f t="shared" si="186"/>
        <v/>
      </c>
      <c r="K11697"/>
    </row>
    <row r="11698" spans="2:11" x14ac:dyDescent="0.25">
      <c r="B11698" t="str">
        <f t="shared" si="186"/>
        <v/>
      </c>
      <c r="K11698"/>
    </row>
    <row r="11699" spans="2:11" x14ac:dyDescent="0.25">
      <c r="B11699" t="str">
        <f t="shared" si="186"/>
        <v/>
      </c>
      <c r="K11699"/>
    </row>
    <row r="11700" spans="2:11" x14ac:dyDescent="0.25">
      <c r="B11700" t="str">
        <f t="shared" si="186"/>
        <v/>
      </c>
      <c r="K11700"/>
    </row>
    <row r="11701" spans="2:11" x14ac:dyDescent="0.25">
      <c r="B11701" t="str">
        <f t="shared" si="186"/>
        <v/>
      </c>
      <c r="K11701"/>
    </row>
    <row r="11702" spans="2:11" x14ac:dyDescent="0.25">
      <c r="B11702" t="str">
        <f t="shared" si="186"/>
        <v/>
      </c>
      <c r="K11702"/>
    </row>
    <row r="11703" spans="2:11" x14ac:dyDescent="0.25">
      <c r="B11703" t="str">
        <f t="shared" si="186"/>
        <v/>
      </c>
      <c r="K11703"/>
    </row>
    <row r="11704" spans="2:11" x14ac:dyDescent="0.25">
      <c r="B11704" t="str">
        <f t="shared" si="186"/>
        <v/>
      </c>
      <c r="K11704"/>
    </row>
    <row r="11705" spans="2:11" x14ac:dyDescent="0.25">
      <c r="B11705" t="str">
        <f t="shared" si="186"/>
        <v/>
      </c>
      <c r="K11705"/>
    </row>
    <row r="11706" spans="2:11" x14ac:dyDescent="0.25">
      <c r="B11706" t="str">
        <f t="shared" si="186"/>
        <v/>
      </c>
      <c r="K11706"/>
    </row>
    <row r="11707" spans="2:11" x14ac:dyDescent="0.25">
      <c r="B11707" t="str">
        <f t="shared" si="186"/>
        <v/>
      </c>
      <c r="K11707"/>
    </row>
    <row r="11708" spans="2:11" x14ac:dyDescent="0.25">
      <c r="B11708" t="str">
        <f t="shared" si="186"/>
        <v/>
      </c>
      <c r="K11708"/>
    </row>
    <row r="11709" spans="2:11" x14ac:dyDescent="0.25">
      <c r="B11709" t="str">
        <f t="shared" si="186"/>
        <v/>
      </c>
      <c r="K11709"/>
    </row>
    <row r="11710" spans="2:11" x14ac:dyDescent="0.25">
      <c r="B11710" t="str">
        <f t="shared" si="186"/>
        <v/>
      </c>
      <c r="K11710"/>
    </row>
    <row r="11711" spans="2:11" x14ac:dyDescent="0.25">
      <c r="B11711" t="str">
        <f t="shared" si="186"/>
        <v/>
      </c>
      <c r="K11711"/>
    </row>
    <row r="11712" spans="2:11" x14ac:dyDescent="0.25">
      <c r="B11712" t="str">
        <f t="shared" si="186"/>
        <v/>
      </c>
      <c r="K11712"/>
    </row>
    <row r="11713" spans="2:11" x14ac:dyDescent="0.25">
      <c r="B11713" t="str">
        <f t="shared" si="186"/>
        <v/>
      </c>
      <c r="K11713"/>
    </row>
    <row r="11714" spans="2:11" x14ac:dyDescent="0.25">
      <c r="B11714" t="str">
        <f t="shared" si="186"/>
        <v/>
      </c>
      <c r="K11714"/>
    </row>
    <row r="11715" spans="2:11" x14ac:dyDescent="0.25">
      <c r="B11715" t="str">
        <f t="shared" si="186"/>
        <v/>
      </c>
      <c r="K11715"/>
    </row>
    <row r="11716" spans="2:11" x14ac:dyDescent="0.25">
      <c r="B11716" t="str">
        <f t="shared" si="186"/>
        <v/>
      </c>
      <c r="K11716"/>
    </row>
    <row r="11717" spans="2:11" x14ac:dyDescent="0.25">
      <c r="B11717" t="str">
        <f t="shared" si="186"/>
        <v/>
      </c>
      <c r="K11717"/>
    </row>
    <row r="11718" spans="2:11" x14ac:dyDescent="0.25">
      <c r="B11718" t="str">
        <f t="shared" si="186"/>
        <v/>
      </c>
      <c r="K11718"/>
    </row>
    <row r="11719" spans="2:11" x14ac:dyDescent="0.25">
      <c r="B11719" t="str">
        <f t="shared" si="186"/>
        <v/>
      </c>
      <c r="K11719"/>
    </row>
    <row r="11720" spans="2:11" x14ac:dyDescent="0.25">
      <c r="B11720" t="str">
        <f t="shared" si="186"/>
        <v/>
      </c>
      <c r="K11720"/>
    </row>
    <row r="11721" spans="2:11" x14ac:dyDescent="0.25">
      <c r="B11721" t="str">
        <f t="shared" si="186"/>
        <v/>
      </c>
      <c r="K11721"/>
    </row>
    <row r="11722" spans="2:11" x14ac:dyDescent="0.25">
      <c r="B11722" t="str">
        <f t="shared" ref="B11722:B11785" si="187">LEFT(A11722,3)</f>
        <v/>
      </c>
      <c r="K11722"/>
    </row>
    <row r="11723" spans="2:11" x14ac:dyDescent="0.25">
      <c r="B11723" t="str">
        <f t="shared" si="187"/>
        <v/>
      </c>
      <c r="K11723"/>
    </row>
    <row r="11724" spans="2:11" x14ac:dyDescent="0.25">
      <c r="B11724" t="str">
        <f t="shared" si="187"/>
        <v/>
      </c>
      <c r="K11724"/>
    </row>
    <row r="11725" spans="2:11" x14ac:dyDescent="0.25">
      <c r="B11725" t="str">
        <f t="shared" si="187"/>
        <v/>
      </c>
      <c r="K11725"/>
    </row>
    <row r="11726" spans="2:11" x14ac:dyDescent="0.25">
      <c r="B11726" t="str">
        <f t="shared" si="187"/>
        <v/>
      </c>
      <c r="K11726"/>
    </row>
    <row r="11727" spans="2:11" x14ac:dyDescent="0.25">
      <c r="B11727" t="str">
        <f t="shared" si="187"/>
        <v/>
      </c>
      <c r="K11727"/>
    </row>
    <row r="11728" spans="2:11" x14ac:dyDescent="0.25">
      <c r="B11728" t="str">
        <f t="shared" si="187"/>
        <v/>
      </c>
      <c r="K11728"/>
    </row>
    <row r="11729" spans="2:11" x14ac:dyDescent="0.25">
      <c r="B11729" t="str">
        <f t="shared" si="187"/>
        <v/>
      </c>
      <c r="K11729"/>
    </row>
    <row r="11730" spans="2:11" x14ac:dyDescent="0.25">
      <c r="B11730" t="str">
        <f t="shared" si="187"/>
        <v/>
      </c>
      <c r="K11730"/>
    </row>
    <row r="11731" spans="2:11" x14ac:dyDescent="0.25">
      <c r="B11731" t="str">
        <f t="shared" si="187"/>
        <v/>
      </c>
      <c r="K11731"/>
    </row>
    <row r="11732" spans="2:11" x14ac:dyDescent="0.25">
      <c r="B11732" t="str">
        <f t="shared" si="187"/>
        <v/>
      </c>
      <c r="K11732"/>
    </row>
    <row r="11733" spans="2:11" x14ac:dyDescent="0.25">
      <c r="B11733" t="str">
        <f t="shared" si="187"/>
        <v/>
      </c>
      <c r="K11733"/>
    </row>
    <row r="11734" spans="2:11" x14ac:dyDescent="0.25">
      <c r="B11734" t="str">
        <f t="shared" si="187"/>
        <v/>
      </c>
      <c r="K11734"/>
    </row>
    <row r="11735" spans="2:11" x14ac:dyDescent="0.25">
      <c r="B11735" t="str">
        <f t="shared" si="187"/>
        <v/>
      </c>
      <c r="K11735"/>
    </row>
    <row r="11736" spans="2:11" x14ac:dyDescent="0.25">
      <c r="B11736" t="str">
        <f t="shared" si="187"/>
        <v/>
      </c>
      <c r="K11736"/>
    </row>
    <row r="11737" spans="2:11" x14ac:dyDescent="0.25">
      <c r="B11737" t="str">
        <f t="shared" si="187"/>
        <v/>
      </c>
      <c r="K11737"/>
    </row>
    <row r="11738" spans="2:11" x14ac:dyDescent="0.25">
      <c r="B11738" t="str">
        <f t="shared" si="187"/>
        <v/>
      </c>
      <c r="K11738"/>
    </row>
    <row r="11739" spans="2:11" x14ac:dyDescent="0.25">
      <c r="B11739" t="str">
        <f t="shared" si="187"/>
        <v/>
      </c>
      <c r="K11739"/>
    </row>
    <row r="11740" spans="2:11" x14ac:dyDescent="0.25">
      <c r="B11740" t="str">
        <f t="shared" si="187"/>
        <v/>
      </c>
      <c r="K11740"/>
    </row>
    <row r="11741" spans="2:11" x14ac:dyDescent="0.25">
      <c r="B11741" t="str">
        <f t="shared" si="187"/>
        <v/>
      </c>
      <c r="K11741"/>
    </row>
    <row r="11742" spans="2:11" x14ac:dyDescent="0.25">
      <c r="B11742" t="str">
        <f t="shared" si="187"/>
        <v/>
      </c>
      <c r="K11742"/>
    </row>
    <row r="11743" spans="2:11" x14ac:dyDescent="0.25">
      <c r="B11743" t="str">
        <f t="shared" si="187"/>
        <v/>
      </c>
      <c r="K11743"/>
    </row>
    <row r="11744" spans="2:11" x14ac:dyDescent="0.25">
      <c r="B11744" t="str">
        <f t="shared" si="187"/>
        <v/>
      </c>
      <c r="K11744"/>
    </row>
    <row r="11745" spans="2:11" x14ac:dyDescent="0.25">
      <c r="B11745" t="str">
        <f t="shared" si="187"/>
        <v/>
      </c>
      <c r="K11745"/>
    </row>
    <row r="11746" spans="2:11" x14ac:dyDescent="0.25">
      <c r="B11746" t="str">
        <f t="shared" si="187"/>
        <v/>
      </c>
      <c r="K11746"/>
    </row>
    <row r="11747" spans="2:11" x14ac:dyDescent="0.25">
      <c r="B11747" t="str">
        <f t="shared" si="187"/>
        <v/>
      </c>
      <c r="K11747"/>
    </row>
    <row r="11748" spans="2:11" x14ac:dyDescent="0.25">
      <c r="B11748" t="str">
        <f t="shared" si="187"/>
        <v/>
      </c>
      <c r="K11748"/>
    </row>
    <row r="11749" spans="2:11" x14ac:dyDescent="0.25">
      <c r="B11749" t="str">
        <f t="shared" si="187"/>
        <v/>
      </c>
      <c r="K11749"/>
    </row>
    <row r="11750" spans="2:11" x14ac:dyDescent="0.25">
      <c r="B11750" t="str">
        <f t="shared" si="187"/>
        <v/>
      </c>
      <c r="K11750"/>
    </row>
    <row r="11751" spans="2:11" x14ac:dyDescent="0.25">
      <c r="B11751" t="str">
        <f t="shared" si="187"/>
        <v/>
      </c>
      <c r="K11751"/>
    </row>
    <row r="11752" spans="2:11" x14ac:dyDescent="0.25">
      <c r="B11752" t="str">
        <f t="shared" si="187"/>
        <v/>
      </c>
      <c r="K11752"/>
    </row>
    <row r="11753" spans="2:11" x14ac:dyDescent="0.25">
      <c r="B11753" t="str">
        <f t="shared" si="187"/>
        <v/>
      </c>
      <c r="K11753"/>
    </row>
    <row r="11754" spans="2:11" x14ac:dyDescent="0.25">
      <c r="B11754" t="str">
        <f t="shared" si="187"/>
        <v/>
      </c>
      <c r="K11754"/>
    </row>
    <row r="11755" spans="2:11" x14ac:dyDescent="0.25">
      <c r="B11755" t="str">
        <f t="shared" si="187"/>
        <v/>
      </c>
      <c r="K11755"/>
    </row>
    <row r="11756" spans="2:11" x14ac:dyDescent="0.25">
      <c r="B11756" t="str">
        <f t="shared" si="187"/>
        <v/>
      </c>
      <c r="K11756"/>
    </row>
    <row r="11757" spans="2:11" x14ac:dyDescent="0.25">
      <c r="B11757" t="str">
        <f t="shared" si="187"/>
        <v/>
      </c>
      <c r="K11757"/>
    </row>
    <row r="11758" spans="2:11" x14ac:dyDescent="0.25">
      <c r="B11758" t="str">
        <f t="shared" si="187"/>
        <v/>
      </c>
      <c r="K11758"/>
    </row>
    <row r="11759" spans="2:11" x14ac:dyDescent="0.25">
      <c r="B11759" t="str">
        <f t="shared" si="187"/>
        <v/>
      </c>
      <c r="K11759"/>
    </row>
    <row r="11760" spans="2:11" x14ac:dyDescent="0.25">
      <c r="B11760" t="str">
        <f t="shared" si="187"/>
        <v/>
      </c>
      <c r="K11760"/>
    </row>
    <row r="11761" spans="2:11" x14ac:dyDescent="0.25">
      <c r="B11761" t="str">
        <f t="shared" si="187"/>
        <v/>
      </c>
      <c r="K11761"/>
    </row>
    <row r="11762" spans="2:11" x14ac:dyDescent="0.25">
      <c r="B11762" t="str">
        <f t="shared" si="187"/>
        <v/>
      </c>
      <c r="K11762"/>
    </row>
    <row r="11763" spans="2:11" x14ac:dyDescent="0.25">
      <c r="B11763" t="str">
        <f t="shared" si="187"/>
        <v/>
      </c>
      <c r="K11763"/>
    </row>
    <row r="11764" spans="2:11" x14ac:dyDescent="0.25">
      <c r="B11764" t="str">
        <f t="shared" si="187"/>
        <v/>
      </c>
      <c r="K11764"/>
    </row>
    <row r="11765" spans="2:11" x14ac:dyDescent="0.25">
      <c r="B11765" t="str">
        <f t="shared" si="187"/>
        <v/>
      </c>
      <c r="K11765"/>
    </row>
    <row r="11766" spans="2:11" x14ac:dyDescent="0.25">
      <c r="B11766" t="str">
        <f t="shared" si="187"/>
        <v/>
      </c>
      <c r="K11766"/>
    </row>
    <row r="11767" spans="2:11" x14ac:dyDescent="0.25">
      <c r="B11767" t="str">
        <f t="shared" si="187"/>
        <v/>
      </c>
      <c r="K11767"/>
    </row>
    <row r="11768" spans="2:11" x14ac:dyDescent="0.25">
      <c r="B11768" t="str">
        <f t="shared" si="187"/>
        <v/>
      </c>
      <c r="K11768"/>
    </row>
    <row r="11769" spans="2:11" x14ac:dyDescent="0.25">
      <c r="B11769" t="str">
        <f t="shared" si="187"/>
        <v/>
      </c>
      <c r="K11769"/>
    </row>
    <row r="11770" spans="2:11" x14ac:dyDescent="0.25">
      <c r="B11770" t="str">
        <f t="shared" si="187"/>
        <v/>
      </c>
      <c r="K11770"/>
    </row>
    <row r="11771" spans="2:11" x14ac:dyDescent="0.25">
      <c r="B11771" t="str">
        <f t="shared" si="187"/>
        <v/>
      </c>
      <c r="K11771"/>
    </row>
    <row r="11772" spans="2:11" x14ac:dyDescent="0.25">
      <c r="B11772" t="str">
        <f t="shared" si="187"/>
        <v/>
      </c>
      <c r="K11772"/>
    </row>
    <row r="11773" spans="2:11" x14ac:dyDescent="0.25">
      <c r="B11773" t="str">
        <f t="shared" si="187"/>
        <v/>
      </c>
      <c r="K11773"/>
    </row>
    <row r="11774" spans="2:11" x14ac:dyDescent="0.25">
      <c r="B11774" t="str">
        <f t="shared" si="187"/>
        <v/>
      </c>
      <c r="K11774"/>
    </row>
    <row r="11775" spans="2:11" x14ac:dyDescent="0.25">
      <c r="B11775" t="str">
        <f t="shared" si="187"/>
        <v/>
      </c>
      <c r="K11775"/>
    </row>
    <row r="11776" spans="2:11" x14ac:dyDescent="0.25">
      <c r="B11776" t="str">
        <f t="shared" si="187"/>
        <v/>
      </c>
      <c r="K11776"/>
    </row>
    <row r="11777" spans="2:11" x14ac:dyDescent="0.25">
      <c r="B11777" t="str">
        <f t="shared" si="187"/>
        <v/>
      </c>
      <c r="K11777"/>
    </row>
    <row r="11778" spans="2:11" x14ac:dyDescent="0.25">
      <c r="B11778" t="str">
        <f t="shared" si="187"/>
        <v/>
      </c>
      <c r="K11778"/>
    </row>
    <row r="11779" spans="2:11" x14ac:dyDescent="0.25">
      <c r="B11779" t="str">
        <f t="shared" si="187"/>
        <v/>
      </c>
      <c r="K11779"/>
    </row>
    <row r="11780" spans="2:11" x14ac:dyDescent="0.25">
      <c r="B11780" t="str">
        <f t="shared" si="187"/>
        <v/>
      </c>
      <c r="K11780"/>
    </row>
    <row r="11781" spans="2:11" x14ac:dyDescent="0.25">
      <c r="B11781" t="str">
        <f t="shared" si="187"/>
        <v/>
      </c>
      <c r="K11781"/>
    </row>
    <row r="11782" spans="2:11" x14ac:dyDescent="0.25">
      <c r="B11782" t="str">
        <f t="shared" si="187"/>
        <v/>
      </c>
      <c r="K11782"/>
    </row>
    <row r="11783" spans="2:11" x14ac:dyDescent="0.25">
      <c r="B11783" t="str">
        <f t="shared" si="187"/>
        <v/>
      </c>
      <c r="K11783"/>
    </row>
    <row r="11784" spans="2:11" x14ac:dyDescent="0.25">
      <c r="B11784" t="str">
        <f t="shared" si="187"/>
        <v/>
      </c>
      <c r="K11784"/>
    </row>
    <row r="11785" spans="2:11" x14ac:dyDescent="0.25">
      <c r="B11785" t="str">
        <f t="shared" si="187"/>
        <v/>
      </c>
      <c r="K11785"/>
    </row>
    <row r="11786" spans="2:11" x14ac:dyDescent="0.25">
      <c r="B11786" t="str">
        <f t="shared" ref="B11786:B11849" si="188">LEFT(A11786,3)</f>
        <v/>
      </c>
      <c r="K11786"/>
    </row>
    <row r="11787" spans="2:11" x14ac:dyDescent="0.25">
      <c r="B11787" t="str">
        <f t="shared" si="188"/>
        <v/>
      </c>
      <c r="K11787"/>
    </row>
    <row r="11788" spans="2:11" x14ac:dyDescent="0.25">
      <c r="B11788" t="str">
        <f t="shared" si="188"/>
        <v/>
      </c>
      <c r="K11788"/>
    </row>
    <row r="11789" spans="2:11" x14ac:dyDescent="0.25">
      <c r="B11789" t="str">
        <f t="shared" si="188"/>
        <v/>
      </c>
      <c r="K11789"/>
    </row>
    <row r="11790" spans="2:11" x14ac:dyDescent="0.25">
      <c r="B11790" t="str">
        <f t="shared" si="188"/>
        <v/>
      </c>
      <c r="K11790"/>
    </row>
    <row r="11791" spans="2:11" x14ac:dyDescent="0.25">
      <c r="B11791" t="str">
        <f t="shared" si="188"/>
        <v/>
      </c>
      <c r="K11791"/>
    </row>
    <row r="11792" spans="2:11" x14ac:dyDescent="0.25">
      <c r="B11792" t="str">
        <f t="shared" si="188"/>
        <v/>
      </c>
      <c r="K11792"/>
    </row>
    <row r="11793" spans="2:11" x14ac:dyDescent="0.25">
      <c r="B11793" t="str">
        <f t="shared" si="188"/>
        <v/>
      </c>
      <c r="K11793"/>
    </row>
    <row r="11794" spans="2:11" x14ac:dyDescent="0.25">
      <c r="B11794" t="str">
        <f t="shared" si="188"/>
        <v/>
      </c>
      <c r="K11794"/>
    </row>
    <row r="11795" spans="2:11" x14ac:dyDescent="0.25">
      <c r="B11795" t="str">
        <f t="shared" si="188"/>
        <v/>
      </c>
      <c r="K11795"/>
    </row>
    <row r="11796" spans="2:11" x14ac:dyDescent="0.25">
      <c r="B11796" t="str">
        <f t="shared" si="188"/>
        <v/>
      </c>
      <c r="K11796"/>
    </row>
    <row r="11797" spans="2:11" x14ac:dyDescent="0.25">
      <c r="B11797" t="str">
        <f t="shared" si="188"/>
        <v/>
      </c>
      <c r="K11797"/>
    </row>
    <row r="11798" spans="2:11" x14ac:dyDescent="0.25">
      <c r="B11798" t="str">
        <f t="shared" si="188"/>
        <v/>
      </c>
      <c r="K11798"/>
    </row>
    <row r="11799" spans="2:11" x14ac:dyDescent="0.25">
      <c r="B11799" t="str">
        <f t="shared" si="188"/>
        <v/>
      </c>
      <c r="K11799"/>
    </row>
    <row r="11800" spans="2:11" x14ac:dyDescent="0.25">
      <c r="B11800" t="str">
        <f t="shared" si="188"/>
        <v/>
      </c>
      <c r="K11800"/>
    </row>
    <row r="11801" spans="2:11" x14ac:dyDescent="0.25">
      <c r="B11801" t="str">
        <f t="shared" si="188"/>
        <v/>
      </c>
      <c r="K11801"/>
    </row>
    <row r="11802" spans="2:11" x14ac:dyDescent="0.25">
      <c r="B11802" t="str">
        <f t="shared" si="188"/>
        <v/>
      </c>
      <c r="K11802"/>
    </row>
    <row r="11803" spans="2:11" x14ac:dyDescent="0.25">
      <c r="B11803" t="str">
        <f t="shared" si="188"/>
        <v/>
      </c>
      <c r="K11803"/>
    </row>
    <row r="11804" spans="2:11" x14ac:dyDescent="0.25">
      <c r="B11804" t="str">
        <f t="shared" si="188"/>
        <v/>
      </c>
      <c r="K11804"/>
    </row>
    <row r="11805" spans="2:11" x14ac:dyDescent="0.25">
      <c r="B11805" t="str">
        <f t="shared" si="188"/>
        <v/>
      </c>
      <c r="K11805"/>
    </row>
    <row r="11806" spans="2:11" x14ac:dyDescent="0.25">
      <c r="B11806" t="str">
        <f t="shared" si="188"/>
        <v/>
      </c>
      <c r="K11806"/>
    </row>
    <row r="11807" spans="2:11" x14ac:dyDescent="0.25">
      <c r="B11807" t="str">
        <f t="shared" si="188"/>
        <v/>
      </c>
      <c r="K11807"/>
    </row>
    <row r="11808" spans="2:11" x14ac:dyDescent="0.25">
      <c r="B11808" t="str">
        <f t="shared" si="188"/>
        <v/>
      </c>
      <c r="K11808"/>
    </row>
    <row r="11809" spans="2:11" x14ac:dyDescent="0.25">
      <c r="B11809" t="str">
        <f t="shared" si="188"/>
        <v/>
      </c>
      <c r="K11809"/>
    </row>
    <row r="11810" spans="2:11" x14ac:dyDescent="0.25">
      <c r="B11810" t="str">
        <f t="shared" si="188"/>
        <v/>
      </c>
      <c r="K11810"/>
    </row>
    <row r="11811" spans="2:11" x14ac:dyDescent="0.25">
      <c r="B11811" t="str">
        <f t="shared" si="188"/>
        <v/>
      </c>
      <c r="K11811"/>
    </row>
    <row r="11812" spans="2:11" x14ac:dyDescent="0.25">
      <c r="B11812" t="str">
        <f t="shared" si="188"/>
        <v/>
      </c>
      <c r="K11812"/>
    </row>
    <row r="11813" spans="2:11" x14ac:dyDescent="0.25">
      <c r="B11813" t="str">
        <f t="shared" si="188"/>
        <v/>
      </c>
      <c r="K11813"/>
    </row>
    <row r="11814" spans="2:11" x14ac:dyDescent="0.25">
      <c r="B11814" t="str">
        <f t="shared" si="188"/>
        <v/>
      </c>
      <c r="K11814"/>
    </row>
    <row r="11815" spans="2:11" x14ac:dyDescent="0.25">
      <c r="B11815" t="str">
        <f t="shared" si="188"/>
        <v/>
      </c>
      <c r="K11815"/>
    </row>
    <row r="11816" spans="2:11" x14ac:dyDescent="0.25">
      <c r="B11816" t="str">
        <f t="shared" si="188"/>
        <v/>
      </c>
      <c r="K11816"/>
    </row>
    <row r="11817" spans="2:11" x14ac:dyDescent="0.25">
      <c r="B11817" t="str">
        <f t="shared" si="188"/>
        <v/>
      </c>
      <c r="K11817"/>
    </row>
    <row r="11818" spans="2:11" x14ac:dyDescent="0.25">
      <c r="B11818" t="str">
        <f t="shared" si="188"/>
        <v/>
      </c>
      <c r="K11818"/>
    </row>
    <row r="11819" spans="2:11" x14ac:dyDescent="0.25">
      <c r="B11819" t="str">
        <f t="shared" si="188"/>
        <v/>
      </c>
      <c r="K11819"/>
    </row>
    <row r="11820" spans="2:11" x14ac:dyDescent="0.25">
      <c r="B11820" t="str">
        <f t="shared" si="188"/>
        <v/>
      </c>
      <c r="K11820"/>
    </row>
    <row r="11821" spans="2:11" x14ac:dyDescent="0.25">
      <c r="B11821" t="str">
        <f t="shared" si="188"/>
        <v/>
      </c>
      <c r="K11821"/>
    </row>
    <row r="11822" spans="2:11" x14ac:dyDescent="0.25">
      <c r="B11822" t="str">
        <f t="shared" si="188"/>
        <v/>
      </c>
      <c r="K11822"/>
    </row>
    <row r="11823" spans="2:11" x14ac:dyDescent="0.25">
      <c r="B11823" t="str">
        <f t="shared" si="188"/>
        <v/>
      </c>
      <c r="K11823"/>
    </row>
    <row r="11824" spans="2:11" x14ac:dyDescent="0.25">
      <c r="B11824" t="str">
        <f t="shared" si="188"/>
        <v/>
      </c>
      <c r="K11824"/>
    </row>
    <row r="11825" spans="2:11" x14ac:dyDescent="0.25">
      <c r="B11825" t="str">
        <f t="shared" si="188"/>
        <v/>
      </c>
      <c r="K11825"/>
    </row>
    <row r="11826" spans="2:11" x14ac:dyDescent="0.25">
      <c r="B11826" t="str">
        <f t="shared" si="188"/>
        <v/>
      </c>
      <c r="K11826"/>
    </row>
    <row r="11827" spans="2:11" x14ac:dyDescent="0.25">
      <c r="B11827" t="str">
        <f t="shared" si="188"/>
        <v/>
      </c>
      <c r="K11827"/>
    </row>
    <row r="11828" spans="2:11" x14ac:dyDescent="0.25">
      <c r="B11828" t="str">
        <f t="shared" si="188"/>
        <v/>
      </c>
      <c r="K11828"/>
    </row>
    <row r="11829" spans="2:11" x14ac:dyDescent="0.25">
      <c r="B11829" t="str">
        <f t="shared" si="188"/>
        <v/>
      </c>
      <c r="K11829"/>
    </row>
    <row r="11830" spans="2:11" x14ac:dyDescent="0.25">
      <c r="B11830" t="str">
        <f t="shared" si="188"/>
        <v/>
      </c>
      <c r="K11830"/>
    </row>
    <row r="11831" spans="2:11" x14ac:dyDescent="0.25">
      <c r="B11831" t="str">
        <f t="shared" si="188"/>
        <v/>
      </c>
      <c r="K11831"/>
    </row>
    <row r="11832" spans="2:11" x14ac:dyDescent="0.25">
      <c r="B11832" t="str">
        <f t="shared" si="188"/>
        <v/>
      </c>
      <c r="K11832"/>
    </row>
    <row r="11833" spans="2:11" x14ac:dyDescent="0.25">
      <c r="B11833" t="str">
        <f t="shared" si="188"/>
        <v/>
      </c>
      <c r="K11833"/>
    </row>
    <row r="11834" spans="2:11" x14ac:dyDescent="0.25">
      <c r="B11834" t="str">
        <f t="shared" si="188"/>
        <v/>
      </c>
      <c r="K11834"/>
    </row>
    <row r="11835" spans="2:11" x14ac:dyDescent="0.25">
      <c r="B11835" t="str">
        <f t="shared" si="188"/>
        <v/>
      </c>
      <c r="K11835"/>
    </row>
    <row r="11836" spans="2:11" x14ac:dyDescent="0.25">
      <c r="B11836" t="str">
        <f t="shared" si="188"/>
        <v/>
      </c>
      <c r="K11836"/>
    </row>
    <row r="11837" spans="2:11" x14ac:dyDescent="0.25">
      <c r="B11837" t="str">
        <f t="shared" si="188"/>
        <v/>
      </c>
      <c r="K11837"/>
    </row>
    <row r="11838" spans="2:11" x14ac:dyDescent="0.25">
      <c r="B11838" t="str">
        <f t="shared" si="188"/>
        <v/>
      </c>
      <c r="K11838"/>
    </row>
    <row r="11839" spans="2:11" x14ac:dyDescent="0.25">
      <c r="B11839" t="str">
        <f t="shared" si="188"/>
        <v/>
      </c>
      <c r="K11839"/>
    </row>
    <row r="11840" spans="2:11" x14ac:dyDescent="0.25">
      <c r="B11840" t="str">
        <f t="shared" si="188"/>
        <v/>
      </c>
      <c r="K11840"/>
    </row>
    <row r="11841" spans="2:11" x14ac:dyDescent="0.25">
      <c r="B11841" t="str">
        <f t="shared" si="188"/>
        <v/>
      </c>
      <c r="K11841"/>
    </row>
    <row r="11842" spans="2:11" x14ac:dyDescent="0.25">
      <c r="B11842" t="str">
        <f t="shared" si="188"/>
        <v/>
      </c>
      <c r="K11842"/>
    </row>
    <row r="11843" spans="2:11" x14ac:dyDescent="0.25">
      <c r="B11843" t="str">
        <f t="shared" si="188"/>
        <v/>
      </c>
      <c r="K11843"/>
    </row>
    <row r="11844" spans="2:11" x14ac:dyDescent="0.25">
      <c r="B11844" t="str">
        <f t="shared" si="188"/>
        <v/>
      </c>
      <c r="K11844"/>
    </row>
    <row r="11845" spans="2:11" x14ac:dyDescent="0.25">
      <c r="B11845" t="str">
        <f t="shared" si="188"/>
        <v/>
      </c>
      <c r="K11845"/>
    </row>
    <row r="11846" spans="2:11" x14ac:dyDescent="0.25">
      <c r="B11846" t="str">
        <f t="shared" si="188"/>
        <v/>
      </c>
      <c r="K11846"/>
    </row>
    <row r="11847" spans="2:11" x14ac:dyDescent="0.25">
      <c r="B11847" t="str">
        <f t="shared" si="188"/>
        <v/>
      </c>
      <c r="K11847"/>
    </row>
    <row r="11848" spans="2:11" x14ac:dyDescent="0.25">
      <c r="B11848" t="str">
        <f t="shared" si="188"/>
        <v/>
      </c>
      <c r="K11848"/>
    </row>
    <row r="11849" spans="2:11" x14ac:dyDescent="0.25">
      <c r="B11849" t="str">
        <f t="shared" si="188"/>
        <v/>
      </c>
      <c r="K11849"/>
    </row>
    <row r="11850" spans="2:11" x14ac:dyDescent="0.25">
      <c r="B11850" t="str">
        <f t="shared" ref="B11850:B11913" si="189">LEFT(A11850,3)</f>
        <v/>
      </c>
      <c r="K11850"/>
    </row>
    <row r="11851" spans="2:11" x14ac:dyDescent="0.25">
      <c r="B11851" t="str">
        <f t="shared" si="189"/>
        <v/>
      </c>
      <c r="K11851"/>
    </row>
    <row r="11852" spans="2:11" x14ac:dyDescent="0.25">
      <c r="B11852" t="str">
        <f t="shared" si="189"/>
        <v/>
      </c>
      <c r="K11852"/>
    </row>
    <row r="11853" spans="2:11" x14ac:dyDescent="0.25">
      <c r="B11853" t="str">
        <f t="shared" si="189"/>
        <v/>
      </c>
      <c r="K11853"/>
    </row>
    <row r="11854" spans="2:11" x14ac:dyDescent="0.25">
      <c r="B11854" t="str">
        <f t="shared" si="189"/>
        <v/>
      </c>
      <c r="K11854"/>
    </row>
    <row r="11855" spans="2:11" x14ac:dyDescent="0.25">
      <c r="B11855" t="str">
        <f t="shared" si="189"/>
        <v/>
      </c>
      <c r="K11855"/>
    </row>
    <row r="11856" spans="2:11" x14ac:dyDescent="0.25">
      <c r="B11856" t="str">
        <f t="shared" si="189"/>
        <v/>
      </c>
      <c r="K11856"/>
    </row>
    <row r="11857" spans="2:11" x14ac:dyDescent="0.25">
      <c r="B11857" t="str">
        <f t="shared" si="189"/>
        <v/>
      </c>
      <c r="K11857"/>
    </row>
    <row r="11858" spans="2:11" x14ac:dyDescent="0.25">
      <c r="B11858" t="str">
        <f t="shared" si="189"/>
        <v/>
      </c>
      <c r="K11858"/>
    </row>
    <row r="11859" spans="2:11" x14ac:dyDescent="0.25">
      <c r="B11859" t="str">
        <f t="shared" si="189"/>
        <v/>
      </c>
      <c r="K11859"/>
    </row>
    <row r="11860" spans="2:11" x14ac:dyDescent="0.25">
      <c r="B11860" t="str">
        <f t="shared" si="189"/>
        <v/>
      </c>
      <c r="K11860"/>
    </row>
    <row r="11861" spans="2:11" x14ac:dyDescent="0.25">
      <c r="B11861" t="str">
        <f t="shared" si="189"/>
        <v/>
      </c>
      <c r="K11861"/>
    </row>
    <row r="11862" spans="2:11" x14ac:dyDescent="0.25">
      <c r="B11862" t="str">
        <f t="shared" si="189"/>
        <v/>
      </c>
      <c r="K11862"/>
    </row>
    <row r="11863" spans="2:11" x14ac:dyDescent="0.25">
      <c r="B11863" t="str">
        <f t="shared" si="189"/>
        <v/>
      </c>
      <c r="K11863"/>
    </row>
    <row r="11864" spans="2:11" x14ac:dyDescent="0.25">
      <c r="B11864" t="str">
        <f t="shared" si="189"/>
        <v/>
      </c>
      <c r="K11864"/>
    </row>
    <row r="11865" spans="2:11" x14ac:dyDescent="0.25">
      <c r="B11865" t="str">
        <f t="shared" si="189"/>
        <v/>
      </c>
      <c r="K11865"/>
    </row>
    <row r="11866" spans="2:11" x14ac:dyDescent="0.25">
      <c r="B11866" t="str">
        <f t="shared" si="189"/>
        <v/>
      </c>
      <c r="K11866"/>
    </row>
    <row r="11867" spans="2:11" x14ac:dyDescent="0.25">
      <c r="B11867" t="str">
        <f t="shared" si="189"/>
        <v/>
      </c>
      <c r="K11867"/>
    </row>
    <row r="11868" spans="2:11" x14ac:dyDescent="0.25">
      <c r="B11868" t="str">
        <f t="shared" si="189"/>
        <v/>
      </c>
      <c r="K11868"/>
    </row>
    <row r="11869" spans="2:11" x14ac:dyDescent="0.25">
      <c r="B11869" t="str">
        <f t="shared" si="189"/>
        <v/>
      </c>
      <c r="K11869"/>
    </row>
    <row r="11870" spans="2:11" x14ac:dyDescent="0.25">
      <c r="B11870" t="str">
        <f t="shared" si="189"/>
        <v/>
      </c>
      <c r="K11870"/>
    </row>
    <row r="11871" spans="2:11" x14ac:dyDescent="0.25">
      <c r="B11871" t="str">
        <f t="shared" si="189"/>
        <v/>
      </c>
      <c r="K11871"/>
    </row>
    <row r="11872" spans="2:11" x14ac:dyDescent="0.25">
      <c r="B11872" t="str">
        <f t="shared" si="189"/>
        <v/>
      </c>
      <c r="K11872"/>
    </row>
    <row r="11873" spans="2:11" x14ac:dyDescent="0.25">
      <c r="B11873" t="str">
        <f t="shared" si="189"/>
        <v/>
      </c>
      <c r="K11873"/>
    </row>
    <row r="11874" spans="2:11" x14ac:dyDescent="0.25">
      <c r="B11874" t="str">
        <f t="shared" si="189"/>
        <v/>
      </c>
      <c r="K11874"/>
    </row>
    <row r="11875" spans="2:11" x14ac:dyDescent="0.25">
      <c r="B11875" t="str">
        <f t="shared" si="189"/>
        <v/>
      </c>
      <c r="K11875"/>
    </row>
    <row r="11876" spans="2:11" x14ac:dyDescent="0.25">
      <c r="B11876" t="str">
        <f t="shared" si="189"/>
        <v/>
      </c>
      <c r="K11876"/>
    </row>
    <row r="11877" spans="2:11" x14ac:dyDescent="0.25">
      <c r="B11877" t="str">
        <f t="shared" si="189"/>
        <v/>
      </c>
      <c r="K11877"/>
    </row>
    <row r="11878" spans="2:11" x14ac:dyDescent="0.25">
      <c r="B11878" t="str">
        <f t="shared" si="189"/>
        <v/>
      </c>
      <c r="K11878"/>
    </row>
    <row r="11879" spans="2:11" x14ac:dyDescent="0.25">
      <c r="B11879" t="str">
        <f t="shared" si="189"/>
        <v/>
      </c>
      <c r="K11879"/>
    </row>
    <row r="11880" spans="2:11" x14ac:dyDescent="0.25">
      <c r="B11880" t="str">
        <f t="shared" si="189"/>
        <v/>
      </c>
      <c r="K11880"/>
    </row>
    <row r="11881" spans="2:11" x14ac:dyDescent="0.25">
      <c r="B11881" t="str">
        <f t="shared" si="189"/>
        <v/>
      </c>
      <c r="K11881"/>
    </row>
    <row r="11882" spans="2:11" x14ac:dyDescent="0.25">
      <c r="B11882" t="str">
        <f t="shared" si="189"/>
        <v/>
      </c>
      <c r="K11882"/>
    </row>
    <row r="11883" spans="2:11" x14ac:dyDescent="0.25">
      <c r="B11883" t="str">
        <f t="shared" si="189"/>
        <v/>
      </c>
      <c r="K11883"/>
    </row>
    <row r="11884" spans="2:11" x14ac:dyDescent="0.25">
      <c r="B11884" t="str">
        <f t="shared" si="189"/>
        <v/>
      </c>
      <c r="K11884"/>
    </row>
    <row r="11885" spans="2:11" x14ac:dyDescent="0.25">
      <c r="B11885" t="str">
        <f t="shared" si="189"/>
        <v/>
      </c>
      <c r="K11885"/>
    </row>
    <row r="11886" spans="2:11" x14ac:dyDescent="0.25">
      <c r="B11886" t="str">
        <f t="shared" si="189"/>
        <v/>
      </c>
      <c r="K11886"/>
    </row>
    <row r="11887" spans="2:11" x14ac:dyDescent="0.25">
      <c r="B11887" t="str">
        <f t="shared" si="189"/>
        <v/>
      </c>
      <c r="K11887"/>
    </row>
    <row r="11888" spans="2:11" x14ac:dyDescent="0.25">
      <c r="B11888" t="str">
        <f t="shared" si="189"/>
        <v/>
      </c>
      <c r="K11888"/>
    </row>
    <row r="11889" spans="2:11" x14ac:dyDescent="0.25">
      <c r="B11889" t="str">
        <f t="shared" si="189"/>
        <v/>
      </c>
      <c r="K11889"/>
    </row>
    <row r="11890" spans="2:11" x14ac:dyDescent="0.25">
      <c r="B11890" t="str">
        <f t="shared" si="189"/>
        <v/>
      </c>
      <c r="K11890"/>
    </row>
    <row r="11891" spans="2:11" x14ac:dyDescent="0.25">
      <c r="B11891" t="str">
        <f t="shared" si="189"/>
        <v/>
      </c>
      <c r="K11891"/>
    </row>
    <row r="11892" spans="2:11" x14ac:dyDescent="0.25">
      <c r="B11892" t="str">
        <f t="shared" si="189"/>
        <v/>
      </c>
      <c r="K11892"/>
    </row>
    <row r="11893" spans="2:11" x14ac:dyDescent="0.25">
      <c r="B11893" t="str">
        <f t="shared" si="189"/>
        <v/>
      </c>
      <c r="K11893"/>
    </row>
    <row r="11894" spans="2:11" x14ac:dyDescent="0.25">
      <c r="B11894" t="str">
        <f t="shared" si="189"/>
        <v/>
      </c>
      <c r="K11894"/>
    </row>
    <row r="11895" spans="2:11" x14ac:dyDescent="0.25">
      <c r="B11895" t="str">
        <f t="shared" si="189"/>
        <v/>
      </c>
      <c r="K11895"/>
    </row>
    <row r="11896" spans="2:11" x14ac:dyDescent="0.25">
      <c r="B11896" t="str">
        <f t="shared" si="189"/>
        <v/>
      </c>
      <c r="K11896"/>
    </row>
    <row r="11897" spans="2:11" x14ac:dyDescent="0.25">
      <c r="B11897" t="str">
        <f t="shared" si="189"/>
        <v/>
      </c>
      <c r="K11897"/>
    </row>
    <row r="11898" spans="2:11" x14ac:dyDescent="0.25">
      <c r="B11898" t="str">
        <f t="shared" si="189"/>
        <v/>
      </c>
      <c r="K11898"/>
    </row>
    <row r="11899" spans="2:11" x14ac:dyDescent="0.25">
      <c r="B11899" t="str">
        <f t="shared" si="189"/>
        <v/>
      </c>
      <c r="K11899"/>
    </row>
    <row r="11900" spans="2:11" x14ac:dyDescent="0.25">
      <c r="B11900" t="str">
        <f t="shared" si="189"/>
        <v/>
      </c>
      <c r="K11900"/>
    </row>
    <row r="11901" spans="2:11" x14ac:dyDescent="0.25">
      <c r="B11901" t="str">
        <f t="shared" si="189"/>
        <v/>
      </c>
      <c r="K11901"/>
    </row>
    <row r="11902" spans="2:11" x14ac:dyDescent="0.25">
      <c r="B11902" t="str">
        <f t="shared" si="189"/>
        <v/>
      </c>
      <c r="K11902"/>
    </row>
    <row r="11903" spans="2:11" x14ac:dyDescent="0.25">
      <c r="B11903" t="str">
        <f t="shared" si="189"/>
        <v/>
      </c>
      <c r="K11903"/>
    </row>
    <row r="11904" spans="2:11" x14ac:dyDescent="0.25">
      <c r="B11904" t="str">
        <f t="shared" si="189"/>
        <v/>
      </c>
      <c r="K11904"/>
    </row>
    <row r="11905" spans="2:11" x14ac:dyDescent="0.25">
      <c r="B11905" t="str">
        <f t="shared" si="189"/>
        <v/>
      </c>
      <c r="K11905"/>
    </row>
    <row r="11906" spans="2:11" x14ac:dyDescent="0.25">
      <c r="B11906" t="str">
        <f t="shared" si="189"/>
        <v/>
      </c>
      <c r="K11906"/>
    </row>
    <row r="11907" spans="2:11" x14ac:dyDescent="0.25">
      <c r="B11907" t="str">
        <f t="shared" si="189"/>
        <v/>
      </c>
      <c r="K11907"/>
    </row>
    <row r="11908" spans="2:11" x14ac:dyDescent="0.25">
      <c r="B11908" t="str">
        <f t="shared" si="189"/>
        <v/>
      </c>
      <c r="K11908"/>
    </row>
    <row r="11909" spans="2:11" x14ac:dyDescent="0.25">
      <c r="B11909" t="str">
        <f t="shared" si="189"/>
        <v/>
      </c>
      <c r="K11909"/>
    </row>
    <row r="11910" spans="2:11" x14ac:dyDescent="0.25">
      <c r="B11910" t="str">
        <f t="shared" si="189"/>
        <v/>
      </c>
      <c r="K11910"/>
    </row>
    <row r="11911" spans="2:11" x14ac:dyDescent="0.25">
      <c r="B11911" t="str">
        <f t="shared" si="189"/>
        <v/>
      </c>
      <c r="K11911"/>
    </row>
    <row r="11912" spans="2:11" x14ac:dyDescent="0.25">
      <c r="B11912" t="str">
        <f t="shared" si="189"/>
        <v/>
      </c>
      <c r="K11912"/>
    </row>
    <row r="11913" spans="2:11" x14ac:dyDescent="0.25">
      <c r="B11913" t="str">
        <f t="shared" si="189"/>
        <v/>
      </c>
      <c r="K11913"/>
    </row>
    <row r="11914" spans="2:11" x14ac:dyDescent="0.25">
      <c r="B11914" t="str">
        <f t="shared" ref="B11914:B11977" si="190">LEFT(A11914,3)</f>
        <v/>
      </c>
      <c r="K11914"/>
    </row>
    <row r="11915" spans="2:11" x14ac:dyDescent="0.25">
      <c r="B11915" t="str">
        <f t="shared" si="190"/>
        <v/>
      </c>
      <c r="K11915"/>
    </row>
    <row r="11916" spans="2:11" x14ac:dyDescent="0.25">
      <c r="B11916" t="str">
        <f t="shared" si="190"/>
        <v/>
      </c>
      <c r="K11916"/>
    </row>
    <row r="11917" spans="2:11" x14ac:dyDescent="0.25">
      <c r="B11917" t="str">
        <f t="shared" si="190"/>
        <v/>
      </c>
      <c r="K11917"/>
    </row>
    <row r="11918" spans="2:11" x14ac:dyDescent="0.25">
      <c r="B11918" t="str">
        <f t="shared" si="190"/>
        <v/>
      </c>
      <c r="K11918"/>
    </row>
    <row r="11919" spans="2:11" x14ac:dyDescent="0.25">
      <c r="B11919" t="str">
        <f t="shared" si="190"/>
        <v/>
      </c>
      <c r="K11919"/>
    </row>
    <row r="11920" spans="2:11" x14ac:dyDescent="0.25">
      <c r="B11920" t="str">
        <f t="shared" si="190"/>
        <v/>
      </c>
      <c r="K11920"/>
    </row>
    <row r="11921" spans="2:11" x14ac:dyDescent="0.25">
      <c r="B11921" t="str">
        <f t="shared" si="190"/>
        <v/>
      </c>
      <c r="K11921"/>
    </row>
    <row r="11922" spans="2:11" x14ac:dyDescent="0.25">
      <c r="B11922" t="str">
        <f t="shared" si="190"/>
        <v/>
      </c>
      <c r="K11922"/>
    </row>
    <row r="11923" spans="2:11" x14ac:dyDescent="0.25">
      <c r="B11923" t="str">
        <f t="shared" si="190"/>
        <v/>
      </c>
      <c r="K11923"/>
    </row>
    <row r="11924" spans="2:11" x14ac:dyDescent="0.25">
      <c r="B11924" t="str">
        <f t="shared" si="190"/>
        <v/>
      </c>
      <c r="K11924"/>
    </row>
    <row r="11925" spans="2:11" x14ac:dyDescent="0.25">
      <c r="B11925" t="str">
        <f t="shared" si="190"/>
        <v/>
      </c>
      <c r="K11925"/>
    </row>
    <row r="11926" spans="2:11" x14ac:dyDescent="0.25">
      <c r="B11926" t="str">
        <f t="shared" si="190"/>
        <v/>
      </c>
      <c r="K11926"/>
    </row>
    <row r="11927" spans="2:11" x14ac:dyDescent="0.25">
      <c r="B11927" t="str">
        <f t="shared" si="190"/>
        <v/>
      </c>
      <c r="K11927"/>
    </row>
    <row r="11928" spans="2:11" x14ac:dyDescent="0.25">
      <c r="B11928" t="str">
        <f t="shared" si="190"/>
        <v/>
      </c>
      <c r="K11928"/>
    </row>
    <row r="11929" spans="2:11" x14ac:dyDescent="0.25">
      <c r="B11929" t="str">
        <f t="shared" si="190"/>
        <v/>
      </c>
      <c r="K11929"/>
    </row>
    <row r="11930" spans="2:11" x14ac:dyDescent="0.25">
      <c r="B11930" t="str">
        <f t="shared" si="190"/>
        <v/>
      </c>
      <c r="K11930"/>
    </row>
    <row r="11931" spans="2:11" x14ac:dyDescent="0.25">
      <c r="B11931" t="str">
        <f t="shared" si="190"/>
        <v/>
      </c>
      <c r="K11931"/>
    </row>
    <row r="11932" spans="2:11" x14ac:dyDescent="0.25">
      <c r="B11932" t="str">
        <f t="shared" si="190"/>
        <v/>
      </c>
      <c r="K11932"/>
    </row>
    <row r="11933" spans="2:11" x14ac:dyDescent="0.25">
      <c r="B11933" t="str">
        <f t="shared" si="190"/>
        <v/>
      </c>
      <c r="K11933"/>
    </row>
    <row r="11934" spans="2:11" x14ac:dyDescent="0.25">
      <c r="B11934" t="str">
        <f t="shared" si="190"/>
        <v/>
      </c>
      <c r="K11934"/>
    </row>
    <row r="11935" spans="2:11" x14ac:dyDescent="0.25">
      <c r="B11935" t="str">
        <f t="shared" si="190"/>
        <v/>
      </c>
      <c r="K11935"/>
    </row>
    <row r="11936" spans="2:11" x14ac:dyDescent="0.25">
      <c r="B11936" t="str">
        <f t="shared" si="190"/>
        <v/>
      </c>
      <c r="K11936"/>
    </row>
    <row r="11937" spans="2:11" x14ac:dyDescent="0.25">
      <c r="B11937" t="str">
        <f t="shared" si="190"/>
        <v/>
      </c>
      <c r="K11937"/>
    </row>
    <row r="11938" spans="2:11" x14ac:dyDescent="0.25">
      <c r="B11938" t="str">
        <f t="shared" si="190"/>
        <v/>
      </c>
      <c r="K11938"/>
    </row>
    <row r="11939" spans="2:11" x14ac:dyDescent="0.25">
      <c r="B11939" t="str">
        <f t="shared" si="190"/>
        <v/>
      </c>
      <c r="K11939"/>
    </row>
    <row r="11940" spans="2:11" x14ac:dyDescent="0.25">
      <c r="B11940" t="str">
        <f t="shared" si="190"/>
        <v/>
      </c>
      <c r="K11940"/>
    </row>
    <row r="11941" spans="2:11" x14ac:dyDescent="0.25">
      <c r="B11941" t="str">
        <f t="shared" si="190"/>
        <v/>
      </c>
      <c r="K11941"/>
    </row>
    <row r="11942" spans="2:11" x14ac:dyDescent="0.25">
      <c r="B11942" t="str">
        <f t="shared" si="190"/>
        <v/>
      </c>
      <c r="K11942"/>
    </row>
    <row r="11943" spans="2:11" x14ac:dyDescent="0.25">
      <c r="B11943" t="str">
        <f t="shared" si="190"/>
        <v/>
      </c>
      <c r="K11943"/>
    </row>
    <row r="11944" spans="2:11" x14ac:dyDescent="0.25">
      <c r="B11944" t="str">
        <f t="shared" si="190"/>
        <v/>
      </c>
      <c r="K11944"/>
    </row>
    <row r="11945" spans="2:11" x14ac:dyDescent="0.25">
      <c r="B11945" t="str">
        <f t="shared" si="190"/>
        <v/>
      </c>
      <c r="K11945"/>
    </row>
    <row r="11946" spans="2:11" x14ac:dyDescent="0.25">
      <c r="B11946" t="str">
        <f t="shared" si="190"/>
        <v/>
      </c>
      <c r="K11946"/>
    </row>
    <row r="11947" spans="2:11" x14ac:dyDescent="0.25">
      <c r="B11947" t="str">
        <f t="shared" si="190"/>
        <v/>
      </c>
      <c r="K11947"/>
    </row>
    <row r="11948" spans="2:11" x14ac:dyDescent="0.25">
      <c r="B11948" t="str">
        <f t="shared" si="190"/>
        <v/>
      </c>
      <c r="K11948"/>
    </row>
    <row r="11949" spans="2:11" x14ac:dyDescent="0.25">
      <c r="B11949" t="str">
        <f t="shared" si="190"/>
        <v/>
      </c>
      <c r="K11949"/>
    </row>
    <row r="11950" spans="2:11" x14ac:dyDescent="0.25">
      <c r="B11950" t="str">
        <f t="shared" si="190"/>
        <v/>
      </c>
      <c r="K11950"/>
    </row>
    <row r="11951" spans="2:11" x14ac:dyDescent="0.25">
      <c r="B11951" t="str">
        <f t="shared" si="190"/>
        <v/>
      </c>
      <c r="K11951"/>
    </row>
    <row r="11952" spans="2:11" x14ac:dyDescent="0.25">
      <c r="B11952" t="str">
        <f t="shared" si="190"/>
        <v/>
      </c>
      <c r="K11952"/>
    </row>
    <row r="11953" spans="2:11" x14ac:dyDescent="0.25">
      <c r="B11953" t="str">
        <f t="shared" si="190"/>
        <v/>
      </c>
      <c r="K11953"/>
    </row>
    <row r="11954" spans="2:11" x14ac:dyDescent="0.25">
      <c r="B11954" t="str">
        <f t="shared" si="190"/>
        <v/>
      </c>
      <c r="K11954"/>
    </row>
    <row r="11955" spans="2:11" x14ac:dyDescent="0.25">
      <c r="B11955" t="str">
        <f t="shared" si="190"/>
        <v/>
      </c>
      <c r="K11955"/>
    </row>
    <row r="11956" spans="2:11" x14ac:dyDescent="0.25">
      <c r="B11956" t="str">
        <f t="shared" si="190"/>
        <v/>
      </c>
      <c r="K11956"/>
    </row>
    <row r="11957" spans="2:11" x14ac:dyDescent="0.25">
      <c r="B11957" t="str">
        <f t="shared" si="190"/>
        <v/>
      </c>
      <c r="K11957"/>
    </row>
    <row r="11958" spans="2:11" x14ac:dyDescent="0.25">
      <c r="B11958" t="str">
        <f t="shared" si="190"/>
        <v/>
      </c>
      <c r="K11958"/>
    </row>
    <row r="11959" spans="2:11" x14ac:dyDescent="0.25">
      <c r="B11959" t="str">
        <f t="shared" si="190"/>
        <v/>
      </c>
      <c r="K11959"/>
    </row>
    <row r="11960" spans="2:11" x14ac:dyDescent="0.25">
      <c r="B11960" t="str">
        <f t="shared" si="190"/>
        <v/>
      </c>
      <c r="K11960"/>
    </row>
    <row r="11961" spans="2:11" x14ac:dyDescent="0.25">
      <c r="B11961" t="str">
        <f t="shared" si="190"/>
        <v/>
      </c>
      <c r="K11961"/>
    </row>
    <row r="11962" spans="2:11" x14ac:dyDescent="0.25">
      <c r="B11962" t="str">
        <f t="shared" si="190"/>
        <v/>
      </c>
      <c r="K11962"/>
    </row>
    <row r="11963" spans="2:11" x14ac:dyDescent="0.25">
      <c r="B11963" t="str">
        <f t="shared" si="190"/>
        <v/>
      </c>
      <c r="K11963"/>
    </row>
    <row r="11964" spans="2:11" x14ac:dyDescent="0.25">
      <c r="B11964" t="str">
        <f t="shared" si="190"/>
        <v/>
      </c>
      <c r="K11964"/>
    </row>
    <row r="11965" spans="2:11" x14ac:dyDescent="0.25">
      <c r="B11965" t="str">
        <f t="shared" si="190"/>
        <v/>
      </c>
      <c r="K11965"/>
    </row>
    <row r="11966" spans="2:11" x14ac:dyDescent="0.25">
      <c r="B11966" t="str">
        <f t="shared" si="190"/>
        <v/>
      </c>
      <c r="K11966"/>
    </row>
    <row r="11967" spans="2:11" x14ac:dyDescent="0.25">
      <c r="B11967" t="str">
        <f t="shared" si="190"/>
        <v/>
      </c>
      <c r="K11967"/>
    </row>
    <row r="11968" spans="2:11" x14ac:dyDescent="0.25">
      <c r="B11968" t="str">
        <f t="shared" si="190"/>
        <v/>
      </c>
      <c r="K11968"/>
    </row>
    <row r="11969" spans="2:11" x14ac:dyDescent="0.25">
      <c r="B11969" t="str">
        <f t="shared" si="190"/>
        <v/>
      </c>
      <c r="K11969"/>
    </row>
    <row r="11970" spans="2:11" x14ac:dyDescent="0.25">
      <c r="B11970" t="str">
        <f t="shared" si="190"/>
        <v/>
      </c>
      <c r="K11970"/>
    </row>
    <row r="11971" spans="2:11" x14ac:dyDescent="0.25">
      <c r="B11971" t="str">
        <f t="shared" si="190"/>
        <v/>
      </c>
      <c r="K11971"/>
    </row>
    <row r="11972" spans="2:11" x14ac:dyDescent="0.25">
      <c r="B11972" t="str">
        <f t="shared" si="190"/>
        <v/>
      </c>
      <c r="K11972"/>
    </row>
    <row r="11973" spans="2:11" x14ac:dyDescent="0.25">
      <c r="B11973" t="str">
        <f t="shared" si="190"/>
        <v/>
      </c>
      <c r="K11973"/>
    </row>
    <row r="11974" spans="2:11" x14ac:dyDescent="0.25">
      <c r="B11974" t="str">
        <f t="shared" si="190"/>
        <v/>
      </c>
      <c r="K11974"/>
    </row>
    <row r="11975" spans="2:11" x14ac:dyDescent="0.25">
      <c r="B11975" t="str">
        <f t="shared" si="190"/>
        <v/>
      </c>
      <c r="K11975"/>
    </row>
    <row r="11976" spans="2:11" x14ac:dyDescent="0.25">
      <c r="B11976" t="str">
        <f t="shared" si="190"/>
        <v/>
      </c>
      <c r="K11976"/>
    </row>
    <row r="11977" spans="2:11" x14ac:dyDescent="0.25">
      <c r="B11977" t="str">
        <f t="shared" si="190"/>
        <v/>
      </c>
      <c r="K11977"/>
    </row>
    <row r="11978" spans="2:11" x14ac:dyDescent="0.25">
      <c r="B11978" t="str">
        <f t="shared" ref="B11978:B12041" si="191">LEFT(A11978,3)</f>
        <v/>
      </c>
      <c r="K11978"/>
    </row>
    <row r="11979" spans="2:11" x14ac:dyDescent="0.25">
      <c r="B11979" t="str">
        <f t="shared" si="191"/>
        <v/>
      </c>
      <c r="K11979"/>
    </row>
    <row r="11980" spans="2:11" x14ac:dyDescent="0.25">
      <c r="B11980" t="str">
        <f t="shared" si="191"/>
        <v/>
      </c>
      <c r="K11980"/>
    </row>
    <row r="11981" spans="2:11" x14ac:dyDescent="0.25">
      <c r="B11981" t="str">
        <f t="shared" si="191"/>
        <v/>
      </c>
      <c r="K11981"/>
    </row>
    <row r="11982" spans="2:11" x14ac:dyDescent="0.25">
      <c r="B11982" t="str">
        <f t="shared" si="191"/>
        <v/>
      </c>
      <c r="K11982"/>
    </row>
    <row r="11983" spans="2:11" x14ac:dyDescent="0.25">
      <c r="B11983" t="str">
        <f t="shared" si="191"/>
        <v/>
      </c>
      <c r="K11983"/>
    </row>
    <row r="11984" spans="2:11" x14ac:dyDescent="0.25">
      <c r="B11984" t="str">
        <f t="shared" si="191"/>
        <v/>
      </c>
      <c r="K11984"/>
    </row>
    <row r="11985" spans="2:11" x14ac:dyDescent="0.25">
      <c r="B11985" t="str">
        <f t="shared" si="191"/>
        <v/>
      </c>
      <c r="K11985"/>
    </row>
    <row r="11986" spans="2:11" x14ac:dyDescent="0.25">
      <c r="B11986" t="str">
        <f t="shared" si="191"/>
        <v/>
      </c>
      <c r="K11986"/>
    </row>
    <row r="11987" spans="2:11" x14ac:dyDescent="0.25">
      <c r="B11987" t="str">
        <f t="shared" si="191"/>
        <v/>
      </c>
      <c r="K11987"/>
    </row>
    <row r="11988" spans="2:11" x14ac:dyDescent="0.25">
      <c r="B11988" t="str">
        <f t="shared" si="191"/>
        <v/>
      </c>
      <c r="K11988"/>
    </row>
    <row r="11989" spans="2:11" x14ac:dyDescent="0.25">
      <c r="B11989" t="str">
        <f t="shared" si="191"/>
        <v/>
      </c>
      <c r="K11989"/>
    </row>
    <row r="11990" spans="2:11" x14ac:dyDescent="0.25">
      <c r="B11990" t="str">
        <f t="shared" si="191"/>
        <v/>
      </c>
      <c r="K11990"/>
    </row>
    <row r="11991" spans="2:11" x14ac:dyDescent="0.25">
      <c r="B11991" t="str">
        <f t="shared" si="191"/>
        <v/>
      </c>
      <c r="K11991"/>
    </row>
    <row r="11992" spans="2:11" x14ac:dyDescent="0.25">
      <c r="B11992" t="str">
        <f t="shared" si="191"/>
        <v/>
      </c>
      <c r="K11992"/>
    </row>
    <row r="11993" spans="2:11" x14ac:dyDescent="0.25">
      <c r="B11993" t="str">
        <f t="shared" si="191"/>
        <v/>
      </c>
      <c r="K11993"/>
    </row>
    <row r="11994" spans="2:11" x14ac:dyDescent="0.25">
      <c r="B11994" t="str">
        <f t="shared" si="191"/>
        <v/>
      </c>
      <c r="K11994"/>
    </row>
    <row r="11995" spans="2:11" x14ac:dyDescent="0.25">
      <c r="B11995" t="str">
        <f t="shared" si="191"/>
        <v/>
      </c>
      <c r="K11995"/>
    </row>
    <row r="11996" spans="2:11" x14ac:dyDescent="0.25">
      <c r="B11996" t="str">
        <f t="shared" si="191"/>
        <v/>
      </c>
      <c r="K11996"/>
    </row>
    <row r="11997" spans="2:11" x14ac:dyDescent="0.25">
      <c r="B11997" t="str">
        <f t="shared" si="191"/>
        <v/>
      </c>
      <c r="K11997"/>
    </row>
    <row r="11998" spans="2:11" x14ac:dyDescent="0.25">
      <c r="B11998" t="str">
        <f t="shared" si="191"/>
        <v/>
      </c>
      <c r="K11998"/>
    </row>
    <row r="11999" spans="2:11" x14ac:dyDescent="0.25">
      <c r="B11999" t="str">
        <f t="shared" si="191"/>
        <v/>
      </c>
      <c r="K11999"/>
    </row>
    <row r="12000" spans="2:11" x14ac:dyDescent="0.25">
      <c r="B12000" t="str">
        <f t="shared" si="191"/>
        <v/>
      </c>
      <c r="K12000"/>
    </row>
    <row r="12001" spans="2:11" x14ac:dyDescent="0.25">
      <c r="B12001" t="str">
        <f t="shared" si="191"/>
        <v/>
      </c>
      <c r="K12001"/>
    </row>
    <row r="12002" spans="2:11" x14ac:dyDescent="0.25">
      <c r="B12002" t="str">
        <f t="shared" si="191"/>
        <v/>
      </c>
      <c r="K12002"/>
    </row>
    <row r="12003" spans="2:11" x14ac:dyDescent="0.25">
      <c r="B12003" t="str">
        <f t="shared" si="191"/>
        <v/>
      </c>
      <c r="K12003"/>
    </row>
    <row r="12004" spans="2:11" x14ac:dyDescent="0.25">
      <c r="B12004" t="str">
        <f t="shared" si="191"/>
        <v/>
      </c>
      <c r="K12004"/>
    </row>
    <row r="12005" spans="2:11" x14ac:dyDescent="0.25">
      <c r="B12005" t="str">
        <f t="shared" si="191"/>
        <v/>
      </c>
      <c r="K12005"/>
    </row>
    <row r="12006" spans="2:11" x14ac:dyDescent="0.25">
      <c r="B12006" t="str">
        <f t="shared" si="191"/>
        <v/>
      </c>
      <c r="K12006"/>
    </row>
    <row r="12007" spans="2:11" x14ac:dyDescent="0.25">
      <c r="B12007" t="str">
        <f t="shared" si="191"/>
        <v/>
      </c>
      <c r="K12007"/>
    </row>
    <row r="12008" spans="2:11" x14ac:dyDescent="0.25">
      <c r="B12008" t="str">
        <f t="shared" si="191"/>
        <v/>
      </c>
      <c r="K12008"/>
    </row>
    <row r="12009" spans="2:11" x14ac:dyDescent="0.25">
      <c r="B12009" t="str">
        <f t="shared" si="191"/>
        <v/>
      </c>
      <c r="K12009"/>
    </row>
    <row r="12010" spans="2:11" x14ac:dyDescent="0.25">
      <c r="B12010" t="str">
        <f t="shared" si="191"/>
        <v/>
      </c>
      <c r="K12010"/>
    </row>
    <row r="12011" spans="2:11" x14ac:dyDescent="0.25">
      <c r="B12011" t="str">
        <f t="shared" si="191"/>
        <v/>
      </c>
      <c r="K12011"/>
    </row>
    <row r="12012" spans="2:11" x14ac:dyDescent="0.25">
      <c r="B12012" t="str">
        <f t="shared" si="191"/>
        <v/>
      </c>
      <c r="K12012"/>
    </row>
    <row r="12013" spans="2:11" x14ac:dyDescent="0.25">
      <c r="B12013" t="str">
        <f t="shared" si="191"/>
        <v/>
      </c>
      <c r="K12013"/>
    </row>
    <row r="12014" spans="2:11" x14ac:dyDescent="0.25">
      <c r="B12014" t="str">
        <f t="shared" si="191"/>
        <v/>
      </c>
      <c r="K12014"/>
    </row>
    <row r="12015" spans="2:11" x14ac:dyDescent="0.25">
      <c r="B12015" t="str">
        <f t="shared" si="191"/>
        <v/>
      </c>
      <c r="K12015"/>
    </row>
    <row r="12016" spans="2:11" x14ac:dyDescent="0.25">
      <c r="B12016" t="str">
        <f t="shared" si="191"/>
        <v/>
      </c>
      <c r="K12016"/>
    </row>
    <row r="12017" spans="2:11" x14ac:dyDescent="0.25">
      <c r="B12017" t="str">
        <f t="shared" si="191"/>
        <v/>
      </c>
      <c r="K12017"/>
    </row>
    <row r="12018" spans="2:11" x14ac:dyDescent="0.25">
      <c r="B12018" t="str">
        <f t="shared" si="191"/>
        <v/>
      </c>
      <c r="K12018"/>
    </row>
    <row r="12019" spans="2:11" x14ac:dyDescent="0.25">
      <c r="B12019" t="str">
        <f t="shared" si="191"/>
        <v/>
      </c>
      <c r="K12019"/>
    </row>
    <row r="12020" spans="2:11" x14ac:dyDescent="0.25">
      <c r="B12020" t="str">
        <f t="shared" si="191"/>
        <v/>
      </c>
      <c r="K12020"/>
    </row>
    <row r="12021" spans="2:11" x14ac:dyDescent="0.25">
      <c r="B12021" t="str">
        <f t="shared" si="191"/>
        <v/>
      </c>
      <c r="K12021"/>
    </row>
    <row r="12022" spans="2:11" x14ac:dyDescent="0.25">
      <c r="B12022" t="str">
        <f t="shared" si="191"/>
        <v/>
      </c>
      <c r="K12022"/>
    </row>
    <row r="12023" spans="2:11" x14ac:dyDescent="0.25">
      <c r="B12023" t="str">
        <f t="shared" si="191"/>
        <v/>
      </c>
      <c r="K12023"/>
    </row>
    <row r="12024" spans="2:11" x14ac:dyDescent="0.25">
      <c r="B12024" t="str">
        <f t="shared" si="191"/>
        <v/>
      </c>
      <c r="K12024"/>
    </row>
    <row r="12025" spans="2:11" x14ac:dyDescent="0.25">
      <c r="B12025" t="str">
        <f t="shared" si="191"/>
        <v/>
      </c>
      <c r="K12025"/>
    </row>
    <row r="12026" spans="2:11" x14ac:dyDescent="0.25">
      <c r="B12026" t="str">
        <f t="shared" si="191"/>
        <v/>
      </c>
      <c r="K12026"/>
    </row>
    <row r="12027" spans="2:11" x14ac:dyDescent="0.25">
      <c r="B12027" t="str">
        <f t="shared" si="191"/>
        <v/>
      </c>
      <c r="K12027"/>
    </row>
    <row r="12028" spans="2:11" x14ac:dyDescent="0.25">
      <c r="B12028" t="str">
        <f t="shared" si="191"/>
        <v/>
      </c>
      <c r="K12028"/>
    </row>
    <row r="12029" spans="2:11" x14ac:dyDescent="0.25">
      <c r="B12029" t="str">
        <f t="shared" si="191"/>
        <v/>
      </c>
      <c r="K12029"/>
    </row>
    <row r="12030" spans="2:11" x14ac:dyDescent="0.25">
      <c r="B12030" t="str">
        <f t="shared" si="191"/>
        <v/>
      </c>
      <c r="K12030"/>
    </row>
    <row r="12031" spans="2:11" x14ac:dyDescent="0.25">
      <c r="B12031" t="str">
        <f t="shared" si="191"/>
        <v/>
      </c>
      <c r="K12031"/>
    </row>
    <row r="12032" spans="2:11" x14ac:dyDescent="0.25">
      <c r="B12032" t="str">
        <f t="shared" si="191"/>
        <v/>
      </c>
      <c r="K12032"/>
    </row>
    <row r="12033" spans="2:11" x14ac:dyDescent="0.25">
      <c r="B12033" t="str">
        <f t="shared" si="191"/>
        <v/>
      </c>
      <c r="K12033"/>
    </row>
    <row r="12034" spans="2:11" x14ac:dyDescent="0.25">
      <c r="B12034" t="str">
        <f t="shared" si="191"/>
        <v/>
      </c>
      <c r="K12034"/>
    </row>
    <row r="12035" spans="2:11" x14ac:dyDescent="0.25">
      <c r="B12035" t="str">
        <f t="shared" si="191"/>
        <v/>
      </c>
      <c r="K12035"/>
    </row>
    <row r="12036" spans="2:11" x14ac:dyDescent="0.25">
      <c r="B12036" t="str">
        <f t="shared" si="191"/>
        <v/>
      </c>
      <c r="K12036"/>
    </row>
    <row r="12037" spans="2:11" x14ac:dyDescent="0.25">
      <c r="B12037" t="str">
        <f t="shared" si="191"/>
        <v/>
      </c>
      <c r="K12037"/>
    </row>
    <row r="12038" spans="2:11" x14ac:dyDescent="0.25">
      <c r="B12038" t="str">
        <f t="shared" si="191"/>
        <v/>
      </c>
      <c r="K12038"/>
    </row>
    <row r="12039" spans="2:11" x14ac:dyDescent="0.25">
      <c r="B12039" t="str">
        <f t="shared" si="191"/>
        <v/>
      </c>
      <c r="K12039"/>
    </row>
    <row r="12040" spans="2:11" x14ac:dyDescent="0.25">
      <c r="B12040" t="str">
        <f t="shared" si="191"/>
        <v/>
      </c>
      <c r="K12040"/>
    </row>
    <row r="12041" spans="2:11" x14ac:dyDescent="0.25">
      <c r="B12041" t="str">
        <f t="shared" si="191"/>
        <v/>
      </c>
      <c r="K12041"/>
    </row>
    <row r="12042" spans="2:11" x14ac:dyDescent="0.25">
      <c r="B12042" t="str">
        <f t="shared" ref="B12042:B12105" si="192">LEFT(A12042,3)</f>
        <v/>
      </c>
      <c r="K12042"/>
    </row>
    <row r="12043" spans="2:11" x14ac:dyDescent="0.25">
      <c r="B12043" t="str">
        <f t="shared" si="192"/>
        <v/>
      </c>
      <c r="K12043"/>
    </row>
    <row r="12044" spans="2:11" x14ac:dyDescent="0.25">
      <c r="B12044" t="str">
        <f t="shared" si="192"/>
        <v/>
      </c>
      <c r="K12044"/>
    </row>
    <row r="12045" spans="2:11" x14ac:dyDescent="0.25">
      <c r="B12045" t="str">
        <f t="shared" si="192"/>
        <v/>
      </c>
      <c r="K12045"/>
    </row>
    <row r="12046" spans="2:11" x14ac:dyDescent="0.25">
      <c r="B12046" t="str">
        <f t="shared" si="192"/>
        <v/>
      </c>
      <c r="K12046"/>
    </row>
    <row r="12047" spans="2:11" x14ac:dyDescent="0.25">
      <c r="B12047" t="str">
        <f t="shared" si="192"/>
        <v/>
      </c>
      <c r="K12047"/>
    </row>
    <row r="12048" spans="2:11" x14ac:dyDescent="0.25">
      <c r="B12048" t="str">
        <f t="shared" si="192"/>
        <v/>
      </c>
      <c r="K12048"/>
    </row>
    <row r="12049" spans="2:11" x14ac:dyDescent="0.25">
      <c r="B12049" t="str">
        <f t="shared" si="192"/>
        <v/>
      </c>
      <c r="K12049"/>
    </row>
    <row r="12050" spans="2:11" x14ac:dyDescent="0.25">
      <c r="B12050" t="str">
        <f t="shared" si="192"/>
        <v/>
      </c>
      <c r="K12050"/>
    </row>
    <row r="12051" spans="2:11" x14ac:dyDescent="0.25">
      <c r="B12051" t="str">
        <f t="shared" si="192"/>
        <v/>
      </c>
      <c r="K12051"/>
    </row>
    <row r="12052" spans="2:11" x14ac:dyDescent="0.25">
      <c r="B12052" t="str">
        <f t="shared" si="192"/>
        <v/>
      </c>
      <c r="K12052"/>
    </row>
    <row r="12053" spans="2:11" x14ac:dyDescent="0.25">
      <c r="B12053" t="str">
        <f t="shared" si="192"/>
        <v/>
      </c>
      <c r="K12053"/>
    </row>
    <row r="12054" spans="2:11" x14ac:dyDescent="0.25">
      <c r="B12054" t="str">
        <f t="shared" si="192"/>
        <v/>
      </c>
      <c r="K12054"/>
    </row>
    <row r="12055" spans="2:11" x14ac:dyDescent="0.25">
      <c r="B12055" t="str">
        <f t="shared" si="192"/>
        <v/>
      </c>
      <c r="K12055"/>
    </row>
    <row r="12056" spans="2:11" x14ac:dyDescent="0.25">
      <c r="B12056" t="str">
        <f t="shared" si="192"/>
        <v/>
      </c>
      <c r="K12056"/>
    </row>
    <row r="12057" spans="2:11" x14ac:dyDescent="0.25">
      <c r="B12057" t="str">
        <f t="shared" si="192"/>
        <v/>
      </c>
      <c r="K12057"/>
    </row>
    <row r="12058" spans="2:11" x14ac:dyDescent="0.25">
      <c r="B12058" t="str">
        <f t="shared" si="192"/>
        <v/>
      </c>
      <c r="K12058"/>
    </row>
    <row r="12059" spans="2:11" x14ac:dyDescent="0.25">
      <c r="B12059" t="str">
        <f t="shared" si="192"/>
        <v/>
      </c>
      <c r="K12059"/>
    </row>
    <row r="12060" spans="2:11" x14ac:dyDescent="0.25">
      <c r="B12060" t="str">
        <f t="shared" si="192"/>
        <v/>
      </c>
      <c r="K12060"/>
    </row>
    <row r="12061" spans="2:11" x14ac:dyDescent="0.25">
      <c r="B12061" t="str">
        <f t="shared" si="192"/>
        <v/>
      </c>
      <c r="K12061"/>
    </row>
    <row r="12062" spans="2:11" x14ac:dyDescent="0.25">
      <c r="B12062" t="str">
        <f t="shared" si="192"/>
        <v/>
      </c>
      <c r="K12062"/>
    </row>
    <row r="12063" spans="2:11" x14ac:dyDescent="0.25">
      <c r="B12063" t="str">
        <f t="shared" si="192"/>
        <v/>
      </c>
      <c r="K12063"/>
    </row>
    <row r="12064" spans="2:11" x14ac:dyDescent="0.25">
      <c r="B12064" t="str">
        <f t="shared" si="192"/>
        <v/>
      </c>
      <c r="K12064"/>
    </row>
    <row r="12065" spans="2:11" x14ac:dyDescent="0.25">
      <c r="B12065" t="str">
        <f t="shared" si="192"/>
        <v/>
      </c>
      <c r="K12065"/>
    </row>
    <row r="12066" spans="2:11" x14ac:dyDescent="0.25">
      <c r="B12066" t="str">
        <f t="shared" si="192"/>
        <v/>
      </c>
      <c r="K12066"/>
    </row>
    <row r="12067" spans="2:11" x14ac:dyDescent="0.25">
      <c r="B12067" t="str">
        <f t="shared" si="192"/>
        <v/>
      </c>
      <c r="K12067"/>
    </row>
    <row r="12068" spans="2:11" x14ac:dyDescent="0.25">
      <c r="B12068" t="str">
        <f t="shared" si="192"/>
        <v/>
      </c>
      <c r="K12068"/>
    </row>
    <row r="12069" spans="2:11" x14ac:dyDescent="0.25">
      <c r="B12069" t="str">
        <f t="shared" si="192"/>
        <v/>
      </c>
      <c r="K12069"/>
    </row>
    <row r="12070" spans="2:11" x14ac:dyDescent="0.25">
      <c r="B12070" t="str">
        <f t="shared" si="192"/>
        <v/>
      </c>
      <c r="K12070"/>
    </row>
    <row r="12071" spans="2:11" x14ac:dyDescent="0.25">
      <c r="B12071" t="str">
        <f t="shared" si="192"/>
        <v/>
      </c>
      <c r="K12071"/>
    </row>
    <row r="12072" spans="2:11" x14ac:dyDescent="0.25">
      <c r="B12072" t="str">
        <f t="shared" si="192"/>
        <v/>
      </c>
      <c r="K12072"/>
    </row>
    <row r="12073" spans="2:11" x14ac:dyDescent="0.25">
      <c r="B12073" t="str">
        <f t="shared" si="192"/>
        <v/>
      </c>
      <c r="K12073"/>
    </row>
    <row r="12074" spans="2:11" x14ac:dyDescent="0.25">
      <c r="B12074" t="str">
        <f t="shared" si="192"/>
        <v/>
      </c>
      <c r="K12074"/>
    </row>
    <row r="12075" spans="2:11" x14ac:dyDescent="0.25">
      <c r="B12075" t="str">
        <f t="shared" si="192"/>
        <v/>
      </c>
      <c r="K12075"/>
    </row>
    <row r="12076" spans="2:11" x14ac:dyDescent="0.25">
      <c r="B12076" t="str">
        <f t="shared" si="192"/>
        <v/>
      </c>
      <c r="K12076"/>
    </row>
    <row r="12077" spans="2:11" x14ac:dyDescent="0.25">
      <c r="B12077" t="str">
        <f t="shared" si="192"/>
        <v/>
      </c>
      <c r="K12077"/>
    </row>
    <row r="12078" spans="2:11" x14ac:dyDescent="0.25">
      <c r="B12078" t="str">
        <f t="shared" si="192"/>
        <v/>
      </c>
      <c r="K12078"/>
    </row>
    <row r="12079" spans="2:11" x14ac:dyDescent="0.25">
      <c r="B12079" t="str">
        <f t="shared" si="192"/>
        <v/>
      </c>
      <c r="K12079"/>
    </row>
    <row r="12080" spans="2:11" x14ac:dyDescent="0.25">
      <c r="B12080" t="str">
        <f t="shared" si="192"/>
        <v/>
      </c>
      <c r="K12080"/>
    </row>
    <row r="12081" spans="2:11" x14ac:dyDescent="0.25">
      <c r="B12081" t="str">
        <f t="shared" si="192"/>
        <v/>
      </c>
      <c r="K12081"/>
    </row>
    <row r="12082" spans="2:11" x14ac:dyDescent="0.25">
      <c r="B12082" t="str">
        <f t="shared" si="192"/>
        <v/>
      </c>
      <c r="K12082"/>
    </row>
    <row r="12083" spans="2:11" x14ac:dyDescent="0.25">
      <c r="B12083" t="str">
        <f t="shared" si="192"/>
        <v/>
      </c>
      <c r="K12083"/>
    </row>
    <row r="12084" spans="2:11" x14ac:dyDescent="0.25">
      <c r="B12084" t="str">
        <f t="shared" si="192"/>
        <v/>
      </c>
      <c r="K12084"/>
    </row>
    <row r="12085" spans="2:11" x14ac:dyDescent="0.25">
      <c r="B12085" t="str">
        <f t="shared" si="192"/>
        <v/>
      </c>
      <c r="K12085"/>
    </row>
    <row r="12086" spans="2:11" x14ac:dyDescent="0.25">
      <c r="B12086" t="str">
        <f t="shared" si="192"/>
        <v/>
      </c>
      <c r="K12086"/>
    </row>
    <row r="12087" spans="2:11" x14ac:dyDescent="0.25">
      <c r="B12087" t="str">
        <f t="shared" si="192"/>
        <v/>
      </c>
      <c r="K12087"/>
    </row>
    <row r="12088" spans="2:11" x14ac:dyDescent="0.25">
      <c r="B12088" t="str">
        <f t="shared" si="192"/>
        <v/>
      </c>
      <c r="K12088"/>
    </row>
    <row r="12089" spans="2:11" x14ac:dyDescent="0.25">
      <c r="B12089" t="str">
        <f t="shared" si="192"/>
        <v/>
      </c>
      <c r="K12089"/>
    </row>
    <row r="12090" spans="2:11" x14ac:dyDescent="0.25">
      <c r="B12090" t="str">
        <f t="shared" si="192"/>
        <v/>
      </c>
      <c r="K12090"/>
    </row>
    <row r="12091" spans="2:11" x14ac:dyDescent="0.25">
      <c r="B12091" t="str">
        <f t="shared" si="192"/>
        <v/>
      </c>
      <c r="K12091"/>
    </row>
    <row r="12092" spans="2:11" x14ac:dyDescent="0.25">
      <c r="B12092" t="str">
        <f t="shared" si="192"/>
        <v/>
      </c>
      <c r="K12092"/>
    </row>
    <row r="12093" spans="2:11" x14ac:dyDescent="0.25">
      <c r="B12093" t="str">
        <f t="shared" si="192"/>
        <v/>
      </c>
      <c r="K12093"/>
    </row>
    <row r="12094" spans="2:11" x14ac:dyDescent="0.25">
      <c r="B12094" t="str">
        <f t="shared" si="192"/>
        <v/>
      </c>
      <c r="K12094"/>
    </row>
    <row r="12095" spans="2:11" x14ac:dyDescent="0.25">
      <c r="B12095" t="str">
        <f t="shared" si="192"/>
        <v/>
      </c>
      <c r="K12095"/>
    </row>
    <row r="12096" spans="2:11" x14ac:dyDescent="0.25">
      <c r="B12096" t="str">
        <f t="shared" si="192"/>
        <v/>
      </c>
      <c r="K12096"/>
    </row>
    <row r="12097" spans="2:11" x14ac:dyDescent="0.25">
      <c r="B12097" t="str">
        <f t="shared" si="192"/>
        <v/>
      </c>
      <c r="K12097"/>
    </row>
    <row r="12098" spans="2:11" x14ac:dyDescent="0.25">
      <c r="B12098" t="str">
        <f t="shared" si="192"/>
        <v/>
      </c>
      <c r="K12098"/>
    </row>
    <row r="12099" spans="2:11" x14ac:dyDescent="0.25">
      <c r="B12099" t="str">
        <f t="shared" si="192"/>
        <v/>
      </c>
      <c r="K12099"/>
    </row>
    <row r="12100" spans="2:11" x14ac:dyDescent="0.25">
      <c r="B12100" t="str">
        <f t="shared" si="192"/>
        <v/>
      </c>
      <c r="K12100"/>
    </row>
    <row r="12101" spans="2:11" x14ac:dyDescent="0.25">
      <c r="B12101" t="str">
        <f t="shared" si="192"/>
        <v/>
      </c>
      <c r="K12101"/>
    </row>
    <row r="12102" spans="2:11" x14ac:dyDescent="0.25">
      <c r="B12102" t="str">
        <f t="shared" si="192"/>
        <v/>
      </c>
      <c r="K12102"/>
    </row>
    <row r="12103" spans="2:11" x14ac:dyDescent="0.25">
      <c r="B12103" t="str">
        <f t="shared" si="192"/>
        <v/>
      </c>
      <c r="K12103"/>
    </row>
    <row r="12104" spans="2:11" x14ac:dyDescent="0.25">
      <c r="B12104" t="str">
        <f t="shared" si="192"/>
        <v/>
      </c>
      <c r="K12104"/>
    </row>
    <row r="12105" spans="2:11" x14ac:dyDescent="0.25">
      <c r="B12105" t="str">
        <f t="shared" si="192"/>
        <v/>
      </c>
      <c r="K12105"/>
    </row>
    <row r="12106" spans="2:11" x14ac:dyDescent="0.25">
      <c r="B12106" t="str">
        <f t="shared" ref="B12106:B12169" si="193">LEFT(A12106,3)</f>
        <v/>
      </c>
      <c r="K12106"/>
    </row>
    <row r="12107" spans="2:11" x14ac:dyDescent="0.25">
      <c r="B12107" t="str">
        <f t="shared" si="193"/>
        <v/>
      </c>
      <c r="K12107"/>
    </row>
    <row r="12108" spans="2:11" x14ac:dyDescent="0.25">
      <c r="B12108" t="str">
        <f t="shared" si="193"/>
        <v/>
      </c>
      <c r="K12108"/>
    </row>
    <row r="12109" spans="2:11" x14ac:dyDescent="0.25">
      <c r="B12109" t="str">
        <f t="shared" si="193"/>
        <v/>
      </c>
      <c r="K12109"/>
    </row>
    <row r="12110" spans="2:11" x14ac:dyDescent="0.25">
      <c r="B12110" t="str">
        <f t="shared" si="193"/>
        <v/>
      </c>
      <c r="K12110"/>
    </row>
    <row r="12111" spans="2:11" x14ac:dyDescent="0.25">
      <c r="B12111" t="str">
        <f t="shared" si="193"/>
        <v/>
      </c>
      <c r="K12111"/>
    </row>
    <row r="12112" spans="2:11" x14ac:dyDescent="0.25">
      <c r="B12112" t="str">
        <f t="shared" si="193"/>
        <v/>
      </c>
      <c r="K12112"/>
    </row>
    <row r="12113" spans="2:11" x14ac:dyDescent="0.25">
      <c r="B12113" t="str">
        <f t="shared" si="193"/>
        <v/>
      </c>
      <c r="K12113"/>
    </row>
    <row r="12114" spans="2:11" x14ac:dyDescent="0.25">
      <c r="B12114" t="str">
        <f t="shared" si="193"/>
        <v/>
      </c>
      <c r="K12114"/>
    </row>
    <row r="12115" spans="2:11" x14ac:dyDescent="0.25">
      <c r="B12115" t="str">
        <f t="shared" si="193"/>
        <v/>
      </c>
      <c r="K12115"/>
    </row>
    <row r="12116" spans="2:11" x14ac:dyDescent="0.25">
      <c r="B12116" t="str">
        <f t="shared" si="193"/>
        <v/>
      </c>
      <c r="K12116"/>
    </row>
    <row r="12117" spans="2:11" x14ac:dyDescent="0.25">
      <c r="B12117" t="str">
        <f t="shared" si="193"/>
        <v/>
      </c>
      <c r="K12117"/>
    </row>
    <row r="12118" spans="2:11" x14ac:dyDescent="0.25">
      <c r="B12118" t="str">
        <f t="shared" si="193"/>
        <v/>
      </c>
      <c r="K12118"/>
    </row>
    <row r="12119" spans="2:11" x14ac:dyDescent="0.25">
      <c r="B12119" t="str">
        <f t="shared" si="193"/>
        <v/>
      </c>
      <c r="K12119"/>
    </row>
    <row r="12120" spans="2:11" x14ac:dyDescent="0.25">
      <c r="B12120" t="str">
        <f t="shared" si="193"/>
        <v/>
      </c>
      <c r="K12120"/>
    </row>
    <row r="12121" spans="2:11" x14ac:dyDescent="0.25">
      <c r="B12121" t="str">
        <f t="shared" si="193"/>
        <v/>
      </c>
      <c r="K12121"/>
    </row>
    <row r="12122" spans="2:11" x14ac:dyDescent="0.25">
      <c r="B12122" t="str">
        <f t="shared" si="193"/>
        <v/>
      </c>
      <c r="K12122"/>
    </row>
    <row r="12123" spans="2:11" x14ac:dyDescent="0.25">
      <c r="B12123" t="str">
        <f t="shared" si="193"/>
        <v/>
      </c>
      <c r="K12123"/>
    </row>
    <row r="12124" spans="2:11" x14ac:dyDescent="0.25">
      <c r="B12124" t="str">
        <f t="shared" si="193"/>
        <v/>
      </c>
      <c r="K12124"/>
    </row>
    <row r="12125" spans="2:11" x14ac:dyDescent="0.25">
      <c r="B12125" t="str">
        <f t="shared" si="193"/>
        <v/>
      </c>
      <c r="K12125"/>
    </row>
    <row r="12126" spans="2:11" x14ac:dyDescent="0.25">
      <c r="B12126" t="str">
        <f t="shared" si="193"/>
        <v/>
      </c>
      <c r="K12126"/>
    </row>
    <row r="12127" spans="2:11" x14ac:dyDescent="0.25">
      <c r="B12127" t="str">
        <f t="shared" si="193"/>
        <v/>
      </c>
      <c r="K12127"/>
    </row>
    <row r="12128" spans="2:11" x14ac:dyDescent="0.25">
      <c r="B12128" t="str">
        <f t="shared" si="193"/>
        <v/>
      </c>
      <c r="K12128"/>
    </row>
    <row r="12129" spans="2:11" x14ac:dyDescent="0.25">
      <c r="B12129" t="str">
        <f t="shared" si="193"/>
        <v/>
      </c>
      <c r="K12129"/>
    </row>
    <row r="12130" spans="2:11" x14ac:dyDescent="0.25">
      <c r="B12130" t="str">
        <f t="shared" si="193"/>
        <v/>
      </c>
      <c r="K12130"/>
    </row>
    <row r="12131" spans="2:11" x14ac:dyDescent="0.25">
      <c r="B12131" t="str">
        <f t="shared" si="193"/>
        <v/>
      </c>
      <c r="K12131"/>
    </row>
    <row r="12132" spans="2:11" x14ac:dyDescent="0.25">
      <c r="B12132" t="str">
        <f t="shared" si="193"/>
        <v/>
      </c>
      <c r="K12132"/>
    </row>
    <row r="12133" spans="2:11" x14ac:dyDescent="0.25">
      <c r="B12133" t="str">
        <f t="shared" si="193"/>
        <v/>
      </c>
      <c r="K12133"/>
    </row>
    <row r="12134" spans="2:11" x14ac:dyDescent="0.25">
      <c r="B12134" t="str">
        <f t="shared" si="193"/>
        <v/>
      </c>
      <c r="K12134"/>
    </row>
    <row r="12135" spans="2:11" x14ac:dyDescent="0.25">
      <c r="B12135" t="str">
        <f t="shared" si="193"/>
        <v/>
      </c>
      <c r="K12135"/>
    </row>
    <row r="12136" spans="2:11" x14ac:dyDescent="0.25">
      <c r="B12136" t="str">
        <f t="shared" si="193"/>
        <v/>
      </c>
      <c r="K12136"/>
    </row>
    <row r="12137" spans="2:11" x14ac:dyDescent="0.25">
      <c r="B12137" t="str">
        <f t="shared" si="193"/>
        <v/>
      </c>
      <c r="K12137"/>
    </row>
    <row r="12138" spans="2:11" x14ac:dyDescent="0.25">
      <c r="B12138" t="str">
        <f t="shared" si="193"/>
        <v/>
      </c>
      <c r="K12138"/>
    </row>
    <row r="12139" spans="2:11" x14ac:dyDescent="0.25">
      <c r="B12139" t="str">
        <f t="shared" si="193"/>
        <v/>
      </c>
      <c r="K12139"/>
    </row>
    <row r="12140" spans="2:11" x14ac:dyDescent="0.25">
      <c r="B12140" t="str">
        <f t="shared" si="193"/>
        <v/>
      </c>
      <c r="K12140"/>
    </row>
    <row r="12141" spans="2:11" x14ac:dyDescent="0.25">
      <c r="B12141" t="str">
        <f t="shared" si="193"/>
        <v/>
      </c>
      <c r="K12141"/>
    </row>
    <row r="12142" spans="2:11" x14ac:dyDescent="0.25">
      <c r="B12142" t="str">
        <f t="shared" si="193"/>
        <v/>
      </c>
      <c r="K12142"/>
    </row>
    <row r="12143" spans="2:11" x14ac:dyDescent="0.25">
      <c r="B12143" t="str">
        <f t="shared" si="193"/>
        <v/>
      </c>
      <c r="K12143"/>
    </row>
    <row r="12144" spans="2:11" x14ac:dyDescent="0.25">
      <c r="B12144" t="str">
        <f t="shared" si="193"/>
        <v/>
      </c>
      <c r="K12144"/>
    </row>
    <row r="12145" spans="2:11" x14ac:dyDescent="0.25">
      <c r="B12145" t="str">
        <f t="shared" si="193"/>
        <v/>
      </c>
      <c r="K12145"/>
    </row>
    <row r="12146" spans="2:11" x14ac:dyDescent="0.25">
      <c r="B12146" t="str">
        <f t="shared" si="193"/>
        <v/>
      </c>
      <c r="K12146"/>
    </row>
    <row r="12147" spans="2:11" x14ac:dyDescent="0.25">
      <c r="B12147" t="str">
        <f t="shared" si="193"/>
        <v/>
      </c>
      <c r="K12147"/>
    </row>
    <row r="12148" spans="2:11" x14ac:dyDescent="0.25">
      <c r="B12148" t="str">
        <f t="shared" si="193"/>
        <v/>
      </c>
      <c r="K12148"/>
    </row>
    <row r="12149" spans="2:11" x14ac:dyDescent="0.25">
      <c r="B12149" t="str">
        <f t="shared" si="193"/>
        <v/>
      </c>
      <c r="K12149"/>
    </row>
    <row r="12150" spans="2:11" x14ac:dyDescent="0.25">
      <c r="B12150" t="str">
        <f t="shared" si="193"/>
        <v/>
      </c>
      <c r="K12150"/>
    </row>
    <row r="12151" spans="2:11" x14ac:dyDescent="0.25">
      <c r="B12151" t="str">
        <f t="shared" si="193"/>
        <v/>
      </c>
      <c r="K12151"/>
    </row>
    <row r="12152" spans="2:11" x14ac:dyDescent="0.25">
      <c r="B12152" t="str">
        <f t="shared" si="193"/>
        <v/>
      </c>
      <c r="K12152"/>
    </row>
    <row r="12153" spans="2:11" x14ac:dyDescent="0.25">
      <c r="B12153" t="str">
        <f t="shared" si="193"/>
        <v/>
      </c>
      <c r="K12153"/>
    </row>
    <row r="12154" spans="2:11" x14ac:dyDescent="0.25">
      <c r="B12154" t="str">
        <f t="shared" si="193"/>
        <v/>
      </c>
      <c r="K12154"/>
    </row>
    <row r="12155" spans="2:11" x14ac:dyDescent="0.25">
      <c r="B12155" t="str">
        <f t="shared" si="193"/>
        <v/>
      </c>
      <c r="K12155"/>
    </row>
    <row r="12156" spans="2:11" x14ac:dyDescent="0.25">
      <c r="B12156" t="str">
        <f t="shared" si="193"/>
        <v/>
      </c>
      <c r="K12156"/>
    </row>
    <row r="12157" spans="2:11" x14ac:dyDescent="0.25">
      <c r="B12157" t="str">
        <f t="shared" si="193"/>
        <v/>
      </c>
      <c r="K12157"/>
    </row>
    <row r="12158" spans="2:11" x14ac:dyDescent="0.25">
      <c r="B12158" t="str">
        <f t="shared" si="193"/>
        <v/>
      </c>
      <c r="K12158"/>
    </row>
    <row r="12159" spans="2:11" x14ac:dyDescent="0.25">
      <c r="B12159" t="str">
        <f t="shared" si="193"/>
        <v/>
      </c>
      <c r="K12159"/>
    </row>
    <row r="12160" spans="2:11" x14ac:dyDescent="0.25">
      <c r="B12160" t="str">
        <f t="shared" si="193"/>
        <v/>
      </c>
      <c r="K12160"/>
    </row>
    <row r="12161" spans="2:11" x14ac:dyDescent="0.25">
      <c r="B12161" t="str">
        <f t="shared" si="193"/>
        <v/>
      </c>
      <c r="K12161"/>
    </row>
    <row r="12162" spans="2:11" x14ac:dyDescent="0.25">
      <c r="B12162" t="str">
        <f t="shared" si="193"/>
        <v/>
      </c>
      <c r="K12162"/>
    </row>
    <row r="12163" spans="2:11" x14ac:dyDescent="0.25">
      <c r="B12163" t="str">
        <f t="shared" si="193"/>
        <v/>
      </c>
      <c r="K12163"/>
    </row>
    <row r="12164" spans="2:11" x14ac:dyDescent="0.25">
      <c r="B12164" t="str">
        <f t="shared" si="193"/>
        <v/>
      </c>
      <c r="K12164"/>
    </row>
    <row r="12165" spans="2:11" x14ac:dyDescent="0.25">
      <c r="B12165" t="str">
        <f t="shared" si="193"/>
        <v/>
      </c>
      <c r="K12165"/>
    </row>
    <row r="12166" spans="2:11" x14ac:dyDescent="0.25">
      <c r="B12166" t="str">
        <f t="shared" si="193"/>
        <v/>
      </c>
      <c r="K12166"/>
    </row>
    <row r="12167" spans="2:11" x14ac:dyDescent="0.25">
      <c r="B12167" t="str">
        <f t="shared" si="193"/>
        <v/>
      </c>
      <c r="K12167"/>
    </row>
    <row r="12168" spans="2:11" x14ac:dyDescent="0.25">
      <c r="B12168" t="str">
        <f t="shared" si="193"/>
        <v/>
      </c>
      <c r="K12168"/>
    </row>
    <row r="12169" spans="2:11" x14ac:dyDescent="0.25">
      <c r="B12169" t="str">
        <f t="shared" si="193"/>
        <v/>
      </c>
      <c r="K12169"/>
    </row>
    <row r="12170" spans="2:11" x14ac:dyDescent="0.25">
      <c r="B12170" t="str">
        <f t="shared" ref="B12170:B12233" si="194">LEFT(A12170,3)</f>
        <v/>
      </c>
      <c r="K12170"/>
    </row>
    <row r="12171" spans="2:11" x14ac:dyDescent="0.25">
      <c r="B12171" t="str">
        <f t="shared" si="194"/>
        <v/>
      </c>
      <c r="K12171"/>
    </row>
    <row r="12172" spans="2:11" x14ac:dyDescent="0.25">
      <c r="B12172" t="str">
        <f t="shared" si="194"/>
        <v/>
      </c>
      <c r="K12172"/>
    </row>
    <row r="12173" spans="2:11" x14ac:dyDescent="0.25">
      <c r="B12173" t="str">
        <f t="shared" si="194"/>
        <v/>
      </c>
      <c r="K12173"/>
    </row>
    <row r="12174" spans="2:11" x14ac:dyDescent="0.25">
      <c r="B12174" t="str">
        <f t="shared" si="194"/>
        <v/>
      </c>
      <c r="K12174"/>
    </row>
    <row r="12175" spans="2:11" x14ac:dyDescent="0.25">
      <c r="B12175" t="str">
        <f t="shared" si="194"/>
        <v/>
      </c>
      <c r="K12175"/>
    </row>
    <row r="12176" spans="2:11" x14ac:dyDescent="0.25">
      <c r="B12176" t="str">
        <f t="shared" si="194"/>
        <v/>
      </c>
      <c r="K12176"/>
    </row>
    <row r="12177" spans="2:11" x14ac:dyDescent="0.25">
      <c r="B12177" t="str">
        <f t="shared" si="194"/>
        <v/>
      </c>
      <c r="K12177"/>
    </row>
    <row r="12178" spans="2:11" x14ac:dyDescent="0.25">
      <c r="B12178" t="str">
        <f t="shared" si="194"/>
        <v/>
      </c>
      <c r="K12178"/>
    </row>
    <row r="12179" spans="2:11" x14ac:dyDescent="0.25">
      <c r="B12179" t="str">
        <f t="shared" si="194"/>
        <v/>
      </c>
      <c r="K12179"/>
    </row>
    <row r="12180" spans="2:11" x14ac:dyDescent="0.25">
      <c r="B12180" t="str">
        <f t="shared" si="194"/>
        <v/>
      </c>
      <c r="K12180"/>
    </row>
    <row r="12181" spans="2:11" x14ac:dyDescent="0.25">
      <c r="B12181" t="str">
        <f t="shared" si="194"/>
        <v/>
      </c>
      <c r="K12181"/>
    </row>
    <row r="12182" spans="2:11" x14ac:dyDescent="0.25">
      <c r="B12182" t="str">
        <f t="shared" si="194"/>
        <v/>
      </c>
      <c r="K12182"/>
    </row>
    <row r="12183" spans="2:11" x14ac:dyDescent="0.25">
      <c r="B12183" t="str">
        <f t="shared" si="194"/>
        <v/>
      </c>
      <c r="K12183"/>
    </row>
    <row r="12184" spans="2:11" x14ac:dyDescent="0.25">
      <c r="B12184" t="str">
        <f t="shared" si="194"/>
        <v/>
      </c>
      <c r="K12184"/>
    </row>
    <row r="12185" spans="2:11" x14ac:dyDescent="0.25">
      <c r="B12185" t="str">
        <f t="shared" si="194"/>
        <v/>
      </c>
      <c r="K12185"/>
    </row>
    <row r="12186" spans="2:11" x14ac:dyDescent="0.25">
      <c r="B12186" t="str">
        <f t="shared" si="194"/>
        <v/>
      </c>
      <c r="K12186"/>
    </row>
    <row r="12187" spans="2:11" x14ac:dyDescent="0.25">
      <c r="B12187" t="str">
        <f t="shared" si="194"/>
        <v/>
      </c>
      <c r="K12187"/>
    </row>
    <row r="12188" spans="2:11" x14ac:dyDescent="0.25">
      <c r="B12188" t="str">
        <f t="shared" si="194"/>
        <v/>
      </c>
      <c r="K12188"/>
    </row>
    <row r="12189" spans="2:11" x14ac:dyDescent="0.25">
      <c r="B12189" t="str">
        <f t="shared" si="194"/>
        <v/>
      </c>
      <c r="K12189"/>
    </row>
    <row r="12190" spans="2:11" x14ac:dyDescent="0.25">
      <c r="B12190" t="str">
        <f t="shared" si="194"/>
        <v/>
      </c>
      <c r="K12190"/>
    </row>
    <row r="12191" spans="2:11" x14ac:dyDescent="0.25">
      <c r="B12191" t="str">
        <f t="shared" si="194"/>
        <v/>
      </c>
      <c r="K12191"/>
    </row>
    <row r="12192" spans="2:11" x14ac:dyDescent="0.25">
      <c r="B12192" t="str">
        <f t="shared" si="194"/>
        <v/>
      </c>
      <c r="K12192"/>
    </row>
    <row r="12193" spans="2:11" x14ac:dyDescent="0.25">
      <c r="B12193" t="str">
        <f t="shared" si="194"/>
        <v/>
      </c>
      <c r="K12193"/>
    </row>
    <row r="12194" spans="2:11" x14ac:dyDescent="0.25">
      <c r="B12194" t="str">
        <f t="shared" si="194"/>
        <v/>
      </c>
      <c r="K12194"/>
    </row>
    <row r="12195" spans="2:11" x14ac:dyDescent="0.25">
      <c r="B12195" t="str">
        <f t="shared" si="194"/>
        <v/>
      </c>
      <c r="K12195"/>
    </row>
    <row r="12196" spans="2:11" x14ac:dyDescent="0.25">
      <c r="B12196" t="str">
        <f t="shared" si="194"/>
        <v/>
      </c>
      <c r="K12196"/>
    </row>
    <row r="12197" spans="2:11" x14ac:dyDescent="0.25">
      <c r="B12197" t="str">
        <f t="shared" si="194"/>
        <v/>
      </c>
      <c r="K12197"/>
    </row>
    <row r="12198" spans="2:11" x14ac:dyDescent="0.25">
      <c r="B12198" t="str">
        <f t="shared" si="194"/>
        <v/>
      </c>
      <c r="K12198"/>
    </row>
    <row r="12199" spans="2:11" x14ac:dyDescent="0.25">
      <c r="B12199" t="str">
        <f t="shared" si="194"/>
        <v/>
      </c>
      <c r="K12199"/>
    </row>
    <row r="12200" spans="2:11" x14ac:dyDescent="0.25">
      <c r="B12200" t="str">
        <f t="shared" si="194"/>
        <v/>
      </c>
      <c r="K12200"/>
    </row>
    <row r="12201" spans="2:11" x14ac:dyDescent="0.25">
      <c r="B12201" t="str">
        <f t="shared" si="194"/>
        <v/>
      </c>
      <c r="K12201"/>
    </row>
    <row r="12202" spans="2:11" x14ac:dyDescent="0.25">
      <c r="B12202" t="str">
        <f t="shared" si="194"/>
        <v/>
      </c>
      <c r="K12202"/>
    </row>
    <row r="12203" spans="2:11" x14ac:dyDescent="0.25">
      <c r="B12203" t="str">
        <f t="shared" si="194"/>
        <v/>
      </c>
      <c r="K12203"/>
    </row>
    <row r="12204" spans="2:11" x14ac:dyDescent="0.25">
      <c r="B12204" t="str">
        <f t="shared" si="194"/>
        <v/>
      </c>
      <c r="K12204"/>
    </row>
    <row r="12205" spans="2:11" x14ac:dyDescent="0.25">
      <c r="B12205" t="str">
        <f t="shared" si="194"/>
        <v/>
      </c>
      <c r="K12205"/>
    </row>
    <row r="12206" spans="2:11" x14ac:dyDescent="0.25">
      <c r="B12206" t="str">
        <f t="shared" si="194"/>
        <v/>
      </c>
      <c r="K12206"/>
    </row>
    <row r="12207" spans="2:11" x14ac:dyDescent="0.25">
      <c r="B12207" t="str">
        <f t="shared" si="194"/>
        <v/>
      </c>
      <c r="K12207"/>
    </row>
    <row r="12208" spans="2:11" x14ac:dyDescent="0.25">
      <c r="B12208" t="str">
        <f t="shared" si="194"/>
        <v/>
      </c>
      <c r="K12208"/>
    </row>
    <row r="12209" spans="2:11" x14ac:dyDescent="0.25">
      <c r="B12209" t="str">
        <f t="shared" si="194"/>
        <v/>
      </c>
      <c r="K12209"/>
    </row>
    <row r="12210" spans="2:11" x14ac:dyDescent="0.25">
      <c r="B12210" t="str">
        <f t="shared" si="194"/>
        <v/>
      </c>
      <c r="K12210"/>
    </row>
    <row r="12211" spans="2:11" x14ac:dyDescent="0.25">
      <c r="B12211" t="str">
        <f t="shared" si="194"/>
        <v/>
      </c>
      <c r="K12211"/>
    </row>
    <row r="12212" spans="2:11" x14ac:dyDescent="0.25">
      <c r="B12212" t="str">
        <f t="shared" si="194"/>
        <v/>
      </c>
      <c r="K12212"/>
    </row>
    <row r="12213" spans="2:11" x14ac:dyDescent="0.25">
      <c r="B12213" t="str">
        <f t="shared" si="194"/>
        <v/>
      </c>
      <c r="K12213"/>
    </row>
    <row r="12214" spans="2:11" x14ac:dyDescent="0.25">
      <c r="B12214" t="str">
        <f t="shared" si="194"/>
        <v/>
      </c>
      <c r="K12214"/>
    </row>
    <row r="12215" spans="2:11" x14ac:dyDescent="0.25">
      <c r="B12215" t="str">
        <f t="shared" si="194"/>
        <v/>
      </c>
      <c r="K12215"/>
    </row>
    <row r="12216" spans="2:11" x14ac:dyDescent="0.25">
      <c r="B12216" t="str">
        <f t="shared" si="194"/>
        <v/>
      </c>
      <c r="K12216"/>
    </row>
    <row r="12217" spans="2:11" x14ac:dyDescent="0.25">
      <c r="B12217" t="str">
        <f t="shared" si="194"/>
        <v/>
      </c>
      <c r="K12217"/>
    </row>
    <row r="12218" spans="2:11" x14ac:dyDescent="0.25">
      <c r="B12218" t="str">
        <f t="shared" si="194"/>
        <v/>
      </c>
      <c r="K12218"/>
    </row>
    <row r="12219" spans="2:11" x14ac:dyDescent="0.25">
      <c r="B12219" t="str">
        <f t="shared" si="194"/>
        <v/>
      </c>
      <c r="K12219"/>
    </row>
    <row r="12220" spans="2:11" x14ac:dyDescent="0.25">
      <c r="B12220" t="str">
        <f t="shared" si="194"/>
        <v/>
      </c>
      <c r="K12220"/>
    </row>
    <row r="12221" spans="2:11" x14ac:dyDescent="0.25">
      <c r="B12221" t="str">
        <f t="shared" si="194"/>
        <v/>
      </c>
      <c r="K12221"/>
    </row>
    <row r="12222" spans="2:11" x14ac:dyDescent="0.25">
      <c r="B12222" t="str">
        <f t="shared" si="194"/>
        <v/>
      </c>
      <c r="K12222"/>
    </row>
    <row r="12223" spans="2:11" x14ac:dyDescent="0.25">
      <c r="B12223" t="str">
        <f t="shared" si="194"/>
        <v/>
      </c>
      <c r="K12223"/>
    </row>
    <row r="12224" spans="2:11" x14ac:dyDescent="0.25">
      <c r="B12224" t="str">
        <f t="shared" si="194"/>
        <v/>
      </c>
      <c r="K12224"/>
    </row>
    <row r="12225" spans="2:11" x14ac:dyDescent="0.25">
      <c r="B12225" t="str">
        <f t="shared" si="194"/>
        <v/>
      </c>
      <c r="K12225"/>
    </row>
    <row r="12226" spans="2:11" x14ac:dyDescent="0.25">
      <c r="B12226" t="str">
        <f t="shared" si="194"/>
        <v/>
      </c>
      <c r="K12226"/>
    </row>
    <row r="12227" spans="2:11" x14ac:dyDescent="0.25">
      <c r="B12227" t="str">
        <f t="shared" si="194"/>
        <v/>
      </c>
      <c r="K12227"/>
    </row>
    <row r="12228" spans="2:11" x14ac:dyDescent="0.25">
      <c r="B12228" t="str">
        <f t="shared" si="194"/>
        <v/>
      </c>
      <c r="K12228"/>
    </row>
    <row r="12229" spans="2:11" x14ac:dyDescent="0.25">
      <c r="B12229" t="str">
        <f t="shared" si="194"/>
        <v/>
      </c>
      <c r="K12229"/>
    </row>
    <row r="12230" spans="2:11" x14ac:dyDescent="0.25">
      <c r="B12230" t="str">
        <f t="shared" si="194"/>
        <v/>
      </c>
      <c r="K12230"/>
    </row>
    <row r="12231" spans="2:11" x14ac:dyDescent="0.25">
      <c r="B12231" t="str">
        <f t="shared" si="194"/>
        <v/>
      </c>
      <c r="K12231"/>
    </row>
    <row r="12232" spans="2:11" x14ac:dyDescent="0.25">
      <c r="B12232" t="str">
        <f t="shared" si="194"/>
        <v/>
      </c>
      <c r="K12232"/>
    </row>
    <row r="12233" spans="2:11" x14ac:dyDescent="0.25">
      <c r="B12233" t="str">
        <f t="shared" si="194"/>
        <v/>
      </c>
      <c r="K12233"/>
    </row>
    <row r="12234" spans="2:11" x14ac:dyDescent="0.25">
      <c r="B12234" t="str">
        <f t="shared" ref="B12234:B12297" si="195">LEFT(A12234,3)</f>
        <v/>
      </c>
      <c r="K12234"/>
    </row>
    <row r="12235" spans="2:11" x14ac:dyDescent="0.25">
      <c r="B12235" t="str">
        <f t="shared" si="195"/>
        <v/>
      </c>
      <c r="K12235"/>
    </row>
    <row r="12236" spans="2:11" x14ac:dyDescent="0.25">
      <c r="B12236" t="str">
        <f t="shared" si="195"/>
        <v/>
      </c>
      <c r="K12236"/>
    </row>
    <row r="12237" spans="2:11" x14ac:dyDescent="0.25">
      <c r="B12237" t="str">
        <f t="shared" si="195"/>
        <v/>
      </c>
      <c r="K12237"/>
    </row>
    <row r="12238" spans="2:11" x14ac:dyDescent="0.25">
      <c r="B12238" t="str">
        <f t="shared" si="195"/>
        <v/>
      </c>
      <c r="K12238"/>
    </row>
    <row r="12239" spans="2:11" x14ac:dyDescent="0.25">
      <c r="B12239" t="str">
        <f t="shared" si="195"/>
        <v/>
      </c>
      <c r="K12239"/>
    </row>
    <row r="12240" spans="2:11" x14ac:dyDescent="0.25">
      <c r="B12240" t="str">
        <f t="shared" si="195"/>
        <v/>
      </c>
      <c r="K12240"/>
    </row>
    <row r="12241" spans="2:11" x14ac:dyDescent="0.25">
      <c r="B12241" t="str">
        <f t="shared" si="195"/>
        <v/>
      </c>
      <c r="K12241"/>
    </row>
    <row r="12242" spans="2:11" x14ac:dyDescent="0.25">
      <c r="B12242" t="str">
        <f t="shared" si="195"/>
        <v/>
      </c>
      <c r="K12242"/>
    </row>
    <row r="12243" spans="2:11" x14ac:dyDescent="0.25">
      <c r="B12243" t="str">
        <f t="shared" si="195"/>
        <v/>
      </c>
      <c r="K12243"/>
    </row>
    <row r="12244" spans="2:11" x14ac:dyDescent="0.25">
      <c r="B12244" t="str">
        <f t="shared" si="195"/>
        <v/>
      </c>
      <c r="K12244"/>
    </row>
    <row r="12245" spans="2:11" x14ac:dyDescent="0.25">
      <c r="B12245" t="str">
        <f t="shared" si="195"/>
        <v/>
      </c>
      <c r="K12245"/>
    </row>
    <row r="12246" spans="2:11" x14ac:dyDescent="0.25">
      <c r="B12246" t="str">
        <f t="shared" si="195"/>
        <v/>
      </c>
      <c r="K12246"/>
    </row>
    <row r="12247" spans="2:11" x14ac:dyDescent="0.25">
      <c r="B12247" t="str">
        <f t="shared" si="195"/>
        <v/>
      </c>
      <c r="K12247"/>
    </row>
    <row r="12248" spans="2:11" x14ac:dyDescent="0.25">
      <c r="B12248" t="str">
        <f t="shared" si="195"/>
        <v/>
      </c>
      <c r="K12248"/>
    </row>
    <row r="12249" spans="2:11" x14ac:dyDescent="0.25">
      <c r="B12249" t="str">
        <f t="shared" si="195"/>
        <v/>
      </c>
      <c r="K12249"/>
    </row>
    <row r="12250" spans="2:11" x14ac:dyDescent="0.25">
      <c r="B12250" t="str">
        <f t="shared" si="195"/>
        <v/>
      </c>
      <c r="K12250"/>
    </row>
    <row r="12251" spans="2:11" x14ac:dyDescent="0.25">
      <c r="B12251" t="str">
        <f t="shared" si="195"/>
        <v/>
      </c>
      <c r="K12251"/>
    </row>
    <row r="12252" spans="2:11" x14ac:dyDescent="0.25">
      <c r="B12252" t="str">
        <f t="shared" si="195"/>
        <v/>
      </c>
      <c r="K12252"/>
    </row>
    <row r="12253" spans="2:11" x14ac:dyDescent="0.25">
      <c r="B12253" t="str">
        <f t="shared" si="195"/>
        <v/>
      </c>
      <c r="K12253"/>
    </row>
    <row r="12254" spans="2:11" x14ac:dyDescent="0.25">
      <c r="B12254" t="str">
        <f t="shared" si="195"/>
        <v/>
      </c>
      <c r="K12254"/>
    </row>
    <row r="12255" spans="2:11" x14ac:dyDescent="0.25">
      <c r="B12255" t="str">
        <f t="shared" si="195"/>
        <v/>
      </c>
      <c r="K12255"/>
    </row>
    <row r="12256" spans="2:11" x14ac:dyDescent="0.25">
      <c r="B12256" t="str">
        <f t="shared" si="195"/>
        <v/>
      </c>
      <c r="K12256"/>
    </row>
    <row r="12257" spans="2:11" x14ac:dyDescent="0.25">
      <c r="B12257" t="str">
        <f t="shared" si="195"/>
        <v/>
      </c>
      <c r="K12257"/>
    </row>
    <row r="12258" spans="2:11" x14ac:dyDescent="0.25">
      <c r="B12258" t="str">
        <f t="shared" si="195"/>
        <v/>
      </c>
      <c r="K12258"/>
    </row>
    <row r="12259" spans="2:11" x14ac:dyDescent="0.25">
      <c r="B12259" t="str">
        <f t="shared" si="195"/>
        <v/>
      </c>
      <c r="K12259"/>
    </row>
    <row r="12260" spans="2:11" x14ac:dyDescent="0.25">
      <c r="B12260" t="str">
        <f t="shared" si="195"/>
        <v/>
      </c>
      <c r="K12260"/>
    </row>
    <row r="12261" spans="2:11" x14ac:dyDescent="0.25">
      <c r="B12261" t="str">
        <f t="shared" si="195"/>
        <v/>
      </c>
      <c r="K12261"/>
    </row>
    <row r="12262" spans="2:11" x14ac:dyDescent="0.25">
      <c r="B12262" t="str">
        <f t="shared" si="195"/>
        <v/>
      </c>
      <c r="K12262"/>
    </row>
    <row r="12263" spans="2:11" x14ac:dyDescent="0.25">
      <c r="B12263" t="str">
        <f t="shared" si="195"/>
        <v/>
      </c>
      <c r="K12263"/>
    </row>
    <row r="12264" spans="2:11" x14ac:dyDescent="0.25">
      <c r="B12264" t="str">
        <f t="shared" si="195"/>
        <v/>
      </c>
      <c r="K12264"/>
    </row>
    <row r="12265" spans="2:11" x14ac:dyDescent="0.25">
      <c r="B12265" t="str">
        <f t="shared" si="195"/>
        <v/>
      </c>
      <c r="K12265"/>
    </row>
    <row r="12266" spans="2:11" x14ac:dyDescent="0.25">
      <c r="B12266" t="str">
        <f t="shared" si="195"/>
        <v/>
      </c>
      <c r="K12266"/>
    </row>
    <row r="12267" spans="2:11" x14ac:dyDescent="0.25">
      <c r="B12267" t="str">
        <f t="shared" si="195"/>
        <v/>
      </c>
      <c r="K12267"/>
    </row>
    <row r="12268" spans="2:11" x14ac:dyDescent="0.25">
      <c r="B12268" t="str">
        <f t="shared" si="195"/>
        <v/>
      </c>
      <c r="K12268"/>
    </row>
    <row r="12269" spans="2:11" x14ac:dyDescent="0.25">
      <c r="B12269" t="str">
        <f t="shared" si="195"/>
        <v/>
      </c>
      <c r="K12269"/>
    </row>
    <row r="12270" spans="2:11" x14ac:dyDescent="0.25">
      <c r="B12270" t="str">
        <f t="shared" si="195"/>
        <v/>
      </c>
      <c r="K12270"/>
    </row>
    <row r="12271" spans="2:11" x14ac:dyDescent="0.25">
      <c r="B12271" t="str">
        <f t="shared" si="195"/>
        <v/>
      </c>
      <c r="K12271"/>
    </row>
    <row r="12272" spans="2:11" x14ac:dyDescent="0.25">
      <c r="B12272" t="str">
        <f t="shared" si="195"/>
        <v/>
      </c>
      <c r="K12272"/>
    </row>
    <row r="12273" spans="2:11" x14ac:dyDescent="0.25">
      <c r="B12273" t="str">
        <f t="shared" si="195"/>
        <v/>
      </c>
      <c r="K12273"/>
    </row>
    <row r="12274" spans="2:11" x14ac:dyDescent="0.25">
      <c r="B12274" t="str">
        <f t="shared" si="195"/>
        <v/>
      </c>
      <c r="K12274"/>
    </row>
    <row r="12275" spans="2:11" x14ac:dyDescent="0.25">
      <c r="B12275" t="str">
        <f t="shared" si="195"/>
        <v/>
      </c>
      <c r="K12275"/>
    </row>
    <row r="12276" spans="2:11" x14ac:dyDescent="0.25">
      <c r="B12276" t="str">
        <f t="shared" si="195"/>
        <v/>
      </c>
      <c r="K12276"/>
    </row>
    <row r="12277" spans="2:11" x14ac:dyDescent="0.25">
      <c r="B12277" t="str">
        <f t="shared" si="195"/>
        <v/>
      </c>
      <c r="K12277"/>
    </row>
    <row r="12278" spans="2:11" x14ac:dyDescent="0.25">
      <c r="B12278" t="str">
        <f t="shared" si="195"/>
        <v/>
      </c>
      <c r="K12278"/>
    </row>
    <row r="12279" spans="2:11" x14ac:dyDescent="0.25">
      <c r="B12279" t="str">
        <f t="shared" si="195"/>
        <v/>
      </c>
      <c r="K12279"/>
    </row>
    <row r="12280" spans="2:11" x14ac:dyDescent="0.25">
      <c r="B12280" t="str">
        <f t="shared" si="195"/>
        <v/>
      </c>
      <c r="K12280"/>
    </row>
    <row r="12281" spans="2:11" x14ac:dyDescent="0.25">
      <c r="B12281" t="str">
        <f t="shared" si="195"/>
        <v/>
      </c>
      <c r="K12281"/>
    </row>
    <row r="12282" spans="2:11" x14ac:dyDescent="0.25">
      <c r="B12282" t="str">
        <f t="shared" si="195"/>
        <v/>
      </c>
      <c r="K12282"/>
    </row>
    <row r="12283" spans="2:11" x14ac:dyDescent="0.25">
      <c r="B12283" t="str">
        <f t="shared" si="195"/>
        <v/>
      </c>
      <c r="K12283"/>
    </row>
    <row r="12284" spans="2:11" x14ac:dyDescent="0.25">
      <c r="B12284" t="str">
        <f t="shared" si="195"/>
        <v/>
      </c>
      <c r="K12284"/>
    </row>
    <row r="12285" spans="2:11" x14ac:dyDescent="0.25">
      <c r="B12285" t="str">
        <f t="shared" si="195"/>
        <v/>
      </c>
      <c r="K12285"/>
    </row>
    <row r="12286" spans="2:11" x14ac:dyDescent="0.25">
      <c r="B12286" t="str">
        <f t="shared" si="195"/>
        <v/>
      </c>
      <c r="K12286"/>
    </row>
    <row r="12287" spans="2:11" x14ac:dyDescent="0.25">
      <c r="B12287" t="str">
        <f t="shared" si="195"/>
        <v/>
      </c>
      <c r="K12287"/>
    </row>
    <row r="12288" spans="2:11" x14ac:dyDescent="0.25">
      <c r="B12288" t="str">
        <f t="shared" si="195"/>
        <v/>
      </c>
      <c r="K12288"/>
    </row>
    <row r="12289" spans="2:11" x14ac:dyDescent="0.25">
      <c r="B12289" t="str">
        <f t="shared" si="195"/>
        <v/>
      </c>
      <c r="K12289"/>
    </row>
    <row r="12290" spans="2:11" x14ac:dyDescent="0.25">
      <c r="B12290" t="str">
        <f t="shared" si="195"/>
        <v/>
      </c>
      <c r="K12290"/>
    </row>
    <row r="12291" spans="2:11" x14ac:dyDescent="0.25">
      <c r="B12291" t="str">
        <f t="shared" si="195"/>
        <v/>
      </c>
      <c r="K12291"/>
    </row>
    <row r="12292" spans="2:11" x14ac:dyDescent="0.25">
      <c r="B12292" t="str">
        <f t="shared" si="195"/>
        <v/>
      </c>
      <c r="K12292"/>
    </row>
    <row r="12293" spans="2:11" x14ac:dyDescent="0.25">
      <c r="B12293" t="str">
        <f t="shared" si="195"/>
        <v/>
      </c>
      <c r="K12293"/>
    </row>
    <row r="12294" spans="2:11" x14ac:dyDescent="0.25">
      <c r="B12294" t="str">
        <f t="shared" si="195"/>
        <v/>
      </c>
      <c r="K12294"/>
    </row>
    <row r="12295" spans="2:11" x14ac:dyDescent="0.25">
      <c r="B12295" t="str">
        <f t="shared" si="195"/>
        <v/>
      </c>
      <c r="K12295"/>
    </row>
    <row r="12296" spans="2:11" x14ac:dyDescent="0.25">
      <c r="B12296" t="str">
        <f t="shared" si="195"/>
        <v/>
      </c>
      <c r="K12296"/>
    </row>
    <row r="12297" spans="2:11" x14ac:dyDescent="0.25">
      <c r="B12297" t="str">
        <f t="shared" si="195"/>
        <v/>
      </c>
      <c r="K12297"/>
    </row>
    <row r="12298" spans="2:11" x14ac:dyDescent="0.25">
      <c r="B12298" t="str">
        <f t="shared" ref="B12298:B12361" si="196">LEFT(A12298,3)</f>
        <v/>
      </c>
      <c r="K12298"/>
    </row>
    <row r="12299" spans="2:11" x14ac:dyDescent="0.25">
      <c r="B12299" t="str">
        <f t="shared" si="196"/>
        <v/>
      </c>
      <c r="K12299"/>
    </row>
    <row r="12300" spans="2:11" x14ac:dyDescent="0.25">
      <c r="B12300" t="str">
        <f t="shared" si="196"/>
        <v/>
      </c>
      <c r="K12300"/>
    </row>
    <row r="12301" spans="2:11" x14ac:dyDescent="0.25">
      <c r="B12301" t="str">
        <f t="shared" si="196"/>
        <v/>
      </c>
      <c r="K12301"/>
    </row>
    <row r="12302" spans="2:11" x14ac:dyDescent="0.25">
      <c r="B12302" t="str">
        <f t="shared" si="196"/>
        <v/>
      </c>
      <c r="K12302"/>
    </row>
    <row r="12303" spans="2:11" x14ac:dyDescent="0.25">
      <c r="B12303" t="str">
        <f t="shared" si="196"/>
        <v/>
      </c>
      <c r="K12303"/>
    </row>
    <row r="12304" spans="2:11" x14ac:dyDescent="0.25">
      <c r="B12304" t="str">
        <f t="shared" si="196"/>
        <v/>
      </c>
      <c r="K12304"/>
    </row>
    <row r="12305" spans="2:11" x14ac:dyDescent="0.25">
      <c r="B12305" t="str">
        <f t="shared" si="196"/>
        <v/>
      </c>
      <c r="K12305"/>
    </row>
    <row r="12306" spans="2:11" x14ac:dyDescent="0.25">
      <c r="B12306" t="str">
        <f t="shared" si="196"/>
        <v/>
      </c>
      <c r="K12306"/>
    </row>
    <row r="12307" spans="2:11" x14ac:dyDescent="0.25">
      <c r="B12307" t="str">
        <f t="shared" si="196"/>
        <v/>
      </c>
      <c r="K12307"/>
    </row>
    <row r="12308" spans="2:11" x14ac:dyDescent="0.25">
      <c r="B12308" t="str">
        <f t="shared" si="196"/>
        <v/>
      </c>
      <c r="K12308"/>
    </row>
    <row r="12309" spans="2:11" x14ac:dyDescent="0.25">
      <c r="B12309" t="str">
        <f t="shared" si="196"/>
        <v/>
      </c>
      <c r="K12309"/>
    </row>
    <row r="12310" spans="2:11" x14ac:dyDescent="0.25">
      <c r="B12310" t="str">
        <f t="shared" si="196"/>
        <v/>
      </c>
      <c r="K12310"/>
    </row>
    <row r="12311" spans="2:11" x14ac:dyDescent="0.25">
      <c r="B12311" t="str">
        <f t="shared" si="196"/>
        <v/>
      </c>
      <c r="K12311"/>
    </row>
    <row r="12312" spans="2:11" x14ac:dyDescent="0.25">
      <c r="B12312" t="str">
        <f t="shared" si="196"/>
        <v/>
      </c>
      <c r="K12312"/>
    </row>
    <row r="12313" spans="2:11" x14ac:dyDescent="0.25">
      <c r="B12313" t="str">
        <f t="shared" si="196"/>
        <v/>
      </c>
      <c r="K12313"/>
    </row>
    <row r="12314" spans="2:11" x14ac:dyDescent="0.25">
      <c r="B12314" t="str">
        <f t="shared" si="196"/>
        <v/>
      </c>
      <c r="K12314"/>
    </row>
    <row r="12315" spans="2:11" x14ac:dyDescent="0.25">
      <c r="B12315" t="str">
        <f t="shared" si="196"/>
        <v/>
      </c>
      <c r="K12315"/>
    </row>
    <row r="12316" spans="2:11" x14ac:dyDescent="0.25">
      <c r="B12316" t="str">
        <f t="shared" si="196"/>
        <v/>
      </c>
      <c r="K12316"/>
    </row>
    <row r="12317" spans="2:11" x14ac:dyDescent="0.25">
      <c r="B12317" t="str">
        <f t="shared" si="196"/>
        <v/>
      </c>
      <c r="K12317"/>
    </row>
    <row r="12318" spans="2:11" x14ac:dyDescent="0.25">
      <c r="B12318" t="str">
        <f t="shared" si="196"/>
        <v/>
      </c>
      <c r="K12318"/>
    </row>
    <row r="12319" spans="2:11" x14ac:dyDescent="0.25">
      <c r="B12319" t="str">
        <f t="shared" si="196"/>
        <v/>
      </c>
      <c r="K12319"/>
    </row>
    <row r="12320" spans="2:11" x14ac:dyDescent="0.25">
      <c r="B12320" t="str">
        <f t="shared" si="196"/>
        <v/>
      </c>
      <c r="K12320"/>
    </row>
    <row r="12321" spans="2:11" x14ac:dyDescent="0.25">
      <c r="B12321" t="str">
        <f t="shared" si="196"/>
        <v/>
      </c>
      <c r="K12321"/>
    </row>
    <row r="12322" spans="2:11" x14ac:dyDescent="0.25">
      <c r="B12322" t="str">
        <f t="shared" si="196"/>
        <v/>
      </c>
      <c r="K12322"/>
    </row>
    <row r="12323" spans="2:11" x14ac:dyDescent="0.25">
      <c r="B12323" t="str">
        <f t="shared" si="196"/>
        <v/>
      </c>
      <c r="K12323"/>
    </row>
    <row r="12324" spans="2:11" x14ac:dyDescent="0.25">
      <c r="B12324" t="str">
        <f t="shared" si="196"/>
        <v/>
      </c>
      <c r="K12324"/>
    </row>
    <row r="12325" spans="2:11" x14ac:dyDescent="0.25">
      <c r="B12325" t="str">
        <f t="shared" si="196"/>
        <v/>
      </c>
      <c r="K12325"/>
    </row>
    <row r="12326" spans="2:11" x14ac:dyDescent="0.25">
      <c r="B12326" t="str">
        <f t="shared" si="196"/>
        <v/>
      </c>
      <c r="K12326"/>
    </row>
    <row r="12327" spans="2:11" x14ac:dyDescent="0.25">
      <c r="B12327" t="str">
        <f t="shared" si="196"/>
        <v/>
      </c>
      <c r="K12327"/>
    </row>
    <row r="12328" spans="2:11" x14ac:dyDescent="0.25">
      <c r="B12328" t="str">
        <f t="shared" si="196"/>
        <v/>
      </c>
      <c r="K12328"/>
    </row>
    <row r="12329" spans="2:11" x14ac:dyDescent="0.25">
      <c r="B12329" t="str">
        <f t="shared" si="196"/>
        <v/>
      </c>
      <c r="K12329"/>
    </row>
    <row r="12330" spans="2:11" x14ac:dyDescent="0.25">
      <c r="B12330" t="str">
        <f t="shared" si="196"/>
        <v/>
      </c>
      <c r="K12330"/>
    </row>
    <row r="12331" spans="2:11" x14ac:dyDescent="0.25">
      <c r="B12331" t="str">
        <f t="shared" si="196"/>
        <v/>
      </c>
      <c r="K12331"/>
    </row>
    <row r="12332" spans="2:11" x14ac:dyDescent="0.25">
      <c r="B12332" t="str">
        <f t="shared" si="196"/>
        <v/>
      </c>
      <c r="K12332"/>
    </row>
    <row r="12333" spans="2:11" x14ac:dyDescent="0.25">
      <c r="B12333" t="str">
        <f t="shared" si="196"/>
        <v/>
      </c>
      <c r="K12333"/>
    </row>
    <row r="12334" spans="2:11" x14ac:dyDescent="0.25">
      <c r="B12334" t="str">
        <f t="shared" si="196"/>
        <v/>
      </c>
      <c r="K12334"/>
    </row>
    <row r="12335" spans="2:11" x14ac:dyDescent="0.25">
      <c r="B12335" t="str">
        <f t="shared" si="196"/>
        <v/>
      </c>
      <c r="K12335"/>
    </row>
    <row r="12336" spans="2:11" x14ac:dyDescent="0.25">
      <c r="B12336" t="str">
        <f t="shared" si="196"/>
        <v/>
      </c>
      <c r="K12336"/>
    </row>
    <row r="12337" spans="2:11" x14ac:dyDescent="0.25">
      <c r="B12337" t="str">
        <f t="shared" si="196"/>
        <v/>
      </c>
      <c r="K12337"/>
    </row>
    <row r="12338" spans="2:11" x14ac:dyDescent="0.25">
      <c r="B12338" t="str">
        <f t="shared" si="196"/>
        <v/>
      </c>
      <c r="K12338"/>
    </row>
    <row r="12339" spans="2:11" x14ac:dyDescent="0.25">
      <c r="B12339" t="str">
        <f t="shared" si="196"/>
        <v/>
      </c>
      <c r="K12339"/>
    </row>
    <row r="12340" spans="2:11" x14ac:dyDescent="0.25">
      <c r="B12340" t="str">
        <f t="shared" si="196"/>
        <v/>
      </c>
      <c r="K12340"/>
    </row>
    <row r="12341" spans="2:11" x14ac:dyDescent="0.25">
      <c r="B12341" t="str">
        <f t="shared" si="196"/>
        <v/>
      </c>
      <c r="K12341"/>
    </row>
    <row r="12342" spans="2:11" x14ac:dyDescent="0.25">
      <c r="B12342" t="str">
        <f t="shared" si="196"/>
        <v/>
      </c>
      <c r="K12342"/>
    </row>
    <row r="12343" spans="2:11" x14ac:dyDescent="0.25">
      <c r="B12343" t="str">
        <f t="shared" si="196"/>
        <v/>
      </c>
      <c r="K12343"/>
    </row>
    <row r="12344" spans="2:11" x14ac:dyDescent="0.25">
      <c r="B12344" t="str">
        <f t="shared" si="196"/>
        <v/>
      </c>
      <c r="K12344"/>
    </row>
    <row r="12345" spans="2:11" x14ac:dyDescent="0.25">
      <c r="B12345" t="str">
        <f t="shared" si="196"/>
        <v/>
      </c>
      <c r="K12345"/>
    </row>
    <row r="12346" spans="2:11" x14ac:dyDescent="0.25">
      <c r="B12346" t="str">
        <f t="shared" si="196"/>
        <v/>
      </c>
      <c r="K12346"/>
    </row>
    <row r="12347" spans="2:11" x14ac:dyDescent="0.25">
      <c r="B12347" t="str">
        <f t="shared" si="196"/>
        <v/>
      </c>
      <c r="K12347"/>
    </row>
    <row r="12348" spans="2:11" x14ac:dyDescent="0.25">
      <c r="B12348" t="str">
        <f t="shared" si="196"/>
        <v/>
      </c>
      <c r="K12348"/>
    </row>
    <row r="12349" spans="2:11" x14ac:dyDescent="0.25">
      <c r="B12349" t="str">
        <f t="shared" si="196"/>
        <v/>
      </c>
      <c r="K12349"/>
    </row>
    <row r="12350" spans="2:11" x14ac:dyDescent="0.25">
      <c r="B12350" t="str">
        <f t="shared" si="196"/>
        <v/>
      </c>
      <c r="K12350"/>
    </row>
    <row r="12351" spans="2:11" x14ac:dyDescent="0.25">
      <c r="B12351" t="str">
        <f t="shared" si="196"/>
        <v/>
      </c>
      <c r="K12351"/>
    </row>
    <row r="12352" spans="2:11" x14ac:dyDescent="0.25">
      <c r="B12352" t="str">
        <f t="shared" si="196"/>
        <v/>
      </c>
      <c r="K12352"/>
    </row>
    <row r="12353" spans="2:11" x14ac:dyDescent="0.25">
      <c r="B12353" t="str">
        <f t="shared" si="196"/>
        <v/>
      </c>
      <c r="K12353"/>
    </row>
    <row r="12354" spans="2:11" x14ac:dyDescent="0.25">
      <c r="B12354" t="str">
        <f t="shared" si="196"/>
        <v/>
      </c>
      <c r="K12354"/>
    </row>
    <row r="12355" spans="2:11" x14ac:dyDescent="0.25">
      <c r="B12355" t="str">
        <f t="shared" si="196"/>
        <v/>
      </c>
      <c r="K12355"/>
    </row>
    <row r="12356" spans="2:11" x14ac:dyDescent="0.25">
      <c r="B12356" t="str">
        <f t="shared" si="196"/>
        <v/>
      </c>
      <c r="K12356"/>
    </row>
    <row r="12357" spans="2:11" x14ac:dyDescent="0.25">
      <c r="B12357" t="str">
        <f t="shared" si="196"/>
        <v/>
      </c>
      <c r="K12357"/>
    </row>
    <row r="12358" spans="2:11" x14ac:dyDescent="0.25">
      <c r="B12358" t="str">
        <f t="shared" si="196"/>
        <v/>
      </c>
      <c r="K12358"/>
    </row>
    <row r="12359" spans="2:11" x14ac:dyDescent="0.25">
      <c r="B12359" t="str">
        <f t="shared" si="196"/>
        <v/>
      </c>
      <c r="K12359"/>
    </row>
    <row r="12360" spans="2:11" x14ac:dyDescent="0.25">
      <c r="B12360" t="str">
        <f t="shared" si="196"/>
        <v/>
      </c>
      <c r="K12360"/>
    </row>
    <row r="12361" spans="2:11" x14ac:dyDescent="0.25">
      <c r="B12361" t="str">
        <f t="shared" si="196"/>
        <v/>
      </c>
      <c r="K12361"/>
    </row>
    <row r="12362" spans="2:11" x14ac:dyDescent="0.25">
      <c r="B12362" t="str">
        <f t="shared" ref="B12362:B12425" si="197">LEFT(A12362,3)</f>
        <v/>
      </c>
      <c r="K12362"/>
    </row>
    <row r="12363" spans="2:11" x14ac:dyDescent="0.25">
      <c r="B12363" t="str">
        <f t="shared" si="197"/>
        <v/>
      </c>
      <c r="K12363"/>
    </row>
    <row r="12364" spans="2:11" x14ac:dyDescent="0.25">
      <c r="B12364" t="str">
        <f t="shared" si="197"/>
        <v/>
      </c>
      <c r="K12364"/>
    </row>
    <row r="12365" spans="2:11" x14ac:dyDescent="0.25">
      <c r="B12365" t="str">
        <f t="shared" si="197"/>
        <v/>
      </c>
      <c r="K12365"/>
    </row>
    <row r="12366" spans="2:11" x14ac:dyDescent="0.25">
      <c r="B12366" t="str">
        <f t="shared" si="197"/>
        <v/>
      </c>
      <c r="K12366"/>
    </row>
    <row r="12367" spans="2:11" x14ac:dyDescent="0.25">
      <c r="B12367" t="str">
        <f t="shared" si="197"/>
        <v/>
      </c>
      <c r="K12367"/>
    </row>
    <row r="12368" spans="2:11" x14ac:dyDescent="0.25">
      <c r="B12368" t="str">
        <f t="shared" si="197"/>
        <v/>
      </c>
      <c r="K12368"/>
    </row>
    <row r="12369" spans="2:11" x14ac:dyDescent="0.25">
      <c r="B12369" t="str">
        <f t="shared" si="197"/>
        <v/>
      </c>
      <c r="K12369"/>
    </row>
    <row r="12370" spans="2:11" x14ac:dyDescent="0.25">
      <c r="B12370" t="str">
        <f t="shared" si="197"/>
        <v/>
      </c>
      <c r="K12370"/>
    </row>
    <row r="12371" spans="2:11" x14ac:dyDescent="0.25">
      <c r="B12371" t="str">
        <f t="shared" si="197"/>
        <v/>
      </c>
      <c r="K12371"/>
    </row>
    <row r="12372" spans="2:11" x14ac:dyDescent="0.25">
      <c r="B12372" t="str">
        <f t="shared" si="197"/>
        <v/>
      </c>
      <c r="K12372"/>
    </row>
    <row r="12373" spans="2:11" x14ac:dyDescent="0.25">
      <c r="B12373" t="str">
        <f t="shared" si="197"/>
        <v/>
      </c>
      <c r="K12373"/>
    </row>
    <row r="12374" spans="2:11" x14ac:dyDescent="0.25">
      <c r="B12374" t="str">
        <f t="shared" si="197"/>
        <v/>
      </c>
      <c r="K12374"/>
    </row>
    <row r="12375" spans="2:11" x14ac:dyDescent="0.25">
      <c r="B12375" t="str">
        <f t="shared" si="197"/>
        <v/>
      </c>
      <c r="K12375"/>
    </row>
    <row r="12376" spans="2:11" x14ac:dyDescent="0.25">
      <c r="B12376" t="str">
        <f t="shared" si="197"/>
        <v/>
      </c>
      <c r="K12376"/>
    </row>
    <row r="12377" spans="2:11" x14ac:dyDescent="0.25">
      <c r="B12377" t="str">
        <f t="shared" si="197"/>
        <v/>
      </c>
      <c r="K12377"/>
    </row>
    <row r="12378" spans="2:11" x14ac:dyDescent="0.25">
      <c r="B12378" t="str">
        <f t="shared" si="197"/>
        <v/>
      </c>
      <c r="K12378"/>
    </row>
    <row r="12379" spans="2:11" x14ac:dyDescent="0.25">
      <c r="B12379" t="str">
        <f t="shared" si="197"/>
        <v/>
      </c>
      <c r="K12379"/>
    </row>
    <row r="12380" spans="2:11" x14ac:dyDescent="0.25">
      <c r="B12380" t="str">
        <f t="shared" si="197"/>
        <v/>
      </c>
      <c r="K12380"/>
    </row>
    <row r="12381" spans="2:11" x14ac:dyDescent="0.25">
      <c r="B12381" t="str">
        <f t="shared" si="197"/>
        <v/>
      </c>
      <c r="K12381"/>
    </row>
    <row r="12382" spans="2:11" x14ac:dyDescent="0.25">
      <c r="B12382" t="str">
        <f t="shared" si="197"/>
        <v/>
      </c>
      <c r="K12382"/>
    </row>
    <row r="12383" spans="2:11" x14ac:dyDescent="0.25">
      <c r="B12383" t="str">
        <f t="shared" si="197"/>
        <v/>
      </c>
      <c r="K12383"/>
    </row>
    <row r="12384" spans="2:11" x14ac:dyDescent="0.25">
      <c r="B12384" t="str">
        <f t="shared" si="197"/>
        <v/>
      </c>
      <c r="K12384"/>
    </row>
    <row r="12385" spans="2:11" x14ac:dyDescent="0.25">
      <c r="B12385" t="str">
        <f t="shared" si="197"/>
        <v/>
      </c>
      <c r="K12385"/>
    </row>
    <row r="12386" spans="2:11" x14ac:dyDescent="0.25">
      <c r="B12386" t="str">
        <f t="shared" si="197"/>
        <v/>
      </c>
      <c r="K12386"/>
    </row>
    <row r="12387" spans="2:11" x14ac:dyDescent="0.25">
      <c r="B12387" t="str">
        <f t="shared" si="197"/>
        <v/>
      </c>
      <c r="K12387"/>
    </row>
    <row r="12388" spans="2:11" x14ac:dyDescent="0.25">
      <c r="B12388" t="str">
        <f t="shared" si="197"/>
        <v/>
      </c>
      <c r="K12388"/>
    </row>
    <row r="12389" spans="2:11" x14ac:dyDescent="0.25">
      <c r="B12389" t="str">
        <f t="shared" si="197"/>
        <v/>
      </c>
      <c r="K12389"/>
    </row>
    <row r="12390" spans="2:11" x14ac:dyDescent="0.25">
      <c r="B12390" t="str">
        <f t="shared" si="197"/>
        <v/>
      </c>
      <c r="K12390"/>
    </row>
    <row r="12391" spans="2:11" x14ac:dyDescent="0.25">
      <c r="B12391" t="str">
        <f t="shared" si="197"/>
        <v/>
      </c>
      <c r="K12391"/>
    </row>
    <row r="12392" spans="2:11" x14ac:dyDescent="0.25">
      <c r="B12392" t="str">
        <f t="shared" si="197"/>
        <v/>
      </c>
      <c r="K12392"/>
    </row>
    <row r="12393" spans="2:11" x14ac:dyDescent="0.25">
      <c r="B12393" t="str">
        <f t="shared" si="197"/>
        <v/>
      </c>
      <c r="K12393"/>
    </row>
    <row r="12394" spans="2:11" x14ac:dyDescent="0.25">
      <c r="B12394" t="str">
        <f t="shared" si="197"/>
        <v/>
      </c>
      <c r="K12394"/>
    </row>
    <row r="12395" spans="2:11" x14ac:dyDescent="0.25">
      <c r="B12395" t="str">
        <f t="shared" si="197"/>
        <v/>
      </c>
      <c r="K12395"/>
    </row>
    <row r="12396" spans="2:11" x14ac:dyDescent="0.25">
      <c r="B12396" t="str">
        <f t="shared" si="197"/>
        <v/>
      </c>
      <c r="K12396"/>
    </row>
    <row r="12397" spans="2:11" x14ac:dyDescent="0.25">
      <c r="B12397" t="str">
        <f t="shared" si="197"/>
        <v/>
      </c>
      <c r="K12397"/>
    </row>
    <row r="12398" spans="2:11" x14ac:dyDescent="0.25">
      <c r="B12398" t="str">
        <f t="shared" si="197"/>
        <v/>
      </c>
      <c r="K12398"/>
    </row>
    <row r="12399" spans="2:11" x14ac:dyDescent="0.25">
      <c r="B12399" t="str">
        <f t="shared" si="197"/>
        <v/>
      </c>
      <c r="K12399"/>
    </row>
    <row r="12400" spans="2:11" x14ac:dyDescent="0.25">
      <c r="B12400" t="str">
        <f t="shared" si="197"/>
        <v/>
      </c>
      <c r="K12400"/>
    </row>
    <row r="12401" spans="2:11" x14ac:dyDescent="0.25">
      <c r="B12401" t="str">
        <f t="shared" si="197"/>
        <v/>
      </c>
      <c r="K12401"/>
    </row>
    <row r="12402" spans="2:11" x14ac:dyDescent="0.25">
      <c r="B12402" t="str">
        <f t="shared" si="197"/>
        <v/>
      </c>
      <c r="K12402"/>
    </row>
    <row r="12403" spans="2:11" x14ac:dyDescent="0.25">
      <c r="B12403" t="str">
        <f t="shared" si="197"/>
        <v/>
      </c>
      <c r="K12403"/>
    </row>
    <row r="12404" spans="2:11" x14ac:dyDescent="0.25">
      <c r="B12404" t="str">
        <f t="shared" si="197"/>
        <v/>
      </c>
      <c r="K12404"/>
    </row>
    <row r="12405" spans="2:11" x14ac:dyDescent="0.25">
      <c r="B12405" t="str">
        <f t="shared" si="197"/>
        <v/>
      </c>
      <c r="K12405"/>
    </row>
    <row r="12406" spans="2:11" x14ac:dyDescent="0.25">
      <c r="B12406" t="str">
        <f t="shared" si="197"/>
        <v/>
      </c>
      <c r="K12406"/>
    </row>
    <row r="12407" spans="2:11" x14ac:dyDescent="0.25">
      <c r="B12407" t="str">
        <f t="shared" si="197"/>
        <v/>
      </c>
      <c r="K12407"/>
    </row>
    <row r="12408" spans="2:11" x14ac:dyDescent="0.25">
      <c r="B12408" t="str">
        <f t="shared" si="197"/>
        <v/>
      </c>
      <c r="K12408"/>
    </row>
    <row r="12409" spans="2:11" x14ac:dyDescent="0.25">
      <c r="B12409" t="str">
        <f t="shared" si="197"/>
        <v/>
      </c>
      <c r="K12409"/>
    </row>
    <row r="12410" spans="2:11" x14ac:dyDescent="0.25">
      <c r="B12410" t="str">
        <f t="shared" si="197"/>
        <v/>
      </c>
      <c r="K12410"/>
    </row>
    <row r="12411" spans="2:11" x14ac:dyDescent="0.25">
      <c r="B12411" t="str">
        <f t="shared" si="197"/>
        <v/>
      </c>
      <c r="K12411"/>
    </row>
    <row r="12412" spans="2:11" x14ac:dyDescent="0.25">
      <c r="B12412" t="str">
        <f t="shared" si="197"/>
        <v/>
      </c>
      <c r="K12412"/>
    </row>
    <row r="12413" spans="2:11" x14ac:dyDescent="0.25">
      <c r="B12413" t="str">
        <f t="shared" si="197"/>
        <v/>
      </c>
      <c r="K12413"/>
    </row>
    <row r="12414" spans="2:11" x14ac:dyDescent="0.25">
      <c r="B12414" t="str">
        <f t="shared" si="197"/>
        <v/>
      </c>
      <c r="K12414"/>
    </row>
    <row r="12415" spans="2:11" x14ac:dyDescent="0.25">
      <c r="B12415" t="str">
        <f t="shared" si="197"/>
        <v/>
      </c>
      <c r="K12415"/>
    </row>
    <row r="12416" spans="2:11" x14ac:dyDescent="0.25">
      <c r="B12416" t="str">
        <f t="shared" si="197"/>
        <v/>
      </c>
      <c r="K12416"/>
    </row>
    <row r="12417" spans="2:11" x14ac:dyDescent="0.25">
      <c r="B12417" t="str">
        <f t="shared" si="197"/>
        <v/>
      </c>
      <c r="K12417"/>
    </row>
    <row r="12418" spans="2:11" x14ac:dyDescent="0.25">
      <c r="B12418" t="str">
        <f t="shared" si="197"/>
        <v/>
      </c>
      <c r="K12418"/>
    </row>
    <row r="12419" spans="2:11" x14ac:dyDescent="0.25">
      <c r="B12419" t="str">
        <f t="shared" si="197"/>
        <v/>
      </c>
      <c r="K12419"/>
    </row>
    <row r="12420" spans="2:11" x14ac:dyDescent="0.25">
      <c r="B12420" t="str">
        <f t="shared" si="197"/>
        <v/>
      </c>
      <c r="K12420"/>
    </row>
    <row r="12421" spans="2:11" x14ac:dyDescent="0.25">
      <c r="B12421" t="str">
        <f t="shared" si="197"/>
        <v/>
      </c>
      <c r="K12421"/>
    </row>
    <row r="12422" spans="2:11" x14ac:dyDescent="0.25">
      <c r="B12422" t="str">
        <f t="shared" si="197"/>
        <v/>
      </c>
      <c r="K12422"/>
    </row>
    <row r="12423" spans="2:11" x14ac:dyDescent="0.25">
      <c r="B12423" t="str">
        <f t="shared" si="197"/>
        <v/>
      </c>
      <c r="K12423"/>
    </row>
    <row r="12424" spans="2:11" x14ac:dyDescent="0.25">
      <c r="B12424" t="str">
        <f t="shared" si="197"/>
        <v/>
      </c>
      <c r="K12424"/>
    </row>
    <row r="12425" spans="2:11" x14ac:dyDescent="0.25">
      <c r="B12425" t="str">
        <f t="shared" si="197"/>
        <v/>
      </c>
      <c r="K12425"/>
    </row>
    <row r="12426" spans="2:11" x14ac:dyDescent="0.25">
      <c r="B12426" t="str">
        <f t="shared" ref="B12426:B12489" si="198">LEFT(A12426,3)</f>
        <v/>
      </c>
      <c r="K12426"/>
    </row>
    <row r="12427" spans="2:11" x14ac:dyDescent="0.25">
      <c r="B12427" t="str">
        <f t="shared" si="198"/>
        <v/>
      </c>
      <c r="K12427"/>
    </row>
    <row r="12428" spans="2:11" x14ac:dyDescent="0.25">
      <c r="B12428" t="str">
        <f t="shared" si="198"/>
        <v/>
      </c>
      <c r="K12428"/>
    </row>
    <row r="12429" spans="2:11" x14ac:dyDescent="0.25">
      <c r="B12429" t="str">
        <f t="shared" si="198"/>
        <v/>
      </c>
      <c r="K12429"/>
    </row>
    <row r="12430" spans="2:11" x14ac:dyDescent="0.25">
      <c r="B12430" t="str">
        <f t="shared" si="198"/>
        <v/>
      </c>
      <c r="K12430"/>
    </row>
    <row r="12431" spans="2:11" x14ac:dyDescent="0.25">
      <c r="B12431" t="str">
        <f t="shared" si="198"/>
        <v/>
      </c>
      <c r="K12431"/>
    </row>
    <row r="12432" spans="2:11" x14ac:dyDescent="0.25">
      <c r="B12432" t="str">
        <f t="shared" si="198"/>
        <v/>
      </c>
      <c r="K12432"/>
    </row>
    <row r="12433" spans="2:11" x14ac:dyDescent="0.25">
      <c r="B12433" t="str">
        <f t="shared" si="198"/>
        <v/>
      </c>
      <c r="K12433"/>
    </row>
    <row r="12434" spans="2:11" x14ac:dyDescent="0.25">
      <c r="B12434" t="str">
        <f t="shared" si="198"/>
        <v/>
      </c>
      <c r="K12434"/>
    </row>
    <row r="12435" spans="2:11" x14ac:dyDescent="0.25">
      <c r="B12435" t="str">
        <f t="shared" si="198"/>
        <v/>
      </c>
      <c r="K12435"/>
    </row>
    <row r="12436" spans="2:11" x14ac:dyDescent="0.25">
      <c r="B12436" t="str">
        <f t="shared" si="198"/>
        <v/>
      </c>
      <c r="K12436"/>
    </row>
    <row r="12437" spans="2:11" x14ac:dyDescent="0.25">
      <c r="B12437" t="str">
        <f t="shared" si="198"/>
        <v/>
      </c>
      <c r="K12437"/>
    </row>
    <row r="12438" spans="2:11" x14ac:dyDescent="0.25">
      <c r="B12438" t="str">
        <f t="shared" si="198"/>
        <v/>
      </c>
      <c r="K12438"/>
    </row>
    <row r="12439" spans="2:11" x14ac:dyDescent="0.25">
      <c r="B12439" t="str">
        <f t="shared" si="198"/>
        <v/>
      </c>
      <c r="K12439"/>
    </row>
    <row r="12440" spans="2:11" x14ac:dyDescent="0.25">
      <c r="B12440" t="str">
        <f t="shared" si="198"/>
        <v/>
      </c>
      <c r="K12440"/>
    </row>
    <row r="12441" spans="2:11" x14ac:dyDescent="0.25">
      <c r="B12441" t="str">
        <f t="shared" si="198"/>
        <v/>
      </c>
      <c r="K12441"/>
    </row>
    <row r="12442" spans="2:11" x14ac:dyDescent="0.25">
      <c r="B12442" t="str">
        <f t="shared" si="198"/>
        <v/>
      </c>
      <c r="K12442"/>
    </row>
    <row r="12443" spans="2:11" x14ac:dyDescent="0.25">
      <c r="B12443" t="str">
        <f t="shared" si="198"/>
        <v/>
      </c>
      <c r="K12443"/>
    </row>
    <row r="12444" spans="2:11" x14ac:dyDescent="0.25">
      <c r="B12444" t="str">
        <f t="shared" si="198"/>
        <v/>
      </c>
      <c r="K12444"/>
    </row>
    <row r="12445" spans="2:11" x14ac:dyDescent="0.25">
      <c r="B12445" t="str">
        <f t="shared" si="198"/>
        <v/>
      </c>
      <c r="K12445"/>
    </row>
    <row r="12446" spans="2:11" x14ac:dyDescent="0.25">
      <c r="B12446" t="str">
        <f t="shared" si="198"/>
        <v/>
      </c>
      <c r="K12446"/>
    </row>
    <row r="12447" spans="2:11" x14ac:dyDescent="0.25">
      <c r="B12447" t="str">
        <f t="shared" si="198"/>
        <v/>
      </c>
      <c r="K12447"/>
    </row>
    <row r="12448" spans="2:11" x14ac:dyDescent="0.25">
      <c r="B12448" t="str">
        <f t="shared" si="198"/>
        <v/>
      </c>
      <c r="K12448"/>
    </row>
    <row r="12449" spans="2:11" x14ac:dyDescent="0.25">
      <c r="B12449" t="str">
        <f t="shared" si="198"/>
        <v/>
      </c>
      <c r="K12449"/>
    </row>
    <row r="12450" spans="2:11" x14ac:dyDescent="0.25">
      <c r="B12450" t="str">
        <f t="shared" si="198"/>
        <v/>
      </c>
      <c r="K12450"/>
    </row>
    <row r="12451" spans="2:11" x14ac:dyDescent="0.25">
      <c r="B12451" t="str">
        <f t="shared" si="198"/>
        <v/>
      </c>
      <c r="K12451"/>
    </row>
    <row r="12452" spans="2:11" x14ac:dyDescent="0.25">
      <c r="B12452" t="str">
        <f t="shared" si="198"/>
        <v/>
      </c>
      <c r="K12452"/>
    </row>
    <row r="12453" spans="2:11" x14ac:dyDescent="0.25">
      <c r="B12453" t="str">
        <f t="shared" si="198"/>
        <v/>
      </c>
      <c r="K12453"/>
    </row>
    <row r="12454" spans="2:11" x14ac:dyDescent="0.25">
      <c r="B12454" t="str">
        <f t="shared" si="198"/>
        <v/>
      </c>
      <c r="K12454"/>
    </row>
    <row r="12455" spans="2:11" x14ac:dyDescent="0.25">
      <c r="B12455" t="str">
        <f t="shared" si="198"/>
        <v/>
      </c>
      <c r="K12455"/>
    </row>
    <row r="12456" spans="2:11" x14ac:dyDescent="0.25">
      <c r="B12456" t="str">
        <f t="shared" si="198"/>
        <v/>
      </c>
      <c r="K12456"/>
    </row>
    <row r="12457" spans="2:11" x14ac:dyDescent="0.25">
      <c r="B12457" t="str">
        <f t="shared" si="198"/>
        <v/>
      </c>
      <c r="K12457"/>
    </row>
    <row r="12458" spans="2:11" x14ac:dyDescent="0.25">
      <c r="B12458" t="str">
        <f t="shared" si="198"/>
        <v/>
      </c>
      <c r="K12458"/>
    </row>
    <row r="12459" spans="2:11" x14ac:dyDescent="0.25">
      <c r="B12459" t="str">
        <f t="shared" si="198"/>
        <v/>
      </c>
      <c r="K12459"/>
    </row>
    <row r="12460" spans="2:11" x14ac:dyDescent="0.25">
      <c r="B12460" t="str">
        <f t="shared" si="198"/>
        <v/>
      </c>
      <c r="K12460"/>
    </row>
    <row r="12461" spans="2:11" x14ac:dyDescent="0.25">
      <c r="B12461" t="str">
        <f t="shared" si="198"/>
        <v/>
      </c>
      <c r="K12461"/>
    </row>
    <row r="12462" spans="2:11" x14ac:dyDescent="0.25">
      <c r="B12462" t="str">
        <f t="shared" si="198"/>
        <v/>
      </c>
      <c r="K12462"/>
    </row>
    <row r="12463" spans="2:11" x14ac:dyDescent="0.25">
      <c r="B12463" t="str">
        <f t="shared" si="198"/>
        <v/>
      </c>
      <c r="K12463"/>
    </row>
    <row r="12464" spans="2:11" x14ac:dyDescent="0.25">
      <c r="B12464" t="str">
        <f t="shared" si="198"/>
        <v/>
      </c>
      <c r="K12464"/>
    </row>
    <row r="12465" spans="2:11" x14ac:dyDescent="0.25">
      <c r="B12465" t="str">
        <f t="shared" si="198"/>
        <v/>
      </c>
      <c r="K12465"/>
    </row>
    <row r="12466" spans="2:11" x14ac:dyDescent="0.25">
      <c r="B12466" t="str">
        <f t="shared" si="198"/>
        <v/>
      </c>
      <c r="K12466"/>
    </row>
    <row r="12467" spans="2:11" x14ac:dyDescent="0.25">
      <c r="B12467" t="str">
        <f t="shared" si="198"/>
        <v/>
      </c>
      <c r="K12467"/>
    </row>
    <row r="12468" spans="2:11" x14ac:dyDescent="0.25">
      <c r="B12468" t="str">
        <f t="shared" si="198"/>
        <v/>
      </c>
      <c r="K12468"/>
    </row>
    <row r="12469" spans="2:11" x14ac:dyDescent="0.25">
      <c r="B12469" t="str">
        <f t="shared" si="198"/>
        <v/>
      </c>
      <c r="K12469"/>
    </row>
    <row r="12470" spans="2:11" x14ac:dyDescent="0.25">
      <c r="B12470" t="str">
        <f t="shared" si="198"/>
        <v/>
      </c>
      <c r="K12470"/>
    </row>
    <row r="12471" spans="2:11" x14ac:dyDescent="0.25">
      <c r="B12471" t="str">
        <f t="shared" si="198"/>
        <v/>
      </c>
      <c r="K12471"/>
    </row>
    <row r="12472" spans="2:11" x14ac:dyDescent="0.25">
      <c r="B12472" t="str">
        <f t="shared" si="198"/>
        <v/>
      </c>
      <c r="K12472"/>
    </row>
    <row r="12473" spans="2:11" x14ac:dyDescent="0.25">
      <c r="B12473" t="str">
        <f t="shared" si="198"/>
        <v/>
      </c>
      <c r="K12473"/>
    </row>
    <row r="12474" spans="2:11" x14ac:dyDescent="0.25">
      <c r="B12474" t="str">
        <f t="shared" si="198"/>
        <v/>
      </c>
      <c r="K12474"/>
    </row>
    <row r="12475" spans="2:11" x14ac:dyDescent="0.25">
      <c r="B12475" t="str">
        <f t="shared" si="198"/>
        <v/>
      </c>
      <c r="K12475"/>
    </row>
    <row r="12476" spans="2:11" x14ac:dyDescent="0.25">
      <c r="B12476" t="str">
        <f t="shared" si="198"/>
        <v/>
      </c>
      <c r="K12476"/>
    </row>
    <row r="12477" spans="2:11" x14ac:dyDescent="0.25">
      <c r="B12477" t="str">
        <f t="shared" si="198"/>
        <v/>
      </c>
      <c r="K12477"/>
    </row>
    <row r="12478" spans="2:11" x14ac:dyDescent="0.25">
      <c r="B12478" t="str">
        <f t="shared" si="198"/>
        <v/>
      </c>
      <c r="K12478"/>
    </row>
    <row r="12479" spans="2:11" x14ac:dyDescent="0.25">
      <c r="B12479" t="str">
        <f t="shared" si="198"/>
        <v/>
      </c>
      <c r="K12479"/>
    </row>
    <row r="12480" spans="2:11" x14ac:dyDescent="0.25">
      <c r="B12480" t="str">
        <f t="shared" si="198"/>
        <v/>
      </c>
      <c r="K12480"/>
    </row>
    <row r="12481" spans="2:11" x14ac:dyDescent="0.25">
      <c r="B12481" t="str">
        <f t="shared" si="198"/>
        <v/>
      </c>
      <c r="K12481"/>
    </row>
    <row r="12482" spans="2:11" x14ac:dyDescent="0.25">
      <c r="B12482" t="str">
        <f t="shared" si="198"/>
        <v/>
      </c>
      <c r="K12482"/>
    </row>
    <row r="12483" spans="2:11" x14ac:dyDescent="0.25">
      <c r="B12483" t="str">
        <f t="shared" si="198"/>
        <v/>
      </c>
      <c r="K12483"/>
    </row>
    <row r="12484" spans="2:11" x14ac:dyDescent="0.25">
      <c r="B12484" t="str">
        <f t="shared" si="198"/>
        <v/>
      </c>
      <c r="K12484"/>
    </row>
    <row r="12485" spans="2:11" x14ac:dyDescent="0.25">
      <c r="B12485" t="str">
        <f t="shared" si="198"/>
        <v/>
      </c>
      <c r="K12485"/>
    </row>
    <row r="12486" spans="2:11" x14ac:dyDescent="0.25">
      <c r="B12486" t="str">
        <f t="shared" si="198"/>
        <v/>
      </c>
      <c r="K12486"/>
    </row>
    <row r="12487" spans="2:11" x14ac:dyDescent="0.25">
      <c r="B12487" t="str">
        <f t="shared" si="198"/>
        <v/>
      </c>
      <c r="K12487"/>
    </row>
    <row r="12488" spans="2:11" x14ac:dyDescent="0.25">
      <c r="B12488" t="str">
        <f t="shared" si="198"/>
        <v/>
      </c>
      <c r="K12488"/>
    </row>
    <row r="12489" spans="2:11" x14ac:dyDescent="0.25">
      <c r="B12489" t="str">
        <f t="shared" si="198"/>
        <v/>
      </c>
      <c r="K12489"/>
    </row>
    <row r="12490" spans="2:11" x14ac:dyDescent="0.25">
      <c r="B12490" t="str">
        <f t="shared" ref="B12490:B12553" si="199">LEFT(A12490,3)</f>
        <v/>
      </c>
      <c r="K12490"/>
    </row>
    <row r="12491" spans="2:11" x14ac:dyDescent="0.25">
      <c r="B12491" t="str">
        <f t="shared" si="199"/>
        <v/>
      </c>
      <c r="K12491"/>
    </row>
    <row r="12492" spans="2:11" x14ac:dyDescent="0.25">
      <c r="B12492" t="str">
        <f t="shared" si="199"/>
        <v/>
      </c>
      <c r="K12492"/>
    </row>
    <row r="12493" spans="2:11" x14ac:dyDescent="0.25">
      <c r="B12493" t="str">
        <f t="shared" si="199"/>
        <v/>
      </c>
      <c r="K12493"/>
    </row>
    <row r="12494" spans="2:11" x14ac:dyDescent="0.25">
      <c r="B12494" t="str">
        <f t="shared" si="199"/>
        <v/>
      </c>
      <c r="K12494"/>
    </row>
    <row r="12495" spans="2:11" x14ac:dyDescent="0.25">
      <c r="B12495" t="str">
        <f t="shared" si="199"/>
        <v/>
      </c>
      <c r="K12495"/>
    </row>
    <row r="12496" spans="2:11" x14ac:dyDescent="0.25">
      <c r="B12496" t="str">
        <f t="shared" si="199"/>
        <v/>
      </c>
      <c r="K12496"/>
    </row>
    <row r="12497" spans="2:11" x14ac:dyDescent="0.25">
      <c r="B12497" t="str">
        <f t="shared" si="199"/>
        <v/>
      </c>
      <c r="K12497"/>
    </row>
    <row r="12498" spans="2:11" x14ac:dyDescent="0.25">
      <c r="B12498" t="str">
        <f t="shared" si="199"/>
        <v/>
      </c>
      <c r="K12498"/>
    </row>
    <row r="12499" spans="2:11" x14ac:dyDescent="0.25">
      <c r="B12499" t="str">
        <f t="shared" si="199"/>
        <v/>
      </c>
      <c r="K12499"/>
    </row>
    <row r="12500" spans="2:11" x14ac:dyDescent="0.25">
      <c r="B12500" t="str">
        <f t="shared" si="199"/>
        <v/>
      </c>
      <c r="K12500"/>
    </row>
    <row r="12501" spans="2:11" x14ac:dyDescent="0.25">
      <c r="B12501" t="str">
        <f t="shared" si="199"/>
        <v/>
      </c>
      <c r="K12501"/>
    </row>
    <row r="12502" spans="2:11" x14ac:dyDescent="0.25">
      <c r="B12502" t="str">
        <f t="shared" si="199"/>
        <v/>
      </c>
      <c r="K12502"/>
    </row>
    <row r="12503" spans="2:11" x14ac:dyDescent="0.25">
      <c r="B12503" t="str">
        <f t="shared" si="199"/>
        <v/>
      </c>
      <c r="K12503"/>
    </row>
    <row r="12504" spans="2:11" x14ac:dyDescent="0.25">
      <c r="B12504" t="str">
        <f t="shared" si="199"/>
        <v/>
      </c>
      <c r="K12504"/>
    </row>
    <row r="12505" spans="2:11" x14ac:dyDescent="0.25">
      <c r="B12505" t="str">
        <f t="shared" si="199"/>
        <v/>
      </c>
      <c r="K12505"/>
    </row>
    <row r="12506" spans="2:11" x14ac:dyDescent="0.25">
      <c r="B12506" t="str">
        <f t="shared" si="199"/>
        <v/>
      </c>
      <c r="K12506"/>
    </row>
    <row r="12507" spans="2:11" x14ac:dyDescent="0.25">
      <c r="B12507" t="str">
        <f t="shared" si="199"/>
        <v/>
      </c>
      <c r="K12507"/>
    </row>
    <row r="12508" spans="2:11" x14ac:dyDescent="0.25">
      <c r="B12508" t="str">
        <f t="shared" si="199"/>
        <v/>
      </c>
      <c r="K12508"/>
    </row>
    <row r="12509" spans="2:11" x14ac:dyDescent="0.25">
      <c r="B12509" t="str">
        <f t="shared" si="199"/>
        <v/>
      </c>
      <c r="K12509"/>
    </row>
    <row r="12510" spans="2:11" x14ac:dyDescent="0.25">
      <c r="B12510" t="str">
        <f t="shared" si="199"/>
        <v/>
      </c>
      <c r="K12510"/>
    </row>
    <row r="12511" spans="2:11" x14ac:dyDescent="0.25">
      <c r="B12511" t="str">
        <f t="shared" si="199"/>
        <v/>
      </c>
      <c r="K12511"/>
    </row>
    <row r="12512" spans="2:11" x14ac:dyDescent="0.25">
      <c r="B12512" t="str">
        <f t="shared" si="199"/>
        <v/>
      </c>
      <c r="K12512"/>
    </row>
    <row r="12513" spans="2:11" x14ac:dyDescent="0.25">
      <c r="B12513" t="str">
        <f t="shared" si="199"/>
        <v/>
      </c>
      <c r="K12513"/>
    </row>
    <row r="12514" spans="2:11" x14ac:dyDescent="0.25">
      <c r="B12514" t="str">
        <f t="shared" si="199"/>
        <v/>
      </c>
      <c r="K12514"/>
    </row>
    <row r="12515" spans="2:11" x14ac:dyDescent="0.25">
      <c r="B12515" t="str">
        <f t="shared" si="199"/>
        <v/>
      </c>
      <c r="K12515"/>
    </row>
    <row r="12516" spans="2:11" x14ac:dyDescent="0.25">
      <c r="B12516" t="str">
        <f t="shared" si="199"/>
        <v/>
      </c>
      <c r="K12516"/>
    </row>
    <row r="12517" spans="2:11" x14ac:dyDescent="0.25">
      <c r="B12517" t="str">
        <f t="shared" si="199"/>
        <v/>
      </c>
      <c r="K12517"/>
    </row>
    <row r="12518" spans="2:11" x14ac:dyDescent="0.25">
      <c r="B12518" t="str">
        <f t="shared" si="199"/>
        <v/>
      </c>
      <c r="K12518"/>
    </row>
    <row r="12519" spans="2:11" x14ac:dyDescent="0.25">
      <c r="B12519" t="str">
        <f t="shared" si="199"/>
        <v/>
      </c>
      <c r="K12519"/>
    </row>
    <row r="12520" spans="2:11" x14ac:dyDescent="0.25">
      <c r="B12520" t="str">
        <f t="shared" si="199"/>
        <v/>
      </c>
      <c r="K12520"/>
    </row>
    <row r="12521" spans="2:11" x14ac:dyDescent="0.25">
      <c r="B12521" t="str">
        <f t="shared" si="199"/>
        <v/>
      </c>
      <c r="K12521"/>
    </row>
    <row r="12522" spans="2:11" x14ac:dyDescent="0.25">
      <c r="B12522" t="str">
        <f t="shared" si="199"/>
        <v/>
      </c>
      <c r="K12522"/>
    </row>
    <row r="12523" spans="2:11" x14ac:dyDescent="0.25">
      <c r="B12523" t="str">
        <f t="shared" si="199"/>
        <v/>
      </c>
      <c r="K12523"/>
    </row>
    <row r="12524" spans="2:11" x14ac:dyDescent="0.25">
      <c r="B12524" t="str">
        <f t="shared" si="199"/>
        <v/>
      </c>
      <c r="K12524"/>
    </row>
    <row r="12525" spans="2:11" x14ac:dyDescent="0.25">
      <c r="B12525" t="str">
        <f t="shared" si="199"/>
        <v/>
      </c>
      <c r="K12525"/>
    </row>
    <row r="12526" spans="2:11" x14ac:dyDescent="0.25">
      <c r="B12526" t="str">
        <f t="shared" si="199"/>
        <v/>
      </c>
      <c r="K12526"/>
    </row>
    <row r="12527" spans="2:11" x14ac:dyDescent="0.25">
      <c r="B12527" t="str">
        <f t="shared" si="199"/>
        <v/>
      </c>
      <c r="K12527"/>
    </row>
    <row r="12528" spans="2:11" x14ac:dyDescent="0.25">
      <c r="B12528" t="str">
        <f t="shared" si="199"/>
        <v/>
      </c>
      <c r="K12528"/>
    </row>
    <row r="12529" spans="2:11" x14ac:dyDescent="0.25">
      <c r="B12529" t="str">
        <f t="shared" si="199"/>
        <v/>
      </c>
      <c r="K12529"/>
    </row>
    <row r="12530" spans="2:11" x14ac:dyDescent="0.25">
      <c r="B12530" t="str">
        <f t="shared" si="199"/>
        <v/>
      </c>
      <c r="K12530"/>
    </row>
    <row r="12531" spans="2:11" x14ac:dyDescent="0.25">
      <c r="B12531" t="str">
        <f t="shared" si="199"/>
        <v/>
      </c>
      <c r="K12531"/>
    </row>
    <row r="12532" spans="2:11" x14ac:dyDescent="0.25">
      <c r="B12532" t="str">
        <f t="shared" si="199"/>
        <v/>
      </c>
      <c r="K12532"/>
    </row>
    <row r="12533" spans="2:11" x14ac:dyDescent="0.25">
      <c r="B12533" t="str">
        <f t="shared" si="199"/>
        <v/>
      </c>
      <c r="K12533"/>
    </row>
    <row r="12534" spans="2:11" x14ac:dyDescent="0.25">
      <c r="B12534" t="str">
        <f t="shared" si="199"/>
        <v/>
      </c>
      <c r="K12534"/>
    </row>
    <row r="12535" spans="2:11" x14ac:dyDescent="0.25">
      <c r="B12535" t="str">
        <f t="shared" si="199"/>
        <v/>
      </c>
      <c r="K12535"/>
    </row>
    <row r="12536" spans="2:11" x14ac:dyDescent="0.25">
      <c r="B12536" t="str">
        <f t="shared" si="199"/>
        <v/>
      </c>
      <c r="K12536"/>
    </row>
    <row r="12537" spans="2:11" x14ac:dyDescent="0.25">
      <c r="B12537" t="str">
        <f t="shared" si="199"/>
        <v/>
      </c>
      <c r="K12537"/>
    </row>
    <row r="12538" spans="2:11" x14ac:dyDescent="0.25">
      <c r="B12538" t="str">
        <f t="shared" si="199"/>
        <v/>
      </c>
      <c r="K12538"/>
    </row>
    <row r="12539" spans="2:11" x14ac:dyDescent="0.25">
      <c r="B12539" t="str">
        <f t="shared" si="199"/>
        <v/>
      </c>
      <c r="K12539"/>
    </row>
    <row r="12540" spans="2:11" x14ac:dyDescent="0.25">
      <c r="B12540" t="str">
        <f t="shared" si="199"/>
        <v/>
      </c>
      <c r="K12540"/>
    </row>
    <row r="12541" spans="2:11" x14ac:dyDescent="0.25">
      <c r="B12541" t="str">
        <f t="shared" si="199"/>
        <v/>
      </c>
      <c r="K12541"/>
    </row>
    <row r="12542" spans="2:11" x14ac:dyDescent="0.25">
      <c r="B12542" t="str">
        <f t="shared" si="199"/>
        <v/>
      </c>
      <c r="K12542"/>
    </row>
    <row r="12543" spans="2:11" x14ac:dyDescent="0.25">
      <c r="B12543" t="str">
        <f t="shared" si="199"/>
        <v/>
      </c>
      <c r="K12543"/>
    </row>
    <row r="12544" spans="2:11" x14ac:dyDescent="0.25">
      <c r="B12544" t="str">
        <f t="shared" si="199"/>
        <v/>
      </c>
      <c r="K12544"/>
    </row>
    <row r="12545" spans="2:11" x14ac:dyDescent="0.25">
      <c r="B12545" t="str">
        <f t="shared" si="199"/>
        <v/>
      </c>
      <c r="K12545"/>
    </row>
    <row r="12546" spans="2:11" x14ac:dyDescent="0.25">
      <c r="B12546" t="str">
        <f t="shared" si="199"/>
        <v/>
      </c>
      <c r="K12546"/>
    </row>
    <row r="12547" spans="2:11" x14ac:dyDescent="0.25">
      <c r="B12547" t="str">
        <f t="shared" si="199"/>
        <v/>
      </c>
      <c r="K12547"/>
    </row>
    <row r="12548" spans="2:11" x14ac:dyDescent="0.25">
      <c r="B12548" t="str">
        <f t="shared" si="199"/>
        <v/>
      </c>
      <c r="K12548"/>
    </row>
    <row r="12549" spans="2:11" x14ac:dyDescent="0.25">
      <c r="B12549" t="str">
        <f t="shared" si="199"/>
        <v/>
      </c>
      <c r="K12549"/>
    </row>
    <row r="12550" spans="2:11" x14ac:dyDescent="0.25">
      <c r="B12550" t="str">
        <f t="shared" si="199"/>
        <v/>
      </c>
      <c r="K12550"/>
    </row>
    <row r="12551" spans="2:11" x14ac:dyDescent="0.25">
      <c r="B12551" t="str">
        <f t="shared" si="199"/>
        <v/>
      </c>
      <c r="K12551"/>
    </row>
    <row r="12552" spans="2:11" x14ac:dyDescent="0.25">
      <c r="B12552" t="str">
        <f t="shared" si="199"/>
        <v/>
      </c>
      <c r="K12552"/>
    </row>
    <row r="12553" spans="2:11" x14ac:dyDescent="0.25">
      <c r="B12553" t="str">
        <f t="shared" si="199"/>
        <v/>
      </c>
      <c r="K12553"/>
    </row>
    <row r="12554" spans="2:11" x14ac:dyDescent="0.25">
      <c r="B12554" t="str">
        <f t="shared" ref="B12554:B12617" si="200">LEFT(A12554,3)</f>
        <v/>
      </c>
      <c r="K12554"/>
    </row>
    <row r="12555" spans="2:11" x14ac:dyDescent="0.25">
      <c r="B12555" t="str">
        <f t="shared" si="200"/>
        <v/>
      </c>
      <c r="K12555"/>
    </row>
    <row r="12556" spans="2:11" x14ac:dyDescent="0.25">
      <c r="B12556" t="str">
        <f t="shared" si="200"/>
        <v/>
      </c>
      <c r="K12556"/>
    </row>
    <row r="12557" spans="2:11" x14ac:dyDescent="0.25">
      <c r="B12557" t="str">
        <f t="shared" si="200"/>
        <v/>
      </c>
      <c r="K12557"/>
    </row>
    <row r="12558" spans="2:11" x14ac:dyDescent="0.25">
      <c r="B12558" t="str">
        <f t="shared" si="200"/>
        <v/>
      </c>
      <c r="K12558"/>
    </row>
    <row r="12559" spans="2:11" x14ac:dyDescent="0.25">
      <c r="B12559" t="str">
        <f t="shared" si="200"/>
        <v/>
      </c>
      <c r="K12559"/>
    </row>
    <row r="12560" spans="2:11" x14ac:dyDescent="0.25">
      <c r="B12560" t="str">
        <f t="shared" si="200"/>
        <v/>
      </c>
      <c r="K12560"/>
    </row>
    <row r="12561" spans="2:11" x14ac:dyDescent="0.25">
      <c r="B12561" t="str">
        <f t="shared" si="200"/>
        <v/>
      </c>
      <c r="K12561"/>
    </row>
    <row r="12562" spans="2:11" x14ac:dyDescent="0.25">
      <c r="B12562" t="str">
        <f t="shared" si="200"/>
        <v/>
      </c>
      <c r="K12562"/>
    </row>
    <row r="12563" spans="2:11" x14ac:dyDescent="0.25">
      <c r="B12563" t="str">
        <f t="shared" si="200"/>
        <v/>
      </c>
      <c r="K12563"/>
    </row>
    <row r="12564" spans="2:11" x14ac:dyDescent="0.25">
      <c r="B12564" t="str">
        <f t="shared" si="200"/>
        <v/>
      </c>
      <c r="K12564"/>
    </row>
    <row r="12565" spans="2:11" x14ac:dyDescent="0.25">
      <c r="B12565" t="str">
        <f t="shared" si="200"/>
        <v/>
      </c>
      <c r="K12565"/>
    </row>
    <row r="12566" spans="2:11" x14ac:dyDescent="0.25">
      <c r="B12566" t="str">
        <f t="shared" si="200"/>
        <v/>
      </c>
      <c r="K12566"/>
    </row>
    <row r="12567" spans="2:11" x14ac:dyDescent="0.25">
      <c r="B12567" t="str">
        <f t="shared" si="200"/>
        <v/>
      </c>
      <c r="K12567"/>
    </row>
    <row r="12568" spans="2:11" x14ac:dyDescent="0.25">
      <c r="B12568" t="str">
        <f t="shared" si="200"/>
        <v/>
      </c>
      <c r="K12568"/>
    </row>
    <row r="12569" spans="2:11" x14ac:dyDescent="0.25">
      <c r="B12569" t="str">
        <f t="shared" si="200"/>
        <v/>
      </c>
      <c r="K12569"/>
    </row>
    <row r="12570" spans="2:11" x14ac:dyDescent="0.25">
      <c r="B12570" t="str">
        <f t="shared" si="200"/>
        <v/>
      </c>
      <c r="K12570"/>
    </row>
    <row r="12571" spans="2:11" x14ac:dyDescent="0.25">
      <c r="B12571" t="str">
        <f t="shared" si="200"/>
        <v/>
      </c>
      <c r="K12571"/>
    </row>
    <row r="12572" spans="2:11" x14ac:dyDescent="0.25">
      <c r="B12572" t="str">
        <f t="shared" si="200"/>
        <v/>
      </c>
      <c r="K12572"/>
    </row>
    <row r="12573" spans="2:11" x14ac:dyDescent="0.25">
      <c r="B12573" t="str">
        <f t="shared" si="200"/>
        <v/>
      </c>
      <c r="K12573"/>
    </row>
    <row r="12574" spans="2:11" x14ac:dyDescent="0.25">
      <c r="B12574" t="str">
        <f t="shared" si="200"/>
        <v/>
      </c>
      <c r="K12574"/>
    </row>
    <row r="12575" spans="2:11" x14ac:dyDescent="0.25">
      <c r="B12575" t="str">
        <f t="shared" si="200"/>
        <v/>
      </c>
      <c r="K12575"/>
    </row>
    <row r="12576" spans="2:11" x14ac:dyDescent="0.25">
      <c r="B12576" t="str">
        <f t="shared" si="200"/>
        <v/>
      </c>
      <c r="K12576"/>
    </row>
    <row r="12577" spans="2:11" x14ac:dyDescent="0.25">
      <c r="B12577" t="str">
        <f t="shared" si="200"/>
        <v/>
      </c>
      <c r="K12577"/>
    </row>
    <row r="12578" spans="2:11" x14ac:dyDescent="0.25">
      <c r="B12578" t="str">
        <f t="shared" si="200"/>
        <v/>
      </c>
      <c r="K12578"/>
    </row>
    <row r="12579" spans="2:11" x14ac:dyDescent="0.25">
      <c r="B12579" t="str">
        <f t="shared" si="200"/>
        <v/>
      </c>
      <c r="K12579"/>
    </row>
    <row r="12580" spans="2:11" x14ac:dyDescent="0.25">
      <c r="B12580" t="str">
        <f t="shared" si="200"/>
        <v/>
      </c>
      <c r="K12580"/>
    </row>
    <row r="12581" spans="2:11" x14ac:dyDescent="0.25">
      <c r="B12581" t="str">
        <f t="shared" si="200"/>
        <v/>
      </c>
      <c r="K12581"/>
    </row>
    <row r="12582" spans="2:11" x14ac:dyDescent="0.25">
      <c r="B12582" t="str">
        <f t="shared" si="200"/>
        <v/>
      </c>
      <c r="K12582"/>
    </row>
    <row r="12583" spans="2:11" x14ac:dyDescent="0.25">
      <c r="B12583" t="str">
        <f t="shared" si="200"/>
        <v/>
      </c>
      <c r="K12583"/>
    </row>
    <row r="12584" spans="2:11" x14ac:dyDescent="0.25">
      <c r="B12584" t="str">
        <f t="shared" si="200"/>
        <v/>
      </c>
      <c r="K12584"/>
    </row>
    <row r="12585" spans="2:11" x14ac:dyDescent="0.25">
      <c r="B12585" t="str">
        <f t="shared" si="200"/>
        <v/>
      </c>
      <c r="K12585"/>
    </row>
    <row r="12586" spans="2:11" x14ac:dyDescent="0.25">
      <c r="B12586" t="str">
        <f t="shared" si="200"/>
        <v/>
      </c>
      <c r="K12586"/>
    </row>
    <row r="12587" spans="2:11" x14ac:dyDescent="0.25">
      <c r="B12587" t="str">
        <f t="shared" si="200"/>
        <v/>
      </c>
      <c r="K12587"/>
    </row>
    <row r="12588" spans="2:11" x14ac:dyDescent="0.25">
      <c r="B12588" t="str">
        <f t="shared" si="200"/>
        <v/>
      </c>
      <c r="K12588"/>
    </row>
    <row r="12589" spans="2:11" x14ac:dyDescent="0.25">
      <c r="B12589" t="str">
        <f t="shared" si="200"/>
        <v/>
      </c>
      <c r="K12589"/>
    </row>
    <row r="12590" spans="2:11" x14ac:dyDescent="0.25">
      <c r="B12590" t="str">
        <f t="shared" si="200"/>
        <v/>
      </c>
      <c r="K12590"/>
    </row>
    <row r="12591" spans="2:11" x14ac:dyDescent="0.25">
      <c r="B12591" t="str">
        <f t="shared" si="200"/>
        <v/>
      </c>
      <c r="K12591"/>
    </row>
    <row r="12592" spans="2:11" x14ac:dyDescent="0.25">
      <c r="B12592" t="str">
        <f t="shared" si="200"/>
        <v/>
      </c>
      <c r="K12592"/>
    </row>
    <row r="12593" spans="2:11" x14ac:dyDescent="0.25">
      <c r="B12593" t="str">
        <f t="shared" si="200"/>
        <v/>
      </c>
      <c r="K12593"/>
    </row>
    <row r="12594" spans="2:11" x14ac:dyDescent="0.25">
      <c r="B12594" t="str">
        <f t="shared" si="200"/>
        <v/>
      </c>
      <c r="K12594"/>
    </row>
    <row r="12595" spans="2:11" x14ac:dyDescent="0.25">
      <c r="B12595" t="str">
        <f t="shared" si="200"/>
        <v/>
      </c>
      <c r="K12595"/>
    </row>
    <row r="12596" spans="2:11" x14ac:dyDescent="0.25">
      <c r="B12596" t="str">
        <f t="shared" si="200"/>
        <v/>
      </c>
      <c r="K12596"/>
    </row>
    <row r="12597" spans="2:11" x14ac:dyDescent="0.25">
      <c r="B12597" t="str">
        <f t="shared" si="200"/>
        <v/>
      </c>
      <c r="K12597"/>
    </row>
    <row r="12598" spans="2:11" x14ac:dyDescent="0.25">
      <c r="B12598" t="str">
        <f t="shared" si="200"/>
        <v/>
      </c>
      <c r="K12598"/>
    </row>
    <row r="12599" spans="2:11" x14ac:dyDescent="0.25">
      <c r="B12599" t="str">
        <f t="shared" si="200"/>
        <v/>
      </c>
      <c r="K12599"/>
    </row>
    <row r="12600" spans="2:11" x14ac:dyDescent="0.25">
      <c r="B12600" t="str">
        <f t="shared" si="200"/>
        <v/>
      </c>
      <c r="K12600"/>
    </row>
    <row r="12601" spans="2:11" x14ac:dyDescent="0.25">
      <c r="B12601" t="str">
        <f t="shared" si="200"/>
        <v/>
      </c>
      <c r="K12601"/>
    </row>
    <row r="12602" spans="2:11" x14ac:dyDescent="0.25">
      <c r="B12602" t="str">
        <f t="shared" si="200"/>
        <v/>
      </c>
      <c r="K12602"/>
    </row>
    <row r="12603" spans="2:11" x14ac:dyDescent="0.25">
      <c r="B12603" t="str">
        <f t="shared" si="200"/>
        <v/>
      </c>
      <c r="K12603"/>
    </row>
    <row r="12604" spans="2:11" x14ac:dyDescent="0.25">
      <c r="B12604" t="str">
        <f t="shared" si="200"/>
        <v/>
      </c>
      <c r="K12604"/>
    </row>
    <row r="12605" spans="2:11" x14ac:dyDescent="0.25">
      <c r="B12605" t="str">
        <f t="shared" si="200"/>
        <v/>
      </c>
      <c r="K12605"/>
    </row>
    <row r="12606" spans="2:11" x14ac:dyDescent="0.25">
      <c r="B12606" t="str">
        <f t="shared" si="200"/>
        <v/>
      </c>
      <c r="K12606"/>
    </row>
    <row r="12607" spans="2:11" x14ac:dyDescent="0.25">
      <c r="B12607" t="str">
        <f t="shared" si="200"/>
        <v/>
      </c>
      <c r="K12607"/>
    </row>
    <row r="12608" spans="2:11" x14ac:dyDescent="0.25">
      <c r="B12608" t="str">
        <f t="shared" si="200"/>
        <v/>
      </c>
      <c r="K12608"/>
    </row>
    <row r="12609" spans="2:11" x14ac:dyDescent="0.25">
      <c r="B12609" t="str">
        <f t="shared" si="200"/>
        <v/>
      </c>
      <c r="K12609"/>
    </row>
    <row r="12610" spans="2:11" x14ac:dyDescent="0.25">
      <c r="B12610" t="str">
        <f t="shared" si="200"/>
        <v/>
      </c>
      <c r="K12610"/>
    </row>
    <row r="12611" spans="2:11" x14ac:dyDescent="0.25">
      <c r="B12611" t="str">
        <f t="shared" si="200"/>
        <v/>
      </c>
      <c r="K12611"/>
    </row>
    <row r="12612" spans="2:11" x14ac:dyDescent="0.25">
      <c r="B12612" t="str">
        <f t="shared" si="200"/>
        <v/>
      </c>
      <c r="K12612"/>
    </row>
    <row r="12613" spans="2:11" x14ac:dyDescent="0.25">
      <c r="B12613" t="str">
        <f t="shared" si="200"/>
        <v/>
      </c>
      <c r="K12613"/>
    </row>
    <row r="12614" spans="2:11" x14ac:dyDescent="0.25">
      <c r="B12614" t="str">
        <f t="shared" si="200"/>
        <v/>
      </c>
      <c r="K12614"/>
    </row>
    <row r="12615" spans="2:11" x14ac:dyDescent="0.25">
      <c r="B12615" t="str">
        <f t="shared" si="200"/>
        <v/>
      </c>
      <c r="K12615"/>
    </row>
    <row r="12616" spans="2:11" x14ac:dyDescent="0.25">
      <c r="B12616" t="str">
        <f t="shared" si="200"/>
        <v/>
      </c>
      <c r="K12616"/>
    </row>
    <row r="12617" spans="2:11" x14ac:dyDescent="0.25">
      <c r="B12617" t="str">
        <f t="shared" si="200"/>
        <v/>
      </c>
      <c r="K12617"/>
    </row>
    <row r="12618" spans="2:11" x14ac:dyDescent="0.25">
      <c r="B12618" t="str">
        <f t="shared" ref="B12618:B12681" si="201">LEFT(A12618,3)</f>
        <v/>
      </c>
      <c r="K12618"/>
    </row>
    <row r="12619" spans="2:11" x14ac:dyDescent="0.25">
      <c r="B12619" t="str">
        <f t="shared" si="201"/>
        <v/>
      </c>
      <c r="K12619"/>
    </row>
    <row r="12620" spans="2:11" x14ac:dyDescent="0.25">
      <c r="B12620" t="str">
        <f t="shared" si="201"/>
        <v/>
      </c>
      <c r="K12620"/>
    </row>
    <row r="12621" spans="2:11" x14ac:dyDescent="0.25">
      <c r="B12621" t="str">
        <f t="shared" si="201"/>
        <v/>
      </c>
      <c r="K12621"/>
    </row>
    <row r="12622" spans="2:11" x14ac:dyDescent="0.25">
      <c r="B12622" t="str">
        <f t="shared" si="201"/>
        <v/>
      </c>
      <c r="K12622"/>
    </row>
    <row r="12623" spans="2:11" x14ac:dyDescent="0.25">
      <c r="B12623" t="str">
        <f t="shared" si="201"/>
        <v/>
      </c>
      <c r="K12623"/>
    </row>
    <row r="12624" spans="2:11" x14ac:dyDescent="0.25">
      <c r="B12624" t="str">
        <f t="shared" si="201"/>
        <v/>
      </c>
      <c r="K12624"/>
    </row>
    <row r="12625" spans="2:11" x14ac:dyDescent="0.25">
      <c r="B12625" t="str">
        <f t="shared" si="201"/>
        <v/>
      </c>
      <c r="K12625"/>
    </row>
    <row r="12626" spans="2:11" x14ac:dyDescent="0.25">
      <c r="B12626" t="str">
        <f t="shared" si="201"/>
        <v/>
      </c>
      <c r="K12626"/>
    </row>
    <row r="12627" spans="2:11" x14ac:dyDescent="0.25">
      <c r="B12627" t="str">
        <f t="shared" si="201"/>
        <v/>
      </c>
      <c r="K12627"/>
    </row>
    <row r="12628" spans="2:11" x14ac:dyDescent="0.25">
      <c r="B12628" t="str">
        <f t="shared" si="201"/>
        <v/>
      </c>
      <c r="K12628"/>
    </row>
    <row r="12629" spans="2:11" x14ac:dyDescent="0.25">
      <c r="B12629" t="str">
        <f t="shared" si="201"/>
        <v/>
      </c>
      <c r="K12629"/>
    </row>
    <row r="12630" spans="2:11" x14ac:dyDescent="0.25">
      <c r="B12630" t="str">
        <f t="shared" si="201"/>
        <v/>
      </c>
      <c r="K12630"/>
    </row>
    <row r="12631" spans="2:11" x14ac:dyDescent="0.25">
      <c r="B12631" t="str">
        <f t="shared" si="201"/>
        <v/>
      </c>
      <c r="K12631"/>
    </row>
    <row r="12632" spans="2:11" x14ac:dyDescent="0.25">
      <c r="B12632" t="str">
        <f t="shared" si="201"/>
        <v/>
      </c>
      <c r="K12632"/>
    </row>
    <row r="12633" spans="2:11" x14ac:dyDescent="0.25">
      <c r="B12633" t="str">
        <f t="shared" si="201"/>
        <v/>
      </c>
      <c r="K12633"/>
    </row>
    <row r="12634" spans="2:11" x14ac:dyDescent="0.25">
      <c r="B12634" t="str">
        <f t="shared" si="201"/>
        <v/>
      </c>
      <c r="K12634"/>
    </row>
    <row r="12635" spans="2:11" x14ac:dyDescent="0.25">
      <c r="B12635" t="str">
        <f t="shared" si="201"/>
        <v/>
      </c>
      <c r="K12635"/>
    </row>
    <row r="12636" spans="2:11" x14ac:dyDescent="0.25">
      <c r="B12636" t="str">
        <f t="shared" si="201"/>
        <v/>
      </c>
      <c r="K12636"/>
    </row>
    <row r="12637" spans="2:11" x14ac:dyDescent="0.25">
      <c r="B12637" t="str">
        <f t="shared" si="201"/>
        <v/>
      </c>
      <c r="K12637"/>
    </row>
    <row r="12638" spans="2:11" x14ac:dyDescent="0.25">
      <c r="B12638" t="str">
        <f t="shared" si="201"/>
        <v/>
      </c>
      <c r="K12638"/>
    </row>
    <row r="12639" spans="2:11" x14ac:dyDescent="0.25">
      <c r="B12639" t="str">
        <f t="shared" si="201"/>
        <v/>
      </c>
      <c r="K12639"/>
    </row>
    <row r="12640" spans="2:11" x14ac:dyDescent="0.25">
      <c r="B12640" t="str">
        <f t="shared" si="201"/>
        <v/>
      </c>
      <c r="K12640"/>
    </row>
    <row r="12641" spans="2:11" x14ac:dyDescent="0.25">
      <c r="B12641" t="str">
        <f t="shared" si="201"/>
        <v/>
      </c>
      <c r="K12641"/>
    </row>
    <row r="12642" spans="2:11" x14ac:dyDescent="0.25">
      <c r="B12642" t="str">
        <f t="shared" si="201"/>
        <v/>
      </c>
      <c r="K12642"/>
    </row>
    <row r="12643" spans="2:11" x14ac:dyDescent="0.25">
      <c r="B12643" t="str">
        <f t="shared" si="201"/>
        <v/>
      </c>
      <c r="K12643"/>
    </row>
    <row r="12644" spans="2:11" x14ac:dyDescent="0.25">
      <c r="B12644" t="str">
        <f t="shared" si="201"/>
        <v/>
      </c>
      <c r="K12644"/>
    </row>
    <row r="12645" spans="2:11" x14ac:dyDescent="0.25">
      <c r="B12645" t="str">
        <f t="shared" si="201"/>
        <v/>
      </c>
      <c r="K12645"/>
    </row>
    <row r="12646" spans="2:11" x14ac:dyDescent="0.25">
      <c r="B12646" t="str">
        <f t="shared" si="201"/>
        <v/>
      </c>
      <c r="K12646"/>
    </row>
    <row r="12647" spans="2:11" x14ac:dyDescent="0.25">
      <c r="B12647" t="str">
        <f t="shared" si="201"/>
        <v/>
      </c>
      <c r="K12647"/>
    </row>
    <row r="12648" spans="2:11" x14ac:dyDescent="0.25">
      <c r="B12648" t="str">
        <f t="shared" si="201"/>
        <v/>
      </c>
      <c r="K12648"/>
    </row>
    <row r="12649" spans="2:11" x14ac:dyDescent="0.25">
      <c r="B12649" t="str">
        <f t="shared" si="201"/>
        <v/>
      </c>
      <c r="K12649"/>
    </row>
    <row r="12650" spans="2:11" x14ac:dyDescent="0.25">
      <c r="B12650" t="str">
        <f t="shared" si="201"/>
        <v/>
      </c>
      <c r="K12650"/>
    </row>
    <row r="12651" spans="2:11" x14ac:dyDescent="0.25">
      <c r="B12651" t="str">
        <f t="shared" si="201"/>
        <v/>
      </c>
      <c r="K12651"/>
    </row>
    <row r="12652" spans="2:11" x14ac:dyDescent="0.25">
      <c r="B12652" t="str">
        <f t="shared" si="201"/>
        <v/>
      </c>
      <c r="K12652"/>
    </row>
    <row r="12653" spans="2:11" x14ac:dyDescent="0.25">
      <c r="B12653" t="str">
        <f t="shared" si="201"/>
        <v/>
      </c>
      <c r="K12653"/>
    </row>
    <row r="12654" spans="2:11" x14ac:dyDescent="0.25">
      <c r="B12654" t="str">
        <f t="shared" si="201"/>
        <v/>
      </c>
      <c r="K12654"/>
    </row>
    <row r="12655" spans="2:11" x14ac:dyDescent="0.25">
      <c r="B12655" t="str">
        <f t="shared" si="201"/>
        <v/>
      </c>
      <c r="K12655"/>
    </row>
    <row r="12656" spans="2:11" x14ac:dyDescent="0.25">
      <c r="B12656" t="str">
        <f t="shared" si="201"/>
        <v/>
      </c>
      <c r="K12656"/>
    </row>
    <row r="12657" spans="2:11" x14ac:dyDescent="0.25">
      <c r="B12657" t="str">
        <f t="shared" si="201"/>
        <v/>
      </c>
      <c r="K12657"/>
    </row>
    <row r="12658" spans="2:11" x14ac:dyDescent="0.25">
      <c r="B12658" t="str">
        <f t="shared" si="201"/>
        <v/>
      </c>
      <c r="K12658"/>
    </row>
    <row r="12659" spans="2:11" x14ac:dyDescent="0.25">
      <c r="B12659" t="str">
        <f t="shared" si="201"/>
        <v/>
      </c>
      <c r="K12659"/>
    </row>
    <row r="12660" spans="2:11" x14ac:dyDescent="0.25">
      <c r="B12660" t="str">
        <f t="shared" si="201"/>
        <v/>
      </c>
      <c r="K12660"/>
    </row>
    <row r="12661" spans="2:11" x14ac:dyDescent="0.25">
      <c r="B12661" t="str">
        <f t="shared" si="201"/>
        <v/>
      </c>
      <c r="K12661"/>
    </row>
    <row r="12662" spans="2:11" x14ac:dyDescent="0.25">
      <c r="B12662" t="str">
        <f t="shared" si="201"/>
        <v/>
      </c>
      <c r="K12662"/>
    </row>
    <row r="12663" spans="2:11" x14ac:dyDescent="0.25">
      <c r="B12663" t="str">
        <f t="shared" si="201"/>
        <v/>
      </c>
      <c r="K12663"/>
    </row>
    <row r="12664" spans="2:11" x14ac:dyDescent="0.25">
      <c r="B12664" t="str">
        <f t="shared" si="201"/>
        <v/>
      </c>
      <c r="K12664"/>
    </row>
    <row r="12665" spans="2:11" x14ac:dyDescent="0.25">
      <c r="B12665" t="str">
        <f t="shared" si="201"/>
        <v/>
      </c>
      <c r="K12665"/>
    </row>
    <row r="12666" spans="2:11" x14ac:dyDescent="0.25">
      <c r="B12666" t="str">
        <f t="shared" si="201"/>
        <v/>
      </c>
      <c r="K12666"/>
    </row>
    <row r="12667" spans="2:11" x14ac:dyDescent="0.25">
      <c r="B12667" t="str">
        <f t="shared" si="201"/>
        <v/>
      </c>
      <c r="K12667"/>
    </row>
    <row r="12668" spans="2:11" x14ac:dyDescent="0.25">
      <c r="B12668" t="str">
        <f t="shared" si="201"/>
        <v/>
      </c>
      <c r="K12668"/>
    </row>
    <row r="12669" spans="2:11" x14ac:dyDescent="0.25">
      <c r="B12669" t="str">
        <f t="shared" si="201"/>
        <v/>
      </c>
      <c r="K12669"/>
    </row>
    <row r="12670" spans="2:11" x14ac:dyDescent="0.25">
      <c r="B12670" t="str">
        <f t="shared" si="201"/>
        <v/>
      </c>
      <c r="K12670"/>
    </row>
    <row r="12671" spans="2:11" x14ac:dyDescent="0.25">
      <c r="B12671" t="str">
        <f t="shared" si="201"/>
        <v/>
      </c>
      <c r="K12671"/>
    </row>
    <row r="12672" spans="2:11" x14ac:dyDescent="0.25">
      <c r="B12672" t="str">
        <f t="shared" si="201"/>
        <v/>
      </c>
      <c r="K12672"/>
    </row>
    <row r="12673" spans="2:11" x14ac:dyDescent="0.25">
      <c r="B12673" t="str">
        <f t="shared" si="201"/>
        <v/>
      </c>
      <c r="K12673"/>
    </row>
    <row r="12674" spans="2:11" x14ac:dyDescent="0.25">
      <c r="B12674" t="str">
        <f t="shared" si="201"/>
        <v/>
      </c>
      <c r="K12674"/>
    </row>
    <row r="12675" spans="2:11" x14ac:dyDescent="0.25">
      <c r="B12675" t="str">
        <f t="shared" si="201"/>
        <v/>
      </c>
      <c r="K12675"/>
    </row>
    <row r="12676" spans="2:11" x14ac:dyDescent="0.25">
      <c r="B12676" t="str">
        <f t="shared" si="201"/>
        <v/>
      </c>
      <c r="K12676"/>
    </row>
    <row r="12677" spans="2:11" x14ac:dyDescent="0.25">
      <c r="B12677" t="str">
        <f t="shared" si="201"/>
        <v/>
      </c>
      <c r="K12677"/>
    </row>
    <row r="12678" spans="2:11" x14ac:dyDescent="0.25">
      <c r="B12678" t="str">
        <f t="shared" si="201"/>
        <v/>
      </c>
      <c r="K12678"/>
    </row>
    <row r="12679" spans="2:11" x14ac:dyDescent="0.25">
      <c r="B12679" t="str">
        <f t="shared" si="201"/>
        <v/>
      </c>
      <c r="K12679"/>
    </row>
    <row r="12680" spans="2:11" x14ac:dyDescent="0.25">
      <c r="B12680" t="str">
        <f t="shared" si="201"/>
        <v/>
      </c>
      <c r="K12680"/>
    </row>
    <row r="12681" spans="2:11" x14ac:dyDescent="0.25">
      <c r="B12681" t="str">
        <f t="shared" si="201"/>
        <v/>
      </c>
      <c r="K12681"/>
    </row>
    <row r="12682" spans="2:11" x14ac:dyDescent="0.25">
      <c r="B12682" t="str">
        <f t="shared" ref="B12682:B12745" si="202">LEFT(A12682,3)</f>
        <v/>
      </c>
      <c r="K12682"/>
    </row>
    <row r="12683" spans="2:11" x14ac:dyDescent="0.25">
      <c r="B12683" t="str">
        <f t="shared" si="202"/>
        <v/>
      </c>
      <c r="K12683"/>
    </row>
    <row r="12684" spans="2:11" x14ac:dyDescent="0.25">
      <c r="B12684" t="str">
        <f t="shared" si="202"/>
        <v/>
      </c>
      <c r="K12684"/>
    </row>
    <row r="12685" spans="2:11" x14ac:dyDescent="0.25">
      <c r="B12685" t="str">
        <f t="shared" si="202"/>
        <v/>
      </c>
      <c r="K12685"/>
    </row>
    <row r="12686" spans="2:11" x14ac:dyDescent="0.25">
      <c r="B12686" t="str">
        <f t="shared" si="202"/>
        <v/>
      </c>
      <c r="K12686"/>
    </row>
    <row r="12687" spans="2:11" x14ac:dyDescent="0.25">
      <c r="B12687" t="str">
        <f t="shared" si="202"/>
        <v/>
      </c>
      <c r="K12687"/>
    </row>
    <row r="12688" spans="2:11" x14ac:dyDescent="0.25">
      <c r="B12688" t="str">
        <f t="shared" si="202"/>
        <v/>
      </c>
      <c r="K12688"/>
    </row>
    <row r="12689" spans="2:11" x14ac:dyDescent="0.25">
      <c r="B12689" t="str">
        <f t="shared" si="202"/>
        <v/>
      </c>
      <c r="K12689"/>
    </row>
    <row r="12690" spans="2:11" x14ac:dyDescent="0.25">
      <c r="B12690" t="str">
        <f t="shared" si="202"/>
        <v/>
      </c>
      <c r="K12690"/>
    </row>
    <row r="12691" spans="2:11" x14ac:dyDescent="0.25">
      <c r="B12691" t="str">
        <f t="shared" si="202"/>
        <v/>
      </c>
      <c r="K12691"/>
    </row>
    <row r="12692" spans="2:11" x14ac:dyDescent="0.25">
      <c r="B12692" t="str">
        <f t="shared" si="202"/>
        <v/>
      </c>
      <c r="K12692"/>
    </row>
    <row r="12693" spans="2:11" x14ac:dyDescent="0.25">
      <c r="B12693" t="str">
        <f t="shared" si="202"/>
        <v/>
      </c>
      <c r="K12693"/>
    </row>
    <row r="12694" spans="2:11" x14ac:dyDescent="0.25">
      <c r="B12694" t="str">
        <f t="shared" si="202"/>
        <v/>
      </c>
      <c r="K12694"/>
    </row>
    <row r="12695" spans="2:11" x14ac:dyDescent="0.25">
      <c r="B12695" t="str">
        <f t="shared" si="202"/>
        <v/>
      </c>
      <c r="K12695"/>
    </row>
    <row r="12696" spans="2:11" x14ac:dyDescent="0.25">
      <c r="B12696" t="str">
        <f t="shared" si="202"/>
        <v/>
      </c>
      <c r="K12696"/>
    </row>
    <row r="12697" spans="2:11" x14ac:dyDescent="0.25">
      <c r="B12697" t="str">
        <f t="shared" si="202"/>
        <v/>
      </c>
      <c r="K12697"/>
    </row>
    <row r="12698" spans="2:11" x14ac:dyDescent="0.25">
      <c r="B12698" t="str">
        <f t="shared" si="202"/>
        <v/>
      </c>
      <c r="K12698"/>
    </row>
    <row r="12699" spans="2:11" x14ac:dyDescent="0.25">
      <c r="B12699" t="str">
        <f t="shared" si="202"/>
        <v/>
      </c>
      <c r="K12699"/>
    </row>
    <row r="12700" spans="2:11" x14ac:dyDescent="0.25">
      <c r="B12700" t="str">
        <f t="shared" si="202"/>
        <v/>
      </c>
      <c r="K12700"/>
    </row>
    <row r="12701" spans="2:11" x14ac:dyDescent="0.25">
      <c r="B12701" t="str">
        <f t="shared" si="202"/>
        <v/>
      </c>
      <c r="K12701"/>
    </row>
    <row r="12702" spans="2:11" x14ac:dyDescent="0.25">
      <c r="B12702" t="str">
        <f t="shared" si="202"/>
        <v/>
      </c>
      <c r="K12702"/>
    </row>
    <row r="12703" spans="2:11" x14ac:dyDescent="0.25">
      <c r="B12703" t="str">
        <f t="shared" si="202"/>
        <v/>
      </c>
      <c r="K12703"/>
    </row>
    <row r="12704" spans="2:11" x14ac:dyDescent="0.25">
      <c r="B12704" t="str">
        <f t="shared" si="202"/>
        <v/>
      </c>
      <c r="K12704"/>
    </row>
    <row r="12705" spans="2:11" x14ac:dyDescent="0.25">
      <c r="B12705" t="str">
        <f t="shared" si="202"/>
        <v/>
      </c>
      <c r="K12705"/>
    </row>
    <row r="12706" spans="2:11" x14ac:dyDescent="0.25">
      <c r="B12706" t="str">
        <f t="shared" si="202"/>
        <v/>
      </c>
      <c r="K12706"/>
    </row>
    <row r="12707" spans="2:11" x14ac:dyDescent="0.25">
      <c r="B12707" t="str">
        <f t="shared" si="202"/>
        <v/>
      </c>
      <c r="K12707"/>
    </row>
    <row r="12708" spans="2:11" x14ac:dyDescent="0.25">
      <c r="B12708" t="str">
        <f t="shared" si="202"/>
        <v/>
      </c>
      <c r="K12708"/>
    </row>
    <row r="12709" spans="2:11" x14ac:dyDescent="0.25">
      <c r="B12709" t="str">
        <f t="shared" si="202"/>
        <v/>
      </c>
      <c r="K12709"/>
    </row>
    <row r="12710" spans="2:11" x14ac:dyDescent="0.25">
      <c r="B12710" t="str">
        <f t="shared" si="202"/>
        <v/>
      </c>
      <c r="K12710"/>
    </row>
    <row r="12711" spans="2:11" x14ac:dyDescent="0.25">
      <c r="B12711" t="str">
        <f t="shared" si="202"/>
        <v/>
      </c>
      <c r="K12711"/>
    </row>
    <row r="12712" spans="2:11" x14ac:dyDescent="0.25">
      <c r="B12712" t="str">
        <f t="shared" si="202"/>
        <v/>
      </c>
      <c r="K12712"/>
    </row>
    <row r="12713" spans="2:11" x14ac:dyDescent="0.25">
      <c r="B12713" t="str">
        <f t="shared" si="202"/>
        <v/>
      </c>
      <c r="K12713"/>
    </row>
    <row r="12714" spans="2:11" x14ac:dyDescent="0.25">
      <c r="B12714" t="str">
        <f t="shared" si="202"/>
        <v/>
      </c>
      <c r="K12714"/>
    </row>
    <row r="12715" spans="2:11" x14ac:dyDescent="0.25">
      <c r="B12715" t="str">
        <f t="shared" si="202"/>
        <v/>
      </c>
      <c r="K12715"/>
    </row>
    <row r="12716" spans="2:11" x14ac:dyDescent="0.25">
      <c r="B12716" t="str">
        <f t="shared" si="202"/>
        <v/>
      </c>
      <c r="K12716"/>
    </row>
    <row r="12717" spans="2:11" x14ac:dyDescent="0.25">
      <c r="B12717" t="str">
        <f t="shared" si="202"/>
        <v/>
      </c>
      <c r="K12717"/>
    </row>
    <row r="12718" spans="2:11" x14ac:dyDescent="0.25">
      <c r="B12718" t="str">
        <f t="shared" si="202"/>
        <v/>
      </c>
      <c r="K12718"/>
    </row>
    <row r="12719" spans="2:11" x14ac:dyDescent="0.25">
      <c r="B12719" t="str">
        <f t="shared" si="202"/>
        <v/>
      </c>
      <c r="K12719"/>
    </row>
    <row r="12720" spans="2:11" x14ac:dyDescent="0.25">
      <c r="B12720" t="str">
        <f t="shared" si="202"/>
        <v/>
      </c>
      <c r="K12720"/>
    </row>
    <row r="12721" spans="2:11" x14ac:dyDescent="0.25">
      <c r="B12721" t="str">
        <f t="shared" si="202"/>
        <v/>
      </c>
      <c r="K12721"/>
    </row>
    <row r="12722" spans="2:11" x14ac:dyDescent="0.25">
      <c r="B12722" t="str">
        <f t="shared" si="202"/>
        <v/>
      </c>
      <c r="K12722"/>
    </row>
    <row r="12723" spans="2:11" x14ac:dyDescent="0.25">
      <c r="B12723" t="str">
        <f t="shared" si="202"/>
        <v/>
      </c>
      <c r="K12723"/>
    </row>
    <row r="12724" spans="2:11" x14ac:dyDescent="0.25">
      <c r="B12724" t="str">
        <f t="shared" si="202"/>
        <v/>
      </c>
      <c r="K12724"/>
    </row>
    <row r="12725" spans="2:11" x14ac:dyDescent="0.25">
      <c r="B12725" t="str">
        <f t="shared" si="202"/>
        <v/>
      </c>
      <c r="K12725"/>
    </row>
    <row r="12726" spans="2:11" x14ac:dyDescent="0.25">
      <c r="B12726" t="str">
        <f t="shared" si="202"/>
        <v/>
      </c>
      <c r="K12726"/>
    </row>
    <row r="12727" spans="2:11" x14ac:dyDescent="0.25">
      <c r="B12727" t="str">
        <f t="shared" si="202"/>
        <v/>
      </c>
      <c r="K12727"/>
    </row>
    <row r="12728" spans="2:11" x14ac:dyDescent="0.25">
      <c r="B12728" t="str">
        <f t="shared" si="202"/>
        <v/>
      </c>
      <c r="K12728"/>
    </row>
    <row r="12729" spans="2:11" x14ac:dyDescent="0.25">
      <c r="B12729" t="str">
        <f t="shared" si="202"/>
        <v/>
      </c>
      <c r="K12729"/>
    </row>
    <row r="12730" spans="2:11" x14ac:dyDescent="0.25">
      <c r="B12730" t="str">
        <f t="shared" si="202"/>
        <v/>
      </c>
      <c r="K12730"/>
    </row>
    <row r="12731" spans="2:11" x14ac:dyDescent="0.25">
      <c r="B12731" t="str">
        <f t="shared" si="202"/>
        <v/>
      </c>
      <c r="K12731"/>
    </row>
    <row r="12732" spans="2:11" x14ac:dyDescent="0.25">
      <c r="B12732" t="str">
        <f t="shared" si="202"/>
        <v/>
      </c>
      <c r="K12732"/>
    </row>
    <row r="12733" spans="2:11" x14ac:dyDescent="0.25">
      <c r="B12733" t="str">
        <f t="shared" si="202"/>
        <v/>
      </c>
      <c r="K12733"/>
    </row>
    <row r="12734" spans="2:11" x14ac:dyDescent="0.25">
      <c r="B12734" t="str">
        <f t="shared" si="202"/>
        <v/>
      </c>
      <c r="K12734"/>
    </row>
    <row r="12735" spans="2:11" x14ac:dyDescent="0.25">
      <c r="B12735" t="str">
        <f t="shared" si="202"/>
        <v/>
      </c>
      <c r="K12735"/>
    </row>
    <row r="12736" spans="2:11" x14ac:dyDescent="0.25">
      <c r="B12736" t="str">
        <f t="shared" si="202"/>
        <v/>
      </c>
      <c r="K12736"/>
    </row>
    <row r="12737" spans="2:11" x14ac:dyDescent="0.25">
      <c r="B12737" t="str">
        <f t="shared" si="202"/>
        <v/>
      </c>
      <c r="K12737"/>
    </row>
    <row r="12738" spans="2:11" x14ac:dyDescent="0.25">
      <c r="B12738" t="str">
        <f t="shared" si="202"/>
        <v/>
      </c>
      <c r="K12738"/>
    </row>
    <row r="12739" spans="2:11" x14ac:dyDescent="0.25">
      <c r="B12739" t="str">
        <f t="shared" si="202"/>
        <v/>
      </c>
      <c r="K12739"/>
    </row>
    <row r="12740" spans="2:11" x14ac:dyDescent="0.25">
      <c r="B12740" t="str">
        <f t="shared" si="202"/>
        <v/>
      </c>
      <c r="K12740"/>
    </row>
    <row r="12741" spans="2:11" x14ac:dyDescent="0.25">
      <c r="B12741" t="str">
        <f t="shared" si="202"/>
        <v/>
      </c>
      <c r="K12741"/>
    </row>
    <row r="12742" spans="2:11" x14ac:dyDescent="0.25">
      <c r="B12742" t="str">
        <f t="shared" si="202"/>
        <v/>
      </c>
      <c r="K12742"/>
    </row>
    <row r="12743" spans="2:11" x14ac:dyDescent="0.25">
      <c r="B12743" t="str">
        <f t="shared" si="202"/>
        <v/>
      </c>
      <c r="K12743"/>
    </row>
    <row r="12744" spans="2:11" x14ac:dyDescent="0.25">
      <c r="B12744" t="str">
        <f t="shared" si="202"/>
        <v/>
      </c>
      <c r="K12744"/>
    </row>
    <row r="12745" spans="2:11" x14ac:dyDescent="0.25">
      <c r="B12745" t="str">
        <f t="shared" si="202"/>
        <v/>
      </c>
      <c r="K12745"/>
    </row>
    <row r="12746" spans="2:11" x14ac:dyDescent="0.25">
      <c r="B12746" t="str">
        <f t="shared" ref="B12746:B12809" si="203">LEFT(A12746,3)</f>
        <v/>
      </c>
      <c r="K12746"/>
    </row>
    <row r="12747" spans="2:11" x14ac:dyDescent="0.25">
      <c r="B12747" t="str">
        <f t="shared" si="203"/>
        <v/>
      </c>
      <c r="K12747"/>
    </row>
    <row r="12748" spans="2:11" x14ac:dyDescent="0.25">
      <c r="B12748" t="str">
        <f t="shared" si="203"/>
        <v/>
      </c>
      <c r="K12748"/>
    </row>
    <row r="12749" spans="2:11" x14ac:dyDescent="0.25">
      <c r="B12749" t="str">
        <f t="shared" si="203"/>
        <v/>
      </c>
      <c r="K12749"/>
    </row>
    <row r="12750" spans="2:11" x14ac:dyDescent="0.25">
      <c r="B12750" t="str">
        <f t="shared" si="203"/>
        <v/>
      </c>
      <c r="K12750"/>
    </row>
    <row r="12751" spans="2:11" x14ac:dyDescent="0.25">
      <c r="B12751" t="str">
        <f t="shared" si="203"/>
        <v/>
      </c>
      <c r="K12751"/>
    </row>
    <row r="12752" spans="2:11" x14ac:dyDescent="0.25">
      <c r="B12752" t="str">
        <f t="shared" si="203"/>
        <v/>
      </c>
      <c r="K12752"/>
    </row>
    <row r="12753" spans="2:11" x14ac:dyDescent="0.25">
      <c r="B12753" t="str">
        <f t="shared" si="203"/>
        <v/>
      </c>
      <c r="K12753"/>
    </row>
    <row r="12754" spans="2:11" x14ac:dyDescent="0.25">
      <c r="B12754" t="str">
        <f t="shared" si="203"/>
        <v/>
      </c>
      <c r="K12754"/>
    </row>
    <row r="12755" spans="2:11" x14ac:dyDescent="0.25">
      <c r="B12755" t="str">
        <f t="shared" si="203"/>
        <v/>
      </c>
      <c r="K12755"/>
    </row>
    <row r="12756" spans="2:11" x14ac:dyDescent="0.25">
      <c r="B12756" t="str">
        <f t="shared" si="203"/>
        <v/>
      </c>
      <c r="K12756"/>
    </row>
    <row r="12757" spans="2:11" x14ac:dyDescent="0.25">
      <c r="B12757" t="str">
        <f t="shared" si="203"/>
        <v/>
      </c>
      <c r="K12757"/>
    </row>
    <row r="12758" spans="2:11" x14ac:dyDescent="0.25">
      <c r="B12758" t="str">
        <f t="shared" si="203"/>
        <v/>
      </c>
      <c r="K12758"/>
    </row>
    <row r="12759" spans="2:11" x14ac:dyDescent="0.25">
      <c r="B12759" t="str">
        <f t="shared" si="203"/>
        <v/>
      </c>
      <c r="K12759"/>
    </row>
    <row r="12760" spans="2:11" x14ac:dyDescent="0.25">
      <c r="B12760" t="str">
        <f t="shared" si="203"/>
        <v/>
      </c>
      <c r="K12760"/>
    </row>
    <row r="12761" spans="2:11" x14ac:dyDescent="0.25">
      <c r="B12761" t="str">
        <f t="shared" si="203"/>
        <v/>
      </c>
      <c r="K12761"/>
    </row>
    <row r="12762" spans="2:11" x14ac:dyDescent="0.25">
      <c r="B12762" t="str">
        <f t="shared" si="203"/>
        <v/>
      </c>
      <c r="K12762"/>
    </row>
    <row r="12763" spans="2:11" x14ac:dyDescent="0.25">
      <c r="B12763" t="str">
        <f t="shared" si="203"/>
        <v/>
      </c>
      <c r="K12763"/>
    </row>
    <row r="12764" spans="2:11" x14ac:dyDescent="0.25">
      <c r="B12764" t="str">
        <f t="shared" si="203"/>
        <v/>
      </c>
      <c r="K12764"/>
    </row>
    <row r="12765" spans="2:11" x14ac:dyDescent="0.25">
      <c r="B12765" t="str">
        <f t="shared" si="203"/>
        <v/>
      </c>
      <c r="K12765"/>
    </row>
    <row r="12766" spans="2:11" x14ac:dyDescent="0.25">
      <c r="B12766" t="str">
        <f t="shared" si="203"/>
        <v/>
      </c>
      <c r="K12766"/>
    </row>
    <row r="12767" spans="2:11" x14ac:dyDescent="0.25">
      <c r="B12767" t="str">
        <f t="shared" si="203"/>
        <v/>
      </c>
      <c r="K12767"/>
    </row>
    <row r="12768" spans="2:11" x14ac:dyDescent="0.25">
      <c r="B12768" t="str">
        <f t="shared" si="203"/>
        <v/>
      </c>
      <c r="K12768"/>
    </row>
    <row r="12769" spans="2:11" x14ac:dyDescent="0.25">
      <c r="B12769" t="str">
        <f t="shared" si="203"/>
        <v/>
      </c>
      <c r="K12769"/>
    </row>
    <row r="12770" spans="2:11" x14ac:dyDescent="0.25">
      <c r="B12770" t="str">
        <f t="shared" si="203"/>
        <v/>
      </c>
      <c r="K12770"/>
    </row>
    <row r="12771" spans="2:11" x14ac:dyDescent="0.25">
      <c r="B12771" t="str">
        <f t="shared" si="203"/>
        <v/>
      </c>
      <c r="K12771"/>
    </row>
    <row r="12772" spans="2:11" x14ac:dyDescent="0.25">
      <c r="B12772" t="str">
        <f t="shared" si="203"/>
        <v/>
      </c>
      <c r="K12772"/>
    </row>
    <row r="12773" spans="2:11" x14ac:dyDescent="0.25">
      <c r="B12773" t="str">
        <f t="shared" si="203"/>
        <v/>
      </c>
      <c r="K12773"/>
    </row>
    <row r="12774" spans="2:11" x14ac:dyDescent="0.25">
      <c r="B12774" t="str">
        <f t="shared" si="203"/>
        <v/>
      </c>
      <c r="K12774"/>
    </row>
    <row r="12775" spans="2:11" x14ac:dyDescent="0.25">
      <c r="B12775" t="str">
        <f t="shared" si="203"/>
        <v/>
      </c>
      <c r="K12775"/>
    </row>
    <row r="12776" spans="2:11" x14ac:dyDescent="0.25">
      <c r="B12776" t="str">
        <f t="shared" si="203"/>
        <v/>
      </c>
      <c r="K12776"/>
    </row>
    <row r="12777" spans="2:11" x14ac:dyDescent="0.25">
      <c r="B12777" t="str">
        <f t="shared" si="203"/>
        <v/>
      </c>
      <c r="K12777"/>
    </row>
    <row r="12778" spans="2:11" x14ac:dyDescent="0.25">
      <c r="B12778" t="str">
        <f t="shared" si="203"/>
        <v/>
      </c>
      <c r="K12778"/>
    </row>
    <row r="12779" spans="2:11" x14ac:dyDescent="0.25">
      <c r="B12779" t="str">
        <f t="shared" si="203"/>
        <v/>
      </c>
      <c r="K12779"/>
    </row>
    <row r="12780" spans="2:11" x14ac:dyDescent="0.25">
      <c r="B12780" t="str">
        <f t="shared" si="203"/>
        <v/>
      </c>
      <c r="K12780"/>
    </row>
    <row r="12781" spans="2:11" x14ac:dyDescent="0.25">
      <c r="B12781" t="str">
        <f t="shared" si="203"/>
        <v/>
      </c>
      <c r="K12781"/>
    </row>
    <row r="12782" spans="2:11" x14ac:dyDescent="0.25">
      <c r="B12782" t="str">
        <f t="shared" si="203"/>
        <v/>
      </c>
      <c r="K12782"/>
    </row>
    <row r="12783" spans="2:11" x14ac:dyDescent="0.25">
      <c r="B12783" t="str">
        <f t="shared" si="203"/>
        <v/>
      </c>
      <c r="K12783"/>
    </row>
    <row r="12784" spans="2:11" x14ac:dyDescent="0.25">
      <c r="B12784" t="str">
        <f t="shared" si="203"/>
        <v/>
      </c>
      <c r="K12784"/>
    </row>
    <row r="12785" spans="2:11" x14ac:dyDescent="0.25">
      <c r="B12785" t="str">
        <f t="shared" si="203"/>
        <v/>
      </c>
      <c r="K12785"/>
    </row>
    <row r="12786" spans="2:11" x14ac:dyDescent="0.25">
      <c r="B12786" t="str">
        <f t="shared" si="203"/>
        <v/>
      </c>
      <c r="K12786"/>
    </row>
    <row r="12787" spans="2:11" x14ac:dyDescent="0.25">
      <c r="B12787" t="str">
        <f t="shared" si="203"/>
        <v/>
      </c>
      <c r="K12787"/>
    </row>
    <row r="12788" spans="2:11" x14ac:dyDescent="0.25">
      <c r="B12788" t="str">
        <f t="shared" si="203"/>
        <v/>
      </c>
      <c r="K12788"/>
    </row>
    <row r="12789" spans="2:11" x14ac:dyDescent="0.25">
      <c r="B12789" t="str">
        <f t="shared" si="203"/>
        <v/>
      </c>
      <c r="K12789"/>
    </row>
    <row r="12790" spans="2:11" x14ac:dyDescent="0.25">
      <c r="B12790" t="str">
        <f t="shared" si="203"/>
        <v/>
      </c>
      <c r="K12790"/>
    </row>
    <row r="12791" spans="2:11" x14ac:dyDescent="0.25">
      <c r="B12791" t="str">
        <f t="shared" si="203"/>
        <v/>
      </c>
      <c r="K12791"/>
    </row>
    <row r="12792" spans="2:11" x14ac:dyDescent="0.25">
      <c r="B12792" t="str">
        <f t="shared" si="203"/>
        <v/>
      </c>
      <c r="K12792"/>
    </row>
    <row r="12793" spans="2:11" x14ac:dyDescent="0.25">
      <c r="B12793" t="str">
        <f t="shared" si="203"/>
        <v/>
      </c>
      <c r="K12793"/>
    </row>
    <row r="12794" spans="2:11" x14ac:dyDescent="0.25">
      <c r="B12794" t="str">
        <f t="shared" si="203"/>
        <v/>
      </c>
      <c r="K12794"/>
    </row>
    <row r="12795" spans="2:11" x14ac:dyDescent="0.25">
      <c r="B12795" t="str">
        <f t="shared" si="203"/>
        <v/>
      </c>
      <c r="K12795"/>
    </row>
    <row r="12796" spans="2:11" x14ac:dyDescent="0.25">
      <c r="B12796" t="str">
        <f t="shared" si="203"/>
        <v/>
      </c>
      <c r="K12796"/>
    </row>
    <row r="12797" spans="2:11" x14ac:dyDescent="0.25">
      <c r="B12797" t="str">
        <f t="shared" si="203"/>
        <v/>
      </c>
      <c r="K12797"/>
    </row>
    <row r="12798" spans="2:11" x14ac:dyDescent="0.25">
      <c r="B12798" t="str">
        <f t="shared" si="203"/>
        <v/>
      </c>
      <c r="K12798"/>
    </row>
    <row r="12799" spans="2:11" x14ac:dyDescent="0.25">
      <c r="B12799" t="str">
        <f t="shared" si="203"/>
        <v/>
      </c>
      <c r="K12799"/>
    </row>
    <row r="12800" spans="2:11" x14ac:dyDescent="0.25">
      <c r="B12800" t="str">
        <f t="shared" si="203"/>
        <v/>
      </c>
      <c r="K12800"/>
    </row>
    <row r="12801" spans="2:11" x14ac:dyDescent="0.25">
      <c r="B12801" t="str">
        <f t="shared" si="203"/>
        <v/>
      </c>
      <c r="K12801"/>
    </row>
    <row r="12802" spans="2:11" x14ac:dyDescent="0.25">
      <c r="B12802" t="str">
        <f t="shared" si="203"/>
        <v/>
      </c>
      <c r="K12802"/>
    </row>
    <row r="12803" spans="2:11" x14ac:dyDescent="0.25">
      <c r="B12803" t="str">
        <f t="shared" si="203"/>
        <v/>
      </c>
      <c r="K12803"/>
    </row>
    <row r="12804" spans="2:11" x14ac:dyDescent="0.25">
      <c r="B12804" t="str">
        <f t="shared" si="203"/>
        <v/>
      </c>
      <c r="K12804"/>
    </row>
    <row r="12805" spans="2:11" x14ac:dyDescent="0.25">
      <c r="B12805" t="str">
        <f t="shared" si="203"/>
        <v/>
      </c>
      <c r="K12805"/>
    </row>
    <row r="12806" spans="2:11" x14ac:dyDescent="0.25">
      <c r="B12806" t="str">
        <f t="shared" si="203"/>
        <v/>
      </c>
      <c r="K12806"/>
    </row>
    <row r="12807" spans="2:11" x14ac:dyDescent="0.25">
      <c r="B12807" t="str">
        <f t="shared" si="203"/>
        <v/>
      </c>
      <c r="K12807"/>
    </row>
    <row r="12808" spans="2:11" x14ac:dyDescent="0.25">
      <c r="B12808" t="str">
        <f t="shared" si="203"/>
        <v/>
      </c>
      <c r="K12808"/>
    </row>
    <row r="12809" spans="2:11" x14ac:dyDescent="0.25">
      <c r="B12809" t="str">
        <f t="shared" si="203"/>
        <v/>
      </c>
      <c r="K12809"/>
    </row>
    <row r="12810" spans="2:11" x14ac:dyDescent="0.25">
      <c r="B12810" t="str">
        <f t="shared" ref="B12810:B12873" si="204">LEFT(A12810,3)</f>
        <v/>
      </c>
      <c r="K12810"/>
    </row>
    <row r="12811" spans="2:11" x14ac:dyDescent="0.25">
      <c r="B12811" t="str">
        <f t="shared" si="204"/>
        <v/>
      </c>
      <c r="K12811"/>
    </row>
    <row r="12812" spans="2:11" x14ac:dyDescent="0.25">
      <c r="B12812" t="str">
        <f t="shared" si="204"/>
        <v/>
      </c>
      <c r="K12812"/>
    </row>
    <row r="12813" spans="2:11" x14ac:dyDescent="0.25">
      <c r="B12813" t="str">
        <f t="shared" si="204"/>
        <v/>
      </c>
      <c r="K12813"/>
    </row>
    <row r="12814" spans="2:11" x14ac:dyDescent="0.25">
      <c r="B12814" t="str">
        <f t="shared" si="204"/>
        <v/>
      </c>
      <c r="K12814"/>
    </row>
    <row r="12815" spans="2:11" x14ac:dyDescent="0.25">
      <c r="B12815" t="str">
        <f t="shared" si="204"/>
        <v/>
      </c>
      <c r="K12815"/>
    </row>
    <row r="12816" spans="2:11" x14ac:dyDescent="0.25">
      <c r="B12816" t="str">
        <f t="shared" si="204"/>
        <v/>
      </c>
      <c r="K12816"/>
    </row>
    <row r="12817" spans="2:11" x14ac:dyDescent="0.25">
      <c r="B12817" t="str">
        <f t="shared" si="204"/>
        <v/>
      </c>
      <c r="K12817"/>
    </row>
    <row r="12818" spans="2:11" x14ac:dyDescent="0.25">
      <c r="B12818" t="str">
        <f t="shared" si="204"/>
        <v/>
      </c>
      <c r="K12818"/>
    </row>
    <row r="12819" spans="2:11" x14ac:dyDescent="0.25">
      <c r="B12819" t="str">
        <f t="shared" si="204"/>
        <v/>
      </c>
      <c r="K12819"/>
    </row>
    <row r="12820" spans="2:11" x14ac:dyDescent="0.25">
      <c r="B12820" t="str">
        <f t="shared" si="204"/>
        <v/>
      </c>
      <c r="K12820"/>
    </row>
    <row r="12821" spans="2:11" x14ac:dyDescent="0.25">
      <c r="B12821" t="str">
        <f t="shared" si="204"/>
        <v/>
      </c>
      <c r="K12821"/>
    </row>
    <row r="12822" spans="2:11" x14ac:dyDescent="0.25">
      <c r="B12822" t="str">
        <f t="shared" si="204"/>
        <v/>
      </c>
      <c r="K12822"/>
    </row>
    <row r="12823" spans="2:11" x14ac:dyDescent="0.25">
      <c r="B12823" t="str">
        <f t="shared" si="204"/>
        <v/>
      </c>
      <c r="K12823"/>
    </row>
    <row r="12824" spans="2:11" x14ac:dyDescent="0.25">
      <c r="B12824" t="str">
        <f t="shared" si="204"/>
        <v/>
      </c>
      <c r="K12824"/>
    </row>
    <row r="12825" spans="2:11" x14ac:dyDescent="0.25">
      <c r="B12825" t="str">
        <f t="shared" si="204"/>
        <v/>
      </c>
      <c r="K12825"/>
    </row>
    <row r="12826" spans="2:11" x14ac:dyDescent="0.25">
      <c r="B12826" t="str">
        <f t="shared" si="204"/>
        <v/>
      </c>
      <c r="K12826"/>
    </row>
    <row r="12827" spans="2:11" x14ac:dyDescent="0.25">
      <c r="B12827" t="str">
        <f t="shared" si="204"/>
        <v/>
      </c>
      <c r="K12827"/>
    </row>
    <row r="12828" spans="2:11" x14ac:dyDescent="0.25">
      <c r="B12828" t="str">
        <f t="shared" si="204"/>
        <v/>
      </c>
      <c r="K12828"/>
    </row>
    <row r="12829" spans="2:11" x14ac:dyDescent="0.25">
      <c r="B12829" t="str">
        <f t="shared" si="204"/>
        <v/>
      </c>
      <c r="K12829"/>
    </row>
    <row r="12830" spans="2:11" x14ac:dyDescent="0.25">
      <c r="B12830" t="str">
        <f t="shared" si="204"/>
        <v/>
      </c>
      <c r="K12830"/>
    </row>
    <row r="12831" spans="2:11" x14ac:dyDescent="0.25">
      <c r="B12831" t="str">
        <f t="shared" si="204"/>
        <v/>
      </c>
      <c r="K12831"/>
    </row>
    <row r="12832" spans="2:11" x14ac:dyDescent="0.25">
      <c r="B12832" t="str">
        <f t="shared" si="204"/>
        <v/>
      </c>
      <c r="K12832"/>
    </row>
    <row r="12833" spans="2:11" x14ac:dyDescent="0.25">
      <c r="B12833" t="str">
        <f t="shared" si="204"/>
        <v/>
      </c>
      <c r="K12833"/>
    </row>
    <row r="12834" spans="2:11" x14ac:dyDescent="0.25">
      <c r="B12834" t="str">
        <f t="shared" si="204"/>
        <v/>
      </c>
      <c r="K12834"/>
    </row>
    <row r="12835" spans="2:11" x14ac:dyDescent="0.25">
      <c r="B12835" t="str">
        <f t="shared" si="204"/>
        <v/>
      </c>
      <c r="K12835"/>
    </row>
    <row r="12836" spans="2:11" x14ac:dyDescent="0.25">
      <c r="B12836" t="str">
        <f t="shared" si="204"/>
        <v/>
      </c>
      <c r="K12836"/>
    </row>
    <row r="12837" spans="2:11" x14ac:dyDescent="0.25">
      <c r="B12837" t="str">
        <f t="shared" si="204"/>
        <v/>
      </c>
      <c r="K12837"/>
    </row>
    <row r="12838" spans="2:11" x14ac:dyDescent="0.25">
      <c r="B12838" t="str">
        <f t="shared" si="204"/>
        <v/>
      </c>
      <c r="K12838"/>
    </row>
    <row r="12839" spans="2:11" x14ac:dyDescent="0.25">
      <c r="B12839" t="str">
        <f t="shared" si="204"/>
        <v/>
      </c>
      <c r="K12839"/>
    </row>
    <row r="12840" spans="2:11" x14ac:dyDescent="0.25">
      <c r="B12840" t="str">
        <f t="shared" si="204"/>
        <v/>
      </c>
      <c r="K12840"/>
    </row>
    <row r="12841" spans="2:11" x14ac:dyDescent="0.25">
      <c r="B12841" t="str">
        <f t="shared" si="204"/>
        <v/>
      </c>
      <c r="K12841"/>
    </row>
    <row r="12842" spans="2:11" x14ac:dyDescent="0.25">
      <c r="B12842" t="str">
        <f t="shared" si="204"/>
        <v/>
      </c>
      <c r="K12842"/>
    </row>
    <row r="12843" spans="2:11" x14ac:dyDescent="0.25">
      <c r="B12843" t="str">
        <f t="shared" si="204"/>
        <v/>
      </c>
      <c r="K12843"/>
    </row>
    <row r="12844" spans="2:11" x14ac:dyDescent="0.25">
      <c r="B12844" t="str">
        <f t="shared" si="204"/>
        <v/>
      </c>
      <c r="K12844"/>
    </row>
    <row r="12845" spans="2:11" x14ac:dyDescent="0.25">
      <c r="B12845" t="str">
        <f t="shared" si="204"/>
        <v/>
      </c>
      <c r="K12845"/>
    </row>
    <row r="12846" spans="2:11" x14ac:dyDescent="0.25">
      <c r="B12846" t="str">
        <f t="shared" si="204"/>
        <v/>
      </c>
      <c r="K12846"/>
    </row>
    <row r="12847" spans="2:11" x14ac:dyDescent="0.25">
      <c r="B12847" t="str">
        <f t="shared" si="204"/>
        <v/>
      </c>
      <c r="K12847"/>
    </row>
    <row r="12848" spans="2:11" x14ac:dyDescent="0.25">
      <c r="B12848" t="str">
        <f t="shared" si="204"/>
        <v/>
      </c>
      <c r="K12848"/>
    </row>
    <row r="12849" spans="2:11" x14ac:dyDescent="0.25">
      <c r="B12849" t="str">
        <f t="shared" si="204"/>
        <v/>
      </c>
      <c r="K12849"/>
    </row>
    <row r="12850" spans="2:11" x14ac:dyDescent="0.25">
      <c r="B12850" t="str">
        <f t="shared" si="204"/>
        <v/>
      </c>
      <c r="K12850"/>
    </row>
    <row r="12851" spans="2:11" x14ac:dyDescent="0.25">
      <c r="B12851" t="str">
        <f t="shared" si="204"/>
        <v/>
      </c>
      <c r="K12851"/>
    </row>
    <row r="12852" spans="2:11" x14ac:dyDescent="0.25">
      <c r="B12852" t="str">
        <f t="shared" si="204"/>
        <v/>
      </c>
      <c r="K12852"/>
    </row>
    <row r="12853" spans="2:11" x14ac:dyDescent="0.25">
      <c r="B12853" t="str">
        <f t="shared" si="204"/>
        <v/>
      </c>
      <c r="K12853"/>
    </row>
    <row r="12854" spans="2:11" x14ac:dyDescent="0.25">
      <c r="B12854" t="str">
        <f t="shared" si="204"/>
        <v/>
      </c>
      <c r="K12854"/>
    </row>
    <row r="12855" spans="2:11" x14ac:dyDescent="0.25">
      <c r="B12855" t="str">
        <f t="shared" si="204"/>
        <v/>
      </c>
      <c r="K12855"/>
    </row>
    <row r="12856" spans="2:11" x14ac:dyDescent="0.25">
      <c r="B12856" t="str">
        <f t="shared" si="204"/>
        <v/>
      </c>
      <c r="K12856"/>
    </row>
    <row r="12857" spans="2:11" x14ac:dyDescent="0.25">
      <c r="B12857" t="str">
        <f t="shared" si="204"/>
        <v/>
      </c>
      <c r="K12857"/>
    </row>
    <row r="12858" spans="2:11" x14ac:dyDescent="0.25">
      <c r="B12858" t="str">
        <f t="shared" si="204"/>
        <v/>
      </c>
      <c r="K12858"/>
    </row>
    <row r="12859" spans="2:11" x14ac:dyDescent="0.25">
      <c r="B12859" t="str">
        <f t="shared" si="204"/>
        <v/>
      </c>
      <c r="K12859"/>
    </row>
    <row r="12860" spans="2:11" x14ac:dyDescent="0.25">
      <c r="B12860" t="str">
        <f t="shared" si="204"/>
        <v/>
      </c>
      <c r="K12860"/>
    </row>
    <row r="12861" spans="2:11" x14ac:dyDescent="0.25">
      <c r="B12861" t="str">
        <f t="shared" si="204"/>
        <v/>
      </c>
      <c r="K12861"/>
    </row>
    <row r="12862" spans="2:11" x14ac:dyDescent="0.25">
      <c r="B12862" t="str">
        <f t="shared" si="204"/>
        <v/>
      </c>
      <c r="K12862"/>
    </row>
    <row r="12863" spans="2:11" x14ac:dyDescent="0.25">
      <c r="B12863" t="str">
        <f t="shared" si="204"/>
        <v/>
      </c>
      <c r="K12863"/>
    </row>
    <row r="12864" spans="2:11" x14ac:dyDescent="0.25">
      <c r="B12864" t="str">
        <f t="shared" si="204"/>
        <v/>
      </c>
      <c r="K12864"/>
    </row>
    <row r="12865" spans="2:11" x14ac:dyDescent="0.25">
      <c r="B12865" t="str">
        <f t="shared" si="204"/>
        <v/>
      </c>
      <c r="K12865"/>
    </row>
    <row r="12866" spans="2:11" x14ac:dyDescent="0.25">
      <c r="B12866" t="str">
        <f t="shared" si="204"/>
        <v/>
      </c>
      <c r="K12866"/>
    </row>
    <row r="12867" spans="2:11" x14ac:dyDescent="0.25">
      <c r="B12867" t="str">
        <f t="shared" si="204"/>
        <v/>
      </c>
      <c r="K12867"/>
    </row>
    <row r="12868" spans="2:11" x14ac:dyDescent="0.25">
      <c r="B12868" t="str">
        <f t="shared" si="204"/>
        <v/>
      </c>
      <c r="K12868"/>
    </row>
    <row r="12869" spans="2:11" x14ac:dyDescent="0.25">
      <c r="B12869" t="str">
        <f t="shared" si="204"/>
        <v/>
      </c>
      <c r="K12869"/>
    </row>
    <row r="12870" spans="2:11" x14ac:dyDescent="0.25">
      <c r="B12870" t="str">
        <f t="shared" si="204"/>
        <v/>
      </c>
      <c r="K12870"/>
    </row>
    <row r="12871" spans="2:11" x14ac:dyDescent="0.25">
      <c r="B12871" t="str">
        <f t="shared" si="204"/>
        <v/>
      </c>
      <c r="K12871"/>
    </row>
    <row r="12872" spans="2:11" x14ac:dyDescent="0.25">
      <c r="B12872" t="str">
        <f t="shared" si="204"/>
        <v/>
      </c>
      <c r="K12872"/>
    </row>
    <row r="12873" spans="2:11" x14ac:dyDescent="0.25">
      <c r="B12873" t="str">
        <f t="shared" si="204"/>
        <v/>
      </c>
      <c r="K12873"/>
    </row>
    <row r="12874" spans="2:11" x14ac:dyDescent="0.25">
      <c r="B12874" t="str">
        <f t="shared" ref="B12874:B12937" si="205">LEFT(A12874,3)</f>
        <v/>
      </c>
      <c r="K12874"/>
    </row>
    <row r="12875" spans="2:11" x14ac:dyDescent="0.25">
      <c r="B12875" t="str">
        <f t="shared" si="205"/>
        <v/>
      </c>
      <c r="K12875"/>
    </row>
    <row r="12876" spans="2:11" x14ac:dyDescent="0.25">
      <c r="B12876" t="str">
        <f t="shared" si="205"/>
        <v/>
      </c>
      <c r="K12876"/>
    </row>
    <row r="12877" spans="2:11" x14ac:dyDescent="0.25">
      <c r="B12877" t="str">
        <f t="shared" si="205"/>
        <v/>
      </c>
      <c r="K12877"/>
    </row>
    <row r="12878" spans="2:11" x14ac:dyDescent="0.25">
      <c r="B12878" t="str">
        <f t="shared" si="205"/>
        <v/>
      </c>
      <c r="K12878"/>
    </row>
    <row r="12879" spans="2:11" x14ac:dyDescent="0.25">
      <c r="B12879" t="str">
        <f t="shared" si="205"/>
        <v/>
      </c>
      <c r="K12879"/>
    </row>
    <row r="12880" spans="2:11" x14ac:dyDescent="0.25">
      <c r="B12880" t="str">
        <f t="shared" si="205"/>
        <v/>
      </c>
      <c r="K12880"/>
    </row>
    <row r="12881" spans="2:11" x14ac:dyDescent="0.25">
      <c r="B12881" t="str">
        <f t="shared" si="205"/>
        <v/>
      </c>
      <c r="K12881"/>
    </row>
    <row r="12882" spans="2:11" x14ac:dyDescent="0.25">
      <c r="B12882" t="str">
        <f t="shared" si="205"/>
        <v/>
      </c>
      <c r="K12882"/>
    </row>
    <row r="12883" spans="2:11" x14ac:dyDescent="0.25">
      <c r="B12883" t="str">
        <f t="shared" si="205"/>
        <v/>
      </c>
      <c r="K12883"/>
    </row>
    <row r="12884" spans="2:11" x14ac:dyDescent="0.25">
      <c r="B12884" t="str">
        <f t="shared" si="205"/>
        <v/>
      </c>
      <c r="K12884"/>
    </row>
    <row r="12885" spans="2:11" x14ac:dyDescent="0.25">
      <c r="B12885" t="str">
        <f t="shared" si="205"/>
        <v/>
      </c>
      <c r="K12885"/>
    </row>
    <row r="12886" spans="2:11" x14ac:dyDescent="0.25">
      <c r="B12886" t="str">
        <f t="shared" si="205"/>
        <v/>
      </c>
      <c r="K12886"/>
    </row>
    <row r="12887" spans="2:11" x14ac:dyDescent="0.25">
      <c r="B12887" t="str">
        <f t="shared" si="205"/>
        <v/>
      </c>
      <c r="K12887"/>
    </row>
    <row r="12888" spans="2:11" x14ac:dyDescent="0.25">
      <c r="B12888" t="str">
        <f t="shared" si="205"/>
        <v/>
      </c>
      <c r="K12888"/>
    </row>
    <row r="12889" spans="2:11" x14ac:dyDescent="0.25">
      <c r="B12889" t="str">
        <f t="shared" si="205"/>
        <v/>
      </c>
      <c r="K12889"/>
    </row>
    <row r="12890" spans="2:11" x14ac:dyDescent="0.25">
      <c r="B12890" t="str">
        <f t="shared" si="205"/>
        <v/>
      </c>
      <c r="K12890"/>
    </row>
    <row r="12891" spans="2:11" x14ac:dyDescent="0.25">
      <c r="B12891" t="str">
        <f t="shared" si="205"/>
        <v/>
      </c>
      <c r="K12891"/>
    </row>
    <row r="12892" spans="2:11" x14ac:dyDescent="0.25">
      <c r="B12892" t="str">
        <f t="shared" si="205"/>
        <v/>
      </c>
      <c r="K12892"/>
    </row>
    <row r="12893" spans="2:11" x14ac:dyDescent="0.25">
      <c r="B12893" t="str">
        <f t="shared" si="205"/>
        <v/>
      </c>
      <c r="K12893"/>
    </row>
    <row r="12894" spans="2:11" x14ac:dyDescent="0.25">
      <c r="B12894" t="str">
        <f t="shared" si="205"/>
        <v/>
      </c>
      <c r="K12894"/>
    </row>
    <row r="12895" spans="2:11" x14ac:dyDescent="0.25">
      <c r="B12895" t="str">
        <f t="shared" si="205"/>
        <v/>
      </c>
      <c r="K12895"/>
    </row>
    <row r="12896" spans="2:11" x14ac:dyDescent="0.25">
      <c r="B12896" t="str">
        <f t="shared" si="205"/>
        <v/>
      </c>
      <c r="K12896"/>
    </row>
    <row r="12897" spans="2:11" x14ac:dyDescent="0.25">
      <c r="B12897" t="str">
        <f t="shared" si="205"/>
        <v/>
      </c>
      <c r="K12897"/>
    </row>
    <row r="12898" spans="2:11" x14ac:dyDescent="0.25">
      <c r="B12898" t="str">
        <f t="shared" si="205"/>
        <v/>
      </c>
      <c r="K12898"/>
    </row>
    <row r="12899" spans="2:11" x14ac:dyDescent="0.25">
      <c r="B12899" t="str">
        <f t="shared" si="205"/>
        <v/>
      </c>
      <c r="K12899"/>
    </row>
    <row r="12900" spans="2:11" x14ac:dyDescent="0.25">
      <c r="B12900" t="str">
        <f t="shared" si="205"/>
        <v/>
      </c>
      <c r="K12900"/>
    </row>
    <row r="12901" spans="2:11" x14ac:dyDescent="0.25">
      <c r="B12901" t="str">
        <f t="shared" si="205"/>
        <v/>
      </c>
      <c r="K12901"/>
    </row>
    <row r="12902" spans="2:11" x14ac:dyDescent="0.25">
      <c r="B12902" t="str">
        <f t="shared" si="205"/>
        <v/>
      </c>
      <c r="K12902"/>
    </row>
    <row r="12903" spans="2:11" x14ac:dyDescent="0.25">
      <c r="B12903" t="str">
        <f t="shared" si="205"/>
        <v/>
      </c>
      <c r="K12903"/>
    </row>
    <row r="12904" spans="2:11" x14ac:dyDescent="0.25">
      <c r="B12904" t="str">
        <f t="shared" si="205"/>
        <v/>
      </c>
      <c r="K12904"/>
    </row>
    <row r="12905" spans="2:11" x14ac:dyDescent="0.25">
      <c r="B12905" t="str">
        <f t="shared" si="205"/>
        <v/>
      </c>
      <c r="K12905"/>
    </row>
    <row r="12906" spans="2:11" x14ac:dyDescent="0.25">
      <c r="B12906" t="str">
        <f t="shared" si="205"/>
        <v/>
      </c>
      <c r="K12906"/>
    </row>
    <row r="12907" spans="2:11" x14ac:dyDescent="0.25">
      <c r="B12907" t="str">
        <f t="shared" si="205"/>
        <v/>
      </c>
      <c r="K12907"/>
    </row>
    <row r="12908" spans="2:11" x14ac:dyDescent="0.25">
      <c r="B12908" t="str">
        <f t="shared" si="205"/>
        <v/>
      </c>
      <c r="K12908"/>
    </row>
    <row r="12909" spans="2:11" x14ac:dyDescent="0.25">
      <c r="B12909" t="str">
        <f t="shared" si="205"/>
        <v/>
      </c>
      <c r="K12909"/>
    </row>
    <row r="12910" spans="2:11" x14ac:dyDescent="0.25">
      <c r="B12910" t="str">
        <f t="shared" si="205"/>
        <v/>
      </c>
      <c r="K12910"/>
    </row>
    <row r="12911" spans="2:11" x14ac:dyDescent="0.25">
      <c r="B12911" t="str">
        <f t="shared" si="205"/>
        <v/>
      </c>
      <c r="K12911"/>
    </row>
    <row r="12912" spans="2:11" x14ac:dyDescent="0.25">
      <c r="B12912" t="str">
        <f t="shared" si="205"/>
        <v/>
      </c>
      <c r="K12912"/>
    </row>
    <row r="12913" spans="2:11" x14ac:dyDescent="0.25">
      <c r="B12913" t="str">
        <f t="shared" si="205"/>
        <v/>
      </c>
      <c r="K12913"/>
    </row>
    <row r="12914" spans="2:11" x14ac:dyDescent="0.25">
      <c r="B12914" t="str">
        <f t="shared" si="205"/>
        <v/>
      </c>
      <c r="K12914"/>
    </row>
    <row r="12915" spans="2:11" x14ac:dyDescent="0.25">
      <c r="B12915" t="str">
        <f t="shared" si="205"/>
        <v/>
      </c>
      <c r="K12915"/>
    </row>
    <row r="12916" spans="2:11" x14ac:dyDescent="0.25">
      <c r="B12916" t="str">
        <f t="shared" si="205"/>
        <v/>
      </c>
      <c r="K12916"/>
    </row>
    <row r="12917" spans="2:11" x14ac:dyDescent="0.25">
      <c r="B12917" t="str">
        <f t="shared" si="205"/>
        <v/>
      </c>
      <c r="K12917"/>
    </row>
    <row r="12918" spans="2:11" x14ac:dyDescent="0.25">
      <c r="B12918" t="str">
        <f t="shared" si="205"/>
        <v/>
      </c>
      <c r="K12918"/>
    </row>
    <row r="12919" spans="2:11" x14ac:dyDescent="0.25">
      <c r="B12919" t="str">
        <f t="shared" si="205"/>
        <v/>
      </c>
      <c r="K12919"/>
    </row>
    <row r="12920" spans="2:11" x14ac:dyDescent="0.25">
      <c r="B12920" t="str">
        <f t="shared" si="205"/>
        <v/>
      </c>
      <c r="K12920"/>
    </row>
    <row r="12921" spans="2:11" x14ac:dyDescent="0.25">
      <c r="B12921" t="str">
        <f t="shared" si="205"/>
        <v/>
      </c>
      <c r="K12921"/>
    </row>
    <row r="12922" spans="2:11" x14ac:dyDescent="0.25">
      <c r="B12922" t="str">
        <f t="shared" si="205"/>
        <v/>
      </c>
      <c r="K12922"/>
    </row>
    <row r="12923" spans="2:11" x14ac:dyDescent="0.25">
      <c r="B12923" t="str">
        <f t="shared" si="205"/>
        <v/>
      </c>
      <c r="K12923"/>
    </row>
    <row r="12924" spans="2:11" x14ac:dyDescent="0.25">
      <c r="B12924" t="str">
        <f t="shared" si="205"/>
        <v/>
      </c>
      <c r="K12924"/>
    </row>
    <row r="12925" spans="2:11" x14ac:dyDescent="0.25">
      <c r="B12925" t="str">
        <f t="shared" si="205"/>
        <v/>
      </c>
      <c r="K12925"/>
    </row>
    <row r="12926" spans="2:11" x14ac:dyDescent="0.25">
      <c r="B12926" t="str">
        <f t="shared" si="205"/>
        <v/>
      </c>
      <c r="K12926"/>
    </row>
    <row r="12927" spans="2:11" x14ac:dyDescent="0.25">
      <c r="B12927" t="str">
        <f t="shared" si="205"/>
        <v/>
      </c>
      <c r="K12927"/>
    </row>
    <row r="12928" spans="2:11" x14ac:dyDescent="0.25">
      <c r="B12928" t="str">
        <f t="shared" si="205"/>
        <v/>
      </c>
      <c r="K12928"/>
    </row>
    <row r="12929" spans="2:11" x14ac:dyDescent="0.25">
      <c r="B12929" t="str">
        <f t="shared" si="205"/>
        <v/>
      </c>
      <c r="K12929"/>
    </row>
    <row r="12930" spans="2:11" x14ac:dyDescent="0.25">
      <c r="B12930" t="str">
        <f t="shared" si="205"/>
        <v/>
      </c>
      <c r="K12930"/>
    </row>
    <row r="12931" spans="2:11" x14ac:dyDescent="0.25">
      <c r="B12931" t="str">
        <f t="shared" si="205"/>
        <v/>
      </c>
      <c r="K12931"/>
    </row>
    <row r="12932" spans="2:11" x14ac:dyDescent="0.25">
      <c r="B12932" t="str">
        <f t="shared" si="205"/>
        <v/>
      </c>
      <c r="K12932"/>
    </row>
    <row r="12933" spans="2:11" x14ac:dyDescent="0.25">
      <c r="B12933" t="str">
        <f t="shared" si="205"/>
        <v/>
      </c>
      <c r="K12933"/>
    </row>
    <row r="12934" spans="2:11" x14ac:dyDescent="0.25">
      <c r="B12934" t="str">
        <f t="shared" si="205"/>
        <v/>
      </c>
      <c r="K12934"/>
    </row>
    <row r="12935" spans="2:11" x14ac:dyDescent="0.25">
      <c r="B12935" t="str">
        <f t="shared" si="205"/>
        <v/>
      </c>
      <c r="K12935"/>
    </row>
    <row r="12936" spans="2:11" x14ac:dyDescent="0.25">
      <c r="B12936" t="str">
        <f t="shared" si="205"/>
        <v/>
      </c>
      <c r="K12936"/>
    </row>
    <row r="12937" spans="2:11" x14ac:dyDescent="0.25">
      <c r="B12937" t="str">
        <f t="shared" si="205"/>
        <v/>
      </c>
      <c r="K12937"/>
    </row>
    <row r="12938" spans="2:11" x14ac:dyDescent="0.25">
      <c r="B12938" t="str">
        <f t="shared" ref="B12938:B13001" si="206">LEFT(A12938,3)</f>
        <v/>
      </c>
      <c r="K12938"/>
    </row>
    <row r="12939" spans="2:11" x14ac:dyDescent="0.25">
      <c r="B12939" t="str">
        <f t="shared" si="206"/>
        <v/>
      </c>
      <c r="K12939"/>
    </row>
    <row r="12940" spans="2:11" x14ac:dyDescent="0.25">
      <c r="B12940" t="str">
        <f t="shared" si="206"/>
        <v/>
      </c>
      <c r="K12940"/>
    </row>
    <row r="12941" spans="2:11" x14ac:dyDescent="0.25">
      <c r="B12941" t="str">
        <f t="shared" si="206"/>
        <v/>
      </c>
      <c r="K12941"/>
    </row>
    <row r="12942" spans="2:11" x14ac:dyDescent="0.25">
      <c r="B12942" t="str">
        <f t="shared" si="206"/>
        <v/>
      </c>
      <c r="K12942"/>
    </row>
    <row r="12943" spans="2:11" x14ac:dyDescent="0.25">
      <c r="B12943" t="str">
        <f t="shared" si="206"/>
        <v/>
      </c>
      <c r="K12943"/>
    </row>
    <row r="12944" spans="2:11" x14ac:dyDescent="0.25">
      <c r="B12944" t="str">
        <f t="shared" si="206"/>
        <v/>
      </c>
      <c r="K12944"/>
    </row>
    <row r="12945" spans="2:11" x14ac:dyDescent="0.25">
      <c r="B12945" t="str">
        <f t="shared" si="206"/>
        <v/>
      </c>
      <c r="K12945"/>
    </row>
    <row r="12946" spans="2:11" x14ac:dyDescent="0.25">
      <c r="B12946" t="str">
        <f t="shared" si="206"/>
        <v/>
      </c>
      <c r="K12946"/>
    </row>
    <row r="12947" spans="2:11" x14ac:dyDescent="0.25">
      <c r="B12947" t="str">
        <f t="shared" si="206"/>
        <v/>
      </c>
      <c r="K12947"/>
    </row>
    <row r="12948" spans="2:11" x14ac:dyDescent="0.25">
      <c r="B12948" t="str">
        <f t="shared" si="206"/>
        <v/>
      </c>
      <c r="K12948"/>
    </row>
    <row r="12949" spans="2:11" x14ac:dyDescent="0.25">
      <c r="B12949" t="str">
        <f t="shared" si="206"/>
        <v/>
      </c>
      <c r="K12949"/>
    </row>
    <row r="12950" spans="2:11" x14ac:dyDescent="0.25">
      <c r="B12950" t="str">
        <f t="shared" si="206"/>
        <v/>
      </c>
      <c r="K12950"/>
    </row>
    <row r="12951" spans="2:11" x14ac:dyDescent="0.25">
      <c r="B12951" t="str">
        <f t="shared" si="206"/>
        <v/>
      </c>
      <c r="K12951"/>
    </row>
    <row r="12952" spans="2:11" x14ac:dyDescent="0.25">
      <c r="B12952" t="str">
        <f t="shared" si="206"/>
        <v/>
      </c>
      <c r="K12952"/>
    </row>
    <row r="12953" spans="2:11" x14ac:dyDescent="0.25">
      <c r="B12953" t="str">
        <f t="shared" si="206"/>
        <v/>
      </c>
      <c r="K12953"/>
    </row>
    <row r="12954" spans="2:11" x14ac:dyDescent="0.25">
      <c r="B12954" t="str">
        <f t="shared" si="206"/>
        <v/>
      </c>
      <c r="K12954"/>
    </row>
    <row r="12955" spans="2:11" x14ac:dyDescent="0.25">
      <c r="B12955" t="str">
        <f t="shared" si="206"/>
        <v/>
      </c>
      <c r="K12955"/>
    </row>
    <row r="12956" spans="2:11" x14ac:dyDescent="0.25">
      <c r="B12956" t="str">
        <f t="shared" si="206"/>
        <v/>
      </c>
      <c r="K12956"/>
    </row>
    <row r="12957" spans="2:11" x14ac:dyDescent="0.25">
      <c r="B12957" t="str">
        <f t="shared" si="206"/>
        <v/>
      </c>
      <c r="K12957"/>
    </row>
    <row r="12958" spans="2:11" x14ac:dyDescent="0.25">
      <c r="B12958" t="str">
        <f t="shared" si="206"/>
        <v/>
      </c>
      <c r="K12958"/>
    </row>
    <row r="12959" spans="2:11" x14ac:dyDescent="0.25">
      <c r="B12959" t="str">
        <f t="shared" si="206"/>
        <v/>
      </c>
      <c r="K12959"/>
    </row>
    <row r="12960" spans="2:11" x14ac:dyDescent="0.25">
      <c r="B12960" t="str">
        <f t="shared" si="206"/>
        <v/>
      </c>
      <c r="K12960"/>
    </row>
    <row r="12961" spans="2:11" x14ac:dyDescent="0.25">
      <c r="B12961" t="str">
        <f t="shared" si="206"/>
        <v/>
      </c>
      <c r="K12961"/>
    </row>
    <row r="12962" spans="2:11" x14ac:dyDescent="0.25">
      <c r="B12962" t="str">
        <f t="shared" si="206"/>
        <v/>
      </c>
      <c r="K12962"/>
    </row>
    <row r="12963" spans="2:11" x14ac:dyDescent="0.25">
      <c r="B12963" t="str">
        <f t="shared" si="206"/>
        <v/>
      </c>
      <c r="K12963"/>
    </row>
    <row r="12964" spans="2:11" x14ac:dyDescent="0.25">
      <c r="B12964" t="str">
        <f t="shared" si="206"/>
        <v/>
      </c>
      <c r="K12964"/>
    </row>
    <row r="12965" spans="2:11" x14ac:dyDescent="0.25">
      <c r="B12965" t="str">
        <f t="shared" si="206"/>
        <v/>
      </c>
      <c r="K12965"/>
    </row>
    <row r="12966" spans="2:11" x14ac:dyDescent="0.25">
      <c r="B12966" t="str">
        <f t="shared" si="206"/>
        <v/>
      </c>
      <c r="K12966"/>
    </row>
    <row r="12967" spans="2:11" x14ac:dyDescent="0.25">
      <c r="B12967" t="str">
        <f t="shared" si="206"/>
        <v/>
      </c>
      <c r="K12967"/>
    </row>
    <row r="12968" spans="2:11" x14ac:dyDescent="0.25">
      <c r="B12968" t="str">
        <f t="shared" si="206"/>
        <v/>
      </c>
      <c r="K12968"/>
    </row>
    <row r="12969" spans="2:11" x14ac:dyDescent="0.25">
      <c r="B12969" t="str">
        <f t="shared" si="206"/>
        <v/>
      </c>
      <c r="K12969"/>
    </row>
    <row r="12970" spans="2:11" x14ac:dyDescent="0.25">
      <c r="B12970" t="str">
        <f t="shared" si="206"/>
        <v/>
      </c>
      <c r="K12970"/>
    </row>
    <row r="12971" spans="2:11" x14ac:dyDescent="0.25">
      <c r="B12971" t="str">
        <f t="shared" si="206"/>
        <v/>
      </c>
      <c r="K12971"/>
    </row>
    <row r="12972" spans="2:11" x14ac:dyDescent="0.25">
      <c r="B12972" t="str">
        <f t="shared" si="206"/>
        <v/>
      </c>
      <c r="K12972"/>
    </row>
    <row r="12973" spans="2:11" x14ac:dyDescent="0.25">
      <c r="B12973" t="str">
        <f t="shared" si="206"/>
        <v/>
      </c>
      <c r="K12973"/>
    </row>
    <row r="12974" spans="2:11" x14ac:dyDescent="0.25">
      <c r="B12974" t="str">
        <f t="shared" si="206"/>
        <v/>
      </c>
      <c r="K12974"/>
    </row>
    <row r="12975" spans="2:11" x14ac:dyDescent="0.25">
      <c r="B12975" t="str">
        <f t="shared" si="206"/>
        <v/>
      </c>
      <c r="K12975"/>
    </row>
    <row r="12976" spans="2:11" x14ac:dyDescent="0.25">
      <c r="B12976" t="str">
        <f t="shared" si="206"/>
        <v/>
      </c>
      <c r="K12976"/>
    </row>
    <row r="12977" spans="2:11" x14ac:dyDescent="0.25">
      <c r="B12977" t="str">
        <f t="shared" si="206"/>
        <v/>
      </c>
      <c r="K12977"/>
    </row>
    <row r="12978" spans="2:11" x14ac:dyDescent="0.25">
      <c r="B12978" t="str">
        <f t="shared" si="206"/>
        <v/>
      </c>
      <c r="K12978"/>
    </row>
    <row r="12979" spans="2:11" x14ac:dyDescent="0.25">
      <c r="B12979" t="str">
        <f t="shared" si="206"/>
        <v/>
      </c>
      <c r="K12979"/>
    </row>
    <row r="12980" spans="2:11" x14ac:dyDescent="0.25">
      <c r="B12980" t="str">
        <f t="shared" si="206"/>
        <v/>
      </c>
      <c r="K12980"/>
    </row>
    <row r="12981" spans="2:11" x14ac:dyDescent="0.25">
      <c r="B12981" t="str">
        <f t="shared" si="206"/>
        <v/>
      </c>
      <c r="K12981"/>
    </row>
    <row r="12982" spans="2:11" x14ac:dyDescent="0.25">
      <c r="B12982" t="str">
        <f t="shared" si="206"/>
        <v/>
      </c>
      <c r="K12982"/>
    </row>
    <row r="12983" spans="2:11" x14ac:dyDescent="0.25">
      <c r="B12983" t="str">
        <f t="shared" si="206"/>
        <v/>
      </c>
      <c r="K12983"/>
    </row>
    <row r="12984" spans="2:11" x14ac:dyDescent="0.25">
      <c r="B12984" t="str">
        <f t="shared" si="206"/>
        <v/>
      </c>
      <c r="K12984"/>
    </row>
    <row r="12985" spans="2:11" x14ac:dyDescent="0.25">
      <c r="B12985" t="str">
        <f t="shared" si="206"/>
        <v/>
      </c>
      <c r="K12985"/>
    </row>
    <row r="12986" spans="2:11" x14ac:dyDescent="0.25">
      <c r="B12986" t="str">
        <f t="shared" si="206"/>
        <v/>
      </c>
      <c r="K12986"/>
    </row>
    <row r="12987" spans="2:11" x14ac:dyDescent="0.25">
      <c r="B12987" t="str">
        <f t="shared" si="206"/>
        <v/>
      </c>
      <c r="K12987"/>
    </row>
    <row r="12988" spans="2:11" x14ac:dyDescent="0.25">
      <c r="B12988" t="str">
        <f t="shared" si="206"/>
        <v/>
      </c>
      <c r="K12988"/>
    </row>
    <row r="12989" spans="2:11" x14ac:dyDescent="0.25">
      <c r="B12989" t="str">
        <f t="shared" si="206"/>
        <v/>
      </c>
      <c r="K12989"/>
    </row>
    <row r="12990" spans="2:11" x14ac:dyDescent="0.25">
      <c r="B12990" t="str">
        <f t="shared" si="206"/>
        <v/>
      </c>
      <c r="K12990"/>
    </row>
    <row r="12991" spans="2:11" x14ac:dyDescent="0.25">
      <c r="B12991" t="str">
        <f t="shared" si="206"/>
        <v/>
      </c>
      <c r="K12991"/>
    </row>
    <row r="12992" spans="2:11" x14ac:dyDescent="0.25">
      <c r="B12992" t="str">
        <f t="shared" si="206"/>
        <v/>
      </c>
      <c r="K12992"/>
    </row>
    <row r="12993" spans="2:11" x14ac:dyDescent="0.25">
      <c r="B12993" t="str">
        <f t="shared" si="206"/>
        <v/>
      </c>
      <c r="K12993"/>
    </row>
    <row r="12994" spans="2:11" x14ac:dyDescent="0.25">
      <c r="B12994" t="str">
        <f t="shared" si="206"/>
        <v/>
      </c>
      <c r="K12994"/>
    </row>
    <row r="12995" spans="2:11" x14ac:dyDescent="0.25">
      <c r="B12995" t="str">
        <f t="shared" si="206"/>
        <v/>
      </c>
      <c r="K12995"/>
    </row>
    <row r="12996" spans="2:11" x14ac:dyDescent="0.25">
      <c r="B12996" t="str">
        <f t="shared" si="206"/>
        <v/>
      </c>
      <c r="K12996"/>
    </row>
    <row r="12997" spans="2:11" x14ac:dyDescent="0.25">
      <c r="B12997" t="str">
        <f t="shared" si="206"/>
        <v/>
      </c>
      <c r="K12997"/>
    </row>
    <row r="12998" spans="2:11" x14ac:dyDescent="0.25">
      <c r="B12998" t="str">
        <f t="shared" si="206"/>
        <v/>
      </c>
      <c r="K12998"/>
    </row>
    <row r="12999" spans="2:11" x14ac:dyDescent="0.25">
      <c r="B12999" t="str">
        <f t="shared" si="206"/>
        <v/>
      </c>
      <c r="K12999"/>
    </row>
    <row r="13000" spans="2:11" x14ac:dyDescent="0.25">
      <c r="B13000" t="str">
        <f t="shared" si="206"/>
        <v/>
      </c>
      <c r="K13000"/>
    </row>
    <row r="13001" spans="2:11" x14ac:dyDescent="0.25">
      <c r="B13001" t="str">
        <f t="shared" si="206"/>
        <v/>
      </c>
      <c r="K13001"/>
    </row>
    <row r="13002" spans="2:11" x14ac:dyDescent="0.25">
      <c r="B13002" t="str">
        <f t="shared" ref="B13002:B13065" si="207">LEFT(A13002,3)</f>
        <v/>
      </c>
      <c r="K13002"/>
    </row>
    <row r="13003" spans="2:11" x14ac:dyDescent="0.25">
      <c r="B13003" t="str">
        <f t="shared" si="207"/>
        <v/>
      </c>
      <c r="K13003"/>
    </row>
    <row r="13004" spans="2:11" x14ac:dyDescent="0.25">
      <c r="B13004" t="str">
        <f t="shared" si="207"/>
        <v/>
      </c>
      <c r="K13004"/>
    </row>
    <row r="13005" spans="2:11" x14ac:dyDescent="0.25">
      <c r="B13005" t="str">
        <f t="shared" si="207"/>
        <v/>
      </c>
      <c r="K13005"/>
    </row>
    <row r="13006" spans="2:11" x14ac:dyDescent="0.25">
      <c r="B13006" t="str">
        <f t="shared" si="207"/>
        <v/>
      </c>
      <c r="K13006"/>
    </row>
    <row r="13007" spans="2:11" x14ac:dyDescent="0.25">
      <c r="B13007" t="str">
        <f t="shared" si="207"/>
        <v/>
      </c>
      <c r="K13007"/>
    </row>
    <row r="13008" spans="2:11" x14ac:dyDescent="0.25">
      <c r="B13008" t="str">
        <f t="shared" si="207"/>
        <v/>
      </c>
      <c r="K13008"/>
    </row>
    <row r="13009" spans="2:11" x14ac:dyDescent="0.25">
      <c r="B13009" t="str">
        <f t="shared" si="207"/>
        <v/>
      </c>
      <c r="K13009"/>
    </row>
    <row r="13010" spans="2:11" x14ac:dyDescent="0.25">
      <c r="B13010" t="str">
        <f t="shared" si="207"/>
        <v/>
      </c>
      <c r="K13010"/>
    </row>
    <row r="13011" spans="2:11" x14ac:dyDescent="0.25">
      <c r="B13011" t="str">
        <f t="shared" si="207"/>
        <v/>
      </c>
      <c r="K13011"/>
    </row>
    <row r="13012" spans="2:11" x14ac:dyDescent="0.25">
      <c r="B13012" t="str">
        <f t="shared" si="207"/>
        <v/>
      </c>
      <c r="K13012"/>
    </row>
    <row r="13013" spans="2:11" x14ac:dyDescent="0.25">
      <c r="B13013" t="str">
        <f t="shared" si="207"/>
        <v/>
      </c>
      <c r="K13013"/>
    </row>
    <row r="13014" spans="2:11" x14ac:dyDescent="0.25">
      <c r="B13014" t="str">
        <f t="shared" si="207"/>
        <v/>
      </c>
      <c r="K13014"/>
    </row>
    <row r="13015" spans="2:11" x14ac:dyDescent="0.25">
      <c r="B13015" t="str">
        <f t="shared" si="207"/>
        <v/>
      </c>
      <c r="K13015"/>
    </row>
    <row r="13016" spans="2:11" x14ac:dyDescent="0.25">
      <c r="B13016" t="str">
        <f t="shared" si="207"/>
        <v/>
      </c>
      <c r="K13016"/>
    </row>
    <row r="13017" spans="2:11" x14ac:dyDescent="0.25">
      <c r="B13017" t="str">
        <f t="shared" si="207"/>
        <v/>
      </c>
      <c r="K13017"/>
    </row>
    <row r="13018" spans="2:11" x14ac:dyDescent="0.25">
      <c r="B13018" t="str">
        <f t="shared" si="207"/>
        <v/>
      </c>
      <c r="K13018"/>
    </row>
    <row r="13019" spans="2:11" x14ac:dyDescent="0.25">
      <c r="B13019" t="str">
        <f t="shared" si="207"/>
        <v/>
      </c>
      <c r="K13019"/>
    </row>
    <row r="13020" spans="2:11" x14ac:dyDescent="0.25">
      <c r="B13020" t="str">
        <f t="shared" si="207"/>
        <v/>
      </c>
      <c r="K13020"/>
    </row>
    <row r="13021" spans="2:11" x14ac:dyDescent="0.25">
      <c r="B13021" t="str">
        <f t="shared" si="207"/>
        <v/>
      </c>
      <c r="K13021"/>
    </row>
    <row r="13022" spans="2:11" x14ac:dyDescent="0.25">
      <c r="B13022" t="str">
        <f t="shared" si="207"/>
        <v/>
      </c>
      <c r="K13022"/>
    </row>
    <row r="13023" spans="2:11" x14ac:dyDescent="0.25">
      <c r="B13023" t="str">
        <f t="shared" si="207"/>
        <v/>
      </c>
      <c r="K13023"/>
    </row>
    <row r="13024" spans="2:11" x14ac:dyDescent="0.25">
      <c r="B13024" t="str">
        <f t="shared" si="207"/>
        <v/>
      </c>
      <c r="K13024"/>
    </row>
    <row r="13025" spans="2:11" x14ac:dyDescent="0.25">
      <c r="B13025" t="str">
        <f t="shared" si="207"/>
        <v/>
      </c>
      <c r="K13025"/>
    </row>
    <row r="13026" spans="2:11" x14ac:dyDescent="0.25">
      <c r="B13026" t="str">
        <f t="shared" si="207"/>
        <v/>
      </c>
      <c r="K13026"/>
    </row>
    <row r="13027" spans="2:11" x14ac:dyDescent="0.25">
      <c r="B13027" t="str">
        <f t="shared" si="207"/>
        <v/>
      </c>
      <c r="K13027"/>
    </row>
    <row r="13028" spans="2:11" x14ac:dyDescent="0.25">
      <c r="B13028" t="str">
        <f t="shared" si="207"/>
        <v/>
      </c>
      <c r="K13028"/>
    </row>
    <row r="13029" spans="2:11" x14ac:dyDescent="0.25">
      <c r="B13029" t="str">
        <f t="shared" si="207"/>
        <v/>
      </c>
      <c r="K13029"/>
    </row>
    <row r="13030" spans="2:11" x14ac:dyDescent="0.25">
      <c r="B13030" t="str">
        <f t="shared" si="207"/>
        <v/>
      </c>
      <c r="K13030"/>
    </row>
    <row r="13031" spans="2:11" x14ac:dyDescent="0.25">
      <c r="B13031" t="str">
        <f t="shared" si="207"/>
        <v/>
      </c>
      <c r="K13031"/>
    </row>
    <row r="13032" spans="2:11" x14ac:dyDescent="0.25">
      <c r="B13032" t="str">
        <f t="shared" si="207"/>
        <v/>
      </c>
      <c r="K13032"/>
    </row>
    <row r="13033" spans="2:11" x14ac:dyDescent="0.25">
      <c r="B13033" t="str">
        <f t="shared" si="207"/>
        <v/>
      </c>
      <c r="K13033"/>
    </row>
    <row r="13034" spans="2:11" x14ac:dyDescent="0.25">
      <c r="B13034" t="str">
        <f t="shared" si="207"/>
        <v/>
      </c>
      <c r="K13034"/>
    </row>
    <row r="13035" spans="2:11" x14ac:dyDescent="0.25">
      <c r="B13035" t="str">
        <f t="shared" si="207"/>
        <v/>
      </c>
      <c r="K13035"/>
    </row>
    <row r="13036" spans="2:11" x14ac:dyDescent="0.25">
      <c r="B13036" t="str">
        <f t="shared" si="207"/>
        <v/>
      </c>
      <c r="K13036"/>
    </row>
    <row r="13037" spans="2:11" x14ac:dyDescent="0.25">
      <c r="B13037" t="str">
        <f t="shared" si="207"/>
        <v/>
      </c>
      <c r="K13037"/>
    </row>
    <row r="13038" spans="2:11" x14ac:dyDescent="0.25">
      <c r="B13038" t="str">
        <f t="shared" si="207"/>
        <v/>
      </c>
      <c r="K13038"/>
    </row>
    <row r="13039" spans="2:11" x14ac:dyDescent="0.25">
      <c r="B13039" t="str">
        <f t="shared" si="207"/>
        <v/>
      </c>
      <c r="K13039"/>
    </row>
    <row r="13040" spans="2:11" x14ac:dyDescent="0.25">
      <c r="B13040" t="str">
        <f t="shared" si="207"/>
        <v/>
      </c>
      <c r="K13040"/>
    </row>
    <row r="13041" spans="2:11" x14ac:dyDescent="0.25">
      <c r="B13041" t="str">
        <f t="shared" si="207"/>
        <v/>
      </c>
      <c r="K13041"/>
    </row>
    <row r="13042" spans="2:11" x14ac:dyDescent="0.25">
      <c r="B13042" t="str">
        <f t="shared" si="207"/>
        <v/>
      </c>
      <c r="K13042"/>
    </row>
    <row r="13043" spans="2:11" x14ac:dyDescent="0.25">
      <c r="B13043" t="str">
        <f t="shared" si="207"/>
        <v/>
      </c>
      <c r="K13043"/>
    </row>
    <row r="13044" spans="2:11" x14ac:dyDescent="0.25">
      <c r="B13044" t="str">
        <f t="shared" si="207"/>
        <v/>
      </c>
      <c r="K13044"/>
    </row>
    <row r="13045" spans="2:11" x14ac:dyDescent="0.25">
      <c r="B13045" t="str">
        <f t="shared" si="207"/>
        <v/>
      </c>
      <c r="K13045"/>
    </row>
    <row r="13046" spans="2:11" x14ac:dyDescent="0.25">
      <c r="B13046" t="str">
        <f t="shared" si="207"/>
        <v/>
      </c>
      <c r="K13046"/>
    </row>
    <row r="13047" spans="2:11" x14ac:dyDescent="0.25">
      <c r="B13047" t="str">
        <f t="shared" si="207"/>
        <v/>
      </c>
      <c r="K13047"/>
    </row>
    <row r="13048" spans="2:11" x14ac:dyDescent="0.25">
      <c r="B13048" t="str">
        <f t="shared" si="207"/>
        <v/>
      </c>
      <c r="K13048"/>
    </row>
    <row r="13049" spans="2:11" x14ac:dyDescent="0.25">
      <c r="B13049" t="str">
        <f t="shared" si="207"/>
        <v/>
      </c>
      <c r="K13049"/>
    </row>
    <row r="13050" spans="2:11" x14ac:dyDescent="0.25">
      <c r="B13050" t="str">
        <f t="shared" si="207"/>
        <v/>
      </c>
      <c r="K13050"/>
    </row>
    <row r="13051" spans="2:11" x14ac:dyDescent="0.25">
      <c r="B13051" t="str">
        <f t="shared" si="207"/>
        <v/>
      </c>
      <c r="K13051"/>
    </row>
    <row r="13052" spans="2:11" x14ac:dyDescent="0.25">
      <c r="B13052" t="str">
        <f t="shared" si="207"/>
        <v/>
      </c>
      <c r="K13052"/>
    </row>
    <row r="13053" spans="2:11" x14ac:dyDescent="0.25">
      <c r="B13053" t="str">
        <f t="shared" si="207"/>
        <v/>
      </c>
      <c r="K13053"/>
    </row>
    <row r="13054" spans="2:11" x14ac:dyDescent="0.25">
      <c r="B13054" t="str">
        <f t="shared" si="207"/>
        <v/>
      </c>
      <c r="K13054"/>
    </row>
    <row r="13055" spans="2:11" x14ac:dyDescent="0.25">
      <c r="B13055" t="str">
        <f t="shared" si="207"/>
        <v/>
      </c>
      <c r="K13055"/>
    </row>
    <row r="13056" spans="2:11" x14ac:dyDescent="0.25">
      <c r="B13056" t="str">
        <f t="shared" si="207"/>
        <v/>
      </c>
      <c r="K13056"/>
    </row>
    <row r="13057" spans="2:11" x14ac:dyDescent="0.25">
      <c r="B13057" t="str">
        <f t="shared" si="207"/>
        <v/>
      </c>
      <c r="K13057"/>
    </row>
    <row r="13058" spans="2:11" x14ac:dyDescent="0.25">
      <c r="B13058" t="str">
        <f t="shared" si="207"/>
        <v/>
      </c>
      <c r="K13058"/>
    </row>
    <row r="13059" spans="2:11" x14ac:dyDescent="0.25">
      <c r="B13059" t="str">
        <f t="shared" si="207"/>
        <v/>
      </c>
      <c r="K13059"/>
    </row>
    <row r="13060" spans="2:11" x14ac:dyDescent="0.25">
      <c r="B13060" t="str">
        <f t="shared" si="207"/>
        <v/>
      </c>
      <c r="K13060"/>
    </row>
    <row r="13061" spans="2:11" x14ac:dyDescent="0.25">
      <c r="B13061" t="str">
        <f t="shared" si="207"/>
        <v/>
      </c>
      <c r="K13061"/>
    </row>
    <row r="13062" spans="2:11" x14ac:dyDescent="0.25">
      <c r="B13062" t="str">
        <f t="shared" si="207"/>
        <v/>
      </c>
      <c r="K13062"/>
    </row>
    <row r="13063" spans="2:11" x14ac:dyDescent="0.25">
      <c r="B13063" t="str">
        <f t="shared" si="207"/>
        <v/>
      </c>
      <c r="K13063"/>
    </row>
    <row r="13064" spans="2:11" x14ac:dyDescent="0.25">
      <c r="B13064" t="str">
        <f t="shared" si="207"/>
        <v/>
      </c>
      <c r="K13064"/>
    </row>
    <row r="13065" spans="2:11" x14ac:dyDescent="0.25">
      <c r="B13065" t="str">
        <f t="shared" si="207"/>
        <v/>
      </c>
      <c r="K13065"/>
    </row>
    <row r="13066" spans="2:11" x14ac:dyDescent="0.25">
      <c r="B13066" t="str">
        <f t="shared" ref="B13066:B13129" si="208">LEFT(A13066,3)</f>
        <v/>
      </c>
      <c r="K13066"/>
    </row>
    <row r="13067" spans="2:11" x14ac:dyDescent="0.25">
      <c r="B13067" t="str">
        <f t="shared" si="208"/>
        <v/>
      </c>
      <c r="K13067"/>
    </row>
    <row r="13068" spans="2:11" x14ac:dyDescent="0.25">
      <c r="B13068" t="str">
        <f t="shared" si="208"/>
        <v/>
      </c>
      <c r="K13068"/>
    </row>
    <row r="13069" spans="2:11" x14ac:dyDescent="0.25">
      <c r="B13069" t="str">
        <f t="shared" si="208"/>
        <v/>
      </c>
      <c r="K13069"/>
    </row>
    <row r="13070" spans="2:11" x14ac:dyDescent="0.25">
      <c r="B13070" t="str">
        <f t="shared" si="208"/>
        <v/>
      </c>
      <c r="K13070"/>
    </row>
    <row r="13071" spans="2:11" x14ac:dyDescent="0.25">
      <c r="B13071" t="str">
        <f t="shared" si="208"/>
        <v/>
      </c>
      <c r="K13071"/>
    </row>
    <row r="13072" spans="2:11" x14ac:dyDescent="0.25">
      <c r="B13072" t="str">
        <f t="shared" si="208"/>
        <v/>
      </c>
      <c r="K13072"/>
    </row>
    <row r="13073" spans="2:11" x14ac:dyDescent="0.25">
      <c r="B13073" t="str">
        <f t="shared" si="208"/>
        <v/>
      </c>
      <c r="K13073"/>
    </row>
    <row r="13074" spans="2:11" x14ac:dyDescent="0.25">
      <c r="B13074" t="str">
        <f t="shared" si="208"/>
        <v/>
      </c>
      <c r="K13074"/>
    </row>
    <row r="13075" spans="2:11" x14ac:dyDescent="0.25">
      <c r="B13075" t="str">
        <f t="shared" si="208"/>
        <v/>
      </c>
      <c r="K13075"/>
    </row>
    <row r="13076" spans="2:11" x14ac:dyDescent="0.25">
      <c r="B13076" t="str">
        <f t="shared" si="208"/>
        <v/>
      </c>
      <c r="K13076"/>
    </row>
    <row r="13077" spans="2:11" x14ac:dyDescent="0.25">
      <c r="B13077" t="str">
        <f t="shared" si="208"/>
        <v/>
      </c>
      <c r="K13077"/>
    </row>
    <row r="13078" spans="2:11" x14ac:dyDescent="0.25">
      <c r="B13078" t="str">
        <f t="shared" si="208"/>
        <v/>
      </c>
      <c r="K13078"/>
    </row>
    <row r="13079" spans="2:11" x14ac:dyDescent="0.25">
      <c r="B13079" t="str">
        <f t="shared" si="208"/>
        <v/>
      </c>
      <c r="K13079"/>
    </row>
    <row r="13080" spans="2:11" x14ac:dyDescent="0.25">
      <c r="B13080" t="str">
        <f t="shared" si="208"/>
        <v/>
      </c>
      <c r="K13080"/>
    </row>
    <row r="13081" spans="2:11" x14ac:dyDescent="0.25">
      <c r="B13081" t="str">
        <f t="shared" si="208"/>
        <v/>
      </c>
      <c r="K13081"/>
    </row>
    <row r="13082" spans="2:11" x14ac:dyDescent="0.25">
      <c r="B13082" t="str">
        <f t="shared" si="208"/>
        <v/>
      </c>
      <c r="K13082"/>
    </row>
    <row r="13083" spans="2:11" x14ac:dyDescent="0.25">
      <c r="B13083" t="str">
        <f t="shared" si="208"/>
        <v/>
      </c>
      <c r="K13083"/>
    </row>
    <row r="13084" spans="2:11" x14ac:dyDescent="0.25">
      <c r="B13084" t="str">
        <f t="shared" si="208"/>
        <v/>
      </c>
      <c r="K13084"/>
    </row>
    <row r="13085" spans="2:11" x14ac:dyDescent="0.25">
      <c r="B13085" t="str">
        <f t="shared" si="208"/>
        <v/>
      </c>
      <c r="K13085"/>
    </row>
    <row r="13086" spans="2:11" x14ac:dyDescent="0.25">
      <c r="B13086" t="str">
        <f t="shared" si="208"/>
        <v/>
      </c>
      <c r="K13086"/>
    </row>
    <row r="13087" spans="2:11" x14ac:dyDescent="0.25">
      <c r="B13087" t="str">
        <f t="shared" si="208"/>
        <v/>
      </c>
      <c r="K13087"/>
    </row>
    <row r="13088" spans="2:11" x14ac:dyDescent="0.25">
      <c r="B13088" t="str">
        <f t="shared" si="208"/>
        <v/>
      </c>
      <c r="K13088"/>
    </row>
    <row r="13089" spans="2:11" x14ac:dyDescent="0.25">
      <c r="B13089" t="str">
        <f t="shared" si="208"/>
        <v/>
      </c>
      <c r="K13089"/>
    </row>
    <row r="13090" spans="2:11" x14ac:dyDescent="0.25">
      <c r="B13090" t="str">
        <f t="shared" si="208"/>
        <v/>
      </c>
      <c r="K13090"/>
    </row>
    <row r="13091" spans="2:11" x14ac:dyDescent="0.25">
      <c r="B13091" t="str">
        <f t="shared" si="208"/>
        <v/>
      </c>
      <c r="K13091"/>
    </row>
    <row r="13092" spans="2:11" x14ac:dyDescent="0.25">
      <c r="B13092" t="str">
        <f t="shared" si="208"/>
        <v/>
      </c>
      <c r="K13092"/>
    </row>
    <row r="13093" spans="2:11" x14ac:dyDescent="0.25">
      <c r="B13093" t="str">
        <f t="shared" si="208"/>
        <v/>
      </c>
      <c r="K13093"/>
    </row>
    <row r="13094" spans="2:11" x14ac:dyDescent="0.25">
      <c r="B13094" t="str">
        <f t="shared" si="208"/>
        <v/>
      </c>
      <c r="K13094"/>
    </row>
    <row r="13095" spans="2:11" x14ac:dyDescent="0.25">
      <c r="B13095" t="str">
        <f t="shared" si="208"/>
        <v/>
      </c>
      <c r="K13095"/>
    </row>
    <row r="13096" spans="2:11" x14ac:dyDescent="0.25">
      <c r="B13096" t="str">
        <f t="shared" si="208"/>
        <v/>
      </c>
      <c r="K13096"/>
    </row>
    <row r="13097" spans="2:11" x14ac:dyDescent="0.25">
      <c r="B13097" t="str">
        <f t="shared" si="208"/>
        <v/>
      </c>
      <c r="K13097"/>
    </row>
    <row r="13098" spans="2:11" x14ac:dyDescent="0.25">
      <c r="B13098" t="str">
        <f t="shared" si="208"/>
        <v/>
      </c>
      <c r="K13098"/>
    </row>
    <row r="13099" spans="2:11" x14ac:dyDescent="0.25">
      <c r="B13099" t="str">
        <f t="shared" si="208"/>
        <v/>
      </c>
      <c r="K13099"/>
    </row>
    <row r="13100" spans="2:11" x14ac:dyDescent="0.25">
      <c r="B13100" t="str">
        <f t="shared" si="208"/>
        <v/>
      </c>
      <c r="K13100"/>
    </row>
    <row r="13101" spans="2:11" x14ac:dyDescent="0.25">
      <c r="B13101" t="str">
        <f t="shared" si="208"/>
        <v/>
      </c>
      <c r="K13101"/>
    </row>
    <row r="13102" spans="2:11" x14ac:dyDescent="0.25">
      <c r="B13102" t="str">
        <f t="shared" si="208"/>
        <v/>
      </c>
      <c r="K13102"/>
    </row>
    <row r="13103" spans="2:11" x14ac:dyDescent="0.25">
      <c r="B13103" t="str">
        <f t="shared" si="208"/>
        <v/>
      </c>
      <c r="K13103"/>
    </row>
    <row r="13104" spans="2:11" x14ac:dyDescent="0.25">
      <c r="B13104" t="str">
        <f t="shared" si="208"/>
        <v/>
      </c>
      <c r="K13104"/>
    </row>
    <row r="13105" spans="2:11" x14ac:dyDescent="0.25">
      <c r="B13105" t="str">
        <f t="shared" si="208"/>
        <v/>
      </c>
      <c r="K13105"/>
    </row>
    <row r="13106" spans="2:11" x14ac:dyDescent="0.25">
      <c r="B13106" t="str">
        <f t="shared" si="208"/>
        <v/>
      </c>
      <c r="K13106"/>
    </row>
    <row r="13107" spans="2:11" x14ac:dyDescent="0.25">
      <c r="B13107" t="str">
        <f t="shared" si="208"/>
        <v/>
      </c>
      <c r="K13107"/>
    </row>
    <row r="13108" spans="2:11" x14ac:dyDescent="0.25">
      <c r="B13108" t="str">
        <f t="shared" si="208"/>
        <v/>
      </c>
      <c r="K13108"/>
    </row>
    <row r="13109" spans="2:11" x14ac:dyDescent="0.25">
      <c r="B13109" t="str">
        <f t="shared" si="208"/>
        <v/>
      </c>
      <c r="K13109"/>
    </row>
    <row r="13110" spans="2:11" x14ac:dyDescent="0.25">
      <c r="B13110" t="str">
        <f t="shared" si="208"/>
        <v/>
      </c>
      <c r="K13110"/>
    </row>
    <row r="13111" spans="2:11" x14ac:dyDescent="0.25">
      <c r="B13111" t="str">
        <f t="shared" si="208"/>
        <v/>
      </c>
      <c r="K13111"/>
    </row>
    <row r="13112" spans="2:11" x14ac:dyDescent="0.25">
      <c r="B13112" t="str">
        <f t="shared" si="208"/>
        <v/>
      </c>
      <c r="K13112"/>
    </row>
    <row r="13113" spans="2:11" x14ac:dyDescent="0.25">
      <c r="B13113" t="str">
        <f t="shared" si="208"/>
        <v/>
      </c>
      <c r="K13113"/>
    </row>
    <row r="13114" spans="2:11" x14ac:dyDescent="0.25">
      <c r="B13114" t="str">
        <f t="shared" si="208"/>
        <v/>
      </c>
      <c r="K13114"/>
    </row>
    <row r="13115" spans="2:11" x14ac:dyDescent="0.25">
      <c r="B13115" t="str">
        <f t="shared" si="208"/>
        <v/>
      </c>
      <c r="K13115"/>
    </row>
    <row r="13116" spans="2:11" x14ac:dyDescent="0.25">
      <c r="B13116" t="str">
        <f t="shared" si="208"/>
        <v/>
      </c>
      <c r="K13116"/>
    </row>
    <row r="13117" spans="2:11" x14ac:dyDescent="0.25">
      <c r="B13117" t="str">
        <f t="shared" si="208"/>
        <v/>
      </c>
      <c r="K13117"/>
    </row>
    <row r="13118" spans="2:11" x14ac:dyDescent="0.25">
      <c r="B13118" t="str">
        <f t="shared" si="208"/>
        <v/>
      </c>
      <c r="K13118"/>
    </row>
    <row r="13119" spans="2:11" x14ac:dyDescent="0.25">
      <c r="B13119" t="str">
        <f t="shared" si="208"/>
        <v/>
      </c>
      <c r="K13119"/>
    </row>
    <row r="13120" spans="2:11" x14ac:dyDescent="0.25">
      <c r="B13120" t="str">
        <f t="shared" si="208"/>
        <v/>
      </c>
      <c r="K13120"/>
    </row>
    <row r="13121" spans="2:11" x14ac:dyDescent="0.25">
      <c r="B13121" t="str">
        <f t="shared" si="208"/>
        <v/>
      </c>
      <c r="K13121"/>
    </row>
    <row r="13122" spans="2:11" x14ac:dyDescent="0.25">
      <c r="B13122" t="str">
        <f t="shared" si="208"/>
        <v/>
      </c>
      <c r="K13122"/>
    </row>
    <row r="13123" spans="2:11" x14ac:dyDescent="0.25">
      <c r="B13123" t="str">
        <f t="shared" si="208"/>
        <v/>
      </c>
      <c r="K13123"/>
    </row>
    <row r="13124" spans="2:11" x14ac:dyDescent="0.25">
      <c r="B13124" t="str">
        <f t="shared" si="208"/>
        <v/>
      </c>
      <c r="K13124"/>
    </row>
    <row r="13125" spans="2:11" x14ac:dyDescent="0.25">
      <c r="B13125" t="str">
        <f t="shared" si="208"/>
        <v/>
      </c>
      <c r="K13125"/>
    </row>
    <row r="13126" spans="2:11" x14ac:dyDescent="0.25">
      <c r="B13126" t="str">
        <f t="shared" si="208"/>
        <v/>
      </c>
      <c r="K13126"/>
    </row>
    <row r="13127" spans="2:11" x14ac:dyDescent="0.25">
      <c r="B13127" t="str">
        <f t="shared" si="208"/>
        <v/>
      </c>
      <c r="K13127"/>
    </row>
    <row r="13128" spans="2:11" x14ac:dyDescent="0.25">
      <c r="B13128" t="str">
        <f t="shared" si="208"/>
        <v/>
      </c>
      <c r="K13128"/>
    </row>
    <row r="13129" spans="2:11" x14ac:dyDescent="0.25">
      <c r="B13129" t="str">
        <f t="shared" si="208"/>
        <v/>
      </c>
      <c r="K13129"/>
    </row>
    <row r="13130" spans="2:11" x14ac:dyDescent="0.25">
      <c r="B13130" t="str">
        <f t="shared" ref="B13130:B13193" si="209">LEFT(A13130,3)</f>
        <v/>
      </c>
      <c r="K13130"/>
    </row>
    <row r="13131" spans="2:11" x14ac:dyDescent="0.25">
      <c r="B13131" t="str">
        <f t="shared" si="209"/>
        <v/>
      </c>
      <c r="K13131"/>
    </row>
    <row r="13132" spans="2:11" x14ac:dyDescent="0.25">
      <c r="B13132" t="str">
        <f t="shared" si="209"/>
        <v/>
      </c>
      <c r="K13132"/>
    </row>
    <row r="13133" spans="2:11" x14ac:dyDescent="0.25">
      <c r="B13133" t="str">
        <f t="shared" si="209"/>
        <v/>
      </c>
      <c r="K13133"/>
    </row>
    <row r="13134" spans="2:11" x14ac:dyDescent="0.25">
      <c r="B13134" t="str">
        <f t="shared" si="209"/>
        <v/>
      </c>
      <c r="K13134"/>
    </row>
    <row r="13135" spans="2:11" x14ac:dyDescent="0.25">
      <c r="B13135" t="str">
        <f t="shared" si="209"/>
        <v/>
      </c>
      <c r="K13135"/>
    </row>
    <row r="13136" spans="2:11" x14ac:dyDescent="0.25">
      <c r="B13136" t="str">
        <f t="shared" si="209"/>
        <v/>
      </c>
      <c r="K13136"/>
    </row>
    <row r="13137" spans="2:11" x14ac:dyDescent="0.25">
      <c r="B13137" t="str">
        <f t="shared" si="209"/>
        <v/>
      </c>
      <c r="K13137"/>
    </row>
    <row r="13138" spans="2:11" x14ac:dyDescent="0.25">
      <c r="B13138" t="str">
        <f t="shared" si="209"/>
        <v/>
      </c>
      <c r="K13138"/>
    </row>
    <row r="13139" spans="2:11" x14ac:dyDescent="0.25">
      <c r="B13139" t="str">
        <f t="shared" si="209"/>
        <v/>
      </c>
      <c r="K13139"/>
    </row>
    <row r="13140" spans="2:11" x14ac:dyDescent="0.25">
      <c r="B13140" t="str">
        <f t="shared" si="209"/>
        <v/>
      </c>
      <c r="K13140"/>
    </row>
    <row r="13141" spans="2:11" x14ac:dyDescent="0.25">
      <c r="B13141" t="str">
        <f t="shared" si="209"/>
        <v/>
      </c>
      <c r="K13141"/>
    </row>
    <row r="13142" spans="2:11" x14ac:dyDescent="0.25">
      <c r="B13142" t="str">
        <f t="shared" si="209"/>
        <v/>
      </c>
      <c r="K13142"/>
    </row>
    <row r="13143" spans="2:11" x14ac:dyDescent="0.25">
      <c r="B13143" t="str">
        <f t="shared" si="209"/>
        <v/>
      </c>
      <c r="K13143"/>
    </row>
    <row r="13144" spans="2:11" x14ac:dyDescent="0.25">
      <c r="B13144" t="str">
        <f t="shared" si="209"/>
        <v/>
      </c>
      <c r="K13144"/>
    </row>
    <row r="13145" spans="2:11" x14ac:dyDescent="0.25">
      <c r="B13145" t="str">
        <f t="shared" si="209"/>
        <v/>
      </c>
      <c r="K13145"/>
    </row>
    <row r="13146" spans="2:11" x14ac:dyDescent="0.25">
      <c r="B13146" t="str">
        <f t="shared" si="209"/>
        <v/>
      </c>
      <c r="K13146"/>
    </row>
    <row r="13147" spans="2:11" x14ac:dyDescent="0.25">
      <c r="B13147" t="str">
        <f t="shared" si="209"/>
        <v/>
      </c>
      <c r="K13147"/>
    </row>
    <row r="13148" spans="2:11" x14ac:dyDescent="0.25">
      <c r="B13148" t="str">
        <f t="shared" si="209"/>
        <v/>
      </c>
      <c r="K13148"/>
    </row>
    <row r="13149" spans="2:11" x14ac:dyDescent="0.25">
      <c r="B13149" t="str">
        <f t="shared" si="209"/>
        <v/>
      </c>
      <c r="K13149"/>
    </row>
    <row r="13150" spans="2:11" x14ac:dyDescent="0.25">
      <c r="B13150" t="str">
        <f t="shared" si="209"/>
        <v/>
      </c>
      <c r="K13150"/>
    </row>
    <row r="13151" spans="2:11" x14ac:dyDescent="0.25">
      <c r="B13151" t="str">
        <f t="shared" si="209"/>
        <v/>
      </c>
      <c r="K13151"/>
    </row>
    <row r="13152" spans="2:11" x14ac:dyDescent="0.25">
      <c r="B13152" t="str">
        <f t="shared" si="209"/>
        <v/>
      </c>
      <c r="K13152"/>
    </row>
    <row r="13153" spans="2:11" x14ac:dyDescent="0.25">
      <c r="B13153" t="str">
        <f t="shared" si="209"/>
        <v/>
      </c>
      <c r="K13153"/>
    </row>
    <row r="13154" spans="2:11" x14ac:dyDescent="0.25">
      <c r="B13154" t="str">
        <f t="shared" si="209"/>
        <v/>
      </c>
      <c r="K13154"/>
    </row>
    <row r="13155" spans="2:11" x14ac:dyDescent="0.25">
      <c r="B13155" t="str">
        <f t="shared" si="209"/>
        <v/>
      </c>
      <c r="K13155"/>
    </row>
    <row r="13156" spans="2:11" x14ac:dyDescent="0.25">
      <c r="B13156" t="str">
        <f t="shared" si="209"/>
        <v/>
      </c>
      <c r="K13156"/>
    </row>
    <row r="13157" spans="2:11" x14ac:dyDescent="0.25">
      <c r="B13157" t="str">
        <f t="shared" si="209"/>
        <v/>
      </c>
      <c r="K13157"/>
    </row>
    <row r="13158" spans="2:11" x14ac:dyDescent="0.25">
      <c r="B13158" t="str">
        <f t="shared" si="209"/>
        <v/>
      </c>
      <c r="K13158"/>
    </row>
    <row r="13159" spans="2:11" x14ac:dyDescent="0.25">
      <c r="B13159" t="str">
        <f t="shared" si="209"/>
        <v/>
      </c>
      <c r="K13159"/>
    </row>
    <row r="13160" spans="2:11" x14ac:dyDescent="0.25">
      <c r="B13160" t="str">
        <f t="shared" si="209"/>
        <v/>
      </c>
      <c r="K13160"/>
    </row>
    <row r="13161" spans="2:11" x14ac:dyDescent="0.25">
      <c r="B13161" t="str">
        <f t="shared" si="209"/>
        <v/>
      </c>
      <c r="K13161"/>
    </row>
    <row r="13162" spans="2:11" x14ac:dyDescent="0.25">
      <c r="B13162" t="str">
        <f t="shared" si="209"/>
        <v/>
      </c>
      <c r="K13162"/>
    </row>
    <row r="13163" spans="2:11" x14ac:dyDescent="0.25">
      <c r="B13163" t="str">
        <f t="shared" si="209"/>
        <v/>
      </c>
      <c r="K13163"/>
    </row>
    <row r="13164" spans="2:11" x14ac:dyDescent="0.25">
      <c r="B13164" t="str">
        <f t="shared" si="209"/>
        <v/>
      </c>
      <c r="K13164"/>
    </row>
    <row r="13165" spans="2:11" x14ac:dyDescent="0.25">
      <c r="B13165" t="str">
        <f t="shared" si="209"/>
        <v/>
      </c>
      <c r="K13165"/>
    </row>
    <row r="13166" spans="2:11" x14ac:dyDescent="0.25">
      <c r="B13166" t="str">
        <f t="shared" si="209"/>
        <v/>
      </c>
      <c r="K13166"/>
    </row>
    <row r="13167" spans="2:11" x14ac:dyDescent="0.25">
      <c r="B13167" t="str">
        <f t="shared" si="209"/>
        <v/>
      </c>
      <c r="K13167"/>
    </row>
    <row r="13168" spans="2:11" x14ac:dyDescent="0.25">
      <c r="B13168" t="str">
        <f t="shared" si="209"/>
        <v/>
      </c>
      <c r="K13168"/>
    </row>
    <row r="13169" spans="2:11" x14ac:dyDescent="0.25">
      <c r="B13169" t="str">
        <f t="shared" si="209"/>
        <v/>
      </c>
      <c r="K13169"/>
    </row>
    <row r="13170" spans="2:11" x14ac:dyDescent="0.25">
      <c r="B13170" t="str">
        <f t="shared" si="209"/>
        <v/>
      </c>
      <c r="K13170"/>
    </row>
    <row r="13171" spans="2:11" x14ac:dyDescent="0.25">
      <c r="B13171" t="str">
        <f t="shared" si="209"/>
        <v/>
      </c>
      <c r="K13171"/>
    </row>
    <row r="13172" spans="2:11" x14ac:dyDescent="0.25">
      <c r="B13172" t="str">
        <f t="shared" si="209"/>
        <v/>
      </c>
      <c r="K13172"/>
    </row>
    <row r="13173" spans="2:11" x14ac:dyDescent="0.25">
      <c r="B13173" t="str">
        <f t="shared" si="209"/>
        <v/>
      </c>
      <c r="K13173"/>
    </row>
    <row r="13174" spans="2:11" x14ac:dyDescent="0.25">
      <c r="B13174" t="str">
        <f t="shared" si="209"/>
        <v/>
      </c>
      <c r="K13174"/>
    </row>
    <row r="13175" spans="2:11" x14ac:dyDescent="0.25">
      <c r="B13175" t="str">
        <f t="shared" si="209"/>
        <v/>
      </c>
      <c r="K13175"/>
    </row>
    <row r="13176" spans="2:11" x14ac:dyDescent="0.25">
      <c r="B13176" t="str">
        <f t="shared" si="209"/>
        <v/>
      </c>
      <c r="K13176"/>
    </row>
    <row r="13177" spans="2:11" x14ac:dyDescent="0.25">
      <c r="B13177" t="str">
        <f t="shared" si="209"/>
        <v/>
      </c>
      <c r="K13177"/>
    </row>
    <row r="13178" spans="2:11" x14ac:dyDescent="0.25">
      <c r="B13178" t="str">
        <f t="shared" si="209"/>
        <v/>
      </c>
      <c r="K13178"/>
    </row>
    <row r="13179" spans="2:11" x14ac:dyDescent="0.25">
      <c r="B13179" t="str">
        <f t="shared" si="209"/>
        <v/>
      </c>
      <c r="K13179"/>
    </row>
    <row r="13180" spans="2:11" x14ac:dyDescent="0.25">
      <c r="B13180" t="str">
        <f t="shared" si="209"/>
        <v/>
      </c>
      <c r="K13180"/>
    </row>
    <row r="13181" spans="2:11" x14ac:dyDescent="0.25">
      <c r="B13181" t="str">
        <f t="shared" si="209"/>
        <v/>
      </c>
      <c r="K13181"/>
    </row>
    <row r="13182" spans="2:11" x14ac:dyDescent="0.25">
      <c r="B13182" t="str">
        <f t="shared" si="209"/>
        <v/>
      </c>
      <c r="K13182"/>
    </row>
    <row r="13183" spans="2:11" x14ac:dyDescent="0.25">
      <c r="B13183" t="str">
        <f t="shared" si="209"/>
        <v/>
      </c>
      <c r="K13183"/>
    </row>
    <row r="13184" spans="2:11" x14ac:dyDescent="0.25">
      <c r="B13184" t="str">
        <f t="shared" si="209"/>
        <v/>
      </c>
      <c r="K13184"/>
    </row>
    <row r="13185" spans="2:11" x14ac:dyDescent="0.25">
      <c r="B13185" t="str">
        <f t="shared" si="209"/>
        <v/>
      </c>
      <c r="K13185"/>
    </row>
    <row r="13186" spans="2:11" x14ac:dyDescent="0.25">
      <c r="B13186" t="str">
        <f t="shared" si="209"/>
        <v/>
      </c>
      <c r="K13186"/>
    </row>
    <row r="13187" spans="2:11" x14ac:dyDescent="0.25">
      <c r="B13187" t="str">
        <f t="shared" si="209"/>
        <v/>
      </c>
      <c r="K13187"/>
    </row>
    <row r="13188" spans="2:11" x14ac:dyDescent="0.25">
      <c r="B13188" t="str">
        <f t="shared" si="209"/>
        <v/>
      </c>
      <c r="K13188"/>
    </row>
    <row r="13189" spans="2:11" x14ac:dyDescent="0.25">
      <c r="B13189" t="str">
        <f t="shared" si="209"/>
        <v/>
      </c>
      <c r="K13189"/>
    </row>
    <row r="13190" spans="2:11" x14ac:dyDescent="0.25">
      <c r="B13190" t="str">
        <f t="shared" si="209"/>
        <v/>
      </c>
      <c r="K13190"/>
    </row>
    <row r="13191" spans="2:11" x14ac:dyDescent="0.25">
      <c r="B13191" t="str">
        <f t="shared" si="209"/>
        <v/>
      </c>
      <c r="K13191"/>
    </row>
    <row r="13192" spans="2:11" x14ac:dyDescent="0.25">
      <c r="B13192" t="str">
        <f t="shared" si="209"/>
        <v/>
      </c>
      <c r="K13192"/>
    </row>
    <row r="13193" spans="2:11" x14ac:dyDescent="0.25">
      <c r="B13193" t="str">
        <f t="shared" si="209"/>
        <v/>
      </c>
      <c r="K13193"/>
    </row>
    <row r="13194" spans="2:11" x14ac:dyDescent="0.25">
      <c r="B13194" t="str">
        <f t="shared" ref="B13194:B13257" si="210">LEFT(A13194,3)</f>
        <v/>
      </c>
      <c r="K13194"/>
    </row>
    <row r="13195" spans="2:11" x14ac:dyDescent="0.25">
      <c r="B13195" t="str">
        <f t="shared" si="210"/>
        <v/>
      </c>
      <c r="K13195"/>
    </row>
    <row r="13196" spans="2:11" x14ac:dyDescent="0.25">
      <c r="B13196" t="str">
        <f t="shared" si="210"/>
        <v/>
      </c>
      <c r="K13196"/>
    </row>
    <row r="13197" spans="2:11" x14ac:dyDescent="0.25">
      <c r="B13197" t="str">
        <f t="shared" si="210"/>
        <v/>
      </c>
      <c r="K13197"/>
    </row>
    <row r="13198" spans="2:11" x14ac:dyDescent="0.25">
      <c r="B13198" t="str">
        <f t="shared" si="210"/>
        <v/>
      </c>
      <c r="K13198"/>
    </row>
    <row r="13199" spans="2:11" x14ac:dyDescent="0.25">
      <c r="B13199" t="str">
        <f t="shared" si="210"/>
        <v/>
      </c>
      <c r="K13199"/>
    </row>
    <row r="13200" spans="2:11" x14ac:dyDescent="0.25">
      <c r="B13200" t="str">
        <f t="shared" si="210"/>
        <v/>
      </c>
      <c r="K13200"/>
    </row>
    <row r="13201" spans="2:11" x14ac:dyDescent="0.25">
      <c r="B13201" t="str">
        <f t="shared" si="210"/>
        <v/>
      </c>
      <c r="K13201"/>
    </row>
    <row r="13202" spans="2:11" x14ac:dyDescent="0.25">
      <c r="B13202" t="str">
        <f t="shared" si="210"/>
        <v/>
      </c>
      <c r="K13202"/>
    </row>
    <row r="13203" spans="2:11" x14ac:dyDescent="0.25">
      <c r="B13203" t="str">
        <f t="shared" si="210"/>
        <v/>
      </c>
      <c r="K13203"/>
    </row>
    <row r="13204" spans="2:11" x14ac:dyDescent="0.25">
      <c r="B13204" t="str">
        <f t="shared" si="210"/>
        <v/>
      </c>
      <c r="K13204"/>
    </row>
    <row r="13205" spans="2:11" x14ac:dyDescent="0.25">
      <c r="B13205" t="str">
        <f t="shared" si="210"/>
        <v/>
      </c>
      <c r="K13205"/>
    </row>
    <row r="13206" spans="2:11" x14ac:dyDescent="0.25">
      <c r="B13206" t="str">
        <f t="shared" si="210"/>
        <v/>
      </c>
      <c r="K13206"/>
    </row>
    <row r="13207" spans="2:11" x14ac:dyDescent="0.25">
      <c r="B13207" t="str">
        <f t="shared" si="210"/>
        <v/>
      </c>
      <c r="K13207"/>
    </row>
    <row r="13208" spans="2:11" x14ac:dyDescent="0.25">
      <c r="B13208" t="str">
        <f t="shared" si="210"/>
        <v/>
      </c>
      <c r="K13208"/>
    </row>
    <row r="13209" spans="2:11" x14ac:dyDescent="0.25">
      <c r="B13209" t="str">
        <f t="shared" si="210"/>
        <v/>
      </c>
      <c r="K13209"/>
    </row>
    <row r="13210" spans="2:11" x14ac:dyDescent="0.25">
      <c r="B13210" t="str">
        <f t="shared" si="210"/>
        <v/>
      </c>
      <c r="K13210"/>
    </row>
    <row r="13211" spans="2:11" x14ac:dyDescent="0.25">
      <c r="B13211" t="str">
        <f t="shared" si="210"/>
        <v/>
      </c>
      <c r="K13211"/>
    </row>
    <row r="13212" spans="2:11" x14ac:dyDescent="0.25">
      <c r="B13212" t="str">
        <f t="shared" si="210"/>
        <v/>
      </c>
      <c r="K13212"/>
    </row>
    <row r="13213" spans="2:11" x14ac:dyDescent="0.25">
      <c r="B13213" t="str">
        <f t="shared" si="210"/>
        <v/>
      </c>
      <c r="K13213"/>
    </row>
    <row r="13214" spans="2:11" x14ac:dyDescent="0.25">
      <c r="B13214" t="str">
        <f t="shared" si="210"/>
        <v/>
      </c>
      <c r="K13214"/>
    </row>
    <row r="13215" spans="2:11" x14ac:dyDescent="0.25">
      <c r="B13215" t="str">
        <f t="shared" si="210"/>
        <v/>
      </c>
      <c r="K13215"/>
    </row>
    <row r="13216" spans="2:11" x14ac:dyDescent="0.25">
      <c r="B13216" t="str">
        <f t="shared" si="210"/>
        <v/>
      </c>
      <c r="K13216"/>
    </row>
    <row r="13217" spans="2:11" x14ac:dyDescent="0.25">
      <c r="B13217" t="str">
        <f t="shared" si="210"/>
        <v/>
      </c>
      <c r="K13217"/>
    </row>
    <row r="13218" spans="2:11" x14ac:dyDescent="0.25">
      <c r="B13218" t="str">
        <f t="shared" si="210"/>
        <v/>
      </c>
      <c r="K13218"/>
    </row>
    <row r="13219" spans="2:11" x14ac:dyDescent="0.25">
      <c r="B13219" t="str">
        <f t="shared" si="210"/>
        <v/>
      </c>
      <c r="K13219"/>
    </row>
    <row r="13220" spans="2:11" x14ac:dyDescent="0.25">
      <c r="B13220" t="str">
        <f t="shared" si="210"/>
        <v/>
      </c>
      <c r="K13220"/>
    </row>
    <row r="13221" spans="2:11" x14ac:dyDescent="0.25">
      <c r="B13221" t="str">
        <f t="shared" si="210"/>
        <v/>
      </c>
      <c r="K13221"/>
    </row>
    <row r="13222" spans="2:11" x14ac:dyDescent="0.25">
      <c r="B13222" t="str">
        <f t="shared" si="210"/>
        <v/>
      </c>
      <c r="K13222"/>
    </row>
    <row r="13223" spans="2:11" x14ac:dyDescent="0.25">
      <c r="B13223" t="str">
        <f t="shared" si="210"/>
        <v/>
      </c>
      <c r="K13223"/>
    </row>
    <row r="13224" spans="2:11" x14ac:dyDescent="0.25">
      <c r="B13224" t="str">
        <f t="shared" si="210"/>
        <v/>
      </c>
      <c r="K13224"/>
    </row>
    <row r="13225" spans="2:11" x14ac:dyDescent="0.25">
      <c r="B13225" t="str">
        <f t="shared" si="210"/>
        <v/>
      </c>
      <c r="K13225"/>
    </row>
    <row r="13226" spans="2:11" x14ac:dyDescent="0.25">
      <c r="B13226" t="str">
        <f t="shared" si="210"/>
        <v/>
      </c>
      <c r="K13226"/>
    </row>
    <row r="13227" spans="2:11" x14ac:dyDescent="0.25">
      <c r="B13227" t="str">
        <f t="shared" si="210"/>
        <v/>
      </c>
      <c r="K13227"/>
    </row>
    <row r="13228" spans="2:11" x14ac:dyDescent="0.25">
      <c r="B13228" t="str">
        <f t="shared" si="210"/>
        <v/>
      </c>
      <c r="K13228"/>
    </row>
    <row r="13229" spans="2:11" x14ac:dyDescent="0.25">
      <c r="B13229" t="str">
        <f t="shared" si="210"/>
        <v/>
      </c>
      <c r="K13229"/>
    </row>
    <row r="13230" spans="2:11" x14ac:dyDescent="0.25">
      <c r="B13230" t="str">
        <f t="shared" si="210"/>
        <v/>
      </c>
      <c r="K13230"/>
    </row>
    <row r="13231" spans="2:11" x14ac:dyDescent="0.25">
      <c r="B13231" t="str">
        <f t="shared" si="210"/>
        <v/>
      </c>
      <c r="K13231"/>
    </row>
    <row r="13232" spans="2:11" x14ac:dyDescent="0.25">
      <c r="B13232" t="str">
        <f t="shared" si="210"/>
        <v/>
      </c>
      <c r="K13232"/>
    </row>
    <row r="13233" spans="2:11" x14ac:dyDescent="0.25">
      <c r="B13233" t="str">
        <f t="shared" si="210"/>
        <v/>
      </c>
      <c r="K13233"/>
    </row>
    <row r="13234" spans="2:11" x14ac:dyDescent="0.25">
      <c r="B13234" t="str">
        <f t="shared" si="210"/>
        <v/>
      </c>
      <c r="K13234"/>
    </row>
    <row r="13235" spans="2:11" x14ac:dyDescent="0.25">
      <c r="B13235" t="str">
        <f t="shared" si="210"/>
        <v/>
      </c>
      <c r="K13235"/>
    </row>
    <row r="13236" spans="2:11" x14ac:dyDescent="0.25">
      <c r="B13236" t="str">
        <f t="shared" si="210"/>
        <v/>
      </c>
      <c r="K13236"/>
    </row>
    <row r="13237" spans="2:11" x14ac:dyDescent="0.25">
      <c r="B13237" t="str">
        <f t="shared" si="210"/>
        <v/>
      </c>
      <c r="K13237"/>
    </row>
    <row r="13238" spans="2:11" x14ac:dyDescent="0.25">
      <c r="B13238" t="str">
        <f t="shared" si="210"/>
        <v/>
      </c>
      <c r="K13238"/>
    </row>
    <row r="13239" spans="2:11" x14ac:dyDescent="0.25">
      <c r="B13239" t="str">
        <f t="shared" si="210"/>
        <v/>
      </c>
      <c r="K13239"/>
    </row>
    <row r="13240" spans="2:11" x14ac:dyDescent="0.25">
      <c r="B13240" t="str">
        <f t="shared" si="210"/>
        <v/>
      </c>
      <c r="K13240"/>
    </row>
    <row r="13241" spans="2:11" x14ac:dyDescent="0.25">
      <c r="B13241" t="str">
        <f t="shared" si="210"/>
        <v/>
      </c>
      <c r="K13241"/>
    </row>
    <row r="13242" spans="2:11" x14ac:dyDescent="0.25">
      <c r="B13242" t="str">
        <f t="shared" si="210"/>
        <v/>
      </c>
      <c r="K13242"/>
    </row>
    <row r="13243" spans="2:11" x14ac:dyDescent="0.25">
      <c r="B13243" t="str">
        <f t="shared" si="210"/>
        <v/>
      </c>
      <c r="K13243"/>
    </row>
    <row r="13244" spans="2:11" x14ac:dyDescent="0.25">
      <c r="B13244" t="str">
        <f t="shared" si="210"/>
        <v/>
      </c>
      <c r="K13244"/>
    </row>
    <row r="13245" spans="2:11" x14ac:dyDescent="0.25">
      <c r="B13245" t="str">
        <f t="shared" si="210"/>
        <v/>
      </c>
      <c r="K13245"/>
    </row>
    <row r="13246" spans="2:11" x14ac:dyDescent="0.25">
      <c r="B13246" t="str">
        <f t="shared" si="210"/>
        <v/>
      </c>
      <c r="K13246"/>
    </row>
    <row r="13247" spans="2:11" x14ac:dyDescent="0.25">
      <c r="B13247" t="str">
        <f t="shared" si="210"/>
        <v/>
      </c>
      <c r="K13247"/>
    </row>
    <row r="13248" spans="2:11" x14ac:dyDescent="0.25">
      <c r="B13248" t="str">
        <f t="shared" si="210"/>
        <v/>
      </c>
      <c r="K13248"/>
    </row>
    <row r="13249" spans="2:11" x14ac:dyDescent="0.25">
      <c r="B13249" t="str">
        <f t="shared" si="210"/>
        <v/>
      </c>
      <c r="K13249"/>
    </row>
    <row r="13250" spans="2:11" x14ac:dyDescent="0.25">
      <c r="B13250" t="str">
        <f t="shared" si="210"/>
        <v/>
      </c>
      <c r="K13250"/>
    </row>
    <row r="13251" spans="2:11" x14ac:dyDescent="0.25">
      <c r="B13251" t="str">
        <f t="shared" si="210"/>
        <v/>
      </c>
      <c r="K13251"/>
    </row>
    <row r="13252" spans="2:11" x14ac:dyDescent="0.25">
      <c r="B13252" t="str">
        <f t="shared" si="210"/>
        <v/>
      </c>
      <c r="K13252"/>
    </row>
    <row r="13253" spans="2:11" x14ac:dyDescent="0.25">
      <c r="B13253" t="str">
        <f t="shared" si="210"/>
        <v/>
      </c>
      <c r="K13253"/>
    </row>
    <row r="13254" spans="2:11" x14ac:dyDescent="0.25">
      <c r="B13254" t="str">
        <f t="shared" si="210"/>
        <v/>
      </c>
      <c r="K13254"/>
    </row>
    <row r="13255" spans="2:11" x14ac:dyDescent="0.25">
      <c r="B13255" t="str">
        <f t="shared" si="210"/>
        <v/>
      </c>
      <c r="K13255"/>
    </row>
    <row r="13256" spans="2:11" x14ac:dyDescent="0.25">
      <c r="B13256" t="str">
        <f t="shared" si="210"/>
        <v/>
      </c>
      <c r="K13256"/>
    </row>
    <row r="13257" spans="2:11" x14ac:dyDescent="0.25">
      <c r="B13257" t="str">
        <f t="shared" si="210"/>
        <v/>
      </c>
      <c r="K13257"/>
    </row>
    <row r="13258" spans="2:11" x14ac:dyDescent="0.25">
      <c r="B13258" t="str">
        <f t="shared" ref="B13258:B13321" si="211">LEFT(A13258,3)</f>
        <v/>
      </c>
      <c r="K13258"/>
    </row>
    <row r="13259" spans="2:11" x14ac:dyDescent="0.25">
      <c r="B13259" t="str">
        <f t="shared" si="211"/>
        <v/>
      </c>
      <c r="K13259"/>
    </row>
    <row r="13260" spans="2:11" x14ac:dyDescent="0.25">
      <c r="B13260" t="str">
        <f t="shared" si="211"/>
        <v/>
      </c>
      <c r="K13260"/>
    </row>
    <row r="13261" spans="2:11" x14ac:dyDescent="0.25">
      <c r="B13261" t="str">
        <f t="shared" si="211"/>
        <v/>
      </c>
      <c r="K13261"/>
    </row>
    <row r="13262" spans="2:11" x14ac:dyDescent="0.25">
      <c r="B13262" t="str">
        <f t="shared" si="211"/>
        <v/>
      </c>
      <c r="K13262"/>
    </row>
    <row r="13263" spans="2:11" x14ac:dyDescent="0.25">
      <c r="B13263" t="str">
        <f t="shared" si="211"/>
        <v/>
      </c>
      <c r="K13263"/>
    </row>
    <row r="13264" spans="2:11" x14ac:dyDescent="0.25">
      <c r="B13264" t="str">
        <f t="shared" si="211"/>
        <v/>
      </c>
      <c r="K13264"/>
    </row>
    <row r="13265" spans="2:11" x14ac:dyDescent="0.25">
      <c r="B13265" t="str">
        <f t="shared" si="211"/>
        <v/>
      </c>
      <c r="K13265"/>
    </row>
    <row r="13266" spans="2:11" x14ac:dyDescent="0.25">
      <c r="B13266" t="str">
        <f t="shared" si="211"/>
        <v/>
      </c>
      <c r="K13266"/>
    </row>
    <row r="13267" spans="2:11" x14ac:dyDescent="0.25">
      <c r="B13267" t="str">
        <f t="shared" si="211"/>
        <v/>
      </c>
      <c r="K13267"/>
    </row>
    <row r="13268" spans="2:11" x14ac:dyDescent="0.25">
      <c r="B13268" t="str">
        <f t="shared" si="211"/>
        <v/>
      </c>
      <c r="K13268"/>
    </row>
    <row r="13269" spans="2:11" x14ac:dyDescent="0.25">
      <c r="B13269" t="str">
        <f t="shared" si="211"/>
        <v/>
      </c>
      <c r="K13269"/>
    </row>
    <row r="13270" spans="2:11" x14ac:dyDescent="0.25">
      <c r="B13270" t="str">
        <f t="shared" si="211"/>
        <v/>
      </c>
      <c r="K13270"/>
    </row>
    <row r="13271" spans="2:11" x14ac:dyDescent="0.25">
      <c r="B13271" t="str">
        <f t="shared" si="211"/>
        <v/>
      </c>
      <c r="K13271"/>
    </row>
    <row r="13272" spans="2:11" x14ac:dyDescent="0.25">
      <c r="B13272" t="str">
        <f t="shared" si="211"/>
        <v/>
      </c>
      <c r="K13272"/>
    </row>
    <row r="13273" spans="2:11" x14ac:dyDescent="0.25">
      <c r="B13273" t="str">
        <f t="shared" si="211"/>
        <v/>
      </c>
      <c r="K13273"/>
    </row>
    <row r="13274" spans="2:11" x14ac:dyDescent="0.25">
      <c r="B13274" t="str">
        <f t="shared" si="211"/>
        <v/>
      </c>
      <c r="K13274"/>
    </row>
    <row r="13275" spans="2:11" x14ac:dyDescent="0.25">
      <c r="B13275" t="str">
        <f t="shared" si="211"/>
        <v/>
      </c>
      <c r="K13275"/>
    </row>
    <row r="13276" spans="2:11" x14ac:dyDescent="0.25">
      <c r="B13276" t="str">
        <f t="shared" si="211"/>
        <v/>
      </c>
      <c r="K13276"/>
    </row>
    <row r="13277" spans="2:11" x14ac:dyDescent="0.25">
      <c r="B13277" t="str">
        <f t="shared" si="211"/>
        <v/>
      </c>
      <c r="K13277"/>
    </row>
    <row r="13278" spans="2:11" x14ac:dyDescent="0.25">
      <c r="B13278" t="str">
        <f t="shared" si="211"/>
        <v/>
      </c>
      <c r="K13278"/>
    </row>
    <row r="13279" spans="2:11" x14ac:dyDescent="0.25">
      <c r="B13279" t="str">
        <f t="shared" si="211"/>
        <v/>
      </c>
      <c r="K13279"/>
    </row>
    <row r="13280" spans="2:11" x14ac:dyDescent="0.25">
      <c r="B13280" t="str">
        <f t="shared" si="211"/>
        <v/>
      </c>
      <c r="K13280"/>
    </row>
    <row r="13281" spans="2:11" x14ac:dyDescent="0.25">
      <c r="B13281" t="str">
        <f t="shared" si="211"/>
        <v/>
      </c>
      <c r="K13281"/>
    </row>
    <row r="13282" spans="2:11" x14ac:dyDescent="0.25">
      <c r="B13282" t="str">
        <f t="shared" si="211"/>
        <v/>
      </c>
      <c r="K13282"/>
    </row>
    <row r="13283" spans="2:11" x14ac:dyDescent="0.25">
      <c r="B13283" t="str">
        <f t="shared" si="211"/>
        <v/>
      </c>
      <c r="K13283"/>
    </row>
    <row r="13284" spans="2:11" x14ac:dyDescent="0.25">
      <c r="B13284" t="str">
        <f t="shared" si="211"/>
        <v/>
      </c>
      <c r="K13284"/>
    </row>
    <row r="13285" spans="2:11" x14ac:dyDescent="0.25">
      <c r="B13285" t="str">
        <f t="shared" si="211"/>
        <v/>
      </c>
      <c r="K13285"/>
    </row>
    <row r="13286" spans="2:11" x14ac:dyDescent="0.25">
      <c r="B13286" t="str">
        <f t="shared" si="211"/>
        <v/>
      </c>
      <c r="K13286"/>
    </row>
    <row r="13287" spans="2:11" x14ac:dyDescent="0.25">
      <c r="B13287" t="str">
        <f t="shared" si="211"/>
        <v/>
      </c>
      <c r="K13287"/>
    </row>
    <row r="13288" spans="2:11" x14ac:dyDescent="0.25">
      <c r="B13288" t="str">
        <f t="shared" si="211"/>
        <v/>
      </c>
      <c r="K13288"/>
    </row>
    <row r="13289" spans="2:11" x14ac:dyDescent="0.25">
      <c r="B13289" t="str">
        <f t="shared" si="211"/>
        <v/>
      </c>
      <c r="K13289"/>
    </row>
    <row r="13290" spans="2:11" x14ac:dyDescent="0.25">
      <c r="B13290" t="str">
        <f t="shared" si="211"/>
        <v/>
      </c>
      <c r="K13290"/>
    </row>
    <row r="13291" spans="2:11" x14ac:dyDescent="0.25">
      <c r="B13291" t="str">
        <f t="shared" si="211"/>
        <v/>
      </c>
      <c r="K13291"/>
    </row>
    <row r="13292" spans="2:11" x14ac:dyDescent="0.25">
      <c r="B13292" t="str">
        <f t="shared" si="211"/>
        <v/>
      </c>
      <c r="K13292"/>
    </row>
    <row r="13293" spans="2:11" x14ac:dyDescent="0.25">
      <c r="B13293" t="str">
        <f t="shared" si="211"/>
        <v/>
      </c>
      <c r="K13293"/>
    </row>
    <row r="13294" spans="2:11" x14ac:dyDescent="0.25">
      <c r="B13294" t="str">
        <f t="shared" si="211"/>
        <v/>
      </c>
      <c r="K13294"/>
    </row>
    <row r="13295" spans="2:11" x14ac:dyDescent="0.25">
      <c r="B13295" t="str">
        <f t="shared" si="211"/>
        <v/>
      </c>
      <c r="K13295"/>
    </row>
    <row r="13296" spans="2:11" x14ac:dyDescent="0.25">
      <c r="B13296" t="str">
        <f t="shared" si="211"/>
        <v/>
      </c>
      <c r="K13296"/>
    </row>
    <row r="13297" spans="2:11" x14ac:dyDescent="0.25">
      <c r="B13297" t="str">
        <f t="shared" si="211"/>
        <v/>
      </c>
      <c r="K13297"/>
    </row>
    <row r="13298" spans="2:11" x14ac:dyDescent="0.25">
      <c r="B13298" t="str">
        <f t="shared" si="211"/>
        <v/>
      </c>
      <c r="K13298"/>
    </row>
    <row r="13299" spans="2:11" x14ac:dyDescent="0.25">
      <c r="B13299" t="str">
        <f t="shared" si="211"/>
        <v/>
      </c>
      <c r="K13299"/>
    </row>
    <row r="13300" spans="2:11" x14ac:dyDescent="0.25">
      <c r="B13300" t="str">
        <f t="shared" si="211"/>
        <v/>
      </c>
      <c r="K13300"/>
    </row>
    <row r="13301" spans="2:11" x14ac:dyDescent="0.25">
      <c r="B13301" t="str">
        <f t="shared" si="211"/>
        <v/>
      </c>
      <c r="K13301"/>
    </row>
    <row r="13302" spans="2:11" x14ac:dyDescent="0.25">
      <c r="B13302" t="str">
        <f t="shared" si="211"/>
        <v/>
      </c>
      <c r="K13302"/>
    </row>
    <row r="13303" spans="2:11" x14ac:dyDescent="0.25">
      <c r="B13303" t="str">
        <f t="shared" si="211"/>
        <v/>
      </c>
      <c r="K13303"/>
    </row>
    <row r="13304" spans="2:11" x14ac:dyDescent="0.25">
      <c r="B13304" t="str">
        <f t="shared" si="211"/>
        <v/>
      </c>
      <c r="K13304"/>
    </row>
    <row r="13305" spans="2:11" x14ac:dyDescent="0.25">
      <c r="B13305" t="str">
        <f t="shared" si="211"/>
        <v/>
      </c>
      <c r="K13305"/>
    </row>
    <row r="13306" spans="2:11" x14ac:dyDescent="0.25">
      <c r="B13306" t="str">
        <f t="shared" si="211"/>
        <v/>
      </c>
      <c r="K13306"/>
    </row>
    <row r="13307" spans="2:11" x14ac:dyDescent="0.25">
      <c r="B13307" t="str">
        <f t="shared" si="211"/>
        <v/>
      </c>
      <c r="K13307"/>
    </row>
    <row r="13308" spans="2:11" x14ac:dyDescent="0.25">
      <c r="B13308" t="str">
        <f t="shared" si="211"/>
        <v/>
      </c>
      <c r="K13308"/>
    </row>
    <row r="13309" spans="2:11" x14ac:dyDescent="0.25">
      <c r="B13309" t="str">
        <f t="shared" si="211"/>
        <v/>
      </c>
      <c r="K13309"/>
    </row>
    <row r="13310" spans="2:11" x14ac:dyDescent="0.25">
      <c r="B13310" t="str">
        <f t="shared" si="211"/>
        <v/>
      </c>
      <c r="K13310"/>
    </row>
    <row r="13311" spans="2:11" x14ac:dyDescent="0.25">
      <c r="B13311" t="str">
        <f t="shared" si="211"/>
        <v/>
      </c>
      <c r="K13311"/>
    </row>
    <row r="13312" spans="2:11" x14ac:dyDescent="0.25">
      <c r="B13312" t="str">
        <f t="shared" si="211"/>
        <v/>
      </c>
      <c r="K13312"/>
    </row>
    <row r="13313" spans="2:11" x14ac:dyDescent="0.25">
      <c r="B13313" t="str">
        <f t="shared" si="211"/>
        <v/>
      </c>
      <c r="K13313"/>
    </row>
    <row r="13314" spans="2:11" x14ac:dyDescent="0.25">
      <c r="B13314" t="str">
        <f t="shared" si="211"/>
        <v/>
      </c>
      <c r="K13314"/>
    </row>
    <row r="13315" spans="2:11" x14ac:dyDescent="0.25">
      <c r="B13315" t="str">
        <f t="shared" si="211"/>
        <v/>
      </c>
      <c r="K13315"/>
    </row>
    <row r="13316" spans="2:11" x14ac:dyDescent="0.25">
      <c r="B13316" t="str">
        <f t="shared" si="211"/>
        <v/>
      </c>
      <c r="K13316"/>
    </row>
    <row r="13317" spans="2:11" x14ac:dyDescent="0.25">
      <c r="B13317" t="str">
        <f t="shared" si="211"/>
        <v/>
      </c>
      <c r="K13317"/>
    </row>
    <row r="13318" spans="2:11" x14ac:dyDescent="0.25">
      <c r="B13318" t="str">
        <f t="shared" si="211"/>
        <v/>
      </c>
      <c r="K13318"/>
    </row>
    <row r="13319" spans="2:11" x14ac:dyDescent="0.25">
      <c r="B13319" t="str">
        <f t="shared" si="211"/>
        <v/>
      </c>
      <c r="K13319"/>
    </row>
    <row r="13320" spans="2:11" x14ac:dyDescent="0.25">
      <c r="B13320" t="str">
        <f t="shared" si="211"/>
        <v/>
      </c>
      <c r="K13320"/>
    </row>
    <row r="13321" spans="2:11" x14ac:dyDescent="0.25">
      <c r="B13321" t="str">
        <f t="shared" si="211"/>
        <v/>
      </c>
      <c r="K13321"/>
    </row>
    <row r="13322" spans="2:11" x14ac:dyDescent="0.25">
      <c r="B13322" t="str">
        <f t="shared" ref="B13322:B13385" si="212">LEFT(A13322,3)</f>
        <v/>
      </c>
      <c r="K13322"/>
    </row>
    <row r="13323" spans="2:11" x14ac:dyDescent="0.25">
      <c r="B13323" t="str">
        <f t="shared" si="212"/>
        <v/>
      </c>
      <c r="K13323"/>
    </row>
    <row r="13324" spans="2:11" x14ac:dyDescent="0.25">
      <c r="B13324" t="str">
        <f t="shared" si="212"/>
        <v/>
      </c>
      <c r="K13324"/>
    </row>
    <row r="13325" spans="2:11" x14ac:dyDescent="0.25">
      <c r="B13325" t="str">
        <f t="shared" si="212"/>
        <v/>
      </c>
      <c r="K13325"/>
    </row>
    <row r="13326" spans="2:11" x14ac:dyDescent="0.25">
      <c r="B13326" t="str">
        <f t="shared" si="212"/>
        <v/>
      </c>
      <c r="K13326"/>
    </row>
    <row r="13327" spans="2:11" x14ac:dyDescent="0.25">
      <c r="B13327" t="str">
        <f t="shared" si="212"/>
        <v/>
      </c>
      <c r="K13327"/>
    </row>
    <row r="13328" spans="2:11" x14ac:dyDescent="0.25">
      <c r="B13328" t="str">
        <f t="shared" si="212"/>
        <v/>
      </c>
      <c r="K13328"/>
    </row>
    <row r="13329" spans="2:11" x14ac:dyDescent="0.25">
      <c r="B13329" t="str">
        <f t="shared" si="212"/>
        <v/>
      </c>
      <c r="K13329"/>
    </row>
    <row r="13330" spans="2:11" x14ac:dyDescent="0.25">
      <c r="B13330" t="str">
        <f t="shared" si="212"/>
        <v/>
      </c>
      <c r="K13330"/>
    </row>
    <row r="13331" spans="2:11" x14ac:dyDescent="0.25">
      <c r="B13331" t="str">
        <f t="shared" si="212"/>
        <v/>
      </c>
      <c r="K13331"/>
    </row>
    <row r="13332" spans="2:11" x14ac:dyDescent="0.25">
      <c r="B13332" t="str">
        <f t="shared" si="212"/>
        <v/>
      </c>
      <c r="K13332"/>
    </row>
    <row r="13333" spans="2:11" x14ac:dyDescent="0.25">
      <c r="B13333" t="str">
        <f t="shared" si="212"/>
        <v/>
      </c>
      <c r="K13333"/>
    </row>
    <row r="13334" spans="2:11" x14ac:dyDescent="0.25">
      <c r="B13334" t="str">
        <f t="shared" si="212"/>
        <v/>
      </c>
      <c r="K13334"/>
    </row>
    <row r="13335" spans="2:11" x14ac:dyDescent="0.25">
      <c r="B13335" t="str">
        <f t="shared" si="212"/>
        <v/>
      </c>
      <c r="K13335"/>
    </row>
    <row r="13336" spans="2:11" x14ac:dyDescent="0.25">
      <c r="B13336" t="str">
        <f t="shared" si="212"/>
        <v/>
      </c>
      <c r="K13336"/>
    </row>
    <row r="13337" spans="2:11" x14ac:dyDescent="0.25">
      <c r="B13337" t="str">
        <f t="shared" si="212"/>
        <v/>
      </c>
      <c r="K13337"/>
    </row>
    <row r="13338" spans="2:11" x14ac:dyDescent="0.25">
      <c r="B13338" t="str">
        <f t="shared" si="212"/>
        <v/>
      </c>
      <c r="K13338"/>
    </row>
    <row r="13339" spans="2:11" x14ac:dyDescent="0.25">
      <c r="B13339" t="str">
        <f t="shared" si="212"/>
        <v/>
      </c>
      <c r="K13339"/>
    </row>
    <row r="13340" spans="2:11" x14ac:dyDescent="0.25">
      <c r="B13340" t="str">
        <f t="shared" si="212"/>
        <v/>
      </c>
      <c r="K13340"/>
    </row>
    <row r="13341" spans="2:11" x14ac:dyDescent="0.25">
      <c r="B13341" t="str">
        <f t="shared" si="212"/>
        <v/>
      </c>
      <c r="K13341"/>
    </row>
    <row r="13342" spans="2:11" x14ac:dyDescent="0.25">
      <c r="B13342" t="str">
        <f t="shared" si="212"/>
        <v/>
      </c>
      <c r="K13342"/>
    </row>
    <row r="13343" spans="2:11" x14ac:dyDescent="0.25">
      <c r="B13343" t="str">
        <f t="shared" si="212"/>
        <v/>
      </c>
      <c r="K13343"/>
    </row>
    <row r="13344" spans="2:11" x14ac:dyDescent="0.25">
      <c r="B13344" t="str">
        <f t="shared" si="212"/>
        <v/>
      </c>
      <c r="K13344"/>
    </row>
    <row r="13345" spans="2:11" x14ac:dyDescent="0.25">
      <c r="B13345" t="str">
        <f t="shared" si="212"/>
        <v/>
      </c>
      <c r="K13345"/>
    </row>
    <row r="13346" spans="2:11" x14ac:dyDescent="0.25">
      <c r="B13346" t="str">
        <f t="shared" si="212"/>
        <v/>
      </c>
      <c r="K13346"/>
    </row>
    <row r="13347" spans="2:11" x14ac:dyDescent="0.25">
      <c r="B13347" t="str">
        <f t="shared" si="212"/>
        <v/>
      </c>
      <c r="K13347"/>
    </row>
    <row r="13348" spans="2:11" x14ac:dyDescent="0.25">
      <c r="B13348" t="str">
        <f t="shared" si="212"/>
        <v/>
      </c>
      <c r="K13348"/>
    </row>
    <row r="13349" spans="2:11" x14ac:dyDescent="0.25">
      <c r="B13349" t="str">
        <f t="shared" si="212"/>
        <v/>
      </c>
      <c r="K13349"/>
    </row>
    <row r="13350" spans="2:11" x14ac:dyDescent="0.25">
      <c r="B13350" t="str">
        <f t="shared" si="212"/>
        <v/>
      </c>
      <c r="K13350"/>
    </row>
    <row r="13351" spans="2:11" x14ac:dyDescent="0.25">
      <c r="B13351" t="str">
        <f t="shared" si="212"/>
        <v/>
      </c>
      <c r="K13351"/>
    </row>
    <row r="13352" spans="2:11" x14ac:dyDescent="0.25">
      <c r="B13352" t="str">
        <f t="shared" si="212"/>
        <v/>
      </c>
      <c r="K13352"/>
    </row>
    <row r="13353" spans="2:11" x14ac:dyDescent="0.25">
      <c r="B13353" t="str">
        <f t="shared" si="212"/>
        <v/>
      </c>
      <c r="K13353"/>
    </row>
    <row r="13354" spans="2:11" x14ac:dyDescent="0.25">
      <c r="B13354" t="str">
        <f t="shared" si="212"/>
        <v/>
      </c>
      <c r="K13354"/>
    </row>
    <row r="13355" spans="2:11" x14ac:dyDescent="0.25">
      <c r="B13355" t="str">
        <f t="shared" si="212"/>
        <v/>
      </c>
      <c r="K13355"/>
    </row>
    <row r="13356" spans="2:11" x14ac:dyDescent="0.25">
      <c r="B13356" t="str">
        <f t="shared" si="212"/>
        <v/>
      </c>
      <c r="K13356"/>
    </row>
    <row r="13357" spans="2:11" x14ac:dyDescent="0.25">
      <c r="B13357" t="str">
        <f t="shared" si="212"/>
        <v/>
      </c>
      <c r="K13357"/>
    </row>
    <row r="13358" spans="2:11" x14ac:dyDescent="0.25">
      <c r="B13358" t="str">
        <f t="shared" si="212"/>
        <v/>
      </c>
      <c r="K13358"/>
    </row>
    <row r="13359" spans="2:11" x14ac:dyDescent="0.25">
      <c r="B13359" t="str">
        <f t="shared" si="212"/>
        <v/>
      </c>
      <c r="K13359"/>
    </row>
    <row r="13360" spans="2:11" x14ac:dyDescent="0.25">
      <c r="B13360" t="str">
        <f t="shared" si="212"/>
        <v/>
      </c>
      <c r="K13360"/>
    </row>
    <row r="13361" spans="2:11" x14ac:dyDescent="0.25">
      <c r="B13361" t="str">
        <f t="shared" si="212"/>
        <v/>
      </c>
      <c r="K13361"/>
    </row>
    <row r="13362" spans="2:11" x14ac:dyDescent="0.25">
      <c r="B13362" t="str">
        <f t="shared" si="212"/>
        <v/>
      </c>
      <c r="K13362"/>
    </row>
    <row r="13363" spans="2:11" x14ac:dyDescent="0.25">
      <c r="B13363" t="str">
        <f t="shared" si="212"/>
        <v/>
      </c>
      <c r="K13363"/>
    </row>
    <row r="13364" spans="2:11" x14ac:dyDescent="0.25">
      <c r="B13364" t="str">
        <f t="shared" si="212"/>
        <v/>
      </c>
      <c r="K13364"/>
    </row>
    <row r="13365" spans="2:11" x14ac:dyDescent="0.25">
      <c r="B13365" t="str">
        <f t="shared" si="212"/>
        <v/>
      </c>
      <c r="K13365"/>
    </row>
    <row r="13366" spans="2:11" x14ac:dyDescent="0.25">
      <c r="B13366" t="str">
        <f t="shared" si="212"/>
        <v/>
      </c>
      <c r="K13366"/>
    </row>
    <row r="13367" spans="2:11" x14ac:dyDescent="0.25">
      <c r="B13367" t="str">
        <f t="shared" si="212"/>
        <v/>
      </c>
      <c r="K13367"/>
    </row>
    <row r="13368" spans="2:11" x14ac:dyDescent="0.25">
      <c r="B13368" t="str">
        <f t="shared" si="212"/>
        <v/>
      </c>
      <c r="K13368"/>
    </row>
    <row r="13369" spans="2:11" x14ac:dyDescent="0.25">
      <c r="B13369" t="str">
        <f t="shared" si="212"/>
        <v/>
      </c>
      <c r="K13369"/>
    </row>
    <row r="13370" spans="2:11" x14ac:dyDescent="0.25">
      <c r="B13370" t="str">
        <f t="shared" si="212"/>
        <v/>
      </c>
      <c r="K13370"/>
    </row>
    <row r="13371" spans="2:11" x14ac:dyDescent="0.25">
      <c r="B13371" t="str">
        <f t="shared" si="212"/>
        <v/>
      </c>
      <c r="K13371"/>
    </row>
    <row r="13372" spans="2:11" x14ac:dyDescent="0.25">
      <c r="B13372" t="str">
        <f t="shared" si="212"/>
        <v/>
      </c>
      <c r="K13372"/>
    </row>
    <row r="13373" spans="2:11" x14ac:dyDescent="0.25">
      <c r="B13373" t="str">
        <f t="shared" si="212"/>
        <v/>
      </c>
      <c r="K13373"/>
    </row>
    <row r="13374" spans="2:11" x14ac:dyDescent="0.25">
      <c r="B13374" t="str">
        <f t="shared" si="212"/>
        <v/>
      </c>
      <c r="K13374"/>
    </row>
    <row r="13375" spans="2:11" x14ac:dyDescent="0.25">
      <c r="B13375" t="str">
        <f t="shared" si="212"/>
        <v/>
      </c>
      <c r="K13375"/>
    </row>
    <row r="13376" spans="2:11" x14ac:dyDescent="0.25">
      <c r="B13376" t="str">
        <f t="shared" si="212"/>
        <v/>
      </c>
      <c r="K13376"/>
    </row>
    <row r="13377" spans="2:11" x14ac:dyDescent="0.25">
      <c r="B13377" t="str">
        <f t="shared" si="212"/>
        <v/>
      </c>
      <c r="K13377"/>
    </row>
    <row r="13378" spans="2:11" x14ac:dyDescent="0.25">
      <c r="B13378" t="str">
        <f t="shared" si="212"/>
        <v/>
      </c>
      <c r="K13378"/>
    </row>
    <row r="13379" spans="2:11" x14ac:dyDescent="0.25">
      <c r="B13379" t="str">
        <f t="shared" si="212"/>
        <v/>
      </c>
      <c r="K13379"/>
    </row>
    <row r="13380" spans="2:11" x14ac:dyDescent="0.25">
      <c r="B13380" t="str">
        <f t="shared" si="212"/>
        <v/>
      </c>
      <c r="K13380"/>
    </row>
    <row r="13381" spans="2:11" x14ac:dyDescent="0.25">
      <c r="B13381" t="str">
        <f t="shared" si="212"/>
        <v/>
      </c>
      <c r="K13381"/>
    </row>
    <row r="13382" spans="2:11" x14ac:dyDescent="0.25">
      <c r="B13382" t="str">
        <f t="shared" si="212"/>
        <v/>
      </c>
      <c r="K13382"/>
    </row>
    <row r="13383" spans="2:11" x14ac:dyDescent="0.25">
      <c r="B13383" t="str">
        <f t="shared" si="212"/>
        <v/>
      </c>
      <c r="K13383"/>
    </row>
    <row r="13384" spans="2:11" x14ac:dyDescent="0.25">
      <c r="B13384" t="str">
        <f t="shared" si="212"/>
        <v/>
      </c>
      <c r="K13384"/>
    </row>
    <row r="13385" spans="2:11" x14ac:dyDescent="0.25">
      <c r="B13385" t="str">
        <f t="shared" si="212"/>
        <v/>
      </c>
      <c r="K13385"/>
    </row>
    <row r="13386" spans="2:11" x14ac:dyDescent="0.25">
      <c r="B13386" t="str">
        <f t="shared" ref="B13386:B13449" si="213">LEFT(A13386,3)</f>
        <v/>
      </c>
      <c r="K13386"/>
    </row>
    <row r="13387" spans="2:11" x14ac:dyDescent="0.25">
      <c r="B13387" t="str">
        <f t="shared" si="213"/>
        <v/>
      </c>
      <c r="K13387"/>
    </row>
    <row r="13388" spans="2:11" x14ac:dyDescent="0.25">
      <c r="B13388" t="str">
        <f t="shared" si="213"/>
        <v/>
      </c>
      <c r="K13388"/>
    </row>
    <row r="13389" spans="2:11" x14ac:dyDescent="0.25">
      <c r="B13389" t="str">
        <f t="shared" si="213"/>
        <v/>
      </c>
      <c r="K13389"/>
    </row>
    <row r="13390" spans="2:11" x14ac:dyDescent="0.25">
      <c r="B13390" t="str">
        <f t="shared" si="213"/>
        <v/>
      </c>
      <c r="K13390"/>
    </row>
    <row r="13391" spans="2:11" x14ac:dyDescent="0.25">
      <c r="B13391" t="str">
        <f t="shared" si="213"/>
        <v/>
      </c>
      <c r="K13391"/>
    </row>
    <row r="13392" spans="2:11" x14ac:dyDescent="0.25">
      <c r="B13392" t="str">
        <f t="shared" si="213"/>
        <v/>
      </c>
      <c r="K13392"/>
    </row>
    <row r="13393" spans="2:11" x14ac:dyDescent="0.25">
      <c r="B13393" t="str">
        <f t="shared" si="213"/>
        <v/>
      </c>
      <c r="K13393"/>
    </row>
    <row r="13394" spans="2:11" x14ac:dyDescent="0.25">
      <c r="B13394" t="str">
        <f t="shared" si="213"/>
        <v/>
      </c>
      <c r="K13394"/>
    </row>
    <row r="13395" spans="2:11" x14ac:dyDescent="0.25">
      <c r="B13395" t="str">
        <f t="shared" si="213"/>
        <v/>
      </c>
      <c r="K13395"/>
    </row>
    <row r="13396" spans="2:11" x14ac:dyDescent="0.25">
      <c r="B13396" t="str">
        <f t="shared" si="213"/>
        <v/>
      </c>
      <c r="K13396"/>
    </row>
    <row r="13397" spans="2:11" x14ac:dyDescent="0.25">
      <c r="B13397" t="str">
        <f t="shared" si="213"/>
        <v/>
      </c>
      <c r="K13397"/>
    </row>
    <row r="13398" spans="2:11" x14ac:dyDescent="0.25">
      <c r="B13398" t="str">
        <f t="shared" si="213"/>
        <v/>
      </c>
      <c r="K13398"/>
    </row>
    <row r="13399" spans="2:11" x14ac:dyDescent="0.25">
      <c r="B13399" t="str">
        <f t="shared" si="213"/>
        <v/>
      </c>
      <c r="K13399"/>
    </row>
    <row r="13400" spans="2:11" x14ac:dyDescent="0.25">
      <c r="B13400" t="str">
        <f t="shared" si="213"/>
        <v/>
      </c>
      <c r="K13400"/>
    </row>
    <row r="13401" spans="2:11" x14ac:dyDescent="0.25">
      <c r="B13401" t="str">
        <f t="shared" si="213"/>
        <v/>
      </c>
      <c r="K13401"/>
    </row>
    <row r="13402" spans="2:11" x14ac:dyDescent="0.25">
      <c r="B13402" t="str">
        <f t="shared" si="213"/>
        <v/>
      </c>
      <c r="K13402"/>
    </row>
    <row r="13403" spans="2:11" x14ac:dyDescent="0.25">
      <c r="B13403" t="str">
        <f t="shared" si="213"/>
        <v/>
      </c>
      <c r="K13403"/>
    </row>
    <row r="13404" spans="2:11" x14ac:dyDescent="0.25">
      <c r="B13404" t="str">
        <f t="shared" si="213"/>
        <v/>
      </c>
      <c r="K13404"/>
    </row>
    <row r="13405" spans="2:11" x14ac:dyDescent="0.25">
      <c r="B13405" t="str">
        <f t="shared" si="213"/>
        <v/>
      </c>
      <c r="K13405"/>
    </row>
    <row r="13406" spans="2:11" x14ac:dyDescent="0.25">
      <c r="B13406" t="str">
        <f t="shared" si="213"/>
        <v/>
      </c>
      <c r="K13406"/>
    </row>
    <row r="13407" spans="2:11" x14ac:dyDescent="0.25">
      <c r="B13407" t="str">
        <f t="shared" si="213"/>
        <v/>
      </c>
      <c r="K13407"/>
    </row>
    <row r="13408" spans="2:11" x14ac:dyDescent="0.25">
      <c r="B13408" t="str">
        <f t="shared" si="213"/>
        <v/>
      </c>
      <c r="K13408"/>
    </row>
    <row r="13409" spans="2:11" x14ac:dyDescent="0.25">
      <c r="B13409" t="str">
        <f t="shared" si="213"/>
        <v/>
      </c>
      <c r="K13409"/>
    </row>
    <row r="13410" spans="2:11" x14ac:dyDescent="0.25">
      <c r="B13410" t="str">
        <f t="shared" si="213"/>
        <v/>
      </c>
      <c r="K13410"/>
    </row>
    <row r="13411" spans="2:11" x14ac:dyDescent="0.25">
      <c r="B13411" t="str">
        <f t="shared" si="213"/>
        <v/>
      </c>
      <c r="K13411"/>
    </row>
    <row r="13412" spans="2:11" x14ac:dyDescent="0.25">
      <c r="B13412" t="str">
        <f t="shared" si="213"/>
        <v/>
      </c>
      <c r="K13412"/>
    </row>
    <row r="13413" spans="2:11" x14ac:dyDescent="0.25">
      <c r="B13413" t="str">
        <f t="shared" si="213"/>
        <v/>
      </c>
      <c r="K13413"/>
    </row>
    <row r="13414" spans="2:11" x14ac:dyDescent="0.25">
      <c r="B13414" t="str">
        <f t="shared" si="213"/>
        <v/>
      </c>
      <c r="K13414"/>
    </row>
    <row r="13415" spans="2:11" x14ac:dyDescent="0.25">
      <c r="B13415" t="str">
        <f t="shared" si="213"/>
        <v/>
      </c>
      <c r="K13415"/>
    </row>
    <row r="13416" spans="2:11" x14ac:dyDescent="0.25">
      <c r="B13416" t="str">
        <f t="shared" si="213"/>
        <v/>
      </c>
      <c r="K13416"/>
    </row>
    <row r="13417" spans="2:11" x14ac:dyDescent="0.25">
      <c r="B13417" t="str">
        <f t="shared" si="213"/>
        <v/>
      </c>
      <c r="K13417"/>
    </row>
    <row r="13418" spans="2:11" x14ac:dyDescent="0.25">
      <c r="B13418" t="str">
        <f t="shared" si="213"/>
        <v/>
      </c>
      <c r="K13418"/>
    </row>
    <row r="13419" spans="2:11" x14ac:dyDescent="0.25">
      <c r="B13419" t="str">
        <f t="shared" si="213"/>
        <v/>
      </c>
      <c r="K13419"/>
    </row>
    <row r="13420" spans="2:11" x14ac:dyDescent="0.25">
      <c r="B13420" t="str">
        <f t="shared" si="213"/>
        <v/>
      </c>
      <c r="K13420"/>
    </row>
    <row r="13421" spans="2:11" x14ac:dyDescent="0.25">
      <c r="B13421" t="str">
        <f t="shared" si="213"/>
        <v/>
      </c>
      <c r="K13421"/>
    </row>
    <row r="13422" spans="2:11" x14ac:dyDescent="0.25">
      <c r="B13422" t="str">
        <f t="shared" si="213"/>
        <v/>
      </c>
      <c r="K13422"/>
    </row>
    <row r="13423" spans="2:11" x14ac:dyDescent="0.25">
      <c r="B13423" t="str">
        <f t="shared" si="213"/>
        <v/>
      </c>
      <c r="K13423"/>
    </row>
    <row r="13424" spans="2:11" x14ac:dyDescent="0.25">
      <c r="B13424" t="str">
        <f t="shared" si="213"/>
        <v/>
      </c>
      <c r="K13424"/>
    </row>
    <row r="13425" spans="2:11" x14ac:dyDescent="0.25">
      <c r="B13425" t="str">
        <f t="shared" si="213"/>
        <v/>
      </c>
      <c r="K13425"/>
    </row>
    <row r="13426" spans="2:11" x14ac:dyDescent="0.25">
      <c r="B13426" t="str">
        <f t="shared" si="213"/>
        <v/>
      </c>
      <c r="K13426"/>
    </row>
    <row r="13427" spans="2:11" x14ac:dyDescent="0.25">
      <c r="B13427" t="str">
        <f t="shared" si="213"/>
        <v/>
      </c>
      <c r="K13427"/>
    </row>
    <row r="13428" spans="2:11" x14ac:dyDescent="0.25">
      <c r="B13428" t="str">
        <f t="shared" si="213"/>
        <v/>
      </c>
      <c r="K13428"/>
    </row>
    <row r="13429" spans="2:11" x14ac:dyDescent="0.25">
      <c r="B13429" t="str">
        <f t="shared" si="213"/>
        <v/>
      </c>
      <c r="K13429"/>
    </row>
    <row r="13430" spans="2:11" x14ac:dyDescent="0.25">
      <c r="B13430" t="str">
        <f t="shared" si="213"/>
        <v/>
      </c>
      <c r="K13430"/>
    </row>
    <row r="13431" spans="2:11" x14ac:dyDescent="0.25">
      <c r="B13431" t="str">
        <f t="shared" si="213"/>
        <v/>
      </c>
      <c r="K13431"/>
    </row>
    <row r="13432" spans="2:11" x14ac:dyDescent="0.25">
      <c r="B13432" t="str">
        <f t="shared" si="213"/>
        <v/>
      </c>
      <c r="K13432"/>
    </row>
    <row r="13433" spans="2:11" x14ac:dyDescent="0.25">
      <c r="B13433" t="str">
        <f t="shared" si="213"/>
        <v/>
      </c>
      <c r="K13433"/>
    </row>
    <row r="13434" spans="2:11" x14ac:dyDescent="0.25">
      <c r="B13434" t="str">
        <f t="shared" si="213"/>
        <v/>
      </c>
      <c r="K13434"/>
    </row>
    <row r="13435" spans="2:11" x14ac:dyDescent="0.25">
      <c r="B13435" t="str">
        <f t="shared" si="213"/>
        <v/>
      </c>
      <c r="K13435"/>
    </row>
    <row r="13436" spans="2:11" x14ac:dyDescent="0.25">
      <c r="B13436" t="str">
        <f t="shared" si="213"/>
        <v/>
      </c>
      <c r="K13436"/>
    </row>
    <row r="13437" spans="2:11" x14ac:dyDescent="0.25">
      <c r="B13437" t="str">
        <f t="shared" si="213"/>
        <v/>
      </c>
      <c r="K13437"/>
    </row>
    <row r="13438" spans="2:11" x14ac:dyDescent="0.25">
      <c r="B13438" t="str">
        <f t="shared" si="213"/>
        <v/>
      </c>
      <c r="K13438"/>
    </row>
    <row r="13439" spans="2:11" x14ac:dyDescent="0.25">
      <c r="B13439" t="str">
        <f t="shared" si="213"/>
        <v/>
      </c>
      <c r="K13439"/>
    </row>
    <row r="13440" spans="2:11" x14ac:dyDescent="0.25">
      <c r="B13440" t="str">
        <f t="shared" si="213"/>
        <v/>
      </c>
      <c r="K13440"/>
    </row>
    <row r="13441" spans="2:11" x14ac:dyDescent="0.25">
      <c r="B13441" t="str">
        <f t="shared" si="213"/>
        <v/>
      </c>
      <c r="K13441"/>
    </row>
    <row r="13442" spans="2:11" x14ac:dyDescent="0.25">
      <c r="B13442" t="str">
        <f t="shared" si="213"/>
        <v/>
      </c>
      <c r="K13442"/>
    </row>
    <row r="13443" spans="2:11" x14ac:dyDescent="0.25">
      <c r="B13443" t="str">
        <f t="shared" si="213"/>
        <v/>
      </c>
      <c r="K13443"/>
    </row>
    <row r="13444" spans="2:11" x14ac:dyDescent="0.25">
      <c r="B13444" t="str">
        <f t="shared" si="213"/>
        <v/>
      </c>
      <c r="K13444"/>
    </row>
    <row r="13445" spans="2:11" x14ac:dyDescent="0.25">
      <c r="B13445" t="str">
        <f t="shared" si="213"/>
        <v/>
      </c>
      <c r="K13445"/>
    </row>
    <row r="13446" spans="2:11" x14ac:dyDescent="0.25">
      <c r="B13446" t="str">
        <f t="shared" si="213"/>
        <v/>
      </c>
      <c r="K13446"/>
    </row>
    <row r="13447" spans="2:11" x14ac:dyDescent="0.25">
      <c r="B13447" t="str">
        <f t="shared" si="213"/>
        <v/>
      </c>
      <c r="K13447"/>
    </row>
    <row r="13448" spans="2:11" x14ac:dyDescent="0.25">
      <c r="B13448" t="str">
        <f t="shared" si="213"/>
        <v/>
      </c>
      <c r="K13448"/>
    </row>
    <row r="13449" spans="2:11" x14ac:dyDescent="0.25">
      <c r="B13449" t="str">
        <f t="shared" si="213"/>
        <v/>
      </c>
      <c r="K13449"/>
    </row>
    <row r="13450" spans="2:11" x14ac:dyDescent="0.25">
      <c r="B13450" t="str">
        <f t="shared" ref="B13450:B13513" si="214">LEFT(A13450,3)</f>
        <v/>
      </c>
      <c r="K13450"/>
    </row>
    <row r="13451" spans="2:11" x14ac:dyDescent="0.25">
      <c r="B13451" t="str">
        <f t="shared" si="214"/>
        <v/>
      </c>
      <c r="K13451"/>
    </row>
    <row r="13452" spans="2:11" x14ac:dyDescent="0.25">
      <c r="B13452" t="str">
        <f t="shared" si="214"/>
        <v/>
      </c>
      <c r="K13452"/>
    </row>
    <row r="13453" spans="2:11" x14ac:dyDescent="0.25">
      <c r="B13453" t="str">
        <f t="shared" si="214"/>
        <v/>
      </c>
      <c r="K13453"/>
    </row>
    <row r="13454" spans="2:11" x14ac:dyDescent="0.25">
      <c r="B13454" t="str">
        <f t="shared" si="214"/>
        <v/>
      </c>
      <c r="K13454"/>
    </row>
    <row r="13455" spans="2:11" x14ac:dyDescent="0.25">
      <c r="B13455" t="str">
        <f t="shared" si="214"/>
        <v/>
      </c>
      <c r="K13455"/>
    </row>
    <row r="13456" spans="2:11" x14ac:dyDescent="0.25">
      <c r="B13456" t="str">
        <f t="shared" si="214"/>
        <v/>
      </c>
      <c r="K13456"/>
    </row>
    <row r="13457" spans="2:11" x14ac:dyDescent="0.25">
      <c r="B13457" t="str">
        <f t="shared" si="214"/>
        <v/>
      </c>
      <c r="K13457"/>
    </row>
    <row r="13458" spans="2:11" x14ac:dyDescent="0.25">
      <c r="B13458" t="str">
        <f t="shared" si="214"/>
        <v/>
      </c>
      <c r="K13458"/>
    </row>
    <row r="13459" spans="2:11" x14ac:dyDescent="0.25">
      <c r="B13459" t="str">
        <f t="shared" si="214"/>
        <v/>
      </c>
      <c r="K13459"/>
    </row>
    <row r="13460" spans="2:11" x14ac:dyDescent="0.25">
      <c r="B13460" t="str">
        <f t="shared" si="214"/>
        <v/>
      </c>
      <c r="K13460"/>
    </row>
    <row r="13461" spans="2:11" x14ac:dyDescent="0.25">
      <c r="B13461" t="str">
        <f t="shared" si="214"/>
        <v/>
      </c>
      <c r="K13461"/>
    </row>
    <row r="13462" spans="2:11" x14ac:dyDescent="0.25">
      <c r="B13462" t="str">
        <f t="shared" si="214"/>
        <v/>
      </c>
      <c r="K13462"/>
    </row>
    <row r="13463" spans="2:11" x14ac:dyDescent="0.25">
      <c r="B13463" t="str">
        <f t="shared" si="214"/>
        <v/>
      </c>
      <c r="K13463"/>
    </row>
    <row r="13464" spans="2:11" x14ac:dyDescent="0.25">
      <c r="B13464" t="str">
        <f t="shared" si="214"/>
        <v/>
      </c>
      <c r="K13464"/>
    </row>
    <row r="13465" spans="2:11" x14ac:dyDescent="0.25">
      <c r="B13465" t="str">
        <f t="shared" si="214"/>
        <v/>
      </c>
      <c r="K13465"/>
    </row>
    <row r="13466" spans="2:11" x14ac:dyDescent="0.25">
      <c r="B13466" t="str">
        <f t="shared" si="214"/>
        <v/>
      </c>
      <c r="K13466"/>
    </row>
    <row r="13467" spans="2:11" x14ac:dyDescent="0.25">
      <c r="B13467" t="str">
        <f t="shared" si="214"/>
        <v/>
      </c>
      <c r="K13467"/>
    </row>
    <row r="13468" spans="2:11" x14ac:dyDescent="0.25">
      <c r="B13468" t="str">
        <f t="shared" si="214"/>
        <v/>
      </c>
      <c r="K13468"/>
    </row>
    <row r="13469" spans="2:11" x14ac:dyDescent="0.25">
      <c r="B13469" t="str">
        <f t="shared" si="214"/>
        <v/>
      </c>
      <c r="K13469"/>
    </row>
    <row r="13470" spans="2:11" x14ac:dyDescent="0.25">
      <c r="B13470" t="str">
        <f t="shared" si="214"/>
        <v/>
      </c>
      <c r="K13470"/>
    </row>
    <row r="13471" spans="2:11" x14ac:dyDescent="0.25">
      <c r="B13471" t="str">
        <f t="shared" si="214"/>
        <v/>
      </c>
      <c r="K13471"/>
    </row>
    <row r="13472" spans="2:11" x14ac:dyDescent="0.25">
      <c r="B13472" t="str">
        <f t="shared" si="214"/>
        <v/>
      </c>
      <c r="K13472"/>
    </row>
    <row r="13473" spans="2:11" x14ac:dyDescent="0.25">
      <c r="B13473" t="str">
        <f t="shared" si="214"/>
        <v/>
      </c>
      <c r="K13473"/>
    </row>
    <row r="13474" spans="2:11" x14ac:dyDescent="0.25">
      <c r="B13474" t="str">
        <f t="shared" si="214"/>
        <v/>
      </c>
      <c r="K13474"/>
    </row>
    <row r="13475" spans="2:11" x14ac:dyDescent="0.25">
      <c r="B13475" t="str">
        <f t="shared" si="214"/>
        <v/>
      </c>
      <c r="K13475"/>
    </row>
    <row r="13476" spans="2:11" x14ac:dyDescent="0.25">
      <c r="B13476" t="str">
        <f t="shared" si="214"/>
        <v/>
      </c>
      <c r="K13476"/>
    </row>
    <row r="13477" spans="2:11" x14ac:dyDescent="0.25">
      <c r="B13477" t="str">
        <f t="shared" si="214"/>
        <v/>
      </c>
      <c r="K13477"/>
    </row>
    <row r="13478" spans="2:11" x14ac:dyDescent="0.25">
      <c r="B13478" t="str">
        <f t="shared" si="214"/>
        <v/>
      </c>
      <c r="K13478"/>
    </row>
    <row r="13479" spans="2:11" x14ac:dyDescent="0.25">
      <c r="B13479" t="str">
        <f t="shared" si="214"/>
        <v/>
      </c>
      <c r="K13479"/>
    </row>
    <row r="13480" spans="2:11" x14ac:dyDescent="0.25">
      <c r="B13480" t="str">
        <f t="shared" si="214"/>
        <v/>
      </c>
      <c r="K13480"/>
    </row>
    <row r="13481" spans="2:11" x14ac:dyDescent="0.25">
      <c r="B13481" t="str">
        <f t="shared" si="214"/>
        <v/>
      </c>
      <c r="K13481"/>
    </row>
    <row r="13482" spans="2:11" x14ac:dyDescent="0.25">
      <c r="B13482" t="str">
        <f t="shared" si="214"/>
        <v/>
      </c>
      <c r="K13482"/>
    </row>
    <row r="13483" spans="2:11" x14ac:dyDescent="0.25">
      <c r="B13483" t="str">
        <f t="shared" si="214"/>
        <v/>
      </c>
      <c r="K13483"/>
    </row>
    <row r="13484" spans="2:11" x14ac:dyDescent="0.25">
      <c r="B13484" t="str">
        <f t="shared" si="214"/>
        <v/>
      </c>
      <c r="K13484"/>
    </row>
    <row r="13485" spans="2:11" x14ac:dyDescent="0.25">
      <c r="B13485" t="str">
        <f t="shared" si="214"/>
        <v/>
      </c>
      <c r="K13485"/>
    </row>
    <row r="13486" spans="2:11" x14ac:dyDescent="0.25">
      <c r="B13486" t="str">
        <f t="shared" si="214"/>
        <v/>
      </c>
      <c r="K13486"/>
    </row>
    <row r="13487" spans="2:11" x14ac:dyDescent="0.25">
      <c r="B13487" t="str">
        <f t="shared" si="214"/>
        <v/>
      </c>
      <c r="K13487"/>
    </row>
    <row r="13488" spans="2:11" x14ac:dyDescent="0.25">
      <c r="B13488" t="str">
        <f t="shared" si="214"/>
        <v/>
      </c>
      <c r="K13488"/>
    </row>
    <row r="13489" spans="2:11" x14ac:dyDescent="0.25">
      <c r="B13489" t="str">
        <f t="shared" si="214"/>
        <v/>
      </c>
      <c r="K13489"/>
    </row>
    <row r="13490" spans="2:11" x14ac:dyDescent="0.25">
      <c r="B13490" t="str">
        <f t="shared" si="214"/>
        <v/>
      </c>
      <c r="K13490"/>
    </row>
    <row r="13491" spans="2:11" x14ac:dyDescent="0.25">
      <c r="B13491" t="str">
        <f t="shared" si="214"/>
        <v/>
      </c>
      <c r="K13491"/>
    </row>
    <row r="13492" spans="2:11" x14ac:dyDescent="0.25">
      <c r="B13492" t="str">
        <f t="shared" si="214"/>
        <v/>
      </c>
      <c r="K13492"/>
    </row>
    <row r="13493" spans="2:11" x14ac:dyDescent="0.25">
      <c r="B13493" t="str">
        <f t="shared" si="214"/>
        <v/>
      </c>
      <c r="K13493"/>
    </row>
    <row r="13494" spans="2:11" x14ac:dyDescent="0.25">
      <c r="B13494" t="str">
        <f t="shared" si="214"/>
        <v/>
      </c>
      <c r="K13494"/>
    </row>
    <row r="13495" spans="2:11" x14ac:dyDescent="0.25">
      <c r="B13495" t="str">
        <f t="shared" si="214"/>
        <v/>
      </c>
      <c r="K13495"/>
    </row>
    <row r="13496" spans="2:11" x14ac:dyDescent="0.25">
      <c r="B13496" t="str">
        <f t="shared" si="214"/>
        <v/>
      </c>
      <c r="K13496"/>
    </row>
    <row r="13497" spans="2:11" x14ac:dyDescent="0.25">
      <c r="B13497" t="str">
        <f t="shared" si="214"/>
        <v/>
      </c>
      <c r="K13497"/>
    </row>
    <row r="13498" spans="2:11" x14ac:dyDescent="0.25">
      <c r="B13498" t="str">
        <f t="shared" si="214"/>
        <v/>
      </c>
      <c r="K13498"/>
    </row>
    <row r="13499" spans="2:11" x14ac:dyDescent="0.25">
      <c r="B13499" t="str">
        <f t="shared" si="214"/>
        <v/>
      </c>
      <c r="K13499"/>
    </row>
    <row r="13500" spans="2:11" x14ac:dyDescent="0.25">
      <c r="B13500" t="str">
        <f t="shared" si="214"/>
        <v/>
      </c>
      <c r="K13500"/>
    </row>
    <row r="13501" spans="2:11" x14ac:dyDescent="0.25">
      <c r="B13501" t="str">
        <f t="shared" si="214"/>
        <v/>
      </c>
      <c r="K13501"/>
    </row>
    <row r="13502" spans="2:11" x14ac:dyDescent="0.25">
      <c r="B13502" t="str">
        <f t="shared" si="214"/>
        <v/>
      </c>
      <c r="K13502"/>
    </row>
    <row r="13503" spans="2:11" x14ac:dyDescent="0.25">
      <c r="B13503" t="str">
        <f t="shared" si="214"/>
        <v/>
      </c>
      <c r="K13503"/>
    </row>
    <row r="13504" spans="2:11" x14ac:dyDescent="0.25">
      <c r="B13504" t="str">
        <f t="shared" si="214"/>
        <v/>
      </c>
      <c r="K13504"/>
    </row>
    <row r="13505" spans="2:11" x14ac:dyDescent="0.25">
      <c r="B13505" t="str">
        <f t="shared" si="214"/>
        <v/>
      </c>
      <c r="K13505"/>
    </row>
    <row r="13506" spans="2:11" x14ac:dyDescent="0.25">
      <c r="B13506" t="str">
        <f t="shared" si="214"/>
        <v/>
      </c>
      <c r="K13506"/>
    </row>
    <row r="13507" spans="2:11" x14ac:dyDescent="0.25">
      <c r="B13507" t="str">
        <f t="shared" si="214"/>
        <v/>
      </c>
      <c r="K13507"/>
    </row>
    <row r="13508" spans="2:11" x14ac:dyDescent="0.25">
      <c r="B13508" t="str">
        <f t="shared" si="214"/>
        <v/>
      </c>
      <c r="K13508"/>
    </row>
    <row r="13509" spans="2:11" x14ac:dyDescent="0.25">
      <c r="B13509" t="str">
        <f t="shared" si="214"/>
        <v/>
      </c>
      <c r="K13509"/>
    </row>
    <row r="13510" spans="2:11" x14ac:dyDescent="0.25">
      <c r="B13510" t="str">
        <f t="shared" si="214"/>
        <v/>
      </c>
      <c r="K13510"/>
    </row>
    <row r="13511" spans="2:11" x14ac:dyDescent="0.25">
      <c r="B13511" t="str">
        <f t="shared" si="214"/>
        <v/>
      </c>
      <c r="K13511"/>
    </row>
    <row r="13512" spans="2:11" x14ac:dyDescent="0.25">
      <c r="B13512" t="str">
        <f t="shared" si="214"/>
        <v/>
      </c>
      <c r="K13512"/>
    </row>
    <row r="13513" spans="2:11" x14ac:dyDescent="0.25">
      <c r="B13513" t="str">
        <f t="shared" si="214"/>
        <v/>
      </c>
      <c r="K13513"/>
    </row>
    <row r="13514" spans="2:11" x14ac:dyDescent="0.25">
      <c r="B13514" t="str">
        <f t="shared" ref="B13514:B13577" si="215">LEFT(A13514,3)</f>
        <v/>
      </c>
      <c r="K13514"/>
    </row>
    <row r="13515" spans="2:11" x14ac:dyDescent="0.25">
      <c r="B13515" t="str">
        <f t="shared" si="215"/>
        <v/>
      </c>
      <c r="K13515"/>
    </row>
    <row r="13516" spans="2:11" x14ac:dyDescent="0.25">
      <c r="B13516" t="str">
        <f t="shared" si="215"/>
        <v/>
      </c>
      <c r="K13516"/>
    </row>
    <row r="13517" spans="2:11" x14ac:dyDescent="0.25">
      <c r="B13517" t="str">
        <f t="shared" si="215"/>
        <v/>
      </c>
      <c r="K13517"/>
    </row>
    <row r="13518" spans="2:11" x14ac:dyDescent="0.25">
      <c r="B13518" t="str">
        <f t="shared" si="215"/>
        <v/>
      </c>
      <c r="K13518"/>
    </row>
    <row r="13519" spans="2:11" x14ac:dyDescent="0.25">
      <c r="B13519" t="str">
        <f t="shared" si="215"/>
        <v/>
      </c>
      <c r="K13519"/>
    </row>
    <row r="13520" spans="2:11" x14ac:dyDescent="0.25">
      <c r="B13520" t="str">
        <f t="shared" si="215"/>
        <v/>
      </c>
      <c r="K13520"/>
    </row>
    <row r="13521" spans="2:11" x14ac:dyDescent="0.25">
      <c r="B13521" t="str">
        <f t="shared" si="215"/>
        <v/>
      </c>
      <c r="K13521"/>
    </row>
    <row r="13522" spans="2:11" x14ac:dyDescent="0.25">
      <c r="B13522" t="str">
        <f t="shared" si="215"/>
        <v/>
      </c>
      <c r="K13522"/>
    </row>
    <row r="13523" spans="2:11" x14ac:dyDescent="0.25">
      <c r="B13523" t="str">
        <f t="shared" si="215"/>
        <v/>
      </c>
      <c r="K13523"/>
    </row>
    <row r="13524" spans="2:11" x14ac:dyDescent="0.25">
      <c r="B13524" t="str">
        <f t="shared" si="215"/>
        <v/>
      </c>
      <c r="K13524"/>
    </row>
    <row r="13525" spans="2:11" x14ac:dyDescent="0.25">
      <c r="B13525" t="str">
        <f t="shared" si="215"/>
        <v/>
      </c>
      <c r="K13525"/>
    </row>
    <row r="13526" spans="2:11" x14ac:dyDescent="0.25">
      <c r="B13526" t="str">
        <f t="shared" si="215"/>
        <v/>
      </c>
      <c r="K13526"/>
    </row>
    <row r="13527" spans="2:11" x14ac:dyDescent="0.25">
      <c r="B13527" t="str">
        <f t="shared" si="215"/>
        <v/>
      </c>
      <c r="K13527"/>
    </row>
    <row r="13528" spans="2:11" x14ac:dyDescent="0.25">
      <c r="B13528" t="str">
        <f t="shared" si="215"/>
        <v/>
      </c>
      <c r="K13528"/>
    </row>
    <row r="13529" spans="2:11" x14ac:dyDescent="0.25">
      <c r="B13529" t="str">
        <f t="shared" si="215"/>
        <v/>
      </c>
      <c r="K13529"/>
    </row>
    <row r="13530" spans="2:11" x14ac:dyDescent="0.25">
      <c r="B13530" t="str">
        <f t="shared" si="215"/>
        <v/>
      </c>
      <c r="K13530"/>
    </row>
    <row r="13531" spans="2:11" x14ac:dyDescent="0.25">
      <c r="B13531" t="str">
        <f t="shared" si="215"/>
        <v/>
      </c>
      <c r="K13531"/>
    </row>
    <row r="13532" spans="2:11" x14ac:dyDescent="0.25">
      <c r="B13532" t="str">
        <f t="shared" si="215"/>
        <v/>
      </c>
      <c r="K13532"/>
    </row>
    <row r="13533" spans="2:11" x14ac:dyDescent="0.25">
      <c r="B13533" t="str">
        <f t="shared" si="215"/>
        <v/>
      </c>
      <c r="K13533"/>
    </row>
    <row r="13534" spans="2:11" x14ac:dyDescent="0.25">
      <c r="B13534" t="str">
        <f t="shared" si="215"/>
        <v/>
      </c>
      <c r="K13534"/>
    </row>
    <row r="13535" spans="2:11" x14ac:dyDescent="0.25">
      <c r="B13535" t="str">
        <f t="shared" si="215"/>
        <v/>
      </c>
      <c r="K13535"/>
    </row>
    <row r="13536" spans="2:11" x14ac:dyDescent="0.25">
      <c r="B13536" t="str">
        <f t="shared" si="215"/>
        <v/>
      </c>
      <c r="K13536"/>
    </row>
    <row r="13537" spans="2:11" x14ac:dyDescent="0.25">
      <c r="B13537" t="str">
        <f t="shared" si="215"/>
        <v/>
      </c>
      <c r="K13537"/>
    </row>
    <row r="13538" spans="2:11" x14ac:dyDescent="0.25">
      <c r="B13538" t="str">
        <f t="shared" si="215"/>
        <v/>
      </c>
      <c r="K13538"/>
    </row>
    <row r="13539" spans="2:11" x14ac:dyDescent="0.25">
      <c r="B13539" t="str">
        <f t="shared" si="215"/>
        <v/>
      </c>
      <c r="K13539"/>
    </row>
    <row r="13540" spans="2:11" x14ac:dyDescent="0.25">
      <c r="B13540" t="str">
        <f t="shared" si="215"/>
        <v/>
      </c>
      <c r="K13540"/>
    </row>
    <row r="13541" spans="2:11" x14ac:dyDescent="0.25">
      <c r="B13541" t="str">
        <f t="shared" si="215"/>
        <v/>
      </c>
      <c r="K13541"/>
    </row>
    <row r="13542" spans="2:11" x14ac:dyDescent="0.25">
      <c r="B13542" t="str">
        <f t="shared" si="215"/>
        <v/>
      </c>
      <c r="K13542"/>
    </row>
    <row r="13543" spans="2:11" x14ac:dyDescent="0.25">
      <c r="B13543" t="str">
        <f t="shared" si="215"/>
        <v/>
      </c>
      <c r="K13543"/>
    </row>
    <row r="13544" spans="2:11" x14ac:dyDescent="0.25">
      <c r="B13544" t="str">
        <f t="shared" si="215"/>
        <v/>
      </c>
      <c r="K13544"/>
    </row>
    <row r="13545" spans="2:11" x14ac:dyDescent="0.25">
      <c r="B13545" t="str">
        <f t="shared" si="215"/>
        <v/>
      </c>
      <c r="K13545"/>
    </row>
    <row r="13546" spans="2:11" x14ac:dyDescent="0.25">
      <c r="B13546" t="str">
        <f t="shared" si="215"/>
        <v/>
      </c>
      <c r="K13546"/>
    </row>
    <row r="13547" spans="2:11" x14ac:dyDescent="0.25">
      <c r="B13547" t="str">
        <f t="shared" si="215"/>
        <v/>
      </c>
      <c r="K13547"/>
    </row>
    <row r="13548" spans="2:11" x14ac:dyDescent="0.25">
      <c r="B13548" t="str">
        <f t="shared" si="215"/>
        <v/>
      </c>
      <c r="K13548"/>
    </row>
    <row r="13549" spans="2:11" x14ac:dyDescent="0.25">
      <c r="B13549" t="str">
        <f t="shared" si="215"/>
        <v/>
      </c>
      <c r="K13549"/>
    </row>
    <row r="13550" spans="2:11" x14ac:dyDescent="0.25">
      <c r="B13550" t="str">
        <f t="shared" si="215"/>
        <v/>
      </c>
      <c r="K13550"/>
    </row>
    <row r="13551" spans="2:11" x14ac:dyDescent="0.25">
      <c r="B13551" t="str">
        <f t="shared" si="215"/>
        <v/>
      </c>
      <c r="K13551"/>
    </row>
    <row r="13552" spans="2:11" x14ac:dyDescent="0.25">
      <c r="B13552" t="str">
        <f t="shared" si="215"/>
        <v/>
      </c>
      <c r="K13552"/>
    </row>
    <row r="13553" spans="2:11" x14ac:dyDescent="0.25">
      <c r="B13553" t="str">
        <f t="shared" si="215"/>
        <v/>
      </c>
      <c r="K13553"/>
    </row>
    <row r="13554" spans="2:11" x14ac:dyDescent="0.25">
      <c r="B13554" t="str">
        <f t="shared" si="215"/>
        <v/>
      </c>
      <c r="K13554"/>
    </row>
    <row r="13555" spans="2:11" x14ac:dyDescent="0.25">
      <c r="B13555" t="str">
        <f t="shared" si="215"/>
        <v/>
      </c>
      <c r="K13555"/>
    </row>
    <row r="13556" spans="2:11" x14ac:dyDescent="0.25">
      <c r="B13556" t="str">
        <f t="shared" si="215"/>
        <v/>
      </c>
      <c r="K13556"/>
    </row>
    <row r="13557" spans="2:11" x14ac:dyDescent="0.25">
      <c r="B13557" t="str">
        <f t="shared" si="215"/>
        <v/>
      </c>
      <c r="K13557"/>
    </row>
    <row r="13558" spans="2:11" x14ac:dyDescent="0.25">
      <c r="B13558" t="str">
        <f t="shared" si="215"/>
        <v/>
      </c>
      <c r="K13558"/>
    </row>
    <row r="13559" spans="2:11" x14ac:dyDescent="0.25">
      <c r="B13559" t="str">
        <f t="shared" si="215"/>
        <v/>
      </c>
      <c r="K13559"/>
    </row>
    <row r="13560" spans="2:11" x14ac:dyDescent="0.25">
      <c r="B13560" t="str">
        <f t="shared" si="215"/>
        <v/>
      </c>
      <c r="K13560"/>
    </row>
    <row r="13561" spans="2:11" x14ac:dyDescent="0.25">
      <c r="B13561" t="str">
        <f t="shared" si="215"/>
        <v/>
      </c>
      <c r="K13561"/>
    </row>
    <row r="13562" spans="2:11" x14ac:dyDescent="0.25">
      <c r="B13562" t="str">
        <f t="shared" si="215"/>
        <v/>
      </c>
      <c r="K13562"/>
    </row>
    <row r="13563" spans="2:11" x14ac:dyDescent="0.25">
      <c r="B13563" t="str">
        <f t="shared" si="215"/>
        <v/>
      </c>
      <c r="K13563"/>
    </row>
    <row r="13564" spans="2:11" x14ac:dyDescent="0.25">
      <c r="B13564" t="str">
        <f t="shared" si="215"/>
        <v/>
      </c>
      <c r="K13564"/>
    </row>
    <row r="13565" spans="2:11" x14ac:dyDescent="0.25">
      <c r="B13565" t="str">
        <f t="shared" si="215"/>
        <v/>
      </c>
      <c r="K13565"/>
    </row>
    <row r="13566" spans="2:11" x14ac:dyDescent="0.25">
      <c r="B13566" t="str">
        <f t="shared" si="215"/>
        <v/>
      </c>
      <c r="K13566"/>
    </row>
    <row r="13567" spans="2:11" x14ac:dyDescent="0.25">
      <c r="B13567" t="str">
        <f t="shared" si="215"/>
        <v/>
      </c>
      <c r="K13567"/>
    </row>
    <row r="13568" spans="2:11" x14ac:dyDescent="0.25">
      <c r="B13568" t="str">
        <f t="shared" si="215"/>
        <v/>
      </c>
      <c r="K13568"/>
    </row>
    <row r="13569" spans="2:11" x14ac:dyDescent="0.25">
      <c r="B13569" t="str">
        <f t="shared" si="215"/>
        <v/>
      </c>
      <c r="K13569"/>
    </row>
    <row r="13570" spans="2:11" x14ac:dyDescent="0.25">
      <c r="B13570" t="str">
        <f t="shared" si="215"/>
        <v/>
      </c>
      <c r="K13570"/>
    </row>
    <row r="13571" spans="2:11" x14ac:dyDescent="0.25">
      <c r="B13571" t="str">
        <f t="shared" si="215"/>
        <v/>
      </c>
      <c r="K13571"/>
    </row>
    <row r="13572" spans="2:11" x14ac:dyDescent="0.25">
      <c r="B13572" t="str">
        <f t="shared" si="215"/>
        <v/>
      </c>
      <c r="K13572"/>
    </row>
    <row r="13573" spans="2:11" x14ac:dyDescent="0.25">
      <c r="B13573" t="str">
        <f t="shared" si="215"/>
        <v/>
      </c>
      <c r="K13573"/>
    </row>
    <row r="13574" spans="2:11" x14ac:dyDescent="0.25">
      <c r="B13574" t="str">
        <f t="shared" si="215"/>
        <v/>
      </c>
      <c r="K13574"/>
    </row>
    <row r="13575" spans="2:11" x14ac:dyDescent="0.25">
      <c r="B13575" t="str">
        <f t="shared" si="215"/>
        <v/>
      </c>
      <c r="K13575"/>
    </row>
    <row r="13576" spans="2:11" x14ac:dyDescent="0.25">
      <c r="B13576" t="str">
        <f t="shared" si="215"/>
        <v/>
      </c>
      <c r="K13576"/>
    </row>
    <row r="13577" spans="2:11" x14ac:dyDescent="0.25">
      <c r="B13577" t="str">
        <f t="shared" si="215"/>
        <v/>
      </c>
      <c r="K13577"/>
    </row>
    <row r="13578" spans="2:11" x14ac:dyDescent="0.25">
      <c r="B13578" t="str">
        <f t="shared" ref="B13578:B13641" si="216">LEFT(A13578,3)</f>
        <v/>
      </c>
      <c r="K13578"/>
    </row>
    <row r="13579" spans="2:11" x14ac:dyDescent="0.25">
      <c r="B13579" t="str">
        <f t="shared" si="216"/>
        <v/>
      </c>
      <c r="K13579"/>
    </row>
    <row r="13580" spans="2:11" x14ac:dyDescent="0.25">
      <c r="B13580" t="str">
        <f t="shared" si="216"/>
        <v/>
      </c>
      <c r="K13580"/>
    </row>
    <row r="13581" spans="2:11" x14ac:dyDescent="0.25">
      <c r="B13581" t="str">
        <f t="shared" si="216"/>
        <v/>
      </c>
      <c r="K13581"/>
    </row>
    <row r="13582" spans="2:11" x14ac:dyDescent="0.25">
      <c r="B13582" t="str">
        <f t="shared" si="216"/>
        <v/>
      </c>
      <c r="K13582"/>
    </row>
    <row r="13583" spans="2:11" x14ac:dyDescent="0.25">
      <c r="B13583" t="str">
        <f t="shared" si="216"/>
        <v/>
      </c>
      <c r="K13583"/>
    </row>
    <row r="13584" spans="2:11" x14ac:dyDescent="0.25">
      <c r="B13584" t="str">
        <f t="shared" si="216"/>
        <v/>
      </c>
      <c r="K13584"/>
    </row>
    <row r="13585" spans="2:11" x14ac:dyDescent="0.25">
      <c r="B13585" t="str">
        <f t="shared" si="216"/>
        <v/>
      </c>
      <c r="K13585"/>
    </row>
    <row r="13586" spans="2:11" x14ac:dyDescent="0.25">
      <c r="B13586" t="str">
        <f t="shared" si="216"/>
        <v/>
      </c>
      <c r="K13586"/>
    </row>
    <row r="13587" spans="2:11" x14ac:dyDescent="0.25">
      <c r="B13587" t="str">
        <f t="shared" si="216"/>
        <v/>
      </c>
      <c r="K13587"/>
    </row>
    <row r="13588" spans="2:11" x14ac:dyDescent="0.25">
      <c r="B13588" t="str">
        <f t="shared" si="216"/>
        <v/>
      </c>
      <c r="K13588"/>
    </row>
    <row r="13589" spans="2:11" x14ac:dyDescent="0.25">
      <c r="B13589" t="str">
        <f t="shared" si="216"/>
        <v/>
      </c>
      <c r="K13589"/>
    </row>
    <row r="13590" spans="2:11" x14ac:dyDescent="0.25">
      <c r="B13590" t="str">
        <f t="shared" si="216"/>
        <v/>
      </c>
      <c r="K13590"/>
    </row>
    <row r="13591" spans="2:11" x14ac:dyDescent="0.25">
      <c r="B13591" t="str">
        <f t="shared" si="216"/>
        <v/>
      </c>
      <c r="K13591"/>
    </row>
    <row r="13592" spans="2:11" x14ac:dyDescent="0.25">
      <c r="B13592" t="str">
        <f t="shared" si="216"/>
        <v/>
      </c>
      <c r="K13592"/>
    </row>
    <row r="13593" spans="2:11" x14ac:dyDescent="0.25">
      <c r="B13593" t="str">
        <f t="shared" si="216"/>
        <v/>
      </c>
      <c r="K13593"/>
    </row>
    <row r="13594" spans="2:11" x14ac:dyDescent="0.25">
      <c r="B13594" t="str">
        <f t="shared" si="216"/>
        <v/>
      </c>
      <c r="K13594"/>
    </row>
    <row r="13595" spans="2:11" x14ac:dyDescent="0.25">
      <c r="B13595" t="str">
        <f t="shared" si="216"/>
        <v/>
      </c>
      <c r="K13595"/>
    </row>
    <row r="13596" spans="2:11" x14ac:dyDescent="0.25">
      <c r="B13596" t="str">
        <f t="shared" si="216"/>
        <v/>
      </c>
      <c r="K13596"/>
    </row>
    <row r="13597" spans="2:11" x14ac:dyDescent="0.25">
      <c r="B13597" t="str">
        <f t="shared" si="216"/>
        <v/>
      </c>
      <c r="K13597"/>
    </row>
    <row r="13598" spans="2:11" x14ac:dyDescent="0.25">
      <c r="B13598" t="str">
        <f t="shared" si="216"/>
        <v/>
      </c>
      <c r="K13598"/>
    </row>
    <row r="13599" spans="2:11" x14ac:dyDescent="0.25">
      <c r="B13599" t="str">
        <f t="shared" si="216"/>
        <v/>
      </c>
      <c r="K13599"/>
    </row>
    <row r="13600" spans="2:11" x14ac:dyDescent="0.25">
      <c r="B13600" t="str">
        <f t="shared" si="216"/>
        <v/>
      </c>
      <c r="K13600"/>
    </row>
    <row r="13601" spans="2:11" x14ac:dyDescent="0.25">
      <c r="B13601" t="str">
        <f t="shared" si="216"/>
        <v/>
      </c>
      <c r="K13601"/>
    </row>
    <row r="13602" spans="2:11" x14ac:dyDescent="0.25">
      <c r="B13602" t="str">
        <f t="shared" si="216"/>
        <v/>
      </c>
      <c r="K13602"/>
    </row>
    <row r="13603" spans="2:11" x14ac:dyDescent="0.25">
      <c r="B13603" t="str">
        <f t="shared" si="216"/>
        <v/>
      </c>
      <c r="K13603"/>
    </row>
    <row r="13604" spans="2:11" x14ac:dyDescent="0.25">
      <c r="B13604" t="str">
        <f t="shared" si="216"/>
        <v/>
      </c>
      <c r="K13604"/>
    </row>
    <row r="13605" spans="2:11" x14ac:dyDescent="0.25">
      <c r="B13605" t="str">
        <f t="shared" si="216"/>
        <v/>
      </c>
      <c r="K13605"/>
    </row>
    <row r="13606" spans="2:11" x14ac:dyDescent="0.25">
      <c r="B13606" t="str">
        <f t="shared" si="216"/>
        <v/>
      </c>
      <c r="K13606"/>
    </row>
    <row r="13607" spans="2:11" x14ac:dyDescent="0.25">
      <c r="B13607" t="str">
        <f t="shared" si="216"/>
        <v/>
      </c>
      <c r="K13607"/>
    </row>
    <row r="13608" spans="2:11" x14ac:dyDescent="0.25">
      <c r="B13608" t="str">
        <f t="shared" si="216"/>
        <v/>
      </c>
      <c r="K13608"/>
    </row>
    <row r="13609" spans="2:11" x14ac:dyDescent="0.25">
      <c r="B13609" t="str">
        <f t="shared" si="216"/>
        <v/>
      </c>
      <c r="K13609"/>
    </row>
    <row r="13610" spans="2:11" x14ac:dyDescent="0.25">
      <c r="B13610" t="str">
        <f t="shared" si="216"/>
        <v/>
      </c>
      <c r="K13610"/>
    </row>
    <row r="13611" spans="2:11" x14ac:dyDescent="0.25">
      <c r="B13611" t="str">
        <f t="shared" si="216"/>
        <v/>
      </c>
      <c r="K13611"/>
    </row>
    <row r="13612" spans="2:11" x14ac:dyDescent="0.25">
      <c r="B13612" t="str">
        <f t="shared" si="216"/>
        <v/>
      </c>
      <c r="K13612"/>
    </row>
    <row r="13613" spans="2:11" x14ac:dyDescent="0.25">
      <c r="B13613" t="str">
        <f t="shared" si="216"/>
        <v/>
      </c>
      <c r="K13613"/>
    </row>
    <row r="13614" spans="2:11" x14ac:dyDescent="0.25">
      <c r="B13614" t="str">
        <f t="shared" si="216"/>
        <v/>
      </c>
      <c r="K13614"/>
    </row>
    <row r="13615" spans="2:11" x14ac:dyDescent="0.25">
      <c r="B13615" t="str">
        <f t="shared" si="216"/>
        <v/>
      </c>
      <c r="K13615"/>
    </row>
    <row r="13616" spans="2:11" x14ac:dyDescent="0.25">
      <c r="B13616" t="str">
        <f t="shared" si="216"/>
        <v/>
      </c>
      <c r="K13616"/>
    </row>
    <row r="13617" spans="2:11" x14ac:dyDescent="0.25">
      <c r="B13617" t="str">
        <f t="shared" si="216"/>
        <v/>
      </c>
      <c r="K13617"/>
    </row>
    <row r="13618" spans="2:11" x14ac:dyDescent="0.25">
      <c r="B13618" t="str">
        <f t="shared" si="216"/>
        <v/>
      </c>
      <c r="K13618"/>
    </row>
    <row r="13619" spans="2:11" x14ac:dyDescent="0.25">
      <c r="B13619" t="str">
        <f t="shared" si="216"/>
        <v/>
      </c>
      <c r="K13619"/>
    </row>
    <row r="13620" spans="2:11" x14ac:dyDescent="0.25">
      <c r="B13620" t="str">
        <f t="shared" si="216"/>
        <v/>
      </c>
      <c r="K13620"/>
    </row>
    <row r="13621" spans="2:11" x14ac:dyDescent="0.25">
      <c r="B13621" t="str">
        <f t="shared" si="216"/>
        <v/>
      </c>
      <c r="K13621"/>
    </row>
    <row r="13622" spans="2:11" x14ac:dyDescent="0.25">
      <c r="B13622" t="str">
        <f t="shared" si="216"/>
        <v/>
      </c>
      <c r="K13622"/>
    </row>
    <row r="13623" spans="2:11" x14ac:dyDescent="0.25">
      <c r="B13623" t="str">
        <f t="shared" si="216"/>
        <v/>
      </c>
      <c r="K13623"/>
    </row>
    <row r="13624" spans="2:11" x14ac:dyDescent="0.25">
      <c r="B13624" t="str">
        <f t="shared" si="216"/>
        <v/>
      </c>
      <c r="K13624"/>
    </row>
    <row r="13625" spans="2:11" x14ac:dyDescent="0.25">
      <c r="B13625" t="str">
        <f t="shared" si="216"/>
        <v/>
      </c>
      <c r="K13625"/>
    </row>
    <row r="13626" spans="2:11" x14ac:dyDescent="0.25">
      <c r="B13626" t="str">
        <f t="shared" si="216"/>
        <v/>
      </c>
      <c r="K13626"/>
    </row>
    <row r="13627" spans="2:11" x14ac:dyDescent="0.25">
      <c r="B13627" t="str">
        <f t="shared" si="216"/>
        <v/>
      </c>
      <c r="K13627"/>
    </row>
    <row r="13628" spans="2:11" x14ac:dyDescent="0.25">
      <c r="B13628" t="str">
        <f t="shared" si="216"/>
        <v/>
      </c>
      <c r="K13628"/>
    </row>
    <row r="13629" spans="2:11" x14ac:dyDescent="0.25">
      <c r="B13629" t="str">
        <f t="shared" si="216"/>
        <v/>
      </c>
      <c r="K13629"/>
    </row>
    <row r="13630" spans="2:11" x14ac:dyDescent="0.25">
      <c r="B13630" t="str">
        <f t="shared" si="216"/>
        <v/>
      </c>
      <c r="K13630"/>
    </row>
    <row r="13631" spans="2:11" x14ac:dyDescent="0.25">
      <c r="B13631" t="str">
        <f t="shared" si="216"/>
        <v/>
      </c>
      <c r="K13631"/>
    </row>
    <row r="13632" spans="2:11" x14ac:dyDescent="0.25">
      <c r="B13632" t="str">
        <f t="shared" si="216"/>
        <v/>
      </c>
      <c r="K13632"/>
    </row>
    <row r="13633" spans="2:11" x14ac:dyDescent="0.25">
      <c r="B13633" t="str">
        <f t="shared" si="216"/>
        <v/>
      </c>
      <c r="K13633"/>
    </row>
    <row r="13634" spans="2:11" x14ac:dyDescent="0.25">
      <c r="B13634" t="str">
        <f t="shared" si="216"/>
        <v/>
      </c>
      <c r="K13634"/>
    </row>
    <row r="13635" spans="2:11" x14ac:dyDescent="0.25">
      <c r="B13635" t="str">
        <f t="shared" si="216"/>
        <v/>
      </c>
      <c r="K13635"/>
    </row>
    <row r="13636" spans="2:11" x14ac:dyDescent="0.25">
      <c r="B13636" t="str">
        <f t="shared" si="216"/>
        <v/>
      </c>
      <c r="K13636"/>
    </row>
    <row r="13637" spans="2:11" x14ac:dyDescent="0.25">
      <c r="B13637" t="str">
        <f t="shared" si="216"/>
        <v/>
      </c>
      <c r="K13637"/>
    </row>
    <row r="13638" spans="2:11" x14ac:dyDescent="0.25">
      <c r="B13638" t="str">
        <f t="shared" si="216"/>
        <v/>
      </c>
      <c r="K13638"/>
    </row>
    <row r="13639" spans="2:11" x14ac:dyDescent="0.25">
      <c r="B13639" t="str">
        <f t="shared" si="216"/>
        <v/>
      </c>
      <c r="K13639"/>
    </row>
    <row r="13640" spans="2:11" x14ac:dyDescent="0.25">
      <c r="B13640" t="str">
        <f t="shared" si="216"/>
        <v/>
      </c>
      <c r="K13640"/>
    </row>
    <row r="13641" spans="2:11" x14ac:dyDescent="0.25">
      <c r="B13641" t="str">
        <f t="shared" si="216"/>
        <v/>
      </c>
      <c r="K13641"/>
    </row>
    <row r="13642" spans="2:11" x14ac:dyDescent="0.25">
      <c r="B13642" t="str">
        <f t="shared" ref="B13642:B13705" si="217">LEFT(A13642,3)</f>
        <v/>
      </c>
      <c r="K13642"/>
    </row>
    <row r="13643" spans="2:11" x14ac:dyDescent="0.25">
      <c r="B13643" t="str">
        <f t="shared" si="217"/>
        <v/>
      </c>
      <c r="K13643"/>
    </row>
    <row r="13644" spans="2:11" x14ac:dyDescent="0.25">
      <c r="B13644" t="str">
        <f t="shared" si="217"/>
        <v/>
      </c>
      <c r="K13644"/>
    </row>
    <row r="13645" spans="2:11" x14ac:dyDescent="0.25">
      <c r="B13645" t="str">
        <f t="shared" si="217"/>
        <v/>
      </c>
      <c r="K13645"/>
    </row>
    <row r="13646" spans="2:11" x14ac:dyDescent="0.25">
      <c r="B13646" t="str">
        <f t="shared" si="217"/>
        <v/>
      </c>
      <c r="K13646"/>
    </row>
    <row r="13647" spans="2:11" x14ac:dyDescent="0.25">
      <c r="B13647" t="str">
        <f t="shared" si="217"/>
        <v/>
      </c>
      <c r="K13647"/>
    </row>
    <row r="13648" spans="2:11" x14ac:dyDescent="0.25">
      <c r="B13648" t="str">
        <f t="shared" si="217"/>
        <v/>
      </c>
      <c r="K13648"/>
    </row>
    <row r="13649" spans="2:11" x14ac:dyDescent="0.25">
      <c r="B13649" t="str">
        <f t="shared" si="217"/>
        <v/>
      </c>
      <c r="K13649"/>
    </row>
    <row r="13650" spans="2:11" x14ac:dyDescent="0.25">
      <c r="B13650" t="str">
        <f t="shared" si="217"/>
        <v/>
      </c>
      <c r="K13650"/>
    </row>
    <row r="13651" spans="2:11" x14ac:dyDescent="0.25">
      <c r="B13651" t="str">
        <f t="shared" si="217"/>
        <v/>
      </c>
      <c r="K13651"/>
    </row>
    <row r="13652" spans="2:11" x14ac:dyDescent="0.25">
      <c r="B13652" t="str">
        <f t="shared" si="217"/>
        <v/>
      </c>
      <c r="K13652"/>
    </row>
    <row r="13653" spans="2:11" x14ac:dyDescent="0.25">
      <c r="B13653" t="str">
        <f t="shared" si="217"/>
        <v/>
      </c>
      <c r="K13653"/>
    </row>
    <row r="13654" spans="2:11" x14ac:dyDescent="0.25">
      <c r="B13654" t="str">
        <f t="shared" si="217"/>
        <v/>
      </c>
      <c r="K13654"/>
    </row>
    <row r="13655" spans="2:11" x14ac:dyDescent="0.25">
      <c r="B13655" t="str">
        <f t="shared" si="217"/>
        <v/>
      </c>
      <c r="K13655"/>
    </row>
    <row r="13656" spans="2:11" x14ac:dyDescent="0.25">
      <c r="B13656" t="str">
        <f t="shared" si="217"/>
        <v/>
      </c>
      <c r="K13656"/>
    </row>
    <row r="13657" spans="2:11" x14ac:dyDescent="0.25">
      <c r="B13657" t="str">
        <f t="shared" si="217"/>
        <v/>
      </c>
      <c r="K13657"/>
    </row>
    <row r="13658" spans="2:11" x14ac:dyDescent="0.25">
      <c r="B13658" t="str">
        <f t="shared" si="217"/>
        <v/>
      </c>
      <c r="K13658"/>
    </row>
    <row r="13659" spans="2:11" x14ac:dyDescent="0.25">
      <c r="B13659" t="str">
        <f t="shared" si="217"/>
        <v/>
      </c>
      <c r="K13659"/>
    </row>
    <row r="13660" spans="2:11" x14ac:dyDescent="0.25">
      <c r="B13660" t="str">
        <f t="shared" si="217"/>
        <v/>
      </c>
      <c r="K13660"/>
    </row>
    <row r="13661" spans="2:11" x14ac:dyDescent="0.25">
      <c r="B13661" t="str">
        <f t="shared" si="217"/>
        <v/>
      </c>
      <c r="K13661"/>
    </row>
    <row r="13662" spans="2:11" x14ac:dyDescent="0.25">
      <c r="B13662" t="str">
        <f t="shared" si="217"/>
        <v/>
      </c>
      <c r="K13662"/>
    </row>
    <row r="13663" spans="2:11" x14ac:dyDescent="0.25">
      <c r="B13663" t="str">
        <f t="shared" si="217"/>
        <v/>
      </c>
      <c r="K13663"/>
    </row>
    <row r="13664" spans="2:11" x14ac:dyDescent="0.25">
      <c r="B13664" t="str">
        <f t="shared" si="217"/>
        <v/>
      </c>
      <c r="K13664"/>
    </row>
    <row r="13665" spans="2:11" x14ac:dyDescent="0.25">
      <c r="B13665" t="str">
        <f t="shared" si="217"/>
        <v/>
      </c>
      <c r="K13665"/>
    </row>
    <row r="13666" spans="2:11" x14ac:dyDescent="0.25">
      <c r="B13666" t="str">
        <f t="shared" si="217"/>
        <v/>
      </c>
      <c r="K13666"/>
    </row>
    <row r="13667" spans="2:11" x14ac:dyDescent="0.25">
      <c r="B13667" t="str">
        <f t="shared" si="217"/>
        <v/>
      </c>
      <c r="K13667"/>
    </row>
    <row r="13668" spans="2:11" x14ac:dyDescent="0.25">
      <c r="B13668" t="str">
        <f t="shared" si="217"/>
        <v/>
      </c>
      <c r="K13668"/>
    </row>
    <row r="13669" spans="2:11" x14ac:dyDescent="0.25">
      <c r="B13669" t="str">
        <f t="shared" si="217"/>
        <v/>
      </c>
      <c r="K13669"/>
    </row>
    <row r="13670" spans="2:11" x14ac:dyDescent="0.25">
      <c r="B13670" t="str">
        <f t="shared" si="217"/>
        <v/>
      </c>
      <c r="K13670"/>
    </row>
    <row r="13671" spans="2:11" x14ac:dyDescent="0.25">
      <c r="B13671" t="str">
        <f t="shared" si="217"/>
        <v/>
      </c>
      <c r="K13671"/>
    </row>
    <row r="13672" spans="2:11" x14ac:dyDescent="0.25">
      <c r="B13672" t="str">
        <f t="shared" si="217"/>
        <v/>
      </c>
      <c r="K13672"/>
    </row>
    <row r="13673" spans="2:11" x14ac:dyDescent="0.25">
      <c r="B13673" t="str">
        <f t="shared" si="217"/>
        <v/>
      </c>
      <c r="K13673"/>
    </row>
    <row r="13674" spans="2:11" x14ac:dyDescent="0.25">
      <c r="B13674" t="str">
        <f t="shared" si="217"/>
        <v/>
      </c>
      <c r="K13674"/>
    </row>
    <row r="13675" spans="2:11" x14ac:dyDescent="0.25">
      <c r="B13675" t="str">
        <f t="shared" si="217"/>
        <v/>
      </c>
      <c r="K13675"/>
    </row>
    <row r="13676" spans="2:11" x14ac:dyDescent="0.25">
      <c r="B13676" t="str">
        <f t="shared" si="217"/>
        <v/>
      </c>
      <c r="K13676"/>
    </row>
    <row r="13677" spans="2:11" x14ac:dyDescent="0.25">
      <c r="B13677" t="str">
        <f t="shared" si="217"/>
        <v/>
      </c>
      <c r="K13677"/>
    </row>
    <row r="13678" spans="2:11" x14ac:dyDescent="0.25">
      <c r="B13678" t="str">
        <f t="shared" si="217"/>
        <v/>
      </c>
      <c r="K13678"/>
    </row>
    <row r="13679" spans="2:11" x14ac:dyDescent="0.25">
      <c r="B13679" t="str">
        <f t="shared" si="217"/>
        <v/>
      </c>
      <c r="K13679"/>
    </row>
    <row r="13680" spans="2:11" x14ac:dyDescent="0.25">
      <c r="B13680" t="str">
        <f t="shared" si="217"/>
        <v/>
      </c>
      <c r="K13680"/>
    </row>
    <row r="13681" spans="2:11" x14ac:dyDescent="0.25">
      <c r="B13681" t="str">
        <f t="shared" si="217"/>
        <v/>
      </c>
      <c r="K13681"/>
    </row>
    <row r="13682" spans="2:11" x14ac:dyDescent="0.25">
      <c r="B13682" t="str">
        <f t="shared" si="217"/>
        <v/>
      </c>
      <c r="K13682"/>
    </row>
    <row r="13683" spans="2:11" x14ac:dyDescent="0.25">
      <c r="B13683" t="str">
        <f t="shared" si="217"/>
        <v/>
      </c>
      <c r="K13683"/>
    </row>
    <row r="13684" spans="2:11" x14ac:dyDescent="0.25">
      <c r="B13684" t="str">
        <f t="shared" si="217"/>
        <v/>
      </c>
      <c r="K13684"/>
    </row>
    <row r="13685" spans="2:11" x14ac:dyDescent="0.25">
      <c r="B13685" t="str">
        <f t="shared" si="217"/>
        <v/>
      </c>
      <c r="K13685"/>
    </row>
    <row r="13686" spans="2:11" x14ac:dyDescent="0.25">
      <c r="B13686" t="str">
        <f t="shared" si="217"/>
        <v/>
      </c>
      <c r="K13686"/>
    </row>
    <row r="13687" spans="2:11" x14ac:dyDescent="0.25">
      <c r="B13687" t="str">
        <f t="shared" si="217"/>
        <v/>
      </c>
      <c r="K13687"/>
    </row>
    <row r="13688" spans="2:11" x14ac:dyDescent="0.25">
      <c r="B13688" t="str">
        <f t="shared" si="217"/>
        <v/>
      </c>
      <c r="K13688"/>
    </row>
    <row r="13689" spans="2:11" x14ac:dyDescent="0.25">
      <c r="B13689" t="str">
        <f t="shared" si="217"/>
        <v/>
      </c>
      <c r="K13689"/>
    </row>
    <row r="13690" spans="2:11" x14ac:dyDescent="0.25">
      <c r="B13690" t="str">
        <f t="shared" si="217"/>
        <v/>
      </c>
      <c r="K13690"/>
    </row>
    <row r="13691" spans="2:11" x14ac:dyDescent="0.25">
      <c r="B13691" t="str">
        <f t="shared" si="217"/>
        <v/>
      </c>
      <c r="K13691"/>
    </row>
    <row r="13692" spans="2:11" x14ac:dyDescent="0.25">
      <c r="B13692" t="str">
        <f t="shared" si="217"/>
        <v/>
      </c>
      <c r="K13692"/>
    </row>
    <row r="13693" spans="2:11" x14ac:dyDescent="0.25">
      <c r="B13693" t="str">
        <f t="shared" si="217"/>
        <v/>
      </c>
      <c r="K13693"/>
    </row>
    <row r="13694" spans="2:11" x14ac:dyDescent="0.25">
      <c r="B13694" t="str">
        <f t="shared" si="217"/>
        <v/>
      </c>
      <c r="K13694"/>
    </row>
    <row r="13695" spans="2:11" x14ac:dyDescent="0.25">
      <c r="B13695" t="str">
        <f t="shared" si="217"/>
        <v/>
      </c>
      <c r="K13695"/>
    </row>
    <row r="13696" spans="2:11" x14ac:dyDescent="0.25">
      <c r="B13696" t="str">
        <f t="shared" si="217"/>
        <v/>
      </c>
      <c r="K13696"/>
    </row>
    <row r="13697" spans="2:11" x14ac:dyDescent="0.25">
      <c r="B13697" t="str">
        <f t="shared" si="217"/>
        <v/>
      </c>
      <c r="K13697"/>
    </row>
    <row r="13698" spans="2:11" x14ac:dyDescent="0.25">
      <c r="B13698" t="str">
        <f t="shared" si="217"/>
        <v/>
      </c>
      <c r="K13698"/>
    </row>
    <row r="13699" spans="2:11" x14ac:dyDescent="0.25">
      <c r="B13699" t="str">
        <f t="shared" si="217"/>
        <v/>
      </c>
      <c r="K13699"/>
    </row>
    <row r="13700" spans="2:11" x14ac:dyDescent="0.25">
      <c r="B13700" t="str">
        <f t="shared" si="217"/>
        <v/>
      </c>
      <c r="K13700"/>
    </row>
    <row r="13701" spans="2:11" x14ac:dyDescent="0.25">
      <c r="B13701" t="str">
        <f t="shared" si="217"/>
        <v/>
      </c>
      <c r="K13701"/>
    </row>
    <row r="13702" spans="2:11" x14ac:dyDescent="0.25">
      <c r="B13702" t="str">
        <f t="shared" si="217"/>
        <v/>
      </c>
      <c r="K13702"/>
    </row>
    <row r="13703" spans="2:11" x14ac:dyDescent="0.25">
      <c r="B13703" t="str">
        <f t="shared" si="217"/>
        <v/>
      </c>
      <c r="K13703"/>
    </row>
    <row r="13704" spans="2:11" x14ac:dyDescent="0.25">
      <c r="B13704" t="str">
        <f t="shared" si="217"/>
        <v/>
      </c>
      <c r="K13704"/>
    </row>
    <row r="13705" spans="2:11" x14ac:dyDescent="0.25">
      <c r="B13705" t="str">
        <f t="shared" si="217"/>
        <v/>
      </c>
      <c r="K13705"/>
    </row>
    <row r="13706" spans="2:11" x14ac:dyDescent="0.25">
      <c r="B13706" t="str">
        <f t="shared" ref="B13706:B13769" si="218">LEFT(A13706,3)</f>
        <v/>
      </c>
      <c r="K13706"/>
    </row>
    <row r="13707" spans="2:11" x14ac:dyDescent="0.25">
      <c r="B13707" t="str">
        <f t="shared" si="218"/>
        <v/>
      </c>
      <c r="K13707"/>
    </row>
    <row r="13708" spans="2:11" x14ac:dyDescent="0.25">
      <c r="B13708" t="str">
        <f t="shared" si="218"/>
        <v/>
      </c>
      <c r="K13708"/>
    </row>
    <row r="13709" spans="2:11" x14ac:dyDescent="0.25">
      <c r="B13709" t="str">
        <f t="shared" si="218"/>
        <v/>
      </c>
      <c r="K13709"/>
    </row>
    <row r="13710" spans="2:11" x14ac:dyDescent="0.25">
      <c r="B13710" t="str">
        <f t="shared" si="218"/>
        <v/>
      </c>
      <c r="K13710"/>
    </row>
    <row r="13711" spans="2:11" x14ac:dyDescent="0.25">
      <c r="B13711" t="str">
        <f t="shared" si="218"/>
        <v/>
      </c>
      <c r="K13711"/>
    </row>
    <row r="13712" spans="2:11" x14ac:dyDescent="0.25">
      <c r="B13712" t="str">
        <f t="shared" si="218"/>
        <v/>
      </c>
      <c r="K13712"/>
    </row>
    <row r="13713" spans="2:11" x14ac:dyDescent="0.25">
      <c r="B13713" t="str">
        <f t="shared" si="218"/>
        <v/>
      </c>
      <c r="K13713"/>
    </row>
    <row r="13714" spans="2:11" x14ac:dyDescent="0.25">
      <c r="B13714" t="str">
        <f t="shared" si="218"/>
        <v/>
      </c>
      <c r="K13714"/>
    </row>
    <row r="13715" spans="2:11" x14ac:dyDescent="0.25">
      <c r="B13715" t="str">
        <f t="shared" si="218"/>
        <v/>
      </c>
      <c r="K13715"/>
    </row>
    <row r="13716" spans="2:11" x14ac:dyDescent="0.25">
      <c r="B13716" t="str">
        <f t="shared" si="218"/>
        <v/>
      </c>
      <c r="K13716"/>
    </row>
    <row r="13717" spans="2:11" x14ac:dyDescent="0.25">
      <c r="B13717" t="str">
        <f t="shared" si="218"/>
        <v/>
      </c>
      <c r="K13717"/>
    </row>
    <row r="13718" spans="2:11" x14ac:dyDescent="0.25">
      <c r="B13718" t="str">
        <f t="shared" si="218"/>
        <v/>
      </c>
      <c r="K13718"/>
    </row>
    <row r="13719" spans="2:11" x14ac:dyDescent="0.25">
      <c r="B13719" t="str">
        <f t="shared" si="218"/>
        <v/>
      </c>
      <c r="K13719"/>
    </row>
    <row r="13720" spans="2:11" x14ac:dyDescent="0.25">
      <c r="B13720" t="str">
        <f t="shared" si="218"/>
        <v/>
      </c>
      <c r="K13720"/>
    </row>
    <row r="13721" spans="2:11" x14ac:dyDescent="0.25">
      <c r="B13721" t="str">
        <f t="shared" si="218"/>
        <v/>
      </c>
      <c r="K13721"/>
    </row>
    <row r="13722" spans="2:11" x14ac:dyDescent="0.25">
      <c r="B13722" t="str">
        <f t="shared" si="218"/>
        <v/>
      </c>
      <c r="K13722"/>
    </row>
    <row r="13723" spans="2:11" x14ac:dyDescent="0.25">
      <c r="B13723" t="str">
        <f t="shared" si="218"/>
        <v/>
      </c>
      <c r="K13723"/>
    </row>
    <row r="13724" spans="2:11" x14ac:dyDescent="0.25">
      <c r="B13724" t="str">
        <f t="shared" si="218"/>
        <v/>
      </c>
      <c r="K13724"/>
    </row>
    <row r="13725" spans="2:11" x14ac:dyDescent="0.25">
      <c r="B13725" t="str">
        <f t="shared" si="218"/>
        <v/>
      </c>
      <c r="K13725"/>
    </row>
    <row r="13726" spans="2:11" x14ac:dyDescent="0.25">
      <c r="B13726" t="str">
        <f t="shared" si="218"/>
        <v/>
      </c>
      <c r="K13726"/>
    </row>
    <row r="13727" spans="2:11" x14ac:dyDescent="0.25">
      <c r="B13727" t="str">
        <f t="shared" si="218"/>
        <v/>
      </c>
      <c r="K13727"/>
    </row>
    <row r="13728" spans="2:11" x14ac:dyDescent="0.25">
      <c r="B13728" t="str">
        <f t="shared" si="218"/>
        <v/>
      </c>
      <c r="K13728"/>
    </row>
    <row r="13729" spans="2:11" x14ac:dyDescent="0.25">
      <c r="B13729" t="str">
        <f t="shared" si="218"/>
        <v/>
      </c>
      <c r="K13729"/>
    </row>
    <row r="13730" spans="2:11" x14ac:dyDescent="0.25">
      <c r="B13730" t="str">
        <f t="shared" si="218"/>
        <v/>
      </c>
      <c r="K13730"/>
    </row>
    <row r="13731" spans="2:11" x14ac:dyDescent="0.25">
      <c r="B13731" t="str">
        <f t="shared" si="218"/>
        <v/>
      </c>
      <c r="K13731"/>
    </row>
    <row r="13732" spans="2:11" x14ac:dyDescent="0.25">
      <c r="B13732" t="str">
        <f t="shared" si="218"/>
        <v/>
      </c>
      <c r="K13732"/>
    </row>
    <row r="13733" spans="2:11" x14ac:dyDescent="0.25">
      <c r="B13733" t="str">
        <f t="shared" si="218"/>
        <v/>
      </c>
      <c r="K13733"/>
    </row>
    <row r="13734" spans="2:11" x14ac:dyDescent="0.25">
      <c r="B13734" t="str">
        <f t="shared" si="218"/>
        <v/>
      </c>
      <c r="K13734"/>
    </row>
    <row r="13735" spans="2:11" x14ac:dyDescent="0.25">
      <c r="B13735" t="str">
        <f t="shared" si="218"/>
        <v/>
      </c>
      <c r="K13735"/>
    </row>
    <row r="13736" spans="2:11" x14ac:dyDescent="0.25">
      <c r="B13736" t="str">
        <f t="shared" si="218"/>
        <v/>
      </c>
      <c r="K13736"/>
    </row>
    <row r="13737" spans="2:11" x14ac:dyDescent="0.25">
      <c r="B13737" t="str">
        <f t="shared" si="218"/>
        <v/>
      </c>
      <c r="K13737"/>
    </row>
    <row r="13738" spans="2:11" x14ac:dyDescent="0.25">
      <c r="B13738" t="str">
        <f t="shared" si="218"/>
        <v/>
      </c>
      <c r="K13738"/>
    </row>
    <row r="13739" spans="2:11" x14ac:dyDescent="0.25">
      <c r="B13739" t="str">
        <f t="shared" si="218"/>
        <v/>
      </c>
      <c r="K13739"/>
    </row>
    <row r="13740" spans="2:11" x14ac:dyDescent="0.25">
      <c r="B13740" t="str">
        <f t="shared" si="218"/>
        <v/>
      </c>
      <c r="K13740"/>
    </row>
    <row r="13741" spans="2:11" x14ac:dyDescent="0.25">
      <c r="B13741" t="str">
        <f t="shared" si="218"/>
        <v/>
      </c>
      <c r="K13741"/>
    </row>
    <row r="13742" spans="2:11" x14ac:dyDescent="0.25">
      <c r="B13742" t="str">
        <f t="shared" si="218"/>
        <v/>
      </c>
      <c r="K13742"/>
    </row>
    <row r="13743" spans="2:11" x14ac:dyDescent="0.25">
      <c r="B13743" t="str">
        <f t="shared" si="218"/>
        <v/>
      </c>
      <c r="K13743"/>
    </row>
    <row r="13744" spans="2:11" x14ac:dyDescent="0.25">
      <c r="B13744" t="str">
        <f t="shared" si="218"/>
        <v/>
      </c>
      <c r="K13744"/>
    </row>
    <row r="13745" spans="2:11" x14ac:dyDescent="0.25">
      <c r="B13745" t="str">
        <f t="shared" si="218"/>
        <v/>
      </c>
      <c r="K13745"/>
    </row>
    <row r="13746" spans="2:11" x14ac:dyDescent="0.25">
      <c r="B13746" t="str">
        <f t="shared" si="218"/>
        <v/>
      </c>
      <c r="K13746"/>
    </row>
    <row r="13747" spans="2:11" x14ac:dyDescent="0.25">
      <c r="B13747" t="str">
        <f t="shared" si="218"/>
        <v/>
      </c>
      <c r="K13747"/>
    </row>
    <row r="13748" spans="2:11" x14ac:dyDescent="0.25">
      <c r="B13748" t="str">
        <f t="shared" si="218"/>
        <v/>
      </c>
      <c r="K13748"/>
    </row>
    <row r="13749" spans="2:11" x14ac:dyDescent="0.25">
      <c r="B13749" t="str">
        <f t="shared" si="218"/>
        <v/>
      </c>
      <c r="K13749"/>
    </row>
    <row r="13750" spans="2:11" x14ac:dyDescent="0.25">
      <c r="B13750" t="str">
        <f t="shared" si="218"/>
        <v/>
      </c>
      <c r="K13750"/>
    </row>
    <row r="13751" spans="2:11" x14ac:dyDescent="0.25">
      <c r="B13751" t="str">
        <f t="shared" si="218"/>
        <v/>
      </c>
      <c r="K13751"/>
    </row>
    <row r="13752" spans="2:11" x14ac:dyDescent="0.25">
      <c r="B13752" t="str">
        <f t="shared" si="218"/>
        <v/>
      </c>
      <c r="K13752"/>
    </row>
    <row r="13753" spans="2:11" x14ac:dyDescent="0.25">
      <c r="B13753" t="str">
        <f t="shared" si="218"/>
        <v/>
      </c>
      <c r="K13753"/>
    </row>
    <row r="13754" spans="2:11" x14ac:dyDescent="0.25">
      <c r="B13754" t="str">
        <f t="shared" si="218"/>
        <v/>
      </c>
      <c r="K13754"/>
    </row>
    <row r="13755" spans="2:11" x14ac:dyDescent="0.25">
      <c r="B13755" t="str">
        <f t="shared" si="218"/>
        <v/>
      </c>
      <c r="K13755"/>
    </row>
    <row r="13756" spans="2:11" x14ac:dyDescent="0.25">
      <c r="B13756" t="str">
        <f t="shared" si="218"/>
        <v/>
      </c>
      <c r="K13756"/>
    </row>
    <row r="13757" spans="2:11" x14ac:dyDescent="0.25">
      <c r="B13757" t="str">
        <f t="shared" si="218"/>
        <v/>
      </c>
      <c r="K13757"/>
    </row>
    <row r="13758" spans="2:11" x14ac:dyDescent="0.25">
      <c r="B13758" t="str">
        <f t="shared" si="218"/>
        <v/>
      </c>
      <c r="K13758"/>
    </row>
    <row r="13759" spans="2:11" x14ac:dyDescent="0.25">
      <c r="B13759" t="str">
        <f t="shared" si="218"/>
        <v/>
      </c>
      <c r="K13759"/>
    </row>
    <row r="13760" spans="2:11" x14ac:dyDescent="0.25">
      <c r="B13760" t="str">
        <f t="shared" si="218"/>
        <v/>
      </c>
      <c r="K13760"/>
    </row>
    <row r="13761" spans="2:11" x14ac:dyDescent="0.25">
      <c r="B13761" t="str">
        <f t="shared" si="218"/>
        <v/>
      </c>
      <c r="K13761"/>
    </row>
    <row r="13762" spans="2:11" x14ac:dyDescent="0.25">
      <c r="B13762" t="str">
        <f t="shared" si="218"/>
        <v/>
      </c>
      <c r="K13762"/>
    </row>
    <row r="13763" spans="2:11" x14ac:dyDescent="0.25">
      <c r="B13763" t="str">
        <f t="shared" si="218"/>
        <v/>
      </c>
      <c r="K13763"/>
    </row>
    <row r="13764" spans="2:11" x14ac:dyDescent="0.25">
      <c r="B13764" t="str">
        <f t="shared" si="218"/>
        <v/>
      </c>
      <c r="K13764"/>
    </row>
    <row r="13765" spans="2:11" x14ac:dyDescent="0.25">
      <c r="B13765" t="str">
        <f t="shared" si="218"/>
        <v/>
      </c>
      <c r="K13765"/>
    </row>
    <row r="13766" spans="2:11" x14ac:dyDescent="0.25">
      <c r="B13766" t="str">
        <f t="shared" si="218"/>
        <v/>
      </c>
      <c r="K13766"/>
    </row>
    <row r="13767" spans="2:11" x14ac:dyDescent="0.25">
      <c r="B13767" t="str">
        <f t="shared" si="218"/>
        <v/>
      </c>
      <c r="K13767"/>
    </row>
    <row r="13768" spans="2:11" x14ac:dyDescent="0.25">
      <c r="B13768" t="str">
        <f t="shared" si="218"/>
        <v/>
      </c>
      <c r="K13768"/>
    </row>
    <row r="13769" spans="2:11" x14ac:dyDescent="0.25">
      <c r="B13769" t="str">
        <f t="shared" si="218"/>
        <v/>
      </c>
      <c r="K13769"/>
    </row>
    <row r="13770" spans="2:11" x14ac:dyDescent="0.25">
      <c r="B13770" t="str">
        <f t="shared" ref="B13770:B13833" si="219">LEFT(A13770,3)</f>
        <v/>
      </c>
      <c r="K13770"/>
    </row>
    <row r="13771" spans="2:11" x14ac:dyDescent="0.25">
      <c r="B13771" t="str">
        <f t="shared" si="219"/>
        <v/>
      </c>
      <c r="K13771"/>
    </row>
    <row r="13772" spans="2:11" x14ac:dyDescent="0.25">
      <c r="B13772" t="str">
        <f t="shared" si="219"/>
        <v/>
      </c>
      <c r="K13772"/>
    </row>
    <row r="13773" spans="2:11" x14ac:dyDescent="0.25">
      <c r="B13773" t="str">
        <f t="shared" si="219"/>
        <v/>
      </c>
      <c r="K13773"/>
    </row>
    <row r="13774" spans="2:11" x14ac:dyDescent="0.25">
      <c r="B13774" t="str">
        <f t="shared" si="219"/>
        <v/>
      </c>
      <c r="K13774"/>
    </row>
    <row r="13775" spans="2:11" x14ac:dyDescent="0.25">
      <c r="B13775" t="str">
        <f t="shared" si="219"/>
        <v/>
      </c>
      <c r="K13775"/>
    </row>
    <row r="13776" spans="2:11" x14ac:dyDescent="0.25">
      <c r="B13776" t="str">
        <f t="shared" si="219"/>
        <v/>
      </c>
      <c r="K13776"/>
    </row>
    <row r="13777" spans="2:11" x14ac:dyDescent="0.25">
      <c r="B13777" t="str">
        <f t="shared" si="219"/>
        <v/>
      </c>
      <c r="K13777"/>
    </row>
    <row r="13778" spans="2:11" x14ac:dyDescent="0.25">
      <c r="B13778" t="str">
        <f t="shared" si="219"/>
        <v/>
      </c>
      <c r="K13778"/>
    </row>
    <row r="13779" spans="2:11" x14ac:dyDescent="0.25">
      <c r="B13779" t="str">
        <f t="shared" si="219"/>
        <v/>
      </c>
      <c r="K13779"/>
    </row>
    <row r="13780" spans="2:11" x14ac:dyDescent="0.25">
      <c r="B13780" t="str">
        <f t="shared" si="219"/>
        <v/>
      </c>
      <c r="K13780"/>
    </row>
    <row r="13781" spans="2:11" x14ac:dyDescent="0.25">
      <c r="B13781" t="str">
        <f t="shared" si="219"/>
        <v/>
      </c>
      <c r="K13781"/>
    </row>
    <row r="13782" spans="2:11" x14ac:dyDescent="0.25">
      <c r="B13782" t="str">
        <f t="shared" si="219"/>
        <v/>
      </c>
      <c r="K13782"/>
    </row>
    <row r="13783" spans="2:11" x14ac:dyDescent="0.25">
      <c r="B13783" t="str">
        <f t="shared" si="219"/>
        <v/>
      </c>
      <c r="K13783"/>
    </row>
    <row r="13784" spans="2:11" x14ac:dyDescent="0.25">
      <c r="B13784" t="str">
        <f t="shared" si="219"/>
        <v/>
      </c>
      <c r="K13784"/>
    </row>
    <row r="13785" spans="2:11" x14ac:dyDescent="0.25">
      <c r="B13785" t="str">
        <f t="shared" si="219"/>
        <v/>
      </c>
      <c r="K13785"/>
    </row>
    <row r="13786" spans="2:11" x14ac:dyDescent="0.25">
      <c r="B13786" t="str">
        <f t="shared" si="219"/>
        <v/>
      </c>
      <c r="K13786"/>
    </row>
    <row r="13787" spans="2:11" x14ac:dyDescent="0.25">
      <c r="B13787" t="str">
        <f t="shared" si="219"/>
        <v/>
      </c>
      <c r="K13787"/>
    </row>
    <row r="13788" spans="2:11" x14ac:dyDescent="0.25">
      <c r="B13788" t="str">
        <f t="shared" si="219"/>
        <v/>
      </c>
      <c r="K13788"/>
    </row>
    <row r="13789" spans="2:11" x14ac:dyDescent="0.25">
      <c r="B13789" t="str">
        <f t="shared" si="219"/>
        <v/>
      </c>
      <c r="K13789"/>
    </row>
    <row r="13790" spans="2:11" x14ac:dyDescent="0.25">
      <c r="B13790" t="str">
        <f t="shared" si="219"/>
        <v/>
      </c>
      <c r="K13790"/>
    </row>
    <row r="13791" spans="2:11" x14ac:dyDescent="0.25">
      <c r="B13791" t="str">
        <f t="shared" si="219"/>
        <v/>
      </c>
      <c r="K13791"/>
    </row>
    <row r="13792" spans="2:11" x14ac:dyDescent="0.25">
      <c r="B13792" t="str">
        <f t="shared" si="219"/>
        <v/>
      </c>
      <c r="K13792"/>
    </row>
    <row r="13793" spans="2:11" x14ac:dyDescent="0.25">
      <c r="B13793" t="str">
        <f t="shared" si="219"/>
        <v/>
      </c>
      <c r="K13793"/>
    </row>
    <row r="13794" spans="2:11" x14ac:dyDescent="0.25">
      <c r="B13794" t="str">
        <f t="shared" si="219"/>
        <v/>
      </c>
      <c r="K13794"/>
    </row>
    <row r="13795" spans="2:11" x14ac:dyDescent="0.25">
      <c r="B13795" t="str">
        <f t="shared" si="219"/>
        <v/>
      </c>
      <c r="K13795"/>
    </row>
    <row r="13796" spans="2:11" x14ac:dyDescent="0.25">
      <c r="B13796" t="str">
        <f t="shared" si="219"/>
        <v/>
      </c>
      <c r="K13796"/>
    </row>
    <row r="13797" spans="2:11" x14ac:dyDescent="0.25">
      <c r="B13797" t="str">
        <f t="shared" si="219"/>
        <v/>
      </c>
      <c r="K13797"/>
    </row>
    <row r="13798" spans="2:11" x14ac:dyDescent="0.25">
      <c r="B13798" t="str">
        <f t="shared" si="219"/>
        <v/>
      </c>
      <c r="K13798"/>
    </row>
    <row r="13799" spans="2:11" x14ac:dyDescent="0.25">
      <c r="B13799" t="str">
        <f t="shared" si="219"/>
        <v/>
      </c>
      <c r="K13799"/>
    </row>
    <row r="13800" spans="2:11" x14ac:dyDescent="0.25">
      <c r="B13800" t="str">
        <f t="shared" si="219"/>
        <v/>
      </c>
      <c r="K13800"/>
    </row>
    <row r="13801" spans="2:11" x14ac:dyDescent="0.25">
      <c r="B13801" t="str">
        <f t="shared" si="219"/>
        <v/>
      </c>
      <c r="K13801"/>
    </row>
    <row r="13802" spans="2:11" x14ac:dyDescent="0.25">
      <c r="B13802" t="str">
        <f t="shared" si="219"/>
        <v/>
      </c>
      <c r="K13802"/>
    </row>
    <row r="13803" spans="2:11" x14ac:dyDescent="0.25">
      <c r="B13803" t="str">
        <f t="shared" si="219"/>
        <v/>
      </c>
      <c r="K13803"/>
    </row>
    <row r="13804" spans="2:11" x14ac:dyDescent="0.25">
      <c r="B13804" t="str">
        <f t="shared" si="219"/>
        <v/>
      </c>
      <c r="K13804"/>
    </row>
    <row r="13805" spans="2:11" x14ac:dyDescent="0.25">
      <c r="B13805" t="str">
        <f t="shared" si="219"/>
        <v/>
      </c>
      <c r="K13805"/>
    </row>
    <row r="13806" spans="2:11" x14ac:dyDescent="0.25">
      <c r="B13806" t="str">
        <f t="shared" si="219"/>
        <v/>
      </c>
      <c r="K13806"/>
    </row>
    <row r="13807" spans="2:11" x14ac:dyDescent="0.25">
      <c r="B13807" t="str">
        <f t="shared" si="219"/>
        <v/>
      </c>
      <c r="K13807"/>
    </row>
    <row r="13808" spans="2:11" x14ac:dyDescent="0.25">
      <c r="B13808" t="str">
        <f t="shared" si="219"/>
        <v/>
      </c>
      <c r="K13808"/>
    </row>
    <row r="13809" spans="2:11" x14ac:dyDescent="0.25">
      <c r="B13809" t="str">
        <f t="shared" si="219"/>
        <v/>
      </c>
      <c r="K13809"/>
    </row>
    <row r="13810" spans="2:11" x14ac:dyDescent="0.25">
      <c r="B13810" t="str">
        <f t="shared" si="219"/>
        <v/>
      </c>
      <c r="K13810"/>
    </row>
    <row r="13811" spans="2:11" x14ac:dyDescent="0.25">
      <c r="B13811" t="str">
        <f t="shared" si="219"/>
        <v/>
      </c>
      <c r="K13811"/>
    </row>
    <row r="13812" spans="2:11" x14ac:dyDescent="0.25">
      <c r="B13812" t="str">
        <f t="shared" si="219"/>
        <v/>
      </c>
      <c r="K13812"/>
    </row>
    <row r="13813" spans="2:11" x14ac:dyDescent="0.25">
      <c r="B13813" t="str">
        <f t="shared" si="219"/>
        <v/>
      </c>
      <c r="K13813"/>
    </row>
    <row r="13814" spans="2:11" x14ac:dyDescent="0.25">
      <c r="B13814" t="str">
        <f t="shared" si="219"/>
        <v/>
      </c>
      <c r="K13814"/>
    </row>
    <row r="13815" spans="2:11" x14ac:dyDescent="0.25">
      <c r="B13815" t="str">
        <f t="shared" si="219"/>
        <v/>
      </c>
      <c r="K13815"/>
    </row>
    <row r="13816" spans="2:11" x14ac:dyDescent="0.25">
      <c r="B13816" t="str">
        <f t="shared" si="219"/>
        <v/>
      </c>
      <c r="K13816"/>
    </row>
    <row r="13817" spans="2:11" x14ac:dyDescent="0.25">
      <c r="B13817" t="str">
        <f t="shared" si="219"/>
        <v/>
      </c>
      <c r="K13817"/>
    </row>
    <row r="13818" spans="2:11" x14ac:dyDescent="0.25">
      <c r="B13818" t="str">
        <f t="shared" si="219"/>
        <v/>
      </c>
      <c r="K13818"/>
    </row>
    <row r="13819" spans="2:11" x14ac:dyDescent="0.25">
      <c r="B13819" t="str">
        <f t="shared" si="219"/>
        <v/>
      </c>
      <c r="K13819"/>
    </row>
    <row r="13820" spans="2:11" x14ac:dyDescent="0.25">
      <c r="B13820" t="str">
        <f t="shared" si="219"/>
        <v/>
      </c>
      <c r="K13820"/>
    </row>
    <row r="13821" spans="2:11" x14ac:dyDescent="0.25">
      <c r="B13821" t="str">
        <f t="shared" si="219"/>
        <v/>
      </c>
      <c r="K13821"/>
    </row>
    <row r="13822" spans="2:11" x14ac:dyDescent="0.25">
      <c r="B13822" t="str">
        <f t="shared" si="219"/>
        <v/>
      </c>
      <c r="K13822"/>
    </row>
    <row r="13823" spans="2:11" x14ac:dyDescent="0.25">
      <c r="B13823" t="str">
        <f t="shared" si="219"/>
        <v/>
      </c>
      <c r="K13823"/>
    </row>
    <row r="13824" spans="2:11" x14ac:dyDescent="0.25">
      <c r="B13824" t="str">
        <f t="shared" si="219"/>
        <v/>
      </c>
      <c r="K13824"/>
    </row>
    <row r="13825" spans="2:11" x14ac:dyDescent="0.25">
      <c r="B13825" t="str">
        <f t="shared" si="219"/>
        <v/>
      </c>
      <c r="K13825"/>
    </row>
    <row r="13826" spans="2:11" x14ac:dyDescent="0.25">
      <c r="B13826" t="str">
        <f t="shared" si="219"/>
        <v/>
      </c>
      <c r="K13826"/>
    </row>
    <row r="13827" spans="2:11" x14ac:dyDescent="0.25">
      <c r="B13827" t="str">
        <f t="shared" si="219"/>
        <v/>
      </c>
      <c r="K13827"/>
    </row>
    <row r="13828" spans="2:11" x14ac:dyDescent="0.25">
      <c r="B13828" t="str">
        <f t="shared" si="219"/>
        <v/>
      </c>
      <c r="K13828"/>
    </row>
    <row r="13829" spans="2:11" x14ac:dyDescent="0.25">
      <c r="B13829" t="str">
        <f t="shared" si="219"/>
        <v/>
      </c>
      <c r="K13829"/>
    </row>
    <row r="13830" spans="2:11" x14ac:dyDescent="0.25">
      <c r="B13830" t="str">
        <f t="shared" si="219"/>
        <v/>
      </c>
      <c r="K13830"/>
    </row>
    <row r="13831" spans="2:11" x14ac:dyDescent="0.25">
      <c r="B13831" t="str">
        <f t="shared" si="219"/>
        <v/>
      </c>
      <c r="K13831"/>
    </row>
    <row r="13832" spans="2:11" x14ac:dyDescent="0.25">
      <c r="B13832" t="str">
        <f t="shared" si="219"/>
        <v/>
      </c>
      <c r="K13832"/>
    </row>
    <row r="13833" spans="2:11" x14ac:dyDescent="0.25">
      <c r="B13833" t="str">
        <f t="shared" si="219"/>
        <v/>
      </c>
      <c r="K13833"/>
    </row>
    <row r="13834" spans="2:11" x14ac:dyDescent="0.25">
      <c r="B13834" t="str">
        <f t="shared" ref="B13834:B13897" si="220">LEFT(A13834,3)</f>
        <v/>
      </c>
      <c r="K13834"/>
    </row>
    <row r="13835" spans="2:11" x14ac:dyDescent="0.25">
      <c r="B13835" t="str">
        <f t="shared" si="220"/>
        <v/>
      </c>
      <c r="K13835"/>
    </row>
    <row r="13836" spans="2:11" x14ac:dyDescent="0.25">
      <c r="B13836" t="str">
        <f t="shared" si="220"/>
        <v/>
      </c>
      <c r="K13836"/>
    </row>
    <row r="13837" spans="2:11" x14ac:dyDescent="0.25">
      <c r="B13837" t="str">
        <f t="shared" si="220"/>
        <v/>
      </c>
      <c r="K13837"/>
    </row>
    <row r="13838" spans="2:11" x14ac:dyDescent="0.25">
      <c r="B13838" t="str">
        <f t="shared" si="220"/>
        <v/>
      </c>
      <c r="K13838"/>
    </row>
    <row r="13839" spans="2:11" x14ac:dyDescent="0.25">
      <c r="B13839" t="str">
        <f t="shared" si="220"/>
        <v/>
      </c>
      <c r="K13839"/>
    </row>
    <row r="13840" spans="2:11" x14ac:dyDescent="0.25">
      <c r="B13840" t="str">
        <f t="shared" si="220"/>
        <v/>
      </c>
      <c r="K13840"/>
    </row>
    <row r="13841" spans="2:11" x14ac:dyDescent="0.25">
      <c r="B13841" t="str">
        <f t="shared" si="220"/>
        <v/>
      </c>
      <c r="K13841"/>
    </row>
    <row r="13842" spans="2:11" x14ac:dyDescent="0.25">
      <c r="B13842" t="str">
        <f t="shared" si="220"/>
        <v/>
      </c>
      <c r="K13842"/>
    </row>
    <row r="13843" spans="2:11" x14ac:dyDescent="0.25">
      <c r="B13843" t="str">
        <f t="shared" si="220"/>
        <v/>
      </c>
      <c r="K13843"/>
    </row>
    <row r="13844" spans="2:11" x14ac:dyDescent="0.25">
      <c r="B13844" t="str">
        <f t="shared" si="220"/>
        <v/>
      </c>
      <c r="K13844"/>
    </row>
    <row r="13845" spans="2:11" x14ac:dyDescent="0.25">
      <c r="B13845" t="str">
        <f t="shared" si="220"/>
        <v/>
      </c>
      <c r="K13845"/>
    </row>
    <row r="13846" spans="2:11" x14ac:dyDescent="0.25">
      <c r="B13846" t="str">
        <f t="shared" si="220"/>
        <v/>
      </c>
      <c r="K13846"/>
    </row>
    <row r="13847" spans="2:11" x14ac:dyDescent="0.25">
      <c r="B13847" t="str">
        <f t="shared" si="220"/>
        <v/>
      </c>
      <c r="K13847"/>
    </row>
    <row r="13848" spans="2:11" x14ac:dyDescent="0.25">
      <c r="B13848" t="str">
        <f t="shared" si="220"/>
        <v/>
      </c>
      <c r="K13848"/>
    </row>
    <row r="13849" spans="2:11" x14ac:dyDescent="0.25">
      <c r="B13849" t="str">
        <f t="shared" si="220"/>
        <v/>
      </c>
      <c r="K13849"/>
    </row>
    <row r="13850" spans="2:11" x14ac:dyDescent="0.25">
      <c r="B13850" t="str">
        <f t="shared" si="220"/>
        <v/>
      </c>
      <c r="K13850"/>
    </row>
    <row r="13851" spans="2:11" x14ac:dyDescent="0.25">
      <c r="B13851" t="str">
        <f t="shared" si="220"/>
        <v/>
      </c>
      <c r="K13851"/>
    </row>
    <row r="13852" spans="2:11" x14ac:dyDescent="0.25">
      <c r="B13852" t="str">
        <f t="shared" si="220"/>
        <v/>
      </c>
      <c r="K13852"/>
    </row>
    <row r="13853" spans="2:11" x14ac:dyDescent="0.25">
      <c r="B13853" t="str">
        <f t="shared" si="220"/>
        <v/>
      </c>
      <c r="K13853"/>
    </row>
    <row r="13854" spans="2:11" x14ac:dyDescent="0.25">
      <c r="B13854" t="str">
        <f t="shared" si="220"/>
        <v/>
      </c>
      <c r="K13854"/>
    </row>
    <row r="13855" spans="2:11" x14ac:dyDescent="0.25">
      <c r="B13855" t="str">
        <f t="shared" si="220"/>
        <v/>
      </c>
      <c r="K13855"/>
    </row>
    <row r="13856" spans="2:11" x14ac:dyDescent="0.25">
      <c r="B13856" t="str">
        <f t="shared" si="220"/>
        <v/>
      </c>
      <c r="K13856"/>
    </row>
    <row r="13857" spans="2:11" x14ac:dyDescent="0.25">
      <c r="B13857" t="str">
        <f t="shared" si="220"/>
        <v/>
      </c>
      <c r="K13857"/>
    </row>
    <row r="13858" spans="2:11" x14ac:dyDescent="0.25">
      <c r="B13858" t="str">
        <f t="shared" si="220"/>
        <v/>
      </c>
      <c r="K13858"/>
    </row>
    <row r="13859" spans="2:11" x14ac:dyDescent="0.25">
      <c r="B13859" t="str">
        <f t="shared" si="220"/>
        <v/>
      </c>
      <c r="K13859"/>
    </row>
    <row r="13860" spans="2:11" x14ac:dyDescent="0.25">
      <c r="B13860" t="str">
        <f t="shared" si="220"/>
        <v/>
      </c>
      <c r="K13860"/>
    </row>
    <row r="13861" spans="2:11" x14ac:dyDescent="0.25">
      <c r="B13861" t="str">
        <f t="shared" si="220"/>
        <v/>
      </c>
      <c r="K13861"/>
    </row>
    <row r="13862" spans="2:11" x14ac:dyDescent="0.25">
      <c r="B13862" t="str">
        <f t="shared" si="220"/>
        <v/>
      </c>
      <c r="K13862"/>
    </row>
    <row r="13863" spans="2:11" x14ac:dyDescent="0.25">
      <c r="B13863" t="str">
        <f t="shared" si="220"/>
        <v/>
      </c>
      <c r="K13863"/>
    </row>
    <row r="13864" spans="2:11" x14ac:dyDescent="0.25">
      <c r="B13864" t="str">
        <f t="shared" si="220"/>
        <v/>
      </c>
      <c r="K13864"/>
    </row>
    <row r="13865" spans="2:11" x14ac:dyDescent="0.25">
      <c r="B13865" t="str">
        <f t="shared" si="220"/>
        <v/>
      </c>
      <c r="K13865"/>
    </row>
    <row r="13866" spans="2:11" x14ac:dyDescent="0.25">
      <c r="B13866" t="str">
        <f t="shared" si="220"/>
        <v/>
      </c>
      <c r="K13866"/>
    </row>
    <row r="13867" spans="2:11" x14ac:dyDescent="0.25">
      <c r="B13867" t="str">
        <f t="shared" si="220"/>
        <v/>
      </c>
      <c r="K13867"/>
    </row>
    <row r="13868" spans="2:11" x14ac:dyDescent="0.25">
      <c r="B13868" t="str">
        <f t="shared" si="220"/>
        <v/>
      </c>
      <c r="K13868"/>
    </row>
    <row r="13869" spans="2:11" x14ac:dyDescent="0.25">
      <c r="B13869" t="str">
        <f t="shared" si="220"/>
        <v/>
      </c>
      <c r="K13869"/>
    </row>
    <row r="13870" spans="2:11" x14ac:dyDescent="0.25">
      <c r="B13870" t="str">
        <f t="shared" si="220"/>
        <v/>
      </c>
      <c r="K13870"/>
    </row>
    <row r="13871" spans="2:11" x14ac:dyDescent="0.25">
      <c r="B13871" t="str">
        <f t="shared" si="220"/>
        <v/>
      </c>
      <c r="K13871"/>
    </row>
    <row r="13872" spans="2:11" x14ac:dyDescent="0.25">
      <c r="B13872" t="str">
        <f t="shared" si="220"/>
        <v/>
      </c>
      <c r="K13872"/>
    </row>
    <row r="13873" spans="2:11" x14ac:dyDescent="0.25">
      <c r="B13873" t="str">
        <f t="shared" si="220"/>
        <v/>
      </c>
      <c r="K13873"/>
    </row>
    <row r="13874" spans="2:11" x14ac:dyDescent="0.25">
      <c r="B13874" t="str">
        <f t="shared" si="220"/>
        <v/>
      </c>
      <c r="K13874"/>
    </row>
    <row r="13875" spans="2:11" x14ac:dyDescent="0.25">
      <c r="B13875" t="str">
        <f t="shared" si="220"/>
        <v/>
      </c>
      <c r="K13875"/>
    </row>
    <row r="13876" spans="2:11" x14ac:dyDescent="0.25">
      <c r="B13876" t="str">
        <f t="shared" si="220"/>
        <v/>
      </c>
      <c r="K13876"/>
    </row>
    <row r="13877" spans="2:11" x14ac:dyDescent="0.25">
      <c r="B13877" t="str">
        <f t="shared" si="220"/>
        <v/>
      </c>
      <c r="K13877"/>
    </row>
    <row r="13878" spans="2:11" x14ac:dyDescent="0.25">
      <c r="B13878" t="str">
        <f t="shared" si="220"/>
        <v/>
      </c>
      <c r="K13878"/>
    </row>
    <row r="13879" spans="2:11" x14ac:dyDescent="0.25">
      <c r="B13879" t="str">
        <f t="shared" si="220"/>
        <v/>
      </c>
      <c r="K13879"/>
    </row>
    <row r="13880" spans="2:11" x14ac:dyDescent="0.25">
      <c r="B13880" t="str">
        <f t="shared" si="220"/>
        <v/>
      </c>
      <c r="K13880"/>
    </row>
    <row r="13881" spans="2:11" x14ac:dyDescent="0.25">
      <c r="B13881" t="str">
        <f t="shared" si="220"/>
        <v/>
      </c>
      <c r="K13881"/>
    </row>
    <row r="13882" spans="2:11" x14ac:dyDescent="0.25">
      <c r="B13882" t="str">
        <f t="shared" si="220"/>
        <v/>
      </c>
      <c r="K13882"/>
    </row>
    <row r="13883" spans="2:11" x14ac:dyDescent="0.25">
      <c r="B13883" t="str">
        <f t="shared" si="220"/>
        <v/>
      </c>
      <c r="K13883"/>
    </row>
    <row r="13884" spans="2:11" x14ac:dyDescent="0.25">
      <c r="B13884" t="str">
        <f t="shared" si="220"/>
        <v/>
      </c>
      <c r="K13884"/>
    </row>
    <row r="13885" spans="2:11" x14ac:dyDescent="0.25">
      <c r="B13885" t="str">
        <f t="shared" si="220"/>
        <v/>
      </c>
      <c r="K13885"/>
    </row>
    <row r="13886" spans="2:11" x14ac:dyDescent="0.25">
      <c r="B13886" t="str">
        <f t="shared" si="220"/>
        <v/>
      </c>
      <c r="K13886"/>
    </row>
    <row r="13887" spans="2:11" x14ac:dyDescent="0.25">
      <c r="B13887" t="str">
        <f t="shared" si="220"/>
        <v/>
      </c>
      <c r="K13887"/>
    </row>
    <row r="13888" spans="2:11" x14ac:dyDescent="0.25">
      <c r="B13888" t="str">
        <f t="shared" si="220"/>
        <v/>
      </c>
      <c r="K13888"/>
    </row>
    <row r="13889" spans="2:11" x14ac:dyDescent="0.25">
      <c r="B13889" t="str">
        <f t="shared" si="220"/>
        <v/>
      </c>
      <c r="K13889"/>
    </row>
    <row r="13890" spans="2:11" x14ac:dyDescent="0.25">
      <c r="B13890" t="str">
        <f t="shared" si="220"/>
        <v/>
      </c>
      <c r="K13890"/>
    </row>
    <row r="13891" spans="2:11" x14ac:dyDescent="0.25">
      <c r="B13891" t="str">
        <f t="shared" si="220"/>
        <v/>
      </c>
      <c r="K13891"/>
    </row>
    <row r="13892" spans="2:11" x14ac:dyDescent="0.25">
      <c r="B13892" t="str">
        <f t="shared" si="220"/>
        <v/>
      </c>
      <c r="K13892"/>
    </row>
    <row r="13893" spans="2:11" x14ac:dyDescent="0.25">
      <c r="B13893" t="str">
        <f t="shared" si="220"/>
        <v/>
      </c>
      <c r="K13893"/>
    </row>
    <row r="13894" spans="2:11" x14ac:dyDescent="0.25">
      <c r="B13894" t="str">
        <f t="shared" si="220"/>
        <v/>
      </c>
      <c r="K13894"/>
    </row>
    <row r="13895" spans="2:11" x14ac:dyDescent="0.25">
      <c r="B13895" t="str">
        <f t="shared" si="220"/>
        <v/>
      </c>
      <c r="K13895"/>
    </row>
    <row r="13896" spans="2:11" x14ac:dyDescent="0.25">
      <c r="B13896" t="str">
        <f t="shared" si="220"/>
        <v/>
      </c>
      <c r="K13896"/>
    </row>
    <row r="13897" spans="2:11" x14ac:dyDescent="0.25">
      <c r="B13897" t="str">
        <f t="shared" si="220"/>
        <v/>
      </c>
      <c r="K13897"/>
    </row>
    <row r="13898" spans="2:11" x14ac:dyDescent="0.25">
      <c r="B13898" t="str">
        <f t="shared" ref="B13898:B13961" si="221">LEFT(A13898,3)</f>
        <v/>
      </c>
      <c r="K13898"/>
    </row>
    <row r="13899" spans="2:11" x14ac:dyDescent="0.25">
      <c r="B13899" t="str">
        <f t="shared" si="221"/>
        <v/>
      </c>
      <c r="K13899"/>
    </row>
    <row r="13900" spans="2:11" x14ac:dyDescent="0.25">
      <c r="B13900" t="str">
        <f t="shared" si="221"/>
        <v/>
      </c>
      <c r="K13900"/>
    </row>
    <row r="13901" spans="2:11" x14ac:dyDescent="0.25">
      <c r="B13901" t="str">
        <f t="shared" si="221"/>
        <v/>
      </c>
      <c r="K13901"/>
    </row>
    <row r="13902" spans="2:11" x14ac:dyDescent="0.25">
      <c r="B13902" t="str">
        <f t="shared" si="221"/>
        <v/>
      </c>
      <c r="K13902"/>
    </row>
    <row r="13903" spans="2:11" x14ac:dyDescent="0.25">
      <c r="B13903" t="str">
        <f t="shared" si="221"/>
        <v/>
      </c>
      <c r="K13903"/>
    </row>
    <row r="13904" spans="2:11" x14ac:dyDescent="0.25">
      <c r="B13904" t="str">
        <f t="shared" si="221"/>
        <v/>
      </c>
      <c r="K13904"/>
    </row>
    <row r="13905" spans="2:11" x14ac:dyDescent="0.25">
      <c r="B13905" t="str">
        <f t="shared" si="221"/>
        <v/>
      </c>
      <c r="K13905"/>
    </row>
    <row r="13906" spans="2:11" x14ac:dyDescent="0.25">
      <c r="B13906" t="str">
        <f t="shared" si="221"/>
        <v/>
      </c>
      <c r="K13906"/>
    </row>
    <row r="13907" spans="2:11" x14ac:dyDescent="0.25">
      <c r="B13907" t="str">
        <f t="shared" si="221"/>
        <v/>
      </c>
      <c r="K13907"/>
    </row>
    <row r="13908" spans="2:11" x14ac:dyDescent="0.25">
      <c r="B13908" t="str">
        <f t="shared" si="221"/>
        <v/>
      </c>
      <c r="K13908"/>
    </row>
    <row r="13909" spans="2:11" x14ac:dyDescent="0.25">
      <c r="B13909" t="str">
        <f t="shared" si="221"/>
        <v/>
      </c>
      <c r="K13909"/>
    </row>
    <row r="13910" spans="2:11" x14ac:dyDescent="0.25">
      <c r="B13910" t="str">
        <f t="shared" si="221"/>
        <v/>
      </c>
      <c r="K13910"/>
    </row>
    <row r="13911" spans="2:11" x14ac:dyDescent="0.25">
      <c r="B13911" t="str">
        <f t="shared" si="221"/>
        <v/>
      </c>
      <c r="K13911"/>
    </row>
    <row r="13912" spans="2:11" x14ac:dyDescent="0.25">
      <c r="B13912" t="str">
        <f t="shared" si="221"/>
        <v/>
      </c>
      <c r="K13912"/>
    </row>
    <row r="13913" spans="2:11" x14ac:dyDescent="0.25">
      <c r="B13913" t="str">
        <f t="shared" si="221"/>
        <v/>
      </c>
      <c r="K13913"/>
    </row>
    <row r="13914" spans="2:11" x14ac:dyDescent="0.25">
      <c r="B13914" t="str">
        <f t="shared" si="221"/>
        <v/>
      </c>
      <c r="K13914"/>
    </row>
    <row r="13915" spans="2:11" x14ac:dyDescent="0.25">
      <c r="B13915" t="str">
        <f t="shared" si="221"/>
        <v/>
      </c>
      <c r="K13915"/>
    </row>
    <row r="13916" spans="2:11" x14ac:dyDescent="0.25">
      <c r="B13916" t="str">
        <f t="shared" si="221"/>
        <v/>
      </c>
      <c r="K13916"/>
    </row>
    <row r="13917" spans="2:11" x14ac:dyDescent="0.25">
      <c r="B13917" t="str">
        <f t="shared" si="221"/>
        <v/>
      </c>
      <c r="K13917"/>
    </row>
    <row r="13918" spans="2:11" x14ac:dyDescent="0.25">
      <c r="B13918" t="str">
        <f t="shared" si="221"/>
        <v/>
      </c>
      <c r="K13918"/>
    </row>
    <row r="13919" spans="2:11" x14ac:dyDescent="0.25">
      <c r="B13919" t="str">
        <f t="shared" si="221"/>
        <v/>
      </c>
      <c r="K13919"/>
    </row>
    <row r="13920" spans="2:11" x14ac:dyDescent="0.25">
      <c r="B13920" t="str">
        <f t="shared" si="221"/>
        <v/>
      </c>
      <c r="K13920"/>
    </row>
    <row r="13921" spans="2:11" x14ac:dyDescent="0.25">
      <c r="B13921" t="str">
        <f t="shared" si="221"/>
        <v/>
      </c>
      <c r="K13921"/>
    </row>
    <row r="13922" spans="2:11" x14ac:dyDescent="0.25">
      <c r="B13922" t="str">
        <f t="shared" si="221"/>
        <v/>
      </c>
      <c r="K13922"/>
    </row>
    <row r="13923" spans="2:11" x14ac:dyDescent="0.25">
      <c r="B13923" t="str">
        <f t="shared" si="221"/>
        <v/>
      </c>
      <c r="K13923"/>
    </row>
    <row r="13924" spans="2:11" x14ac:dyDescent="0.25">
      <c r="B13924" t="str">
        <f t="shared" si="221"/>
        <v/>
      </c>
      <c r="K13924"/>
    </row>
    <row r="13925" spans="2:11" x14ac:dyDescent="0.25">
      <c r="B13925" t="str">
        <f t="shared" si="221"/>
        <v/>
      </c>
      <c r="K13925"/>
    </row>
    <row r="13926" spans="2:11" x14ac:dyDescent="0.25">
      <c r="B13926" t="str">
        <f t="shared" si="221"/>
        <v/>
      </c>
      <c r="K13926"/>
    </row>
    <row r="13927" spans="2:11" x14ac:dyDescent="0.25">
      <c r="B13927" t="str">
        <f t="shared" si="221"/>
        <v/>
      </c>
      <c r="K13927"/>
    </row>
    <row r="13928" spans="2:11" x14ac:dyDescent="0.25">
      <c r="B13928" t="str">
        <f t="shared" si="221"/>
        <v/>
      </c>
      <c r="K13928"/>
    </row>
    <row r="13929" spans="2:11" x14ac:dyDescent="0.25">
      <c r="B13929" t="str">
        <f t="shared" si="221"/>
        <v/>
      </c>
      <c r="K13929"/>
    </row>
    <row r="13930" spans="2:11" x14ac:dyDescent="0.25">
      <c r="B13930" t="str">
        <f t="shared" si="221"/>
        <v/>
      </c>
      <c r="K13930"/>
    </row>
    <row r="13931" spans="2:11" x14ac:dyDescent="0.25">
      <c r="B13931" t="str">
        <f t="shared" si="221"/>
        <v/>
      </c>
      <c r="K13931"/>
    </row>
    <row r="13932" spans="2:11" x14ac:dyDescent="0.25">
      <c r="B13932" t="str">
        <f t="shared" si="221"/>
        <v/>
      </c>
      <c r="K13932"/>
    </row>
    <row r="13933" spans="2:11" x14ac:dyDescent="0.25">
      <c r="B13933" t="str">
        <f t="shared" si="221"/>
        <v/>
      </c>
      <c r="K13933"/>
    </row>
    <row r="13934" spans="2:11" x14ac:dyDescent="0.25">
      <c r="B13934" t="str">
        <f t="shared" si="221"/>
        <v/>
      </c>
      <c r="K13934"/>
    </row>
    <row r="13935" spans="2:11" x14ac:dyDescent="0.25">
      <c r="B13935" t="str">
        <f t="shared" si="221"/>
        <v/>
      </c>
      <c r="K13935"/>
    </row>
    <row r="13936" spans="2:11" x14ac:dyDescent="0.25">
      <c r="B13936" t="str">
        <f t="shared" si="221"/>
        <v/>
      </c>
      <c r="K13936"/>
    </row>
    <row r="13937" spans="2:11" x14ac:dyDescent="0.25">
      <c r="B13937" t="str">
        <f t="shared" si="221"/>
        <v/>
      </c>
      <c r="K13937"/>
    </row>
    <row r="13938" spans="2:11" x14ac:dyDescent="0.25">
      <c r="B13938" t="str">
        <f t="shared" si="221"/>
        <v/>
      </c>
      <c r="K13938"/>
    </row>
    <row r="13939" spans="2:11" x14ac:dyDescent="0.25">
      <c r="B13939" t="str">
        <f t="shared" si="221"/>
        <v/>
      </c>
      <c r="K13939"/>
    </row>
    <row r="13940" spans="2:11" x14ac:dyDescent="0.25">
      <c r="B13940" t="str">
        <f t="shared" si="221"/>
        <v/>
      </c>
      <c r="K13940"/>
    </row>
    <row r="13941" spans="2:11" x14ac:dyDescent="0.25">
      <c r="B13941" t="str">
        <f t="shared" si="221"/>
        <v/>
      </c>
      <c r="K13941"/>
    </row>
    <row r="13942" spans="2:11" x14ac:dyDescent="0.25">
      <c r="B13942" t="str">
        <f t="shared" si="221"/>
        <v/>
      </c>
      <c r="K13942"/>
    </row>
    <row r="13943" spans="2:11" x14ac:dyDescent="0.25">
      <c r="B13943" t="str">
        <f t="shared" si="221"/>
        <v/>
      </c>
      <c r="K13943"/>
    </row>
    <row r="13944" spans="2:11" x14ac:dyDescent="0.25">
      <c r="B13944" t="str">
        <f t="shared" si="221"/>
        <v/>
      </c>
      <c r="K13944"/>
    </row>
    <row r="13945" spans="2:11" x14ac:dyDescent="0.25">
      <c r="B13945" t="str">
        <f t="shared" si="221"/>
        <v/>
      </c>
      <c r="K13945"/>
    </row>
    <row r="13946" spans="2:11" x14ac:dyDescent="0.25">
      <c r="B13946" t="str">
        <f t="shared" si="221"/>
        <v/>
      </c>
      <c r="K13946"/>
    </row>
    <row r="13947" spans="2:11" x14ac:dyDescent="0.25">
      <c r="B13947" t="str">
        <f t="shared" si="221"/>
        <v/>
      </c>
      <c r="K13947"/>
    </row>
    <row r="13948" spans="2:11" x14ac:dyDescent="0.25">
      <c r="B13948" t="str">
        <f t="shared" si="221"/>
        <v/>
      </c>
      <c r="K13948"/>
    </row>
    <row r="13949" spans="2:11" x14ac:dyDescent="0.25">
      <c r="B13949" t="str">
        <f t="shared" si="221"/>
        <v/>
      </c>
      <c r="K13949"/>
    </row>
    <row r="13950" spans="2:11" x14ac:dyDescent="0.25">
      <c r="B13950" t="str">
        <f t="shared" si="221"/>
        <v/>
      </c>
      <c r="K13950"/>
    </row>
    <row r="13951" spans="2:11" x14ac:dyDescent="0.25">
      <c r="B13951" t="str">
        <f t="shared" si="221"/>
        <v/>
      </c>
      <c r="K13951"/>
    </row>
    <row r="13952" spans="2:11" x14ac:dyDescent="0.25">
      <c r="B13952" t="str">
        <f t="shared" si="221"/>
        <v/>
      </c>
      <c r="K13952"/>
    </row>
    <row r="13953" spans="2:11" x14ac:dyDescent="0.25">
      <c r="B13953" t="str">
        <f t="shared" si="221"/>
        <v/>
      </c>
      <c r="K13953"/>
    </row>
    <row r="13954" spans="2:11" x14ac:dyDescent="0.25">
      <c r="B13954" t="str">
        <f t="shared" si="221"/>
        <v/>
      </c>
      <c r="K13954"/>
    </row>
    <row r="13955" spans="2:11" x14ac:dyDescent="0.25">
      <c r="B13955" t="str">
        <f t="shared" si="221"/>
        <v/>
      </c>
      <c r="K13955"/>
    </row>
    <row r="13956" spans="2:11" x14ac:dyDescent="0.25">
      <c r="B13956" t="str">
        <f t="shared" si="221"/>
        <v/>
      </c>
      <c r="K13956"/>
    </row>
    <row r="13957" spans="2:11" x14ac:dyDescent="0.25">
      <c r="B13957" t="str">
        <f t="shared" si="221"/>
        <v/>
      </c>
      <c r="K13957"/>
    </row>
    <row r="13958" spans="2:11" x14ac:dyDescent="0.25">
      <c r="B13958" t="str">
        <f t="shared" si="221"/>
        <v/>
      </c>
      <c r="K13958"/>
    </row>
    <row r="13959" spans="2:11" x14ac:dyDescent="0.25">
      <c r="B13959" t="str">
        <f t="shared" si="221"/>
        <v/>
      </c>
      <c r="K13959"/>
    </row>
    <row r="13960" spans="2:11" x14ac:dyDescent="0.25">
      <c r="B13960" t="str">
        <f t="shared" si="221"/>
        <v/>
      </c>
      <c r="K13960"/>
    </row>
    <row r="13961" spans="2:11" x14ac:dyDescent="0.25">
      <c r="B13961" t="str">
        <f t="shared" si="221"/>
        <v/>
      </c>
      <c r="K13961"/>
    </row>
    <row r="13962" spans="2:11" x14ac:dyDescent="0.25">
      <c r="B13962" t="str">
        <f t="shared" ref="B13962:B14025" si="222">LEFT(A13962,3)</f>
        <v/>
      </c>
      <c r="K13962"/>
    </row>
    <row r="13963" spans="2:11" x14ac:dyDescent="0.25">
      <c r="B13963" t="str">
        <f t="shared" si="222"/>
        <v/>
      </c>
      <c r="K13963"/>
    </row>
    <row r="13964" spans="2:11" x14ac:dyDescent="0.25">
      <c r="B13964" t="str">
        <f t="shared" si="222"/>
        <v/>
      </c>
      <c r="K13964"/>
    </row>
    <row r="13965" spans="2:11" x14ac:dyDescent="0.25">
      <c r="B13965" t="str">
        <f t="shared" si="222"/>
        <v/>
      </c>
      <c r="K13965"/>
    </row>
    <row r="13966" spans="2:11" x14ac:dyDescent="0.25">
      <c r="B13966" t="str">
        <f t="shared" si="222"/>
        <v/>
      </c>
      <c r="K13966"/>
    </row>
    <row r="13967" spans="2:11" x14ac:dyDescent="0.25">
      <c r="B13967" t="str">
        <f t="shared" si="222"/>
        <v/>
      </c>
      <c r="K13967"/>
    </row>
    <row r="13968" spans="2:11" x14ac:dyDescent="0.25">
      <c r="B13968" t="str">
        <f t="shared" si="222"/>
        <v/>
      </c>
      <c r="K13968"/>
    </row>
    <row r="13969" spans="2:11" x14ac:dyDescent="0.25">
      <c r="B13969" t="str">
        <f t="shared" si="222"/>
        <v/>
      </c>
      <c r="K13969"/>
    </row>
    <row r="13970" spans="2:11" x14ac:dyDescent="0.25">
      <c r="B13970" t="str">
        <f t="shared" si="222"/>
        <v/>
      </c>
      <c r="K13970"/>
    </row>
    <row r="13971" spans="2:11" x14ac:dyDescent="0.25">
      <c r="B13971" t="str">
        <f t="shared" si="222"/>
        <v/>
      </c>
      <c r="K13971"/>
    </row>
    <row r="13972" spans="2:11" x14ac:dyDescent="0.25">
      <c r="B13972" t="str">
        <f t="shared" si="222"/>
        <v/>
      </c>
      <c r="K13972"/>
    </row>
    <row r="13973" spans="2:11" x14ac:dyDescent="0.25">
      <c r="B13973" t="str">
        <f t="shared" si="222"/>
        <v/>
      </c>
      <c r="K13973"/>
    </row>
    <row r="13974" spans="2:11" x14ac:dyDescent="0.25">
      <c r="B13974" t="str">
        <f t="shared" si="222"/>
        <v/>
      </c>
      <c r="K13974"/>
    </row>
    <row r="13975" spans="2:11" x14ac:dyDescent="0.25">
      <c r="B13975" t="str">
        <f t="shared" si="222"/>
        <v/>
      </c>
      <c r="K13975"/>
    </row>
    <row r="13976" spans="2:11" x14ac:dyDescent="0.25">
      <c r="B13976" t="str">
        <f t="shared" si="222"/>
        <v/>
      </c>
      <c r="K13976"/>
    </row>
    <row r="13977" spans="2:11" x14ac:dyDescent="0.25">
      <c r="B13977" t="str">
        <f t="shared" si="222"/>
        <v/>
      </c>
      <c r="K13977"/>
    </row>
    <row r="13978" spans="2:11" x14ac:dyDescent="0.25">
      <c r="B13978" t="str">
        <f t="shared" si="222"/>
        <v/>
      </c>
      <c r="K13978"/>
    </row>
    <row r="13979" spans="2:11" x14ac:dyDescent="0.25">
      <c r="B13979" t="str">
        <f t="shared" si="222"/>
        <v/>
      </c>
      <c r="K13979"/>
    </row>
    <row r="13980" spans="2:11" x14ac:dyDescent="0.25">
      <c r="B13980" t="str">
        <f t="shared" si="222"/>
        <v/>
      </c>
      <c r="K13980"/>
    </row>
    <row r="13981" spans="2:11" x14ac:dyDescent="0.25">
      <c r="B13981" t="str">
        <f t="shared" si="222"/>
        <v/>
      </c>
      <c r="K13981"/>
    </row>
    <row r="13982" spans="2:11" x14ac:dyDescent="0.25">
      <c r="B13982" t="str">
        <f t="shared" si="222"/>
        <v/>
      </c>
      <c r="K13982"/>
    </row>
    <row r="13983" spans="2:11" x14ac:dyDescent="0.25">
      <c r="B13983" t="str">
        <f t="shared" si="222"/>
        <v/>
      </c>
      <c r="K13983"/>
    </row>
    <row r="13984" spans="2:11" x14ac:dyDescent="0.25">
      <c r="B13984" t="str">
        <f t="shared" si="222"/>
        <v/>
      </c>
      <c r="K13984"/>
    </row>
    <row r="13985" spans="2:11" x14ac:dyDescent="0.25">
      <c r="B13985" t="str">
        <f t="shared" si="222"/>
        <v/>
      </c>
      <c r="K13985"/>
    </row>
    <row r="13986" spans="2:11" x14ac:dyDescent="0.25">
      <c r="B13986" t="str">
        <f t="shared" si="222"/>
        <v/>
      </c>
      <c r="K13986"/>
    </row>
    <row r="13987" spans="2:11" x14ac:dyDescent="0.25">
      <c r="B13987" t="str">
        <f t="shared" si="222"/>
        <v/>
      </c>
      <c r="K13987"/>
    </row>
    <row r="13988" spans="2:11" x14ac:dyDescent="0.25">
      <c r="B13988" t="str">
        <f t="shared" si="222"/>
        <v/>
      </c>
      <c r="K13988"/>
    </row>
    <row r="13989" spans="2:11" x14ac:dyDescent="0.25">
      <c r="B13989" t="str">
        <f t="shared" si="222"/>
        <v/>
      </c>
      <c r="K13989"/>
    </row>
    <row r="13990" spans="2:11" x14ac:dyDescent="0.25">
      <c r="B13990" t="str">
        <f t="shared" si="222"/>
        <v/>
      </c>
      <c r="K13990"/>
    </row>
    <row r="13991" spans="2:11" x14ac:dyDescent="0.25">
      <c r="B13991" t="str">
        <f t="shared" si="222"/>
        <v/>
      </c>
      <c r="K13991"/>
    </row>
    <row r="13992" spans="2:11" x14ac:dyDescent="0.25">
      <c r="B13992" t="str">
        <f t="shared" si="222"/>
        <v/>
      </c>
      <c r="K13992"/>
    </row>
    <row r="13993" spans="2:11" x14ac:dyDescent="0.25">
      <c r="B13993" t="str">
        <f t="shared" si="222"/>
        <v/>
      </c>
      <c r="K13993"/>
    </row>
    <row r="13994" spans="2:11" x14ac:dyDescent="0.25">
      <c r="B13994" t="str">
        <f t="shared" si="222"/>
        <v/>
      </c>
      <c r="K13994"/>
    </row>
    <row r="13995" spans="2:11" x14ac:dyDescent="0.25">
      <c r="B13995" t="str">
        <f t="shared" si="222"/>
        <v/>
      </c>
      <c r="K13995"/>
    </row>
    <row r="13996" spans="2:11" x14ac:dyDescent="0.25">
      <c r="B13996" t="str">
        <f t="shared" si="222"/>
        <v/>
      </c>
      <c r="K13996"/>
    </row>
    <row r="13997" spans="2:11" x14ac:dyDescent="0.25">
      <c r="B13997" t="str">
        <f t="shared" si="222"/>
        <v/>
      </c>
      <c r="K13997"/>
    </row>
    <row r="13998" spans="2:11" x14ac:dyDescent="0.25">
      <c r="B13998" t="str">
        <f t="shared" si="222"/>
        <v/>
      </c>
      <c r="K13998"/>
    </row>
    <row r="13999" spans="2:11" x14ac:dyDescent="0.25">
      <c r="B13999" t="str">
        <f t="shared" si="222"/>
        <v/>
      </c>
      <c r="K13999"/>
    </row>
    <row r="14000" spans="2:11" x14ac:dyDescent="0.25">
      <c r="B14000" t="str">
        <f t="shared" si="222"/>
        <v/>
      </c>
      <c r="K14000"/>
    </row>
    <row r="14001" spans="2:11" x14ac:dyDescent="0.25">
      <c r="B14001" t="str">
        <f t="shared" si="222"/>
        <v/>
      </c>
      <c r="K14001"/>
    </row>
    <row r="14002" spans="2:11" x14ac:dyDescent="0.25">
      <c r="B14002" t="str">
        <f t="shared" si="222"/>
        <v/>
      </c>
      <c r="K14002"/>
    </row>
    <row r="14003" spans="2:11" x14ac:dyDescent="0.25">
      <c r="B14003" t="str">
        <f t="shared" si="222"/>
        <v/>
      </c>
      <c r="K14003"/>
    </row>
    <row r="14004" spans="2:11" x14ac:dyDescent="0.25">
      <c r="B14004" t="str">
        <f t="shared" si="222"/>
        <v/>
      </c>
      <c r="K14004"/>
    </row>
    <row r="14005" spans="2:11" x14ac:dyDescent="0.25">
      <c r="B14005" t="str">
        <f t="shared" si="222"/>
        <v/>
      </c>
      <c r="K14005"/>
    </row>
    <row r="14006" spans="2:11" x14ac:dyDescent="0.25">
      <c r="B14006" t="str">
        <f t="shared" si="222"/>
        <v/>
      </c>
      <c r="K14006"/>
    </row>
    <row r="14007" spans="2:11" x14ac:dyDescent="0.25">
      <c r="B14007" t="str">
        <f t="shared" si="222"/>
        <v/>
      </c>
      <c r="K14007"/>
    </row>
    <row r="14008" spans="2:11" x14ac:dyDescent="0.25">
      <c r="B14008" t="str">
        <f t="shared" si="222"/>
        <v/>
      </c>
      <c r="K14008"/>
    </row>
    <row r="14009" spans="2:11" x14ac:dyDescent="0.25">
      <c r="B14009" t="str">
        <f t="shared" si="222"/>
        <v/>
      </c>
      <c r="K14009"/>
    </row>
    <row r="14010" spans="2:11" x14ac:dyDescent="0.25">
      <c r="B14010" t="str">
        <f t="shared" si="222"/>
        <v/>
      </c>
      <c r="K14010"/>
    </row>
    <row r="14011" spans="2:11" x14ac:dyDescent="0.25">
      <c r="B14011" t="str">
        <f t="shared" si="222"/>
        <v/>
      </c>
      <c r="K14011"/>
    </row>
    <row r="14012" spans="2:11" x14ac:dyDescent="0.25">
      <c r="B14012" t="str">
        <f t="shared" si="222"/>
        <v/>
      </c>
      <c r="K14012"/>
    </row>
    <row r="14013" spans="2:11" x14ac:dyDescent="0.25">
      <c r="B14013" t="str">
        <f t="shared" si="222"/>
        <v/>
      </c>
      <c r="K14013"/>
    </row>
    <row r="14014" spans="2:11" x14ac:dyDescent="0.25">
      <c r="B14014" t="str">
        <f t="shared" si="222"/>
        <v/>
      </c>
      <c r="K14014"/>
    </row>
    <row r="14015" spans="2:11" x14ac:dyDescent="0.25">
      <c r="B14015" t="str">
        <f t="shared" si="222"/>
        <v/>
      </c>
      <c r="K14015"/>
    </row>
    <row r="14016" spans="2:11" x14ac:dyDescent="0.25">
      <c r="B14016" t="str">
        <f t="shared" si="222"/>
        <v/>
      </c>
      <c r="K14016"/>
    </row>
    <row r="14017" spans="2:11" x14ac:dyDescent="0.25">
      <c r="B14017" t="str">
        <f t="shared" si="222"/>
        <v/>
      </c>
      <c r="K14017"/>
    </row>
    <row r="14018" spans="2:11" x14ac:dyDescent="0.25">
      <c r="B14018" t="str">
        <f t="shared" si="222"/>
        <v/>
      </c>
      <c r="K14018"/>
    </row>
    <row r="14019" spans="2:11" x14ac:dyDescent="0.25">
      <c r="B14019" t="str">
        <f t="shared" si="222"/>
        <v/>
      </c>
      <c r="K14019"/>
    </row>
    <row r="14020" spans="2:11" x14ac:dyDescent="0.25">
      <c r="B14020" t="str">
        <f t="shared" si="222"/>
        <v/>
      </c>
      <c r="K14020"/>
    </row>
    <row r="14021" spans="2:11" x14ac:dyDescent="0.25">
      <c r="B14021" t="str">
        <f t="shared" si="222"/>
        <v/>
      </c>
      <c r="K14021"/>
    </row>
    <row r="14022" spans="2:11" x14ac:dyDescent="0.25">
      <c r="B14022" t="str">
        <f t="shared" si="222"/>
        <v/>
      </c>
      <c r="K14022"/>
    </row>
    <row r="14023" spans="2:11" x14ac:dyDescent="0.25">
      <c r="B14023" t="str">
        <f t="shared" si="222"/>
        <v/>
      </c>
      <c r="K14023"/>
    </row>
    <row r="14024" spans="2:11" x14ac:dyDescent="0.25">
      <c r="B14024" t="str">
        <f t="shared" si="222"/>
        <v/>
      </c>
      <c r="K14024"/>
    </row>
    <row r="14025" spans="2:11" x14ac:dyDescent="0.25">
      <c r="B14025" t="str">
        <f t="shared" si="222"/>
        <v/>
      </c>
      <c r="K14025"/>
    </row>
    <row r="14026" spans="2:11" x14ac:dyDescent="0.25">
      <c r="B14026" t="str">
        <f t="shared" ref="B14026:B14089" si="223">LEFT(A14026,3)</f>
        <v/>
      </c>
      <c r="K14026"/>
    </row>
    <row r="14027" spans="2:11" x14ac:dyDescent="0.25">
      <c r="B14027" t="str">
        <f t="shared" si="223"/>
        <v/>
      </c>
      <c r="K14027"/>
    </row>
    <row r="14028" spans="2:11" x14ac:dyDescent="0.25">
      <c r="B14028" t="str">
        <f t="shared" si="223"/>
        <v/>
      </c>
      <c r="K14028"/>
    </row>
    <row r="14029" spans="2:11" x14ac:dyDescent="0.25">
      <c r="B14029" t="str">
        <f t="shared" si="223"/>
        <v/>
      </c>
      <c r="K14029"/>
    </row>
    <row r="14030" spans="2:11" x14ac:dyDescent="0.25">
      <c r="B14030" t="str">
        <f t="shared" si="223"/>
        <v/>
      </c>
      <c r="K14030"/>
    </row>
    <row r="14031" spans="2:11" x14ac:dyDescent="0.25">
      <c r="B14031" t="str">
        <f t="shared" si="223"/>
        <v/>
      </c>
      <c r="K14031"/>
    </row>
    <row r="14032" spans="2:11" x14ac:dyDescent="0.25">
      <c r="B14032" t="str">
        <f t="shared" si="223"/>
        <v/>
      </c>
      <c r="K14032"/>
    </row>
    <row r="14033" spans="2:11" x14ac:dyDescent="0.25">
      <c r="B14033" t="str">
        <f t="shared" si="223"/>
        <v/>
      </c>
      <c r="K14033"/>
    </row>
    <row r="14034" spans="2:11" x14ac:dyDescent="0.25">
      <c r="B14034" t="str">
        <f t="shared" si="223"/>
        <v/>
      </c>
      <c r="K14034"/>
    </row>
    <row r="14035" spans="2:11" x14ac:dyDescent="0.25">
      <c r="B14035" t="str">
        <f t="shared" si="223"/>
        <v/>
      </c>
      <c r="K14035"/>
    </row>
    <row r="14036" spans="2:11" x14ac:dyDescent="0.25">
      <c r="B14036" t="str">
        <f t="shared" si="223"/>
        <v/>
      </c>
      <c r="K14036"/>
    </row>
    <row r="14037" spans="2:11" x14ac:dyDescent="0.25">
      <c r="B14037" t="str">
        <f t="shared" si="223"/>
        <v/>
      </c>
      <c r="K14037"/>
    </row>
    <row r="14038" spans="2:11" x14ac:dyDescent="0.25">
      <c r="B14038" t="str">
        <f t="shared" si="223"/>
        <v/>
      </c>
      <c r="K14038"/>
    </row>
    <row r="14039" spans="2:11" x14ac:dyDescent="0.25">
      <c r="B14039" t="str">
        <f t="shared" si="223"/>
        <v/>
      </c>
      <c r="K14039"/>
    </row>
    <row r="14040" spans="2:11" x14ac:dyDescent="0.25">
      <c r="B14040" t="str">
        <f t="shared" si="223"/>
        <v/>
      </c>
      <c r="K14040"/>
    </row>
    <row r="14041" spans="2:11" x14ac:dyDescent="0.25">
      <c r="B14041" t="str">
        <f t="shared" si="223"/>
        <v/>
      </c>
      <c r="K14041"/>
    </row>
    <row r="14042" spans="2:11" x14ac:dyDescent="0.25">
      <c r="B14042" t="str">
        <f t="shared" si="223"/>
        <v/>
      </c>
      <c r="K14042"/>
    </row>
    <row r="14043" spans="2:11" x14ac:dyDescent="0.25">
      <c r="B14043" t="str">
        <f t="shared" si="223"/>
        <v/>
      </c>
      <c r="K14043"/>
    </row>
    <row r="14044" spans="2:11" x14ac:dyDescent="0.25">
      <c r="B14044" t="str">
        <f t="shared" si="223"/>
        <v/>
      </c>
      <c r="K14044"/>
    </row>
    <row r="14045" spans="2:11" x14ac:dyDescent="0.25">
      <c r="B14045" t="str">
        <f t="shared" si="223"/>
        <v/>
      </c>
      <c r="K14045"/>
    </row>
    <row r="14046" spans="2:11" x14ac:dyDescent="0.25">
      <c r="B14046" t="str">
        <f t="shared" si="223"/>
        <v/>
      </c>
      <c r="K14046"/>
    </row>
    <row r="14047" spans="2:11" x14ac:dyDescent="0.25">
      <c r="B14047" t="str">
        <f t="shared" si="223"/>
        <v/>
      </c>
      <c r="K14047"/>
    </row>
    <row r="14048" spans="2:11" x14ac:dyDescent="0.25">
      <c r="B14048" t="str">
        <f t="shared" si="223"/>
        <v/>
      </c>
      <c r="K14048"/>
    </row>
    <row r="14049" spans="2:11" x14ac:dyDescent="0.25">
      <c r="B14049" t="str">
        <f t="shared" si="223"/>
        <v/>
      </c>
      <c r="K14049"/>
    </row>
    <row r="14050" spans="2:11" x14ac:dyDescent="0.25">
      <c r="B14050" t="str">
        <f t="shared" si="223"/>
        <v/>
      </c>
      <c r="K14050"/>
    </row>
    <row r="14051" spans="2:11" x14ac:dyDescent="0.25">
      <c r="B14051" t="str">
        <f t="shared" si="223"/>
        <v/>
      </c>
      <c r="K14051"/>
    </row>
    <row r="14052" spans="2:11" x14ac:dyDescent="0.25">
      <c r="B14052" t="str">
        <f t="shared" si="223"/>
        <v/>
      </c>
      <c r="K14052"/>
    </row>
    <row r="14053" spans="2:11" x14ac:dyDescent="0.25">
      <c r="B14053" t="str">
        <f t="shared" si="223"/>
        <v/>
      </c>
      <c r="K14053"/>
    </row>
    <row r="14054" spans="2:11" x14ac:dyDescent="0.25">
      <c r="B14054" t="str">
        <f t="shared" si="223"/>
        <v/>
      </c>
      <c r="K14054"/>
    </row>
    <row r="14055" spans="2:11" x14ac:dyDescent="0.25">
      <c r="B14055" t="str">
        <f t="shared" si="223"/>
        <v/>
      </c>
      <c r="K14055"/>
    </row>
    <row r="14056" spans="2:11" x14ac:dyDescent="0.25">
      <c r="B14056" t="str">
        <f t="shared" si="223"/>
        <v/>
      </c>
      <c r="K14056"/>
    </row>
    <row r="14057" spans="2:11" x14ac:dyDescent="0.25">
      <c r="B14057" t="str">
        <f t="shared" si="223"/>
        <v/>
      </c>
      <c r="K14057"/>
    </row>
    <row r="14058" spans="2:11" x14ac:dyDescent="0.25">
      <c r="B14058" t="str">
        <f t="shared" si="223"/>
        <v/>
      </c>
      <c r="K14058"/>
    </row>
    <row r="14059" spans="2:11" x14ac:dyDescent="0.25">
      <c r="B14059" t="str">
        <f t="shared" si="223"/>
        <v/>
      </c>
      <c r="K14059"/>
    </row>
    <row r="14060" spans="2:11" x14ac:dyDescent="0.25">
      <c r="B14060" t="str">
        <f t="shared" si="223"/>
        <v/>
      </c>
      <c r="K14060"/>
    </row>
    <row r="14061" spans="2:11" x14ac:dyDescent="0.25">
      <c r="B14061" t="str">
        <f t="shared" si="223"/>
        <v/>
      </c>
      <c r="K14061"/>
    </row>
    <row r="14062" spans="2:11" x14ac:dyDescent="0.25">
      <c r="B14062" t="str">
        <f t="shared" si="223"/>
        <v/>
      </c>
      <c r="K14062"/>
    </row>
    <row r="14063" spans="2:11" x14ac:dyDescent="0.25">
      <c r="B14063" t="str">
        <f t="shared" si="223"/>
        <v/>
      </c>
      <c r="K14063"/>
    </row>
    <row r="14064" spans="2:11" x14ac:dyDescent="0.25">
      <c r="B14064" t="str">
        <f t="shared" si="223"/>
        <v/>
      </c>
      <c r="K14064"/>
    </row>
    <row r="14065" spans="2:11" x14ac:dyDescent="0.25">
      <c r="B14065" t="str">
        <f t="shared" si="223"/>
        <v/>
      </c>
      <c r="K14065"/>
    </row>
    <row r="14066" spans="2:11" x14ac:dyDescent="0.25">
      <c r="B14066" t="str">
        <f t="shared" si="223"/>
        <v/>
      </c>
      <c r="K14066"/>
    </row>
    <row r="14067" spans="2:11" x14ac:dyDescent="0.25">
      <c r="B14067" t="str">
        <f t="shared" si="223"/>
        <v/>
      </c>
      <c r="K14067"/>
    </row>
    <row r="14068" spans="2:11" x14ac:dyDescent="0.25">
      <c r="B14068" t="str">
        <f t="shared" si="223"/>
        <v/>
      </c>
      <c r="K14068"/>
    </row>
    <row r="14069" spans="2:11" x14ac:dyDescent="0.25">
      <c r="B14069" t="str">
        <f t="shared" si="223"/>
        <v/>
      </c>
      <c r="K14069"/>
    </row>
    <row r="14070" spans="2:11" x14ac:dyDescent="0.25">
      <c r="B14070" t="str">
        <f t="shared" si="223"/>
        <v/>
      </c>
      <c r="K14070"/>
    </row>
    <row r="14071" spans="2:11" x14ac:dyDescent="0.25">
      <c r="B14071" t="str">
        <f t="shared" si="223"/>
        <v/>
      </c>
      <c r="K14071"/>
    </row>
    <row r="14072" spans="2:11" x14ac:dyDescent="0.25">
      <c r="B14072" t="str">
        <f t="shared" si="223"/>
        <v/>
      </c>
      <c r="K14072"/>
    </row>
    <row r="14073" spans="2:11" x14ac:dyDescent="0.25">
      <c r="B14073" t="str">
        <f t="shared" si="223"/>
        <v/>
      </c>
      <c r="K14073"/>
    </row>
    <row r="14074" spans="2:11" x14ac:dyDescent="0.25">
      <c r="B14074" t="str">
        <f t="shared" si="223"/>
        <v/>
      </c>
      <c r="K14074"/>
    </row>
    <row r="14075" spans="2:11" x14ac:dyDescent="0.25">
      <c r="B14075" t="str">
        <f t="shared" si="223"/>
        <v/>
      </c>
      <c r="K14075"/>
    </row>
    <row r="14076" spans="2:11" x14ac:dyDescent="0.25">
      <c r="B14076" t="str">
        <f t="shared" si="223"/>
        <v/>
      </c>
      <c r="K14076"/>
    </row>
    <row r="14077" spans="2:11" x14ac:dyDescent="0.25">
      <c r="B14077" t="str">
        <f t="shared" si="223"/>
        <v/>
      </c>
      <c r="K14077"/>
    </row>
    <row r="14078" spans="2:11" x14ac:dyDescent="0.25">
      <c r="B14078" t="str">
        <f t="shared" si="223"/>
        <v/>
      </c>
      <c r="K14078"/>
    </row>
    <row r="14079" spans="2:11" x14ac:dyDescent="0.25">
      <c r="B14079" t="str">
        <f t="shared" si="223"/>
        <v/>
      </c>
      <c r="K14079"/>
    </row>
    <row r="14080" spans="2:11" x14ac:dyDescent="0.25">
      <c r="B14080" t="str">
        <f t="shared" si="223"/>
        <v/>
      </c>
      <c r="K14080"/>
    </row>
    <row r="14081" spans="2:11" x14ac:dyDescent="0.25">
      <c r="B14081" t="str">
        <f t="shared" si="223"/>
        <v/>
      </c>
      <c r="K14081"/>
    </row>
    <row r="14082" spans="2:11" x14ac:dyDescent="0.25">
      <c r="B14082" t="str">
        <f t="shared" si="223"/>
        <v/>
      </c>
      <c r="K14082"/>
    </row>
    <row r="14083" spans="2:11" x14ac:dyDescent="0.25">
      <c r="B14083" t="str">
        <f t="shared" si="223"/>
        <v/>
      </c>
      <c r="K14083"/>
    </row>
    <row r="14084" spans="2:11" x14ac:dyDescent="0.25">
      <c r="B14084" t="str">
        <f t="shared" si="223"/>
        <v/>
      </c>
      <c r="K14084"/>
    </row>
    <row r="14085" spans="2:11" x14ac:dyDescent="0.25">
      <c r="B14085" t="str">
        <f t="shared" si="223"/>
        <v/>
      </c>
      <c r="K14085"/>
    </row>
    <row r="14086" spans="2:11" x14ac:dyDescent="0.25">
      <c r="B14086" t="str">
        <f t="shared" si="223"/>
        <v/>
      </c>
      <c r="K14086"/>
    </row>
    <row r="14087" spans="2:11" x14ac:dyDescent="0.25">
      <c r="B14087" t="str">
        <f t="shared" si="223"/>
        <v/>
      </c>
      <c r="K14087"/>
    </row>
    <row r="14088" spans="2:11" x14ac:dyDescent="0.25">
      <c r="B14088" t="str">
        <f t="shared" si="223"/>
        <v/>
      </c>
      <c r="K14088"/>
    </row>
    <row r="14089" spans="2:11" x14ac:dyDescent="0.25">
      <c r="B14089" t="str">
        <f t="shared" si="223"/>
        <v/>
      </c>
      <c r="K14089"/>
    </row>
    <row r="14090" spans="2:11" x14ac:dyDescent="0.25">
      <c r="B14090" t="str">
        <f t="shared" ref="B14090:B14153" si="224">LEFT(A14090,3)</f>
        <v/>
      </c>
      <c r="K14090"/>
    </row>
    <row r="14091" spans="2:11" x14ac:dyDescent="0.25">
      <c r="B14091" t="str">
        <f t="shared" si="224"/>
        <v/>
      </c>
      <c r="K14091"/>
    </row>
    <row r="14092" spans="2:11" x14ac:dyDescent="0.25">
      <c r="B14092" t="str">
        <f t="shared" si="224"/>
        <v/>
      </c>
      <c r="K14092"/>
    </row>
    <row r="14093" spans="2:11" x14ac:dyDescent="0.25">
      <c r="B14093" t="str">
        <f t="shared" si="224"/>
        <v/>
      </c>
      <c r="K14093"/>
    </row>
    <row r="14094" spans="2:11" x14ac:dyDescent="0.25">
      <c r="B14094" t="str">
        <f t="shared" si="224"/>
        <v/>
      </c>
      <c r="K14094"/>
    </row>
    <row r="14095" spans="2:11" x14ac:dyDescent="0.25">
      <c r="B14095" t="str">
        <f t="shared" si="224"/>
        <v/>
      </c>
      <c r="K14095"/>
    </row>
    <row r="14096" spans="2:11" x14ac:dyDescent="0.25">
      <c r="B14096" t="str">
        <f t="shared" si="224"/>
        <v/>
      </c>
      <c r="K14096"/>
    </row>
    <row r="14097" spans="2:11" x14ac:dyDescent="0.25">
      <c r="B14097" t="str">
        <f t="shared" si="224"/>
        <v/>
      </c>
      <c r="K14097"/>
    </row>
    <row r="14098" spans="2:11" x14ac:dyDescent="0.25">
      <c r="B14098" t="str">
        <f t="shared" si="224"/>
        <v/>
      </c>
      <c r="K14098"/>
    </row>
    <row r="14099" spans="2:11" x14ac:dyDescent="0.25">
      <c r="B14099" t="str">
        <f t="shared" si="224"/>
        <v/>
      </c>
      <c r="K14099"/>
    </row>
    <row r="14100" spans="2:11" x14ac:dyDescent="0.25">
      <c r="B14100" t="str">
        <f t="shared" si="224"/>
        <v/>
      </c>
      <c r="K14100"/>
    </row>
    <row r="14101" spans="2:11" x14ac:dyDescent="0.25">
      <c r="B14101" t="str">
        <f t="shared" si="224"/>
        <v/>
      </c>
      <c r="K14101"/>
    </row>
    <row r="14102" spans="2:11" x14ac:dyDescent="0.25">
      <c r="B14102" t="str">
        <f t="shared" si="224"/>
        <v/>
      </c>
      <c r="K14102"/>
    </row>
    <row r="14103" spans="2:11" x14ac:dyDescent="0.25">
      <c r="B14103" t="str">
        <f t="shared" si="224"/>
        <v/>
      </c>
      <c r="K14103"/>
    </row>
    <row r="14104" spans="2:11" x14ac:dyDescent="0.25">
      <c r="B14104" t="str">
        <f t="shared" si="224"/>
        <v/>
      </c>
      <c r="K14104"/>
    </row>
    <row r="14105" spans="2:11" x14ac:dyDescent="0.25">
      <c r="B14105" t="str">
        <f t="shared" si="224"/>
        <v/>
      </c>
      <c r="K14105"/>
    </row>
    <row r="14106" spans="2:11" x14ac:dyDescent="0.25">
      <c r="B14106" t="str">
        <f t="shared" si="224"/>
        <v/>
      </c>
      <c r="K14106"/>
    </row>
    <row r="14107" spans="2:11" x14ac:dyDescent="0.25">
      <c r="B14107" t="str">
        <f t="shared" si="224"/>
        <v/>
      </c>
      <c r="K14107"/>
    </row>
    <row r="14108" spans="2:11" x14ac:dyDescent="0.25">
      <c r="B14108" t="str">
        <f t="shared" si="224"/>
        <v/>
      </c>
      <c r="K14108"/>
    </row>
    <row r="14109" spans="2:11" x14ac:dyDescent="0.25">
      <c r="B14109" t="str">
        <f t="shared" si="224"/>
        <v/>
      </c>
      <c r="K14109"/>
    </row>
    <row r="14110" spans="2:11" x14ac:dyDescent="0.25">
      <c r="B14110" t="str">
        <f t="shared" si="224"/>
        <v/>
      </c>
      <c r="K14110"/>
    </row>
    <row r="14111" spans="2:11" x14ac:dyDescent="0.25">
      <c r="B14111" t="str">
        <f t="shared" si="224"/>
        <v/>
      </c>
      <c r="K14111"/>
    </row>
    <row r="14112" spans="2:11" x14ac:dyDescent="0.25">
      <c r="B14112" t="str">
        <f t="shared" si="224"/>
        <v/>
      </c>
      <c r="K14112"/>
    </row>
    <row r="14113" spans="2:11" x14ac:dyDescent="0.25">
      <c r="B14113" t="str">
        <f t="shared" si="224"/>
        <v/>
      </c>
      <c r="K14113"/>
    </row>
    <row r="14114" spans="2:11" x14ac:dyDescent="0.25">
      <c r="B14114" t="str">
        <f t="shared" si="224"/>
        <v/>
      </c>
      <c r="K14114"/>
    </row>
    <row r="14115" spans="2:11" x14ac:dyDescent="0.25">
      <c r="B14115" t="str">
        <f t="shared" si="224"/>
        <v/>
      </c>
      <c r="K14115"/>
    </row>
    <row r="14116" spans="2:11" x14ac:dyDescent="0.25">
      <c r="B14116" t="str">
        <f t="shared" si="224"/>
        <v/>
      </c>
      <c r="K14116"/>
    </row>
    <row r="14117" spans="2:11" x14ac:dyDescent="0.25">
      <c r="B14117" t="str">
        <f t="shared" si="224"/>
        <v/>
      </c>
      <c r="K14117"/>
    </row>
    <row r="14118" spans="2:11" x14ac:dyDescent="0.25">
      <c r="B14118" t="str">
        <f t="shared" si="224"/>
        <v/>
      </c>
      <c r="K14118"/>
    </row>
    <row r="14119" spans="2:11" x14ac:dyDescent="0.25">
      <c r="B14119" t="str">
        <f t="shared" si="224"/>
        <v/>
      </c>
      <c r="K14119"/>
    </row>
    <row r="14120" spans="2:11" x14ac:dyDescent="0.25">
      <c r="B14120" t="str">
        <f t="shared" si="224"/>
        <v/>
      </c>
      <c r="K14120"/>
    </row>
    <row r="14121" spans="2:11" x14ac:dyDescent="0.25">
      <c r="B14121" t="str">
        <f t="shared" si="224"/>
        <v/>
      </c>
      <c r="K14121"/>
    </row>
    <row r="14122" spans="2:11" x14ac:dyDescent="0.25">
      <c r="B14122" t="str">
        <f t="shared" si="224"/>
        <v/>
      </c>
      <c r="K14122"/>
    </row>
    <row r="14123" spans="2:11" x14ac:dyDescent="0.25">
      <c r="B14123" t="str">
        <f t="shared" si="224"/>
        <v/>
      </c>
      <c r="K14123"/>
    </row>
    <row r="14124" spans="2:11" x14ac:dyDescent="0.25">
      <c r="B14124" t="str">
        <f t="shared" si="224"/>
        <v/>
      </c>
      <c r="K14124"/>
    </row>
    <row r="14125" spans="2:11" x14ac:dyDescent="0.25">
      <c r="B14125" t="str">
        <f t="shared" si="224"/>
        <v/>
      </c>
      <c r="K14125"/>
    </row>
    <row r="14126" spans="2:11" x14ac:dyDescent="0.25">
      <c r="B14126" t="str">
        <f t="shared" si="224"/>
        <v/>
      </c>
      <c r="K14126"/>
    </row>
    <row r="14127" spans="2:11" x14ac:dyDescent="0.25">
      <c r="B14127" t="str">
        <f t="shared" si="224"/>
        <v/>
      </c>
      <c r="K14127"/>
    </row>
    <row r="14128" spans="2:11" x14ac:dyDescent="0.25">
      <c r="B14128" t="str">
        <f t="shared" si="224"/>
        <v/>
      </c>
      <c r="K14128"/>
    </row>
    <row r="14129" spans="2:11" x14ac:dyDescent="0.25">
      <c r="B14129" t="str">
        <f t="shared" si="224"/>
        <v/>
      </c>
      <c r="K14129"/>
    </row>
    <row r="14130" spans="2:11" x14ac:dyDescent="0.25">
      <c r="B14130" t="str">
        <f t="shared" si="224"/>
        <v/>
      </c>
      <c r="K14130"/>
    </row>
    <row r="14131" spans="2:11" x14ac:dyDescent="0.25">
      <c r="B14131" t="str">
        <f t="shared" si="224"/>
        <v/>
      </c>
      <c r="K14131"/>
    </row>
    <row r="14132" spans="2:11" x14ac:dyDescent="0.25">
      <c r="B14132" t="str">
        <f t="shared" si="224"/>
        <v/>
      </c>
      <c r="K14132"/>
    </row>
    <row r="14133" spans="2:11" x14ac:dyDescent="0.25">
      <c r="B14133" t="str">
        <f t="shared" si="224"/>
        <v/>
      </c>
      <c r="K14133"/>
    </row>
    <row r="14134" spans="2:11" x14ac:dyDescent="0.25">
      <c r="B14134" t="str">
        <f t="shared" si="224"/>
        <v/>
      </c>
      <c r="K14134"/>
    </row>
    <row r="14135" spans="2:11" x14ac:dyDescent="0.25">
      <c r="B14135" t="str">
        <f t="shared" si="224"/>
        <v/>
      </c>
      <c r="K14135"/>
    </row>
    <row r="14136" spans="2:11" x14ac:dyDescent="0.25">
      <c r="B14136" t="str">
        <f t="shared" si="224"/>
        <v/>
      </c>
      <c r="K14136"/>
    </row>
    <row r="14137" spans="2:11" x14ac:dyDescent="0.25">
      <c r="B14137" t="str">
        <f t="shared" si="224"/>
        <v/>
      </c>
      <c r="K14137"/>
    </row>
    <row r="14138" spans="2:11" x14ac:dyDescent="0.25">
      <c r="B14138" t="str">
        <f t="shared" si="224"/>
        <v/>
      </c>
      <c r="K14138"/>
    </row>
    <row r="14139" spans="2:11" x14ac:dyDescent="0.25">
      <c r="B14139" t="str">
        <f t="shared" si="224"/>
        <v/>
      </c>
      <c r="K14139"/>
    </row>
    <row r="14140" spans="2:11" x14ac:dyDescent="0.25">
      <c r="B14140" t="str">
        <f t="shared" si="224"/>
        <v/>
      </c>
      <c r="K14140"/>
    </row>
    <row r="14141" spans="2:11" x14ac:dyDescent="0.25">
      <c r="B14141" t="str">
        <f t="shared" si="224"/>
        <v/>
      </c>
      <c r="K14141"/>
    </row>
    <row r="14142" spans="2:11" x14ac:dyDescent="0.25">
      <c r="B14142" t="str">
        <f t="shared" si="224"/>
        <v/>
      </c>
      <c r="K14142"/>
    </row>
    <row r="14143" spans="2:11" x14ac:dyDescent="0.25">
      <c r="B14143" t="str">
        <f t="shared" si="224"/>
        <v/>
      </c>
      <c r="K14143"/>
    </row>
    <row r="14144" spans="2:11" x14ac:dyDescent="0.25">
      <c r="B14144" t="str">
        <f t="shared" si="224"/>
        <v/>
      </c>
      <c r="K14144"/>
    </row>
    <row r="14145" spans="2:11" x14ac:dyDescent="0.25">
      <c r="B14145" t="str">
        <f t="shared" si="224"/>
        <v/>
      </c>
      <c r="K14145"/>
    </row>
    <row r="14146" spans="2:11" x14ac:dyDescent="0.25">
      <c r="B14146" t="str">
        <f t="shared" si="224"/>
        <v/>
      </c>
      <c r="K14146"/>
    </row>
    <row r="14147" spans="2:11" x14ac:dyDescent="0.25">
      <c r="B14147" t="str">
        <f t="shared" si="224"/>
        <v/>
      </c>
      <c r="K14147"/>
    </row>
    <row r="14148" spans="2:11" x14ac:dyDescent="0.25">
      <c r="B14148" t="str">
        <f t="shared" si="224"/>
        <v/>
      </c>
      <c r="K14148"/>
    </row>
    <row r="14149" spans="2:11" x14ac:dyDescent="0.25">
      <c r="B14149" t="str">
        <f t="shared" si="224"/>
        <v/>
      </c>
      <c r="K14149"/>
    </row>
    <row r="14150" spans="2:11" x14ac:dyDescent="0.25">
      <c r="B14150" t="str">
        <f t="shared" si="224"/>
        <v/>
      </c>
      <c r="K14150"/>
    </row>
    <row r="14151" spans="2:11" x14ac:dyDescent="0.25">
      <c r="B14151" t="str">
        <f t="shared" si="224"/>
        <v/>
      </c>
      <c r="K14151"/>
    </row>
    <row r="14152" spans="2:11" x14ac:dyDescent="0.25">
      <c r="B14152" t="str">
        <f t="shared" si="224"/>
        <v/>
      </c>
      <c r="K14152"/>
    </row>
    <row r="14153" spans="2:11" x14ac:dyDescent="0.25">
      <c r="B14153" t="str">
        <f t="shared" si="224"/>
        <v/>
      </c>
      <c r="K14153"/>
    </row>
    <row r="14154" spans="2:11" x14ac:dyDescent="0.25">
      <c r="B14154" t="str">
        <f t="shared" ref="B14154:B14217" si="225">LEFT(A14154,3)</f>
        <v/>
      </c>
      <c r="K14154"/>
    </row>
    <row r="14155" spans="2:11" x14ac:dyDescent="0.25">
      <c r="B14155" t="str">
        <f t="shared" si="225"/>
        <v/>
      </c>
      <c r="K14155"/>
    </row>
    <row r="14156" spans="2:11" x14ac:dyDescent="0.25">
      <c r="B14156" t="str">
        <f t="shared" si="225"/>
        <v/>
      </c>
      <c r="K14156"/>
    </row>
    <row r="14157" spans="2:11" x14ac:dyDescent="0.25">
      <c r="B14157" t="str">
        <f t="shared" si="225"/>
        <v/>
      </c>
      <c r="K14157"/>
    </row>
    <row r="14158" spans="2:11" x14ac:dyDescent="0.25">
      <c r="B14158" t="str">
        <f t="shared" si="225"/>
        <v/>
      </c>
      <c r="K14158"/>
    </row>
    <row r="14159" spans="2:11" x14ac:dyDescent="0.25">
      <c r="B14159" t="str">
        <f t="shared" si="225"/>
        <v/>
      </c>
      <c r="K14159"/>
    </row>
    <row r="14160" spans="2:11" x14ac:dyDescent="0.25">
      <c r="B14160" t="str">
        <f t="shared" si="225"/>
        <v/>
      </c>
      <c r="K14160"/>
    </row>
    <row r="14161" spans="2:11" x14ac:dyDescent="0.25">
      <c r="B14161" t="str">
        <f t="shared" si="225"/>
        <v/>
      </c>
      <c r="K14161"/>
    </row>
    <row r="14162" spans="2:11" x14ac:dyDescent="0.25">
      <c r="B14162" t="str">
        <f t="shared" si="225"/>
        <v/>
      </c>
      <c r="K14162"/>
    </row>
    <row r="14163" spans="2:11" x14ac:dyDescent="0.25">
      <c r="B14163" t="str">
        <f t="shared" si="225"/>
        <v/>
      </c>
      <c r="K14163"/>
    </row>
    <row r="14164" spans="2:11" x14ac:dyDescent="0.25">
      <c r="B14164" t="str">
        <f t="shared" si="225"/>
        <v/>
      </c>
      <c r="K14164"/>
    </row>
    <row r="14165" spans="2:11" x14ac:dyDescent="0.25">
      <c r="B14165" t="str">
        <f t="shared" si="225"/>
        <v/>
      </c>
      <c r="K14165"/>
    </row>
    <row r="14166" spans="2:11" x14ac:dyDescent="0.25">
      <c r="B14166" t="str">
        <f t="shared" si="225"/>
        <v/>
      </c>
      <c r="K14166"/>
    </row>
    <row r="14167" spans="2:11" x14ac:dyDescent="0.25">
      <c r="B14167" t="str">
        <f t="shared" si="225"/>
        <v/>
      </c>
      <c r="K14167"/>
    </row>
    <row r="14168" spans="2:11" x14ac:dyDescent="0.25">
      <c r="B14168" t="str">
        <f t="shared" si="225"/>
        <v/>
      </c>
      <c r="K14168"/>
    </row>
    <row r="14169" spans="2:11" x14ac:dyDescent="0.25">
      <c r="B14169" t="str">
        <f t="shared" si="225"/>
        <v/>
      </c>
      <c r="K14169"/>
    </row>
    <row r="14170" spans="2:11" x14ac:dyDescent="0.25">
      <c r="B14170" t="str">
        <f t="shared" si="225"/>
        <v/>
      </c>
      <c r="K14170"/>
    </row>
    <row r="14171" spans="2:11" x14ac:dyDescent="0.25">
      <c r="B14171" t="str">
        <f t="shared" si="225"/>
        <v/>
      </c>
      <c r="K14171"/>
    </row>
    <row r="14172" spans="2:11" x14ac:dyDescent="0.25">
      <c r="B14172" t="str">
        <f t="shared" si="225"/>
        <v/>
      </c>
      <c r="K14172"/>
    </row>
    <row r="14173" spans="2:11" x14ac:dyDescent="0.25">
      <c r="B14173" t="str">
        <f t="shared" si="225"/>
        <v/>
      </c>
      <c r="K14173"/>
    </row>
    <row r="14174" spans="2:11" x14ac:dyDescent="0.25">
      <c r="B14174" t="str">
        <f t="shared" si="225"/>
        <v/>
      </c>
      <c r="K14174"/>
    </row>
    <row r="14175" spans="2:11" x14ac:dyDescent="0.25">
      <c r="B14175" t="str">
        <f t="shared" si="225"/>
        <v/>
      </c>
      <c r="K14175"/>
    </row>
    <row r="14176" spans="2:11" x14ac:dyDescent="0.25">
      <c r="B14176" t="str">
        <f t="shared" si="225"/>
        <v/>
      </c>
      <c r="K14176"/>
    </row>
    <row r="14177" spans="2:11" x14ac:dyDescent="0.25">
      <c r="B14177" t="str">
        <f t="shared" si="225"/>
        <v/>
      </c>
      <c r="K14177"/>
    </row>
    <row r="14178" spans="2:11" x14ac:dyDescent="0.25">
      <c r="B14178" t="str">
        <f t="shared" si="225"/>
        <v/>
      </c>
      <c r="K14178"/>
    </row>
    <row r="14179" spans="2:11" x14ac:dyDescent="0.25">
      <c r="B14179" t="str">
        <f t="shared" si="225"/>
        <v/>
      </c>
      <c r="K14179"/>
    </row>
    <row r="14180" spans="2:11" x14ac:dyDescent="0.25">
      <c r="B14180" t="str">
        <f t="shared" si="225"/>
        <v/>
      </c>
      <c r="K14180"/>
    </row>
    <row r="14181" spans="2:11" x14ac:dyDescent="0.25">
      <c r="B14181" t="str">
        <f t="shared" si="225"/>
        <v/>
      </c>
      <c r="K14181"/>
    </row>
    <row r="14182" spans="2:11" x14ac:dyDescent="0.25">
      <c r="B14182" t="str">
        <f t="shared" si="225"/>
        <v/>
      </c>
      <c r="K14182"/>
    </row>
    <row r="14183" spans="2:11" x14ac:dyDescent="0.25">
      <c r="B14183" t="str">
        <f t="shared" si="225"/>
        <v/>
      </c>
      <c r="K14183"/>
    </row>
    <row r="14184" spans="2:11" x14ac:dyDescent="0.25">
      <c r="B14184" t="str">
        <f t="shared" si="225"/>
        <v/>
      </c>
      <c r="K14184"/>
    </row>
    <row r="14185" spans="2:11" x14ac:dyDescent="0.25">
      <c r="B14185" t="str">
        <f t="shared" si="225"/>
        <v/>
      </c>
      <c r="K14185"/>
    </row>
    <row r="14186" spans="2:11" x14ac:dyDescent="0.25">
      <c r="B14186" t="str">
        <f t="shared" si="225"/>
        <v/>
      </c>
      <c r="K14186"/>
    </row>
    <row r="14187" spans="2:11" x14ac:dyDescent="0.25">
      <c r="B14187" t="str">
        <f t="shared" si="225"/>
        <v/>
      </c>
      <c r="K14187"/>
    </row>
    <row r="14188" spans="2:11" x14ac:dyDescent="0.25">
      <c r="B14188" t="str">
        <f t="shared" si="225"/>
        <v/>
      </c>
      <c r="K14188"/>
    </row>
    <row r="14189" spans="2:11" x14ac:dyDescent="0.25">
      <c r="B14189" t="str">
        <f t="shared" si="225"/>
        <v/>
      </c>
      <c r="K14189"/>
    </row>
    <row r="14190" spans="2:11" x14ac:dyDescent="0.25">
      <c r="B14190" t="str">
        <f t="shared" si="225"/>
        <v/>
      </c>
      <c r="K14190"/>
    </row>
    <row r="14191" spans="2:11" x14ac:dyDescent="0.25">
      <c r="B14191" t="str">
        <f t="shared" si="225"/>
        <v/>
      </c>
      <c r="K14191"/>
    </row>
    <row r="14192" spans="2:11" x14ac:dyDescent="0.25">
      <c r="B14192" t="str">
        <f t="shared" si="225"/>
        <v/>
      </c>
      <c r="K14192"/>
    </row>
    <row r="14193" spans="2:11" x14ac:dyDescent="0.25">
      <c r="B14193" t="str">
        <f t="shared" si="225"/>
        <v/>
      </c>
      <c r="K14193"/>
    </row>
    <row r="14194" spans="2:11" x14ac:dyDescent="0.25">
      <c r="B14194" t="str">
        <f t="shared" si="225"/>
        <v/>
      </c>
      <c r="K14194"/>
    </row>
    <row r="14195" spans="2:11" x14ac:dyDescent="0.25">
      <c r="B14195" t="str">
        <f t="shared" si="225"/>
        <v/>
      </c>
      <c r="K14195"/>
    </row>
    <row r="14196" spans="2:11" x14ac:dyDescent="0.25">
      <c r="B14196" t="str">
        <f t="shared" si="225"/>
        <v/>
      </c>
      <c r="K14196"/>
    </row>
    <row r="14197" spans="2:11" x14ac:dyDescent="0.25">
      <c r="B14197" t="str">
        <f t="shared" si="225"/>
        <v/>
      </c>
      <c r="K14197"/>
    </row>
    <row r="14198" spans="2:11" x14ac:dyDescent="0.25">
      <c r="B14198" t="str">
        <f t="shared" si="225"/>
        <v/>
      </c>
      <c r="K14198"/>
    </row>
    <row r="14199" spans="2:11" x14ac:dyDescent="0.25">
      <c r="B14199" t="str">
        <f t="shared" si="225"/>
        <v/>
      </c>
      <c r="K14199"/>
    </row>
    <row r="14200" spans="2:11" x14ac:dyDescent="0.25">
      <c r="B14200" t="str">
        <f t="shared" si="225"/>
        <v/>
      </c>
      <c r="K14200"/>
    </row>
    <row r="14201" spans="2:11" x14ac:dyDescent="0.25">
      <c r="B14201" t="str">
        <f t="shared" si="225"/>
        <v/>
      </c>
      <c r="K14201"/>
    </row>
    <row r="14202" spans="2:11" x14ac:dyDescent="0.25">
      <c r="B14202" t="str">
        <f t="shared" si="225"/>
        <v/>
      </c>
      <c r="K14202"/>
    </row>
    <row r="14203" spans="2:11" x14ac:dyDescent="0.25">
      <c r="B14203" t="str">
        <f t="shared" si="225"/>
        <v/>
      </c>
      <c r="K14203"/>
    </row>
    <row r="14204" spans="2:11" x14ac:dyDescent="0.25">
      <c r="B14204" t="str">
        <f t="shared" si="225"/>
        <v/>
      </c>
      <c r="K14204"/>
    </row>
    <row r="14205" spans="2:11" x14ac:dyDescent="0.25">
      <c r="B14205" t="str">
        <f t="shared" si="225"/>
        <v/>
      </c>
      <c r="K14205"/>
    </row>
    <row r="14206" spans="2:11" x14ac:dyDescent="0.25">
      <c r="B14206" t="str">
        <f t="shared" si="225"/>
        <v/>
      </c>
      <c r="K14206"/>
    </row>
    <row r="14207" spans="2:11" x14ac:dyDescent="0.25">
      <c r="B14207" t="str">
        <f t="shared" si="225"/>
        <v/>
      </c>
      <c r="K14207"/>
    </row>
    <row r="14208" spans="2:11" x14ac:dyDescent="0.25">
      <c r="B14208" t="str">
        <f t="shared" si="225"/>
        <v/>
      </c>
      <c r="K14208"/>
    </row>
    <row r="14209" spans="2:11" x14ac:dyDescent="0.25">
      <c r="B14209" t="str">
        <f t="shared" si="225"/>
        <v/>
      </c>
      <c r="K14209"/>
    </row>
    <row r="14210" spans="2:11" x14ac:dyDescent="0.25">
      <c r="B14210" t="str">
        <f t="shared" si="225"/>
        <v/>
      </c>
      <c r="K14210"/>
    </row>
    <row r="14211" spans="2:11" x14ac:dyDescent="0.25">
      <c r="B14211" t="str">
        <f t="shared" si="225"/>
        <v/>
      </c>
      <c r="K14211"/>
    </row>
    <row r="14212" spans="2:11" x14ac:dyDescent="0.25">
      <c r="B14212" t="str">
        <f t="shared" si="225"/>
        <v/>
      </c>
      <c r="K14212"/>
    </row>
    <row r="14213" spans="2:11" x14ac:dyDescent="0.25">
      <c r="B14213" t="str">
        <f t="shared" si="225"/>
        <v/>
      </c>
      <c r="K14213"/>
    </row>
    <row r="14214" spans="2:11" x14ac:dyDescent="0.25">
      <c r="B14214" t="str">
        <f t="shared" si="225"/>
        <v/>
      </c>
      <c r="K14214"/>
    </row>
    <row r="14215" spans="2:11" x14ac:dyDescent="0.25">
      <c r="B14215" t="str">
        <f t="shared" si="225"/>
        <v/>
      </c>
      <c r="K14215"/>
    </row>
    <row r="14216" spans="2:11" x14ac:dyDescent="0.25">
      <c r="B14216" t="str">
        <f t="shared" si="225"/>
        <v/>
      </c>
      <c r="K14216"/>
    </row>
    <row r="14217" spans="2:11" x14ac:dyDescent="0.25">
      <c r="B14217" t="str">
        <f t="shared" si="225"/>
        <v/>
      </c>
      <c r="K14217"/>
    </row>
    <row r="14218" spans="2:11" x14ac:dyDescent="0.25">
      <c r="B14218" t="str">
        <f t="shared" ref="B14218:B14281" si="226">LEFT(A14218,3)</f>
        <v/>
      </c>
      <c r="K14218"/>
    </row>
    <row r="14219" spans="2:11" x14ac:dyDescent="0.25">
      <c r="B14219" t="str">
        <f t="shared" si="226"/>
        <v/>
      </c>
      <c r="K14219"/>
    </row>
    <row r="14220" spans="2:11" x14ac:dyDescent="0.25">
      <c r="B14220" t="str">
        <f t="shared" si="226"/>
        <v/>
      </c>
      <c r="K14220"/>
    </row>
    <row r="14221" spans="2:11" x14ac:dyDescent="0.25">
      <c r="B14221" t="str">
        <f t="shared" si="226"/>
        <v/>
      </c>
      <c r="K14221"/>
    </row>
    <row r="14222" spans="2:11" x14ac:dyDescent="0.25">
      <c r="B14222" t="str">
        <f t="shared" si="226"/>
        <v/>
      </c>
      <c r="K14222"/>
    </row>
    <row r="14223" spans="2:11" x14ac:dyDescent="0.25">
      <c r="B14223" t="str">
        <f t="shared" si="226"/>
        <v/>
      </c>
      <c r="K14223"/>
    </row>
    <row r="14224" spans="2:11" x14ac:dyDescent="0.25">
      <c r="B14224" t="str">
        <f t="shared" si="226"/>
        <v/>
      </c>
      <c r="K14224"/>
    </row>
    <row r="14225" spans="2:11" x14ac:dyDescent="0.25">
      <c r="B14225" t="str">
        <f t="shared" si="226"/>
        <v/>
      </c>
      <c r="K14225"/>
    </row>
    <row r="14226" spans="2:11" x14ac:dyDescent="0.25">
      <c r="B14226" t="str">
        <f t="shared" si="226"/>
        <v/>
      </c>
      <c r="K14226"/>
    </row>
    <row r="14227" spans="2:11" x14ac:dyDescent="0.25">
      <c r="B14227" t="str">
        <f t="shared" si="226"/>
        <v/>
      </c>
      <c r="K14227"/>
    </row>
    <row r="14228" spans="2:11" x14ac:dyDescent="0.25">
      <c r="B14228" t="str">
        <f t="shared" si="226"/>
        <v/>
      </c>
      <c r="K14228"/>
    </row>
    <row r="14229" spans="2:11" x14ac:dyDescent="0.25">
      <c r="B14229" t="str">
        <f t="shared" si="226"/>
        <v/>
      </c>
      <c r="K14229"/>
    </row>
    <row r="14230" spans="2:11" x14ac:dyDescent="0.25">
      <c r="B14230" t="str">
        <f t="shared" si="226"/>
        <v/>
      </c>
      <c r="K14230"/>
    </row>
    <row r="14231" spans="2:11" x14ac:dyDescent="0.25">
      <c r="B14231" t="str">
        <f t="shared" si="226"/>
        <v/>
      </c>
      <c r="K14231"/>
    </row>
    <row r="14232" spans="2:11" x14ac:dyDescent="0.25">
      <c r="B14232" t="str">
        <f t="shared" si="226"/>
        <v/>
      </c>
      <c r="K14232"/>
    </row>
    <row r="14233" spans="2:11" x14ac:dyDescent="0.25">
      <c r="B14233" t="str">
        <f t="shared" si="226"/>
        <v/>
      </c>
      <c r="K14233"/>
    </row>
    <row r="14234" spans="2:11" x14ac:dyDescent="0.25">
      <c r="B14234" t="str">
        <f t="shared" si="226"/>
        <v/>
      </c>
      <c r="K14234"/>
    </row>
    <row r="14235" spans="2:11" x14ac:dyDescent="0.25">
      <c r="B14235" t="str">
        <f t="shared" si="226"/>
        <v/>
      </c>
      <c r="K14235"/>
    </row>
    <row r="14236" spans="2:11" x14ac:dyDescent="0.25">
      <c r="B14236" t="str">
        <f t="shared" si="226"/>
        <v/>
      </c>
      <c r="K14236"/>
    </row>
    <row r="14237" spans="2:11" x14ac:dyDescent="0.25">
      <c r="B14237" t="str">
        <f t="shared" si="226"/>
        <v/>
      </c>
      <c r="K14237"/>
    </row>
    <row r="14238" spans="2:11" x14ac:dyDescent="0.25">
      <c r="B14238" t="str">
        <f t="shared" si="226"/>
        <v/>
      </c>
      <c r="K14238"/>
    </row>
    <row r="14239" spans="2:11" x14ac:dyDescent="0.25">
      <c r="B14239" t="str">
        <f t="shared" si="226"/>
        <v/>
      </c>
      <c r="K14239"/>
    </row>
    <row r="14240" spans="2:11" x14ac:dyDescent="0.25">
      <c r="B14240" t="str">
        <f t="shared" si="226"/>
        <v/>
      </c>
      <c r="K14240"/>
    </row>
    <row r="14241" spans="2:11" x14ac:dyDescent="0.25">
      <c r="B14241" t="str">
        <f t="shared" si="226"/>
        <v/>
      </c>
      <c r="K14241"/>
    </row>
    <row r="14242" spans="2:11" x14ac:dyDescent="0.25">
      <c r="B14242" t="str">
        <f t="shared" si="226"/>
        <v/>
      </c>
      <c r="K14242"/>
    </row>
    <row r="14243" spans="2:11" x14ac:dyDescent="0.25">
      <c r="B14243" t="str">
        <f t="shared" si="226"/>
        <v/>
      </c>
      <c r="K14243"/>
    </row>
    <row r="14244" spans="2:11" x14ac:dyDescent="0.25">
      <c r="B14244" t="str">
        <f t="shared" si="226"/>
        <v/>
      </c>
      <c r="K14244"/>
    </row>
    <row r="14245" spans="2:11" x14ac:dyDescent="0.25">
      <c r="B14245" t="str">
        <f t="shared" si="226"/>
        <v/>
      </c>
      <c r="K14245"/>
    </row>
    <row r="14246" spans="2:11" x14ac:dyDescent="0.25">
      <c r="B14246" t="str">
        <f t="shared" si="226"/>
        <v/>
      </c>
      <c r="K14246"/>
    </row>
    <row r="14247" spans="2:11" x14ac:dyDescent="0.25">
      <c r="B14247" t="str">
        <f t="shared" si="226"/>
        <v/>
      </c>
      <c r="K14247"/>
    </row>
    <row r="14248" spans="2:11" x14ac:dyDescent="0.25">
      <c r="B14248" t="str">
        <f t="shared" si="226"/>
        <v/>
      </c>
      <c r="K14248"/>
    </row>
    <row r="14249" spans="2:11" x14ac:dyDescent="0.25">
      <c r="B14249" t="str">
        <f t="shared" si="226"/>
        <v/>
      </c>
      <c r="K14249"/>
    </row>
    <row r="14250" spans="2:11" x14ac:dyDescent="0.25">
      <c r="B14250" t="str">
        <f t="shared" si="226"/>
        <v/>
      </c>
      <c r="K14250"/>
    </row>
    <row r="14251" spans="2:11" x14ac:dyDescent="0.25">
      <c r="B14251" t="str">
        <f t="shared" si="226"/>
        <v/>
      </c>
      <c r="K14251"/>
    </row>
    <row r="14252" spans="2:11" x14ac:dyDescent="0.25">
      <c r="B14252" t="str">
        <f t="shared" si="226"/>
        <v/>
      </c>
      <c r="K14252"/>
    </row>
    <row r="14253" spans="2:11" x14ac:dyDescent="0.25">
      <c r="B14253" t="str">
        <f t="shared" si="226"/>
        <v/>
      </c>
      <c r="K14253"/>
    </row>
    <row r="14254" spans="2:11" x14ac:dyDescent="0.25">
      <c r="B14254" t="str">
        <f t="shared" si="226"/>
        <v/>
      </c>
      <c r="K14254"/>
    </row>
    <row r="14255" spans="2:11" x14ac:dyDescent="0.25">
      <c r="B14255" t="str">
        <f t="shared" si="226"/>
        <v/>
      </c>
      <c r="K14255"/>
    </row>
    <row r="14256" spans="2:11" x14ac:dyDescent="0.25">
      <c r="B14256" t="str">
        <f t="shared" si="226"/>
        <v/>
      </c>
      <c r="K14256"/>
    </row>
    <row r="14257" spans="2:11" x14ac:dyDescent="0.25">
      <c r="B14257" t="str">
        <f t="shared" si="226"/>
        <v/>
      </c>
      <c r="K14257"/>
    </row>
    <row r="14258" spans="2:11" x14ac:dyDescent="0.25">
      <c r="B14258" t="str">
        <f t="shared" si="226"/>
        <v/>
      </c>
      <c r="K14258"/>
    </row>
    <row r="14259" spans="2:11" x14ac:dyDescent="0.25">
      <c r="B14259" t="str">
        <f t="shared" si="226"/>
        <v/>
      </c>
      <c r="K14259"/>
    </row>
    <row r="14260" spans="2:11" x14ac:dyDescent="0.25">
      <c r="B14260" t="str">
        <f t="shared" si="226"/>
        <v/>
      </c>
      <c r="K14260"/>
    </row>
    <row r="14261" spans="2:11" x14ac:dyDescent="0.25">
      <c r="B14261" t="str">
        <f t="shared" si="226"/>
        <v/>
      </c>
      <c r="K14261"/>
    </row>
    <row r="14262" spans="2:11" x14ac:dyDescent="0.25">
      <c r="B14262" t="str">
        <f t="shared" si="226"/>
        <v/>
      </c>
      <c r="K14262"/>
    </row>
    <row r="14263" spans="2:11" x14ac:dyDescent="0.25">
      <c r="B14263" t="str">
        <f t="shared" si="226"/>
        <v/>
      </c>
      <c r="K14263"/>
    </row>
    <row r="14264" spans="2:11" x14ac:dyDescent="0.25">
      <c r="B14264" t="str">
        <f t="shared" si="226"/>
        <v/>
      </c>
      <c r="K14264"/>
    </row>
    <row r="14265" spans="2:11" x14ac:dyDescent="0.25">
      <c r="B14265" t="str">
        <f t="shared" si="226"/>
        <v/>
      </c>
      <c r="K14265"/>
    </row>
    <row r="14266" spans="2:11" x14ac:dyDescent="0.25">
      <c r="B14266" t="str">
        <f t="shared" si="226"/>
        <v/>
      </c>
      <c r="K14266"/>
    </row>
    <row r="14267" spans="2:11" x14ac:dyDescent="0.25">
      <c r="B14267" t="str">
        <f t="shared" si="226"/>
        <v/>
      </c>
      <c r="K14267"/>
    </row>
    <row r="14268" spans="2:11" x14ac:dyDescent="0.25">
      <c r="B14268" t="str">
        <f t="shared" si="226"/>
        <v/>
      </c>
      <c r="K14268"/>
    </row>
    <row r="14269" spans="2:11" x14ac:dyDescent="0.25">
      <c r="B14269" t="str">
        <f t="shared" si="226"/>
        <v/>
      </c>
      <c r="K14269"/>
    </row>
    <row r="14270" spans="2:11" x14ac:dyDescent="0.25">
      <c r="B14270" t="str">
        <f t="shared" si="226"/>
        <v/>
      </c>
      <c r="K14270"/>
    </row>
    <row r="14271" spans="2:11" x14ac:dyDescent="0.25">
      <c r="B14271" t="str">
        <f t="shared" si="226"/>
        <v/>
      </c>
      <c r="K14271"/>
    </row>
    <row r="14272" spans="2:11" x14ac:dyDescent="0.25">
      <c r="B14272" t="str">
        <f t="shared" si="226"/>
        <v/>
      </c>
      <c r="K14272"/>
    </row>
    <row r="14273" spans="2:11" x14ac:dyDescent="0.25">
      <c r="B14273" t="str">
        <f t="shared" si="226"/>
        <v/>
      </c>
      <c r="K14273"/>
    </row>
    <row r="14274" spans="2:11" x14ac:dyDescent="0.25">
      <c r="B14274" t="str">
        <f t="shared" si="226"/>
        <v/>
      </c>
      <c r="K14274"/>
    </row>
    <row r="14275" spans="2:11" x14ac:dyDescent="0.25">
      <c r="B14275" t="str">
        <f t="shared" si="226"/>
        <v/>
      </c>
      <c r="K14275"/>
    </row>
    <row r="14276" spans="2:11" x14ac:dyDescent="0.25">
      <c r="B14276" t="str">
        <f t="shared" si="226"/>
        <v/>
      </c>
      <c r="K14276"/>
    </row>
    <row r="14277" spans="2:11" x14ac:dyDescent="0.25">
      <c r="B14277" t="str">
        <f t="shared" si="226"/>
        <v/>
      </c>
      <c r="K14277"/>
    </row>
    <row r="14278" spans="2:11" x14ac:dyDescent="0.25">
      <c r="B14278" t="str">
        <f t="shared" si="226"/>
        <v/>
      </c>
      <c r="K14278"/>
    </row>
    <row r="14279" spans="2:11" x14ac:dyDescent="0.25">
      <c r="B14279" t="str">
        <f t="shared" si="226"/>
        <v/>
      </c>
      <c r="K14279"/>
    </row>
    <row r="14280" spans="2:11" x14ac:dyDescent="0.25">
      <c r="B14280" t="str">
        <f t="shared" si="226"/>
        <v/>
      </c>
      <c r="K14280"/>
    </row>
    <row r="14281" spans="2:11" x14ac:dyDescent="0.25">
      <c r="B14281" t="str">
        <f t="shared" si="226"/>
        <v/>
      </c>
      <c r="K14281"/>
    </row>
    <row r="14282" spans="2:11" x14ac:dyDescent="0.25">
      <c r="B14282" t="str">
        <f t="shared" ref="B14282:B14345" si="227">LEFT(A14282,3)</f>
        <v/>
      </c>
      <c r="K14282"/>
    </row>
    <row r="14283" spans="2:11" x14ac:dyDescent="0.25">
      <c r="B14283" t="str">
        <f t="shared" si="227"/>
        <v/>
      </c>
      <c r="K14283"/>
    </row>
    <row r="14284" spans="2:11" x14ac:dyDescent="0.25">
      <c r="B14284" t="str">
        <f t="shared" si="227"/>
        <v/>
      </c>
      <c r="K14284"/>
    </row>
    <row r="14285" spans="2:11" x14ac:dyDescent="0.25">
      <c r="B14285" t="str">
        <f t="shared" si="227"/>
        <v/>
      </c>
      <c r="K14285"/>
    </row>
    <row r="14286" spans="2:11" x14ac:dyDescent="0.25">
      <c r="B14286" t="str">
        <f t="shared" si="227"/>
        <v/>
      </c>
      <c r="K14286"/>
    </row>
    <row r="14287" spans="2:11" x14ac:dyDescent="0.25">
      <c r="B14287" t="str">
        <f t="shared" si="227"/>
        <v/>
      </c>
      <c r="K14287"/>
    </row>
    <row r="14288" spans="2:11" x14ac:dyDescent="0.25">
      <c r="B14288" t="str">
        <f t="shared" si="227"/>
        <v/>
      </c>
      <c r="K14288"/>
    </row>
    <row r="14289" spans="2:11" x14ac:dyDescent="0.25">
      <c r="B14289" t="str">
        <f t="shared" si="227"/>
        <v/>
      </c>
      <c r="K14289"/>
    </row>
    <row r="14290" spans="2:11" x14ac:dyDescent="0.25">
      <c r="B14290" t="str">
        <f t="shared" si="227"/>
        <v/>
      </c>
      <c r="K14290"/>
    </row>
    <row r="14291" spans="2:11" x14ac:dyDescent="0.25">
      <c r="B14291" t="str">
        <f t="shared" si="227"/>
        <v/>
      </c>
      <c r="K14291"/>
    </row>
    <row r="14292" spans="2:11" x14ac:dyDescent="0.25">
      <c r="B14292" t="str">
        <f t="shared" si="227"/>
        <v/>
      </c>
      <c r="K14292"/>
    </row>
    <row r="14293" spans="2:11" x14ac:dyDescent="0.25">
      <c r="B14293" t="str">
        <f t="shared" si="227"/>
        <v/>
      </c>
      <c r="K14293"/>
    </row>
    <row r="14294" spans="2:11" x14ac:dyDescent="0.25">
      <c r="B14294" t="str">
        <f t="shared" si="227"/>
        <v/>
      </c>
      <c r="K14294"/>
    </row>
    <row r="14295" spans="2:11" x14ac:dyDescent="0.25">
      <c r="B14295" t="str">
        <f t="shared" si="227"/>
        <v/>
      </c>
      <c r="K14295"/>
    </row>
    <row r="14296" spans="2:11" x14ac:dyDescent="0.25">
      <c r="B14296" t="str">
        <f t="shared" si="227"/>
        <v/>
      </c>
      <c r="K14296"/>
    </row>
    <row r="14297" spans="2:11" x14ac:dyDescent="0.25">
      <c r="B14297" t="str">
        <f t="shared" si="227"/>
        <v/>
      </c>
      <c r="K14297"/>
    </row>
    <row r="14298" spans="2:11" x14ac:dyDescent="0.25">
      <c r="B14298" t="str">
        <f t="shared" si="227"/>
        <v/>
      </c>
      <c r="K14298"/>
    </row>
    <row r="14299" spans="2:11" x14ac:dyDescent="0.25">
      <c r="B14299" t="str">
        <f t="shared" si="227"/>
        <v/>
      </c>
      <c r="K14299"/>
    </row>
    <row r="14300" spans="2:11" x14ac:dyDescent="0.25">
      <c r="B14300" t="str">
        <f t="shared" si="227"/>
        <v/>
      </c>
      <c r="K14300"/>
    </row>
    <row r="14301" spans="2:11" x14ac:dyDescent="0.25">
      <c r="B14301" t="str">
        <f t="shared" si="227"/>
        <v/>
      </c>
      <c r="K14301"/>
    </row>
    <row r="14302" spans="2:11" x14ac:dyDescent="0.25">
      <c r="B14302" t="str">
        <f t="shared" si="227"/>
        <v/>
      </c>
      <c r="K14302"/>
    </row>
    <row r="14303" spans="2:11" x14ac:dyDescent="0.25">
      <c r="B14303" t="str">
        <f t="shared" si="227"/>
        <v/>
      </c>
      <c r="K14303"/>
    </row>
    <row r="14304" spans="2:11" x14ac:dyDescent="0.25">
      <c r="B14304" t="str">
        <f t="shared" si="227"/>
        <v/>
      </c>
      <c r="K14304"/>
    </row>
    <row r="14305" spans="2:11" x14ac:dyDescent="0.25">
      <c r="B14305" t="str">
        <f t="shared" si="227"/>
        <v/>
      </c>
      <c r="K14305"/>
    </row>
    <row r="14306" spans="2:11" x14ac:dyDescent="0.25">
      <c r="B14306" t="str">
        <f t="shared" si="227"/>
        <v/>
      </c>
      <c r="K14306"/>
    </row>
    <row r="14307" spans="2:11" x14ac:dyDescent="0.25">
      <c r="B14307" t="str">
        <f t="shared" si="227"/>
        <v/>
      </c>
      <c r="K14307"/>
    </row>
    <row r="14308" spans="2:11" x14ac:dyDescent="0.25">
      <c r="B14308" t="str">
        <f t="shared" si="227"/>
        <v/>
      </c>
      <c r="K14308"/>
    </row>
    <row r="14309" spans="2:11" x14ac:dyDescent="0.25">
      <c r="B14309" t="str">
        <f t="shared" si="227"/>
        <v/>
      </c>
      <c r="K14309"/>
    </row>
    <row r="14310" spans="2:11" x14ac:dyDescent="0.25">
      <c r="B14310" t="str">
        <f t="shared" si="227"/>
        <v/>
      </c>
      <c r="K14310"/>
    </row>
    <row r="14311" spans="2:11" x14ac:dyDescent="0.25">
      <c r="B14311" t="str">
        <f t="shared" si="227"/>
        <v/>
      </c>
      <c r="K14311"/>
    </row>
    <row r="14312" spans="2:11" x14ac:dyDescent="0.25">
      <c r="B14312" t="str">
        <f t="shared" si="227"/>
        <v/>
      </c>
      <c r="K14312"/>
    </row>
    <row r="14313" spans="2:11" x14ac:dyDescent="0.25">
      <c r="B14313" t="str">
        <f t="shared" si="227"/>
        <v/>
      </c>
      <c r="K14313"/>
    </row>
    <row r="14314" spans="2:11" x14ac:dyDescent="0.25">
      <c r="B14314" t="str">
        <f t="shared" si="227"/>
        <v/>
      </c>
      <c r="K14314"/>
    </row>
    <row r="14315" spans="2:11" x14ac:dyDescent="0.25">
      <c r="B14315" t="str">
        <f t="shared" si="227"/>
        <v/>
      </c>
      <c r="K14315"/>
    </row>
    <row r="14316" spans="2:11" x14ac:dyDescent="0.25">
      <c r="B14316" t="str">
        <f t="shared" si="227"/>
        <v/>
      </c>
      <c r="K14316"/>
    </row>
    <row r="14317" spans="2:11" x14ac:dyDescent="0.25">
      <c r="B14317" t="str">
        <f t="shared" si="227"/>
        <v/>
      </c>
      <c r="K14317"/>
    </row>
    <row r="14318" spans="2:11" x14ac:dyDescent="0.25">
      <c r="B14318" t="str">
        <f t="shared" si="227"/>
        <v/>
      </c>
      <c r="K14318"/>
    </row>
    <row r="14319" spans="2:11" x14ac:dyDescent="0.25">
      <c r="B14319" t="str">
        <f t="shared" si="227"/>
        <v/>
      </c>
      <c r="K14319"/>
    </row>
    <row r="14320" spans="2:11" x14ac:dyDescent="0.25">
      <c r="B14320" t="str">
        <f t="shared" si="227"/>
        <v/>
      </c>
      <c r="K14320"/>
    </row>
    <row r="14321" spans="2:11" x14ac:dyDescent="0.25">
      <c r="B14321" t="str">
        <f t="shared" si="227"/>
        <v/>
      </c>
      <c r="K14321"/>
    </row>
    <row r="14322" spans="2:11" x14ac:dyDescent="0.25">
      <c r="B14322" t="str">
        <f t="shared" si="227"/>
        <v/>
      </c>
      <c r="K14322"/>
    </row>
    <row r="14323" spans="2:11" x14ac:dyDescent="0.25">
      <c r="B14323" t="str">
        <f t="shared" si="227"/>
        <v/>
      </c>
      <c r="K14323"/>
    </row>
    <row r="14324" spans="2:11" x14ac:dyDescent="0.25">
      <c r="B14324" t="str">
        <f t="shared" si="227"/>
        <v/>
      </c>
      <c r="K14324"/>
    </row>
    <row r="14325" spans="2:11" x14ac:dyDescent="0.25">
      <c r="B14325" t="str">
        <f t="shared" si="227"/>
        <v/>
      </c>
      <c r="K14325"/>
    </row>
    <row r="14326" spans="2:11" x14ac:dyDescent="0.25">
      <c r="B14326" t="str">
        <f t="shared" si="227"/>
        <v/>
      </c>
      <c r="K14326"/>
    </row>
    <row r="14327" spans="2:11" x14ac:dyDescent="0.25">
      <c r="B14327" t="str">
        <f t="shared" si="227"/>
        <v/>
      </c>
      <c r="K14327"/>
    </row>
    <row r="14328" spans="2:11" x14ac:dyDescent="0.25">
      <c r="B14328" t="str">
        <f t="shared" si="227"/>
        <v/>
      </c>
      <c r="K14328"/>
    </row>
    <row r="14329" spans="2:11" x14ac:dyDescent="0.25">
      <c r="B14329" t="str">
        <f t="shared" si="227"/>
        <v/>
      </c>
      <c r="K14329"/>
    </row>
    <row r="14330" spans="2:11" x14ac:dyDescent="0.25">
      <c r="B14330" t="str">
        <f t="shared" si="227"/>
        <v/>
      </c>
      <c r="K14330"/>
    </row>
    <row r="14331" spans="2:11" x14ac:dyDescent="0.25">
      <c r="B14331" t="str">
        <f t="shared" si="227"/>
        <v/>
      </c>
      <c r="K14331"/>
    </row>
    <row r="14332" spans="2:11" x14ac:dyDescent="0.25">
      <c r="B14332" t="str">
        <f t="shared" si="227"/>
        <v/>
      </c>
      <c r="K14332"/>
    </row>
    <row r="14333" spans="2:11" x14ac:dyDescent="0.25">
      <c r="B14333" t="str">
        <f t="shared" si="227"/>
        <v/>
      </c>
      <c r="K14333"/>
    </row>
    <row r="14334" spans="2:11" x14ac:dyDescent="0.25">
      <c r="B14334" t="str">
        <f t="shared" si="227"/>
        <v/>
      </c>
      <c r="K14334"/>
    </row>
    <row r="14335" spans="2:11" x14ac:dyDescent="0.25">
      <c r="B14335" t="str">
        <f t="shared" si="227"/>
        <v/>
      </c>
      <c r="K14335"/>
    </row>
    <row r="14336" spans="2:11" x14ac:dyDescent="0.25">
      <c r="B14336" t="str">
        <f t="shared" si="227"/>
        <v/>
      </c>
      <c r="K14336"/>
    </row>
    <row r="14337" spans="2:11" x14ac:dyDescent="0.25">
      <c r="B14337" t="str">
        <f t="shared" si="227"/>
        <v/>
      </c>
      <c r="K14337"/>
    </row>
    <row r="14338" spans="2:11" x14ac:dyDescent="0.25">
      <c r="B14338" t="str">
        <f t="shared" si="227"/>
        <v/>
      </c>
      <c r="K14338"/>
    </row>
    <row r="14339" spans="2:11" x14ac:dyDescent="0.25">
      <c r="B14339" t="str">
        <f t="shared" si="227"/>
        <v/>
      </c>
      <c r="K14339"/>
    </row>
    <row r="14340" spans="2:11" x14ac:dyDescent="0.25">
      <c r="B14340" t="str">
        <f t="shared" si="227"/>
        <v/>
      </c>
      <c r="K14340"/>
    </row>
    <row r="14341" spans="2:11" x14ac:dyDescent="0.25">
      <c r="B14341" t="str">
        <f t="shared" si="227"/>
        <v/>
      </c>
      <c r="K14341"/>
    </row>
    <row r="14342" spans="2:11" x14ac:dyDescent="0.25">
      <c r="B14342" t="str">
        <f t="shared" si="227"/>
        <v/>
      </c>
      <c r="K14342"/>
    </row>
    <row r="14343" spans="2:11" x14ac:dyDescent="0.25">
      <c r="B14343" t="str">
        <f t="shared" si="227"/>
        <v/>
      </c>
      <c r="K14343"/>
    </row>
    <row r="14344" spans="2:11" x14ac:dyDescent="0.25">
      <c r="B14344" t="str">
        <f t="shared" si="227"/>
        <v/>
      </c>
      <c r="K14344"/>
    </row>
    <row r="14345" spans="2:11" x14ac:dyDescent="0.25">
      <c r="B14345" t="str">
        <f t="shared" si="227"/>
        <v/>
      </c>
      <c r="K14345"/>
    </row>
    <row r="14346" spans="2:11" x14ac:dyDescent="0.25">
      <c r="B14346" t="str">
        <f t="shared" ref="B14346:B14409" si="228">LEFT(A14346,3)</f>
        <v/>
      </c>
      <c r="K14346"/>
    </row>
    <row r="14347" spans="2:11" x14ac:dyDescent="0.25">
      <c r="B14347" t="str">
        <f t="shared" si="228"/>
        <v/>
      </c>
      <c r="K14347"/>
    </row>
    <row r="14348" spans="2:11" x14ac:dyDescent="0.25">
      <c r="B14348" t="str">
        <f t="shared" si="228"/>
        <v/>
      </c>
      <c r="K14348"/>
    </row>
    <row r="14349" spans="2:11" x14ac:dyDescent="0.25">
      <c r="B14349" t="str">
        <f t="shared" si="228"/>
        <v/>
      </c>
      <c r="K14349"/>
    </row>
    <row r="14350" spans="2:11" x14ac:dyDescent="0.25">
      <c r="B14350" t="str">
        <f t="shared" si="228"/>
        <v/>
      </c>
      <c r="K14350"/>
    </row>
    <row r="14351" spans="2:11" x14ac:dyDescent="0.25">
      <c r="B14351" t="str">
        <f t="shared" si="228"/>
        <v/>
      </c>
      <c r="K14351"/>
    </row>
    <row r="14352" spans="2:11" x14ac:dyDescent="0.25">
      <c r="B14352" t="str">
        <f t="shared" si="228"/>
        <v/>
      </c>
      <c r="K14352"/>
    </row>
    <row r="14353" spans="2:11" x14ac:dyDescent="0.25">
      <c r="B14353" t="str">
        <f t="shared" si="228"/>
        <v/>
      </c>
      <c r="K14353"/>
    </row>
    <row r="14354" spans="2:11" x14ac:dyDescent="0.25">
      <c r="B14354" t="str">
        <f t="shared" si="228"/>
        <v/>
      </c>
      <c r="K14354"/>
    </row>
    <row r="14355" spans="2:11" x14ac:dyDescent="0.25">
      <c r="B14355" t="str">
        <f t="shared" si="228"/>
        <v/>
      </c>
      <c r="K14355"/>
    </row>
    <row r="14356" spans="2:11" x14ac:dyDescent="0.25">
      <c r="B14356" t="str">
        <f t="shared" si="228"/>
        <v/>
      </c>
      <c r="K14356"/>
    </row>
    <row r="14357" spans="2:11" x14ac:dyDescent="0.25">
      <c r="B14357" t="str">
        <f t="shared" si="228"/>
        <v/>
      </c>
      <c r="K14357"/>
    </row>
    <row r="14358" spans="2:11" x14ac:dyDescent="0.25">
      <c r="B14358" t="str">
        <f t="shared" si="228"/>
        <v/>
      </c>
      <c r="K14358"/>
    </row>
    <row r="14359" spans="2:11" x14ac:dyDescent="0.25">
      <c r="B14359" t="str">
        <f t="shared" si="228"/>
        <v/>
      </c>
      <c r="K14359"/>
    </row>
    <row r="14360" spans="2:11" x14ac:dyDescent="0.25">
      <c r="B14360" t="str">
        <f t="shared" si="228"/>
        <v/>
      </c>
      <c r="K14360"/>
    </row>
    <row r="14361" spans="2:11" x14ac:dyDescent="0.25">
      <c r="B14361" t="str">
        <f t="shared" si="228"/>
        <v/>
      </c>
      <c r="K14361"/>
    </row>
    <row r="14362" spans="2:11" x14ac:dyDescent="0.25">
      <c r="B14362" t="str">
        <f t="shared" si="228"/>
        <v/>
      </c>
      <c r="K14362"/>
    </row>
    <row r="14363" spans="2:11" x14ac:dyDescent="0.25">
      <c r="B14363" t="str">
        <f t="shared" si="228"/>
        <v/>
      </c>
      <c r="K14363"/>
    </row>
    <row r="14364" spans="2:11" x14ac:dyDescent="0.25">
      <c r="B14364" t="str">
        <f t="shared" si="228"/>
        <v/>
      </c>
      <c r="K14364"/>
    </row>
    <row r="14365" spans="2:11" x14ac:dyDescent="0.25">
      <c r="B14365" t="str">
        <f t="shared" si="228"/>
        <v/>
      </c>
      <c r="K14365"/>
    </row>
    <row r="14366" spans="2:11" x14ac:dyDescent="0.25">
      <c r="B14366" t="str">
        <f t="shared" si="228"/>
        <v/>
      </c>
      <c r="K14366"/>
    </row>
    <row r="14367" spans="2:11" x14ac:dyDescent="0.25">
      <c r="B14367" t="str">
        <f t="shared" si="228"/>
        <v/>
      </c>
      <c r="K14367"/>
    </row>
    <row r="14368" spans="2:11" x14ac:dyDescent="0.25">
      <c r="B14368" t="str">
        <f t="shared" si="228"/>
        <v/>
      </c>
      <c r="K14368"/>
    </row>
    <row r="14369" spans="2:11" x14ac:dyDescent="0.25">
      <c r="B14369" t="str">
        <f t="shared" si="228"/>
        <v/>
      </c>
      <c r="K14369"/>
    </row>
    <row r="14370" spans="2:11" x14ac:dyDescent="0.25">
      <c r="B14370" t="str">
        <f t="shared" si="228"/>
        <v/>
      </c>
      <c r="K14370"/>
    </row>
    <row r="14371" spans="2:11" x14ac:dyDescent="0.25">
      <c r="B14371" t="str">
        <f t="shared" si="228"/>
        <v/>
      </c>
      <c r="K14371"/>
    </row>
    <row r="14372" spans="2:11" x14ac:dyDescent="0.25">
      <c r="B14372" t="str">
        <f t="shared" si="228"/>
        <v/>
      </c>
      <c r="K14372"/>
    </row>
    <row r="14373" spans="2:11" x14ac:dyDescent="0.25">
      <c r="B14373" t="str">
        <f t="shared" si="228"/>
        <v/>
      </c>
      <c r="K14373"/>
    </row>
    <row r="14374" spans="2:11" x14ac:dyDescent="0.25">
      <c r="B14374" t="str">
        <f t="shared" si="228"/>
        <v/>
      </c>
      <c r="K14374"/>
    </row>
    <row r="14375" spans="2:11" x14ac:dyDescent="0.25">
      <c r="B14375" t="str">
        <f t="shared" si="228"/>
        <v/>
      </c>
      <c r="K14375"/>
    </row>
    <row r="14376" spans="2:11" x14ac:dyDescent="0.25">
      <c r="B14376" t="str">
        <f t="shared" si="228"/>
        <v/>
      </c>
      <c r="K14376"/>
    </row>
    <row r="14377" spans="2:11" x14ac:dyDescent="0.25">
      <c r="B14377" t="str">
        <f t="shared" si="228"/>
        <v/>
      </c>
      <c r="K14377"/>
    </row>
    <row r="14378" spans="2:11" x14ac:dyDescent="0.25">
      <c r="B14378" t="str">
        <f t="shared" si="228"/>
        <v/>
      </c>
      <c r="K14378"/>
    </row>
    <row r="14379" spans="2:11" x14ac:dyDescent="0.25">
      <c r="B14379" t="str">
        <f t="shared" si="228"/>
        <v/>
      </c>
      <c r="K14379"/>
    </row>
    <row r="14380" spans="2:11" x14ac:dyDescent="0.25">
      <c r="B14380" t="str">
        <f t="shared" si="228"/>
        <v/>
      </c>
      <c r="K14380"/>
    </row>
    <row r="14381" spans="2:11" x14ac:dyDescent="0.25">
      <c r="B14381" t="str">
        <f t="shared" si="228"/>
        <v/>
      </c>
      <c r="K14381"/>
    </row>
    <row r="14382" spans="2:11" x14ac:dyDescent="0.25">
      <c r="B14382" t="str">
        <f t="shared" si="228"/>
        <v/>
      </c>
      <c r="K14382"/>
    </row>
    <row r="14383" spans="2:11" x14ac:dyDescent="0.25">
      <c r="B14383" t="str">
        <f t="shared" si="228"/>
        <v/>
      </c>
      <c r="K14383"/>
    </row>
    <row r="14384" spans="2:11" x14ac:dyDescent="0.25">
      <c r="B14384" t="str">
        <f t="shared" si="228"/>
        <v/>
      </c>
      <c r="K14384"/>
    </row>
    <row r="14385" spans="2:11" x14ac:dyDescent="0.25">
      <c r="B14385" t="str">
        <f t="shared" si="228"/>
        <v/>
      </c>
      <c r="K14385"/>
    </row>
    <row r="14386" spans="2:11" x14ac:dyDescent="0.25">
      <c r="B14386" t="str">
        <f t="shared" si="228"/>
        <v/>
      </c>
      <c r="K14386"/>
    </row>
    <row r="14387" spans="2:11" x14ac:dyDescent="0.25">
      <c r="B14387" t="str">
        <f t="shared" si="228"/>
        <v/>
      </c>
      <c r="K14387"/>
    </row>
    <row r="14388" spans="2:11" x14ac:dyDescent="0.25">
      <c r="B14388" t="str">
        <f t="shared" si="228"/>
        <v/>
      </c>
      <c r="K14388"/>
    </row>
    <row r="14389" spans="2:11" x14ac:dyDescent="0.25">
      <c r="B14389" t="str">
        <f t="shared" si="228"/>
        <v/>
      </c>
      <c r="K14389"/>
    </row>
    <row r="14390" spans="2:11" x14ac:dyDescent="0.25">
      <c r="B14390" t="str">
        <f t="shared" si="228"/>
        <v/>
      </c>
      <c r="K14390"/>
    </row>
    <row r="14391" spans="2:11" x14ac:dyDescent="0.25">
      <c r="B14391" t="str">
        <f t="shared" si="228"/>
        <v/>
      </c>
      <c r="K14391"/>
    </row>
    <row r="14392" spans="2:11" x14ac:dyDescent="0.25">
      <c r="B14392" t="str">
        <f t="shared" si="228"/>
        <v/>
      </c>
      <c r="K14392"/>
    </row>
    <row r="14393" spans="2:11" x14ac:dyDescent="0.25">
      <c r="B14393" t="str">
        <f t="shared" si="228"/>
        <v/>
      </c>
      <c r="K14393"/>
    </row>
    <row r="14394" spans="2:11" x14ac:dyDescent="0.25">
      <c r="B14394" t="str">
        <f t="shared" si="228"/>
        <v/>
      </c>
      <c r="K14394"/>
    </row>
    <row r="14395" spans="2:11" x14ac:dyDescent="0.25">
      <c r="B14395" t="str">
        <f t="shared" si="228"/>
        <v/>
      </c>
      <c r="K14395"/>
    </row>
    <row r="14396" spans="2:11" x14ac:dyDescent="0.25">
      <c r="B14396" t="str">
        <f t="shared" si="228"/>
        <v/>
      </c>
      <c r="K14396"/>
    </row>
    <row r="14397" spans="2:11" x14ac:dyDescent="0.25">
      <c r="B14397" t="str">
        <f t="shared" si="228"/>
        <v/>
      </c>
      <c r="K14397"/>
    </row>
    <row r="14398" spans="2:11" x14ac:dyDescent="0.25">
      <c r="B14398" t="str">
        <f t="shared" si="228"/>
        <v/>
      </c>
      <c r="K14398"/>
    </row>
    <row r="14399" spans="2:11" x14ac:dyDescent="0.25">
      <c r="B14399" t="str">
        <f t="shared" si="228"/>
        <v/>
      </c>
      <c r="K14399"/>
    </row>
    <row r="14400" spans="2:11" x14ac:dyDescent="0.25">
      <c r="B14400" t="str">
        <f t="shared" si="228"/>
        <v/>
      </c>
      <c r="K14400"/>
    </row>
    <row r="14401" spans="2:11" x14ac:dyDescent="0.25">
      <c r="B14401" t="str">
        <f t="shared" si="228"/>
        <v/>
      </c>
      <c r="K14401"/>
    </row>
    <row r="14402" spans="2:11" x14ac:dyDescent="0.25">
      <c r="B14402" t="str">
        <f t="shared" si="228"/>
        <v/>
      </c>
      <c r="K14402"/>
    </row>
    <row r="14403" spans="2:11" x14ac:dyDescent="0.25">
      <c r="B14403" t="str">
        <f t="shared" si="228"/>
        <v/>
      </c>
      <c r="K14403"/>
    </row>
    <row r="14404" spans="2:11" x14ac:dyDescent="0.25">
      <c r="B14404" t="str">
        <f t="shared" si="228"/>
        <v/>
      </c>
      <c r="K14404"/>
    </row>
    <row r="14405" spans="2:11" x14ac:dyDescent="0.25">
      <c r="B14405" t="str">
        <f t="shared" si="228"/>
        <v/>
      </c>
      <c r="K14405"/>
    </row>
    <row r="14406" spans="2:11" x14ac:dyDescent="0.25">
      <c r="B14406" t="str">
        <f t="shared" si="228"/>
        <v/>
      </c>
      <c r="K14406"/>
    </row>
    <row r="14407" spans="2:11" x14ac:dyDescent="0.25">
      <c r="B14407" t="str">
        <f t="shared" si="228"/>
        <v/>
      </c>
      <c r="K14407"/>
    </row>
    <row r="14408" spans="2:11" x14ac:dyDescent="0.25">
      <c r="B14408" t="str">
        <f t="shared" si="228"/>
        <v/>
      </c>
      <c r="K14408"/>
    </row>
    <row r="14409" spans="2:11" x14ac:dyDescent="0.25">
      <c r="B14409" t="str">
        <f t="shared" si="228"/>
        <v/>
      </c>
      <c r="K14409"/>
    </row>
    <row r="14410" spans="2:11" x14ac:dyDescent="0.25">
      <c r="B14410" t="str">
        <f t="shared" ref="B14410:B14473" si="229">LEFT(A14410,3)</f>
        <v/>
      </c>
      <c r="K14410"/>
    </row>
    <row r="14411" spans="2:11" x14ac:dyDescent="0.25">
      <c r="B14411" t="str">
        <f t="shared" si="229"/>
        <v/>
      </c>
      <c r="K14411"/>
    </row>
    <row r="14412" spans="2:11" x14ac:dyDescent="0.25">
      <c r="B14412" t="str">
        <f t="shared" si="229"/>
        <v/>
      </c>
      <c r="K14412"/>
    </row>
    <row r="14413" spans="2:11" x14ac:dyDescent="0.25">
      <c r="B14413" t="str">
        <f t="shared" si="229"/>
        <v/>
      </c>
      <c r="K14413"/>
    </row>
    <row r="14414" spans="2:11" x14ac:dyDescent="0.25">
      <c r="B14414" t="str">
        <f t="shared" si="229"/>
        <v/>
      </c>
      <c r="K14414"/>
    </row>
    <row r="14415" spans="2:11" x14ac:dyDescent="0.25">
      <c r="B14415" t="str">
        <f t="shared" si="229"/>
        <v/>
      </c>
      <c r="K14415"/>
    </row>
    <row r="14416" spans="2:11" x14ac:dyDescent="0.25">
      <c r="B14416" t="str">
        <f t="shared" si="229"/>
        <v/>
      </c>
      <c r="K14416"/>
    </row>
    <row r="14417" spans="2:11" x14ac:dyDescent="0.25">
      <c r="B14417" t="str">
        <f t="shared" si="229"/>
        <v/>
      </c>
      <c r="K14417"/>
    </row>
    <row r="14418" spans="2:11" x14ac:dyDescent="0.25">
      <c r="B14418" t="str">
        <f t="shared" si="229"/>
        <v/>
      </c>
      <c r="K14418"/>
    </row>
    <row r="14419" spans="2:11" x14ac:dyDescent="0.25">
      <c r="B14419" t="str">
        <f t="shared" si="229"/>
        <v/>
      </c>
      <c r="K14419"/>
    </row>
    <row r="14420" spans="2:11" x14ac:dyDescent="0.25">
      <c r="B14420" t="str">
        <f t="shared" si="229"/>
        <v/>
      </c>
      <c r="K14420"/>
    </row>
    <row r="14421" spans="2:11" x14ac:dyDescent="0.25">
      <c r="B14421" t="str">
        <f t="shared" si="229"/>
        <v/>
      </c>
      <c r="K14421"/>
    </row>
    <row r="14422" spans="2:11" x14ac:dyDescent="0.25">
      <c r="B14422" t="str">
        <f t="shared" si="229"/>
        <v/>
      </c>
      <c r="K14422"/>
    </row>
    <row r="14423" spans="2:11" x14ac:dyDescent="0.25">
      <c r="B14423" t="str">
        <f t="shared" si="229"/>
        <v/>
      </c>
      <c r="K14423"/>
    </row>
    <row r="14424" spans="2:11" x14ac:dyDescent="0.25">
      <c r="B14424" t="str">
        <f t="shared" si="229"/>
        <v/>
      </c>
      <c r="K14424"/>
    </row>
    <row r="14425" spans="2:11" x14ac:dyDescent="0.25">
      <c r="B14425" t="str">
        <f t="shared" si="229"/>
        <v/>
      </c>
      <c r="K14425"/>
    </row>
    <row r="14426" spans="2:11" x14ac:dyDescent="0.25">
      <c r="B14426" t="str">
        <f t="shared" si="229"/>
        <v/>
      </c>
      <c r="K14426"/>
    </row>
    <row r="14427" spans="2:11" x14ac:dyDescent="0.25">
      <c r="B14427" t="str">
        <f t="shared" si="229"/>
        <v/>
      </c>
      <c r="K14427"/>
    </row>
    <row r="14428" spans="2:11" x14ac:dyDescent="0.25">
      <c r="B14428" t="str">
        <f t="shared" si="229"/>
        <v/>
      </c>
      <c r="K14428"/>
    </row>
    <row r="14429" spans="2:11" x14ac:dyDescent="0.25">
      <c r="B14429" t="str">
        <f t="shared" si="229"/>
        <v/>
      </c>
      <c r="K14429"/>
    </row>
    <row r="14430" spans="2:11" x14ac:dyDescent="0.25">
      <c r="B14430" t="str">
        <f t="shared" si="229"/>
        <v/>
      </c>
      <c r="K14430"/>
    </row>
    <row r="14431" spans="2:11" x14ac:dyDescent="0.25">
      <c r="B14431" t="str">
        <f t="shared" si="229"/>
        <v/>
      </c>
      <c r="K14431"/>
    </row>
    <row r="14432" spans="2:11" x14ac:dyDescent="0.25">
      <c r="B14432" t="str">
        <f t="shared" si="229"/>
        <v/>
      </c>
      <c r="K14432"/>
    </row>
    <row r="14433" spans="2:11" x14ac:dyDescent="0.25">
      <c r="B14433" t="str">
        <f t="shared" si="229"/>
        <v/>
      </c>
      <c r="K14433"/>
    </row>
    <row r="14434" spans="2:11" x14ac:dyDescent="0.25">
      <c r="B14434" t="str">
        <f t="shared" si="229"/>
        <v/>
      </c>
      <c r="K14434"/>
    </row>
    <row r="14435" spans="2:11" x14ac:dyDescent="0.25">
      <c r="B14435" t="str">
        <f t="shared" si="229"/>
        <v/>
      </c>
      <c r="K14435"/>
    </row>
    <row r="14436" spans="2:11" x14ac:dyDescent="0.25">
      <c r="B14436" t="str">
        <f t="shared" si="229"/>
        <v/>
      </c>
      <c r="K14436"/>
    </row>
    <row r="14437" spans="2:11" x14ac:dyDescent="0.25">
      <c r="B14437" t="str">
        <f t="shared" si="229"/>
        <v/>
      </c>
      <c r="K14437"/>
    </row>
    <row r="14438" spans="2:11" x14ac:dyDescent="0.25">
      <c r="B14438" t="str">
        <f t="shared" si="229"/>
        <v/>
      </c>
      <c r="K14438"/>
    </row>
    <row r="14439" spans="2:11" x14ac:dyDescent="0.25">
      <c r="B14439" t="str">
        <f t="shared" si="229"/>
        <v/>
      </c>
      <c r="K14439"/>
    </row>
    <row r="14440" spans="2:11" x14ac:dyDescent="0.25">
      <c r="B14440" t="str">
        <f t="shared" si="229"/>
        <v/>
      </c>
      <c r="K14440"/>
    </row>
    <row r="14441" spans="2:11" x14ac:dyDescent="0.25">
      <c r="B14441" t="str">
        <f t="shared" si="229"/>
        <v/>
      </c>
      <c r="K14441"/>
    </row>
    <row r="14442" spans="2:11" x14ac:dyDescent="0.25">
      <c r="B14442" t="str">
        <f t="shared" si="229"/>
        <v/>
      </c>
      <c r="K14442"/>
    </row>
    <row r="14443" spans="2:11" x14ac:dyDescent="0.25">
      <c r="B14443" t="str">
        <f t="shared" si="229"/>
        <v/>
      </c>
      <c r="K14443"/>
    </row>
    <row r="14444" spans="2:11" x14ac:dyDescent="0.25">
      <c r="B14444" t="str">
        <f t="shared" si="229"/>
        <v/>
      </c>
      <c r="K14444"/>
    </row>
    <row r="14445" spans="2:11" x14ac:dyDescent="0.25">
      <c r="B14445" t="str">
        <f t="shared" si="229"/>
        <v/>
      </c>
      <c r="K14445"/>
    </row>
    <row r="14446" spans="2:11" x14ac:dyDescent="0.25">
      <c r="B14446" t="str">
        <f t="shared" si="229"/>
        <v/>
      </c>
      <c r="K14446"/>
    </row>
    <row r="14447" spans="2:11" x14ac:dyDescent="0.25">
      <c r="B14447" t="str">
        <f t="shared" si="229"/>
        <v/>
      </c>
      <c r="K14447"/>
    </row>
    <row r="14448" spans="2:11" x14ac:dyDescent="0.25">
      <c r="B14448" t="str">
        <f t="shared" si="229"/>
        <v/>
      </c>
      <c r="K14448"/>
    </row>
    <row r="14449" spans="2:11" x14ac:dyDescent="0.25">
      <c r="B14449" t="str">
        <f t="shared" si="229"/>
        <v/>
      </c>
      <c r="K14449"/>
    </row>
    <row r="14450" spans="2:11" x14ac:dyDescent="0.25">
      <c r="B14450" t="str">
        <f t="shared" si="229"/>
        <v/>
      </c>
      <c r="K14450"/>
    </row>
    <row r="14451" spans="2:11" x14ac:dyDescent="0.25">
      <c r="B14451" t="str">
        <f t="shared" si="229"/>
        <v/>
      </c>
      <c r="K14451"/>
    </row>
    <row r="14452" spans="2:11" x14ac:dyDescent="0.25">
      <c r="B14452" t="str">
        <f t="shared" si="229"/>
        <v/>
      </c>
      <c r="K14452"/>
    </row>
    <row r="14453" spans="2:11" x14ac:dyDescent="0.25">
      <c r="B14453" t="str">
        <f t="shared" si="229"/>
        <v/>
      </c>
      <c r="K14453"/>
    </row>
    <row r="14454" spans="2:11" x14ac:dyDescent="0.25">
      <c r="B14454" t="str">
        <f t="shared" si="229"/>
        <v/>
      </c>
      <c r="K14454"/>
    </row>
    <row r="14455" spans="2:11" x14ac:dyDescent="0.25">
      <c r="B14455" t="str">
        <f t="shared" si="229"/>
        <v/>
      </c>
      <c r="K14455"/>
    </row>
    <row r="14456" spans="2:11" x14ac:dyDescent="0.25">
      <c r="B14456" t="str">
        <f t="shared" si="229"/>
        <v/>
      </c>
      <c r="K14456"/>
    </row>
    <row r="14457" spans="2:11" x14ac:dyDescent="0.25">
      <c r="B14457" t="str">
        <f t="shared" si="229"/>
        <v/>
      </c>
      <c r="K14457"/>
    </row>
    <row r="14458" spans="2:11" x14ac:dyDescent="0.25">
      <c r="B14458" t="str">
        <f t="shared" si="229"/>
        <v/>
      </c>
      <c r="K14458"/>
    </row>
    <row r="14459" spans="2:11" x14ac:dyDescent="0.25">
      <c r="B14459" t="str">
        <f t="shared" si="229"/>
        <v/>
      </c>
      <c r="K14459"/>
    </row>
    <row r="14460" spans="2:11" x14ac:dyDescent="0.25">
      <c r="B14460" t="str">
        <f t="shared" si="229"/>
        <v/>
      </c>
      <c r="K14460"/>
    </row>
    <row r="14461" spans="2:11" x14ac:dyDescent="0.25">
      <c r="B14461" t="str">
        <f t="shared" si="229"/>
        <v/>
      </c>
      <c r="K14461"/>
    </row>
    <row r="14462" spans="2:11" x14ac:dyDescent="0.25">
      <c r="B14462" t="str">
        <f t="shared" si="229"/>
        <v/>
      </c>
      <c r="K14462"/>
    </row>
    <row r="14463" spans="2:11" x14ac:dyDescent="0.25">
      <c r="B14463" t="str">
        <f t="shared" si="229"/>
        <v/>
      </c>
      <c r="K14463"/>
    </row>
    <row r="14464" spans="2:11" x14ac:dyDescent="0.25">
      <c r="B14464" t="str">
        <f t="shared" si="229"/>
        <v/>
      </c>
      <c r="K14464"/>
    </row>
    <row r="14465" spans="2:11" x14ac:dyDescent="0.25">
      <c r="B14465" t="str">
        <f t="shared" si="229"/>
        <v/>
      </c>
      <c r="K14465"/>
    </row>
    <row r="14466" spans="2:11" x14ac:dyDescent="0.25">
      <c r="B14466" t="str">
        <f t="shared" si="229"/>
        <v/>
      </c>
      <c r="K14466"/>
    </row>
    <row r="14467" spans="2:11" x14ac:dyDescent="0.25">
      <c r="B14467" t="str">
        <f t="shared" si="229"/>
        <v/>
      </c>
      <c r="K14467"/>
    </row>
    <row r="14468" spans="2:11" x14ac:dyDescent="0.25">
      <c r="B14468" t="str">
        <f t="shared" si="229"/>
        <v/>
      </c>
      <c r="K14468"/>
    </row>
    <row r="14469" spans="2:11" x14ac:dyDescent="0.25">
      <c r="B14469" t="str">
        <f t="shared" si="229"/>
        <v/>
      </c>
      <c r="K14469"/>
    </row>
    <row r="14470" spans="2:11" x14ac:dyDescent="0.25">
      <c r="B14470" t="str">
        <f t="shared" si="229"/>
        <v/>
      </c>
      <c r="K14470"/>
    </row>
    <row r="14471" spans="2:11" x14ac:dyDescent="0.25">
      <c r="B14471" t="str">
        <f t="shared" si="229"/>
        <v/>
      </c>
      <c r="K14471"/>
    </row>
    <row r="14472" spans="2:11" x14ac:dyDescent="0.25">
      <c r="B14472" t="str">
        <f t="shared" si="229"/>
        <v/>
      </c>
      <c r="K14472"/>
    </row>
    <row r="14473" spans="2:11" x14ac:dyDescent="0.25">
      <c r="B14473" t="str">
        <f t="shared" si="229"/>
        <v/>
      </c>
      <c r="K14473"/>
    </row>
    <row r="14474" spans="2:11" x14ac:dyDescent="0.25">
      <c r="B14474" t="str">
        <f t="shared" ref="B14474:B14537" si="230">LEFT(A14474,3)</f>
        <v/>
      </c>
      <c r="K14474"/>
    </row>
    <row r="14475" spans="2:11" x14ac:dyDescent="0.25">
      <c r="B14475" t="str">
        <f t="shared" si="230"/>
        <v/>
      </c>
      <c r="K14475"/>
    </row>
    <row r="14476" spans="2:11" x14ac:dyDescent="0.25">
      <c r="B14476" t="str">
        <f t="shared" si="230"/>
        <v/>
      </c>
      <c r="K14476"/>
    </row>
    <row r="14477" spans="2:11" x14ac:dyDescent="0.25">
      <c r="B14477" t="str">
        <f t="shared" si="230"/>
        <v/>
      </c>
      <c r="K14477"/>
    </row>
    <row r="14478" spans="2:11" x14ac:dyDescent="0.25">
      <c r="B14478" t="str">
        <f t="shared" si="230"/>
        <v/>
      </c>
      <c r="K14478"/>
    </row>
    <row r="14479" spans="2:11" x14ac:dyDescent="0.25">
      <c r="B14479" t="str">
        <f t="shared" si="230"/>
        <v/>
      </c>
      <c r="K14479"/>
    </row>
    <row r="14480" spans="2:11" x14ac:dyDescent="0.25">
      <c r="B14480" t="str">
        <f t="shared" si="230"/>
        <v/>
      </c>
      <c r="K14480"/>
    </row>
    <row r="14481" spans="2:11" x14ac:dyDescent="0.25">
      <c r="B14481" t="str">
        <f t="shared" si="230"/>
        <v/>
      </c>
      <c r="K14481"/>
    </row>
    <row r="14482" spans="2:11" x14ac:dyDescent="0.25">
      <c r="B14482" t="str">
        <f t="shared" si="230"/>
        <v/>
      </c>
      <c r="K14482"/>
    </row>
    <row r="14483" spans="2:11" x14ac:dyDescent="0.25">
      <c r="B14483" t="str">
        <f t="shared" si="230"/>
        <v/>
      </c>
      <c r="K14483"/>
    </row>
    <row r="14484" spans="2:11" x14ac:dyDescent="0.25">
      <c r="B14484" t="str">
        <f t="shared" si="230"/>
        <v/>
      </c>
      <c r="K14484"/>
    </row>
    <row r="14485" spans="2:11" x14ac:dyDescent="0.25">
      <c r="B14485" t="str">
        <f t="shared" si="230"/>
        <v/>
      </c>
      <c r="K14485"/>
    </row>
    <row r="14486" spans="2:11" x14ac:dyDescent="0.25">
      <c r="B14486" t="str">
        <f t="shared" si="230"/>
        <v/>
      </c>
      <c r="K14486"/>
    </row>
    <row r="14487" spans="2:11" x14ac:dyDescent="0.25">
      <c r="B14487" t="str">
        <f t="shared" si="230"/>
        <v/>
      </c>
      <c r="K14487"/>
    </row>
    <row r="14488" spans="2:11" x14ac:dyDescent="0.25">
      <c r="B14488" t="str">
        <f t="shared" si="230"/>
        <v/>
      </c>
      <c r="K14488"/>
    </row>
    <row r="14489" spans="2:11" x14ac:dyDescent="0.25">
      <c r="B14489" t="str">
        <f t="shared" si="230"/>
        <v/>
      </c>
      <c r="K14489"/>
    </row>
    <row r="14490" spans="2:11" x14ac:dyDescent="0.25">
      <c r="B14490" t="str">
        <f t="shared" si="230"/>
        <v/>
      </c>
      <c r="K14490"/>
    </row>
    <row r="14491" spans="2:11" x14ac:dyDescent="0.25">
      <c r="B14491" t="str">
        <f t="shared" si="230"/>
        <v/>
      </c>
      <c r="K14491"/>
    </row>
    <row r="14492" spans="2:11" x14ac:dyDescent="0.25">
      <c r="B14492" t="str">
        <f t="shared" si="230"/>
        <v/>
      </c>
      <c r="K14492"/>
    </row>
    <row r="14493" spans="2:11" x14ac:dyDescent="0.25">
      <c r="B14493" t="str">
        <f t="shared" si="230"/>
        <v/>
      </c>
      <c r="K14493"/>
    </row>
    <row r="14494" spans="2:11" x14ac:dyDescent="0.25">
      <c r="B14494" t="str">
        <f t="shared" si="230"/>
        <v/>
      </c>
      <c r="K14494"/>
    </row>
    <row r="14495" spans="2:11" x14ac:dyDescent="0.25">
      <c r="B14495" t="str">
        <f t="shared" si="230"/>
        <v/>
      </c>
      <c r="K14495"/>
    </row>
    <row r="14496" spans="2:11" x14ac:dyDescent="0.25">
      <c r="B14496" t="str">
        <f t="shared" si="230"/>
        <v/>
      </c>
      <c r="K14496"/>
    </row>
    <row r="14497" spans="2:11" x14ac:dyDescent="0.25">
      <c r="B14497" t="str">
        <f t="shared" si="230"/>
        <v/>
      </c>
      <c r="K14497"/>
    </row>
    <row r="14498" spans="2:11" x14ac:dyDescent="0.25">
      <c r="B14498" t="str">
        <f t="shared" si="230"/>
        <v/>
      </c>
      <c r="K14498"/>
    </row>
    <row r="14499" spans="2:11" x14ac:dyDescent="0.25">
      <c r="B14499" t="str">
        <f t="shared" si="230"/>
        <v/>
      </c>
      <c r="K14499"/>
    </row>
    <row r="14500" spans="2:11" x14ac:dyDescent="0.25">
      <c r="B14500" t="str">
        <f t="shared" si="230"/>
        <v/>
      </c>
      <c r="K14500"/>
    </row>
    <row r="14501" spans="2:11" x14ac:dyDescent="0.25">
      <c r="B14501" t="str">
        <f t="shared" si="230"/>
        <v/>
      </c>
      <c r="K14501"/>
    </row>
    <row r="14502" spans="2:11" x14ac:dyDescent="0.25">
      <c r="B14502" t="str">
        <f t="shared" si="230"/>
        <v/>
      </c>
      <c r="K14502"/>
    </row>
    <row r="14503" spans="2:11" x14ac:dyDescent="0.25">
      <c r="B14503" t="str">
        <f t="shared" si="230"/>
        <v/>
      </c>
      <c r="K14503"/>
    </row>
    <row r="14504" spans="2:11" x14ac:dyDescent="0.25">
      <c r="B14504" t="str">
        <f t="shared" si="230"/>
        <v/>
      </c>
      <c r="K14504"/>
    </row>
    <row r="14505" spans="2:11" x14ac:dyDescent="0.25">
      <c r="B14505" t="str">
        <f t="shared" si="230"/>
        <v/>
      </c>
      <c r="K14505"/>
    </row>
    <row r="14506" spans="2:11" x14ac:dyDescent="0.25">
      <c r="B14506" t="str">
        <f t="shared" si="230"/>
        <v/>
      </c>
      <c r="K14506"/>
    </row>
    <row r="14507" spans="2:11" x14ac:dyDescent="0.25">
      <c r="B14507" t="str">
        <f t="shared" si="230"/>
        <v/>
      </c>
      <c r="K14507"/>
    </row>
    <row r="14508" spans="2:11" x14ac:dyDescent="0.25">
      <c r="B14508" t="str">
        <f t="shared" si="230"/>
        <v/>
      </c>
      <c r="K14508"/>
    </row>
    <row r="14509" spans="2:11" x14ac:dyDescent="0.25">
      <c r="B14509" t="str">
        <f t="shared" si="230"/>
        <v/>
      </c>
      <c r="K14509"/>
    </row>
    <row r="14510" spans="2:11" x14ac:dyDescent="0.25">
      <c r="B14510" t="str">
        <f t="shared" si="230"/>
        <v/>
      </c>
      <c r="K14510"/>
    </row>
    <row r="14511" spans="2:11" x14ac:dyDescent="0.25">
      <c r="B14511" t="str">
        <f t="shared" si="230"/>
        <v/>
      </c>
      <c r="K14511"/>
    </row>
    <row r="14512" spans="2:11" x14ac:dyDescent="0.25">
      <c r="B14512" t="str">
        <f t="shared" si="230"/>
        <v/>
      </c>
      <c r="K14512"/>
    </row>
    <row r="14513" spans="2:11" x14ac:dyDescent="0.25">
      <c r="B14513" t="str">
        <f t="shared" si="230"/>
        <v/>
      </c>
      <c r="K14513"/>
    </row>
    <row r="14514" spans="2:11" x14ac:dyDescent="0.25">
      <c r="B14514" t="str">
        <f t="shared" si="230"/>
        <v/>
      </c>
      <c r="K14514"/>
    </row>
    <row r="14515" spans="2:11" x14ac:dyDescent="0.25">
      <c r="B14515" t="str">
        <f t="shared" si="230"/>
        <v/>
      </c>
      <c r="K14515"/>
    </row>
    <row r="14516" spans="2:11" x14ac:dyDescent="0.25">
      <c r="B14516" t="str">
        <f t="shared" si="230"/>
        <v/>
      </c>
      <c r="K14516"/>
    </row>
    <row r="14517" spans="2:11" x14ac:dyDescent="0.25">
      <c r="B14517" t="str">
        <f t="shared" si="230"/>
        <v/>
      </c>
      <c r="K14517"/>
    </row>
    <row r="14518" spans="2:11" x14ac:dyDescent="0.25">
      <c r="B14518" t="str">
        <f t="shared" si="230"/>
        <v/>
      </c>
      <c r="K14518"/>
    </row>
    <row r="14519" spans="2:11" x14ac:dyDescent="0.25">
      <c r="B14519" t="str">
        <f t="shared" si="230"/>
        <v/>
      </c>
      <c r="K14519"/>
    </row>
    <row r="14520" spans="2:11" x14ac:dyDescent="0.25">
      <c r="B14520" t="str">
        <f t="shared" si="230"/>
        <v/>
      </c>
      <c r="K14520"/>
    </row>
    <row r="14521" spans="2:11" x14ac:dyDescent="0.25">
      <c r="B14521" t="str">
        <f t="shared" si="230"/>
        <v/>
      </c>
      <c r="K14521"/>
    </row>
    <row r="14522" spans="2:11" x14ac:dyDescent="0.25">
      <c r="B14522" t="str">
        <f t="shared" si="230"/>
        <v/>
      </c>
      <c r="K14522"/>
    </row>
    <row r="14523" spans="2:11" x14ac:dyDescent="0.25">
      <c r="B14523" t="str">
        <f t="shared" si="230"/>
        <v/>
      </c>
      <c r="K14523"/>
    </row>
    <row r="14524" spans="2:11" x14ac:dyDescent="0.25">
      <c r="B14524" t="str">
        <f t="shared" si="230"/>
        <v/>
      </c>
      <c r="K14524"/>
    </row>
    <row r="14525" spans="2:11" x14ac:dyDescent="0.25">
      <c r="B14525" t="str">
        <f t="shared" si="230"/>
        <v/>
      </c>
      <c r="K14525"/>
    </row>
    <row r="14526" spans="2:11" x14ac:dyDescent="0.25">
      <c r="B14526" t="str">
        <f t="shared" si="230"/>
        <v/>
      </c>
      <c r="K14526"/>
    </row>
    <row r="14527" spans="2:11" x14ac:dyDescent="0.25">
      <c r="B14527" t="str">
        <f t="shared" si="230"/>
        <v/>
      </c>
      <c r="K14527"/>
    </row>
    <row r="14528" spans="2:11" x14ac:dyDescent="0.25">
      <c r="B14528" t="str">
        <f t="shared" si="230"/>
        <v/>
      </c>
      <c r="K14528"/>
    </row>
    <row r="14529" spans="2:11" x14ac:dyDescent="0.25">
      <c r="B14529" t="str">
        <f t="shared" si="230"/>
        <v/>
      </c>
      <c r="K14529"/>
    </row>
    <row r="14530" spans="2:11" x14ac:dyDescent="0.25">
      <c r="B14530" t="str">
        <f t="shared" si="230"/>
        <v/>
      </c>
      <c r="K14530"/>
    </row>
    <row r="14531" spans="2:11" x14ac:dyDescent="0.25">
      <c r="B14531" t="str">
        <f t="shared" si="230"/>
        <v/>
      </c>
      <c r="K14531"/>
    </row>
    <row r="14532" spans="2:11" x14ac:dyDescent="0.25">
      <c r="B14532" t="str">
        <f t="shared" si="230"/>
        <v/>
      </c>
      <c r="K14532"/>
    </row>
    <row r="14533" spans="2:11" x14ac:dyDescent="0.25">
      <c r="B14533" t="str">
        <f t="shared" si="230"/>
        <v/>
      </c>
      <c r="K14533"/>
    </row>
    <row r="14534" spans="2:11" x14ac:dyDescent="0.25">
      <c r="B14534" t="str">
        <f t="shared" si="230"/>
        <v/>
      </c>
      <c r="K14534"/>
    </row>
    <row r="14535" spans="2:11" x14ac:dyDescent="0.25">
      <c r="B14535" t="str">
        <f t="shared" si="230"/>
        <v/>
      </c>
      <c r="K14535"/>
    </row>
    <row r="14536" spans="2:11" x14ac:dyDescent="0.25">
      <c r="B14536" t="str">
        <f t="shared" si="230"/>
        <v/>
      </c>
      <c r="K14536"/>
    </row>
    <row r="14537" spans="2:11" x14ac:dyDescent="0.25">
      <c r="B14537" t="str">
        <f t="shared" si="230"/>
        <v/>
      </c>
      <c r="K14537"/>
    </row>
    <row r="14538" spans="2:11" x14ac:dyDescent="0.25">
      <c r="B14538" t="str">
        <f t="shared" ref="B14538:B14601" si="231">LEFT(A14538,3)</f>
        <v/>
      </c>
      <c r="K14538"/>
    </row>
    <row r="14539" spans="2:11" x14ac:dyDescent="0.25">
      <c r="B14539" t="str">
        <f t="shared" si="231"/>
        <v/>
      </c>
      <c r="K14539"/>
    </row>
    <row r="14540" spans="2:11" x14ac:dyDescent="0.25">
      <c r="B14540" t="str">
        <f t="shared" si="231"/>
        <v/>
      </c>
      <c r="K14540"/>
    </row>
    <row r="14541" spans="2:11" x14ac:dyDescent="0.25">
      <c r="B14541" t="str">
        <f t="shared" si="231"/>
        <v/>
      </c>
      <c r="K14541"/>
    </row>
    <row r="14542" spans="2:11" x14ac:dyDescent="0.25">
      <c r="B14542" t="str">
        <f t="shared" si="231"/>
        <v/>
      </c>
      <c r="K14542"/>
    </row>
    <row r="14543" spans="2:11" x14ac:dyDescent="0.25">
      <c r="B14543" t="str">
        <f t="shared" si="231"/>
        <v/>
      </c>
      <c r="K14543"/>
    </row>
    <row r="14544" spans="2:11" x14ac:dyDescent="0.25">
      <c r="B14544" t="str">
        <f t="shared" si="231"/>
        <v/>
      </c>
      <c r="K14544"/>
    </row>
    <row r="14545" spans="2:11" x14ac:dyDescent="0.25">
      <c r="B14545" t="str">
        <f t="shared" si="231"/>
        <v/>
      </c>
      <c r="K14545"/>
    </row>
    <row r="14546" spans="2:11" x14ac:dyDescent="0.25">
      <c r="B14546" t="str">
        <f t="shared" si="231"/>
        <v/>
      </c>
      <c r="K14546"/>
    </row>
    <row r="14547" spans="2:11" x14ac:dyDescent="0.25">
      <c r="B14547" t="str">
        <f t="shared" si="231"/>
        <v/>
      </c>
      <c r="K14547"/>
    </row>
    <row r="14548" spans="2:11" x14ac:dyDescent="0.25">
      <c r="B14548" t="str">
        <f t="shared" si="231"/>
        <v/>
      </c>
      <c r="K14548"/>
    </row>
    <row r="14549" spans="2:11" x14ac:dyDescent="0.25">
      <c r="B14549" t="str">
        <f t="shared" si="231"/>
        <v/>
      </c>
      <c r="K14549"/>
    </row>
    <row r="14550" spans="2:11" x14ac:dyDescent="0.25">
      <c r="B14550" t="str">
        <f t="shared" si="231"/>
        <v/>
      </c>
      <c r="K14550"/>
    </row>
    <row r="14551" spans="2:11" x14ac:dyDescent="0.25">
      <c r="B14551" t="str">
        <f t="shared" si="231"/>
        <v/>
      </c>
      <c r="K14551"/>
    </row>
    <row r="14552" spans="2:11" x14ac:dyDescent="0.25">
      <c r="B14552" t="str">
        <f t="shared" si="231"/>
        <v/>
      </c>
      <c r="K14552"/>
    </row>
    <row r="14553" spans="2:11" x14ac:dyDescent="0.25">
      <c r="B14553" t="str">
        <f t="shared" si="231"/>
        <v/>
      </c>
      <c r="K14553"/>
    </row>
    <row r="14554" spans="2:11" x14ac:dyDescent="0.25">
      <c r="B14554" t="str">
        <f t="shared" si="231"/>
        <v/>
      </c>
      <c r="K14554"/>
    </row>
    <row r="14555" spans="2:11" x14ac:dyDescent="0.25">
      <c r="B14555" t="str">
        <f t="shared" si="231"/>
        <v/>
      </c>
      <c r="K14555"/>
    </row>
    <row r="14556" spans="2:11" x14ac:dyDescent="0.25">
      <c r="B14556" t="str">
        <f t="shared" si="231"/>
        <v/>
      </c>
      <c r="K14556"/>
    </row>
    <row r="14557" spans="2:11" x14ac:dyDescent="0.25">
      <c r="B14557" t="str">
        <f t="shared" si="231"/>
        <v/>
      </c>
      <c r="K14557"/>
    </row>
    <row r="14558" spans="2:11" x14ac:dyDescent="0.25">
      <c r="B14558" t="str">
        <f t="shared" si="231"/>
        <v/>
      </c>
      <c r="K14558"/>
    </row>
    <row r="14559" spans="2:11" x14ac:dyDescent="0.25">
      <c r="B14559" t="str">
        <f t="shared" si="231"/>
        <v/>
      </c>
      <c r="K14559"/>
    </row>
    <row r="14560" spans="2:11" x14ac:dyDescent="0.25">
      <c r="B14560" t="str">
        <f t="shared" si="231"/>
        <v/>
      </c>
      <c r="K14560"/>
    </row>
    <row r="14561" spans="2:11" x14ac:dyDescent="0.25">
      <c r="B14561" t="str">
        <f t="shared" si="231"/>
        <v/>
      </c>
      <c r="K14561"/>
    </row>
    <row r="14562" spans="2:11" x14ac:dyDescent="0.25">
      <c r="B14562" t="str">
        <f t="shared" si="231"/>
        <v/>
      </c>
      <c r="K14562"/>
    </row>
    <row r="14563" spans="2:11" x14ac:dyDescent="0.25">
      <c r="B14563" t="str">
        <f t="shared" si="231"/>
        <v/>
      </c>
      <c r="K14563"/>
    </row>
    <row r="14564" spans="2:11" x14ac:dyDescent="0.25">
      <c r="B14564" t="str">
        <f t="shared" si="231"/>
        <v/>
      </c>
      <c r="K14564"/>
    </row>
    <row r="14565" spans="2:11" x14ac:dyDescent="0.25">
      <c r="B14565" t="str">
        <f t="shared" si="231"/>
        <v/>
      </c>
      <c r="K14565"/>
    </row>
    <row r="14566" spans="2:11" x14ac:dyDescent="0.25">
      <c r="B14566" t="str">
        <f t="shared" si="231"/>
        <v/>
      </c>
      <c r="K14566"/>
    </row>
    <row r="14567" spans="2:11" x14ac:dyDescent="0.25">
      <c r="B14567" t="str">
        <f t="shared" si="231"/>
        <v/>
      </c>
      <c r="K14567"/>
    </row>
    <row r="14568" spans="2:11" x14ac:dyDescent="0.25">
      <c r="B14568" t="str">
        <f t="shared" si="231"/>
        <v/>
      </c>
      <c r="K14568"/>
    </row>
    <row r="14569" spans="2:11" x14ac:dyDescent="0.25">
      <c r="B14569" t="str">
        <f t="shared" si="231"/>
        <v/>
      </c>
      <c r="K14569"/>
    </row>
    <row r="14570" spans="2:11" x14ac:dyDescent="0.25">
      <c r="B14570" t="str">
        <f t="shared" si="231"/>
        <v/>
      </c>
      <c r="K14570"/>
    </row>
    <row r="14571" spans="2:11" x14ac:dyDescent="0.25">
      <c r="B14571" t="str">
        <f t="shared" si="231"/>
        <v/>
      </c>
      <c r="K14571"/>
    </row>
    <row r="14572" spans="2:11" x14ac:dyDescent="0.25">
      <c r="B14572" t="str">
        <f t="shared" si="231"/>
        <v/>
      </c>
      <c r="K14572"/>
    </row>
    <row r="14573" spans="2:11" x14ac:dyDescent="0.25">
      <c r="B14573" t="str">
        <f t="shared" si="231"/>
        <v/>
      </c>
      <c r="K14573"/>
    </row>
    <row r="14574" spans="2:11" x14ac:dyDescent="0.25">
      <c r="B14574" t="str">
        <f t="shared" si="231"/>
        <v/>
      </c>
      <c r="K14574"/>
    </row>
    <row r="14575" spans="2:11" x14ac:dyDescent="0.25">
      <c r="B14575" t="str">
        <f t="shared" si="231"/>
        <v/>
      </c>
      <c r="K14575"/>
    </row>
    <row r="14576" spans="2:11" x14ac:dyDescent="0.25">
      <c r="B14576" t="str">
        <f t="shared" si="231"/>
        <v/>
      </c>
      <c r="K14576"/>
    </row>
    <row r="14577" spans="2:11" x14ac:dyDescent="0.25">
      <c r="B14577" t="str">
        <f t="shared" si="231"/>
        <v/>
      </c>
      <c r="K14577"/>
    </row>
    <row r="14578" spans="2:11" x14ac:dyDescent="0.25">
      <c r="B14578" t="str">
        <f t="shared" si="231"/>
        <v/>
      </c>
      <c r="K14578"/>
    </row>
    <row r="14579" spans="2:11" x14ac:dyDescent="0.25">
      <c r="B14579" t="str">
        <f t="shared" si="231"/>
        <v/>
      </c>
      <c r="K14579"/>
    </row>
    <row r="14580" spans="2:11" x14ac:dyDescent="0.25">
      <c r="B14580" t="str">
        <f t="shared" si="231"/>
        <v/>
      </c>
      <c r="K14580"/>
    </row>
    <row r="14581" spans="2:11" x14ac:dyDescent="0.25">
      <c r="B14581" t="str">
        <f t="shared" si="231"/>
        <v/>
      </c>
      <c r="K14581"/>
    </row>
    <row r="14582" spans="2:11" x14ac:dyDescent="0.25">
      <c r="B14582" t="str">
        <f t="shared" si="231"/>
        <v/>
      </c>
      <c r="K14582"/>
    </row>
    <row r="14583" spans="2:11" x14ac:dyDescent="0.25">
      <c r="B14583" t="str">
        <f t="shared" si="231"/>
        <v/>
      </c>
      <c r="K14583"/>
    </row>
    <row r="14584" spans="2:11" x14ac:dyDescent="0.25">
      <c r="B14584" t="str">
        <f t="shared" si="231"/>
        <v/>
      </c>
      <c r="K14584"/>
    </row>
    <row r="14585" spans="2:11" x14ac:dyDescent="0.25">
      <c r="B14585" t="str">
        <f t="shared" si="231"/>
        <v/>
      </c>
      <c r="K14585"/>
    </row>
    <row r="14586" spans="2:11" x14ac:dyDescent="0.25">
      <c r="B14586" t="str">
        <f t="shared" si="231"/>
        <v/>
      </c>
      <c r="K14586"/>
    </row>
    <row r="14587" spans="2:11" x14ac:dyDescent="0.25">
      <c r="B14587" t="str">
        <f t="shared" si="231"/>
        <v/>
      </c>
      <c r="K14587"/>
    </row>
    <row r="14588" spans="2:11" x14ac:dyDescent="0.25">
      <c r="B14588" t="str">
        <f t="shared" si="231"/>
        <v/>
      </c>
      <c r="K14588"/>
    </row>
    <row r="14589" spans="2:11" x14ac:dyDescent="0.25">
      <c r="B14589" t="str">
        <f t="shared" si="231"/>
        <v/>
      </c>
      <c r="K14589"/>
    </row>
    <row r="14590" spans="2:11" x14ac:dyDescent="0.25">
      <c r="B14590" t="str">
        <f t="shared" si="231"/>
        <v/>
      </c>
      <c r="K14590"/>
    </row>
    <row r="14591" spans="2:11" x14ac:dyDescent="0.25">
      <c r="B14591" t="str">
        <f t="shared" si="231"/>
        <v/>
      </c>
      <c r="K14591"/>
    </row>
    <row r="14592" spans="2:11" x14ac:dyDescent="0.25">
      <c r="B14592" t="str">
        <f t="shared" si="231"/>
        <v/>
      </c>
      <c r="K14592"/>
    </row>
    <row r="14593" spans="2:11" x14ac:dyDescent="0.25">
      <c r="B14593" t="str">
        <f t="shared" si="231"/>
        <v/>
      </c>
      <c r="K14593"/>
    </row>
    <row r="14594" spans="2:11" x14ac:dyDescent="0.25">
      <c r="B14594" t="str">
        <f t="shared" si="231"/>
        <v/>
      </c>
      <c r="K14594"/>
    </row>
    <row r="14595" spans="2:11" x14ac:dyDescent="0.25">
      <c r="B14595" t="str">
        <f t="shared" si="231"/>
        <v/>
      </c>
      <c r="K14595"/>
    </row>
    <row r="14596" spans="2:11" x14ac:dyDescent="0.25">
      <c r="B14596" t="str">
        <f t="shared" si="231"/>
        <v/>
      </c>
      <c r="K14596"/>
    </row>
    <row r="14597" spans="2:11" x14ac:dyDescent="0.25">
      <c r="B14597" t="str">
        <f t="shared" si="231"/>
        <v/>
      </c>
      <c r="K14597"/>
    </row>
    <row r="14598" spans="2:11" x14ac:dyDescent="0.25">
      <c r="B14598" t="str">
        <f t="shared" si="231"/>
        <v/>
      </c>
      <c r="K14598"/>
    </row>
    <row r="14599" spans="2:11" x14ac:dyDescent="0.25">
      <c r="B14599" t="str">
        <f t="shared" si="231"/>
        <v/>
      </c>
      <c r="K14599"/>
    </row>
    <row r="14600" spans="2:11" x14ac:dyDescent="0.25">
      <c r="B14600" t="str">
        <f t="shared" si="231"/>
        <v/>
      </c>
      <c r="K14600"/>
    </row>
    <row r="14601" spans="2:11" x14ac:dyDescent="0.25">
      <c r="B14601" t="str">
        <f t="shared" si="231"/>
        <v/>
      </c>
      <c r="K14601"/>
    </row>
    <row r="14602" spans="2:11" x14ac:dyDescent="0.25">
      <c r="B14602" t="str">
        <f t="shared" ref="B14602:B14665" si="232">LEFT(A14602,3)</f>
        <v/>
      </c>
      <c r="K14602"/>
    </row>
    <row r="14603" spans="2:11" x14ac:dyDescent="0.25">
      <c r="B14603" t="str">
        <f t="shared" si="232"/>
        <v/>
      </c>
      <c r="K14603"/>
    </row>
    <row r="14604" spans="2:11" x14ac:dyDescent="0.25">
      <c r="B14604" t="str">
        <f t="shared" si="232"/>
        <v/>
      </c>
      <c r="K14604"/>
    </row>
    <row r="14605" spans="2:11" x14ac:dyDescent="0.25">
      <c r="B14605" t="str">
        <f t="shared" si="232"/>
        <v/>
      </c>
      <c r="K14605"/>
    </row>
    <row r="14606" spans="2:11" x14ac:dyDescent="0.25">
      <c r="B14606" t="str">
        <f t="shared" si="232"/>
        <v/>
      </c>
      <c r="K14606"/>
    </row>
    <row r="14607" spans="2:11" x14ac:dyDescent="0.25">
      <c r="B14607" t="str">
        <f t="shared" si="232"/>
        <v/>
      </c>
      <c r="K14607"/>
    </row>
    <row r="14608" spans="2:11" x14ac:dyDescent="0.25">
      <c r="B14608" t="str">
        <f t="shared" si="232"/>
        <v/>
      </c>
      <c r="K14608"/>
    </row>
    <row r="14609" spans="2:11" x14ac:dyDescent="0.25">
      <c r="B14609" t="str">
        <f t="shared" si="232"/>
        <v/>
      </c>
      <c r="K14609"/>
    </row>
    <row r="14610" spans="2:11" x14ac:dyDescent="0.25">
      <c r="B14610" t="str">
        <f t="shared" si="232"/>
        <v/>
      </c>
      <c r="K14610"/>
    </row>
    <row r="14611" spans="2:11" x14ac:dyDescent="0.25">
      <c r="B14611" t="str">
        <f t="shared" si="232"/>
        <v/>
      </c>
      <c r="K14611"/>
    </row>
    <row r="14612" spans="2:11" x14ac:dyDescent="0.25">
      <c r="B14612" t="str">
        <f t="shared" si="232"/>
        <v/>
      </c>
      <c r="K14612"/>
    </row>
    <row r="14613" spans="2:11" x14ac:dyDescent="0.25">
      <c r="B14613" t="str">
        <f t="shared" si="232"/>
        <v/>
      </c>
      <c r="K14613"/>
    </row>
    <row r="14614" spans="2:11" x14ac:dyDescent="0.25">
      <c r="B14614" t="str">
        <f t="shared" si="232"/>
        <v/>
      </c>
      <c r="K14614"/>
    </row>
    <row r="14615" spans="2:11" x14ac:dyDescent="0.25">
      <c r="B14615" t="str">
        <f t="shared" si="232"/>
        <v/>
      </c>
      <c r="K14615"/>
    </row>
    <row r="14616" spans="2:11" x14ac:dyDescent="0.25">
      <c r="B14616" t="str">
        <f t="shared" si="232"/>
        <v/>
      </c>
      <c r="K14616"/>
    </row>
    <row r="14617" spans="2:11" x14ac:dyDescent="0.25">
      <c r="B14617" t="str">
        <f t="shared" si="232"/>
        <v/>
      </c>
      <c r="K14617"/>
    </row>
    <row r="14618" spans="2:11" x14ac:dyDescent="0.25">
      <c r="B14618" t="str">
        <f t="shared" si="232"/>
        <v/>
      </c>
      <c r="K14618"/>
    </row>
    <row r="14619" spans="2:11" x14ac:dyDescent="0.25">
      <c r="B14619" t="str">
        <f t="shared" si="232"/>
        <v/>
      </c>
      <c r="K14619"/>
    </row>
    <row r="14620" spans="2:11" x14ac:dyDescent="0.25">
      <c r="B14620" t="str">
        <f t="shared" si="232"/>
        <v/>
      </c>
      <c r="K14620"/>
    </row>
    <row r="14621" spans="2:11" x14ac:dyDescent="0.25">
      <c r="B14621" t="str">
        <f t="shared" si="232"/>
        <v/>
      </c>
      <c r="K14621"/>
    </row>
    <row r="14622" spans="2:11" x14ac:dyDescent="0.25">
      <c r="B14622" t="str">
        <f t="shared" si="232"/>
        <v/>
      </c>
      <c r="K14622"/>
    </row>
    <row r="14623" spans="2:11" x14ac:dyDescent="0.25">
      <c r="B14623" t="str">
        <f t="shared" si="232"/>
        <v/>
      </c>
      <c r="K14623"/>
    </row>
    <row r="14624" spans="2:11" x14ac:dyDescent="0.25">
      <c r="B14624" t="str">
        <f t="shared" si="232"/>
        <v/>
      </c>
      <c r="K14624"/>
    </row>
    <row r="14625" spans="2:11" x14ac:dyDescent="0.25">
      <c r="B14625" t="str">
        <f t="shared" si="232"/>
        <v/>
      </c>
      <c r="K14625"/>
    </row>
    <row r="14626" spans="2:11" x14ac:dyDescent="0.25">
      <c r="B14626" t="str">
        <f t="shared" si="232"/>
        <v/>
      </c>
      <c r="K14626"/>
    </row>
    <row r="14627" spans="2:11" x14ac:dyDescent="0.25">
      <c r="B14627" t="str">
        <f t="shared" si="232"/>
        <v/>
      </c>
      <c r="K14627"/>
    </row>
    <row r="14628" spans="2:11" x14ac:dyDescent="0.25">
      <c r="B14628" t="str">
        <f t="shared" si="232"/>
        <v/>
      </c>
      <c r="K14628"/>
    </row>
    <row r="14629" spans="2:11" x14ac:dyDescent="0.25">
      <c r="B14629" t="str">
        <f t="shared" si="232"/>
        <v/>
      </c>
      <c r="K14629"/>
    </row>
    <row r="14630" spans="2:11" x14ac:dyDescent="0.25">
      <c r="B14630" t="str">
        <f t="shared" si="232"/>
        <v/>
      </c>
      <c r="K14630"/>
    </row>
    <row r="14631" spans="2:11" x14ac:dyDescent="0.25">
      <c r="B14631" t="str">
        <f t="shared" si="232"/>
        <v/>
      </c>
      <c r="K14631"/>
    </row>
    <row r="14632" spans="2:11" x14ac:dyDescent="0.25">
      <c r="B14632" t="str">
        <f t="shared" si="232"/>
        <v/>
      </c>
      <c r="K14632"/>
    </row>
    <row r="14633" spans="2:11" x14ac:dyDescent="0.25">
      <c r="B14633" t="str">
        <f t="shared" si="232"/>
        <v/>
      </c>
      <c r="K14633"/>
    </row>
    <row r="14634" spans="2:11" x14ac:dyDescent="0.25">
      <c r="B14634" t="str">
        <f t="shared" si="232"/>
        <v/>
      </c>
      <c r="K14634"/>
    </row>
    <row r="14635" spans="2:11" x14ac:dyDescent="0.25">
      <c r="B14635" t="str">
        <f t="shared" si="232"/>
        <v/>
      </c>
      <c r="K14635"/>
    </row>
    <row r="14636" spans="2:11" x14ac:dyDescent="0.25">
      <c r="B14636" t="str">
        <f t="shared" si="232"/>
        <v/>
      </c>
      <c r="K14636"/>
    </row>
    <row r="14637" spans="2:11" x14ac:dyDescent="0.25">
      <c r="B14637" t="str">
        <f t="shared" si="232"/>
        <v/>
      </c>
      <c r="K14637"/>
    </row>
    <row r="14638" spans="2:11" x14ac:dyDescent="0.25">
      <c r="B14638" t="str">
        <f t="shared" si="232"/>
        <v/>
      </c>
      <c r="K14638"/>
    </row>
    <row r="14639" spans="2:11" x14ac:dyDescent="0.25">
      <c r="B14639" t="str">
        <f t="shared" si="232"/>
        <v/>
      </c>
      <c r="K14639"/>
    </row>
    <row r="14640" spans="2:11" x14ac:dyDescent="0.25">
      <c r="B14640" t="str">
        <f t="shared" si="232"/>
        <v/>
      </c>
      <c r="K14640"/>
    </row>
    <row r="14641" spans="2:11" x14ac:dyDescent="0.25">
      <c r="B14641" t="str">
        <f t="shared" si="232"/>
        <v/>
      </c>
      <c r="K14641"/>
    </row>
    <row r="14642" spans="2:11" x14ac:dyDescent="0.25">
      <c r="B14642" t="str">
        <f t="shared" si="232"/>
        <v/>
      </c>
      <c r="K14642"/>
    </row>
    <row r="14643" spans="2:11" x14ac:dyDescent="0.25">
      <c r="B14643" t="str">
        <f t="shared" si="232"/>
        <v/>
      </c>
      <c r="K14643"/>
    </row>
    <row r="14644" spans="2:11" x14ac:dyDescent="0.25">
      <c r="B14644" t="str">
        <f t="shared" si="232"/>
        <v/>
      </c>
      <c r="K14644"/>
    </row>
    <row r="14645" spans="2:11" x14ac:dyDescent="0.25">
      <c r="B14645" t="str">
        <f t="shared" si="232"/>
        <v/>
      </c>
      <c r="K14645"/>
    </row>
    <row r="14646" spans="2:11" x14ac:dyDescent="0.25">
      <c r="B14646" t="str">
        <f t="shared" si="232"/>
        <v/>
      </c>
      <c r="K14646"/>
    </row>
    <row r="14647" spans="2:11" x14ac:dyDescent="0.25">
      <c r="B14647" t="str">
        <f t="shared" si="232"/>
        <v/>
      </c>
      <c r="K14647"/>
    </row>
    <row r="14648" spans="2:11" x14ac:dyDescent="0.25">
      <c r="B14648" t="str">
        <f t="shared" si="232"/>
        <v/>
      </c>
      <c r="K14648"/>
    </row>
    <row r="14649" spans="2:11" x14ac:dyDescent="0.25">
      <c r="B14649" t="str">
        <f t="shared" si="232"/>
        <v/>
      </c>
      <c r="K14649"/>
    </row>
    <row r="14650" spans="2:11" x14ac:dyDescent="0.25">
      <c r="B14650" t="str">
        <f t="shared" si="232"/>
        <v/>
      </c>
      <c r="K14650"/>
    </row>
    <row r="14651" spans="2:11" x14ac:dyDescent="0.25">
      <c r="B14651" t="str">
        <f t="shared" si="232"/>
        <v/>
      </c>
      <c r="K14651"/>
    </row>
    <row r="14652" spans="2:11" x14ac:dyDescent="0.25">
      <c r="B14652" t="str">
        <f t="shared" si="232"/>
        <v/>
      </c>
      <c r="K14652"/>
    </row>
    <row r="14653" spans="2:11" x14ac:dyDescent="0.25">
      <c r="B14653" t="str">
        <f t="shared" si="232"/>
        <v/>
      </c>
      <c r="K14653"/>
    </row>
    <row r="14654" spans="2:11" x14ac:dyDescent="0.25">
      <c r="B14654" t="str">
        <f t="shared" si="232"/>
        <v/>
      </c>
      <c r="K14654"/>
    </row>
    <row r="14655" spans="2:11" x14ac:dyDescent="0.25">
      <c r="B14655" t="str">
        <f t="shared" si="232"/>
        <v/>
      </c>
      <c r="K14655"/>
    </row>
    <row r="14656" spans="2:11" x14ac:dyDescent="0.25">
      <c r="B14656" t="str">
        <f t="shared" si="232"/>
        <v/>
      </c>
      <c r="K14656"/>
    </row>
    <row r="14657" spans="2:11" x14ac:dyDescent="0.25">
      <c r="B14657" t="str">
        <f t="shared" si="232"/>
        <v/>
      </c>
      <c r="K14657"/>
    </row>
    <row r="14658" spans="2:11" x14ac:dyDescent="0.25">
      <c r="B14658" t="str">
        <f t="shared" si="232"/>
        <v/>
      </c>
      <c r="K14658"/>
    </row>
    <row r="14659" spans="2:11" x14ac:dyDescent="0.25">
      <c r="B14659" t="str">
        <f t="shared" si="232"/>
        <v/>
      </c>
      <c r="K14659"/>
    </row>
    <row r="14660" spans="2:11" x14ac:dyDescent="0.25">
      <c r="B14660" t="str">
        <f t="shared" si="232"/>
        <v/>
      </c>
      <c r="K14660"/>
    </row>
    <row r="14661" spans="2:11" x14ac:dyDescent="0.25">
      <c r="B14661" t="str">
        <f t="shared" si="232"/>
        <v/>
      </c>
      <c r="K14661"/>
    </row>
    <row r="14662" spans="2:11" x14ac:dyDescent="0.25">
      <c r="B14662" t="str">
        <f t="shared" si="232"/>
        <v/>
      </c>
      <c r="K14662"/>
    </row>
    <row r="14663" spans="2:11" x14ac:dyDescent="0.25">
      <c r="B14663" t="str">
        <f t="shared" si="232"/>
        <v/>
      </c>
      <c r="K14663"/>
    </row>
    <row r="14664" spans="2:11" x14ac:dyDescent="0.25">
      <c r="B14664" t="str">
        <f t="shared" si="232"/>
        <v/>
      </c>
      <c r="K14664"/>
    </row>
    <row r="14665" spans="2:11" x14ac:dyDescent="0.25">
      <c r="B14665" t="str">
        <f t="shared" si="232"/>
        <v/>
      </c>
      <c r="K14665"/>
    </row>
    <row r="14666" spans="2:11" x14ac:dyDescent="0.25">
      <c r="B14666" t="str">
        <f t="shared" ref="B14666:B14729" si="233">LEFT(A14666,3)</f>
        <v/>
      </c>
      <c r="K14666"/>
    </row>
    <row r="14667" spans="2:11" x14ac:dyDescent="0.25">
      <c r="B14667" t="str">
        <f t="shared" si="233"/>
        <v/>
      </c>
      <c r="K14667"/>
    </row>
    <row r="14668" spans="2:11" x14ac:dyDescent="0.25">
      <c r="B14668" t="str">
        <f t="shared" si="233"/>
        <v/>
      </c>
      <c r="K14668"/>
    </row>
    <row r="14669" spans="2:11" x14ac:dyDescent="0.25">
      <c r="B14669" t="str">
        <f t="shared" si="233"/>
        <v/>
      </c>
      <c r="K14669"/>
    </row>
    <row r="14670" spans="2:11" x14ac:dyDescent="0.25">
      <c r="B14670" t="str">
        <f t="shared" si="233"/>
        <v/>
      </c>
      <c r="K14670"/>
    </row>
    <row r="14671" spans="2:11" x14ac:dyDescent="0.25">
      <c r="B14671" t="str">
        <f t="shared" si="233"/>
        <v/>
      </c>
      <c r="K14671"/>
    </row>
    <row r="14672" spans="2:11" x14ac:dyDescent="0.25">
      <c r="B14672" t="str">
        <f t="shared" si="233"/>
        <v/>
      </c>
      <c r="K14672"/>
    </row>
    <row r="14673" spans="2:11" x14ac:dyDescent="0.25">
      <c r="B14673" t="str">
        <f t="shared" si="233"/>
        <v/>
      </c>
      <c r="K14673"/>
    </row>
    <row r="14674" spans="2:11" x14ac:dyDescent="0.25">
      <c r="B14674" t="str">
        <f t="shared" si="233"/>
        <v/>
      </c>
      <c r="K14674"/>
    </row>
    <row r="14675" spans="2:11" x14ac:dyDescent="0.25">
      <c r="B14675" t="str">
        <f t="shared" si="233"/>
        <v/>
      </c>
      <c r="K14675"/>
    </row>
    <row r="14676" spans="2:11" x14ac:dyDescent="0.25">
      <c r="B14676" t="str">
        <f t="shared" si="233"/>
        <v/>
      </c>
      <c r="K14676"/>
    </row>
    <row r="14677" spans="2:11" x14ac:dyDescent="0.25">
      <c r="B14677" t="str">
        <f t="shared" si="233"/>
        <v/>
      </c>
      <c r="K14677"/>
    </row>
    <row r="14678" spans="2:11" x14ac:dyDescent="0.25">
      <c r="B14678" t="str">
        <f t="shared" si="233"/>
        <v/>
      </c>
      <c r="K14678"/>
    </row>
    <row r="14679" spans="2:11" x14ac:dyDescent="0.25">
      <c r="B14679" t="str">
        <f t="shared" si="233"/>
        <v/>
      </c>
      <c r="K14679"/>
    </row>
    <row r="14680" spans="2:11" x14ac:dyDescent="0.25">
      <c r="B14680" t="str">
        <f t="shared" si="233"/>
        <v/>
      </c>
      <c r="K14680"/>
    </row>
    <row r="14681" spans="2:11" x14ac:dyDescent="0.25">
      <c r="B14681" t="str">
        <f t="shared" si="233"/>
        <v/>
      </c>
      <c r="K14681"/>
    </row>
    <row r="14682" spans="2:11" x14ac:dyDescent="0.25">
      <c r="B14682" t="str">
        <f t="shared" si="233"/>
        <v/>
      </c>
      <c r="K14682"/>
    </row>
    <row r="14683" spans="2:11" x14ac:dyDescent="0.25">
      <c r="B14683" t="str">
        <f t="shared" si="233"/>
        <v/>
      </c>
      <c r="K14683"/>
    </row>
    <row r="14684" spans="2:11" x14ac:dyDescent="0.25">
      <c r="B14684" t="str">
        <f t="shared" si="233"/>
        <v/>
      </c>
      <c r="K14684"/>
    </row>
    <row r="14685" spans="2:11" x14ac:dyDescent="0.25">
      <c r="B14685" t="str">
        <f t="shared" si="233"/>
        <v/>
      </c>
      <c r="K14685"/>
    </row>
    <row r="14686" spans="2:11" x14ac:dyDescent="0.25">
      <c r="B14686" t="str">
        <f t="shared" si="233"/>
        <v/>
      </c>
      <c r="K14686"/>
    </row>
    <row r="14687" spans="2:11" x14ac:dyDescent="0.25">
      <c r="B14687" t="str">
        <f t="shared" si="233"/>
        <v/>
      </c>
      <c r="K14687"/>
    </row>
    <row r="14688" spans="2:11" x14ac:dyDescent="0.25">
      <c r="B14688" t="str">
        <f t="shared" si="233"/>
        <v/>
      </c>
      <c r="K14688"/>
    </row>
    <row r="14689" spans="2:11" x14ac:dyDescent="0.25">
      <c r="B14689" t="str">
        <f t="shared" si="233"/>
        <v/>
      </c>
      <c r="K14689"/>
    </row>
    <row r="14690" spans="2:11" x14ac:dyDescent="0.25">
      <c r="B14690" t="str">
        <f t="shared" si="233"/>
        <v/>
      </c>
      <c r="K14690"/>
    </row>
    <row r="14691" spans="2:11" x14ac:dyDescent="0.25">
      <c r="B14691" t="str">
        <f t="shared" si="233"/>
        <v/>
      </c>
      <c r="K14691"/>
    </row>
    <row r="14692" spans="2:11" x14ac:dyDescent="0.25">
      <c r="B14692" t="str">
        <f t="shared" si="233"/>
        <v/>
      </c>
      <c r="K14692"/>
    </row>
    <row r="14693" spans="2:11" x14ac:dyDescent="0.25">
      <c r="B14693" t="str">
        <f t="shared" si="233"/>
        <v/>
      </c>
      <c r="K14693"/>
    </row>
    <row r="14694" spans="2:11" x14ac:dyDescent="0.25">
      <c r="B14694" t="str">
        <f t="shared" si="233"/>
        <v/>
      </c>
      <c r="K14694"/>
    </row>
    <row r="14695" spans="2:11" x14ac:dyDescent="0.25">
      <c r="B14695" t="str">
        <f t="shared" si="233"/>
        <v/>
      </c>
      <c r="K14695"/>
    </row>
    <row r="14696" spans="2:11" x14ac:dyDescent="0.25">
      <c r="B14696" t="str">
        <f t="shared" si="233"/>
        <v/>
      </c>
      <c r="K14696"/>
    </row>
    <row r="14697" spans="2:11" x14ac:dyDescent="0.25">
      <c r="B14697" t="str">
        <f t="shared" si="233"/>
        <v/>
      </c>
      <c r="K14697"/>
    </row>
    <row r="14698" spans="2:11" x14ac:dyDescent="0.25">
      <c r="B14698" t="str">
        <f t="shared" si="233"/>
        <v/>
      </c>
      <c r="K14698"/>
    </row>
    <row r="14699" spans="2:11" x14ac:dyDescent="0.25">
      <c r="B14699" t="str">
        <f t="shared" si="233"/>
        <v/>
      </c>
      <c r="K14699"/>
    </row>
    <row r="14700" spans="2:11" x14ac:dyDescent="0.25">
      <c r="B14700" t="str">
        <f t="shared" si="233"/>
        <v/>
      </c>
      <c r="K14700"/>
    </row>
    <row r="14701" spans="2:11" x14ac:dyDescent="0.25">
      <c r="B14701" t="str">
        <f t="shared" si="233"/>
        <v/>
      </c>
      <c r="K14701"/>
    </row>
    <row r="14702" spans="2:11" x14ac:dyDescent="0.25">
      <c r="B14702" t="str">
        <f t="shared" si="233"/>
        <v/>
      </c>
      <c r="K14702"/>
    </row>
    <row r="14703" spans="2:11" x14ac:dyDescent="0.25">
      <c r="B14703" t="str">
        <f t="shared" si="233"/>
        <v/>
      </c>
      <c r="K14703"/>
    </row>
    <row r="14704" spans="2:11" x14ac:dyDescent="0.25">
      <c r="B14704" t="str">
        <f t="shared" si="233"/>
        <v/>
      </c>
      <c r="K14704"/>
    </row>
    <row r="14705" spans="2:11" x14ac:dyDescent="0.25">
      <c r="B14705" t="str">
        <f t="shared" si="233"/>
        <v/>
      </c>
      <c r="K14705"/>
    </row>
    <row r="14706" spans="2:11" x14ac:dyDescent="0.25">
      <c r="B14706" t="str">
        <f t="shared" si="233"/>
        <v/>
      </c>
      <c r="K14706"/>
    </row>
    <row r="14707" spans="2:11" x14ac:dyDescent="0.25">
      <c r="B14707" t="str">
        <f t="shared" si="233"/>
        <v/>
      </c>
      <c r="K14707"/>
    </row>
    <row r="14708" spans="2:11" x14ac:dyDescent="0.25">
      <c r="B14708" t="str">
        <f t="shared" si="233"/>
        <v/>
      </c>
      <c r="K14708"/>
    </row>
    <row r="14709" spans="2:11" x14ac:dyDescent="0.25">
      <c r="B14709" t="str">
        <f t="shared" si="233"/>
        <v/>
      </c>
      <c r="K14709"/>
    </row>
    <row r="14710" spans="2:11" x14ac:dyDescent="0.25">
      <c r="B14710" t="str">
        <f t="shared" si="233"/>
        <v/>
      </c>
      <c r="K14710"/>
    </row>
    <row r="14711" spans="2:11" x14ac:dyDescent="0.25">
      <c r="B14711" t="str">
        <f t="shared" si="233"/>
        <v/>
      </c>
      <c r="K14711"/>
    </row>
    <row r="14712" spans="2:11" x14ac:dyDescent="0.25">
      <c r="B14712" t="str">
        <f t="shared" si="233"/>
        <v/>
      </c>
      <c r="K14712"/>
    </row>
    <row r="14713" spans="2:11" x14ac:dyDescent="0.25">
      <c r="B14713" t="str">
        <f t="shared" si="233"/>
        <v/>
      </c>
      <c r="K14713"/>
    </row>
    <row r="14714" spans="2:11" x14ac:dyDescent="0.25">
      <c r="B14714" t="str">
        <f t="shared" si="233"/>
        <v/>
      </c>
      <c r="K14714"/>
    </row>
    <row r="14715" spans="2:11" x14ac:dyDescent="0.25">
      <c r="B14715" t="str">
        <f t="shared" si="233"/>
        <v/>
      </c>
      <c r="K14715"/>
    </row>
    <row r="14716" spans="2:11" x14ac:dyDescent="0.25">
      <c r="B14716" t="str">
        <f t="shared" si="233"/>
        <v/>
      </c>
      <c r="K14716"/>
    </row>
    <row r="14717" spans="2:11" x14ac:dyDescent="0.25">
      <c r="B14717" t="str">
        <f t="shared" si="233"/>
        <v/>
      </c>
      <c r="K14717"/>
    </row>
    <row r="14718" spans="2:11" x14ac:dyDescent="0.25">
      <c r="B14718" t="str">
        <f t="shared" si="233"/>
        <v/>
      </c>
      <c r="K14718"/>
    </row>
    <row r="14719" spans="2:11" x14ac:dyDescent="0.25">
      <c r="B14719" t="str">
        <f t="shared" si="233"/>
        <v/>
      </c>
      <c r="K14719"/>
    </row>
    <row r="14720" spans="2:11" x14ac:dyDescent="0.25">
      <c r="B14720" t="str">
        <f t="shared" si="233"/>
        <v/>
      </c>
      <c r="K14720"/>
    </row>
    <row r="14721" spans="2:11" x14ac:dyDescent="0.25">
      <c r="B14721" t="str">
        <f t="shared" si="233"/>
        <v/>
      </c>
      <c r="K14721"/>
    </row>
    <row r="14722" spans="2:11" x14ac:dyDescent="0.25">
      <c r="B14722" t="str">
        <f t="shared" si="233"/>
        <v/>
      </c>
      <c r="K14722"/>
    </row>
    <row r="14723" spans="2:11" x14ac:dyDescent="0.25">
      <c r="B14723" t="str">
        <f t="shared" si="233"/>
        <v/>
      </c>
      <c r="K14723"/>
    </row>
    <row r="14724" spans="2:11" x14ac:dyDescent="0.25">
      <c r="B14724" t="str">
        <f t="shared" si="233"/>
        <v/>
      </c>
      <c r="K14724"/>
    </row>
    <row r="14725" spans="2:11" x14ac:dyDescent="0.25">
      <c r="B14725" t="str">
        <f t="shared" si="233"/>
        <v/>
      </c>
      <c r="K14725"/>
    </row>
    <row r="14726" spans="2:11" x14ac:dyDescent="0.25">
      <c r="B14726" t="str">
        <f t="shared" si="233"/>
        <v/>
      </c>
      <c r="K14726"/>
    </row>
    <row r="14727" spans="2:11" x14ac:dyDescent="0.25">
      <c r="B14727" t="str">
        <f t="shared" si="233"/>
        <v/>
      </c>
      <c r="K14727"/>
    </row>
    <row r="14728" spans="2:11" x14ac:dyDescent="0.25">
      <c r="B14728" t="str">
        <f t="shared" si="233"/>
        <v/>
      </c>
      <c r="K14728"/>
    </row>
    <row r="14729" spans="2:11" x14ac:dyDescent="0.25">
      <c r="B14729" t="str">
        <f t="shared" si="233"/>
        <v/>
      </c>
      <c r="K14729"/>
    </row>
    <row r="14730" spans="2:11" x14ac:dyDescent="0.25">
      <c r="B14730" t="str">
        <f t="shared" ref="B14730:B14793" si="234">LEFT(A14730,3)</f>
        <v/>
      </c>
      <c r="K14730"/>
    </row>
    <row r="14731" spans="2:11" x14ac:dyDescent="0.25">
      <c r="B14731" t="str">
        <f t="shared" si="234"/>
        <v/>
      </c>
      <c r="K14731"/>
    </row>
    <row r="14732" spans="2:11" x14ac:dyDescent="0.25">
      <c r="B14732" t="str">
        <f t="shared" si="234"/>
        <v/>
      </c>
      <c r="K14732"/>
    </row>
    <row r="14733" spans="2:11" x14ac:dyDescent="0.25">
      <c r="B14733" t="str">
        <f t="shared" si="234"/>
        <v/>
      </c>
      <c r="K14733"/>
    </row>
    <row r="14734" spans="2:11" x14ac:dyDescent="0.25">
      <c r="B14734" t="str">
        <f t="shared" si="234"/>
        <v/>
      </c>
      <c r="K14734"/>
    </row>
    <row r="14735" spans="2:11" x14ac:dyDescent="0.25">
      <c r="B14735" t="str">
        <f t="shared" si="234"/>
        <v/>
      </c>
      <c r="K14735"/>
    </row>
    <row r="14736" spans="2:11" x14ac:dyDescent="0.25">
      <c r="B14736" t="str">
        <f t="shared" si="234"/>
        <v/>
      </c>
      <c r="K14736"/>
    </row>
    <row r="14737" spans="2:11" x14ac:dyDescent="0.25">
      <c r="B14737" t="str">
        <f t="shared" si="234"/>
        <v/>
      </c>
      <c r="K14737"/>
    </row>
    <row r="14738" spans="2:11" x14ac:dyDescent="0.25">
      <c r="B14738" t="str">
        <f t="shared" si="234"/>
        <v/>
      </c>
      <c r="K14738"/>
    </row>
    <row r="14739" spans="2:11" x14ac:dyDescent="0.25">
      <c r="B14739" t="str">
        <f t="shared" si="234"/>
        <v/>
      </c>
      <c r="K14739"/>
    </row>
    <row r="14740" spans="2:11" x14ac:dyDescent="0.25">
      <c r="B14740" t="str">
        <f t="shared" si="234"/>
        <v/>
      </c>
      <c r="K14740"/>
    </row>
    <row r="14741" spans="2:11" x14ac:dyDescent="0.25">
      <c r="B14741" t="str">
        <f t="shared" si="234"/>
        <v/>
      </c>
      <c r="K14741"/>
    </row>
    <row r="14742" spans="2:11" x14ac:dyDescent="0.25">
      <c r="B14742" t="str">
        <f t="shared" si="234"/>
        <v/>
      </c>
      <c r="K14742"/>
    </row>
    <row r="14743" spans="2:11" x14ac:dyDescent="0.25">
      <c r="B14743" t="str">
        <f t="shared" si="234"/>
        <v/>
      </c>
      <c r="K14743"/>
    </row>
    <row r="14744" spans="2:11" x14ac:dyDescent="0.25">
      <c r="B14744" t="str">
        <f t="shared" si="234"/>
        <v/>
      </c>
      <c r="K14744"/>
    </row>
    <row r="14745" spans="2:11" x14ac:dyDescent="0.25">
      <c r="B14745" t="str">
        <f t="shared" si="234"/>
        <v/>
      </c>
      <c r="K14745"/>
    </row>
    <row r="14746" spans="2:11" x14ac:dyDescent="0.25">
      <c r="B14746" t="str">
        <f t="shared" si="234"/>
        <v/>
      </c>
      <c r="K14746"/>
    </row>
    <row r="14747" spans="2:11" x14ac:dyDescent="0.25">
      <c r="B14747" t="str">
        <f t="shared" si="234"/>
        <v/>
      </c>
      <c r="K14747"/>
    </row>
    <row r="14748" spans="2:11" x14ac:dyDescent="0.25">
      <c r="B14748" t="str">
        <f t="shared" si="234"/>
        <v/>
      </c>
      <c r="K14748"/>
    </row>
    <row r="14749" spans="2:11" x14ac:dyDescent="0.25">
      <c r="B14749" t="str">
        <f t="shared" si="234"/>
        <v/>
      </c>
      <c r="K14749"/>
    </row>
    <row r="14750" spans="2:11" x14ac:dyDescent="0.25">
      <c r="B14750" t="str">
        <f t="shared" si="234"/>
        <v/>
      </c>
      <c r="K14750"/>
    </row>
    <row r="14751" spans="2:11" x14ac:dyDescent="0.25">
      <c r="B14751" t="str">
        <f t="shared" si="234"/>
        <v/>
      </c>
      <c r="K14751"/>
    </row>
    <row r="14752" spans="2:11" x14ac:dyDescent="0.25">
      <c r="B14752" t="str">
        <f t="shared" si="234"/>
        <v/>
      </c>
      <c r="K14752"/>
    </row>
    <row r="14753" spans="2:11" x14ac:dyDescent="0.25">
      <c r="B14753" t="str">
        <f t="shared" si="234"/>
        <v/>
      </c>
      <c r="K14753"/>
    </row>
    <row r="14754" spans="2:11" x14ac:dyDescent="0.25">
      <c r="B14754" t="str">
        <f t="shared" si="234"/>
        <v/>
      </c>
      <c r="K14754"/>
    </row>
    <row r="14755" spans="2:11" x14ac:dyDescent="0.25">
      <c r="B14755" t="str">
        <f t="shared" si="234"/>
        <v/>
      </c>
      <c r="K14755"/>
    </row>
    <row r="14756" spans="2:11" x14ac:dyDescent="0.25">
      <c r="B14756" t="str">
        <f t="shared" si="234"/>
        <v/>
      </c>
      <c r="K14756"/>
    </row>
    <row r="14757" spans="2:11" x14ac:dyDescent="0.25">
      <c r="B14757" t="str">
        <f t="shared" si="234"/>
        <v/>
      </c>
      <c r="K14757"/>
    </row>
    <row r="14758" spans="2:11" x14ac:dyDescent="0.25">
      <c r="B14758" t="str">
        <f t="shared" si="234"/>
        <v/>
      </c>
      <c r="K14758"/>
    </row>
    <row r="14759" spans="2:11" x14ac:dyDescent="0.25">
      <c r="B14759" t="str">
        <f t="shared" si="234"/>
        <v/>
      </c>
      <c r="K14759"/>
    </row>
    <row r="14760" spans="2:11" x14ac:dyDescent="0.25">
      <c r="B14760" t="str">
        <f t="shared" si="234"/>
        <v/>
      </c>
      <c r="K14760"/>
    </row>
    <row r="14761" spans="2:11" x14ac:dyDescent="0.25">
      <c r="B14761" t="str">
        <f t="shared" si="234"/>
        <v/>
      </c>
      <c r="K14761"/>
    </row>
    <row r="14762" spans="2:11" x14ac:dyDescent="0.25">
      <c r="B14762" t="str">
        <f t="shared" si="234"/>
        <v/>
      </c>
      <c r="K14762"/>
    </row>
    <row r="14763" spans="2:11" x14ac:dyDescent="0.25">
      <c r="B14763" t="str">
        <f t="shared" si="234"/>
        <v/>
      </c>
      <c r="K14763"/>
    </row>
    <row r="14764" spans="2:11" x14ac:dyDescent="0.25">
      <c r="B14764" t="str">
        <f t="shared" si="234"/>
        <v/>
      </c>
      <c r="K14764"/>
    </row>
    <row r="14765" spans="2:11" x14ac:dyDescent="0.25">
      <c r="B14765" t="str">
        <f t="shared" si="234"/>
        <v/>
      </c>
      <c r="K14765"/>
    </row>
    <row r="14766" spans="2:11" x14ac:dyDescent="0.25">
      <c r="B14766" t="str">
        <f t="shared" si="234"/>
        <v/>
      </c>
      <c r="K14766"/>
    </row>
    <row r="14767" spans="2:11" x14ac:dyDescent="0.25">
      <c r="B14767" t="str">
        <f t="shared" si="234"/>
        <v/>
      </c>
      <c r="K14767"/>
    </row>
    <row r="14768" spans="2:11" x14ac:dyDescent="0.25">
      <c r="B14768" t="str">
        <f t="shared" si="234"/>
        <v/>
      </c>
      <c r="K14768"/>
    </row>
    <row r="14769" spans="2:11" x14ac:dyDescent="0.25">
      <c r="B14769" t="str">
        <f t="shared" si="234"/>
        <v/>
      </c>
      <c r="K14769"/>
    </row>
    <row r="14770" spans="2:11" x14ac:dyDescent="0.25">
      <c r="B14770" t="str">
        <f t="shared" si="234"/>
        <v/>
      </c>
      <c r="K14770"/>
    </row>
    <row r="14771" spans="2:11" x14ac:dyDescent="0.25">
      <c r="B14771" t="str">
        <f t="shared" si="234"/>
        <v/>
      </c>
      <c r="K14771"/>
    </row>
    <row r="14772" spans="2:11" x14ac:dyDescent="0.25">
      <c r="B14772" t="str">
        <f t="shared" si="234"/>
        <v/>
      </c>
      <c r="K14772"/>
    </row>
    <row r="14773" spans="2:11" x14ac:dyDescent="0.25">
      <c r="B14773" t="str">
        <f t="shared" si="234"/>
        <v/>
      </c>
      <c r="K14773"/>
    </row>
    <row r="14774" spans="2:11" x14ac:dyDescent="0.25">
      <c r="B14774" t="str">
        <f t="shared" si="234"/>
        <v/>
      </c>
      <c r="K14774"/>
    </row>
    <row r="14775" spans="2:11" x14ac:dyDescent="0.25">
      <c r="B14775" t="str">
        <f t="shared" si="234"/>
        <v/>
      </c>
      <c r="K14775"/>
    </row>
    <row r="14776" spans="2:11" x14ac:dyDescent="0.25">
      <c r="B14776" t="str">
        <f t="shared" si="234"/>
        <v/>
      </c>
      <c r="K14776"/>
    </row>
    <row r="14777" spans="2:11" x14ac:dyDescent="0.25">
      <c r="B14777" t="str">
        <f t="shared" si="234"/>
        <v/>
      </c>
      <c r="K14777"/>
    </row>
    <row r="14778" spans="2:11" x14ac:dyDescent="0.25">
      <c r="B14778" t="str">
        <f t="shared" si="234"/>
        <v/>
      </c>
      <c r="K14778"/>
    </row>
    <row r="14779" spans="2:11" x14ac:dyDescent="0.25">
      <c r="B14779" t="str">
        <f t="shared" si="234"/>
        <v/>
      </c>
      <c r="K14779"/>
    </row>
    <row r="14780" spans="2:11" x14ac:dyDescent="0.25">
      <c r="B14780" t="str">
        <f t="shared" si="234"/>
        <v/>
      </c>
      <c r="K14780"/>
    </row>
    <row r="14781" spans="2:11" x14ac:dyDescent="0.25">
      <c r="B14781" t="str">
        <f t="shared" si="234"/>
        <v/>
      </c>
      <c r="K14781"/>
    </row>
    <row r="14782" spans="2:11" x14ac:dyDescent="0.25">
      <c r="B14782" t="str">
        <f t="shared" si="234"/>
        <v/>
      </c>
      <c r="K14782"/>
    </row>
    <row r="14783" spans="2:11" x14ac:dyDescent="0.25">
      <c r="B14783" t="str">
        <f t="shared" si="234"/>
        <v/>
      </c>
      <c r="K14783"/>
    </row>
    <row r="14784" spans="2:11" x14ac:dyDescent="0.25">
      <c r="B14784" t="str">
        <f t="shared" si="234"/>
        <v/>
      </c>
      <c r="K14784"/>
    </row>
    <row r="14785" spans="2:11" x14ac:dyDescent="0.25">
      <c r="B14785" t="str">
        <f t="shared" si="234"/>
        <v/>
      </c>
      <c r="K14785"/>
    </row>
    <row r="14786" spans="2:11" x14ac:dyDescent="0.25">
      <c r="B14786" t="str">
        <f t="shared" si="234"/>
        <v/>
      </c>
      <c r="K14786"/>
    </row>
    <row r="14787" spans="2:11" x14ac:dyDescent="0.25">
      <c r="B14787" t="str">
        <f t="shared" si="234"/>
        <v/>
      </c>
      <c r="K14787"/>
    </row>
    <row r="14788" spans="2:11" x14ac:dyDescent="0.25">
      <c r="B14788" t="str">
        <f t="shared" si="234"/>
        <v/>
      </c>
      <c r="K14788"/>
    </row>
    <row r="14789" spans="2:11" x14ac:dyDescent="0.25">
      <c r="B14789" t="str">
        <f t="shared" si="234"/>
        <v/>
      </c>
      <c r="K14789"/>
    </row>
    <row r="14790" spans="2:11" x14ac:dyDescent="0.25">
      <c r="B14790" t="str">
        <f t="shared" si="234"/>
        <v/>
      </c>
      <c r="K14790"/>
    </row>
    <row r="14791" spans="2:11" x14ac:dyDescent="0.25">
      <c r="B14791" t="str">
        <f t="shared" si="234"/>
        <v/>
      </c>
      <c r="K14791"/>
    </row>
    <row r="14792" spans="2:11" x14ac:dyDescent="0.25">
      <c r="B14792" t="str">
        <f t="shared" si="234"/>
        <v/>
      </c>
      <c r="K14792"/>
    </row>
    <row r="14793" spans="2:11" x14ac:dyDescent="0.25">
      <c r="B14793" t="str">
        <f t="shared" si="234"/>
        <v/>
      </c>
      <c r="K14793"/>
    </row>
    <row r="14794" spans="2:11" x14ac:dyDescent="0.25">
      <c r="B14794" t="str">
        <f t="shared" ref="B14794:B14857" si="235">LEFT(A14794,3)</f>
        <v/>
      </c>
      <c r="K14794"/>
    </row>
    <row r="14795" spans="2:11" x14ac:dyDescent="0.25">
      <c r="B14795" t="str">
        <f t="shared" si="235"/>
        <v/>
      </c>
      <c r="K14795"/>
    </row>
    <row r="14796" spans="2:11" x14ac:dyDescent="0.25">
      <c r="B14796" t="str">
        <f t="shared" si="235"/>
        <v/>
      </c>
      <c r="K14796"/>
    </row>
    <row r="14797" spans="2:11" x14ac:dyDescent="0.25">
      <c r="B14797" t="str">
        <f t="shared" si="235"/>
        <v/>
      </c>
      <c r="K14797"/>
    </row>
    <row r="14798" spans="2:11" x14ac:dyDescent="0.25">
      <c r="B14798" t="str">
        <f t="shared" si="235"/>
        <v/>
      </c>
      <c r="K14798"/>
    </row>
    <row r="14799" spans="2:11" x14ac:dyDescent="0.25">
      <c r="B14799" t="str">
        <f t="shared" si="235"/>
        <v/>
      </c>
      <c r="K14799"/>
    </row>
    <row r="14800" spans="2:11" x14ac:dyDescent="0.25">
      <c r="B14800" t="str">
        <f t="shared" si="235"/>
        <v/>
      </c>
      <c r="K14800"/>
    </row>
    <row r="14801" spans="2:11" x14ac:dyDescent="0.25">
      <c r="B14801" t="str">
        <f t="shared" si="235"/>
        <v/>
      </c>
      <c r="K14801"/>
    </row>
    <row r="14802" spans="2:11" x14ac:dyDescent="0.25">
      <c r="B14802" t="str">
        <f t="shared" si="235"/>
        <v/>
      </c>
      <c r="K14802"/>
    </row>
    <row r="14803" spans="2:11" x14ac:dyDescent="0.25">
      <c r="B14803" t="str">
        <f t="shared" si="235"/>
        <v/>
      </c>
      <c r="K14803"/>
    </row>
    <row r="14804" spans="2:11" x14ac:dyDescent="0.25">
      <c r="B14804" t="str">
        <f t="shared" si="235"/>
        <v/>
      </c>
      <c r="K14804"/>
    </row>
    <row r="14805" spans="2:11" x14ac:dyDescent="0.25">
      <c r="B14805" t="str">
        <f t="shared" si="235"/>
        <v/>
      </c>
      <c r="K14805"/>
    </row>
    <row r="14806" spans="2:11" x14ac:dyDescent="0.25">
      <c r="B14806" t="str">
        <f t="shared" si="235"/>
        <v/>
      </c>
      <c r="K14806"/>
    </row>
    <row r="14807" spans="2:11" x14ac:dyDescent="0.25">
      <c r="B14807" t="str">
        <f t="shared" si="235"/>
        <v/>
      </c>
      <c r="K14807"/>
    </row>
    <row r="14808" spans="2:11" x14ac:dyDescent="0.25">
      <c r="B14808" t="str">
        <f t="shared" si="235"/>
        <v/>
      </c>
      <c r="K14808"/>
    </row>
    <row r="14809" spans="2:11" x14ac:dyDescent="0.25">
      <c r="B14809" t="str">
        <f t="shared" si="235"/>
        <v/>
      </c>
      <c r="K14809"/>
    </row>
    <row r="14810" spans="2:11" x14ac:dyDescent="0.25">
      <c r="B14810" t="str">
        <f t="shared" si="235"/>
        <v/>
      </c>
      <c r="K14810"/>
    </row>
    <row r="14811" spans="2:11" x14ac:dyDescent="0.25">
      <c r="B14811" t="str">
        <f t="shared" si="235"/>
        <v/>
      </c>
      <c r="K14811"/>
    </row>
    <row r="14812" spans="2:11" x14ac:dyDescent="0.25">
      <c r="B14812" t="str">
        <f t="shared" si="235"/>
        <v/>
      </c>
      <c r="K14812"/>
    </row>
    <row r="14813" spans="2:11" x14ac:dyDescent="0.25">
      <c r="B14813" t="str">
        <f t="shared" si="235"/>
        <v/>
      </c>
      <c r="K14813"/>
    </row>
    <row r="14814" spans="2:11" x14ac:dyDescent="0.25">
      <c r="B14814" t="str">
        <f t="shared" si="235"/>
        <v/>
      </c>
      <c r="K14814"/>
    </row>
    <row r="14815" spans="2:11" x14ac:dyDescent="0.25">
      <c r="B14815" t="str">
        <f t="shared" si="235"/>
        <v/>
      </c>
      <c r="K14815"/>
    </row>
    <row r="14816" spans="2:11" x14ac:dyDescent="0.25">
      <c r="B14816" t="str">
        <f t="shared" si="235"/>
        <v/>
      </c>
      <c r="K14816"/>
    </row>
    <row r="14817" spans="2:11" x14ac:dyDescent="0.25">
      <c r="B14817" t="str">
        <f t="shared" si="235"/>
        <v/>
      </c>
      <c r="K14817"/>
    </row>
    <row r="14818" spans="2:11" x14ac:dyDescent="0.25">
      <c r="B14818" t="str">
        <f t="shared" si="235"/>
        <v/>
      </c>
      <c r="K14818"/>
    </row>
    <row r="14819" spans="2:11" x14ac:dyDescent="0.25">
      <c r="B14819" t="str">
        <f t="shared" si="235"/>
        <v/>
      </c>
      <c r="K14819"/>
    </row>
    <row r="14820" spans="2:11" x14ac:dyDescent="0.25">
      <c r="B14820" t="str">
        <f t="shared" si="235"/>
        <v/>
      </c>
      <c r="K14820"/>
    </row>
    <row r="14821" spans="2:11" x14ac:dyDescent="0.25">
      <c r="B14821" t="str">
        <f t="shared" si="235"/>
        <v/>
      </c>
      <c r="K14821"/>
    </row>
    <row r="14822" spans="2:11" x14ac:dyDescent="0.25">
      <c r="B14822" t="str">
        <f t="shared" si="235"/>
        <v/>
      </c>
      <c r="K14822"/>
    </row>
    <row r="14823" spans="2:11" x14ac:dyDescent="0.25">
      <c r="B14823" t="str">
        <f t="shared" si="235"/>
        <v/>
      </c>
      <c r="K14823"/>
    </row>
    <row r="14824" spans="2:11" x14ac:dyDescent="0.25">
      <c r="B14824" t="str">
        <f t="shared" si="235"/>
        <v/>
      </c>
      <c r="K14824"/>
    </row>
    <row r="14825" spans="2:11" x14ac:dyDescent="0.25">
      <c r="B14825" t="str">
        <f t="shared" si="235"/>
        <v/>
      </c>
      <c r="K14825"/>
    </row>
    <row r="14826" spans="2:11" x14ac:dyDescent="0.25">
      <c r="B14826" t="str">
        <f t="shared" si="235"/>
        <v/>
      </c>
      <c r="K14826"/>
    </row>
    <row r="14827" spans="2:11" x14ac:dyDescent="0.25">
      <c r="B14827" t="str">
        <f t="shared" si="235"/>
        <v/>
      </c>
      <c r="K14827"/>
    </row>
    <row r="14828" spans="2:11" x14ac:dyDescent="0.25">
      <c r="B14828" t="str">
        <f t="shared" si="235"/>
        <v/>
      </c>
      <c r="K14828"/>
    </row>
    <row r="14829" spans="2:11" x14ac:dyDescent="0.25">
      <c r="B14829" t="str">
        <f t="shared" si="235"/>
        <v/>
      </c>
      <c r="K14829"/>
    </row>
    <row r="14830" spans="2:11" x14ac:dyDescent="0.25">
      <c r="B14830" t="str">
        <f t="shared" si="235"/>
        <v/>
      </c>
      <c r="K14830"/>
    </row>
    <row r="14831" spans="2:11" x14ac:dyDescent="0.25">
      <c r="B14831" t="str">
        <f t="shared" si="235"/>
        <v/>
      </c>
      <c r="K14831"/>
    </row>
    <row r="14832" spans="2:11" x14ac:dyDescent="0.25">
      <c r="B14832" t="str">
        <f t="shared" si="235"/>
        <v/>
      </c>
      <c r="K14832"/>
    </row>
    <row r="14833" spans="2:11" x14ac:dyDescent="0.25">
      <c r="B14833" t="str">
        <f t="shared" si="235"/>
        <v/>
      </c>
      <c r="K14833"/>
    </row>
    <row r="14834" spans="2:11" x14ac:dyDescent="0.25">
      <c r="B14834" t="str">
        <f t="shared" si="235"/>
        <v/>
      </c>
      <c r="K14834"/>
    </row>
    <row r="14835" spans="2:11" x14ac:dyDescent="0.25">
      <c r="B14835" t="str">
        <f t="shared" si="235"/>
        <v/>
      </c>
      <c r="K14835"/>
    </row>
    <row r="14836" spans="2:11" x14ac:dyDescent="0.25">
      <c r="B14836" t="str">
        <f t="shared" si="235"/>
        <v/>
      </c>
      <c r="K14836"/>
    </row>
    <row r="14837" spans="2:11" x14ac:dyDescent="0.25">
      <c r="B14837" t="str">
        <f t="shared" si="235"/>
        <v/>
      </c>
      <c r="K14837"/>
    </row>
    <row r="14838" spans="2:11" x14ac:dyDescent="0.25">
      <c r="B14838" t="str">
        <f t="shared" si="235"/>
        <v/>
      </c>
      <c r="K14838"/>
    </row>
    <row r="14839" spans="2:11" x14ac:dyDescent="0.25">
      <c r="B14839" t="str">
        <f t="shared" si="235"/>
        <v/>
      </c>
      <c r="K14839"/>
    </row>
    <row r="14840" spans="2:11" x14ac:dyDescent="0.25">
      <c r="B14840" t="str">
        <f t="shared" si="235"/>
        <v/>
      </c>
      <c r="K14840"/>
    </row>
    <row r="14841" spans="2:11" x14ac:dyDescent="0.25">
      <c r="B14841" t="str">
        <f t="shared" si="235"/>
        <v/>
      </c>
      <c r="K14841"/>
    </row>
    <row r="14842" spans="2:11" x14ac:dyDescent="0.25">
      <c r="B14842" t="str">
        <f t="shared" si="235"/>
        <v/>
      </c>
      <c r="K14842"/>
    </row>
    <row r="14843" spans="2:11" x14ac:dyDescent="0.25">
      <c r="B14843" t="str">
        <f t="shared" si="235"/>
        <v/>
      </c>
      <c r="K14843"/>
    </row>
    <row r="14844" spans="2:11" x14ac:dyDescent="0.25">
      <c r="B14844" t="str">
        <f t="shared" si="235"/>
        <v/>
      </c>
      <c r="K14844"/>
    </row>
    <row r="14845" spans="2:11" x14ac:dyDescent="0.25">
      <c r="B14845" t="str">
        <f t="shared" si="235"/>
        <v/>
      </c>
      <c r="K14845"/>
    </row>
    <row r="14846" spans="2:11" x14ac:dyDescent="0.25">
      <c r="B14846" t="str">
        <f t="shared" si="235"/>
        <v/>
      </c>
      <c r="K14846"/>
    </row>
    <row r="14847" spans="2:11" x14ac:dyDescent="0.25">
      <c r="B14847" t="str">
        <f t="shared" si="235"/>
        <v/>
      </c>
      <c r="K14847"/>
    </row>
    <row r="14848" spans="2:11" x14ac:dyDescent="0.25">
      <c r="B14848" t="str">
        <f t="shared" si="235"/>
        <v/>
      </c>
      <c r="K14848"/>
    </row>
    <row r="14849" spans="2:11" x14ac:dyDescent="0.25">
      <c r="B14849" t="str">
        <f t="shared" si="235"/>
        <v/>
      </c>
      <c r="K14849"/>
    </row>
    <row r="14850" spans="2:11" x14ac:dyDescent="0.25">
      <c r="B14850" t="str">
        <f t="shared" si="235"/>
        <v/>
      </c>
      <c r="K14850"/>
    </row>
    <row r="14851" spans="2:11" x14ac:dyDescent="0.25">
      <c r="B14851" t="str">
        <f t="shared" si="235"/>
        <v/>
      </c>
      <c r="K14851"/>
    </row>
    <row r="14852" spans="2:11" x14ac:dyDescent="0.25">
      <c r="B14852" t="str">
        <f t="shared" si="235"/>
        <v/>
      </c>
      <c r="K14852"/>
    </row>
    <row r="14853" spans="2:11" x14ac:dyDescent="0.25">
      <c r="B14853" t="str">
        <f t="shared" si="235"/>
        <v/>
      </c>
      <c r="K14853"/>
    </row>
    <row r="14854" spans="2:11" x14ac:dyDescent="0.25">
      <c r="B14854" t="str">
        <f t="shared" si="235"/>
        <v/>
      </c>
      <c r="K14854"/>
    </row>
    <row r="14855" spans="2:11" x14ac:dyDescent="0.25">
      <c r="B14855" t="str">
        <f t="shared" si="235"/>
        <v/>
      </c>
      <c r="K14855"/>
    </row>
    <row r="14856" spans="2:11" x14ac:dyDescent="0.25">
      <c r="B14856" t="str">
        <f t="shared" si="235"/>
        <v/>
      </c>
      <c r="K14856"/>
    </row>
    <row r="14857" spans="2:11" x14ac:dyDescent="0.25">
      <c r="B14857" t="str">
        <f t="shared" si="235"/>
        <v/>
      </c>
      <c r="K14857"/>
    </row>
    <row r="14858" spans="2:11" x14ac:dyDescent="0.25">
      <c r="B14858" t="str">
        <f t="shared" ref="B14858:B14921" si="236">LEFT(A14858,3)</f>
        <v/>
      </c>
      <c r="K14858"/>
    </row>
    <row r="14859" spans="2:11" x14ac:dyDescent="0.25">
      <c r="B14859" t="str">
        <f t="shared" si="236"/>
        <v/>
      </c>
      <c r="K14859"/>
    </row>
    <row r="14860" spans="2:11" x14ac:dyDescent="0.25">
      <c r="B14860" t="str">
        <f t="shared" si="236"/>
        <v/>
      </c>
      <c r="K14860"/>
    </row>
    <row r="14861" spans="2:11" x14ac:dyDescent="0.25">
      <c r="B14861" t="str">
        <f t="shared" si="236"/>
        <v/>
      </c>
      <c r="K14861"/>
    </row>
    <row r="14862" spans="2:11" x14ac:dyDescent="0.25">
      <c r="B14862" t="str">
        <f t="shared" si="236"/>
        <v/>
      </c>
      <c r="K14862"/>
    </row>
    <row r="14863" spans="2:11" x14ac:dyDescent="0.25">
      <c r="B14863" t="str">
        <f t="shared" si="236"/>
        <v/>
      </c>
      <c r="K14863"/>
    </row>
    <row r="14864" spans="2:11" x14ac:dyDescent="0.25">
      <c r="B14864" t="str">
        <f t="shared" si="236"/>
        <v/>
      </c>
      <c r="K14864"/>
    </row>
    <row r="14865" spans="2:11" x14ac:dyDescent="0.25">
      <c r="B14865" t="str">
        <f t="shared" si="236"/>
        <v/>
      </c>
      <c r="K14865"/>
    </row>
    <row r="14866" spans="2:11" x14ac:dyDescent="0.25">
      <c r="B14866" t="str">
        <f t="shared" si="236"/>
        <v/>
      </c>
      <c r="K14866"/>
    </row>
    <row r="14867" spans="2:11" x14ac:dyDescent="0.25">
      <c r="B14867" t="str">
        <f t="shared" si="236"/>
        <v/>
      </c>
      <c r="K14867"/>
    </row>
    <row r="14868" spans="2:11" x14ac:dyDescent="0.25">
      <c r="B14868" t="str">
        <f t="shared" si="236"/>
        <v/>
      </c>
      <c r="K14868"/>
    </row>
    <row r="14869" spans="2:11" x14ac:dyDescent="0.25">
      <c r="B14869" t="str">
        <f t="shared" si="236"/>
        <v/>
      </c>
      <c r="K14869"/>
    </row>
    <row r="14870" spans="2:11" x14ac:dyDescent="0.25">
      <c r="B14870" t="str">
        <f t="shared" si="236"/>
        <v/>
      </c>
      <c r="K14870"/>
    </row>
    <row r="14871" spans="2:11" x14ac:dyDescent="0.25">
      <c r="B14871" t="str">
        <f t="shared" si="236"/>
        <v/>
      </c>
      <c r="K14871"/>
    </row>
    <row r="14872" spans="2:11" x14ac:dyDescent="0.25">
      <c r="B14872" t="str">
        <f t="shared" si="236"/>
        <v/>
      </c>
      <c r="K14872"/>
    </row>
    <row r="14873" spans="2:11" x14ac:dyDescent="0.25">
      <c r="B14873" t="str">
        <f t="shared" si="236"/>
        <v/>
      </c>
      <c r="K14873"/>
    </row>
    <row r="14874" spans="2:11" x14ac:dyDescent="0.25">
      <c r="B14874" t="str">
        <f t="shared" si="236"/>
        <v/>
      </c>
      <c r="K14874"/>
    </row>
    <row r="14875" spans="2:11" x14ac:dyDescent="0.25">
      <c r="B14875" t="str">
        <f t="shared" si="236"/>
        <v/>
      </c>
      <c r="K14875"/>
    </row>
    <row r="14876" spans="2:11" x14ac:dyDescent="0.25">
      <c r="B14876" t="str">
        <f t="shared" si="236"/>
        <v/>
      </c>
      <c r="K14876"/>
    </row>
    <row r="14877" spans="2:11" x14ac:dyDescent="0.25">
      <c r="B14877" t="str">
        <f t="shared" si="236"/>
        <v/>
      </c>
      <c r="K14877"/>
    </row>
    <row r="14878" spans="2:11" x14ac:dyDescent="0.25">
      <c r="B14878" t="str">
        <f t="shared" si="236"/>
        <v/>
      </c>
      <c r="K14878"/>
    </row>
    <row r="14879" spans="2:11" x14ac:dyDescent="0.25">
      <c r="B14879" t="str">
        <f t="shared" si="236"/>
        <v/>
      </c>
      <c r="K14879"/>
    </row>
    <row r="14880" spans="2:11" x14ac:dyDescent="0.25">
      <c r="B14880" t="str">
        <f t="shared" si="236"/>
        <v/>
      </c>
      <c r="K14880"/>
    </row>
    <row r="14881" spans="2:11" x14ac:dyDescent="0.25">
      <c r="B14881" t="str">
        <f t="shared" si="236"/>
        <v/>
      </c>
      <c r="K14881"/>
    </row>
    <row r="14882" spans="2:11" x14ac:dyDescent="0.25">
      <c r="B14882" t="str">
        <f t="shared" si="236"/>
        <v/>
      </c>
      <c r="K14882"/>
    </row>
    <row r="14883" spans="2:11" x14ac:dyDescent="0.25">
      <c r="B14883" t="str">
        <f t="shared" si="236"/>
        <v/>
      </c>
      <c r="K14883"/>
    </row>
    <row r="14884" spans="2:11" x14ac:dyDescent="0.25">
      <c r="B14884" t="str">
        <f t="shared" si="236"/>
        <v/>
      </c>
      <c r="K14884"/>
    </row>
    <row r="14885" spans="2:11" x14ac:dyDescent="0.25">
      <c r="B14885" t="str">
        <f t="shared" si="236"/>
        <v/>
      </c>
      <c r="K14885"/>
    </row>
    <row r="14886" spans="2:11" x14ac:dyDescent="0.25">
      <c r="B14886" t="str">
        <f t="shared" si="236"/>
        <v/>
      </c>
      <c r="K14886"/>
    </row>
    <row r="14887" spans="2:11" x14ac:dyDescent="0.25">
      <c r="B14887" t="str">
        <f t="shared" si="236"/>
        <v/>
      </c>
      <c r="K14887"/>
    </row>
    <row r="14888" spans="2:11" x14ac:dyDescent="0.25">
      <c r="B14888" t="str">
        <f t="shared" si="236"/>
        <v/>
      </c>
      <c r="K14888"/>
    </row>
    <row r="14889" spans="2:11" x14ac:dyDescent="0.25">
      <c r="B14889" t="str">
        <f t="shared" si="236"/>
        <v/>
      </c>
      <c r="K14889"/>
    </row>
    <row r="14890" spans="2:11" x14ac:dyDescent="0.25">
      <c r="B14890" t="str">
        <f t="shared" si="236"/>
        <v/>
      </c>
      <c r="K14890"/>
    </row>
    <row r="14891" spans="2:11" x14ac:dyDescent="0.25">
      <c r="B14891" t="str">
        <f t="shared" si="236"/>
        <v/>
      </c>
      <c r="K14891"/>
    </row>
    <row r="14892" spans="2:11" x14ac:dyDescent="0.25">
      <c r="B14892" t="str">
        <f t="shared" si="236"/>
        <v/>
      </c>
      <c r="K14892"/>
    </row>
    <row r="14893" spans="2:11" x14ac:dyDescent="0.25">
      <c r="B14893" t="str">
        <f t="shared" si="236"/>
        <v/>
      </c>
      <c r="K14893"/>
    </row>
    <row r="14894" spans="2:11" x14ac:dyDescent="0.25">
      <c r="B14894" t="str">
        <f t="shared" si="236"/>
        <v/>
      </c>
      <c r="K14894"/>
    </row>
    <row r="14895" spans="2:11" x14ac:dyDescent="0.25">
      <c r="B14895" t="str">
        <f t="shared" si="236"/>
        <v/>
      </c>
      <c r="K14895"/>
    </row>
    <row r="14896" spans="2:11" x14ac:dyDescent="0.25">
      <c r="B14896" t="str">
        <f t="shared" si="236"/>
        <v/>
      </c>
      <c r="K14896"/>
    </row>
    <row r="14897" spans="2:11" x14ac:dyDescent="0.25">
      <c r="B14897" t="str">
        <f t="shared" si="236"/>
        <v/>
      </c>
      <c r="K14897"/>
    </row>
    <row r="14898" spans="2:11" x14ac:dyDescent="0.25">
      <c r="B14898" t="str">
        <f t="shared" si="236"/>
        <v/>
      </c>
      <c r="K14898"/>
    </row>
    <row r="14899" spans="2:11" x14ac:dyDescent="0.25">
      <c r="B14899" t="str">
        <f t="shared" si="236"/>
        <v/>
      </c>
      <c r="K14899"/>
    </row>
    <row r="14900" spans="2:11" x14ac:dyDescent="0.25">
      <c r="B14900" t="str">
        <f t="shared" si="236"/>
        <v/>
      </c>
      <c r="K14900"/>
    </row>
    <row r="14901" spans="2:11" x14ac:dyDescent="0.25">
      <c r="B14901" t="str">
        <f t="shared" si="236"/>
        <v/>
      </c>
      <c r="K14901"/>
    </row>
    <row r="14902" spans="2:11" x14ac:dyDescent="0.25">
      <c r="B14902" t="str">
        <f t="shared" si="236"/>
        <v/>
      </c>
      <c r="K14902"/>
    </row>
    <row r="14903" spans="2:11" x14ac:dyDescent="0.25">
      <c r="B14903" t="str">
        <f t="shared" si="236"/>
        <v/>
      </c>
      <c r="K14903"/>
    </row>
    <row r="14904" spans="2:11" x14ac:dyDescent="0.25">
      <c r="B14904" t="str">
        <f t="shared" si="236"/>
        <v/>
      </c>
      <c r="K14904"/>
    </row>
    <row r="14905" spans="2:11" x14ac:dyDescent="0.25">
      <c r="B14905" t="str">
        <f t="shared" si="236"/>
        <v/>
      </c>
      <c r="K14905"/>
    </row>
    <row r="14906" spans="2:11" x14ac:dyDescent="0.25">
      <c r="B14906" t="str">
        <f t="shared" si="236"/>
        <v/>
      </c>
      <c r="K14906"/>
    </row>
    <row r="14907" spans="2:11" x14ac:dyDescent="0.25">
      <c r="B14907" t="str">
        <f t="shared" si="236"/>
        <v/>
      </c>
      <c r="K14907"/>
    </row>
    <row r="14908" spans="2:11" x14ac:dyDescent="0.25">
      <c r="B14908" t="str">
        <f t="shared" si="236"/>
        <v/>
      </c>
      <c r="K14908"/>
    </row>
    <row r="14909" spans="2:11" x14ac:dyDescent="0.25">
      <c r="B14909" t="str">
        <f t="shared" si="236"/>
        <v/>
      </c>
      <c r="K14909"/>
    </row>
    <row r="14910" spans="2:11" x14ac:dyDescent="0.25">
      <c r="B14910" t="str">
        <f t="shared" si="236"/>
        <v/>
      </c>
      <c r="K14910"/>
    </row>
    <row r="14911" spans="2:11" x14ac:dyDescent="0.25">
      <c r="B14911" t="str">
        <f t="shared" si="236"/>
        <v/>
      </c>
      <c r="K14911"/>
    </row>
    <row r="14912" spans="2:11" x14ac:dyDescent="0.25">
      <c r="B14912" t="str">
        <f t="shared" si="236"/>
        <v/>
      </c>
      <c r="K14912"/>
    </row>
    <row r="14913" spans="2:11" x14ac:dyDescent="0.25">
      <c r="B14913" t="str">
        <f t="shared" si="236"/>
        <v/>
      </c>
      <c r="K14913"/>
    </row>
    <row r="14914" spans="2:11" x14ac:dyDescent="0.25">
      <c r="B14914" t="str">
        <f t="shared" si="236"/>
        <v/>
      </c>
      <c r="K14914"/>
    </row>
    <row r="14915" spans="2:11" x14ac:dyDescent="0.25">
      <c r="B14915" t="str">
        <f t="shared" si="236"/>
        <v/>
      </c>
      <c r="K14915"/>
    </row>
    <row r="14916" spans="2:11" x14ac:dyDescent="0.25">
      <c r="B14916" t="str">
        <f t="shared" si="236"/>
        <v/>
      </c>
      <c r="K14916"/>
    </row>
    <row r="14917" spans="2:11" x14ac:dyDescent="0.25">
      <c r="B14917" t="str">
        <f t="shared" si="236"/>
        <v/>
      </c>
      <c r="K14917"/>
    </row>
    <row r="14918" spans="2:11" x14ac:dyDescent="0.25">
      <c r="B14918" t="str">
        <f t="shared" si="236"/>
        <v/>
      </c>
      <c r="K14918"/>
    </row>
    <row r="14919" spans="2:11" x14ac:dyDescent="0.25">
      <c r="B14919" t="str">
        <f t="shared" si="236"/>
        <v/>
      </c>
      <c r="K14919"/>
    </row>
    <row r="14920" spans="2:11" x14ac:dyDescent="0.25">
      <c r="B14920" t="str">
        <f t="shared" si="236"/>
        <v/>
      </c>
      <c r="K14920"/>
    </row>
    <row r="14921" spans="2:11" x14ac:dyDescent="0.25">
      <c r="B14921" t="str">
        <f t="shared" si="236"/>
        <v/>
      </c>
      <c r="K14921"/>
    </row>
    <row r="14922" spans="2:11" x14ac:dyDescent="0.25">
      <c r="B14922" t="str">
        <f t="shared" ref="B14922:B14985" si="237">LEFT(A14922,3)</f>
        <v/>
      </c>
      <c r="K14922"/>
    </row>
    <row r="14923" spans="2:11" x14ac:dyDescent="0.25">
      <c r="B14923" t="str">
        <f t="shared" si="237"/>
        <v/>
      </c>
      <c r="K14923"/>
    </row>
    <row r="14924" spans="2:11" x14ac:dyDescent="0.25">
      <c r="B14924" t="str">
        <f t="shared" si="237"/>
        <v/>
      </c>
      <c r="K14924"/>
    </row>
    <row r="14925" spans="2:11" x14ac:dyDescent="0.25">
      <c r="B14925" t="str">
        <f t="shared" si="237"/>
        <v/>
      </c>
      <c r="K14925"/>
    </row>
    <row r="14926" spans="2:11" x14ac:dyDescent="0.25">
      <c r="B14926" t="str">
        <f t="shared" si="237"/>
        <v/>
      </c>
      <c r="K14926"/>
    </row>
    <row r="14927" spans="2:11" x14ac:dyDescent="0.25">
      <c r="B14927" t="str">
        <f t="shared" si="237"/>
        <v/>
      </c>
      <c r="K14927"/>
    </row>
    <row r="14928" spans="2:11" x14ac:dyDescent="0.25">
      <c r="B14928" t="str">
        <f t="shared" si="237"/>
        <v/>
      </c>
      <c r="K14928"/>
    </row>
    <row r="14929" spans="2:11" x14ac:dyDescent="0.25">
      <c r="B14929" t="str">
        <f t="shared" si="237"/>
        <v/>
      </c>
      <c r="K14929"/>
    </row>
    <row r="14930" spans="2:11" x14ac:dyDescent="0.25">
      <c r="B14930" t="str">
        <f t="shared" si="237"/>
        <v/>
      </c>
      <c r="K14930"/>
    </row>
    <row r="14931" spans="2:11" x14ac:dyDescent="0.25">
      <c r="B14931" t="str">
        <f t="shared" si="237"/>
        <v/>
      </c>
      <c r="K14931"/>
    </row>
    <row r="14932" spans="2:11" x14ac:dyDescent="0.25">
      <c r="B14932" t="str">
        <f t="shared" si="237"/>
        <v/>
      </c>
      <c r="K14932"/>
    </row>
    <row r="14933" spans="2:11" x14ac:dyDescent="0.25">
      <c r="B14933" t="str">
        <f t="shared" si="237"/>
        <v/>
      </c>
      <c r="K14933"/>
    </row>
    <row r="14934" spans="2:11" x14ac:dyDescent="0.25">
      <c r="B14934" t="str">
        <f t="shared" si="237"/>
        <v/>
      </c>
      <c r="K14934"/>
    </row>
    <row r="14935" spans="2:11" x14ac:dyDescent="0.25">
      <c r="B14935" t="str">
        <f t="shared" si="237"/>
        <v/>
      </c>
      <c r="K14935"/>
    </row>
    <row r="14936" spans="2:11" x14ac:dyDescent="0.25">
      <c r="B14936" t="str">
        <f t="shared" si="237"/>
        <v/>
      </c>
      <c r="K14936"/>
    </row>
    <row r="14937" spans="2:11" x14ac:dyDescent="0.25">
      <c r="B14937" t="str">
        <f t="shared" si="237"/>
        <v/>
      </c>
      <c r="K14937"/>
    </row>
    <row r="14938" spans="2:11" x14ac:dyDescent="0.25">
      <c r="B14938" t="str">
        <f t="shared" si="237"/>
        <v/>
      </c>
      <c r="K14938"/>
    </row>
    <row r="14939" spans="2:11" x14ac:dyDescent="0.25">
      <c r="B14939" t="str">
        <f t="shared" si="237"/>
        <v/>
      </c>
      <c r="K14939"/>
    </row>
    <row r="14940" spans="2:11" x14ac:dyDescent="0.25">
      <c r="B14940" t="str">
        <f t="shared" si="237"/>
        <v/>
      </c>
      <c r="K14940"/>
    </row>
    <row r="14941" spans="2:11" x14ac:dyDescent="0.25">
      <c r="B14941" t="str">
        <f t="shared" si="237"/>
        <v/>
      </c>
      <c r="K14941"/>
    </row>
    <row r="14942" spans="2:11" x14ac:dyDescent="0.25">
      <c r="B14942" t="str">
        <f t="shared" si="237"/>
        <v/>
      </c>
      <c r="K14942"/>
    </row>
    <row r="14943" spans="2:11" x14ac:dyDescent="0.25">
      <c r="B14943" t="str">
        <f t="shared" si="237"/>
        <v/>
      </c>
      <c r="K14943"/>
    </row>
    <row r="14944" spans="2:11" x14ac:dyDescent="0.25">
      <c r="B14944" t="str">
        <f t="shared" si="237"/>
        <v/>
      </c>
      <c r="K14944"/>
    </row>
    <row r="14945" spans="2:11" x14ac:dyDescent="0.25">
      <c r="B14945" t="str">
        <f t="shared" si="237"/>
        <v/>
      </c>
      <c r="K14945"/>
    </row>
    <row r="14946" spans="2:11" x14ac:dyDescent="0.25">
      <c r="B14946" t="str">
        <f t="shared" si="237"/>
        <v/>
      </c>
      <c r="K14946"/>
    </row>
    <row r="14947" spans="2:11" x14ac:dyDescent="0.25">
      <c r="B14947" t="str">
        <f t="shared" si="237"/>
        <v/>
      </c>
      <c r="K14947"/>
    </row>
    <row r="14948" spans="2:11" x14ac:dyDescent="0.25">
      <c r="B14948" t="str">
        <f t="shared" si="237"/>
        <v/>
      </c>
      <c r="K14948"/>
    </row>
    <row r="14949" spans="2:11" x14ac:dyDescent="0.25">
      <c r="B14949" t="str">
        <f t="shared" si="237"/>
        <v/>
      </c>
      <c r="K14949"/>
    </row>
    <row r="14950" spans="2:11" x14ac:dyDescent="0.25">
      <c r="B14950" t="str">
        <f t="shared" si="237"/>
        <v/>
      </c>
      <c r="K14950"/>
    </row>
    <row r="14951" spans="2:11" x14ac:dyDescent="0.25">
      <c r="B14951" t="str">
        <f t="shared" si="237"/>
        <v/>
      </c>
      <c r="K14951"/>
    </row>
    <row r="14952" spans="2:11" x14ac:dyDescent="0.25">
      <c r="B14952" t="str">
        <f t="shared" si="237"/>
        <v/>
      </c>
      <c r="K14952"/>
    </row>
    <row r="14953" spans="2:11" x14ac:dyDescent="0.25">
      <c r="B14953" t="str">
        <f t="shared" si="237"/>
        <v/>
      </c>
      <c r="K14953"/>
    </row>
    <row r="14954" spans="2:11" x14ac:dyDescent="0.25">
      <c r="B14954" t="str">
        <f t="shared" si="237"/>
        <v/>
      </c>
      <c r="K14954"/>
    </row>
    <row r="14955" spans="2:11" x14ac:dyDescent="0.25">
      <c r="B14955" t="str">
        <f t="shared" si="237"/>
        <v/>
      </c>
      <c r="K14955"/>
    </row>
    <row r="14956" spans="2:11" x14ac:dyDescent="0.25">
      <c r="B14956" t="str">
        <f t="shared" si="237"/>
        <v/>
      </c>
      <c r="K14956"/>
    </row>
    <row r="14957" spans="2:11" x14ac:dyDescent="0.25">
      <c r="B14957" t="str">
        <f t="shared" si="237"/>
        <v/>
      </c>
      <c r="K14957"/>
    </row>
    <row r="14958" spans="2:11" x14ac:dyDescent="0.25">
      <c r="B14958" t="str">
        <f t="shared" si="237"/>
        <v/>
      </c>
      <c r="K14958"/>
    </row>
    <row r="14959" spans="2:11" x14ac:dyDescent="0.25">
      <c r="B14959" t="str">
        <f t="shared" si="237"/>
        <v/>
      </c>
      <c r="K14959"/>
    </row>
    <row r="14960" spans="2:11" x14ac:dyDescent="0.25">
      <c r="B14960" t="str">
        <f t="shared" si="237"/>
        <v/>
      </c>
      <c r="K14960"/>
    </row>
    <row r="14961" spans="2:11" x14ac:dyDescent="0.25">
      <c r="B14961" t="str">
        <f t="shared" si="237"/>
        <v/>
      </c>
      <c r="K14961"/>
    </row>
    <row r="14962" spans="2:11" x14ac:dyDescent="0.25">
      <c r="B14962" t="str">
        <f t="shared" si="237"/>
        <v/>
      </c>
      <c r="K14962"/>
    </row>
    <row r="14963" spans="2:11" x14ac:dyDescent="0.25">
      <c r="B14963" t="str">
        <f t="shared" si="237"/>
        <v/>
      </c>
      <c r="K14963"/>
    </row>
    <row r="14964" spans="2:11" x14ac:dyDescent="0.25">
      <c r="B14964" t="str">
        <f t="shared" si="237"/>
        <v/>
      </c>
      <c r="K14964"/>
    </row>
    <row r="14965" spans="2:11" x14ac:dyDescent="0.25">
      <c r="B14965" t="str">
        <f t="shared" si="237"/>
        <v/>
      </c>
      <c r="K14965"/>
    </row>
    <row r="14966" spans="2:11" x14ac:dyDescent="0.25">
      <c r="B14966" t="str">
        <f t="shared" si="237"/>
        <v/>
      </c>
      <c r="K14966"/>
    </row>
    <row r="14967" spans="2:11" x14ac:dyDescent="0.25">
      <c r="B14967" t="str">
        <f t="shared" si="237"/>
        <v/>
      </c>
      <c r="K14967"/>
    </row>
    <row r="14968" spans="2:11" x14ac:dyDescent="0.25">
      <c r="B14968" t="str">
        <f t="shared" si="237"/>
        <v/>
      </c>
      <c r="K14968"/>
    </row>
    <row r="14969" spans="2:11" x14ac:dyDescent="0.25">
      <c r="B14969" t="str">
        <f t="shared" si="237"/>
        <v/>
      </c>
      <c r="K14969"/>
    </row>
    <row r="14970" spans="2:11" x14ac:dyDescent="0.25">
      <c r="B14970" t="str">
        <f t="shared" si="237"/>
        <v/>
      </c>
      <c r="K14970"/>
    </row>
    <row r="14971" spans="2:11" x14ac:dyDescent="0.25">
      <c r="B14971" t="str">
        <f t="shared" si="237"/>
        <v/>
      </c>
      <c r="K14971"/>
    </row>
    <row r="14972" spans="2:11" x14ac:dyDescent="0.25">
      <c r="B14972" t="str">
        <f t="shared" si="237"/>
        <v/>
      </c>
      <c r="K14972"/>
    </row>
    <row r="14973" spans="2:11" x14ac:dyDescent="0.25">
      <c r="B14973" t="str">
        <f t="shared" si="237"/>
        <v/>
      </c>
      <c r="K14973"/>
    </row>
    <row r="14974" spans="2:11" x14ac:dyDescent="0.25">
      <c r="B14974" t="str">
        <f t="shared" si="237"/>
        <v/>
      </c>
      <c r="K14974"/>
    </row>
    <row r="14975" spans="2:11" x14ac:dyDescent="0.25">
      <c r="B14975" t="str">
        <f t="shared" si="237"/>
        <v/>
      </c>
      <c r="K14975"/>
    </row>
    <row r="14976" spans="2:11" x14ac:dyDescent="0.25">
      <c r="B14976" t="str">
        <f t="shared" si="237"/>
        <v/>
      </c>
      <c r="K14976"/>
    </row>
    <row r="14977" spans="2:11" x14ac:dyDescent="0.25">
      <c r="B14977" t="str">
        <f t="shared" si="237"/>
        <v/>
      </c>
      <c r="K14977"/>
    </row>
    <row r="14978" spans="2:11" x14ac:dyDescent="0.25">
      <c r="B14978" t="str">
        <f t="shared" si="237"/>
        <v/>
      </c>
      <c r="K14978"/>
    </row>
    <row r="14979" spans="2:11" x14ac:dyDescent="0.25">
      <c r="B14979" t="str">
        <f t="shared" si="237"/>
        <v/>
      </c>
      <c r="K14979"/>
    </row>
    <row r="14980" spans="2:11" x14ac:dyDescent="0.25">
      <c r="B14980" t="str">
        <f t="shared" si="237"/>
        <v/>
      </c>
      <c r="K14980"/>
    </row>
    <row r="14981" spans="2:11" x14ac:dyDescent="0.25">
      <c r="B14981" t="str">
        <f t="shared" si="237"/>
        <v/>
      </c>
      <c r="K14981"/>
    </row>
    <row r="14982" spans="2:11" x14ac:dyDescent="0.25">
      <c r="B14982" t="str">
        <f t="shared" si="237"/>
        <v/>
      </c>
      <c r="K14982"/>
    </row>
    <row r="14983" spans="2:11" x14ac:dyDescent="0.25">
      <c r="B14983" t="str">
        <f t="shared" si="237"/>
        <v/>
      </c>
      <c r="K14983"/>
    </row>
    <row r="14984" spans="2:11" x14ac:dyDescent="0.25">
      <c r="B14984" t="str">
        <f t="shared" si="237"/>
        <v/>
      </c>
      <c r="K14984"/>
    </row>
    <row r="14985" spans="2:11" x14ac:dyDescent="0.25">
      <c r="B14985" t="str">
        <f t="shared" si="237"/>
        <v/>
      </c>
      <c r="K14985"/>
    </row>
    <row r="14986" spans="2:11" x14ac:dyDescent="0.25">
      <c r="B14986" t="str">
        <f t="shared" ref="B14986:B15049" si="238">LEFT(A14986,3)</f>
        <v/>
      </c>
      <c r="K14986"/>
    </row>
    <row r="14987" spans="2:11" x14ac:dyDescent="0.25">
      <c r="B14987" t="str">
        <f t="shared" si="238"/>
        <v/>
      </c>
      <c r="K14987"/>
    </row>
    <row r="14988" spans="2:11" x14ac:dyDescent="0.25">
      <c r="B14988" t="str">
        <f t="shared" si="238"/>
        <v/>
      </c>
      <c r="K14988"/>
    </row>
    <row r="14989" spans="2:11" x14ac:dyDescent="0.25">
      <c r="B14989" t="str">
        <f t="shared" si="238"/>
        <v/>
      </c>
      <c r="K14989"/>
    </row>
    <row r="14990" spans="2:11" x14ac:dyDescent="0.25">
      <c r="B14990" t="str">
        <f t="shared" si="238"/>
        <v/>
      </c>
      <c r="K14990"/>
    </row>
    <row r="14991" spans="2:11" x14ac:dyDescent="0.25">
      <c r="B14991" t="str">
        <f t="shared" si="238"/>
        <v/>
      </c>
      <c r="K14991"/>
    </row>
    <row r="14992" spans="2:11" x14ac:dyDescent="0.25">
      <c r="B14992" t="str">
        <f t="shared" si="238"/>
        <v/>
      </c>
      <c r="K14992"/>
    </row>
    <row r="14993" spans="2:11" x14ac:dyDescent="0.25">
      <c r="B14993" t="str">
        <f t="shared" si="238"/>
        <v/>
      </c>
      <c r="K14993"/>
    </row>
    <row r="14994" spans="2:11" x14ac:dyDescent="0.25">
      <c r="B14994" t="str">
        <f t="shared" si="238"/>
        <v/>
      </c>
      <c r="K14994"/>
    </row>
    <row r="14995" spans="2:11" x14ac:dyDescent="0.25">
      <c r="B14995" t="str">
        <f t="shared" si="238"/>
        <v/>
      </c>
      <c r="K14995"/>
    </row>
    <row r="14996" spans="2:11" x14ac:dyDescent="0.25">
      <c r="B14996" t="str">
        <f t="shared" si="238"/>
        <v/>
      </c>
      <c r="K14996"/>
    </row>
    <row r="14997" spans="2:11" x14ac:dyDescent="0.25">
      <c r="B14997" t="str">
        <f t="shared" si="238"/>
        <v/>
      </c>
      <c r="K14997"/>
    </row>
    <row r="14998" spans="2:11" x14ac:dyDescent="0.25">
      <c r="B14998" t="str">
        <f t="shared" si="238"/>
        <v/>
      </c>
      <c r="K14998"/>
    </row>
    <row r="14999" spans="2:11" x14ac:dyDescent="0.25">
      <c r="B14999" t="str">
        <f t="shared" si="238"/>
        <v/>
      </c>
      <c r="K14999"/>
    </row>
    <row r="15000" spans="2:11" x14ac:dyDescent="0.25">
      <c r="B15000" t="str">
        <f t="shared" si="238"/>
        <v/>
      </c>
      <c r="K15000"/>
    </row>
    <row r="15001" spans="2:11" x14ac:dyDescent="0.25">
      <c r="B15001" t="str">
        <f t="shared" si="238"/>
        <v/>
      </c>
      <c r="K15001"/>
    </row>
    <row r="15002" spans="2:11" x14ac:dyDescent="0.25">
      <c r="B15002" t="str">
        <f t="shared" si="238"/>
        <v/>
      </c>
      <c r="K15002"/>
    </row>
    <row r="15003" spans="2:11" x14ac:dyDescent="0.25">
      <c r="B15003" t="str">
        <f t="shared" si="238"/>
        <v/>
      </c>
      <c r="K15003"/>
    </row>
    <row r="15004" spans="2:11" x14ac:dyDescent="0.25">
      <c r="B15004" t="str">
        <f t="shared" si="238"/>
        <v/>
      </c>
      <c r="K15004"/>
    </row>
    <row r="15005" spans="2:11" x14ac:dyDescent="0.25">
      <c r="B15005" t="str">
        <f t="shared" si="238"/>
        <v/>
      </c>
      <c r="K15005"/>
    </row>
    <row r="15006" spans="2:11" x14ac:dyDescent="0.25">
      <c r="B15006" t="str">
        <f t="shared" si="238"/>
        <v/>
      </c>
      <c r="K15006"/>
    </row>
    <row r="15007" spans="2:11" x14ac:dyDescent="0.25">
      <c r="B15007" t="str">
        <f t="shared" si="238"/>
        <v/>
      </c>
      <c r="K15007"/>
    </row>
    <row r="15008" spans="2:11" x14ac:dyDescent="0.25">
      <c r="B15008" t="str">
        <f t="shared" si="238"/>
        <v/>
      </c>
      <c r="K15008"/>
    </row>
    <row r="15009" spans="2:11" x14ac:dyDescent="0.25">
      <c r="B15009" t="str">
        <f t="shared" si="238"/>
        <v/>
      </c>
      <c r="K15009"/>
    </row>
    <row r="15010" spans="2:11" x14ac:dyDescent="0.25">
      <c r="B15010" t="str">
        <f t="shared" si="238"/>
        <v/>
      </c>
      <c r="K15010"/>
    </row>
    <row r="15011" spans="2:11" x14ac:dyDescent="0.25">
      <c r="B15011" t="str">
        <f t="shared" si="238"/>
        <v/>
      </c>
      <c r="K15011"/>
    </row>
    <row r="15012" spans="2:11" x14ac:dyDescent="0.25">
      <c r="B15012" t="str">
        <f t="shared" si="238"/>
        <v/>
      </c>
      <c r="K15012"/>
    </row>
    <row r="15013" spans="2:11" x14ac:dyDescent="0.25">
      <c r="B15013" t="str">
        <f t="shared" si="238"/>
        <v/>
      </c>
      <c r="K15013"/>
    </row>
    <row r="15014" spans="2:11" x14ac:dyDescent="0.25">
      <c r="B15014" t="str">
        <f t="shared" si="238"/>
        <v/>
      </c>
      <c r="K15014"/>
    </row>
    <row r="15015" spans="2:11" x14ac:dyDescent="0.25">
      <c r="B15015" t="str">
        <f t="shared" si="238"/>
        <v/>
      </c>
      <c r="K15015"/>
    </row>
    <row r="15016" spans="2:11" x14ac:dyDescent="0.25">
      <c r="B15016" t="str">
        <f t="shared" si="238"/>
        <v/>
      </c>
      <c r="K15016"/>
    </row>
    <row r="15017" spans="2:11" x14ac:dyDescent="0.25">
      <c r="B15017" t="str">
        <f t="shared" si="238"/>
        <v/>
      </c>
      <c r="K15017"/>
    </row>
    <row r="15018" spans="2:11" x14ac:dyDescent="0.25">
      <c r="B15018" t="str">
        <f t="shared" si="238"/>
        <v/>
      </c>
      <c r="K15018"/>
    </row>
    <row r="15019" spans="2:11" x14ac:dyDescent="0.25">
      <c r="B15019" t="str">
        <f t="shared" si="238"/>
        <v/>
      </c>
      <c r="K15019"/>
    </row>
    <row r="15020" spans="2:11" x14ac:dyDescent="0.25">
      <c r="B15020" t="str">
        <f t="shared" si="238"/>
        <v/>
      </c>
      <c r="K15020"/>
    </row>
    <row r="15021" spans="2:11" x14ac:dyDescent="0.25">
      <c r="B15021" t="str">
        <f t="shared" si="238"/>
        <v/>
      </c>
      <c r="K15021"/>
    </row>
    <row r="15022" spans="2:11" x14ac:dyDescent="0.25">
      <c r="B15022" t="str">
        <f t="shared" si="238"/>
        <v/>
      </c>
      <c r="K15022"/>
    </row>
    <row r="15023" spans="2:11" x14ac:dyDescent="0.25">
      <c r="B15023" t="str">
        <f t="shared" si="238"/>
        <v/>
      </c>
      <c r="K15023"/>
    </row>
    <row r="15024" spans="2:11" x14ac:dyDescent="0.25">
      <c r="B15024" t="str">
        <f t="shared" si="238"/>
        <v/>
      </c>
      <c r="K15024"/>
    </row>
    <row r="15025" spans="2:11" x14ac:dyDescent="0.25">
      <c r="B15025" t="str">
        <f t="shared" si="238"/>
        <v/>
      </c>
      <c r="K15025"/>
    </row>
    <row r="15026" spans="2:11" x14ac:dyDescent="0.25">
      <c r="B15026" t="str">
        <f t="shared" si="238"/>
        <v/>
      </c>
      <c r="K15026"/>
    </row>
    <row r="15027" spans="2:11" x14ac:dyDescent="0.25">
      <c r="B15027" t="str">
        <f t="shared" si="238"/>
        <v/>
      </c>
      <c r="K15027"/>
    </row>
    <row r="15028" spans="2:11" x14ac:dyDescent="0.25">
      <c r="B15028" t="str">
        <f t="shared" si="238"/>
        <v/>
      </c>
      <c r="K15028"/>
    </row>
    <row r="15029" spans="2:11" x14ac:dyDescent="0.25">
      <c r="B15029" t="str">
        <f t="shared" si="238"/>
        <v/>
      </c>
      <c r="K15029"/>
    </row>
    <row r="15030" spans="2:11" x14ac:dyDescent="0.25">
      <c r="B15030" t="str">
        <f t="shared" si="238"/>
        <v/>
      </c>
      <c r="K15030"/>
    </row>
    <row r="15031" spans="2:11" x14ac:dyDescent="0.25">
      <c r="B15031" t="str">
        <f t="shared" si="238"/>
        <v/>
      </c>
      <c r="K15031"/>
    </row>
    <row r="15032" spans="2:11" x14ac:dyDescent="0.25">
      <c r="B15032" t="str">
        <f t="shared" si="238"/>
        <v/>
      </c>
      <c r="K15032"/>
    </row>
    <row r="15033" spans="2:11" x14ac:dyDescent="0.25">
      <c r="B15033" t="str">
        <f t="shared" si="238"/>
        <v/>
      </c>
      <c r="K15033"/>
    </row>
    <row r="15034" spans="2:11" x14ac:dyDescent="0.25">
      <c r="B15034" t="str">
        <f t="shared" si="238"/>
        <v/>
      </c>
      <c r="K15034"/>
    </row>
    <row r="15035" spans="2:11" x14ac:dyDescent="0.25">
      <c r="B15035" t="str">
        <f t="shared" si="238"/>
        <v/>
      </c>
      <c r="K15035"/>
    </row>
    <row r="15036" spans="2:11" x14ac:dyDescent="0.25">
      <c r="B15036" t="str">
        <f t="shared" si="238"/>
        <v/>
      </c>
      <c r="K15036"/>
    </row>
    <row r="15037" spans="2:11" x14ac:dyDescent="0.25">
      <c r="B15037" t="str">
        <f t="shared" si="238"/>
        <v/>
      </c>
      <c r="K15037"/>
    </row>
    <row r="15038" spans="2:11" x14ac:dyDescent="0.25">
      <c r="B15038" t="str">
        <f t="shared" si="238"/>
        <v/>
      </c>
      <c r="K15038"/>
    </row>
    <row r="15039" spans="2:11" x14ac:dyDescent="0.25">
      <c r="B15039" t="str">
        <f t="shared" si="238"/>
        <v/>
      </c>
      <c r="K15039"/>
    </row>
    <row r="15040" spans="2:11" x14ac:dyDescent="0.25">
      <c r="B15040" t="str">
        <f t="shared" si="238"/>
        <v/>
      </c>
      <c r="K15040"/>
    </row>
    <row r="15041" spans="2:11" x14ac:dyDescent="0.25">
      <c r="B15041" t="str">
        <f t="shared" si="238"/>
        <v/>
      </c>
      <c r="K15041"/>
    </row>
    <row r="15042" spans="2:11" x14ac:dyDescent="0.25">
      <c r="B15042" t="str">
        <f t="shared" si="238"/>
        <v/>
      </c>
      <c r="K15042"/>
    </row>
    <row r="15043" spans="2:11" x14ac:dyDescent="0.25">
      <c r="B15043" t="str">
        <f t="shared" si="238"/>
        <v/>
      </c>
      <c r="K15043"/>
    </row>
    <row r="15044" spans="2:11" x14ac:dyDescent="0.25">
      <c r="B15044" t="str">
        <f t="shared" si="238"/>
        <v/>
      </c>
      <c r="K15044"/>
    </row>
    <row r="15045" spans="2:11" x14ac:dyDescent="0.25">
      <c r="B15045" t="str">
        <f t="shared" si="238"/>
        <v/>
      </c>
      <c r="K15045"/>
    </row>
    <row r="15046" spans="2:11" x14ac:dyDescent="0.25">
      <c r="B15046" t="str">
        <f t="shared" si="238"/>
        <v/>
      </c>
      <c r="K15046"/>
    </row>
    <row r="15047" spans="2:11" x14ac:dyDescent="0.25">
      <c r="B15047" t="str">
        <f t="shared" si="238"/>
        <v/>
      </c>
      <c r="K15047"/>
    </row>
    <row r="15048" spans="2:11" x14ac:dyDescent="0.25">
      <c r="B15048" t="str">
        <f t="shared" si="238"/>
        <v/>
      </c>
      <c r="K15048"/>
    </row>
    <row r="15049" spans="2:11" x14ac:dyDescent="0.25">
      <c r="B15049" t="str">
        <f t="shared" si="238"/>
        <v/>
      </c>
      <c r="K15049"/>
    </row>
    <row r="15050" spans="2:11" x14ac:dyDescent="0.25">
      <c r="B15050" t="str">
        <f t="shared" ref="B15050:B15113" si="239">LEFT(A15050,3)</f>
        <v/>
      </c>
      <c r="K15050"/>
    </row>
    <row r="15051" spans="2:11" x14ac:dyDescent="0.25">
      <c r="B15051" t="str">
        <f t="shared" si="239"/>
        <v/>
      </c>
      <c r="K15051"/>
    </row>
    <row r="15052" spans="2:11" x14ac:dyDescent="0.25">
      <c r="B15052" t="str">
        <f t="shared" si="239"/>
        <v/>
      </c>
      <c r="K15052"/>
    </row>
    <row r="15053" spans="2:11" x14ac:dyDescent="0.25">
      <c r="B15053" t="str">
        <f t="shared" si="239"/>
        <v/>
      </c>
      <c r="K15053"/>
    </row>
    <row r="15054" spans="2:11" x14ac:dyDescent="0.25">
      <c r="B15054" t="str">
        <f t="shared" si="239"/>
        <v/>
      </c>
      <c r="K15054"/>
    </row>
    <row r="15055" spans="2:11" x14ac:dyDescent="0.25">
      <c r="B15055" t="str">
        <f t="shared" si="239"/>
        <v/>
      </c>
      <c r="K15055"/>
    </row>
    <row r="15056" spans="2:11" x14ac:dyDescent="0.25">
      <c r="B15056" t="str">
        <f t="shared" si="239"/>
        <v/>
      </c>
      <c r="K15056"/>
    </row>
    <row r="15057" spans="2:11" x14ac:dyDescent="0.25">
      <c r="B15057" t="str">
        <f t="shared" si="239"/>
        <v/>
      </c>
      <c r="K15057"/>
    </row>
    <row r="15058" spans="2:11" x14ac:dyDescent="0.25">
      <c r="B15058" t="str">
        <f t="shared" si="239"/>
        <v/>
      </c>
      <c r="K15058"/>
    </row>
    <row r="15059" spans="2:11" x14ac:dyDescent="0.25">
      <c r="B15059" t="str">
        <f t="shared" si="239"/>
        <v/>
      </c>
      <c r="K15059"/>
    </row>
    <row r="15060" spans="2:11" x14ac:dyDescent="0.25">
      <c r="B15060" t="str">
        <f t="shared" si="239"/>
        <v/>
      </c>
      <c r="K15060"/>
    </row>
    <row r="15061" spans="2:11" x14ac:dyDescent="0.25">
      <c r="B15061" t="str">
        <f t="shared" si="239"/>
        <v/>
      </c>
      <c r="K15061"/>
    </row>
    <row r="15062" spans="2:11" x14ac:dyDescent="0.25">
      <c r="B15062" t="str">
        <f t="shared" si="239"/>
        <v/>
      </c>
      <c r="K15062"/>
    </row>
    <row r="15063" spans="2:11" x14ac:dyDescent="0.25">
      <c r="B15063" t="str">
        <f t="shared" si="239"/>
        <v/>
      </c>
      <c r="K15063"/>
    </row>
    <row r="15064" spans="2:11" x14ac:dyDescent="0.25">
      <c r="B15064" t="str">
        <f t="shared" si="239"/>
        <v/>
      </c>
      <c r="K15064"/>
    </row>
    <row r="15065" spans="2:11" x14ac:dyDescent="0.25">
      <c r="B15065" t="str">
        <f t="shared" si="239"/>
        <v/>
      </c>
      <c r="K15065"/>
    </row>
    <row r="15066" spans="2:11" x14ac:dyDescent="0.25">
      <c r="B15066" t="str">
        <f t="shared" si="239"/>
        <v/>
      </c>
      <c r="K15066"/>
    </row>
    <row r="15067" spans="2:11" x14ac:dyDescent="0.25">
      <c r="B15067" t="str">
        <f t="shared" si="239"/>
        <v/>
      </c>
      <c r="K15067"/>
    </row>
    <row r="15068" spans="2:11" x14ac:dyDescent="0.25">
      <c r="B15068" t="str">
        <f t="shared" si="239"/>
        <v/>
      </c>
      <c r="K15068"/>
    </row>
    <row r="15069" spans="2:11" x14ac:dyDescent="0.25">
      <c r="B15069" t="str">
        <f t="shared" si="239"/>
        <v/>
      </c>
      <c r="K15069"/>
    </row>
    <row r="15070" spans="2:11" x14ac:dyDescent="0.25">
      <c r="B15070" t="str">
        <f t="shared" si="239"/>
        <v/>
      </c>
      <c r="K15070"/>
    </row>
    <row r="15071" spans="2:11" x14ac:dyDescent="0.25">
      <c r="B15071" t="str">
        <f t="shared" si="239"/>
        <v/>
      </c>
      <c r="K15071"/>
    </row>
    <row r="15072" spans="2:11" x14ac:dyDescent="0.25">
      <c r="B15072" t="str">
        <f t="shared" si="239"/>
        <v/>
      </c>
      <c r="K15072"/>
    </row>
    <row r="15073" spans="2:11" x14ac:dyDescent="0.25">
      <c r="B15073" t="str">
        <f t="shared" si="239"/>
        <v/>
      </c>
      <c r="K15073"/>
    </row>
    <row r="15074" spans="2:11" x14ac:dyDescent="0.25">
      <c r="B15074" t="str">
        <f t="shared" si="239"/>
        <v/>
      </c>
      <c r="K15074"/>
    </row>
    <row r="15075" spans="2:11" x14ac:dyDescent="0.25">
      <c r="B15075" t="str">
        <f t="shared" si="239"/>
        <v/>
      </c>
      <c r="K15075"/>
    </row>
    <row r="15076" spans="2:11" x14ac:dyDescent="0.25">
      <c r="B15076" t="str">
        <f t="shared" si="239"/>
        <v/>
      </c>
      <c r="K15076"/>
    </row>
    <row r="15077" spans="2:11" x14ac:dyDescent="0.25">
      <c r="B15077" t="str">
        <f t="shared" si="239"/>
        <v/>
      </c>
      <c r="K15077"/>
    </row>
    <row r="15078" spans="2:11" x14ac:dyDescent="0.25">
      <c r="B15078" t="str">
        <f t="shared" si="239"/>
        <v/>
      </c>
      <c r="K15078"/>
    </row>
    <row r="15079" spans="2:11" x14ac:dyDescent="0.25">
      <c r="B15079" t="str">
        <f t="shared" si="239"/>
        <v/>
      </c>
      <c r="K15079"/>
    </row>
    <row r="15080" spans="2:11" x14ac:dyDescent="0.25">
      <c r="B15080" t="str">
        <f t="shared" si="239"/>
        <v/>
      </c>
      <c r="K15080"/>
    </row>
    <row r="15081" spans="2:11" x14ac:dyDescent="0.25">
      <c r="B15081" t="str">
        <f t="shared" si="239"/>
        <v/>
      </c>
      <c r="K15081"/>
    </row>
    <row r="15082" spans="2:11" x14ac:dyDescent="0.25">
      <c r="B15082" t="str">
        <f t="shared" si="239"/>
        <v/>
      </c>
      <c r="K15082"/>
    </row>
    <row r="15083" spans="2:11" x14ac:dyDescent="0.25">
      <c r="B15083" t="str">
        <f t="shared" si="239"/>
        <v/>
      </c>
      <c r="K15083"/>
    </row>
    <row r="15084" spans="2:11" x14ac:dyDescent="0.25">
      <c r="B15084" t="str">
        <f t="shared" si="239"/>
        <v/>
      </c>
      <c r="K15084"/>
    </row>
    <row r="15085" spans="2:11" x14ac:dyDescent="0.25">
      <c r="B15085" t="str">
        <f t="shared" si="239"/>
        <v/>
      </c>
      <c r="K15085"/>
    </row>
    <row r="15086" spans="2:11" x14ac:dyDescent="0.25">
      <c r="B15086" t="str">
        <f t="shared" si="239"/>
        <v/>
      </c>
      <c r="K15086"/>
    </row>
    <row r="15087" spans="2:11" x14ac:dyDescent="0.25">
      <c r="B15087" t="str">
        <f t="shared" si="239"/>
        <v/>
      </c>
      <c r="K15087"/>
    </row>
    <row r="15088" spans="2:11" x14ac:dyDescent="0.25">
      <c r="B15088" t="str">
        <f t="shared" si="239"/>
        <v/>
      </c>
      <c r="K15088"/>
    </row>
    <row r="15089" spans="2:11" x14ac:dyDescent="0.25">
      <c r="B15089" t="str">
        <f t="shared" si="239"/>
        <v/>
      </c>
      <c r="K15089"/>
    </row>
    <row r="15090" spans="2:11" x14ac:dyDescent="0.25">
      <c r="B15090" t="str">
        <f t="shared" si="239"/>
        <v/>
      </c>
      <c r="K15090"/>
    </row>
    <row r="15091" spans="2:11" x14ac:dyDescent="0.25">
      <c r="B15091" t="str">
        <f t="shared" si="239"/>
        <v/>
      </c>
      <c r="K15091"/>
    </row>
    <row r="15092" spans="2:11" x14ac:dyDescent="0.25">
      <c r="B15092" t="str">
        <f t="shared" si="239"/>
        <v/>
      </c>
      <c r="K15092"/>
    </row>
    <row r="15093" spans="2:11" x14ac:dyDescent="0.25">
      <c r="B15093" t="str">
        <f t="shared" si="239"/>
        <v/>
      </c>
      <c r="K15093"/>
    </row>
    <row r="15094" spans="2:11" x14ac:dyDescent="0.25">
      <c r="B15094" t="str">
        <f t="shared" si="239"/>
        <v/>
      </c>
      <c r="K15094"/>
    </row>
    <row r="15095" spans="2:11" x14ac:dyDescent="0.25">
      <c r="B15095" t="str">
        <f t="shared" si="239"/>
        <v/>
      </c>
      <c r="K15095"/>
    </row>
    <row r="15096" spans="2:11" x14ac:dyDescent="0.25">
      <c r="B15096" t="str">
        <f t="shared" si="239"/>
        <v/>
      </c>
      <c r="K15096"/>
    </row>
    <row r="15097" spans="2:11" x14ac:dyDescent="0.25">
      <c r="B15097" t="str">
        <f t="shared" si="239"/>
        <v/>
      </c>
      <c r="K15097"/>
    </row>
    <row r="15098" spans="2:11" x14ac:dyDescent="0.25">
      <c r="B15098" t="str">
        <f t="shared" si="239"/>
        <v/>
      </c>
      <c r="K15098"/>
    </row>
    <row r="15099" spans="2:11" x14ac:dyDescent="0.25">
      <c r="B15099" t="str">
        <f t="shared" si="239"/>
        <v/>
      </c>
      <c r="K15099"/>
    </row>
    <row r="15100" spans="2:11" x14ac:dyDescent="0.25">
      <c r="B15100" t="str">
        <f t="shared" si="239"/>
        <v/>
      </c>
      <c r="K15100"/>
    </row>
    <row r="15101" spans="2:11" x14ac:dyDescent="0.25">
      <c r="B15101" t="str">
        <f t="shared" si="239"/>
        <v/>
      </c>
      <c r="K15101"/>
    </row>
    <row r="15102" spans="2:11" x14ac:dyDescent="0.25">
      <c r="B15102" t="str">
        <f t="shared" si="239"/>
        <v/>
      </c>
      <c r="K15102"/>
    </row>
    <row r="15103" spans="2:11" x14ac:dyDescent="0.25">
      <c r="B15103" t="str">
        <f t="shared" si="239"/>
        <v/>
      </c>
      <c r="K15103"/>
    </row>
    <row r="15104" spans="2:11" x14ac:dyDescent="0.25">
      <c r="B15104" t="str">
        <f t="shared" si="239"/>
        <v/>
      </c>
      <c r="K15104"/>
    </row>
    <row r="15105" spans="2:11" x14ac:dyDescent="0.25">
      <c r="B15105" t="str">
        <f t="shared" si="239"/>
        <v/>
      </c>
      <c r="K15105"/>
    </row>
    <row r="15106" spans="2:11" x14ac:dyDescent="0.25">
      <c r="B15106" t="str">
        <f t="shared" si="239"/>
        <v/>
      </c>
      <c r="K15106"/>
    </row>
    <row r="15107" spans="2:11" x14ac:dyDescent="0.25">
      <c r="B15107" t="str">
        <f t="shared" si="239"/>
        <v/>
      </c>
      <c r="K15107"/>
    </row>
    <row r="15108" spans="2:11" x14ac:dyDescent="0.25">
      <c r="B15108" t="str">
        <f t="shared" si="239"/>
        <v/>
      </c>
      <c r="K15108"/>
    </row>
    <row r="15109" spans="2:11" x14ac:dyDescent="0.25">
      <c r="B15109" t="str">
        <f t="shared" si="239"/>
        <v/>
      </c>
      <c r="K15109"/>
    </row>
    <row r="15110" spans="2:11" x14ac:dyDescent="0.25">
      <c r="B15110" t="str">
        <f t="shared" si="239"/>
        <v/>
      </c>
      <c r="K15110"/>
    </row>
    <row r="15111" spans="2:11" x14ac:dyDescent="0.25">
      <c r="B15111" t="str">
        <f t="shared" si="239"/>
        <v/>
      </c>
      <c r="K15111"/>
    </row>
    <row r="15112" spans="2:11" x14ac:dyDescent="0.25">
      <c r="B15112" t="str">
        <f t="shared" si="239"/>
        <v/>
      </c>
      <c r="K15112"/>
    </row>
    <row r="15113" spans="2:11" x14ac:dyDescent="0.25">
      <c r="B15113" t="str">
        <f t="shared" si="239"/>
        <v/>
      </c>
      <c r="K15113"/>
    </row>
    <row r="15114" spans="2:11" x14ac:dyDescent="0.25">
      <c r="B15114" t="str">
        <f t="shared" ref="B15114:B15177" si="240">LEFT(A15114,3)</f>
        <v/>
      </c>
      <c r="K15114"/>
    </row>
    <row r="15115" spans="2:11" x14ac:dyDescent="0.25">
      <c r="B15115" t="str">
        <f t="shared" si="240"/>
        <v/>
      </c>
      <c r="K15115"/>
    </row>
    <row r="15116" spans="2:11" x14ac:dyDescent="0.25">
      <c r="B15116" t="str">
        <f t="shared" si="240"/>
        <v/>
      </c>
      <c r="K15116"/>
    </row>
    <row r="15117" spans="2:11" x14ac:dyDescent="0.25">
      <c r="B15117" t="str">
        <f t="shared" si="240"/>
        <v/>
      </c>
      <c r="K15117"/>
    </row>
    <row r="15118" spans="2:11" x14ac:dyDescent="0.25">
      <c r="B15118" t="str">
        <f t="shared" si="240"/>
        <v/>
      </c>
      <c r="K15118"/>
    </row>
    <row r="15119" spans="2:11" x14ac:dyDescent="0.25">
      <c r="B15119" t="str">
        <f t="shared" si="240"/>
        <v/>
      </c>
      <c r="K15119"/>
    </row>
    <row r="15120" spans="2:11" x14ac:dyDescent="0.25">
      <c r="B15120" t="str">
        <f t="shared" si="240"/>
        <v/>
      </c>
      <c r="K15120"/>
    </row>
    <row r="15121" spans="2:11" x14ac:dyDescent="0.25">
      <c r="B15121" t="str">
        <f t="shared" si="240"/>
        <v/>
      </c>
      <c r="K15121"/>
    </row>
    <row r="15122" spans="2:11" x14ac:dyDescent="0.25">
      <c r="B15122" t="str">
        <f t="shared" si="240"/>
        <v/>
      </c>
      <c r="K15122"/>
    </row>
    <row r="15123" spans="2:11" x14ac:dyDescent="0.25">
      <c r="B15123" t="str">
        <f t="shared" si="240"/>
        <v/>
      </c>
      <c r="K15123"/>
    </row>
    <row r="15124" spans="2:11" x14ac:dyDescent="0.25">
      <c r="B15124" t="str">
        <f t="shared" si="240"/>
        <v/>
      </c>
      <c r="K15124"/>
    </row>
    <row r="15125" spans="2:11" x14ac:dyDescent="0.25">
      <c r="B15125" t="str">
        <f t="shared" si="240"/>
        <v/>
      </c>
      <c r="K15125"/>
    </row>
    <row r="15126" spans="2:11" x14ac:dyDescent="0.25">
      <c r="B15126" t="str">
        <f t="shared" si="240"/>
        <v/>
      </c>
      <c r="K15126"/>
    </row>
    <row r="15127" spans="2:11" x14ac:dyDescent="0.25">
      <c r="B15127" t="str">
        <f t="shared" si="240"/>
        <v/>
      </c>
      <c r="K15127"/>
    </row>
    <row r="15128" spans="2:11" x14ac:dyDescent="0.25">
      <c r="B15128" t="str">
        <f t="shared" si="240"/>
        <v/>
      </c>
      <c r="K15128"/>
    </row>
    <row r="15129" spans="2:11" x14ac:dyDescent="0.25">
      <c r="B15129" t="str">
        <f t="shared" si="240"/>
        <v/>
      </c>
      <c r="K15129"/>
    </row>
    <row r="15130" spans="2:11" x14ac:dyDescent="0.25">
      <c r="B15130" t="str">
        <f t="shared" si="240"/>
        <v/>
      </c>
      <c r="K15130"/>
    </row>
    <row r="15131" spans="2:11" x14ac:dyDescent="0.25">
      <c r="B15131" t="str">
        <f t="shared" si="240"/>
        <v/>
      </c>
      <c r="K15131"/>
    </row>
    <row r="15132" spans="2:11" x14ac:dyDescent="0.25">
      <c r="B15132" t="str">
        <f t="shared" si="240"/>
        <v/>
      </c>
      <c r="K15132"/>
    </row>
    <row r="15133" spans="2:11" x14ac:dyDescent="0.25">
      <c r="B15133" t="str">
        <f t="shared" si="240"/>
        <v/>
      </c>
      <c r="K15133"/>
    </row>
    <row r="15134" spans="2:11" x14ac:dyDescent="0.25">
      <c r="B15134" t="str">
        <f t="shared" si="240"/>
        <v/>
      </c>
      <c r="K15134"/>
    </row>
    <row r="15135" spans="2:11" x14ac:dyDescent="0.25">
      <c r="B15135" t="str">
        <f t="shared" si="240"/>
        <v/>
      </c>
      <c r="K15135"/>
    </row>
    <row r="15136" spans="2:11" x14ac:dyDescent="0.25">
      <c r="B15136" t="str">
        <f t="shared" si="240"/>
        <v/>
      </c>
      <c r="K15136"/>
    </row>
    <row r="15137" spans="2:11" x14ac:dyDescent="0.25">
      <c r="B15137" t="str">
        <f t="shared" si="240"/>
        <v/>
      </c>
      <c r="K15137"/>
    </row>
    <row r="15138" spans="2:11" x14ac:dyDescent="0.25">
      <c r="B15138" t="str">
        <f t="shared" si="240"/>
        <v/>
      </c>
      <c r="K15138"/>
    </row>
    <row r="15139" spans="2:11" x14ac:dyDescent="0.25">
      <c r="B15139" t="str">
        <f t="shared" si="240"/>
        <v/>
      </c>
      <c r="K15139"/>
    </row>
    <row r="15140" spans="2:11" x14ac:dyDescent="0.25">
      <c r="B15140" t="str">
        <f t="shared" si="240"/>
        <v/>
      </c>
      <c r="K15140"/>
    </row>
    <row r="15141" spans="2:11" x14ac:dyDescent="0.25">
      <c r="B15141" t="str">
        <f t="shared" si="240"/>
        <v/>
      </c>
      <c r="K15141"/>
    </row>
    <row r="15142" spans="2:11" x14ac:dyDescent="0.25">
      <c r="B15142" t="str">
        <f t="shared" si="240"/>
        <v/>
      </c>
      <c r="K15142"/>
    </row>
    <row r="15143" spans="2:11" x14ac:dyDescent="0.25">
      <c r="B15143" t="str">
        <f t="shared" si="240"/>
        <v/>
      </c>
      <c r="K15143"/>
    </row>
    <row r="15144" spans="2:11" x14ac:dyDescent="0.25">
      <c r="B15144" t="str">
        <f t="shared" si="240"/>
        <v/>
      </c>
      <c r="K15144"/>
    </row>
    <row r="15145" spans="2:11" x14ac:dyDescent="0.25">
      <c r="B15145" t="str">
        <f t="shared" si="240"/>
        <v/>
      </c>
      <c r="K15145"/>
    </row>
    <row r="15146" spans="2:11" x14ac:dyDescent="0.25">
      <c r="B15146" t="str">
        <f t="shared" si="240"/>
        <v/>
      </c>
      <c r="K15146"/>
    </row>
    <row r="15147" spans="2:11" x14ac:dyDescent="0.25">
      <c r="B15147" t="str">
        <f t="shared" si="240"/>
        <v/>
      </c>
      <c r="K15147"/>
    </row>
    <row r="15148" spans="2:11" x14ac:dyDescent="0.25">
      <c r="B15148" t="str">
        <f t="shared" si="240"/>
        <v/>
      </c>
      <c r="K15148"/>
    </row>
    <row r="15149" spans="2:11" x14ac:dyDescent="0.25">
      <c r="B15149" t="str">
        <f t="shared" si="240"/>
        <v/>
      </c>
      <c r="K15149"/>
    </row>
    <row r="15150" spans="2:11" x14ac:dyDescent="0.25">
      <c r="B15150" t="str">
        <f t="shared" si="240"/>
        <v/>
      </c>
      <c r="K15150"/>
    </row>
    <row r="15151" spans="2:11" x14ac:dyDescent="0.25">
      <c r="B15151" t="str">
        <f t="shared" si="240"/>
        <v/>
      </c>
      <c r="K15151"/>
    </row>
    <row r="15152" spans="2:11" x14ac:dyDescent="0.25">
      <c r="B15152" t="str">
        <f t="shared" si="240"/>
        <v/>
      </c>
      <c r="K15152"/>
    </row>
    <row r="15153" spans="2:11" x14ac:dyDescent="0.25">
      <c r="B15153" t="str">
        <f t="shared" si="240"/>
        <v/>
      </c>
      <c r="K15153"/>
    </row>
    <row r="15154" spans="2:11" x14ac:dyDescent="0.25">
      <c r="B15154" t="str">
        <f t="shared" si="240"/>
        <v/>
      </c>
      <c r="K15154"/>
    </row>
    <row r="15155" spans="2:11" x14ac:dyDescent="0.25">
      <c r="B15155" t="str">
        <f t="shared" si="240"/>
        <v/>
      </c>
      <c r="K15155"/>
    </row>
    <row r="15156" spans="2:11" x14ac:dyDescent="0.25">
      <c r="B15156" t="str">
        <f t="shared" si="240"/>
        <v/>
      </c>
      <c r="K15156"/>
    </row>
    <row r="15157" spans="2:11" x14ac:dyDescent="0.25">
      <c r="B15157" t="str">
        <f t="shared" si="240"/>
        <v/>
      </c>
      <c r="K15157"/>
    </row>
    <row r="15158" spans="2:11" x14ac:dyDescent="0.25">
      <c r="B15158" t="str">
        <f t="shared" si="240"/>
        <v/>
      </c>
      <c r="K15158"/>
    </row>
    <row r="15159" spans="2:11" x14ac:dyDescent="0.25">
      <c r="B15159" t="str">
        <f t="shared" si="240"/>
        <v/>
      </c>
      <c r="K15159"/>
    </row>
    <row r="15160" spans="2:11" x14ac:dyDescent="0.25">
      <c r="B15160" t="str">
        <f t="shared" si="240"/>
        <v/>
      </c>
      <c r="K15160"/>
    </row>
    <row r="15161" spans="2:11" x14ac:dyDescent="0.25">
      <c r="B15161" t="str">
        <f t="shared" si="240"/>
        <v/>
      </c>
      <c r="K15161"/>
    </row>
    <row r="15162" spans="2:11" x14ac:dyDescent="0.25">
      <c r="B15162" t="str">
        <f t="shared" si="240"/>
        <v/>
      </c>
      <c r="K15162"/>
    </row>
    <row r="15163" spans="2:11" x14ac:dyDescent="0.25">
      <c r="B15163" t="str">
        <f t="shared" si="240"/>
        <v/>
      </c>
      <c r="K15163"/>
    </row>
    <row r="15164" spans="2:11" x14ac:dyDescent="0.25">
      <c r="B15164" t="str">
        <f t="shared" si="240"/>
        <v/>
      </c>
      <c r="K15164"/>
    </row>
    <row r="15165" spans="2:11" x14ac:dyDescent="0.25">
      <c r="B15165" t="str">
        <f t="shared" si="240"/>
        <v/>
      </c>
      <c r="K15165"/>
    </row>
    <row r="15166" spans="2:11" x14ac:dyDescent="0.25">
      <c r="B15166" t="str">
        <f t="shared" si="240"/>
        <v/>
      </c>
      <c r="K15166"/>
    </row>
    <row r="15167" spans="2:11" x14ac:dyDescent="0.25">
      <c r="B15167" t="str">
        <f t="shared" si="240"/>
        <v/>
      </c>
      <c r="K15167"/>
    </row>
    <row r="15168" spans="2:11" x14ac:dyDescent="0.25">
      <c r="B15168" t="str">
        <f t="shared" si="240"/>
        <v/>
      </c>
      <c r="K15168"/>
    </row>
    <row r="15169" spans="2:11" x14ac:dyDescent="0.25">
      <c r="B15169" t="str">
        <f t="shared" si="240"/>
        <v/>
      </c>
      <c r="K15169"/>
    </row>
    <row r="15170" spans="2:11" x14ac:dyDescent="0.25">
      <c r="B15170" t="str">
        <f t="shared" si="240"/>
        <v/>
      </c>
      <c r="K15170"/>
    </row>
    <row r="15171" spans="2:11" x14ac:dyDescent="0.25">
      <c r="B15171" t="str">
        <f t="shared" si="240"/>
        <v/>
      </c>
      <c r="K15171"/>
    </row>
    <row r="15172" spans="2:11" x14ac:dyDescent="0.25">
      <c r="B15172" t="str">
        <f t="shared" si="240"/>
        <v/>
      </c>
      <c r="K15172"/>
    </row>
    <row r="15173" spans="2:11" x14ac:dyDescent="0.25">
      <c r="B15173" t="str">
        <f t="shared" si="240"/>
        <v/>
      </c>
      <c r="K15173"/>
    </row>
    <row r="15174" spans="2:11" x14ac:dyDescent="0.25">
      <c r="B15174" t="str">
        <f t="shared" si="240"/>
        <v/>
      </c>
      <c r="K15174"/>
    </row>
    <row r="15175" spans="2:11" x14ac:dyDescent="0.25">
      <c r="B15175" t="str">
        <f t="shared" si="240"/>
        <v/>
      </c>
      <c r="K15175"/>
    </row>
    <row r="15176" spans="2:11" x14ac:dyDescent="0.25">
      <c r="B15176" t="str">
        <f t="shared" si="240"/>
        <v/>
      </c>
      <c r="K15176"/>
    </row>
    <row r="15177" spans="2:11" x14ac:dyDescent="0.25">
      <c r="B15177" t="str">
        <f t="shared" si="240"/>
        <v/>
      </c>
      <c r="K15177"/>
    </row>
    <row r="15178" spans="2:11" x14ac:dyDescent="0.25">
      <c r="B15178" t="str">
        <f t="shared" ref="B15178:B15241" si="241">LEFT(A15178,3)</f>
        <v/>
      </c>
      <c r="K15178"/>
    </row>
    <row r="15179" spans="2:11" x14ac:dyDescent="0.25">
      <c r="B15179" t="str">
        <f t="shared" si="241"/>
        <v/>
      </c>
      <c r="K15179"/>
    </row>
    <row r="15180" spans="2:11" x14ac:dyDescent="0.25">
      <c r="B15180" t="str">
        <f t="shared" si="241"/>
        <v/>
      </c>
      <c r="K15180"/>
    </row>
    <row r="15181" spans="2:11" x14ac:dyDescent="0.25">
      <c r="B15181" t="str">
        <f t="shared" si="241"/>
        <v/>
      </c>
      <c r="K15181"/>
    </row>
    <row r="15182" spans="2:11" x14ac:dyDescent="0.25">
      <c r="B15182" t="str">
        <f t="shared" si="241"/>
        <v/>
      </c>
      <c r="K15182"/>
    </row>
    <row r="15183" spans="2:11" x14ac:dyDescent="0.25">
      <c r="B15183" t="str">
        <f t="shared" si="241"/>
        <v/>
      </c>
      <c r="K15183"/>
    </row>
    <row r="15184" spans="2:11" x14ac:dyDescent="0.25">
      <c r="B15184" t="str">
        <f t="shared" si="241"/>
        <v/>
      </c>
      <c r="K15184"/>
    </row>
    <row r="15185" spans="2:11" x14ac:dyDescent="0.25">
      <c r="B15185" t="str">
        <f t="shared" si="241"/>
        <v/>
      </c>
      <c r="K15185"/>
    </row>
    <row r="15186" spans="2:11" x14ac:dyDescent="0.25">
      <c r="B15186" t="str">
        <f t="shared" si="241"/>
        <v/>
      </c>
      <c r="K15186"/>
    </row>
    <row r="15187" spans="2:11" x14ac:dyDescent="0.25">
      <c r="B15187" t="str">
        <f t="shared" si="241"/>
        <v/>
      </c>
      <c r="K15187"/>
    </row>
    <row r="15188" spans="2:11" x14ac:dyDescent="0.25">
      <c r="B15188" t="str">
        <f t="shared" si="241"/>
        <v/>
      </c>
      <c r="K15188"/>
    </row>
    <row r="15189" spans="2:11" x14ac:dyDescent="0.25">
      <c r="B15189" t="str">
        <f t="shared" si="241"/>
        <v/>
      </c>
      <c r="K15189"/>
    </row>
    <row r="15190" spans="2:11" x14ac:dyDescent="0.25">
      <c r="B15190" t="str">
        <f t="shared" si="241"/>
        <v/>
      </c>
      <c r="K15190"/>
    </row>
    <row r="15191" spans="2:11" x14ac:dyDescent="0.25">
      <c r="B15191" t="str">
        <f t="shared" si="241"/>
        <v/>
      </c>
      <c r="K15191"/>
    </row>
    <row r="15192" spans="2:11" x14ac:dyDescent="0.25">
      <c r="B15192" t="str">
        <f t="shared" si="241"/>
        <v/>
      </c>
      <c r="K15192"/>
    </row>
    <row r="15193" spans="2:11" x14ac:dyDescent="0.25">
      <c r="B15193" t="str">
        <f t="shared" si="241"/>
        <v/>
      </c>
      <c r="K15193"/>
    </row>
    <row r="15194" spans="2:11" x14ac:dyDescent="0.25">
      <c r="B15194" t="str">
        <f t="shared" si="241"/>
        <v/>
      </c>
      <c r="K15194"/>
    </row>
    <row r="15195" spans="2:11" x14ac:dyDescent="0.25">
      <c r="B15195" t="str">
        <f t="shared" si="241"/>
        <v/>
      </c>
      <c r="K15195"/>
    </row>
    <row r="15196" spans="2:11" x14ac:dyDescent="0.25">
      <c r="B15196" t="str">
        <f t="shared" si="241"/>
        <v/>
      </c>
      <c r="K15196"/>
    </row>
    <row r="15197" spans="2:11" x14ac:dyDescent="0.25">
      <c r="B15197" t="str">
        <f t="shared" si="241"/>
        <v/>
      </c>
      <c r="K15197"/>
    </row>
    <row r="15198" spans="2:11" x14ac:dyDescent="0.25">
      <c r="B15198" t="str">
        <f t="shared" si="241"/>
        <v/>
      </c>
      <c r="K15198"/>
    </row>
    <row r="15199" spans="2:11" x14ac:dyDescent="0.25">
      <c r="B15199" t="str">
        <f t="shared" si="241"/>
        <v/>
      </c>
      <c r="K15199"/>
    </row>
    <row r="15200" spans="2:11" x14ac:dyDescent="0.25">
      <c r="B15200" t="str">
        <f t="shared" si="241"/>
        <v/>
      </c>
      <c r="K15200"/>
    </row>
    <row r="15201" spans="2:11" x14ac:dyDescent="0.25">
      <c r="B15201" t="str">
        <f t="shared" si="241"/>
        <v/>
      </c>
      <c r="K15201"/>
    </row>
    <row r="15202" spans="2:11" x14ac:dyDescent="0.25">
      <c r="B15202" t="str">
        <f t="shared" si="241"/>
        <v/>
      </c>
      <c r="K15202"/>
    </row>
    <row r="15203" spans="2:11" x14ac:dyDescent="0.25">
      <c r="B15203" t="str">
        <f t="shared" si="241"/>
        <v/>
      </c>
      <c r="K15203"/>
    </row>
    <row r="15204" spans="2:11" x14ac:dyDescent="0.25">
      <c r="B15204" t="str">
        <f t="shared" si="241"/>
        <v/>
      </c>
      <c r="K15204"/>
    </row>
    <row r="15205" spans="2:11" x14ac:dyDescent="0.25">
      <c r="B15205" t="str">
        <f t="shared" si="241"/>
        <v/>
      </c>
      <c r="K15205"/>
    </row>
    <row r="15206" spans="2:11" x14ac:dyDescent="0.25">
      <c r="B15206" t="str">
        <f t="shared" si="241"/>
        <v/>
      </c>
      <c r="K15206"/>
    </row>
    <row r="15207" spans="2:11" x14ac:dyDescent="0.25">
      <c r="B15207" t="str">
        <f t="shared" si="241"/>
        <v/>
      </c>
      <c r="K15207"/>
    </row>
    <row r="15208" spans="2:11" x14ac:dyDescent="0.25">
      <c r="B15208" t="str">
        <f t="shared" si="241"/>
        <v/>
      </c>
      <c r="K15208"/>
    </row>
    <row r="15209" spans="2:11" x14ac:dyDescent="0.25">
      <c r="B15209" t="str">
        <f t="shared" si="241"/>
        <v/>
      </c>
      <c r="K15209"/>
    </row>
    <row r="15210" spans="2:11" x14ac:dyDescent="0.25">
      <c r="B15210" t="str">
        <f t="shared" si="241"/>
        <v/>
      </c>
      <c r="K15210"/>
    </row>
    <row r="15211" spans="2:11" x14ac:dyDescent="0.25">
      <c r="B15211" t="str">
        <f t="shared" si="241"/>
        <v/>
      </c>
      <c r="K15211"/>
    </row>
    <row r="15212" spans="2:11" x14ac:dyDescent="0.25">
      <c r="B15212" t="str">
        <f t="shared" si="241"/>
        <v/>
      </c>
      <c r="K15212"/>
    </row>
    <row r="15213" spans="2:11" x14ac:dyDescent="0.25">
      <c r="B15213" t="str">
        <f t="shared" si="241"/>
        <v/>
      </c>
      <c r="K15213"/>
    </row>
    <row r="15214" spans="2:11" x14ac:dyDescent="0.25">
      <c r="B15214" t="str">
        <f t="shared" si="241"/>
        <v/>
      </c>
      <c r="K15214"/>
    </row>
    <row r="15215" spans="2:11" x14ac:dyDescent="0.25">
      <c r="B15215" t="str">
        <f t="shared" si="241"/>
        <v/>
      </c>
      <c r="K15215"/>
    </row>
    <row r="15216" spans="2:11" x14ac:dyDescent="0.25">
      <c r="B15216" t="str">
        <f t="shared" si="241"/>
        <v/>
      </c>
      <c r="K15216"/>
    </row>
    <row r="15217" spans="2:11" x14ac:dyDescent="0.25">
      <c r="B15217" t="str">
        <f t="shared" si="241"/>
        <v/>
      </c>
      <c r="K15217"/>
    </row>
    <row r="15218" spans="2:11" x14ac:dyDescent="0.25">
      <c r="B15218" t="str">
        <f t="shared" si="241"/>
        <v/>
      </c>
      <c r="K15218"/>
    </row>
    <row r="15219" spans="2:11" x14ac:dyDescent="0.25">
      <c r="B15219" t="str">
        <f t="shared" si="241"/>
        <v/>
      </c>
      <c r="K15219"/>
    </row>
    <row r="15220" spans="2:11" x14ac:dyDescent="0.25">
      <c r="B15220" t="str">
        <f t="shared" si="241"/>
        <v/>
      </c>
      <c r="K15220"/>
    </row>
    <row r="15221" spans="2:11" x14ac:dyDescent="0.25">
      <c r="B15221" t="str">
        <f t="shared" si="241"/>
        <v/>
      </c>
      <c r="K15221"/>
    </row>
    <row r="15222" spans="2:11" x14ac:dyDescent="0.25">
      <c r="B15222" t="str">
        <f t="shared" si="241"/>
        <v/>
      </c>
      <c r="K15222"/>
    </row>
    <row r="15223" spans="2:11" x14ac:dyDescent="0.25">
      <c r="B15223" t="str">
        <f t="shared" si="241"/>
        <v/>
      </c>
      <c r="K15223"/>
    </row>
    <row r="15224" spans="2:11" x14ac:dyDescent="0.25">
      <c r="B15224" t="str">
        <f t="shared" si="241"/>
        <v/>
      </c>
      <c r="K15224"/>
    </row>
    <row r="15225" spans="2:11" x14ac:dyDescent="0.25">
      <c r="B15225" t="str">
        <f t="shared" si="241"/>
        <v/>
      </c>
      <c r="K15225"/>
    </row>
    <row r="15226" spans="2:11" x14ac:dyDescent="0.25">
      <c r="B15226" t="str">
        <f t="shared" si="241"/>
        <v/>
      </c>
      <c r="K15226"/>
    </row>
    <row r="15227" spans="2:11" x14ac:dyDescent="0.25">
      <c r="B15227" t="str">
        <f t="shared" si="241"/>
        <v/>
      </c>
      <c r="K15227"/>
    </row>
    <row r="15228" spans="2:11" x14ac:dyDescent="0.25">
      <c r="B15228" t="str">
        <f t="shared" si="241"/>
        <v/>
      </c>
      <c r="K15228"/>
    </row>
    <row r="15229" spans="2:11" x14ac:dyDescent="0.25">
      <c r="B15229" t="str">
        <f t="shared" si="241"/>
        <v/>
      </c>
      <c r="K15229"/>
    </row>
    <row r="15230" spans="2:11" x14ac:dyDescent="0.25">
      <c r="B15230" t="str">
        <f t="shared" si="241"/>
        <v/>
      </c>
      <c r="K15230"/>
    </row>
    <row r="15231" spans="2:11" x14ac:dyDescent="0.25">
      <c r="B15231" t="str">
        <f t="shared" si="241"/>
        <v/>
      </c>
      <c r="K15231"/>
    </row>
    <row r="15232" spans="2:11" x14ac:dyDescent="0.25">
      <c r="B15232" t="str">
        <f t="shared" si="241"/>
        <v/>
      </c>
      <c r="K15232"/>
    </row>
    <row r="15233" spans="2:11" x14ac:dyDescent="0.25">
      <c r="B15233" t="str">
        <f t="shared" si="241"/>
        <v/>
      </c>
      <c r="K15233"/>
    </row>
    <row r="15234" spans="2:11" x14ac:dyDescent="0.25">
      <c r="B15234" t="str">
        <f t="shared" si="241"/>
        <v/>
      </c>
      <c r="K15234"/>
    </row>
    <row r="15235" spans="2:11" x14ac:dyDescent="0.25">
      <c r="B15235" t="str">
        <f t="shared" si="241"/>
        <v/>
      </c>
      <c r="K15235"/>
    </row>
    <row r="15236" spans="2:11" x14ac:dyDescent="0.25">
      <c r="B15236" t="str">
        <f t="shared" si="241"/>
        <v/>
      </c>
      <c r="K15236"/>
    </row>
    <row r="15237" spans="2:11" x14ac:dyDescent="0.25">
      <c r="B15237" t="str">
        <f t="shared" si="241"/>
        <v/>
      </c>
      <c r="K15237"/>
    </row>
    <row r="15238" spans="2:11" x14ac:dyDescent="0.25">
      <c r="B15238" t="str">
        <f t="shared" si="241"/>
        <v/>
      </c>
      <c r="K15238"/>
    </row>
    <row r="15239" spans="2:11" x14ac:dyDescent="0.25">
      <c r="B15239" t="str">
        <f t="shared" si="241"/>
        <v/>
      </c>
      <c r="K15239"/>
    </row>
    <row r="15240" spans="2:11" x14ac:dyDescent="0.25">
      <c r="B15240" t="str">
        <f t="shared" si="241"/>
        <v/>
      </c>
      <c r="K15240"/>
    </row>
    <row r="15241" spans="2:11" x14ac:dyDescent="0.25">
      <c r="B15241" t="str">
        <f t="shared" si="241"/>
        <v/>
      </c>
      <c r="K15241"/>
    </row>
    <row r="15242" spans="2:11" x14ac:dyDescent="0.25">
      <c r="B15242" t="str">
        <f t="shared" ref="B15242:B15305" si="242">LEFT(A15242,3)</f>
        <v/>
      </c>
      <c r="K15242"/>
    </row>
    <row r="15243" spans="2:11" x14ac:dyDescent="0.25">
      <c r="B15243" t="str">
        <f t="shared" si="242"/>
        <v/>
      </c>
      <c r="K15243"/>
    </row>
    <row r="15244" spans="2:11" x14ac:dyDescent="0.25">
      <c r="B15244" t="str">
        <f t="shared" si="242"/>
        <v/>
      </c>
      <c r="K15244"/>
    </row>
    <row r="15245" spans="2:11" x14ac:dyDescent="0.25">
      <c r="B15245" t="str">
        <f t="shared" si="242"/>
        <v/>
      </c>
      <c r="K15245"/>
    </row>
    <row r="15246" spans="2:11" x14ac:dyDescent="0.25">
      <c r="B15246" t="str">
        <f t="shared" si="242"/>
        <v/>
      </c>
      <c r="K15246"/>
    </row>
    <row r="15247" spans="2:11" x14ac:dyDescent="0.25">
      <c r="B15247" t="str">
        <f t="shared" si="242"/>
        <v/>
      </c>
      <c r="K15247"/>
    </row>
    <row r="15248" spans="2:11" x14ac:dyDescent="0.25">
      <c r="B15248" t="str">
        <f t="shared" si="242"/>
        <v/>
      </c>
      <c r="K15248"/>
    </row>
    <row r="15249" spans="2:11" x14ac:dyDescent="0.25">
      <c r="B15249" t="str">
        <f t="shared" si="242"/>
        <v/>
      </c>
      <c r="K15249"/>
    </row>
    <row r="15250" spans="2:11" x14ac:dyDescent="0.25">
      <c r="B15250" t="str">
        <f t="shared" si="242"/>
        <v/>
      </c>
      <c r="K15250"/>
    </row>
    <row r="15251" spans="2:11" x14ac:dyDescent="0.25">
      <c r="B15251" t="str">
        <f t="shared" si="242"/>
        <v/>
      </c>
      <c r="K15251"/>
    </row>
    <row r="15252" spans="2:11" x14ac:dyDescent="0.25">
      <c r="B15252" t="str">
        <f t="shared" si="242"/>
        <v/>
      </c>
      <c r="K15252"/>
    </row>
    <row r="15253" spans="2:11" x14ac:dyDescent="0.25">
      <c r="B15253" t="str">
        <f t="shared" si="242"/>
        <v/>
      </c>
      <c r="K15253"/>
    </row>
    <row r="15254" spans="2:11" x14ac:dyDescent="0.25">
      <c r="B15254" t="str">
        <f t="shared" si="242"/>
        <v/>
      </c>
      <c r="K15254"/>
    </row>
    <row r="15255" spans="2:11" x14ac:dyDescent="0.25">
      <c r="B15255" t="str">
        <f t="shared" si="242"/>
        <v/>
      </c>
      <c r="K15255"/>
    </row>
    <row r="15256" spans="2:11" x14ac:dyDescent="0.25">
      <c r="B15256" t="str">
        <f t="shared" si="242"/>
        <v/>
      </c>
      <c r="K15256"/>
    </row>
    <row r="15257" spans="2:11" x14ac:dyDescent="0.25">
      <c r="B15257" t="str">
        <f t="shared" si="242"/>
        <v/>
      </c>
      <c r="K15257"/>
    </row>
    <row r="15258" spans="2:11" x14ac:dyDescent="0.25">
      <c r="B15258" t="str">
        <f t="shared" si="242"/>
        <v/>
      </c>
      <c r="K15258"/>
    </row>
    <row r="15259" spans="2:11" x14ac:dyDescent="0.25">
      <c r="B15259" t="str">
        <f t="shared" si="242"/>
        <v/>
      </c>
      <c r="K15259"/>
    </row>
    <row r="15260" spans="2:11" x14ac:dyDescent="0.25">
      <c r="B15260" t="str">
        <f t="shared" si="242"/>
        <v/>
      </c>
      <c r="K15260"/>
    </row>
    <row r="15261" spans="2:11" x14ac:dyDescent="0.25">
      <c r="B15261" t="str">
        <f t="shared" si="242"/>
        <v/>
      </c>
      <c r="K15261"/>
    </row>
    <row r="15262" spans="2:11" x14ac:dyDescent="0.25">
      <c r="B15262" t="str">
        <f t="shared" si="242"/>
        <v/>
      </c>
      <c r="K15262"/>
    </row>
    <row r="15263" spans="2:11" x14ac:dyDescent="0.25">
      <c r="B15263" t="str">
        <f t="shared" si="242"/>
        <v/>
      </c>
      <c r="K15263"/>
    </row>
    <row r="15264" spans="2:11" x14ac:dyDescent="0.25">
      <c r="B15264" t="str">
        <f t="shared" si="242"/>
        <v/>
      </c>
      <c r="K15264"/>
    </row>
    <row r="15265" spans="2:11" x14ac:dyDescent="0.25">
      <c r="B15265" t="str">
        <f t="shared" si="242"/>
        <v/>
      </c>
      <c r="K15265"/>
    </row>
    <row r="15266" spans="2:11" x14ac:dyDescent="0.25">
      <c r="B15266" t="str">
        <f t="shared" si="242"/>
        <v/>
      </c>
      <c r="K15266"/>
    </row>
    <row r="15267" spans="2:11" x14ac:dyDescent="0.25">
      <c r="B15267" t="str">
        <f t="shared" si="242"/>
        <v/>
      </c>
      <c r="K15267"/>
    </row>
    <row r="15268" spans="2:11" x14ac:dyDescent="0.25">
      <c r="B15268" t="str">
        <f t="shared" si="242"/>
        <v/>
      </c>
      <c r="K15268"/>
    </row>
    <row r="15269" spans="2:11" x14ac:dyDescent="0.25">
      <c r="B15269" t="str">
        <f t="shared" si="242"/>
        <v/>
      </c>
      <c r="K15269"/>
    </row>
    <row r="15270" spans="2:11" x14ac:dyDescent="0.25">
      <c r="B15270" t="str">
        <f t="shared" si="242"/>
        <v/>
      </c>
      <c r="K15270"/>
    </row>
    <row r="15271" spans="2:11" x14ac:dyDescent="0.25">
      <c r="B15271" t="str">
        <f t="shared" si="242"/>
        <v/>
      </c>
      <c r="K15271"/>
    </row>
    <row r="15272" spans="2:11" x14ac:dyDescent="0.25">
      <c r="B15272" t="str">
        <f t="shared" si="242"/>
        <v/>
      </c>
      <c r="K15272"/>
    </row>
    <row r="15273" spans="2:11" x14ac:dyDescent="0.25">
      <c r="B15273" t="str">
        <f t="shared" si="242"/>
        <v/>
      </c>
      <c r="K15273"/>
    </row>
    <row r="15274" spans="2:11" x14ac:dyDescent="0.25">
      <c r="B15274" t="str">
        <f t="shared" si="242"/>
        <v/>
      </c>
      <c r="K15274"/>
    </row>
    <row r="15275" spans="2:11" x14ac:dyDescent="0.25">
      <c r="B15275" t="str">
        <f t="shared" si="242"/>
        <v/>
      </c>
      <c r="K15275"/>
    </row>
    <row r="15276" spans="2:11" x14ac:dyDescent="0.25">
      <c r="B15276" t="str">
        <f t="shared" si="242"/>
        <v/>
      </c>
      <c r="K15276"/>
    </row>
    <row r="15277" spans="2:11" x14ac:dyDescent="0.25">
      <c r="B15277" t="str">
        <f t="shared" si="242"/>
        <v/>
      </c>
      <c r="K15277"/>
    </row>
    <row r="15278" spans="2:11" x14ac:dyDescent="0.25">
      <c r="B15278" t="str">
        <f t="shared" si="242"/>
        <v/>
      </c>
      <c r="K15278"/>
    </row>
    <row r="15279" spans="2:11" x14ac:dyDescent="0.25">
      <c r="B15279" t="str">
        <f t="shared" si="242"/>
        <v/>
      </c>
      <c r="K15279"/>
    </row>
    <row r="15280" spans="2:11" x14ac:dyDescent="0.25">
      <c r="B15280" t="str">
        <f t="shared" si="242"/>
        <v/>
      </c>
      <c r="K15280"/>
    </row>
    <row r="15281" spans="2:11" x14ac:dyDescent="0.25">
      <c r="B15281" t="str">
        <f t="shared" si="242"/>
        <v/>
      </c>
      <c r="K15281"/>
    </row>
    <row r="15282" spans="2:11" x14ac:dyDescent="0.25">
      <c r="B15282" t="str">
        <f t="shared" si="242"/>
        <v/>
      </c>
      <c r="K15282"/>
    </row>
    <row r="15283" spans="2:11" x14ac:dyDescent="0.25">
      <c r="B15283" t="str">
        <f t="shared" si="242"/>
        <v/>
      </c>
      <c r="K15283"/>
    </row>
    <row r="15284" spans="2:11" x14ac:dyDescent="0.25">
      <c r="B15284" t="str">
        <f t="shared" si="242"/>
        <v/>
      </c>
      <c r="K15284"/>
    </row>
    <row r="15285" spans="2:11" x14ac:dyDescent="0.25">
      <c r="B15285" t="str">
        <f t="shared" si="242"/>
        <v/>
      </c>
      <c r="K15285"/>
    </row>
    <row r="15286" spans="2:11" x14ac:dyDescent="0.25">
      <c r="B15286" t="str">
        <f t="shared" si="242"/>
        <v/>
      </c>
      <c r="K15286"/>
    </row>
    <row r="15287" spans="2:11" x14ac:dyDescent="0.25">
      <c r="B15287" t="str">
        <f t="shared" si="242"/>
        <v/>
      </c>
      <c r="K15287"/>
    </row>
    <row r="15288" spans="2:11" x14ac:dyDescent="0.25">
      <c r="B15288" t="str">
        <f t="shared" si="242"/>
        <v/>
      </c>
      <c r="K15288"/>
    </row>
    <row r="15289" spans="2:11" x14ac:dyDescent="0.25">
      <c r="B15289" t="str">
        <f t="shared" si="242"/>
        <v/>
      </c>
      <c r="K15289"/>
    </row>
    <row r="15290" spans="2:11" x14ac:dyDescent="0.25">
      <c r="B15290" t="str">
        <f t="shared" si="242"/>
        <v/>
      </c>
      <c r="K15290"/>
    </row>
    <row r="15291" spans="2:11" x14ac:dyDescent="0.25">
      <c r="B15291" t="str">
        <f t="shared" si="242"/>
        <v/>
      </c>
      <c r="K15291"/>
    </row>
    <row r="15292" spans="2:11" x14ac:dyDescent="0.25">
      <c r="B15292" t="str">
        <f t="shared" si="242"/>
        <v/>
      </c>
      <c r="K15292"/>
    </row>
    <row r="15293" spans="2:11" x14ac:dyDescent="0.25">
      <c r="B15293" t="str">
        <f t="shared" si="242"/>
        <v/>
      </c>
      <c r="K15293"/>
    </row>
    <row r="15294" spans="2:11" x14ac:dyDescent="0.25">
      <c r="B15294" t="str">
        <f t="shared" si="242"/>
        <v/>
      </c>
      <c r="K15294"/>
    </row>
    <row r="15295" spans="2:11" x14ac:dyDescent="0.25">
      <c r="B15295" t="str">
        <f t="shared" si="242"/>
        <v/>
      </c>
      <c r="K15295"/>
    </row>
    <row r="15296" spans="2:11" x14ac:dyDescent="0.25">
      <c r="B15296" t="str">
        <f t="shared" si="242"/>
        <v/>
      </c>
      <c r="K15296"/>
    </row>
    <row r="15297" spans="2:11" x14ac:dyDescent="0.25">
      <c r="B15297" t="str">
        <f t="shared" si="242"/>
        <v/>
      </c>
      <c r="K15297"/>
    </row>
    <row r="15298" spans="2:11" x14ac:dyDescent="0.25">
      <c r="B15298" t="str">
        <f t="shared" si="242"/>
        <v/>
      </c>
      <c r="K15298"/>
    </row>
    <row r="15299" spans="2:11" x14ac:dyDescent="0.25">
      <c r="B15299" t="str">
        <f t="shared" si="242"/>
        <v/>
      </c>
      <c r="K15299"/>
    </row>
    <row r="15300" spans="2:11" x14ac:dyDescent="0.25">
      <c r="B15300" t="str">
        <f t="shared" si="242"/>
        <v/>
      </c>
      <c r="K15300"/>
    </row>
    <row r="15301" spans="2:11" x14ac:dyDescent="0.25">
      <c r="B15301" t="str">
        <f t="shared" si="242"/>
        <v/>
      </c>
      <c r="K15301"/>
    </row>
    <row r="15302" spans="2:11" x14ac:dyDescent="0.25">
      <c r="B15302" t="str">
        <f t="shared" si="242"/>
        <v/>
      </c>
      <c r="K15302"/>
    </row>
    <row r="15303" spans="2:11" x14ac:dyDescent="0.25">
      <c r="B15303" t="str">
        <f t="shared" si="242"/>
        <v/>
      </c>
      <c r="K15303"/>
    </row>
    <row r="15304" spans="2:11" x14ac:dyDescent="0.25">
      <c r="B15304" t="str">
        <f t="shared" si="242"/>
        <v/>
      </c>
      <c r="K15304"/>
    </row>
    <row r="15305" spans="2:11" x14ac:dyDescent="0.25">
      <c r="B15305" t="str">
        <f t="shared" si="242"/>
        <v/>
      </c>
      <c r="K15305"/>
    </row>
    <row r="15306" spans="2:11" x14ac:dyDescent="0.25">
      <c r="B15306" t="str">
        <f t="shared" ref="B15306:B15369" si="243">LEFT(A15306,3)</f>
        <v/>
      </c>
      <c r="K15306"/>
    </row>
    <row r="15307" spans="2:11" x14ac:dyDescent="0.25">
      <c r="B15307" t="str">
        <f t="shared" si="243"/>
        <v/>
      </c>
      <c r="K15307"/>
    </row>
    <row r="15308" spans="2:11" x14ac:dyDescent="0.25">
      <c r="B15308" t="str">
        <f t="shared" si="243"/>
        <v/>
      </c>
      <c r="K15308"/>
    </row>
    <row r="15309" spans="2:11" x14ac:dyDescent="0.25">
      <c r="B15309" t="str">
        <f t="shared" si="243"/>
        <v/>
      </c>
      <c r="K15309"/>
    </row>
    <row r="15310" spans="2:11" x14ac:dyDescent="0.25">
      <c r="B15310" t="str">
        <f t="shared" si="243"/>
        <v/>
      </c>
      <c r="K15310"/>
    </row>
    <row r="15311" spans="2:11" x14ac:dyDescent="0.25">
      <c r="B15311" t="str">
        <f t="shared" si="243"/>
        <v/>
      </c>
      <c r="K15311"/>
    </row>
    <row r="15312" spans="2:11" x14ac:dyDescent="0.25">
      <c r="B15312" t="str">
        <f t="shared" si="243"/>
        <v/>
      </c>
      <c r="K15312"/>
    </row>
    <row r="15313" spans="2:11" x14ac:dyDescent="0.25">
      <c r="B15313" t="str">
        <f t="shared" si="243"/>
        <v/>
      </c>
      <c r="K15313"/>
    </row>
    <row r="15314" spans="2:11" x14ac:dyDescent="0.25">
      <c r="B15314" t="str">
        <f t="shared" si="243"/>
        <v/>
      </c>
      <c r="K15314"/>
    </row>
    <row r="15315" spans="2:11" x14ac:dyDescent="0.25">
      <c r="B15315" t="str">
        <f t="shared" si="243"/>
        <v/>
      </c>
      <c r="K15315"/>
    </row>
    <row r="15316" spans="2:11" x14ac:dyDescent="0.25">
      <c r="B15316" t="str">
        <f t="shared" si="243"/>
        <v/>
      </c>
      <c r="K15316"/>
    </row>
    <row r="15317" spans="2:11" x14ac:dyDescent="0.25">
      <c r="B15317" t="str">
        <f t="shared" si="243"/>
        <v/>
      </c>
      <c r="K15317"/>
    </row>
    <row r="15318" spans="2:11" x14ac:dyDescent="0.25">
      <c r="B15318" t="str">
        <f t="shared" si="243"/>
        <v/>
      </c>
      <c r="K15318"/>
    </row>
    <row r="15319" spans="2:11" x14ac:dyDescent="0.25">
      <c r="B15319" t="str">
        <f t="shared" si="243"/>
        <v/>
      </c>
      <c r="K15319"/>
    </row>
    <row r="15320" spans="2:11" x14ac:dyDescent="0.25">
      <c r="B15320" t="str">
        <f t="shared" si="243"/>
        <v/>
      </c>
      <c r="K15320"/>
    </row>
    <row r="15321" spans="2:11" x14ac:dyDescent="0.25">
      <c r="B15321" t="str">
        <f t="shared" si="243"/>
        <v/>
      </c>
      <c r="K15321"/>
    </row>
    <row r="15322" spans="2:11" x14ac:dyDescent="0.25">
      <c r="B15322" t="str">
        <f t="shared" si="243"/>
        <v/>
      </c>
      <c r="K15322"/>
    </row>
    <row r="15323" spans="2:11" x14ac:dyDescent="0.25">
      <c r="B15323" t="str">
        <f t="shared" si="243"/>
        <v/>
      </c>
      <c r="K15323"/>
    </row>
    <row r="15324" spans="2:11" x14ac:dyDescent="0.25">
      <c r="B15324" t="str">
        <f t="shared" si="243"/>
        <v/>
      </c>
      <c r="K15324"/>
    </row>
    <row r="15325" spans="2:11" x14ac:dyDescent="0.25">
      <c r="B15325" t="str">
        <f t="shared" si="243"/>
        <v/>
      </c>
      <c r="K15325"/>
    </row>
    <row r="15326" spans="2:11" x14ac:dyDescent="0.25">
      <c r="B15326" t="str">
        <f t="shared" si="243"/>
        <v/>
      </c>
      <c r="K15326"/>
    </row>
    <row r="15327" spans="2:11" x14ac:dyDescent="0.25">
      <c r="B15327" t="str">
        <f t="shared" si="243"/>
        <v/>
      </c>
      <c r="K15327"/>
    </row>
    <row r="15328" spans="2:11" x14ac:dyDescent="0.25">
      <c r="B15328" t="str">
        <f t="shared" si="243"/>
        <v/>
      </c>
      <c r="K15328"/>
    </row>
    <row r="15329" spans="2:11" x14ac:dyDescent="0.25">
      <c r="B15329" t="str">
        <f t="shared" si="243"/>
        <v/>
      </c>
      <c r="K15329"/>
    </row>
    <row r="15330" spans="2:11" x14ac:dyDescent="0.25">
      <c r="B15330" t="str">
        <f t="shared" si="243"/>
        <v/>
      </c>
      <c r="K15330"/>
    </row>
    <row r="15331" spans="2:11" x14ac:dyDescent="0.25">
      <c r="B15331" t="str">
        <f t="shared" si="243"/>
        <v/>
      </c>
      <c r="K15331"/>
    </row>
    <row r="15332" spans="2:11" x14ac:dyDescent="0.25">
      <c r="B15332" t="str">
        <f t="shared" si="243"/>
        <v/>
      </c>
      <c r="K15332"/>
    </row>
    <row r="15333" spans="2:11" x14ac:dyDescent="0.25">
      <c r="B15333" t="str">
        <f t="shared" si="243"/>
        <v/>
      </c>
      <c r="K15333"/>
    </row>
    <row r="15334" spans="2:11" x14ac:dyDescent="0.25">
      <c r="B15334" t="str">
        <f t="shared" si="243"/>
        <v/>
      </c>
      <c r="K15334"/>
    </row>
    <row r="15335" spans="2:11" x14ac:dyDescent="0.25">
      <c r="B15335" t="str">
        <f t="shared" si="243"/>
        <v/>
      </c>
      <c r="K15335"/>
    </row>
    <row r="15336" spans="2:11" x14ac:dyDescent="0.25">
      <c r="B15336" t="str">
        <f t="shared" si="243"/>
        <v/>
      </c>
      <c r="K15336"/>
    </row>
    <row r="15337" spans="2:11" x14ac:dyDescent="0.25">
      <c r="B15337" t="str">
        <f t="shared" si="243"/>
        <v/>
      </c>
      <c r="K15337"/>
    </row>
    <row r="15338" spans="2:11" x14ac:dyDescent="0.25">
      <c r="B15338" t="str">
        <f t="shared" si="243"/>
        <v/>
      </c>
      <c r="K15338"/>
    </row>
    <row r="15339" spans="2:11" x14ac:dyDescent="0.25">
      <c r="B15339" t="str">
        <f t="shared" si="243"/>
        <v/>
      </c>
      <c r="K15339"/>
    </row>
    <row r="15340" spans="2:11" x14ac:dyDescent="0.25">
      <c r="B15340" t="str">
        <f t="shared" si="243"/>
        <v/>
      </c>
      <c r="K15340"/>
    </row>
    <row r="15341" spans="2:11" x14ac:dyDescent="0.25">
      <c r="B15341" t="str">
        <f t="shared" si="243"/>
        <v/>
      </c>
      <c r="K15341"/>
    </row>
    <row r="15342" spans="2:11" x14ac:dyDescent="0.25">
      <c r="B15342" t="str">
        <f t="shared" si="243"/>
        <v/>
      </c>
      <c r="K15342"/>
    </row>
    <row r="15343" spans="2:11" x14ac:dyDescent="0.25">
      <c r="B15343" t="str">
        <f t="shared" si="243"/>
        <v/>
      </c>
      <c r="K15343"/>
    </row>
    <row r="15344" spans="2:11" x14ac:dyDescent="0.25">
      <c r="B15344" t="str">
        <f t="shared" si="243"/>
        <v/>
      </c>
      <c r="K15344"/>
    </row>
    <row r="15345" spans="2:11" x14ac:dyDescent="0.25">
      <c r="B15345" t="str">
        <f t="shared" si="243"/>
        <v/>
      </c>
      <c r="K15345"/>
    </row>
    <row r="15346" spans="2:11" x14ac:dyDescent="0.25">
      <c r="B15346" t="str">
        <f t="shared" si="243"/>
        <v/>
      </c>
      <c r="K15346"/>
    </row>
    <row r="15347" spans="2:11" x14ac:dyDescent="0.25">
      <c r="B15347" t="str">
        <f t="shared" si="243"/>
        <v/>
      </c>
      <c r="K15347"/>
    </row>
    <row r="15348" spans="2:11" x14ac:dyDescent="0.25">
      <c r="B15348" t="str">
        <f t="shared" si="243"/>
        <v/>
      </c>
      <c r="K15348"/>
    </row>
    <row r="15349" spans="2:11" x14ac:dyDescent="0.25">
      <c r="B15349" t="str">
        <f t="shared" si="243"/>
        <v/>
      </c>
      <c r="K15349"/>
    </row>
    <row r="15350" spans="2:11" x14ac:dyDescent="0.25">
      <c r="B15350" t="str">
        <f t="shared" si="243"/>
        <v/>
      </c>
      <c r="K15350"/>
    </row>
    <row r="15351" spans="2:11" x14ac:dyDescent="0.25">
      <c r="B15351" t="str">
        <f t="shared" si="243"/>
        <v/>
      </c>
      <c r="K15351"/>
    </row>
    <row r="15352" spans="2:11" x14ac:dyDescent="0.25">
      <c r="B15352" t="str">
        <f t="shared" si="243"/>
        <v/>
      </c>
      <c r="K15352"/>
    </row>
    <row r="15353" spans="2:11" x14ac:dyDescent="0.25">
      <c r="B15353" t="str">
        <f t="shared" si="243"/>
        <v/>
      </c>
      <c r="K15353"/>
    </row>
    <row r="15354" spans="2:11" x14ac:dyDescent="0.25">
      <c r="B15354" t="str">
        <f t="shared" si="243"/>
        <v/>
      </c>
      <c r="K15354"/>
    </row>
    <row r="15355" spans="2:11" x14ac:dyDescent="0.25">
      <c r="B15355" t="str">
        <f t="shared" si="243"/>
        <v/>
      </c>
      <c r="K15355"/>
    </row>
    <row r="15356" spans="2:11" x14ac:dyDescent="0.25">
      <c r="B15356" t="str">
        <f t="shared" si="243"/>
        <v/>
      </c>
      <c r="K15356"/>
    </row>
    <row r="15357" spans="2:11" x14ac:dyDescent="0.25">
      <c r="B15357" t="str">
        <f t="shared" si="243"/>
        <v/>
      </c>
      <c r="K15357"/>
    </row>
    <row r="15358" spans="2:11" x14ac:dyDescent="0.25">
      <c r="B15358" t="str">
        <f t="shared" si="243"/>
        <v/>
      </c>
      <c r="K15358"/>
    </row>
    <row r="15359" spans="2:11" x14ac:dyDescent="0.25">
      <c r="B15359" t="str">
        <f t="shared" si="243"/>
        <v/>
      </c>
      <c r="K15359"/>
    </row>
    <row r="15360" spans="2:11" x14ac:dyDescent="0.25">
      <c r="B15360" t="str">
        <f t="shared" si="243"/>
        <v/>
      </c>
      <c r="K15360"/>
    </row>
    <row r="15361" spans="2:11" x14ac:dyDescent="0.25">
      <c r="B15361" t="str">
        <f t="shared" si="243"/>
        <v/>
      </c>
      <c r="K15361"/>
    </row>
    <row r="15362" spans="2:11" x14ac:dyDescent="0.25">
      <c r="B15362" t="str">
        <f t="shared" si="243"/>
        <v/>
      </c>
      <c r="K15362"/>
    </row>
    <row r="15363" spans="2:11" x14ac:dyDescent="0.25">
      <c r="B15363" t="str">
        <f t="shared" si="243"/>
        <v/>
      </c>
      <c r="K15363"/>
    </row>
    <row r="15364" spans="2:11" x14ac:dyDescent="0.25">
      <c r="B15364" t="str">
        <f t="shared" si="243"/>
        <v/>
      </c>
      <c r="K15364"/>
    </row>
    <row r="15365" spans="2:11" x14ac:dyDescent="0.25">
      <c r="B15365" t="str">
        <f t="shared" si="243"/>
        <v/>
      </c>
      <c r="K15365"/>
    </row>
    <row r="15366" spans="2:11" x14ac:dyDescent="0.25">
      <c r="B15366" t="str">
        <f t="shared" si="243"/>
        <v/>
      </c>
      <c r="K15366"/>
    </row>
    <row r="15367" spans="2:11" x14ac:dyDescent="0.25">
      <c r="B15367" t="str">
        <f t="shared" si="243"/>
        <v/>
      </c>
      <c r="K15367"/>
    </row>
    <row r="15368" spans="2:11" x14ac:dyDescent="0.25">
      <c r="B15368" t="str">
        <f t="shared" si="243"/>
        <v/>
      </c>
      <c r="K15368"/>
    </row>
    <row r="15369" spans="2:11" x14ac:dyDescent="0.25">
      <c r="B15369" t="str">
        <f t="shared" si="243"/>
        <v/>
      </c>
      <c r="K15369"/>
    </row>
    <row r="15370" spans="2:11" x14ac:dyDescent="0.25">
      <c r="B15370" t="str">
        <f t="shared" ref="B15370:B15433" si="244">LEFT(A15370,3)</f>
        <v/>
      </c>
      <c r="K15370"/>
    </row>
    <row r="15371" spans="2:11" x14ac:dyDescent="0.25">
      <c r="B15371" t="str">
        <f t="shared" si="244"/>
        <v/>
      </c>
      <c r="K15371"/>
    </row>
    <row r="15372" spans="2:11" x14ac:dyDescent="0.25">
      <c r="B15372" t="str">
        <f t="shared" si="244"/>
        <v/>
      </c>
      <c r="K15372"/>
    </row>
    <row r="15373" spans="2:11" x14ac:dyDescent="0.25">
      <c r="B15373" t="str">
        <f t="shared" si="244"/>
        <v/>
      </c>
      <c r="K15373"/>
    </row>
    <row r="15374" spans="2:11" x14ac:dyDescent="0.25">
      <c r="B15374" t="str">
        <f t="shared" si="244"/>
        <v/>
      </c>
      <c r="K15374"/>
    </row>
    <row r="15375" spans="2:11" x14ac:dyDescent="0.25">
      <c r="B15375" t="str">
        <f t="shared" si="244"/>
        <v/>
      </c>
      <c r="K15375"/>
    </row>
    <row r="15376" spans="2:11" x14ac:dyDescent="0.25">
      <c r="B15376" t="str">
        <f t="shared" si="244"/>
        <v/>
      </c>
      <c r="K15376"/>
    </row>
    <row r="15377" spans="2:11" x14ac:dyDescent="0.25">
      <c r="B15377" t="str">
        <f t="shared" si="244"/>
        <v/>
      </c>
      <c r="K15377"/>
    </row>
    <row r="15378" spans="2:11" x14ac:dyDescent="0.25">
      <c r="B15378" t="str">
        <f t="shared" si="244"/>
        <v/>
      </c>
      <c r="K15378"/>
    </row>
    <row r="15379" spans="2:11" x14ac:dyDescent="0.25">
      <c r="B15379" t="str">
        <f t="shared" si="244"/>
        <v/>
      </c>
      <c r="K15379"/>
    </row>
    <row r="15380" spans="2:11" x14ac:dyDescent="0.25">
      <c r="B15380" t="str">
        <f t="shared" si="244"/>
        <v/>
      </c>
      <c r="K15380"/>
    </row>
    <row r="15381" spans="2:11" x14ac:dyDescent="0.25">
      <c r="B15381" t="str">
        <f t="shared" si="244"/>
        <v/>
      </c>
      <c r="K15381"/>
    </row>
    <row r="15382" spans="2:11" x14ac:dyDescent="0.25">
      <c r="B15382" t="str">
        <f t="shared" si="244"/>
        <v/>
      </c>
      <c r="K15382"/>
    </row>
    <row r="15383" spans="2:11" x14ac:dyDescent="0.25">
      <c r="B15383" t="str">
        <f t="shared" si="244"/>
        <v/>
      </c>
      <c r="K15383"/>
    </row>
    <row r="15384" spans="2:11" x14ac:dyDescent="0.25">
      <c r="B15384" t="str">
        <f t="shared" si="244"/>
        <v/>
      </c>
      <c r="K15384"/>
    </row>
    <row r="15385" spans="2:11" x14ac:dyDescent="0.25">
      <c r="B15385" t="str">
        <f t="shared" si="244"/>
        <v/>
      </c>
      <c r="K15385"/>
    </row>
    <row r="15386" spans="2:11" x14ac:dyDescent="0.25">
      <c r="B15386" t="str">
        <f t="shared" si="244"/>
        <v/>
      </c>
      <c r="K15386"/>
    </row>
    <row r="15387" spans="2:11" x14ac:dyDescent="0.25">
      <c r="B15387" t="str">
        <f t="shared" si="244"/>
        <v/>
      </c>
      <c r="K15387"/>
    </row>
    <row r="15388" spans="2:11" x14ac:dyDescent="0.25">
      <c r="B15388" t="str">
        <f t="shared" si="244"/>
        <v/>
      </c>
      <c r="K15388"/>
    </row>
    <row r="15389" spans="2:11" x14ac:dyDescent="0.25">
      <c r="B15389" t="str">
        <f t="shared" si="244"/>
        <v/>
      </c>
      <c r="K15389"/>
    </row>
    <row r="15390" spans="2:11" x14ac:dyDescent="0.25">
      <c r="B15390" t="str">
        <f t="shared" si="244"/>
        <v/>
      </c>
      <c r="K15390"/>
    </row>
    <row r="15391" spans="2:11" x14ac:dyDescent="0.25">
      <c r="B15391" t="str">
        <f t="shared" si="244"/>
        <v/>
      </c>
      <c r="K15391"/>
    </row>
    <row r="15392" spans="2:11" x14ac:dyDescent="0.25">
      <c r="B15392" t="str">
        <f t="shared" si="244"/>
        <v/>
      </c>
      <c r="K15392"/>
    </row>
    <row r="15393" spans="2:11" x14ac:dyDescent="0.25">
      <c r="B15393" t="str">
        <f t="shared" si="244"/>
        <v/>
      </c>
      <c r="K15393"/>
    </row>
    <row r="15394" spans="2:11" x14ac:dyDescent="0.25">
      <c r="B15394" t="str">
        <f t="shared" si="244"/>
        <v/>
      </c>
      <c r="K15394"/>
    </row>
    <row r="15395" spans="2:11" x14ac:dyDescent="0.25">
      <c r="B15395" t="str">
        <f t="shared" si="244"/>
        <v/>
      </c>
      <c r="K15395"/>
    </row>
    <row r="15396" spans="2:11" x14ac:dyDescent="0.25">
      <c r="B15396" t="str">
        <f t="shared" si="244"/>
        <v/>
      </c>
      <c r="K15396"/>
    </row>
    <row r="15397" spans="2:11" x14ac:dyDescent="0.25">
      <c r="B15397" t="str">
        <f t="shared" si="244"/>
        <v/>
      </c>
      <c r="K15397"/>
    </row>
    <row r="15398" spans="2:11" x14ac:dyDescent="0.25">
      <c r="B15398" t="str">
        <f t="shared" si="244"/>
        <v/>
      </c>
      <c r="K15398"/>
    </row>
    <row r="15399" spans="2:11" x14ac:dyDescent="0.25">
      <c r="B15399" t="str">
        <f t="shared" si="244"/>
        <v/>
      </c>
      <c r="K15399"/>
    </row>
    <row r="15400" spans="2:11" x14ac:dyDescent="0.25">
      <c r="B15400" t="str">
        <f t="shared" si="244"/>
        <v/>
      </c>
      <c r="K15400"/>
    </row>
    <row r="15401" spans="2:11" x14ac:dyDescent="0.25">
      <c r="B15401" t="str">
        <f t="shared" si="244"/>
        <v/>
      </c>
      <c r="K15401"/>
    </row>
    <row r="15402" spans="2:11" x14ac:dyDescent="0.25">
      <c r="B15402" t="str">
        <f t="shared" si="244"/>
        <v/>
      </c>
      <c r="K15402"/>
    </row>
    <row r="15403" spans="2:11" x14ac:dyDescent="0.25">
      <c r="B15403" t="str">
        <f t="shared" si="244"/>
        <v/>
      </c>
      <c r="K15403"/>
    </row>
    <row r="15404" spans="2:11" x14ac:dyDescent="0.25">
      <c r="B15404" t="str">
        <f t="shared" si="244"/>
        <v/>
      </c>
      <c r="K15404"/>
    </row>
    <row r="15405" spans="2:11" x14ac:dyDescent="0.25">
      <c r="B15405" t="str">
        <f t="shared" si="244"/>
        <v/>
      </c>
      <c r="K15405"/>
    </row>
    <row r="15406" spans="2:11" x14ac:dyDescent="0.25">
      <c r="B15406" t="str">
        <f t="shared" si="244"/>
        <v/>
      </c>
      <c r="K15406"/>
    </row>
    <row r="15407" spans="2:11" x14ac:dyDescent="0.25">
      <c r="B15407" t="str">
        <f t="shared" si="244"/>
        <v/>
      </c>
      <c r="K15407"/>
    </row>
    <row r="15408" spans="2:11" x14ac:dyDescent="0.25">
      <c r="B15408" t="str">
        <f t="shared" si="244"/>
        <v/>
      </c>
      <c r="K15408"/>
    </row>
    <row r="15409" spans="2:11" x14ac:dyDescent="0.25">
      <c r="B15409" t="str">
        <f t="shared" si="244"/>
        <v/>
      </c>
      <c r="K15409"/>
    </row>
    <row r="15410" spans="2:11" x14ac:dyDescent="0.25">
      <c r="B15410" t="str">
        <f t="shared" si="244"/>
        <v/>
      </c>
      <c r="K15410"/>
    </row>
    <row r="15411" spans="2:11" x14ac:dyDescent="0.25">
      <c r="B15411" t="str">
        <f t="shared" si="244"/>
        <v/>
      </c>
      <c r="K15411"/>
    </row>
    <row r="15412" spans="2:11" x14ac:dyDescent="0.25">
      <c r="B15412" t="str">
        <f t="shared" si="244"/>
        <v/>
      </c>
      <c r="K15412"/>
    </row>
    <row r="15413" spans="2:11" x14ac:dyDescent="0.25">
      <c r="B15413" t="str">
        <f t="shared" si="244"/>
        <v/>
      </c>
      <c r="K15413"/>
    </row>
    <row r="15414" spans="2:11" x14ac:dyDescent="0.25">
      <c r="B15414" t="str">
        <f t="shared" si="244"/>
        <v/>
      </c>
      <c r="K15414"/>
    </row>
    <row r="15415" spans="2:11" x14ac:dyDescent="0.25">
      <c r="B15415" t="str">
        <f t="shared" si="244"/>
        <v/>
      </c>
      <c r="K15415"/>
    </row>
    <row r="15416" spans="2:11" x14ac:dyDescent="0.25">
      <c r="B15416" t="str">
        <f t="shared" si="244"/>
        <v/>
      </c>
      <c r="K15416"/>
    </row>
    <row r="15417" spans="2:11" x14ac:dyDescent="0.25">
      <c r="B15417" t="str">
        <f t="shared" si="244"/>
        <v/>
      </c>
      <c r="K15417"/>
    </row>
    <row r="15418" spans="2:11" x14ac:dyDescent="0.25">
      <c r="B15418" t="str">
        <f t="shared" si="244"/>
        <v/>
      </c>
      <c r="K15418"/>
    </row>
    <row r="15419" spans="2:11" x14ac:dyDescent="0.25">
      <c r="B15419" t="str">
        <f t="shared" si="244"/>
        <v/>
      </c>
      <c r="K15419"/>
    </row>
    <row r="15420" spans="2:11" x14ac:dyDescent="0.25">
      <c r="B15420" t="str">
        <f t="shared" si="244"/>
        <v/>
      </c>
      <c r="K15420"/>
    </row>
    <row r="15421" spans="2:11" x14ac:dyDescent="0.25">
      <c r="B15421" t="str">
        <f t="shared" si="244"/>
        <v/>
      </c>
      <c r="K15421"/>
    </row>
    <row r="15422" spans="2:11" x14ac:dyDescent="0.25">
      <c r="B15422" t="str">
        <f t="shared" si="244"/>
        <v/>
      </c>
      <c r="K15422"/>
    </row>
    <row r="15423" spans="2:11" x14ac:dyDescent="0.25">
      <c r="B15423" t="str">
        <f t="shared" si="244"/>
        <v/>
      </c>
      <c r="K15423"/>
    </row>
    <row r="15424" spans="2:11" x14ac:dyDescent="0.25">
      <c r="B15424" t="str">
        <f t="shared" si="244"/>
        <v/>
      </c>
      <c r="K15424"/>
    </row>
    <row r="15425" spans="2:11" x14ac:dyDescent="0.25">
      <c r="B15425" t="str">
        <f t="shared" si="244"/>
        <v/>
      </c>
      <c r="K15425"/>
    </row>
    <row r="15426" spans="2:11" x14ac:dyDescent="0.25">
      <c r="B15426" t="str">
        <f t="shared" si="244"/>
        <v/>
      </c>
      <c r="K15426"/>
    </row>
    <row r="15427" spans="2:11" x14ac:dyDescent="0.25">
      <c r="B15427" t="str">
        <f t="shared" si="244"/>
        <v/>
      </c>
      <c r="K15427"/>
    </row>
    <row r="15428" spans="2:11" x14ac:dyDescent="0.25">
      <c r="B15428" t="str">
        <f t="shared" si="244"/>
        <v/>
      </c>
      <c r="K15428"/>
    </row>
    <row r="15429" spans="2:11" x14ac:dyDescent="0.25">
      <c r="B15429" t="str">
        <f t="shared" si="244"/>
        <v/>
      </c>
      <c r="K15429"/>
    </row>
    <row r="15430" spans="2:11" x14ac:dyDescent="0.25">
      <c r="B15430" t="str">
        <f t="shared" si="244"/>
        <v/>
      </c>
      <c r="K15430"/>
    </row>
    <row r="15431" spans="2:11" x14ac:dyDescent="0.25">
      <c r="B15431" t="str">
        <f t="shared" si="244"/>
        <v/>
      </c>
      <c r="K15431"/>
    </row>
    <row r="15432" spans="2:11" x14ac:dyDescent="0.25">
      <c r="B15432" t="str">
        <f t="shared" si="244"/>
        <v/>
      </c>
      <c r="K15432"/>
    </row>
    <row r="15433" spans="2:11" x14ac:dyDescent="0.25">
      <c r="B15433" t="str">
        <f t="shared" si="244"/>
        <v/>
      </c>
      <c r="K15433"/>
    </row>
    <row r="15434" spans="2:11" x14ac:dyDescent="0.25">
      <c r="B15434" t="str">
        <f t="shared" ref="B15434:B15497" si="245">LEFT(A15434,3)</f>
        <v/>
      </c>
      <c r="K15434"/>
    </row>
    <row r="15435" spans="2:11" x14ac:dyDescent="0.25">
      <c r="B15435" t="str">
        <f t="shared" si="245"/>
        <v/>
      </c>
      <c r="K15435"/>
    </row>
    <row r="15436" spans="2:11" x14ac:dyDescent="0.25">
      <c r="B15436" t="str">
        <f t="shared" si="245"/>
        <v/>
      </c>
      <c r="K15436"/>
    </row>
    <row r="15437" spans="2:11" x14ac:dyDescent="0.25">
      <c r="B15437" t="str">
        <f t="shared" si="245"/>
        <v/>
      </c>
      <c r="K15437"/>
    </row>
    <row r="15438" spans="2:11" x14ac:dyDescent="0.25">
      <c r="B15438" t="str">
        <f t="shared" si="245"/>
        <v/>
      </c>
      <c r="K15438"/>
    </row>
    <row r="15439" spans="2:11" x14ac:dyDescent="0.25">
      <c r="B15439" t="str">
        <f t="shared" si="245"/>
        <v/>
      </c>
      <c r="K15439"/>
    </row>
    <row r="15440" spans="2:11" x14ac:dyDescent="0.25">
      <c r="B15440" t="str">
        <f t="shared" si="245"/>
        <v/>
      </c>
      <c r="K15440"/>
    </row>
    <row r="15441" spans="2:11" x14ac:dyDescent="0.25">
      <c r="B15441" t="str">
        <f t="shared" si="245"/>
        <v/>
      </c>
      <c r="K15441"/>
    </row>
    <row r="15442" spans="2:11" x14ac:dyDescent="0.25">
      <c r="B15442" t="str">
        <f t="shared" si="245"/>
        <v/>
      </c>
      <c r="K15442"/>
    </row>
    <row r="15443" spans="2:11" x14ac:dyDescent="0.25">
      <c r="B15443" t="str">
        <f t="shared" si="245"/>
        <v/>
      </c>
      <c r="K15443"/>
    </row>
    <row r="15444" spans="2:11" x14ac:dyDescent="0.25">
      <c r="B15444" t="str">
        <f t="shared" si="245"/>
        <v/>
      </c>
      <c r="K15444"/>
    </row>
    <row r="15445" spans="2:11" x14ac:dyDescent="0.25">
      <c r="B15445" t="str">
        <f t="shared" si="245"/>
        <v/>
      </c>
      <c r="K15445"/>
    </row>
    <row r="15446" spans="2:11" x14ac:dyDescent="0.25">
      <c r="B15446" t="str">
        <f t="shared" si="245"/>
        <v/>
      </c>
      <c r="K15446"/>
    </row>
    <row r="15447" spans="2:11" x14ac:dyDescent="0.25">
      <c r="B15447" t="str">
        <f t="shared" si="245"/>
        <v/>
      </c>
      <c r="K15447"/>
    </row>
    <row r="15448" spans="2:11" x14ac:dyDescent="0.25">
      <c r="B15448" t="str">
        <f t="shared" si="245"/>
        <v/>
      </c>
      <c r="K15448"/>
    </row>
    <row r="15449" spans="2:11" x14ac:dyDescent="0.25">
      <c r="B15449" t="str">
        <f t="shared" si="245"/>
        <v/>
      </c>
      <c r="K15449"/>
    </row>
    <row r="15450" spans="2:11" x14ac:dyDescent="0.25">
      <c r="B15450" t="str">
        <f t="shared" si="245"/>
        <v/>
      </c>
      <c r="K15450"/>
    </row>
    <row r="15451" spans="2:11" x14ac:dyDescent="0.25">
      <c r="B15451" t="str">
        <f t="shared" si="245"/>
        <v/>
      </c>
      <c r="K15451"/>
    </row>
    <row r="15452" spans="2:11" x14ac:dyDescent="0.25">
      <c r="B15452" t="str">
        <f t="shared" si="245"/>
        <v/>
      </c>
      <c r="K15452"/>
    </row>
    <row r="15453" spans="2:11" x14ac:dyDescent="0.25">
      <c r="B15453" t="str">
        <f t="shared" si="245"/>
        <v/>
      </c>
      <c r="K15453"/>
    </row>
    <row r="15454" spans="2:11" x14ac:dyDescent="0.25">
      <c r="B15454" t="str">
        <f t="shared" si="245"/>
        <v/>
      </c>
      <c r="K15454"/>
    </row>
    <row r="15455" spans="2:11" x14ac:dyDescent="0.25">
      <c r="B15455" t="str">
        <f t="shared" si="245"/>
        <v/>
      </c>
      <c r="K15455"/>
    </row>
    <row r="15456" spans="2:11" x14ac:dyDescent="0.25">
      <c r="B15456" t="str">
        <f t="shared" si="245"/>
        <v/>
      </c>
      <c r="K15456"/>
    </row>
    <row r="15457" spans="2:11" x14ac:dyDescent="0.25">
      <c r="B15457" t="str">
        <f t="shared" si="245"/>
        <v/>
      </c>
      <c r="K15457"/>
    </row>
    <row r="15458" spans="2:11" x14ac:dyDescent="0.25">
      <c r="B15458" t="str">
        <f t="shared" si="245"/>
        <v/>
      </c>
      <c r="K15458"/>
    </row>
    <row r="15459" spans="2:11" x14ac:dyDescent="0.25">
      <c r="B15459" t="str">
        <f t="shared" si="245"/>
        <v/>
      </c>
      <c r="K15459"/>
    </row>
    <row r="15460" spans="2:11" x14ac:dyDescent="0.25">
      <c r="B15460" t="str">
        <f t="shared" si="245"/>
        <v/>
      </c>
      <c r="K15460"/>
    </row>
    <row r="15461" spans="2:11" x14ac:dyDescent="0.25">
      <c r="B15461" t="str">
        <f t="shared" si="245"/>
        <v/>
      </c>
      <c r="K15461"/>
    </row>
    <row r="15462" spans="2:11" x14ac:dyDescent="0.25">
      <c r="B15462" t="str">
        <f t="shared" si="245"/>
        <v/>
      </c>
      <c r="K15462"/>
    </row>
    <row r="15463" spans="2:11" x14ac:dyDescent="0.25">
      <c r="B15463" t="str">
        <f t="shared" si="245"/>
        <v/>
      </c>
      <c r="K15463"/>
    </row>
    <row r="15464" spans="2:11" x14ac:dyDescent="0.25">
      <c r="B15464" t="str">
        <f t="shared" si="245"/>
        <v/>
      </c>
      <c r="K15464"/>
    </row>
    <row r="15465" spans="2:11" x14ac:dyDescent="0.25">
      <c r="B15465" t="str">
        <f t="shared" si="245"/>
        <v/>
      </c>
      <c r="K15465"/>
    </row>
    <row r="15466" spans="2:11" x14ac:dyDescent="0.25">
      <c r="B15466" t="str">
        <f t="shared" si="245"/>
        <v/>
      </c>
      <c r="K15466"/>
    </row>
    <row r="15467" spans="2:11" x14ac:dyDescent="0.25">
      <c r="B15467" t="str">
        <f t="shared" si="245"/>
        <v/>
      </c>
      <c r="K15467"/>
    </row>
    <row r="15468" spans="2:11" x14ac:dyDescent="0.25">
      <c r="B15468" t="str">
        <f t="shared" si="245"/>
        <v/>
      </c>
      <c r="K15468"/>
    </row>
    <row r="15469" spans="2:11" x14ac:dyDescent="0.25">
      <c r="B15469" t="str">
        <f t="shared" si="245"/>
        <v/>
      </c>
      <c r="K15469"/>
    </row>
    <row r="15470" spans="2:11" x14ac:dyDescent="0.25">
      <c r="B15470" t="str">
        <f t="shared" si="245"/>
        <v/>
      </c>
      <c r="K15470"/>
    </row>
    <row r="15471" spans="2:11" x14ac:dyDescent="0.25">
      <c r="B15471" t="str">
        <f t="shared" si="245"/>
        <v/>
      </c>
      <c r="K15471"/>
    </row>
    <row r="15472" spans="2:11" x14ac:dyDescent="0.25">
      <c r="B15472" t="str">
        <f t="shared" si="245"/>
        <v/>
      </c>
      <c r="K15472"/>
    </row>
    <row r="15473" spans="2:11" x14ac:dyDescent="0.25">
      <c r="B15473" t="str">
        <f t="shared" si="245"/>
        <v/>
      </c>
      <c r="K15473"/>
    </row>
    <row r="15474" spans="2:11" x14ac:dyDescent="0.25">
      <c r="B15474" t="str">
        <f t="shared" si="245"/>
        <v/>
      </c>
      <c r="K15474"/>
    </row>
    <row r="15475" spans="2:11" x14ac:dyDescent="0.25">
      <c r="B15475" t="str">
        <f t="shared" si="245"/>
        <v/>
      </c>
      <c r="K15475"/>
    </row>
    <row r="15476" spans="2:11" x14ac:dyDescent="0.25">
      <c r="B15476" t="str">
        <f t="shared" si="245"/>
        <v/>
      </c>
      <c r="K15476"/>
    </row>
    <row r="15477" spans="2:11" x14ac:dyDescent="0.25">
      <c r="B15477" t="str">
        <f t="shared" si="245"/>
        <v/>
      </c>
      <c r="K15477"/>
    </row>
    <row r="15478" spans="2:11" x14ac:dyDescent="0.25">
      <c r="B15478" t="str">
        <f t="shared" si="245"/>
        <v/>
      </c>
      <c r="K15478"/>
    </row>
    <row r="15479" spans="2:11" x14ac:dyDescent="0.25">
      <c r="B15479" t="str">
        <f t="shared" si="245"/>
        <v/>
      </c>
      <c r="K15479"/>
    </row>
    <row r="15480" spans="2:11" x14ac:dyDescent="0.25">
      <c r="B15480" t="str">
        <f t="shared" si="245"/>
        <v/>
      </c>
      <c r="K15480"/>
    </row>
    <row r="15481" spans="2:11" x14ac:dyDescent="0.25">
      <c r="B15481" t="str">
        <f t="shared" si="245"/>
        <v/>
      </c>
      <c r="K15481"/>
    </row>
    <row r="15482" spans="2:11" x14ac:dyDescent="0.25">
      <c r="B15482" t="str">
        <f t="shared" si="245"/>
        <v/>
      </c>
      <c r="K15482"/>
    </row>
    <row r="15483" spans="2:11" x14ac:dyDescent="0.25">
      <c r="B15483" t="str">
        <f t="shared" si="245"/>
        <v/>
      </c>
      <c r="K15483"/>
    </row>
    <row r="15484" spans="2:11" x14ac:dyDescent="0.25">
      <c r="B15484" t="str">
        <f t="shared" si="245"/>
        <v/>
      </c>
      <c r="K15484"/>
    </row>
    <row r="15485" spans="2:11" x14ac:dyDescent="0.25">
      <c r="B15485" t="str">
        <f t="shared" si="245"/>
        <v/>
      </c>
      <c r="K15485"/>
    </row>
    <row r="15486" spans="2:11" x14ac:dyDescent="0.25">
      <c r="B15486" t="str">
        <f t="shared" si="245"/>
        <v/>
      </c>
      <c r="K15486"/>
    </row>
    <row r="15487" spans="2:11" x14ac:dyDescent="0.25">
      <c r="B15487" t="str">
        <f t="shared" si="245"/>
        <v/>
      </c>
      <c r="K15487"/>
    </row>
    <row r="15488" spans="2:11" x14ac:dyDescent="0.25">
      <c r="B15488" t="str">
        <f t="shared" si="245"/>
        <v/>
      </c>
      <c r="K15488"/>
    </row>
    <row r="15489" spans="2:11" x14ac:dyDescent="0.25">
      <c r="B15489" t="str">
        <f t="shared" si="245"/>
        <v/>
      </c>
      <c r="K15489"/>
    </row>
    <row r="15490" spans="2:11" x14ac:dyDescent="0.25">
      <c r="B15490" t="str">
        <f t="shared" si="245"/>
        <v/>
      </c>
      <c r="K15490"/>
    </row>
    <row r="15491" spans="2:11" x14ac:dyDescent="0.25">
      <c r="B15491" t="str">
        <f t="shared" si="245"/>
        <v/>
      </c>
      <c r="K15491"/>
    </row>
    <row r="15492" spans="2:11" x14ac:dyDescent="0.25">
      <c r="B15492" t="str">
        <f t="shared" si="245"/>
        <v/>
      </c>
      <c r="K15492"/>
    </row>
    <row r="15493" spans="2:11" x14ac:dyDescent="0.25">
      <c r="B15493" t="str">
        <f t="shared" si="245"/>
        <v/>
      </c>
      <c r="K15493"/>
    </row>
    <row r="15494" spans="2:11" x14ac:dyDescent="0.25">
      <c r="B15494" t="str">
        <f t="shared" si="245"/>
        <v/>
      </c>
      <c r="K15494"/>
    </row>
    <row r="15495" spans="2:11" x14ac:dyDescent="0.25">
      <c r="B15495" t="str">
        <f t="shared" si="245"/>
        <v/>
      </c>
      <c r="K15495"/>
    </row>
    <row r="15496" spans="2:11" x14ac:dyDescent="0.25">
      <c r="B15496" t="str">
        <f t="shared" si="245"/>
        <v/>
      </c>
      <c r="K15496"/>
    </row>
    <row r="15497" spans="2:11" x14ac:dyDescent="0.25">
      <c r="B15497" t="str">
        <f t="shared" si="245"/>
        <v/>
      </c>
      <c r="K15497"/>
    </row>
    <row r="15498" spans="2:11" x14ac:dyDescent="0.25">
      <c r="B15498" t="str">
        <f t="shared" ref="B15498:B15561" si="246">LEFT(A15498,3)</f>
        <v/>
      </c>
      <c r="K15498"/>
    </row>
    <row r="15499" spans="2:11" x14ac:dyDescent="0.25">
      <c r="B15499" t="str">
        <f t="shared" si="246"/>
        <v/>
      </c>
      <c r="K15499"/>
    </row>
    <row r="15500" spans="2:11" x14ac:dyDescent="0.25">
      <c r="B15500" t="str">
        <f t="shared" si="246"/>
        <v/>
      </c>
      <c r="K15500"/>
    </row>
    <row r="15501" spans="2:11" x14ac:dyDescent="0.25">
      <c r="B15501" t="str">
        <f t="shared" si="246"/>
        <v/>
      </c>
      <c r="K15501"/>
    </row>
    <row r="15502" spans="2:11" x14ac:dyDescent="0.25">
      <c r="B15502" t="str">
        <f t="shared" si="246"/>
        <v/>
      </c>
      <c r="K15502"/>
    </row>
    <row r="15503" spans="2:11" x14ac:dyDescent="0.25">
      <c r="B15503" t="str">
        <f t="shared" si="246"/>
        <v/>
      </c>
      <c r="K15503"/>
    </row>
    <row r="15504" spans="2:11" x14ac:dyDescent="0.25">
      <c r="B15504" t="str">
        <f t="shared" si="246"/>
        <v/>
      </c>
      <c r="K15504"/>
    </row>
    <row r="15505" spans="2:11" x14ac:dyDescent="0.25">
      <c r="B15505" t="str">
        <f t="shared" si="246"/>
        <v/>
      </c>
      <c r="K15505"/>
    </row>
    <row r="15506" spans="2:11" x14ac:dyDescent="0.25">
      <c r="B15506" t="str">
        <f t="shared" si="246"/>
        <v/>
      </c>
      <c r="K15506"/>
    </row>
    <row r="15507" spans="2:11" x14ac:dyDescent="0.25">
      <c r="B15507" t="str">
        <f t="shared" si="246"/>
        <v/>
      </c>
      <c r="K15507"/>
    </row>
    <row r="15508" spans="2:11" x14ac:dyDescent="0.25">
      <c r="B15508" t="str">
        <f t="shared" si="246"/>
        <v/>
      </c>
      <c r="K15508"/>
    </row>
    <row r="15509" spans="2:11" x14ac:dyDescent="0.25">
      <c r="B15509" t="str">
        <f t="shared" si="246"/>
        <v/>
      </c>
      <c r="K15509"/>
    </row>
    <row r="15510" spans="2:11" x14ac:dyDescent="0.25">
      <c r="B15510" t="str">
        <f t="shared" si="246"/>
        <v/>
      </c>
      <c r="K15510"/>
    </row>
    <row r="15511" spans="2:11" x14ac:dyDescent="0.25">
      <c r="B15511" t="str">
        <f t="shared" si="246"/>
        <v/>
      </c>
      <c r="K15511"/>
    </row>
    <row r="15512" spans="2:11" x14ac:dyDescent="0.25">
      <c r="B15512" t="str">
        <f t="shared" si="246"/>
        <v/>
      </c>
      <c r="K15512"/>
    </row>
    <row r="15513" spans="2:11" x14ac:dyDescent="0.25">
      <c r="B15513" t="str">
        <f t="shared" si="246"/>
        <v/>
      </c>
      <c r="K15513"/>
    </row>
    <row r="15514" spans="2:11" x14ac:dyDescent="0.25">
      <c r="B15514" t="str">
        <f t="shared" si="246"/>
        <v/>
      </c>
      <c r="K15514"/>
    </row>
    <row r="15515" spans="2:11" x14ac:dyDescent="0.25">
      <c r="B15515" t="str">
        <f t="shared" si="246"/>
        <v/>
      </c>
      <c r="K15515"/>
    </row>
    <row r="15516" spans="2:11" x14ac:dyDescent="0.25">
      <c r="B15516" t="str">
        <f t="shared" si="246"/>
        <v/>
      </c>
      <c r="K15516"/>
    </row>
    <row r="15517" spans="2:11" x14ac:dyDescent="0.25">
      <c r="B15517" t="str">
        <f t="shared" si="246"/>
        <v/>
      </c>
      <c r="K15517"/>
    </row>
    <row r="15518" spans="2:11" x14ac:dyDescent="0.25">
      <c r="B15518" t="str">
        <f t="shared" si="246"/>
        <v/>
      </c>
      <c r="K15518"/>
    </row>
    <row r="15519" spans="2:11" x14ac:dyDescent="0.25">
      <c r="B15519" t="str">
        <f t="shared" si="246"/>
        <v/>
      </c>
      <c r="K15519"/>
    </row>
    <row r="15520" spans="2:11" x14ac:dyDescent="0.25">
      <c r="B15520" t="str">
        <f t="shared" si="246"/>
        <v/>
      </c>
      <c r="K15520"/>
    </row>
    <row r="15521" spans="2:11" x14ac:dyDescent="0.25">
      <c r="B15521" t="str">
        <f t="shared" si="246"/>
        <v/>
      </c>
      <c r="K15521"/>
    </row>
    <row r="15522" spans="2:11" x14ac:dyDescent="0.25">
      <c r="B15522" t="str">
        <f t="shared" si="246"/>
        <v/>
      </c>
      <c r="K15522"/>
    </row>
    <row r="15523" spans="2:11" x14ac:dyDescent="0.25">
      <c r="B15523" t="str">
        <f t="shared" si="246"/>
        <v/>
      </c>
      <c r="K15523"/>
    </row>
    <row r="15524" spans="2:11" x14ac:dyDescent="0.25">
      <c r="B15524" t="str">
        <f t="shared" si="246"/>
        <v/>
      </c>
      <c r="K15524"/>
    </row>
    <row r="15525" spans="2:11" x14ac:dyDescent="0.25">
      <c r="B15525" t="str">
        <f t="shared" si="246"/>
        <v/>
      </c>
      <c r="K15525"/>
    </row>
    <row r="15526" spans="2:11" x14ac:dyDescent="0.25">
      <c r="B15526" t="str">
        <f t="shared" si="246"/>
        <v/>
      </c>
      <c r="K15526"/>
    </row>
    <row r="15527" spans="2:11" x14ac:dyDescent="0.25">
      <c r="B15527" t="str">
        <f t="shared" si="246"/>
        <v/>
      </c>
      <c r="K15527"/>
    </row>
    <row r="15528" spans="2:11" x14ac:dyDescent="0.25">
      <c r="B15528" t="str">
        <f t="shared" si="246"/>
        <v/>
      </c>
      <c r="K15528"/>
    </row>
    <row r="15529" spans="2:11" x14ac:dyDescent="0.25">
      <c r="B15529" t="str">
        <f t="shared" si="246"/>
        <v/>
      </c>
      <c r="K15529"/>
    </row>
    <row r="15530" spans="2:11" x14ac:dyDescent="0.25">
      <c r="B15530" t="str">
        <f t="shared" si="246"/>
        <v/>
      </c>
      <c r="K15530"/>
    </row>
    <row r="15531" spans="2:11" x14ac:dyDescent="0.25">
      <c r="B15531" t="str">
        <f t="shared" si="246"/>
        <v/>
      </c>
      <c r="K15531"/>
    </row>
    <row r="15532" spans="2:11" x14ac:dyDescent="0.25">
      <c r="B15532" t="str">
        <f t="shared" si="246"/>
        <v/>
      </c>
      <c r="K15532"/>
    </row>
    <row r="15533" spans="2:11" x14ac:dyDescent="0.25">
      <c r="B15533" t="str">
        <f t="shared" si="246"/>
        <v/>
      </c>
      <c r="K15533"/>
    </row>
    <row r="15534" spans="2:11" x14ac:dyDescent="0.25">
      <c r="B15534" t="str">
        <f t="shared" si="246"/>
        <v/>
      </c>
      <c r="K15534"/>
    </row>
    <row r="15535" spans="2:11" x14ac:dyDescent="0.25">
      <c r="B15535" t="str">
        <f t="shared" si="246"/>
        <v/>
      </c>
      <c r="K15535"/>
    </row>
    <row r="15536" spans="2:11" x14ac:dyDescent="0.25">
      <c r="B15536" t="str">
        <f t="shared" si="246"/>
        <v/>
      </c>
      <c r="K15536"/>
    </row>
    <row r="15537" spans="2:11" x14ac:dyDescent="0.25">
      <c r="B15537" t="str">
        <f t="shared" si="246"/>
        <v/>
      </c>
      <c r="K15537"/>
    </row>
    <row r="15538" spans="2:11" x14ac:dyDescent="0.25">
      <c r="B15538" t="str">
        <f t="shared" si="246"/>
        <v/>
      </c>
      <c r="K15538"/>
    </row>
    <row r="15539" spans="2:11" x14ac:dyDescent="0.25">
      <c r="B15539" t="str">
        <f t="shared" si="246"/>
        <v/>
      </c>
      <c r="K15539"/>
    </row>
    <row r="15540" spans="2:11" x14ac:dyDescent="0.25">
      <c r="B15540" t="str">
        <f t="shared" si="246"/>
        <v/>
      </c>
      <c r="K15540"/>
    </row>
    <row r="15541" spans="2:11" x14ac:dyDescent="0.25">
      <c r="B15541" t="str">
        <f t="shared" si="246"/>
        <v/>
      </c>
      <c r="K15541"/>
    </row>
    <row r="15542" spans="2:11" x14ac:dyDescent="0.25">
      <c r="B15542" t="str">
        <f t="shared" si="246"/>
        <v/>
      </c>
      <c r="K15542"/>
    </row>
    <row r="15543" spans="2:11" x14ac:dyDescent="0.25">
      <c r="B15543" t="str">
        <f t="shared" si="246"/>
        <v/>
      </c>
      <c r="K15543"/>
    </row>
    <row r="15544" spans="2:11" x14ac:dyDescent="0.25">
      <c r="B15544" t="str">
        <f t="shared" si="246"/>
        <v/>
      </c>
      <c r="K15544"/>
    </row>
    <row r="15545" spans="2:11" x14ac:dyDescent="0.25">
      <c r="B15545" t="str">
        <f t="shared" si="246"/>
        <v/>
      </c>
      <c r="K15545"/>
    </row>
    <row r="15546" spans="2:11" x14ac:dyDescent="0.25">
      <c r="B15546" t="str">
        <f t="shared" si="246"/>
        <v/>
      </c>
      <c r="K15546"/>
    </row>
    <row r="15547" spans="2:11" x14ac:dyDescent="0.25">
      <c r="B15547" t="str">
        <f t="shared" si="246"/>
        <v/>
      </c>
      <c r="K15547"/>
    </row>
    <row r="15548" spans="2:11" x14ac:dyDescent="0.25">
      <c r="B15548" t="str">
        <f t="shared" si="246"/>
        <v/>
      </c>
      <c r="K15548"/>
    </row>
    <row r="15549" spans="2:11" x14ac:dyDescent="0.25">
      <c r="B15549" t="str">
        <f t="shared" si="246"/>
        <v/>
      </c>
      <c r="K15549"/>
    </row>
    <row r="15550" spans="2:11" x14ac:dyDescent="0.25">
      <c r="B15550" t="str">
        <f t="shared" si="246"/>
        <v/>
      </c>
      <c r="K15550"/>
    </row>
    <row r="15551" spans="2:11" x14ac:dyDescent="0.25">
      <c r="B15551" t="str">
        <f t="shared" si="246"/>
        <v/>
      </c>
      <c r="K15551"/>
    </row>
    <row r="15552" spans="2:11" x14ac:dyDescent="0.25">
      <c r="B15552" t="str">
        <f t="shared" si="246"/>
        <v/>
      </c>
      <c r="K15552"/>
    </row>
    <row r="15553" spans="2:11" x14ac:dyDescent="0.25">
      <c r="B15553" t="str">
        <f t="shared" si="246"/>
        <v/>
      </c>
      <c r="K15553"/>
    </row>
    <row r="15554" spans="2:11" x14ac:dyDescent="0.25">
      <c r="B15554" t="str">
        <f t="shared" si="246"/>
        <v/>
      </c>
      <c r="K15554"/>
    </row>
    <row r="15555" spans="2:11" x14ac:dyDescent="0.25">
      <c r="B15555" t="str">
        <f t="shared" si="246"/>
        <v/>
      </c>
      <c r="K15555"/>
    </row>
    <row r="15556" spans="2:11" x14ac:dyDescent="0.25">
      <c r="B15556" t="str">
        <f t="shared" si="246"/>
        <v/>
      </c>
      <c r="K15556"/>
    </row>
    <row r="15557" spans="2:11" x14ac:dyDescent="0.25">
      <c r="B15557" t="str">
        <f t="shared" si="246"/>
        <v/>
      </c>
      <c r="K15557"/>
    </row>
    <row r="15558" spans="2:11" x14ac:dyDescent="0.25">
      <c r="B15558" t="str">
        <f t="shared" si="246"/>
        <v/>
      </c>
      <c r="K15558"/>
    </row>
    <row r="15559" spans="2:11" x14ac:dyDescent="0.25">
      <c r="B15559" t="str">
        <f t="shared" si="246"/>
        <v/>
      </c>
      <c r="K15559"/>
    </row>
    <row r="15560" spans="2:11" x14ac:dyDescent="0.25">
      <c r="B15560" t="str">
        <f t="shared" si="246"/>
        <v/>
      </c>
      <c r="K15560"/>
    </row>
    <row r="15561" spans="2:11" x14ac:dyDescent="0.25">
      <c r="B15561" t="str">
        <f t="shared" si="246"/>
        <v/>
      </c>
      <c r="K15561"/>
    </row>
    <row r="15562" spans="2:11" x14ac:dyDescent="0.25">
      <c r="B15562" t="str">
        <f t="shared" ref="B15562:B15625" si="247">LEFT(A15562,3)</f>
        <v/>
      </c>
      <c r="K15562"/>
    </row>
    <row r="15563" spans="2:11" x14ac:dyDescent="0.25">
      <c r="B15563" t="str">
        <f t="shared" si="247"/>
        <v/>
      </c>
      <c r="K15563"/>
    </row>
    <row r="15564" spans="2:11" x14ac:dyDescent="0.25">
      <c r="B15564" t="str">
        <f t="shared" si="247"/>
        <v/>
      </c>
      <c r="K15564"/>
    </row>
    <row r="15565" spans="2:11" x14ac:dyDescent="0.25">
      <c r="B15565" t="str">
        <f t="shared" si="247"/>
        <v/>
      </c>
      <c r="K15565"/>
    </row>
    <row r="15566" spans="2:11" x14ac:dyDescent="0.25">
      <c r="B15566" t="str">
        <f t="shared" si="247"/>
        <v/>
      </c>
      <c r="K15566"/>
    </row>
    <row r="15567" spans="2:11" x14ac:dyDescent="0.25">
      <c r="B15567" t="str">
        <f t="shared" si="247"/>
        <v/>
      </c>
      <c r="K15567"/>
    </row>
    <row r="15568" spans="2:11" x14ac:dyDescent="0.25">
      <c r="B15568" t="str">
        <f t="shared" si="247"/>
        <v/>
      </c>
      <c r="K15568"/>
    </row>
    <row r="15569" spans="2:11" x14ac:dyDescent="0.25">
      <c r="B15569" t="str">
        <f t="shared" si="247"/>
        <v/>
      </c>
      <c r="K15569"/>
    </row>
    <row r="15570" spans="2:11" x14ac:dyDescent="0.25">
      <c r="B15570" t="str">
        <f t="shared" si="247"/>
        <v/>
      </c>
      <c r="K15570"/>
    </row>
    <row r="15571" spans="2:11" x14ac:dyDescent="0.25">
      <c r="B15571" t="str">
        <f t="shared" si="247"/>
        <v/>
      </c>
      <c r="K15571"/>
    </row>
    <row r="15572" spans="2:11" x14ac:dyDescent="0.25">
      <c r="B15572" t="str">
        <f t="shared" si="247"/>
        <v/>
      </c>
      <c r="K15572"/>
    </row>
    <row r="15573" spans="2:11" x14ac:dyDescent="0.25">
      <c r="B15573" t="str">
        <f t="shared" si="247"/>
        <v/>
      </c>
      <c r="K15573"/>
    </row>
    <row r="15574" spans="2:11" x14ac:dyDescent="0.25">
      <c r="B15574" t="str">
        <f t="shared" si="247"/>
        <v/>
      </c>
      <c r="K15574"/>
    </row>
    <row r="15575" spans="2:11" x14ac:dyDescent="0.25">
      <c r="B15575" t="str">
        <f t="shared" si="247"/>
        <v/>
      </c>
      <c r="K15575"/>
    </row>
    <row r="15576" spans="2:11" x14ac:dyDescent="0.25">
      <c r="B15576" t="str">
        <f t="shared" si="247"/>
        <v/>
      </c>
      <c r="K15576"/>
    </row>
    <row r="15577" spans="2:11" x14ac:dyDescent="0.25">
      <c r="B15577" t="str">
        <f t="shared" si="247"/>
        <v/>
      </c>
      <c r="K15577"/>
    </row>
    <row r="15578" spans="2:11" x14ac:dyDescent="0.25">
      <c r="B15578" t="str">
        <f t="shared" si="247"/>
        <v/>
      </c>
      <c r="K15578"/>
    </row>
    <row r="15579" spans="2:11" x14ac:dyDescent="0.25">
      <c r="B15579" t="str">
        <f t="shared" si="247"/>
        <v/>
      </c>
      <c r="K15579"/>
    </row>
    <row r="15580" spans="2:11" x14ac:dyDescent="0.25">
      <c r="B15580" t="str">
        <f t="shared" si="247"/>
        <v/>
      </c>
      <c r="K15580"/>
    </row>
    <row r="15581" spans="2:11" x14ac:dyDescent="0.25">
      <c r="B15581" t="str">
        <f t="shared" si="247"/>
        <v/>
      </c>
      <c r="K15581"/>
    </row>
    <row r="15582" spans="2:11" x14ac:dyDescent="0.25">
      <c r="B15582" t="str">
        <f t="shared" si="247"/>
        <v/>
      </c>
      <c r="K15582"/>
    </row>
    <row r="15583" spans="2:11" x14ac:dyDescent="0.25">
      <c r="B15583" t="str">
        <f t="shared" si="247"/>
        <v/>
      </c>
      <c r="K15583"/>
    </row>
    <row r="15584" spans="2:11" x14ac:dyDescent="0.25">
      <c r="B15584" t="str">
        <f t="shared" si="247"/>
        <v/>
      </c>
      <c r="K15584"/>
    </row>
    <row r="15585" spans="2:11" x14ac:dyDescent="0.25">
      <c r="B15585" t="str">
        <f t="shared" si="247"/>
        <v/>
      </c>
      <c r="K15585"/>
    </row>
    <row r="15586" spans="2:11" x14ac:dyDescent="0.25">
      <c r="B15586" t="str">
        <f t="shared" si="247"/>
        <v/>
      </c>
      <c r="K15586"/>
    </row>
    <row r="15587" spans="2:11" x14ac:dyDescent="0.25">
      <c r="B15587" t="str">
        <f t="shared" si="247"/>
        <v/>
      </c>
      <c r="K15587"/>
    </row>
    <row r="15588" spans="2:11" x14ac:dyDescent="0.25">
      <c r="B15588" t="str">
        <f t="shared" si="247"/>
        <v/>
      </c>
      <c r="K15588"/>
    </row>
    <row r="15589" spans="2:11" x14ac:dyDescent="0.25">
      <c r="B15589" t="str">
        <f t="shared" si="247"/>
        <v/>
      </c>
      <c r="K15589"/>
    </row>
    <row r="15590" spans="2:11" x14ac:dyDescent="0.25">
      <c r="B15590" t="str">
        <f t="shared" si="247"/>
        <v/>
      </c>
      <c r="K15590"/>
    </row>
    <row r="15591" spans="2:11" x14ac:dyDescent="0.25">
      <c r="B15591" t="str">
        <f t="shared" si="247"/>
        <v/>
      </c>
      <c r="K15591"/>
    </row>
    <row r="15592" spans="2:11" x14ac:dyDescent="0.25">
      <c r="B15592" t="str">
        <f t="shared" si="247"/>
        <v/>
      </c>
      <c r="K15592"/>
    </row>
    <row r="15593" spans="2:11" x14ac:dyDescent="0.25">
      <c r="B15593" t="str">
        <f t="shared" si="247"/>
        <v/>
      </c>
      <c r="K15593"/>
    </row>
    <row r="15594" spans="2:11" x14ac:dyDescent="0.25">
      <c r="B15594" t="str">
        <f t="shared" si="247"/>
        <v/>
      </c>
      <c r="K15594"/>
    </row>
    <row r="15595" spans="2:11" x14ac:dyDescent="0.25">
      <c r="B15595" t="str">
        <f t="shared" si="247"/>
        <v/>
      </c>
      <c r="K15595"/>
    </row>
    <row r="15596" spans="2:11" x14ac:dyDescent="0.25">
      <c r="B15596" t="str">
        <f t="shared" si="247"/>
        <v/>
      </c>
      <c r="K15596"/>
    </row>
    <row r="15597" spans="2:11" x14ac:dyDescent="0.25">
      <c r="B15597" t="str">
        <f t="shared" si="247"/>
        <v/>
      </c>
      <c r="K15597"/>
    </row>
    <row r="15598" spans="2:11" x14ac:dyDescent="0.25">
      <c r="B15598" t="str">
        <f t="shared" si="247"/>
        <v/>
      </c>
      <c r="K15598"/>
    </row>
    <row r="15599" spans="2:11" x14ac:dyDescent="0.25">
      <c r="B15599" t="str">
        <f t="shared" si="247"/>
        <v/>
      </c>
      <c r="K15599"/>
    </row>
    <row r="15600" spans="2:11" x14ac:dyDescent="0.25">
      <c r="B15600" t="str">
        <f t="shared" si="247"/>
        <v/>
      </c>
      <c r="K15600"/>
    </row>
    <row r="15601" spans="2:11" x14ac:dyDescent="0.25">
      <c r="B15601" t="str">
        <f t="shared" si="247"/>
        <v/>
      </c>
      <c r="K15601"/>
    </row>
    <row r="15602" spans="2:11" x14ac:dyDescent="0.25">
      <c r="B15602" t="str">
        <f t="shared" si="247"/>
        <v/>
      </c>
      <c r="K15602"/>
    </row>
    <row r="15603" spans="2:11" x14ac:dyDescent="0.25">
      <c r="B15603" t="str">
        <f t="shared" si="247"/>
        <v/>
      </c>
      <c r="K15603"/>
    </row>
    <row r="15604" spans="2:11" x14ac:dyDescent="0.25">
      <c r="B15604" t="str">
        <f t="shared" si="247"/>
        <v/>
      </c>
      <c r="K15604"/>
    </row>
    <row r="15605" spans="2:11" x14ac:dyDescent="0.25">
      <c r="B15605" t="str">
        <f t="shared" si="247"/>
        <v/>
      </c>
      <c r="K15605"/>
    </row>
    <row r="15606" spans="2:11" x14ac:dyDescent="0.25">
      <c r="B15606" t="str">
        <f t="shared" si="247"/>
        <v/>
      </c>
      <c r="K15606"/>
    </row>
    <row r="15607" spans="2:11" x14ac:dyDescent="0.25">
      <c r="B15607" t="str">
        <f t="shared" si="247"/>
        <v/>
      </c>
      <c r="K15607"/>
    </row>
    <row r="15608" spans="2:11" x14ac:dyDescent="0.25">
      <c r="B15608" t="str">
        <f t="shared" si="247"/>
        <v/>
      </c>
      <c r="K15608"/>
    </row>
    <row r="15609" spans="2:11" x14ac:dyDescent="0.25">
      <c r="B15609" t="str">
        <f t="shared" si="247"/>
        <v/>
      </c>
      <c r="K15609"/>
    </row>
    <row r="15610" spans="2:11" x14ac:dyDescent="0.25">
      <c r="B15610" t="str">
        <f t="shared" si="247"/>
        <v/>
      </c>
      <c r="K15610"/>
    </row>
    <row r="15611" spans="2:11" x14ac:dyDescent="0.25">
      <c r="B15611" t="str">
        <f t="shared" si="247"/>
        <v/>
      </c>
      <c r="K15611"/>
    </row>
    <row r="15612" spans="2:11" x14ac:dyDescent="0.25">
      <c r="B15612" t="str">
        <f t="shared" si="247"/>
        <v/>
      </c>
      <c r="K15612"/>
    </row>
    <row r="15613" spans="2:11" x14ac:dyDescent="0.25">
      <c r="B15613" t="str">
        <f t="shared" si="247"/>
        <v/>
      </c>
      <c r="K15613"/>
    </row>
    <row r="15614" spans="2:11" x14ac:dyDescent="0.25">
      <c r="B15614" t="str">
        <f t="shared" si="247"/>
        <v/>
      </c>
      <c r="K15614"/>
    </row>
    <row r="15615" spans="2:11" x14ac:dyDescent="0.25">
      <c r="B15615" t="str">
        <f t="shared" si="247"/>
        <v/>
      </c>
      <c r="K15615"/>
    </row>
    <row r="15616" spans="2:11" x14ac:dyDescent="0.25">
      <c r="B15616" t="str">
        <f t="shared" si="247"/>
        <v/>
      </c>
      <c r="K15616"/>
    </row>
    <row r="15617" spans="2:11" x14ac:dyDescent="0.25">
      <c r="B15617" t="str">
        <f t="shared" si="247"/>
        <v/>
      </c>
      <c r="K15617"/>
    </row>
    <row r="15618" spans="2:11" x14ac:dyDescent="0.25">
      <c r="B15618" t="str">
        <f t="shared" si="247"/>
        <v/>
      </c>
      <c r="K15618"/>
    </row>
    <row r="15619" spans="2:11" x14ac:dyDescent="0.25">
      <c r="B15619" t="str">
        <f t="shared" si="247"/>
        <v/>
      </c>
      <c r="K15619"/>
    </row>
    <row r="15620" spans="2:11" x14ac:dyDescent="0.25">
      <c r="B15620" t="str">
        <f t="shared" si="247"/>
        <v/>
      </c>
      <c r="K15620"/>
    </row>
    <row r="15621" spans="2:11" x14ac:dyDescent="0.25">
      <c r="B15621" t="str">
        <f t="shared" si="247"/>
        <v/>
      </c>
      <c r="K15621"/>
    </row>
    <row r="15622" spans="2:11" x14ac:dyDescent="0.25">
      <c r="B15622" t="str">
        <f t="shared" si="247"/>
        <v/>
      </c>
      <c r="K15622"/>
    </row>
    <row r="15623" spans="2:11" x14ac:dyDescent="0.25">
      <c r="B15623" t="str">
        <f t="shared" si="247"/>
        <v/>
      </c>
      <c r="K15623"/>
    </row>
    <row r="15624" spans="2:11" x14ac:dyDescent="0.25">
      <c r="B15624" t="str">
        <f t="shared" si="247"/>
        <v/>
      </c>
      <c r="K15624"/>
    </row>
    <row r="15625" spans="2:11" x14ac:dyDescent="0.25">
      <c r="B15625" t="str">
        <f t="shared" si="247"/>
        <v/>
      </c>
      <c r="K15625"/>
    </row>
    <row r="15626" spans="2:11" x14ac:dyDescent="0.25">
      <c r="B15626" t="str">
        <f t="shared" ref="B15626:B15689" si="248">LEFT(A15626,3)</f>
        <v/>
      </c>
      <c r="K15626"/>
    </row>
    <row r="15627" spans="2:11" x14ac:dyDescent="0.25">
      <c r="B15627" t="str">
        <f t="shared" si="248"/>
        <v/>
      </c>
      <c r="K15627"/>
    </row>
    <row r="15628" spans="2:11" x14ac:dyDescent="0.25">
      <c r="B15628" t="str">
        <f t="shared" si="248"/>
        <v/>
      </c>
      <c r="K15628"/>
    </row>
    <row r="15629" spans="2:11" x14ac:dyDescent="0.25">
      <c r="B15629" t="str">
        <f t="shared" si="248"/>
        <v/>
      </c>
      <c r="K15629"/>
    </row>
    <row r="15630" spans="2:11" x14ac:dyDescent="0.25">
      <c r="B15630" t="str">
        <f t="shared" si="248"/>
        <v/>
      </c>
      <c r="K15630"/>
    </row>
    <row r="15631" spans="2:11" x14ac:dyDescent="0.25">
      <c r="B15631" t="str">
        <f t="shared" si="248"/>
        <v/>
      </c>
      <c r="K15631"/>
    </row>
    <row r="15632" spans="2:11" x14ac:dyDescent="0.25">
      <c r="B15632" t="str">
        <f t="shared" si="248"/>
        <v/>
      </c>
      <c r="K15632"/>
    </row>
    <row r="15633" spans="2:11" x14ac:dyDescent="0.25">
      <c r="B15633" t="str">
        <f t="shared" si="248"/>
        <v/>
      </c>
      <c r="K15633"/>
    </row>
    <row r="15634" spans="2:11" x14ac:dyDescent="0.25">
      <c r="B15634" t="str">
        <f t="shared" si="248"/>
        <v/>
      </c>
      <c r="K15634"/>
    </row>
    <row r="15635" spans="2:11" x14ac:dyDescent="0.25">
      <c r="B15635" t="str">
        <f t="shared" si="248"/>
        <v/>
      </c>
      <c r="K15635"/>
    </row>
    <row r="15636" spans="2:11" x14ac:dyDescent="0.25">
      <c r="B15636" t="str">
        <f t="shared" si="248"/>
        <v/>
      </c>
      <c r="K15636"/>
    </row>
    <row r="15637" spans="2:11" x14ac:dyDescent="0.25">
      <c r="B15637" t="str">
        <f t="shared" si="248"/>
        <v/>
      </c>
      <c r="K15637"/>
    </row>
    <row r="15638" spans="2:11" x14ac:dyDescent="0.25">
      <c r="B15638" t="str">
        <f t="shared" si="248"/>
        <v/>
      </c>
      <c r="K15638"/>
    </row>
    <row r="15639" spans="2:11" x14ac:dyDescent="0.25">
      <c r="B15639" t="str">
        <f t="shared" si="248"/>
        <v/>
      </c>
      <c r="K15639"/>
    </row>
    <row r="15640" spans="2:11" x14ac:dyDescent="0.25">
      <c r="B15640" t="str">
        <f t="shared" si="248"/>
        <v/>
      </c>
      <c r="K15640"/>
    </row>
    <row r="15641" spans="2:11" x14ac:dyDescent="0.25">
      <c r="B15641" t="str">
        <f t="shared" si="248"/>
        <v/>
      </c>
      <c r="K15641"/>
    </row>
    <row r="15642" spans="2:11" x14ac:dyDescent="0.25">
      <c r="B15642" t="str">
        <f t="shared" si="248"/>
        <v/>
      </c>
      <c r="K15642"/>
    </row>
    <row r="15643" spans="2:11" x14ac:dyDescent="0.25">
      <c r="B15643" t="str">
        <f t="shared" si="248"/>
        <v/>
      </c>
      <c r="K15643"/>
    </row>
    <row r="15644" spans="2:11" x14ac:dyDescent="0.25">
      <c r="B15644" t="str">
        <f t="shared" si="248"/>
        <v/>
      </c>
      <c r="K15644"/>
    </row>
    <row r="15645" spans="2:11" x14ac:dyDescent="0.25">
      <c r="B15645" t="str">
        <f t="shared" si="248"/>
        <v/>
      </c>
      <c r="K15645"/>
    </row>
    <row r="15646" spans="2:11" x14ac:dyDescent="0.25">
      <c r="B15646" t="str">
        <f t="shared" si="248"/>
        <v/>
      </c>
      <c r="K15646"/>
    </row>
    <row r="15647" spans="2:11" x14ac:dyDescent="0.25">
      <c r="B15647" t="str">
        <f t="shared" si="248"/>
        <v/>
      </c>
      <c r="K15647"/>
    </row>
    <row r="15648" spans="2:11" x14ac:dyDescent="0.25">
      <c r="B15648" t="str">
        <f t="shared" si="248"/>
        <v/>
      </c>
      <c r="K15648"/>
    </row>
    <row r="15649" spans="2:11" x14ac:dyDescent="0.25">
      <c r="B15649" t="str">
        <f t="shared" si="248"/>
        <v/>
      </c>
      <c r="K15649"/>
    </row>
    <row r="15650" spans="2:11" x14ac:dyDescent="0.25">
      <c r="B15650" t="str">
        <f t="shared" si="248"/>
        <v/>
      </c>
      <c r="K15650"/>
    </row>
    <row r="15651" spans="2:11" x14ac:dyDescent="0.25">
      <c r="B15651" t="str">
        <f t="shared" si="248"/>
        <v/>
      </c>
      <c r="K15651"/>
    </row>
    <row r="15652" spans="2:11" x14ac:dyDescent="0.25">
      <c r="B15652" t="str">
        <f t="shared" si="248"/>
        <v/>
      </c>
      <c r="K15652"/>
    </row>
    <row r="15653" spans="2:11" x14ac:dyDescent="0.25">
      <c r="B15653" t="str">
        <f t="shared" si="248"/>
        <v/>
      </c>
      <c r="K15653"/>
    </row>
    <row r="15654" spans="2:11" x14ac:dyDescent="0.25">
      <c r="B15654" t="str">
        <f t="shared" si="248"/>
        <v/>
      </c>
      <c r="K15654"/>
    </row>
    <row r="15655" spans="2:11" x14ac:dyDescent="0.25">
      <c r="B15655" t="str">
        <f t="shared" si="248"/>
        <v/>
      </c>
      <c r="K15655"/>
    </row>
    <row r="15656" spans="2:11" x14ac:dyDescent="0.25">
      <c r="B15656" t="str">
        <f t="shared" si="248"/>
        <v/>
      </c>
      <c r="K15656"/>
    </row>
    <row r="15657" spans="2:11" x14ac:dyDescent="0.25">
      <c r="B15657" t="str">
        <f t="shared" si="248"/>
        <v/>
      </c>
      <c r="K15657"/>
    </row>
    <row r="15658" spans="2:11" x14ac:dyDescent="0.25">
      <c r="B15658" t="str">
        <f t="shared" si="248"/>
        <v/>
      </c>
      <c r="K15658"/>
    </row>
    <row r="15659" spans="2:11" x14ac:dyDescent="0.25">
      <c r="B15659" t="str">
        <f t="shared" si="248"/>
        <v/>
      </c>
      <c r="K15659"/>
    </row>
    <row r="15660" spans="2:11" x14ac:dyDescent="0.25">
      <c r="B15660" t="str">
        <f t="shared" si="248"/>
        <v/>
      </c>
      <c r="K15660"/>
    </row>
    <row r="15661" spans="2:11" x14ac:dyDescent="0.25">
      <c r="B15661" t="str">
        <f t="shared" si="248"/>
        <v/>
      </c>
      <c r="K15661"/>
    </row>
    <row r="15662" spans="2:11" x14ac:dyDescent="0.25">
      <c r="B15662" t="str">
        <f t="shared" si="248"/>
        <v/>
      </c>
      <c r="K15662"/>
    </row>
    <row r="15663" spans="2:11" x14ac:dyDescent="0.25">
      <c r="B15663" t="str">
        <f t="shared" si="248"/>
        <v/>
      </c>
      <c r="K15663"/>
    </row>
    <row r="15664" spans="2:11" x14ac:dyDescent="0.25">
      <c r="B15664" t="str">
        <f t="shared" si="248"/>
        <v/>
      </c>
      <c r="K15664"/>
    </row>
    <row r="15665" spans="2:11" x14ac:dyDescent="0.25">
      <c r="B15665" t="str">
        <f t="shared" si="248"/>
        <v/>
      </c>
      <c r="K15665"/>
    </row>
    <row r="15666" spans="2:11" x14ac:dyDescent="0.25">
      <c r="B15666" t="str">
        <f t="shared" si="248"/>
        <v/>
      </c>
      <c r="K15666"/>
    </row>
    <row r="15667" spans="2:11" x14ac:dyDescent="0.25">
      <c r="B15667" t="str">
        <f t="shared" si="248"/>
        <v/>
      </c>
      <c r="K15667"/>
    </row>
    <row r="15668" spans="2:11" x14ac:dyDescent="0.25">
      <c r="B15668" t="str">
        <f t="shared" si="248"/>
        <v/>
      </c>
      <c r="K15668"/>
    </row>
    <row r="15669" spans="2:11" x14ac:dyDescent="0.25">
      <c r="B15669" t="str">
        <f t="shared" si="248"/>
        <v/>
      </c>
      <c r="K15669"/>
    </row>
    <row r="15670" spans="2:11" x14ac:dyDescent="0.25">
      <c r="B15670" t="str">
        <f t="shared" si="248"/>
        <v/>
      </c>
      <c r="K15670"/>
    </row>
    <row r="15671" spans="2:11" x14ac:dyDescent="0.25">
      <c r="B15671" t="str">
        <f t="shared" si="248"/>
        <v/>
      </c>
      <c r="K15671"/>
    </row>
    <row r="15672" spans="2:11" x14ac:dyDescent="0.25">
      <c r="B15672" t="str">
        <f t="shared" si="248"/>
        <v/>
      </c>
      <c r="K15672"/>
    </row>
    <row r="15673" spans="2:11" x14ac:dyDescent="0.25">
      <c r="B15673" t="str">
        <f t="shared" si="248"/>
        <v/>
      </c>
      <c r="K15673"/>
    </row>
    <row r="15674" spans="2:11" x14ac:dyDescent="0.25">
      <c r="B15674" t="str">
        <f t="shared" si="248"/>
        <v/>
      </c>
      <c r="K15674"/>
    </row>
    <row r="15675" spans="2:11" x14ac:dyDescent="0.25">
      <c r="B15675" t="str">
        <f t="shared" si="248"/>
        <v/>
      </c>
      <c r="K15675"/>
    </row>
    <row r="15676" spans="2:11" x14ac:dyDescent="0.25">
      <c r="B15676" t="str">
        <f t="shared" si="248"/>
        <v/>
      </c>
      <c r="K15676"/>
    </row>
    <row r="15677" spans="2:11" x14ac:dyDescent="0.25">
      <c r="B15677" t="str">
        <f t="shared" si="248"/>
        <v/>
      </c>
      <c r="K15677"/>
    </row>
    <row r="15678" spans="2:11" x14ac:dyDescent="0.25">
      <c r="B15678" t="str">
        <f t="shared" si="248"/>
        <v/>
      </c>
      <c r="K15678"/>
    </row>
    <row r="15679" spans="2:11" x14ac:dyDescent="0.25">
      <c r="B15679" t="str">
        <f t="shared" si="248"/>
        <v/>
      </c>
      <c r="K15679"/>
    </row>
    <row r="15680" spans="2:11" x14ac:dyDescent="0.25">
      <c r="B15680" t="str">
        <f t="shared" si="248"/>
        <v/>
      </c>
      <c r="K15680"/>
    </row>
    <row r="15681" spans="2:11" x14ac:dyDescent="0.25">
      <c r="B15681" t="str">
        <f t="shared" si="248"/>
        <v/>
      </c>
      <c r="K15681"/>
    </row>
    <row r="15682" spans="2:11" x14ac:dyDescent="0.25">
      <c r="B15682" t="str">
        <f t="shared" si="248"/>
        <v/>
      </c>
      <c r="K15682"/>
    </row>
    <row r="15683" spans="2:11" x14ac:dyDescent="0.25">
      <c r="B15683" t="str">
        <f t="shared" si="248"/>
        <v/>
      </c>
      <c r="K15683"/>
    </row>
    <row r="15684" spans="2:11" x14ac:dyDescent="0.25">
      <c r="B15684" t="str">
        <f t="shared" si="248"/>
        <v/>
      </c>
      <c r="K15684"/>
    </row>
    <row r="15685" spans="2:11" x14ac:dyDescent="0.25">
      <c r="B15685" t="str">
        <f t="shared" si="248"/>
        <v/>
      </c>
      <c r="K15685"/>
    </row>
    <row r="15686" spans="2:11" x14ac:dyDescent="0.25">
      <c r="B15686" t="str">
        <f t="shared" si="248"/>
        <v/>
      </c>
      <c r="K15686"/>
    </row>
    <row r="15687" spans="2:11" x14ac:dyDescent="0.25">
      <c r="B15687" t="str">
        <f t="shared" si="248"/>
        <v/>
      </c>
      <c r="K15687"/>
    </row>
    <row r="15688" spans="2:11" x14ac:dyDescent="0.25">
      <c r="B15688" t="str">
        <f t="shared" si="248"/>
        <v/>
      </c>
      <c r="K15688"/>
    </row>
    <row r="15689" spans="2:11" x14ac:dyDescent="0.25">
      <c r="B15689" t="str">
        <f t="shared" si="248"/>
        <v/>
      </c>
      <c r="K15689"/>
    </row>
    <row r="15690" spans="2:11" x14ac:dyDescent="0.25">
      <c r="B15690" t="str">
        <f t="shared" ref="B15690:B15753" si="249">LEFT(A15690,3)</f>
        <v/>
      </c>
      <c r="K15690"/>
    </row>
    <row r="15691" spans="2:11" x14ac:dyDescent="0.25">
      <c r="B15691" t="str">
        <f t="shared" si="249"/>
        <v/>
      </c>
      <c r="K15691"/>
    </row>
    <row r="15692" spans="2:11" x14ac:dyDescent="0.25">
      <c r="B15692" t="str">
        <f t="shared" si="249"/>
        <v/>
      </c>
      <c r="K15692"/>
    </row>
    <row r="15693" spans="2:11" x14ac:dyDescent="0.25">
      <c r="B15693" t="str">
        <f t="shared" si="249"/>
        <v/>
      </c>
      <c r="K15693"/>
    </row>
    <row r="15694" spans="2:11" x14ac:dyDescent="0.25">
      <c r="B15694" t="str">
        <f t="shared" si="249"/>
        <v/>
      </c>
      <c r="K15694"/>
    </row>
    <row r="15695" spans="2:11" x14ac:dyDescent="0.25">
      <c r="B15695" t="str">
        <f t="shared" si="249"/>
        <v/>
      </c>
      <c r="K15695"/>
    </row>
    <row r="15696" spans="2:11" x14ac:dyDescent="0.25">
      <c r="B15696" t="str">
        <f t="shared" si="249"/>
        <v/>
      </c>
      <c r="K15696"/>
    </row>
    <row r="15697" spans="2:11" x14ac:dyDescent="0.25">
      <c r="B15697" t="str">
        <f t="shared" si="249"/>
        <v/>
      </c>
      <c r="K15697"/>
    </row>
    <row r="15698" spans="2:11" x14ac:dyDescent="0.25">
      <c r="B15698" t="str">
        <f t="shared" si="249"/>
        <v/>
      </c>
      <c r="K15698"/>
    </row>
    <row r="15699" spans="2:11" x14ac:dyDescent="0.25">
      <c r="B15699" t="str">
        <f t="shared" si="249"/>
        <v/>
      </c>
      <c r="K15699"/>
    </row>
    <row r="15700" spans="2:11" x14ac:dyDescent="0.25">
      <c r="B15700" t="str">
        <f t="shared" si="249"/>
        <v/>
      </c>
      <c r="K15700"/>
    </row>
    <row r="15701" spans="2:11" x14ac:dyDescent="0.25">
      <c r="B15701" t="str">
        <f t="shared" si="249"/>
        <v/>
      </c>
      <c r="K15701"/>
    </row>
    <row r="15702" spans="2:11" x14ac:dyDescent="0.25">
      <c r="B15702" t="str">
        <f t="shared" si="249"/>
        <v/>
      </c>
      <c r="K15702"/>
    </row>
    <row r="15703" spans="2:11" x14ac:dyDescent="0.25">
      <c r="B15703" t="str">
        <f t="shared" si="249"/>
        <v/>
      </c>
      <c r="K15703"/>
    </row>
    <row r="15704" spans="2:11" x14ac:dyDescent="0.25">
      <c r="B15704" t="str">
        <f t="shared" si="249"/>
        <v/>
      </c>
      <c r="K15704"/>
    </row>
    <row r="15705" spans="2:11" x14ac:dyDescent="0.25">
      <c r="B15705" t="str">
        <f t="shared" si="249"/>
        <v/>
      </c>
      <c r="K15705"/>
    </row>
    <row r="15706" spans="2:11" x14ac:dyDescent="0.25">
      <c r="B15706" t="str">
        <f t="shared" si="249"/>
        <v/>
      </c>
      <c r="K15706"/>
    </row>
    <row r="15707" spans="2:11" x14ac:dyDescent="0.25">
      <c r="B15707" t="str">
        <f t="shared" si="249"/>
        <v/>
      </c>
      <c r="K15707"/>
    </row>
    <row r="15708" spans="2:11" x14ac:dyDescent="0.25">
      <c r="B15708" t="str">
        <f t="shared" si="249"/>
        <v/>
      </c>
      <c r="K15708"/>
    </row>
    <row r="15709" spans="2:11" x14ac:dyDescent="0.25">
      <c r="B15709" t="str">
        <f t="shared" si="249"/>
        <v/>
      </c>
      <c r="K15709"/>
    </row>
    <row r="15710" spans="2:11" x14ac:dyDescent="0.25">
      <c r="B15710" t="str">
        <f t="shared" si="249"/>
        <v/>
      </c>
      <c r="K15710"/>
    </row>
    <row r="15711" spans="2:11" x14ac:dyDescent="0.25">
      <c r="B15711" t="str">
        <f t="shared" si="249"/>
        <v/>
      </c>
      <c r="K15711"/>
    </row>
    <row r="15712" spans="2:11" x14ac:dyDescent="0.25">
      <c r="B15712" t="str">
        <f t="shared" si="249"/>
        <v/>
      </c>
      <c r="K15712"/>
    </row>
    <row r="15713" spans="2:11" x14ac:dyDescent="0.25">
      <c r="B15713" t="str">
        <f t="shared" si="249"/>
        <v/>
      </c>
      <c r="K15713"/>
    </row>
    <row r="15714" spans="2:11" x14ac:dyDescent="0.25">
      <c r="B15714" t="str">
        <f t="shared" si="249"/>
        <v/>
      </c>
      <c r="K15714"/>
    </row>
    <row r="15715" spans="2:11" x14ac:dyDescent="0.25">
      <c r="B15715" t="str">
        <f t="shared" si="249"/>
        <v/>
      </c>
      <c r="K15715"/>
    </row>
    <row r="15716" spans="2:11" x14ac:dyDescent="0.25">
      <c r="B15716" t="str">
        <f t="shared" si="249"/>
        <v/>
      </c>
      <c r="K15716"/>
    </row>
    <row r="15717" spans="2:11" x14ac:dyDescent="0.25">
      <c r="B15717" t="str">
        <f t="shared" si="249"/>
        <v/>
      </c>
      <c r="K15717"/>
    </row>
    <row r="15718" spans="2:11" x14ac:dyDescent="0.25">
      <c r="B15718" t="str">
        <f t="shared" si="249"/>
        <v/>
      </c>
      <c r="K15718"/>
    </row>
    <row r="15719" spans="2:11" x14ac:dyDescent="0.25">
      <c r="B15719" t="str">
        <f t="shared" si="249"/>
        <v/>
      </c>
      <c r="K15719"/>
    </row>
    <row r="15720" spans="2:11" x14ac:dyDescent="0.25">
      <c r="B15720" t="str">
        <f t="shared" si="249"/>
        <v/>
      </c>
      <c r="K15720"/>
    </row>
    <row r="15721" spans="2:11" x14ac:dyDescent="0.25">
      <c r="B15721" t="str">
        <f t="shared" si="249"/>
        <v/>
      </c>
      <c r="K15721"/>
    </row>
    <row r="15722" spans="2:11" x14ac:dyDescent="0.25">
      <c r="B15722" t="str">
        <f t="shared" si="249"/>
        <v/>
      </c>
      <c r="K15722"/>
    </row>
    <row r="15723" spans="2:11" x14ac:dyDescent="0.25">
      <c r="B15723" t="str">
        <f t="shared" si="249"/>
        <v/>
      </c>
      <c r="K15723"/>
    </row>
    <row r="15724" spans="2:11" x14ac:dyDescent="0.25">
      <c r="B15724" t="str">
        <f t="shared" si="249"/>
        <v/>
      </c>
      <c r="K15724"/>
    </row>
    <row r="15725" spans="2:11" x14ac:dyDescent="0.25">
      <c r="B15725" t="str">
        <f t="shared" si="249"/>
        <v/>
      </c>
      <c r="K15725"/>
    </row>
    <row r="15726" spans="2:11" x14ac:dyDescent="0.25">
      <c r="B15726" t="str">
        <f t="shared" si="249"/>
        <v/>
      </c>
      <c r="K15726"/>
    </row>
    <row r="15727" spans="2:11" x14ac:dyDescent="0.25">
      <c r="B15727" t="str">
        <f t="shared" si="249"/>
        <v/>
      </c>
      <c r="K15727"/>
    </row>
    <row r="15728" spans="2:11" x14ac:dyDescent="0.25">
      <c r="B15728" t="str">
        <f t="shared" si="249"/>
        <v/>
      </c>
      <c r="K15728"/>
    </row>
    <row r="15729" spans="2:11" x14ac:dyDescent="0.25">
      <c r="B15729" t="str">
        <f t="shared" si="249"/>
        <v/>
      </c>
      <c r="K15729"/>
    </row>
    <row r="15730" spans="2:11" x14ac:dyDescent="0.25">
      <c r="B15730" t="str">
        <f t="shared" si="249"/>
        <v/>
      </c>
      <c r="K15730"/>
    </row>
    <row r="15731" spans="2:11" x14ac:dyDescent="0.25">
      <c r="B15731" t="str">
        <f t="shared" si="249"/>
        <v/>
      </c>
      <c r="K15731"/>
    </row>
    <row r="15732" spans="2:11" x14ac:dyDescent="0.25">
      <c r="B15732" t="str">
        <f t="shared" si="249"/>
        <v/>
      </c>
      <c r="K15732"/>
    </row>
    <row r="15733" spans="2:11" x14ac:dyDescent="0.25">
      <c r="B15733" t="str">
        <f t="shared" si="249"/>
        <v/>
      </c>
      <c r="K15733"/>
    </row>
    <row r="15734" spans="2:11" x14ac:dyDescent="0.25">
      <c r="B15734" t="str">
        <f t="shared" si="249"/>
        <v/>
      </c>
      <c r="K15734"/>
    </row>
    <row r="15735" spans="2:11" x14ac:dyDescent="0.25">
      <c r="B15735" t="str">
        <f t="shared" si="249"/>
        <v/>
      </c>
      <c r="K15735"/>
    </row>
    <row r="15736" spans="2:11" x14ac:dyDescent="0.25">
      <c r="B15736" t="str">
        <f t="shared" si="249"/>
        <v/>
      </c>
      <c r="K15736"/>
    </row>
    <row r="15737" spans="2:11" x14ac:dyDescent="0.25">
      <c r="B15737" t="str">
        <f t="shared" si="249"/>
        <v/>
      </c>
      <c r="K15737"/>
    </row>
    <row r="15738" spans="2:11" x14ac:dyDescent="0.25">
      <c r="B15738" t="str">
        <f t="shared" si="249"/>
        <v/>
      </c>
      <c r="K15738"/>
    </row>
    <row r="15739" spans="2:11" x14ac:dyDescent="0.25">
      <c r="B15739" t="str">
        <f t="shared" si="249"/>
        <v/>
      </c>
      <c r="K15739"/>
    </row>
    <row r="15740" spans="2:11" x14ac:dyDescent="0.25">
      <c r="B15740" t="str">
        <f t="shared" si="249"/>
        <v/>
      </c>
      <c r="K15740"/>
    </row>
    <row r="15741" spans="2:11" x14ac:dyDescent="0.25">
      <c r="B15741" t="str">
        <f t="shared" si="249"/>
        <v/>
      </c>
      <c r="K15741"/>
    </row>
    <row r="15742" spans="2:11" x14ac:dyDescent="0.25">
      <c r="B15742" t="str">
        <f t="shared" si="249"/>
        <v/>
      </c>
      <c r="K15742"/>
    </row>
    <row r="15743" spans="2:11" x14ac:dyDescent="0.25">
      <c r="B15743" t="str">
        <f t="shared" si="249"/>
        <v/>
      </c>
      <c r="K15743"/>
    </row>
    <row r="15744" spans="2:11" x14ac:dyDescent="0.25">
      <c r="B15744" t="str">
        <f t="shared" si="249"/>
        <v/>
      </c>
      <c r="K15744"/>
    </row>
    <row r="15745" spans="2:11" x14ac:dyDescent="0.25">
      <c r="B15745" t="str">
        <f t="shared" si="249"/>
        <v/>
      </c>
      <c r="K15745"/>
    </row>
    <row r="15746" spans="2:11" x14ac:dyDescent="0.25">
      <c r="B15746" t="str">
        <f t="shared" si="249"/>
        <v/>
      </c>
      <c r="K15746"/>
    </row>
    <row r="15747" spans="2:11" x14ac:dyDescent="0.25">
      <c r="B15747" t="str">
        <f t="shared" si="249"/>
        <v/>
      </c>
      <c r="K15747"/>
    </row>
    <row r="15748" spans="2:11" x14ac:dyDescent="0.25">
      <c r="B15748" t="str">
        <f t="shared" si="249"/>
        <v/>
      </c>
      <c r="K15748"/>
    </row>
    <row r="15749" spans="2:11" x14ac:dyDescent="0.25">
      <c r="B15749" t="str">
        <f t="shared" si="249"/>
        <v/>
      </c>
      <c r="K15749"/>
    </row>
    <row r="15750" spans="2:11" x14ac:dyDescent="0.25">
      <c r="B15750" t="str">
        <f t="shared" si="249"/>
        <v/>
      </c>
      <c r="K15750"/>
    </row>
    <row r="15751" spans="2:11" x14ac:dyDescent="0.25">
      <c r="B15751" t="str">
        <f t="shared" si="249"/>
        <v/>
      </c>
      <c r="K15751"/>
    </row>
    <row r="15752" spans="2:11" x14ac:dyDescent="0.25">
      <c r="B15752" t="str">
        <f t="shared" si="249"/>
        <v/>
      </c>
      <c r="K15752"/>
    </row>
    <row r="15753" spans="2:11" x14ac:dyDescent="0.25">
      <c r="B15753" t="str">
        <f t="shared" si="249"/>
        <v/>
      </c>
      <c r="K15753"/>
    </row>
    <row r="15754" spans="2:11" x14ac:dyDescent="0.25">
      <c r="B15754" t="str">
        <f t="shared" ref="B15754:B15817" si="250">LEFT(A15754,3)</f>
        <v/>
      </c>
      <c r="K15754"/>
    </row>
    <row r="15755" spans="2:11" x14ac:dyDescent="0.25">
      <c r="B15755" t="str">
        <f t="shared" si="250"/>
        <v/>
      </c>
      <c r="K15755"/>
    </row>
    <row r="15756" spans="2:11" x14ac:dyDescent="0.25">
      <c r="B15756" t="str">
        <f t="shared" si="250"/>
        <v/>
      </c>
      <c r="K15756"/>
    </row>
    <row r="15757" spans="2:11" x14ac:dyDescent="0.25">
      <c r="B15757" t="str">
        <f t="shared" si="250"/>
        <v/>
      </c>
      <c r="K15757"/>
    </row>
    <row r="15758" spans="2:11" x14ac:dyDescent="0.25">
      <c r="B15758" t="str">
        <f t="shared" si="250"/>
        <v/>
      </c>
      <c r="K15758"/>
    </row>
    <row r="15759" spans="2:11" x14ac:dyDescent="0.25">
      <c r="B15759" t="str">
        <f t="shared" si="250"/>
        <v/>
      </c>
      <c r="K15759"/>
    </row>
    <row r="15760" spans="2:11" x14ac:dyDescent="0.25">
      <c r="B15760" t="str">
        <f t="shared" si="250"/>
        <v/>
      </c>
      <c r="K15760"/>
    </row>
    <row r="15761" spans="2:11" x14ac:dyDescent="0.25">
      <c r="B15761" t="str">
        <f t="shared" si="250"/>
        <v/>
      </c>
      <c r="K15761"/>
    </row>
    <row r="15762" spans="2:11" x14ac:dyDescent="0.25">
      <c r="B15762" t="str">
        <f t="shared" si="250"/>
        <v/>
      </c>
      <c r="K15762"/>
    </row>
    <row r="15763" spans="2:11" x14ac:dyDescent="0.25">
      <c r="B15763" t="str">
        <f t="shared" si="250"/>
        <v/>
      </c>
      <c r="K15763"/>
    </row>
    <row r="15764" spans="2:11" x14ac:dyDescent="0.25">
      <c r="B15764" t="str">
        <f t="shared" si="250"/>
        <v/>
      </c>
      <c r="K15764"/>
    </row>
    <row r="15765" spans="2:11" x14ac:dyDescent="0.25">
      <c r="B15765" t="str">
        <f t="shared" si="250"/>
        <v/>
      </c>
      <c r="K15765"/>
    </row>
    <row r="15766" spans="2:11" x14ac:dyDescent="0.25">
      <c r="B15766" t="str">
        <f t="shared" si="250"/>
        <v/>
      </c>
      <c r="K15766"/>
    </row>
    <row r="15767" spans="2:11" x14ac:dyDescent="0.25">
      <c r="B15767" t="str">
        <f t="shared" si="250"/>
        <v/>
      </c>
      <c r="K15767"/>
    </row>
    <row r="15768" spans="2:11" x14ac:dyDescent="0.25">
      <c r="B15768" t="str">
        <f t="shared" si="250"/>
        <v/>
      </c>
      <c r="K15768"/>
    </row>
    <row r="15769" spans="2:11" x14ac:dyDescent="0.25">
      <c r="B15769" t="str">
        <f t="shared" si="250"/>
        <v/>
      </c>
      <c r="K15769"/>
    </row>
    <row r="15770" spans="2:11" x14ac:dyDescent="0.25">
      <c r="B15770" t="str">
        <f t="shared" si="250"/>
        <v/>
      </c>
      <c r="K15770"/>
    </row>
    <row r="15771" spans="2:11" x14ac:dyDescent="0.25">
      <c r="B15771" t="str">
        <f t="shared" si="250"/>
        <v/>
      </c>
      <c r="K15771"/>
    </row>
    <row r="15772" spans="2:11" x14ac:dyDescent="0.25">
      <c r="B15772" t="str">
        <f t="shared" si="250"/>
        <v/>
      </c>
      <c r="K15772"/>
    </row>
    <row r="15773" spans="2:11" x14ac:dyDescent="0.25">
      <c r="B15773" t="str">
        <f t="shared" si="250"/>
        <v/>
      </c>
      <c r="K15773"/>
    </row>
    <row r="15774" spans="2:11" x14ac:dyDescent="0.25">
      <c r="B15774" t="str">
        <f t="shared" si="250"/>
        <v/>
      </c>
      <c r="K15774"/>
    </row>
    <row r="15775" spans="2:11" x14ac:dyDescent="0.25">
      <c r="B15775" t="str">
        <f t="shared" si="250"/>
        <v/>
      </c>
      <c r="K15775"/>
    </row>
    <row r="15776" spans="2:11" x14ac:dyDescent="0.25">
      <c r="B15776" t="str">
        <f t="shared" si="250"/>
        <v/>
      </c>
      <c r="K15776"/>
    </row>
    <row r="15777" spans="2:11" x14ac:dyDescent="0.25">
      <c r="B15777" t="str">
        <f t="shared" si="250"/>
        <v/>
      </c>
      <c r="K15777"/>
    </row>
    <row r="15778" spans="2:11" x14ac:dyDescent="0.25">
      <c r="B15778" t="str">
        <f t="shared" si="250"/>
        <v/>
      </c>
      <c r="K15778"/>
    </row>
    <row r="15779" spans="2:11" x14ac:dyDescent="0.25">
      <c r="B15779" t="str">
        <f t="shared" si="250"/>
        <v/>
      </c>
      <c r="K15779"/>
    </row>
    <row r="15780" spans="2:11" x14ac:dyDescent="0.25">
      <c r="B15780" t="str">
        <f t="shared" si="250"/>
        <v/>
      </c>
      <c r="K15780"/>
    </row>
    <row r="15781" spans="2:11" x14ac:dyDescent="0.25">
      <c r="B15781" t="str">
        <f t="shared" si="250"/>
        <v/>
      </c>
      <c r="K15781"/>
    </row>
    <row r="15782" spans="2:11" x14ac:dyDescent="0.25">
      <c r="B15782" t="str">
        <f t="shared" si="250"/>
        <v/>
      </c>
      <c r="K15782"/>
    </row>
    <row r="15783" spans="2:11" x14ac:dyDescent="0.25">
      <c r="B15783" t="str">
        <f t="shared" si="250"/>
        <v/>
      </c>
      <c r="K15783"/>
    </row>
    <row r="15784" spans="2:11" x14ac:dyDescent="0.25">
      <c r="B15784" t="str">
        <f t="shared" si="250"/>
        <v/>
      </c>
      <c r="K15784"/>
    </row>
    <row r="15785" spans="2:11" x14ac:dyDescent="0.25">
      <c r="B15785" t="str">
        <f t="shared" si="250"/>
        <v/>
      </c>
      <c r="K15785"/>
    </row>
    <row r="15786" spans="2:11" x14ac:dyDescent="0.25">
      <c r="B15786" t="str">
        <f t="shared" si="250"/>
        <v/>
      </c>
      <c r="K15786"/>
    </row>
    <row r="15787" spans="2:11" x14ac:dyDescent="0.25">
      <c r="B15787" t="str">
        <f t="shared" si="250"/>
        <v/>
      </c>
      <c r="K15787"/>
    </row>
    <row r="15788" spans="2:11" x14ac:dyDescent="0.25">
      <c r="B15788" t="str">
        <f t="shared" si="250"/>
        <v/>
      </c>
      <c r="K15788"/>
    </row>
    <row r="15789" spans="2:11" x14ac:dyDescent="0.25">
      <c r="B15789" t="str">
        <f t="shared" si="250"/>
        <v/>
      </c>
      <c r="K15789"/>
    </row>
    <row r="15790" spans="2:11" x14ac:dyDescent="0.25">
      <c r="B15790" t="str">
        <f t="shared" si="250"/>
        <v/>
      </c>
      <c r="K15790"/>
    </row>
    <row r="15791" spans="2:11" x14ac:dyDescent="0.25">
      <c r="B15791" t="str">
        <f t="shared" si="250"/>
        <v/>
      </c>
      <c r="K15791"/>
    </row>
    <row r="15792" spans="2:11" x14ac:dyDescent="0.25">
      <c r="B15792" t="str">
        <f t="shared" si="250"/>
        <v/>
      </c>
      <c r="K15792"/>
    </row>
    <row r="15793" spans="2:11" x14ac:dyDescent="0.25">
      <c r="B15793" t="str">
        <f t="shared" si="250"/>
        <v/>
      </c>
      <c r="K15793"/>
    </row>
    <row r="15794" spans="2:11" x14ac:dyDescent="0.25">
      <c r="B15794" t="str">
        <f t="shared" si="250"/>
        <v/>
      </c>
      <c r="K15794"/>
    </row>
    <row r="15795" spans="2:11" x14ac:dyDescent="0.25">
      <c r="B15795" t="str">
        <f t="shared" si="250"/>
        <v/>
      </c>
      <c r="K15795"/>
    </row>
    <row r="15796" spans="2:11" x14ac:dyDescent="0.25">
      <c r="B15796" t="str">
        <f t="shared" si="250"/>
        <v/>
      </c>
      <c r="K15796"/>
    </row>
    <row r="15797" spans="2:11" x14ac:dyDescent="0.25">
      <c r="B15797" t="str">
        <f t="shared" si="250"/>
        <v/>
      </c>
      <c r="K15797"/>
    </row>
    <row r="15798" spans="2:11" x14ac:dyDescent="0.25">
      <c r="B15798" t="str">
        <f t="shared" si="250"/>
        <v/>
      </c>
      <c r="K15798"/>
    </row>
    <row r="15799" spans="2:11" x14ac:dyDescent="0.25">
      <c r="B15799" t="str">
        <f t="shared" si="250"/>
        <v/>
      </c>
      <c r="K15799"/>
    </row>
    <row r="15800" spans="2:11" x14ac:dyDescent="0.25">
      <c r="B15800" t="str">
        <f t="shared" si="250"/>
        <v/>
      </c>
      <c r="K15800"/>
    </row>
    <row r="15801" spans="2:11" x14ac:dyDescent="0.25">
      <c r="B15801" t="str">
        <f t="shared" si="250"/>
        <v/>
      </c>
      <c r="K15801"/>
    </row>
    <row r="15802" spans="2:11" x14ac:dyDescent="0.25">
      <c r="B15802" t="str">
        <f t="shared" si="250"/>
        <v/>
      </c>
      <c r="K15802"/>
    </row>
    <row r="15803" spans="2:11" x14ac:dyDescent="0.25">
      <c r="B15803" t="str">
        <f t="shared" si="250"/>
        <v/>
      </c>
      <c r="K15803"/>
    </row>
    <row r="15804" spans="2:11" x14ac:dyDescent="0.25">
      <c r="B15804" t="str">
        <f t="shared" si="250"/>
        <v/>
      </c>
      <c r="K15804"/>
    </row>
    <row r="15805" spans="2:11" x14ac:dyDescent="0.25">
      <c r="B15805" t="str">
        <f t="shared" si="250"/>
        <v/>
      </c>
      <c r="K15805"/>
    </row>
    <row r="15806" spans="2:11" x14ac:dyDescent="0.25">
      <c r="B15806" t="str">
        <f t="shared" si="250"/>
        <v/>
      </c>
      <c r="K15806"/>
    </row>
    <row r="15807" spans="2:11" x14ac:dyDescent="0.25">
      <c r="B15807" t="str">
        <f t="shared" si="250"/>
        <v/>
      </c>
      <c r="K15807"/>
    </row>
    <row r="15808" spans="2:11" x14ac:dyDescent="0.25">
      <c r="B15808" t="str">
        <f t="shared" si="250"/>
        <v/>
      </c>
      <c r="K15808"/>
    </row>
    <row r="15809" spans="2:11" x14ac:dyDescent="0.25">
      <c r="B15809" t="str">
        <f t="shared" si="250"/>
        <v/>
      </c>
      <c r="K15809"/>
    </row>
    <row r="15810" spans="2:11" x14ac:dyDescent="0.25">
      <c r="B15810" t="str">
        <f t="shared" si="250"/>
        <v/>
      </c>
      <c r="K15810"/>
    </row>
    <row r="15811" spans="2:11" x14ac:dyDescent="0.25">
      <c r="B15811" t="str">
        <f t="shared" si="250"/>
        <v/>
      </c>
      <c r="K15811"/>
    </row>
    <row r="15812" spans="2:11" x14ac:dyDescent="0.25">
      <c r="B15812" t="str">
        <f t="shared" si="250"/>
        <v/>
      </c>
      <c r="K15812"/>
    </row>
    <row r="15813" spans="2:11" x14ac:dyDescent="0.25">
      <c r="B15813" t="str">
        <f t="shared" si="250"/>
        <v/>
      </c>
      <c r="K15813"/>
    </row>
    <row r="15814" spans="2:11" x14ac:dyDescent="0.25">
      <c r="B15814" t="str">
        <f t="shared" si="250"/>
        <v/>
      </c>
      <c r="K15814"/>
    </row>
    <row r="15815" spans="2:11" x14ac:dyDescent="0.25">
      <c r="B15815" t="str">
        <f t="shared" si="250"/>
        <v/>
      </c>
      <c r="K15815"/>
    </row>
    <row r="15816" spans="2:11" x14ac:dyDescent="0.25">
      <c r="B15816" t="str">
        <f t="shared" si="250"/>
        <v/>
      </c>
      <c r="K15816"/>
    </row>
    <row r="15817" spans="2:11" x14ac:dyDescent="0.25">
      <c r="B15817" t="str">
        <f t="shared" si="250"/>
        <v/>
      </c>
      <c r="K15817"/>
    </row>
    <row r="15818" spans="2:11" x14ac:dyDescent="0.25">
      <c r="B15818" t="str">
        <f t="shared" ref="B15818:B15881" si="251">LEFT(A15818,3)</f>
        <v/>
      </c>
      <c r="K15818"/>
    </row>
    <row r="15819" spans="2:11" x14ac:dyDescent="0.25">
      <c r="B15819" t="str">
        <f t="shared" si="251"/>
        <v/>
      </c>
      <c r="K15819"/>
    </row>
    <row r="15820" spans="2:11" x14ac:dyDescent="0.25">
      <c r="B15820" t="str">
        <f t="shared" si="251"/>
        <v/>
      </c>
      <c r="K15820"/>
    </row>
    <row r="15821" spans="2:11" x14ac:dyDescent="0.25">
      <c r="B15821" t="str">
        <f t="shared" si="251"/>
        <v/>
      </c>
      <c r="K15821"/>
    </row>
    <row r="15822" spans="2:11" x14ac:dyDescent="0.25">
      <c r="B15822" t="str">
        <f t="shared" si="251"/>
        <v/>
      </c>
      <c r="K15822"/>
    </row>
    <row r="15823" spans="2:11" x14ac:dyDescent="0.25">
      <c r="B15823" t="str">
        <f t="shared" si="251"/>
        <v/>
      </c>
      <c r="K15823"/>
    </row>
    <row r="15824" spans="2:11" x14ac:dyDescent="0.25">
      <c r="B15824" t="str">
        <f t="shared" si="251"/>
        <v/>
      </c>
      <c r="K15824"/>
    </row>
    <row r="15825" spans="2:11" x14ac:dyDescent="0.25">
      <c r="B15825" t="str">
        <f t="shared" si="251"/>
        <v/>
      </c>
      <c r="K15825"/>
    </row>
    <row r="15826" spans="2:11" x14ac:dyDescent="0.25">
      <c r="B15826" t="str">
        <f t="shared" si="251"/>
        <v/>
      </c>
      <c r="K15826"/>
    </row>
    <row r="15827" spans="2:11" x14ac:dyDescent="0.25">
      <c r="B15827" t="str">
        <f t="shared" si="251"/>
        <v/>
      </c>
      <c r="K15827"/>
    </row>
    <row r="15828" spans="2:11" x14ac:dyDescent="0.25">
      <c r="B15828" t="str">
        <f t="shared" si="251"/>
        <v/>
      </c>
      <c r="K15828"/>
    </row>
    <row r="15829" spans="2:11" x14ac:dyDescent="0.25">
      <c r="B15829" t="str">
        <f t="shared" si="251"/>
        <v/>
      </c>
      <c r="K15829"/>
    </row>
    <row r="15830" spans="2:11" x14ac:dyDescent="0.25">
      <c r="B15830" t="str">
        <f t="shared" si="251"/>
        <v/>
      </c>
      <c r="K15830"/>
    </row>
    <row r="15831" spans="2:11" x14ac:dyDescent="0.25">
      <c r="B15831" t="str">
        <f t="shared" si="251"/>
        <v/>
      </c>
      <c r="K15831"/>
    </row>
    <row r="15832" spans="2:11" x14ac:dyDescent="0.25">
      <c r="B15832" t="str">
        <f t="shared" si="251"/>
        <v/>
      </c>
      <c r="K15832"/>
    </row>
    <row r="15833" spans="2:11" x14ac:dyDescent="0.25">
      <c r="B15833" t="str">
        <f t="shared" si="251"/>
        <v/>
      </c>
      <c r="K15833"/>
    </row>
    <row r="15834" spans="2:11" x14ac:dyDescent="0.25">
      <c r="B15834" t="str">
        <f t="shared" si="251"/>
        <v/>
      </c>
      <c r="K15834"/>
    </row>
    <row r="15835" spans="2:11" x14ac:dyDescent="0.25">
      <c r="B15835" t="str">
        <f t="shared" si="251"/>
        <v/>
      </c>
      <c r="K15835"/>
    </row>
    <row r="15836" spans="2:11" x14ac:dyDescent="0.25">
      <c r="B15836" t="str">
        <f t="shared" si="251"/>
        <v/>
      </c>
      <c r="K15836"/>
    </row>
    <row r="15837" spans="2:11" x14ac:dyDescent="0.25">
      <c r="B15837" t="str">
        <f t="shared" si="251"/>
        <v/>
      </c>
      <c r="K15837"/>
    </row>
    <row r="15838" spans="2:11" x14ac:dyDescent="0.25">
      <c r="B15838" t="str">
        <f t="shared" si="251"/>
        <v/>
      </c>
      <c r="K15838"/>
    </row>
    <row r="15839" spans="2:11" x14ac:dyDescent="0.25">
      <c r="B15839" t="str">
        <f t="shared" si="251"/>
        <v/>
      </c>
      <c r="K15839"/>
    </row>
    <row r="15840" spans="2:11" x14ac:dyDescent="0.25">
      <c r="B15840" t="str">
        <f t="shared" si="251"/>
        <v/>
      </c>
      <c r="K15840"/>
    </row>
    <row r="15841" spans="2:11" x14ac:dyDescent="0.25">
      <c r="B15841" t="str">
        <f t="shared" si="251"/>
        <v/>
      </c>
      <c r="K15841"/>
    </row>
    <row r="15842" spans="2:11" x14ac:dyDescent="0.25">
      <c r="B15842" t="str">
        <f t="shared" si="251"/>
        <v/>
      </c>
      <c r="K15842"/>
    </row>
    <row r="15843" spans="2:11" x14ac:dyDescent="0.25">
      <c r="B15843" t="str">
        <f t="shared" si="251"/>
        <v/>
      </c>
      <c r="K15843"/>
    </row>
    <row r="15844" spans="2:11" x14ac:dyDescent="0.25">
      <c r="B15844" t="str">
        <f t="shared" si="251"/>
        <v/>
      </c>
      <c r="K15844"/>
    </row>
    <row r="15845" spans="2:11" x14ac:dyDescent="0.25">
      <c r="B15845" t="str">
        <f t="shared" si="251"/>
        <v/>
      </c>
      <c r="K15845"/>
    </row>
    <row r="15846" spans="2:11" x14ac:dyDescent="0.25">
      <c r="B15846" t="str">
        <f t="shared" si="251"/>
        <v/>
      </c>
      <c r="K15846"/>
    </row>
    <row r="15847" spans="2:11" x14ac:dyDescent="0.25">
      <c r="B15847" t="str">
        <f t="shared" si="251"/>
        <v/>
      </c>
      <c r="K15847"/>
    </row>
    <row r="15848" spans="2:11" x14ac:dyDescent="0.25">
      <c r="B15848" t="str">
        <f t="shared" si="251"/>
        <v/>
      </c>
      <c r="K15848"/>
    </row>
    <row r="15849" spans="2:11" x14ac:dyDescent="0.25">
      <c r="B15849" t="str">
        <f t="shared" si="251"/>
        <v/>
      </c>
      <c r="K15849"/>
    </row>
    <row r="15850" spans="2:11" x14ac:dyDescent="0.25">
      <c r="B15850" t="str">
        <f t="shared" si="251"/>
        <v/>
      </c>
      <c r="K15850"/>
    </row>
    <row r="15851" spans="2:11" x14ac:dyDescent="0.25">
      <c r="B15851" t="str">
        <f t="shared" si="251"/>
        <v/>
      </c>
      <c r="K15851"/>
    </row>
    <row r="15852" spans="2:11" x14ac:dyDescent="0.25">
      <c r="B15852" t="str">
        <f t="shared" si="251"/>
        <v/>
      </c>
      <c r="K15852"/>
    </row>
    <row r="15853" spans="2:11" x14ac:dyDescent="0.25">
      <c r="B15853" t="str">
        <f t="shared" si="251"/>
        <v/>
      </c>
      <c r="K15853"/>
    </row>
    <row r="15854" spans="2:11" x14ac:dyDescent="0.25">
      <c r="B15854" t="str">
        <f t="shared" si="251"/>
        <v/>
      </c>
      <c r="K15854"/>
    </row>
    <row r="15855" spans="2:11" x14ac:dyDescent="0.25">
      <c r="B15855" t="str">
        <f t="shared" si="251"/>
        <v/>
      </c>
      <c r="K15855"/>
    </row>
    <row r="15856" spans="2:11" x14ac:dyDescent="0.25">
      <c r="B15856" t="str">
        <f t="shared" si="251"/>
        <v/>
      </c>
      <c r="K15856"/>
    </row>
    <row r="15857" spans="2:11" x14ac:dyDescent="0.25">
      <c r="B15857" t="str">
        <f t="shared" si="251"/>
        <v/>
      </c>
      <c r="K15857"/>
    </row>
    <row r="15858" spans="2:11" x14ac:dyDescent="0.25">
      <c r="B15858" t="str">
        <f t="shared" si="251"/>
        <v/>
      </c>
      <c r="K15858"/>
    </row>
    <row r="15859" spans="2:11" x14ac:dyDescent="0.25">
      <c r="B15859" t="str">
        <f t="shared" si="251"/>
        <v/>
      </c>
      <c r="K15859"/>
    </row>
    <row r="15860" spans="2:11" x14ac:dyDescent="0.25">
      <c r="B15860" t="str">
        <f t="shared" si="251"/>
        <v/>
      </c>
      <c r="K15860"/>
    </row>
    <row r="15861" spans="2:11" x14ac:dyDescent="0.25">
      <c r="B15861" t="str">
        <f t="shared" si="251"/>
        <v/>
      </c>
      <c r="K15861"/>
    </row>
    <row r="15862" spans="2:11" x14ac:dyDescent="0.25">
      <c r="B15862" t="str">
        <f t="shared" si="251"/>
        <v/>
      </c>
      <c r="K15862"/>
    </row>
    <row r="15863" spans="2:11" x14ac:dyDescent="0.25">
      <c r="B15863" t="str">
        <f t="shared" si="251"/>
        <v/>
      </c>
      <c r="K15863"/>
    </row>
    <row r="15864" spans="2:11" x14ac:dyDescent="0.25">
      <c r="B15864" t="str">
        <f t="shared" si="251"/>
        <v/>
      </c>
      <c r="K15864"/>
    </row>
    <row r="15865" spans="2:11" x14ac:dyDescent="0.25">
      <c r="B15865" t="str">
        <f t="shared" si="251"/>
        <v/>
      </c>
      <c r="K15865"/>
    </row>
    <row r="15866" spans="2:11" x14ac:dyDescent="0.25">
      <c r="B15866" t="str">
        <f t="shared" si="251"/>
        <v/>
      </c>
      <c r="K15866"/>
    </row>
    <row r="15867" spans="2:11" x14ac:dyDescent="0.25">
      <c r="B15867" t="str">
        <f t="shared" si="251"/>
        <v/>
      </c>
      <c r="K15867"/>
    </row>
    <row r="15868" spans="2:11" x14ac:dyDescent="0.25">
      <c r="B15868" t="str">
        <f t="shared" si="251"/>
        <v/>
      </c>
      <c r="K15868"/>
    </row>
    <row r="15869" spans="2:11" x14ac:dyDescent="0.25">
      <c r="B15869" t="str">
        <f t="shared" si="251"/>
        <v/>
      </c>
      <c r="K15869"/>
    </row>
    <row r="15870" spans="2:11" x14ac:dyDescent="0.25">
      <c r="B15870" t="str">
        <f t="shared" si="251"/>
        <v/>
      </c>
      <c r="K15870"/>
    </row>
    <row r="15871" spans="2:11" x14ac:dyDescent="0.25">
      <c r="B15871" t="str">
        <f t="shared" si="251"/>
        <v/>
      </c>
      <c r="K15871"/>
    </row>
    <row r="15872" spans="2:11" x14ac:dyDescent="0.25">
      <c r="B15872" t="str">
        <f t="shared" si="251"/>
        <v/>
      </c>
      <c r="K15872"/>
    </row>
    <row r="15873" spans="2:11" x14ac:dyDescent="0.25">
      <c r="B15873" t="str">
        <f t="shared" si="251"/>
        <v/>
      </c>
      <c r="K15873"/>
    </row>
    <row r="15874" spans="2:11" x14ac:dyDescent="0.25">
      <c r="B15874" t="str">
        <f t="shared" si="251"/>
        <v/>
      </c>
      <c r="K15874"/>
    </row>
    <row r="15875" spans="2:11" x14ac:dyDescent="0.25">
      <c r="B15875" t="str">
        <f t="shared" si="251"/>
        <v/>
      </c>
      <c r="K15875"/>
    </row>
    <row r="15876" spans="2:11" x14ac:dyDescent="0.25">
      <c r="B15876" t="str">
        <f t="shared" si="251"/>
        <v/>
      </c>
      <c r="K15876"/>
    </row>
    <row r="15877" spans="2:11" x14ac:dyDescent="0.25">
      <c r="B15877" t="str">
        <f t="shared" si="251"/>
        <v/>
      </c>
      <c r="K15877"/>
    </row>
    <row r="15878" spans="2:11" x14ac:dyDescent="0.25">
      <c r="B15878" t="str">
        <f t="shared" si="251"/>
        <v/>
      </c>
      <c r="K15878"/>
    </row>
    <row r="15879" spans="2:11" x14ac:dyDescent="0.25">
      <c r="B15879" t="str">
        <f t="shared" si="251"/>
        <v/>
      </c>
      <c r="K15879"/>
    </row>
    <row r="15880" spans="2:11" x14ac:dyDescent="0.25">
      <c r="B15880" t="str">
        <f t="shared" si="251"/>
        <v/>
      </c>
      <c r="K15880"/>
    </row>
    <row r="15881" spans="2:11" x14ac:dyDescent="0.25">
      <c r="B15881" t="str">
        <f t="shared" si="251"/>
        <v/>
      </c>
      <c r="K15881"/>
    </row>
    <row r="15882" spans="2:11" x14ac:dyDescent="0.25">
      <c r="B15882" t="str">
        <f t="shared" ref="B15882:B15945" si="252">LEFT(A15882,3)</f>
        <v/>
      </c>
      <c r="K15882"/>
    </row>
    <row r="15883" spans="2:11" x14ac:dyDescent="0.25">
      <c r="B15883" t="str">
        <f t="shared" si="252"/>
        <v/>
      </c>
      <c r="K15883"/>
    </row>
    <row r="15884" spans="2:11" x14ac:dyDescent="0.25">
      <c r="B15884" t="str">
        <f t="shared" si="252"/>
        <v/>
      </c>
      <c r="K15884"/>
    </row>
    <row r="15885" spans="2:11" x14ac:dyDescent="0.25">
      <c r="B15885" t="str">
        <f t="shared" si="252"/>
        <v/>
      </c>
      <c r="K15885"/>
    </row>
    <row r="15886" spans="2:11" x14ac:dyDescent="0.25">
      <c r="B15886" t="str">
        <f t="shared" si="252"/>
        <v/>
      </c>
      <c r="K15886"/>
    </row>
    <row r="15887" spans="2:11" x14ac:dyDescent="0.25">
      <c r="B15887" t="str">
        <f t="shared" si="252"/>
        <v/>
      </c>
      <c r="K15887"/>
    </row>
    <row r="15888" spans="2:11" x14ac:dyDescent="0.25">
      <c r="B15888" t="str">
        <f t="shared" si="252"/>
        <v/>
      </c>
      <c r="K15888"/>
    </row>
    <row r="15889" spans="2:11" x14ac:dyDescent="0.25">
      <c r="B15889" t="str">
        <f t="shared" si="252"/>
        <v/>
      </c>
      <c r="K15889"/>
    </row>
    <row r="15890" spans="2:11" x14ac:dyDescent="0.25">
      <c r="B15890" t="str">
        <f t="shared" si="252"/>
        <v/>
      </c>
      <c r="K15890"/>
    </row>
    <row r="15891" spans="2:11" x14ac:dyDescent="0.25">
      <c r="B15891" t="str">
        <f t="shared" si="252"/>
        <v/>
      </c>
      <c r="K15891"/>
    </row>
    <row r="15892" spans="2:11" x14ac:dyDescent="0.25">
      <c r="B15892" t="str">
        <f t="shared" si="252"/>
        <v/>
      </c>
      <c r="K15892"/>
    </row>
    <row r="15893" spans="2:11" x14ac:dyDescent="0.25">
      <c r="B15893" t="str">
        <f t="shared" si="252"/>
        <v/>
      </c>
      <c r="K15893"/>
    </row>
    <row r="15894" spans="2:11" x14ac:dyDescent="0.25">
      <c r="B15894" t="str">
        <f t="shared" si="252"/>
        <v/>
      </c>
      <c r="K15894"/>
    </row>
    <row r="15895" spans="2:11" x14ac:dyDescent="0.25">
      <c r="B15895" t="str">
        <f t="shared" si="252"/>
        <v/>
      </c>
      <c r="K15895"/>
    </row>
    <row r="15896" spans="2:11" x14ac:dyDescent="0.25">
      <c r="B15896" t="str">
        <f t="shared" si="252"/>
        <v/>
      </c>
      <c r="K15896"/>
    </row>
    <row r="15897" spans="2:11" x14ac:dyDescent="0.25">
      <c r="B15897" t="str">
        <f t="shared" si="252"/>
        <v/>
      </c>
      <c r="K15897"/>
    </row>
    <row r="15898" spans="2:11" x14ac:dyDescent="0.25">
      <c r="B15898" t="str">
        <f t="shared" si="252"/>
        <v/>
      </c>
      <c r="K15898"/>
    </row>
    <row r="15899" spans="2:11" x14ac:dyDescent="0.25">
      <c r="B15899" t="str">
        <f t="shared" si="252"/>
        <v/>
      </c>
      <c r="K15899"/>
    </row>
    <row r="15900" spans="2:11" x14ac:dyDescent="0.25">
      <c r="B15900" t="str">
        <f t="shared" si="252"/>
        <v/>
      </c>
      <c r="K15900"/>
    </row>
    <row r="15901" spans="2:11" x14ac:dyDescent="0.25">
      <c r="B15901" t="str">
        <f t="shared" si="252"/>
        <v/>
      </c>
      <c r="K15901"/>
    </row>
    <row r="15902" spans="2:11" x14ac:dyDescent="0.25">
      <c r="B15902" t="str">
        <f t="shared" si="252"/>
        <v/>
      </c>
      <c r="K15902"/>
    </row>
    <row r="15903" spans="2:11" x14ac:dyDescent="0.25">
      <c r="B15903" t="str">
        <f t="shared" si="252"/>
        <v/>
      </c>
      <c r="K15903"/>
    </row>
    <row r="15904" spans="2:11" x14ac:dyDescent="0.25">
      <c r="B15904" t="str">
        <f t="shared" si="252"/>
        <v/>
      </c>
      <c r="K15904"/>
    </row>
    <row r="15905" spans="2:11" x14ac:dyDescent="0.25">
      <c r="B15905" t="str">
        <f t="shared" si="252"/>
        <v/>
      </c>
      <c r="K15905"/>
    </row>
    <row r="15906" spans="2:11" x14ac:dyDescent="0.25">
      <c r="B15906" t="str">
        <f t="shared" si="252"/>
        <v/>
      </c>
      <c r="K15906"/>
    </row>
    <row r="15907" spans="2:11" x14ac:dyDescent="0.25">
      <c r="B15907" t="str">
        <f t="shared" si="252"/>
        <v/>
      </c>
      <c r="K15907"/>
    </row>
    <row r="15908" spans="2:11" x14ac:dyDescent="0.25">
      <c r="B15908" t="str">
        <f t="shared" si="252"/>
        <v/>
      </c>
      <c r="K15908"/>
    </row>
    <row r="15909" spans="2:11" x14ac:dyDescent="0.25">
      <c r="B15909" t="str">
        <f t="shared" si="252"/>
        <v/>
      </c>
      <c r="K15909"/>
    </row>
    <row r="15910" spans="2:11" x14ac:dyDescent="0.25">
      <c r="B15910" t="str">
        <f t="shared" si="252"/>
        <v/>
      </c>
      <c r="K15910"/>
    </row>
    <row r="15911" spans="2:11" x14ac:dyDescent="0.25">
      <c r="B15911" t="str">
        <f t="shared" si="252"/>
        <v/>
      </c>
      <c r="K15911"/>
    </row>
    <row r="15912" spans="2:11" x14ac:dyDescent="0.25">
      <c r="B15912" t="str">
        <f t="shared" si="252"/>
        <v/>
      </c>
      <c r="K15912"/>
    </row>
    <row r="15913" spans="2:11" x14ac:dyDescent="0.25">
      <c r="B15913" t="str">
        <f t="shared" si="252"/>
        <v/>
      </c>
      <c r="K15913"/>
    </row>
    <row r="15914" spans="2:11" x14ac:dyDescent="0.25">
      <c r="B15914" t="str">
        <f t="shared" si="252"/>
        <v/>
      </c>
      <c r="K15914"/>
    </row>
    <row r="15915" spans="2:11" x14ac:dyDescent="0.25">
      <c r="B15915" t="str">
        <f t="shared" si="252"/>
        <v/>
      </c>
      <c r="K15915"/>
    </row>
    <row r="15916" spans="2:11" x14ac:dyDescent="0.25">
      <c r="B15916" t="str">
        <f t="shared" si="252"/>
        <v/>
      </c>
      <c r="K15916"/>
    </row>
    <row r="15917" spans="2:11" x14ac:dyDescent="0.25">
      <c r="B15917" t="str">
        <f t="shared" si="252"/>
        <v/>
      </c>
      <c r="K15917"/>
    </row>
    <row r="15918" spans="2:11" x14ac:dyDescent="0.25">
      <c r="B15918" t="str">
        <f t="shared" si="252"/>
        <v/>
      </c>
      <c r="K15918"/>
    </row>
    <row r="15919" spans="2:11" x14ac:dyDescent="0.25">
      <c r="B15919" t="str">
        <f t="shared" si="252"/>
        <v/>
      </c>
      <c r="K15919"/>
    </row>
    <row r="15920" spans="2:11" x14ac:dyDescent="0.25">
      <c r="B15920" t="str">
        <f t="shared" si="252"/>
        <v/>
      </c>
      <c r="K15920"/>
    </row>
    <row r="15921" spans="2:11" x14ac:dyDescent="0.25">
      <c r="B15921" t="str">
        <f t="shared" si="252"/>
        <v/>
      </c>
      <c r="K15921"/>
    </row>
    <row r="15922" spans="2:11" x14ac:dyDescent="0.25">
      <c r="B15922" t="str">
        <f t="shared" si="252"/>
        <v/>
      </c>
      <c r="K15922"/>
    </row>
    <row r="15923" spans="2:11" x14ac:dyDescent="0.25">
      <c r="B15923" t="str">
        <f t="shared" si="252"/>
        <v/>
      </c>
      <c r="K15923"/>
    </row>
    <row r="15924" spans="2:11" x14ac:dyDescent="0.25">
      <c r="B15924" t="str">
        <f t="shared" si="252"/>
        <v/>
      </c>
      <c r="K15924"/>
    </row>
    <row r="15925" spans="2:11" x14ac:dyDescent="0.25">
      <c r="B15925" t="str">
        <f t="shared" si="252"/>
        <v/>
      </c>
      <c r="K15925"/>
    </row>
    <row r="15926" spans="2:11" x14ac:dyDescent="0.25">
      <c r="B15926" t="str">
        <f t="shared" si="252"/>
        <v/>
      </c>
      <c r="K15926"/>
    </row>
    <row r="15927" spans="2:11" x14ac:dyDescent="0.25">
      <c r="B15927" t="str">
        <f t="shared" si="252"/>
        <v/>
      </c>
      <c r="K15927"/>
    </row>
    <row r="15928" spans="2:11" x14ac:dyDescent="0.25">
      <c r="B15928" t="str">
        <f t="shared" si="252"/>
        <v/>
      </c>
      <c r="K15928"/>
    </row>
    <row r="15929" spans="2:11" x14ac:dyDescent="0.25">
      <c r="B15929" t="str">
        <f t="shared" si="252"/>
        <v/>
      </c>
      <c r="K15929"/>
    </row>
    <row r="15930" spans="2:11" x14ac:dyDescent="0.25">
      <c r="B15930" t="str">
        <f t="shared" si="252"/>
        <v/>
      </c>
      <c r="K15930"/>
    </row>
    <row r="15931" spans="2:11" x14ac:dyDescent="0.25">
      <c r="B15931" t="str">
        <f t="shared" si="252"/>
        <v/>
      </c>
      <c r="K15931"/>
    </row>
    <row r="15932" spans="2:11" x14ac:dyDescent="0.25">
      <c r="B15932" t="str">
        <f t="shared" si="252"/>
        <v/>
      </c>
      <c r="K15932"/>
    </row>
    <row r="15933" spans="2:11" x14ac:dyDescent="0.25">
      <c r="B15933" t="str">
        <f t="shared" si="252"/>
        <v/>
      </c>
      <c r="K15933"/>
    </row>
    <row r="15934" spans="2:11" x14ac:dyDescent="0.25">
      <c r="B15934" t="str">
        <f t="shared" si="252"/>
        <v/>
      </c>
      <c r="K15934"/>
    </row>
    <row r="15935" spans="2:11" x14ac:dyDescent="0.25">
      <c r="B15935" t="str">
        <f t="shared" si="252"/>
        <v/>
      </c>
      <c r="K15935"/>
    </row>
    <row r="15936" spans="2:11" x14ac:dyDescent="0.25">
      <c r="B15936" t="str">
        <f t="shared" si="252"/>
        <v/>
      </c>
      <c r="K15936"/>
    </row>
    <row r="15937" spans="2:11" x14ac:dyDescent="0.25">
      <c r="B15937" t="str">
        <f t="shared" si="252"/>
        <v/>
      </c>
      <c r="K15937"/>
    </row>
    <row r="15938" spans="2:11" x14ac:dyDescent="0.25">
      <c r="B15938" t="str">
        <f t="shared" si="252"/>
        <v/>
      </c>
      <c r="K15938"/>
    </row>
    <row r="15939" spans="2:11" x14ac:dyDescent="0.25">
      <c r="B15939" t="str">
        <f t="shared" si="252"/>
        <v/>
      </c>
      <c r="K15939"/>
    </row>
    <row r="15940" spans="2:11" x14ac:dyDescent="0.25">
      <c r="B15940" t="str">
        <f t="shared" si="252"/>
        <v/>
      </c>
      <c r="K15940"/>
    </row>
    <row r="15941" spans="2:11" x14ac:dyDescent="0.25">
      <c r="B15941" t="str">
        <f t="shared" si="252"/>
        <v/>
      </c>
      <c r="K15941"/>
    </row>
    <row r="15942" spans="2:11" x14ac:dyDescent="0.25">
      <c r="B15942" t="str">
        <f t="shared" si="252"/>
        <v/>
      </c>
      <c r="K15942"/>
    </row>
    <row r="15943" spans="2:11" x14ac:dyDescent="0.25">
      <c r="B15943" t="str">
        <f t="shared" si="252"/>
        <v/>
      </c>
      <c r="K15943"/>
    </row>
    <row r="15944" spans="2:11" x14ac:dyDescent="0.25">
      <c r="B15944" t="str">
        <f t="shared" si="252"/>
        <v/>
      </c>
      <c r="K15944"/>
    </row>
    <row r="15945" spans="2:11" x14ac:dyDescent="0.25">
      <c r="B15945" t="str">
        <f t="shared" si="252"/>
        <v/>
      </c>
      <c r="K15945"/>
    </row>
    <row r="15946" spans="2:11" x14ac:dyDescent="0.25">
      <c r="B15946" t="str">
        <f t="shared" ref="B15946:B16009" si="253">LEFT(A15946,3)</f>
        <v/>
      </c>
      <c r="K15946"/>
    </row>
    <row r="15947" spans="2:11" x14ac:dyDescent="0.25">
      <c r="B15947" t="str">
        <f t="shared" si="253"/>
        <v/>
      </c>
      <c r="K15947"/>
    </row>
    <row r="15948" spans="2:11" x14ac:dyDescent="0.25">
      <c r="B15948" t="str">
        <f t="shared" si="253"/>
        <v/>
      </c>
      <c r="K15948"/>
    </row>
    <row r="15949" spans="2:11" x14ac:dyDescent="0.25">
      <c r="B15949" t="str">
        <f t="shared" si="253"/>
        <v/>
      </c>
      <c r="K15949"/>
    </row>
    <row r="15950" spans="2:11" x14ac:dyDescent="0.25">
      <c r="B15950" t="str">
        <f t="shared" si="253"/>
        <v/>
      </c>
      <c r="K15950"/>
    </row>
    <row r="15951" spans="2:11" x14ac:dyDescent="0.25">
      <c r="B15951" t="str">
        <f t="shared" si="253"/>
        <v/>
      </c>
      <c r="K15951"/>
    </row>
    <row r="15952" spans="2:11" x14ac:dyDescent="0.25">
      <c r="B15952" t="str">
        <f t="shared" si="253"/>
        <v/>
      </c>
      <c r="K15952"/>
    </row>
    <row r="15953" spans="2:11" x14ac:dyDescent="0.25">
      <c r="B15953" t="str">
        <f t="shared" si="253"/>
        <v/>
      </c>
      <c r="K15953"/>
    </row>
    <row r="15954" spans="2:11" x14ac:dyDescent="0.25">
      <c r="B15954" t="str">
        <f t="shared" si="253"/>
        <v/>
      </c>
      <c r="K15954"/>
    </row>
    <row r="15955" spans="2:11" x14ac:dyDescent="0.25">
      <c r="B15955" t="str">
        <f t="shared" si="253"/>
        <v/>
      </c>
      <c r="K15955"/>
    </row>
    <row r="15956" spans="2:11" x14ac:dyDescent="0.25">
      <c r="B15956" t="str">
        <f t="shared" si="253"/>
        <v/>
      </c>
      <c r="K15956"/>
    </row>
    <row r="15957" spans="2:11" x14ac:dyDescent="0.25">
      <c r="B15957" t="str">
        <f t="shared" si="253"/>
        <v/>
      </c>
      <c r="K15957"/>
    </row>
    <row r="15958" spans="2:11" x14ac:dyDescent="0.25">
      <c r="B15958" t="str">
        <f t="shared" si="253"/>
        <v/>
      </c>
      <c r="K15958"/>
    </row>
    <row r="15959" spans="2:11" x14ac:dyDescent="0.25">
      <c r="B15959" t="str">
        <f t="shared" si="253"/>
        <v/>
      </c>
      <c r="K15959"/>
    </row>
    <row r="15960" spans="2:11" x14ac:dyDescent="0.25">
      <c r="B15960" t="str">
        <f t="shared" si="253"/>
        <v/>
      </c>
      <c r="K15960"/>
    </row>
    <row r="15961" spans="2:11" x14ac:dyDescent="0.25">
      <c r="B15961" t="str">
        <f t="shared" si="253"/>
        <v/>
      </c>
      <c r="K15961"/>
    </row>
    <row r="15962" spans="2:11" x14ac:dyDescent="0.25">
      <c r="B15962" t="str">
        <f t="shared" si="253"/>
        <v/>
      </c>
      <c r="K15962"/>
    </row>
    <row r="15963" spans="2:11" x14ac:dyDescent="0.25">
      <c r="B15963" t="str">
        <f t="shared" si="253"/>
        <v/>
      </c>
      <c r="K15963"/>
    </row>
    <row r="15964" spans="2:11" x14ac:dyDescent="0.25">
      <c r="B15964" t="str">
        <f t="shared" si="253"/>
        <v/>
      </c>
      <c r="K15964"/>
    </row>
    <row r="15965" spans="2:11" x14ac:dyDescent="0.25">
      <c r="B15965" t="str">
        <f t="shared" si="253"/>
        <v/>
      </c>
      <c r="K15965"/>
    </row>
    <row r="15966" spans="2:11" x14ac:dyDescent="0.25">
      <c r="B15966" t="str">
        <f t="shared" si="253"/>
        <v/>
      </c>
      <c r="K15966"/>
    </row>
    <row r="15967" spans="2:11" x14ac:dyDescent="0.25">
      <c r="B15967" t="str">
        <f t="shared" si="253"/>
        <v/>
      </c>
      <c r="K15967"/>
    </row>
    <row r="15968" spans="2:11" x14ac:dyDescent="0.25">
      <c r="B15968" t="str">
        <f t="shared" si="253"/>
        <v/>
      </c>
      <c r="K15968"/>
    </row>
    <row r="15969" spans="2:11" x14ac:dyDescent="0.25">
      <c r="B15969" t="str">
        <f t="shared" si="253"/>
        <v/>
      </c>
      <c r="K15969"/>
    </row>
    <row r="15970" spans="2:11" x14ac:dyDescent="0.25">
      <c r="B15970" t="str">
        <f t="shared" si="253"/>
        <v/>
      </c>
      <c r="K15970"/>
    </row>
    <row r="15971" spans="2:11" x14ac:dyDescent="0.25">
      <c r="B15971" t="str">
        <f t="shared" si="253"/>
        <v/>
      </c>
      <c r="K15971"/>
    </row>
    <row r="15972" spans="2:11" x14ac:dyDescent="0.25">
      <c r="B15972" t="str">
        <f t="shared" si="253"/>
        <v/>
      </c>
      <c r="K15972"/>
    </row>
    <row r="15973" spans="2:11" x14ac:dyDescent="0.25">
      <c r="B15973" t="str">
        <f t="shared" si="253"/>
        <v/>
      </c>
      <c r="K15973"/>
    </row>
    <row r="15974" spans="2:11" x14ac:dyDescent="0.25">
      <c r="B15974" t="str">
        <f t="shared" si="253"/>
        <v/>
      </c>
      <c r="K15974"/>
    </row>
    <row r="15975" spans="2:11" x14ac:dyDescent="0.25">
      <c r="B15975" t="str">
        <f t="shared" si="253"/>
        <v/>
      </c>
      <c r="K15975"/>
    </row>
    <row r="15976" spans="2:11" x14ac:dyDescent="0.25">
      <c r="B15976" t="str">
        <f t="shared" si="253"/>
        <v/>
      </c>
      <c r="K15976"/>
    </row>
    <row r="15977" spans="2:11" x14ac:dyDescent="0.25">
      <c r="B15977" t="str">
        <f t="shared" si="253"/>
        <v/>
      </c>
      <c r="K15977"/>
    </row>
    <row r="15978" spans="2:11" x14ac:dyDescent="0.25">
      <c r="B15978" t="str">
        <f t="shared" si="253"/>
        <v/>
      </c>
      <c r="K15978"/>
    </row>
    <row r="15979" spans="2:11" x14ac:dyDescent="0.25">
      <c r="B15979" t="str">
        <f t="shared" si="253"/>
        <v/>
      </c>
      <c r="K15979"/>
    </row>
    <row r="15980" spans="2:11" x14ac:dyDescent="0.25">
      <c r="B15980" t="str">
        <f t="shared" si="253"/>
        <v/>
      </c>
      <c r="K15980"/>
    </row>
    <row r="15981" spans="2:11" x14ac:dyDescent="0.25">
      <c r="B15981" t="str">
        <f t="shared" si="253"/>
        <v/>
      </c>
      <c r="K15981"/>
    </row>
    <row r="15982" spans="2:11" x14ac:dyDescent="0.25">
      <c r="B15982" t="str">
        <f t="shared" si="253"/>
        <v/>
      </c>
      <c r="K15982"/>
    </row>
    <row r="15983" spans="2:11" x14ac:dyDescent="0.25">
      <c r="B15983" t="str">
        <f t="shared" si="253"/>
        <v/>
      </c>
      <c r="K15983"/>
    </row>
    <row r="15984" spans="2:11" x14ac:dyDescent="0.25">
      <c r="B15984" t="str">
        <f t="shared" si="253"/>
        <v/>
      </c>
      <c r="K15984"/>
    </row>
    <row r="15985" spans="2:11" x14ac:dyDescent="0.25">
      <c r="B15985" t="str">
        <f t="shared" si="253"/>
        <v/>
      </c>
      <c r="K15985"/>
    </row>
    <row r="15986" spans="2:11" x14ac:dyDescent="0.25">
      <c r="B15986" t="str">
        <f t="shared" si="253"/>
        <v/>
      </c>
      <c r="K15986"/>
    </row>
    <row r="15987" spans="2:11" x14ac:dyDescent="0.25">
      <c r="B15987" t="str">
        <f t="shared" si="253"/>
        <v/>
      </c>
      <c r="K15987"/>
    </row>
    <row r="15988" spans="2:11" x14ac:dyDescent="0.25">
      <c r="B15988" t="str">
        <f t="shared" si="253"/>
        <v/>
      </c>
      <c r="K15988"/>
    </row>
    <row r="15989" spans="2:11" x14ac:dyDescent="0.25">
      <c r="B15989" t="str">
        <f t="shared" si="253"/>
        <v/>
      </c>
      <c r="K15989"/>
    </row>
    <row r="15990" spans="2:11" x14ac:dyDescent="0.25">
      <c r="B15990" t="str">
        <f t="shared" si="253"/>
        <v/>
      </c>
      <c r="K15990"/>
    </row>
    <row r="15991" spans="2:11" x14ac:dyDescent="0.25">
      <c r="B15991" t="str">
        <f t="shared" si="253"/>
        <v/>
      </c>
      <c r="K15991"/>
    </row>
    <row r="15992" spans="2:11" x14ac:dyDescent="0.25">
      <c r="B15992" t="str">
        <f t="shared" si="253"/>
        <v/>
      </c>
      <c r="K15992"/>
    </row>
    <row r="15993" spans="2:11" x14ac:dyDescent="0.25">
      <c r="B15993" t="str">
        <f t="shared" si="253"/>
        <v/>
      </c>
      <c r="K15993"/>
    </row>
    <row r="15994" spans="2:11" x14ac:dyDescent="0.25">
      <c r="B15994" t="str">
        <f t="shared" si="253"/>
        <v/>
      </c>
      <c r="K15994"/>
    </row>
    <row r="15995" spans="2:11" x14ac:dyDescent="0.25">
      <c r="B15995" t="str">
        <f t="shared" si="253"/>
        <v/>
      </c>
      <c r="K15995"/>
    </row>
    <row r="15996" spans="2:11" x14ac:dyDescent="0.25">
      <c r="B15996" t="str">
        <f t="shared" si="253"/>
        <v/>
      </c>
      <c r="K15996"/>
    </row>
    <row r="15997" spans="2:11" x14ac:dyDescent="0.25">
      <c r="B15997" t="str">
        <f t="shared" si="253"/>
        <v/>
      </c>
      <c r="K15997"/>
    </row>
    <row r="15998" spans="2:11" x14ac:dyDescent="0.25">
      <c r="B15998" t="str">
        <f t="shared" si="253"/>
        <v/>
      </c>
      <c r="K15998"/>
    </row>
    <row r="15999" spans="2:11" x14ac:dyDescent="0.25">
      <c r="B15999" t="str">
        <f t="shared" si="253"/>
        <v/>
      </c>
      <c r="K15999"/>
    </row>
    <row r="16000" spans="2:11" x14ac:dyDescent="0.25">
      <c r="B16000" t="str">
        <f t="shared" si="253"/>
        <v/>
      </c>
      <c r="K16000"/>
    </row>
    <row r="16001" spans="2:11" x14ac:dyDescent="0.25">
      <c r="B16001" t="str">
        <f t="shared" si="253"/>
        <v/>
      </c>
      <c r="K16001"/>
    </row>
    <row r="16002" spans="2:11" x14ac:dyDescent="0.25">
      <c r="B16002" t="str">
        <f t="shared" si="253"/>
        <v/>
      </c>
      <c r="K16002"/>
    </row>
    <row r="16003" spans="2:11" x14ac:dyDescent="0.25">
      <c r="B16003" t="str">
        <f t="shared" si="253"/>
        <v/>
      </c>
      <c r="K16003"/>
    </row>
    <row r="16004" spans="2:11" x14ac:dyDescent="0.25">
      <c r="B16004" t="str">
        <f t="shared" si="253"/>
        <v/>
      </c>
      <c r="K16004"/>
    </row>
    <row r="16005" spans="2:11" x14ac:dyDescent="0.25">
      <c r="B16005" t="str">
        <f t="shared" si="253"/>
        <v/>
      </c>
      <c r="K16005"/>
    </row>
    <row r="16006" spans="2:11" x14ac:dyDescent="0.25">
      <c r="B16006" t="str">
        <f t="shared" si="253"/>
        <v/>
      </c>
      <c r="K16006"/>
    </row>
    <row r="16007" spans="2:11" x14ac:dyDescent="0.25">
      <c r="B16007" t="str">
        <f t="shared" si="253"/>
        <v/>
      </c>
      <c r="K16007"/>
    </row>
    <row r="16008" spans="2:11" x14ac:dyDescent="0.25">
      <c r="B16008" t="str">
        <f t="shared" si="253"/>
        <v/>
      </c>
      <c r="K16008"/>
    </row>
    <row r="16009" spans="2:11" x14ac:dyDescent="0.25">
      <c r="B16009" t="str">
        <f t="shared" si="253"/>
        <v/>
      </c>
      <c r="K16009"/>
    </row>
    <row r="16010" spans="2:11" x14ac:dyDescent="0.25">
      <c r="B16010" t="str">
        <f t="shared" ref="B16010:B16073" si="254">LEFT(A16010,3)</f>
        <v/>
      </c>
      <c r="K16010"/>
    </row>
    <row r="16011" spans="2:11" x14ac:dyDescent="0.25">
      <c r="B16011" t="str">
        <f t="shared" si="254"/>
        <v/>
      </c>
      <c r="K16011"/>
    </row>
    <row r="16012" spans="2:11" x14ac:dyDescent="0.25">
      <c r="B16012" t="str">
        <f t="shared" si="254"/>
        <v/>
      </c>
      <c r="K16012"/>
    </row>
    <row r="16013" spans="2:11" x14ac:dyDescent="0.25">
      <c r="B16013" t="str">
        <f t="shared" si="254"/>
        <v/>
      </c>
      <c r="K16013"/>
    </row>
    <row r="16014" spans="2:11" x14ac:dyDescent="0.25">
      <c r="B16014" t="str">
        <f t="shared" si="254"/>
        <v/>
      </c>
      <c r="K16014"/>
    </row>
    <row r="16015" spans="2:11" x14ac:dyDescent="0.25">
      <c r="B16015" t="str">
        <f t="shared" si="254"/>
        <v/>
      </c>
      <c r="K16015"/>
    </row>
    <row r="16016" spans="2:11" x14ac:dyDescent="0.25">
      <c r="B16016" t="str">
        <f t="shared" si="254"/>
        <v/>
      </c>
      <c r="K16016"/>
    </row>
    <row r="16017" spans="2:11" x14ac:dyDescent="0.25">
      <c r="B16017" t="str">
        <f t="shared" si="254"/>
        <v/>
      </c>
      <c r="K16017"/>
    </row>
    <row r="16018" spans="2:11" x14ac:dyDescent="0.25">
      <c r="B16018" t="str">
        <f t="shared" si="254"/>
        <v/>
      </c>
      <c r="K16018"/>
    </row>
    <row r="16019" spans="2:11" x14ac:dyDescent="0.25">
      <c r="B16019" t="str">
        <f t="shared" si="254"/>
        <v/>
      </c>
      <c r="K16019"/>
    </row>
    <row r="16020" spans="2:11" x14ac:dyDescent="0.25">
      <c r="B16020" t="str">
        <f t="shared" si="254"/>
        <v/>
      </c>
      <c r="K16020"/>
    </row>
    <row r="16021" spans="2:11" x14ac:dyDescent="0.25">
      <c r="B16021" t="str">
        <f t="shared" si="254"/>
        <v/>
      </c>
      <c r="K16021"/>
    </row>
    <row r="16022" spans="2:11" x14ac:dyDescent="0.25">
      <c r="B16022" t="str">
        <f t="shared" si="254"/>
        <v/>
      </c>
      <c r="K16022"/>
    </row>
    <row r="16023" spans="2:11" x14ac:dyDescent="0.25">
      <c r="B16023" t="str">
        <f t="shared" si="254"/>
        <v/>
      </c>
      <c r="K16023"/>
    </row>
    <row r="16024" spans="2:11" x14ac:dyDescent="0.25">
      <c r="B16024" t="str">
        <f t="shared" si="254"/>
        <v/>
      </c>
      <c r="K16024"/>
    </row>
    <row r="16025" spans="2:11" x14ac:dyDescent="0.25">
      <c r="B16025" t="str">
        <f t="shared" si="254"/>
        <v/>
      </c>
      <c r="K16025"/>
    </row>
    <row r="16026" spans="2:11" x14ac:dyDescent="0.25">
      <c r="B16026" t="str">
        <f t="shared" si="254"/>
        <v/>
      </c>
      <c r="K16026"/>
    </row>
    <row r="16027" spans="2:11" x14ac:dyDescent="0.25">
      <c r="B16027" t="str">
        <f t="shared" si="254"/>
        <v/>
      </c>
      <c r="K16027"/>
    </row>
    <row r="16028" spans="2:11" x14ac:dyDescent="0.25">
      <c r="B16028" t="str">
        <f t="shared" si="254"/>
        <v/>
      </c>
      <c r="K16028"/>
    </row>
    <row r="16029" spans="2:11" x14ac:dyDescent="0.25">
      <c r="B16029" t="str">
        <f t="shared" si="254"/>
        <v/>
      </c>
      <c r="K16029"/>
    </row>
    <row r="16030" spans="2:11" x14ac:dyDescent="0.25">
      <c r="B16030" t="str">
        <f t="shared" si="254"/>
        <v/>
      </c>
      <c r="K16030"/>
    </row>
    <row r="16031" spans="2:11" x14ac:dyDescent="0.25">
      <c r="B16031" t="str">
        <f t="shared" si="254"/>
        <v/>
      </c>
      <c r="K16031"/>
    </row>
    <row r="16032" spans="2:11" x14ac:dyDescent="0.25">
      <c r="B16032" t="str">
        <f t="shared" si="254"/>
        <v/>
      </c>
      <c r="K16032"/>
    </row>
    <row r="16033" spans="2:11" x14ac:dyDescent="0.25">
      <c r="B16033" t="str">
        <f t="shared" si="254"/>
        <v/>
      </c>
      <c r="K16033"/>
    </row>
    <row r="16034" spans="2:11" x14ac:dyDescent="0.25">
      <c r="B16034" t="str">
        <f t="shared" si="254"/>
        <v/>
      </c>
      <c r="K16034"/>
    </row>
    <row r="16035" spans="2:11" x14ac:dyDescent="0.25">
      <c r="B16035" t="str">
        <f t="shared" si="254"/>
        <v/>
      </c>
      <c r="K16035"/>
    </row>
    <row r="16036" spans="2:11" x14ac:dyDescent="0.25">
      <c r="B16036" t="str">
        <f t="shared" si="254"/>
        <v/>
      </c>
      <c r="K16036"/>
    </row>
    <row r="16037" spans="2:11" x14ac:dyDescent="0.25">
      <c r="B16037" t="str">
        <f t="shared" si="254"/>
        <v/>
      </c>
      <c r="K16037"/>
    </row>
    <row r="16038" spans="2:11" x14ac:dyDescent="0.25">
      <c r="B16038" t="str">
        <f t="shared" si="254"/>
        <v/>
      </c>
      <c r="K16038"/>
    </row>
    <row r="16039" spans="2:11" x14ac:dyDescent="0.25">
      <c r="B16039" t="str">
        <f t="shared" si="254"/>
        <v/>
      </c>
      <c r="K16039"/>
    </row>
    <row r="16040" spans="2:11" x14ac:dyDescent="0.25">
      <c r="B16040" t="str">
        <f t="shared" si="254"/>
        <v/>
      </c>
      <c r="K16040"/>
    </row>
    <row r="16041" spans="2:11" x14ac:dyDescent="0.25">
      <c r="B16041" t="str">
        <f t="shared" si="254"/>
        <v/>
      </c>
      <c r="K16041"/>
    </row>
    <row r="16042" spans="2:11" x14ac:dyDescent="0.25">
      <c r="B16042" t="str">
        <f t="shared" si="254"/>
        <v/>
      </c>
      <c r="K16042"/>
    </row>
    <row r="16043" spans="2:11" x14ac:dyDescent="0.25">
      <c r="B16043" t="str">
        <f t="shared" si="254"/>
        <v/>
      </c>
      <c r="K16043"/>
    </row>
    <row r="16044" spans="2:11" x14ac:dyDescent="0.25">
      <c r="B16044" t="str">
        <f t="shared" si="254"/>
        <v/>
      </c>
      <c r="K16044"/>
    </row>
    <row r="16045" spans="2:11" x14ac:dyDescent="0.25">
      <c r="B16045" t="str">
        <f t="shared" si="254"/>
        <v/>
      </c>
      <c r="K16045"/>
    </row>
    <row r="16046" spans="2:11" x14ac:dyDescent="0.25">
      <c r="B16046" t="str">
        <f t="shared" si="254"/>
        <v/>
      </c>
      <c r="K16046"/>
    </row>
    <row r="16047" spans="2:11" x14ac:dyDescent="0.25">
      <c r="B16047" t="str">
        <f t="shared" si="254"/>
        <v/>
      </c>
      <c r="K16047"/>
    </row>
    <row r="16048" spans="2:11" x14ac:dyDescent="0.25">
      <c r="B16048" t="str">
        <f t="shared" si="254"/>
        <v/>
      </c>
      <c r="K16048"/>
    </row>
    <row r="16049" spans="2:11" x14ac:dyDescent="0.25">
      <c r="B16049" t="str">
        <f t="shared" si="254"/>
        <v/>
      </c>
      <c r="K16049"/>
    </row>
    <row r="16050" spans="2:11" x14ac:dyDescent="0.25">
      <c r="B16050" t="str">
        <f t="shared" si="254"/>
        <v/>
      </c>
      <c r="K16050"/>
    </row>
    <row r="16051" spans="2:11" x14ac:dyDescent="0.25">
      <c r="B16051" t="str">
        <f t="shared" si="254"/>
        <v/>
      </c>
      <c r="K16051"/>
    </row>
    <row r="16052" spans="2:11" x14ac:dyDescent="0.25">
      <c r="B16052" t="str">
        <f t="shared" si="254"/>
        <v/>
      </c>
      <c r="K16052"/>
    </row>
    <row r="16053" spans="2:11" x14ac:dyDescent="0.25">
      <c r="B16053" t="str">
        <f t="shared" si="254"/>
        <v/>
      </c>
      <c r="K16053"/>
    </row>
    <row r="16054" spans="2:11" x14ac:dyDescent="0.25">
      <c r="B16054" t="str">
        <f t="shared" si="254"/>
        <v/>
      </c>
      <c r="K16054"/>
    </row>
    <row r="16055" spans="2:11" x14ac:dyDescent="0.25">
      <c r="B16055" t="str">
        <f t="shared" si="254"/>
        <v/>
      </c>
      <c r="K16055"/>
    </row>
    <row r="16056" spans="2:11" x14ac:dyDescent="0.25">
      <c r="B16056" t="str">
        <f t="shared" si="254"/>
        <v/>
      </c>
      <c r="K16056"/>
    </row>
    <row r="16057" spans="2:11" x14ac:dyDescent="0.25">
      <c r="B16057" t="str">
        <f t="shared" si="254"/>
        <v/>
      </c>
      <c r="K16057"/>
    </row>
    <row r="16058" spans="2:11" x14ac:dyDescent="0.25">
      <c r="B16058" t="str">
        <f t="shared" si="254"/>
        <v/>
      </c>
      <c r="K16058"/>
    </row>
    <row r="16059" spans="2:11" x14ac:dyDescent="0.25">
      <c r="B16059" t="str">
        <f t="shared" si="254"/>
        <v/>
      </c>
      <c r="K16059"/>
    </row>
    <row r="16060" spans="2:11" x14ac:dyDescent="0.25">
      <c r="B16060" t="str">
        <f t="shared" si="254"/>
        <v/>
      </c>
      <c r="K16060"/>
    </row>
    <row r="16061" spans="2:11" x14ac:dyDescent="0.25">
      <c r="B16061" t="str">
        <f t="shared" si="254"/>
        <v/>
      </c>
      <c r="K16061"/>
    </row>
    <row r="16062" spans="2:11" x14ac:dyDescent="0.25">
      <c r="B16062" t="str">
        <f t="shared" si="254"/>
        <v/>
      </c>
      <c r="K16062"/>
    </row>
    <row r="16063" spans="2:11" x14ac:dyDescent="0.25">
      <c r="B16063" t="str">
        <f t="shared" si="254"/>
        <v/>
      </c>
      <c r="K16063"/>
    </row>
    <row r="16064" spans="2:11" x14ac:dyDescent="0.25">
      <c r="B16064" t="str">
        <f t="shared" si="254"/>
        <v/>
      </c>
      <c r="K16064"/>
    </row>
    <row r="16065" spans="2:11" x14ac:dyDescent="0.25">
      <c r="B16065" t="str">
        <f t="shared" si="254"/>
        <v/>
      </c>
      <c r="K16065"/>
    </row>
    <row r="16066" spans="2:11" x14ac:dyDescent="0.25">
      <c r="B16066" t="str">
        <f t="shared" si="254"/>
        <v/>
      </c>
      <c r="K16066"/>
    </row>
    <row r="16067" spans="2:11" x14ac:dyDescent="0.25">
      <c r="B16067" t="str">
        <f t="shared" si="254"/>
        <v/>
      </c>
      <c r="K16067"/>
    </row>
    <row r="16068" spans="2:11" x14ac:dyDescent="0.25">
      <c r="B16068" t="str">
        <f t="shared" si="254"/>
        <v/>
      </c>
      <c r="K16068"/>
    </row>
    <row r="16069" spans="2:11" x14ac:dyDescent="0.25">
      <c r="B16069" t="str">
        <f t="shared" si="254"/>
        <v/>
      </c>
      <c r="K16069"/>
    </row>
    <row r="16070" spans="2:11" x14ac:dyDescent="0.25">
      <c r="B16070" t="str">
        <f t="shared" si="254"/>
        <v/>
      </c>
      <c r="K16070"/>
    </row>
    <row r="16071" spans="2:11" x14ac:dyDescent="0.25">
      <c r="B16071" t="str">
        <f t="shared" si="254"/>
        <v/>
      </c>
      <c r="K16071"/>
    </row>
    <row r="16072" spans="2:11" x14ac:dyDescent="0.25">
      <c r="B16072" t="str">
        <f t="shared" si="254"/>
        <v/>
      </c>
      <c r="K16072"/>
    </row>
    <row r="16073" spans="2:11" x14ac:dyDescent="0.25">
      <c r="B16073" t="str">
        <f t="shared" si="254"/>
        <v/>
      </c>
      <c r="K16073"/>
    </row>
    <row r="16074" spans="2:11" x14ac:dyDescent="0.25">
      <c r="B16074" t="str">
        <f t="shared" ref="B16074:B16137" si="255">LEFT(A16074,3)</f>
        <v/>
      </c>
      <c r="K16074"/>
    </row>
    <row r="16075" spans="2:11" x14ac:dyDescent="0.25">
      <c r="B16075" t="str">
        <f t="shared" si="255"/>
        <v/>
      </c>
      <c r="K16075"/>
    </row>
    <row r="16076" spans="2:11" x14ac:dyDescent="0.25">
      <c r="B16076" t="str">
        <f t="shared" si="255"/>
        <v/>
      </c>
      <c r="K16076"/>
    </row>
    <row r="16077" spans="2:11" x14ac:dyDescent="0.25">
      <c r="B16077" t="str">
        <f t="shared" si="255"/>
        <v/>
      </c>
      <c r="K16077"/>
    </row>
    <row r="16078" spans="2:11" x14ac:dyDescent="0.25">
      <c r="B16078" t="str">
        <f t="shared" si="255"/>
        <v/>
      </c>
      <c r="K16078"/>
    </row>
    <row r="16079" spans="2:11" x14ac:dyDescent="0.25">
      <c r="B16079" t="str">
        <f t="shared" si="255"/>
        <v/>
      </c>
      <c r="K16079"/>
    </row>
    <row r="16080" spans="2:11" x14ac:dyDescent="0.25">
      <c r="B16080" t="str">
        <f t="shared" si="255"/>
        <v/>
      </c>
      <c r="K16080"/>
    </row>
    <row r="16081" spans="2:11" x14ac:dyDescent="0.25">
      <c r="B16081" t="str">
        <f t="shared" si="255"/>
        <v/>
      </c>
      <c r="K16081"/>
    </row>
    <row r="16082" spans="2:11" x14ac:dyDescent="0.25">
      <c r="B16082" t="str">
        <f t="shared" si="255"/>
        <v/>
      </c>
      <c r="K16082"/>
    </row>
    <row r="16083" spans="2:11" x14ac:dyDescent="0.25">
      <c r="B16083" t="str">
        <f t="shared" si="255"/>
        <v/>
      </c>
      <c r="K16083"/>
    </row>
    <row r="16084" spans="2:11" x14ac:dyDescent="0.25">
      <c r="B16084" t="str">
        <f t="shared" si="255"/>
        <v/>
      </c>
      <c r="K16084"/>
    </row>
    <row r="16085" spans="2:11" x14ac:dyDescent="0.25">
      <c r="B16085" t="str">
        <f t="shared" si="255"/>
        <v/>
      </c>
      <c r="K16085"/>
    </row>
    <row r="16086" spans="2:11" x14ac:dyDescent="0.25">
      <c r="B16086" t="str">
        <f t="shared" si="255"/>
        <v/>
      </c>
      <c r="K16086"/>
    </row>
    <row r="16087" spans="2:11" x14ac:dyDescent="0.25">
      <c r="B16087" t="str">
        <f t="shared" si="255"/>
        <v/>
      </c>
      <c r="K16087"/>
    </row>
    <row r="16088" spans="2:11" x14ac:dyDescent="0.25">
      <c r="B16088" t="str">
        <f t="shared" si="255"/>
        <v/>
      </c>
      <c r="K16088"/>
    </row>
    <row r="16089" spans="2:11" x14ac:dyDescent="0.25">
      <c r="B16089" t="str">
        <f t="shared" si="255"/>
        <v/>
      </c>
      <c r="K16089"/>
    </row>
    <row r="16090" spans="2:11" x14ac:dyDescent="0.25">
      <c r="B16090" t="str">
        <f t="shared" si="255"/>
        <v/>
      </c>
      <c r="K16090"/>
    </row>
    <row r="16091" spans="2:11" x14ac:dyDescent="0.25">
      <c r="B16091" t="str">
        <f t="shared" si="255"/>
        <v/>
      </c>
      <c r="K16091"/>
    </row>
    <row r="16092" spans="2:11" x14ac:dyDescent="0.25">
      <c r="B16092" t="str">
        <f t="shared" si="255"/>
        <v/>
      </c>
      <c r="K16092"/>
    </row>
    <row r="16093" spans="2:11" x14ac:dyDescent="0.25">
      <c r="B16093" t="str">
        <f t="shared" si="255"/>
        <v/>
      </c>
      <c r="K16093"/>
    </row>
    <row r="16094" spans="2:11" x14ac:dyDescent="0.25">
      <c r="B16094" t="str">
        <f t="shared" si="255"/>
        <v/>
      </c>
      <c r="K16094"/>
    </row>
    <row r="16095" spans="2:11" x14ac:dyDescent="0.25">
      <c r="B16095" t="str">
        <f t="shared" si="255"/>
        <v/>
      </c>
      <c r="K16095"/>
    </row>
    <row r="16096" spans="2:11" x14ac:dyDescent="0.25">
      <c r="B16096" t="str">
        <f t="shared" si="255"/>
        <v/>
      </c>
      <c r="K16096"/>
    </row>
    <row r="16097" spans="2:11" x14ac:dyDescent="0.25">
      <c r="B16097" t="str">
        <f t="shared" si="255"/>
        <v/>
      </c>
      <c r="K16097"/>
    </row>
    <row r="16098" spans="2:11" x14ac:dyDescent="0.25">
      <c r="B16098" t="str">
        <f t="shared" si="255"/>
        <v/>
      </c>
      <c r="K16098"/>
    </row>
    <row r="16099" spans="2:11" x14ac:dyDescent="0.25">
      <c r="B16099" t="str">
        <f t="shared" si="255"/>
        <v/>
      </c>
      <c r="K16099"/>
    </row>
    <row r="16100" spans="2:11" x14ac:dyDescent="0.25">
      <c r="B16100" t="str">
        <f t="shared" si="255"/>
        <v/>
      </c>
      <c r="K16100"/>
    </row>
    <row r="16101" spans="2:11" x14ac:dyDescent="0.25">
      <c r="B16101" t="str">
        <f t="shared" si="255"/>
        <v/>
      </c>
      <c r="K16101"/>
    </row>
    <row r="16102" spans="2:11" x14ac:dyDescent="0.25">
      <c r="B16102" t="str">
        <f t="shared" si="255"/>
        <v/>
      </c>
      <c r="K16102"/>
    </row>
    <row r="16103" spans="2:11" x14ac:dyDescent="0.25">
      <c r="B16103" t="str">
        <f t="shared" si="255"/>
        <v/>
      </c>
      <c r="K16103"/>
    </row>
    <row r="16104" spans="2:11" x14ac:dyDescent="0.25">
      <c r="B16104" t="str">
        <f t="shared" si="255"/>
        <v/>
      </c>
      <c r="K16104"/>
    </row>
    <row r="16105" spans="2:11" x14ac:dyDescent="0.25">
      <c r="B16105" t="str">
        <f t="shared" si="255"/>
        <v/>
      </c>
      <c r="K16105"/>
    </row>
    <row r="16106" spans="2:11" x14ac:dyDescent="0.25">
      <c r="B16106" t="str">
        <f t="shared" si="255"/>
        <v/>
      </c>
      <c r="K16106"/>
    </row>
    <row r="16107" spans="2:11" x14ac:dyDescent="0.25">
      <c r="B16107" t="str">
        <f t="shared" si="255"/>
        <v/>
      </c>
      <c r="K16107"/>
    </row>
    <row r="16108" spans="2:11" x14ac:dyDescent="0.25">
      <c r="B16108" t="str">
        <f t="shared" si="255"/>
        <v/>
      </c>
      <c r="K16108"/>
    </row>
    <row r="16109" spans="2:11" x14ac:dyDescent="0.25">
      <c r="B16109" t="str">
        <f t="shared" si="255"/>
        <v/>
      </c>
      <c r="K16109"/>
    </row>
    <row r="16110" spans="2:11" x14ac:dyDescent="0.25">
      <c r="B16110" t="str">
        <f t="shared" si="255"/>
        <v/>
      </c>
      <c r="K16110"/>
    </row>
    <row r="16111" spans="2:11" x14ac:dyDescent="0.25">
      <c r="B16111" t="str">
        <f t="shared" si="255"/>
        <v/>
      </c>
      <c r="K16111"/>
    </row>
    <row r="16112" spans="2:11" x14ac:dyDescent="0.25">
      <c r="B16112" t="str">
        <f t="shared" si="255"/>
        <v/>
      </c>
      <c r="K16112"/>
    </row>
    <row r="16113" spans="2:11" x14ac:dyDescent="0.25">
      <c r="B16113" t="str">
        <f t="shared" si="255"/>
        <v/>
      </c>
      <c r="K16113"/>
    </row>
    <row r="16114" spans="2:11" x14ac:dyDescent="0.25">
      <c r="B16114" t="str">
        <f t="shared" si="255"/>
        <v/>
      </c>
      <c r="K16114"/>
    </row>
    <row r="16115" spans="2:11" x14ac:dyDescent="0.25">
      <c r="B16115" t="str">
        <f t="shared" si="255"/>
        <v/>
      </c>
      <c r="K16115"/>
    </row>
    <row r="16116" spans="2:11" x14ac:dyDescent="0.25">
      <c r="B16116" t="str">
        <f t="shared" si="255"/>
        <v/>
      </c>
      <c r="K16116"/>
    </row>
    <row r="16117" spans="2:11" x14ac:dyDescent="0.25">
      <c r="B16117" t="str">
        <f t="shared" si="255"/>
        <v/>
      </c>
      <c r="K16117"/>
    </row>
    <row r="16118" spans="2:11" x14ac:dyDescent="0.25">
      <c r="B16118" t="str">
        <f t="shared" si="255"/>
        <v/>
      </c>
      <c r="K16118"/>
    </row>
    <row r="16119" spans="2:11" x14ac:dyDescent="0.25">
      <c r="B16119" t="str">
        <f t="shared" si="255"/>
        <v/>
      </c>
      <c r="K16119"/>
    </row>
    <row r="16120" spans="2:11" x14ac:dyDescent="0.25">
      <c r="B16120" t="str">
        <f t="shared" si="255"/>
        <v/>
      </c>
      <c r="K16120"/>
    </row>
    <row r="16121" spans="2:11" x14ac:dyDescent="0.25">
      <c r="B16121" t="str">
        <f t="shared" si="255"/>
        <v/>
      </c>
      <c r="K16121"/>
    </row>
    <row r="16122" spans="2:11" x14ac:dyDescent="0.25">
      <c r="B16122" t="str">
        <f t="shared" si="255"/>
        <v/>
      </c>
      <c r="K16122"/>
    </row>
    <row r="16123" spans="2:11" x14ac:dyDescent="0.25">
      <c r="B16123" t="str">
        <f t="shared" si="255"/>
        <v/>
      </c>
      <c r="K16123"/>
    </row>
    <row r="16124" spans="2:11" x14ac:dyDescent="0.25">
      <c r="B16124" t="str">
        <f t="shared" si="255"/>
        <v/>
      </c>
      <c r="K16124"/>
    </row>
    <row r="16125" spans="2:11" x14ac:dyDescent="0.25">
      <c r="B16125" t="str">
        <f t="shared" si="255"/>
        <v/>
      </c>
      <c r="K16125"/>
    </row>
    <row r="16126" spans="2:11" x14ac:dyDescent="0.25">
      <c r="B16126" t="str">
        <f t="shared" si="255"/>
        <v/>
      </c>
      <c r="K16126"/>
    </row>
    <row r="16127" spans="2:11" x14ac:dyDescent="0.25">
      <c r="B16127" t="str">
        <f t="shared" si="255"/>
        <v/>
      </c>
      <c r="K16127"/>
    </row>
    <row r="16128" spans="2:11" x14ac:dyDescent="0.25">
      <c r="B16128" t="str">
        <f t="shared" si="255"/>
        <v/>
      </c>
      <c r="K16128"/>
    </row>
    <row r="16129" spans="2:11" x14ac:dyDescent="0.25">
      <c r="B16129" t="str">
        <f t="shared" si="255"/>
        <v/>
      </c>
      <c r="K16129"/>
    </row>
    <row r="16130" spans="2:11" x14ac:dyDescent="0.25">
      <c r="B16130" t="str">
        <f t="shared" si="255"/>
        <v/>
      </c>
      <c r="K16130"/>
    </row>
    <row r="16131" spans="2:11" x14ac:dyDescent="0.25">
      <c r="B16131" t="str">
        <f t="shared" si="255"/>
        <v/>
      </c>
      <c r="K16131"/>
    </row>
    <row r="16132" spans="2:11" x14ac:dyDescent="0.25">
      <c r="B16132" t="str">
        <f t="shared" si="255"/>
        <v/>
      </c>
      <c r="K16132"/>
    </row>
    <row r="16133" spans="2:11" x14ac:dyDescent="0.25">
      <c r="B16133" t="str">
        <f t="shared" si="255"/>
        <v/>
      </c>
      <c r="K16133"/>
    </row>
    <row r="16134" spans="2:11" x14ac:dyDescent="0.25">
      <c r="B16134" t="str">
        <f t="shared" si="255"/>
        <v/>
      </c>
      <c r="K16134"/>
    </row>
    <row r="16135" spans="2:11" x14ac:dyDescent="0.25">
      <c r="B16135" t="str">
        <f t="shared" si="255"/>
        <v/>
      </c>
      <c r="K16135"/>
    </row>
    <row r="16136" spans="2:11" x14ac:dyDescent="0.25">
      <c r="B16136" t="str">
        <f t="shared" si="255"/>
        <v/>
      </c>
      <c r="K16136"/>
    </row>
    <row r="16137" spans="2:11" x14ac:dyDescent="0.25">
      <c r="B16137" t="str">
        <f t="shared" si="255"/>
        <v/>
      </c>
      <c r="K16137"/>
    </row>
    <row r="16138" spans="2:11" x14ac:dyDescent="0.25">
      <c r="B16138" t="str">
        <f t="shared" ref="B16138:B16201" si="256">LEFT(A16138,3)</f>
        <v/>
      </c>
      <c r="K16138"/>
    </row>
    <row r="16139" spans="2:11" x14ac:dyDescent="0.25">
      <c r="B16139" t="str">
        <f t="shared" si="256"/>
        <v/>
      </c>
      <c r="K16139"/>
    </row>
    <row r="16140" spans="2:11" x14ac:dyDescent="0.25">
      <c r="B16140" t="str">
        <f t="shared" si="256"/>
        <v/>
      </c>
      <c r="K16140"/>
    </row>
    <row r="16141" spans="2:11" x14ac:dyDescent="0.25">
      <c r="B16141" t="str">
        <f t="shared" si="256"/>
        <v/>
      </c>
      <c r="K16141"/>
    </row>
    <row r="16142" spans="2:11" x14ac:dyDescent="0.25">
      <c r="B16142" t="str">
        <f t="shared" si="256"/>
        <v/>
      </c>
      <c r="K16142"/>
    </row>
    <row r="16143" spans="2:11" x14ac:dyDescent="0.25">
      <c r="B16143" t="str">
        <f t="shared" si="256"/>
        <v/>
      </c>
      <c r="K16143"/>
    </row>
    <row r="16144" spans="2:11" x14ac:dyDescent="0.25">
      <c r="B16144" t="str">
        <f t="shared" si="256"/>
        <v/>
      </c>
      <c r="K16144"/>
    </row>
    <row r="16145" spans="2:11" x14ac:dyDescent="0.25">
      <c r="B16145" t="str">
        <f t="shared" si="256"/>
        <v/>
      </c>
      <c r="K16145"/>
    </row>
    <row r="16146" spans="2:11" x14ac:dyDescent="0.25">
      <c r="B16146" t="str">
        <f t="shared" si="256"/>
        <v/>
      </c>
      <c r="K16146"/>
    </row>
    <row r="16147" spans="2:11" x14ac:dyDescent="0.25">
      <c r="B16147" t="str">
        <f t="shared" si="256"/>
        <v/>
      </c>
      <c r="K16147"/>
    </row>
    <row r="16148" spans="2:11" x14ac:dyDescent="0.25">
      <c r="B16148" t="str">
        <f t="shared" si="256"/>
        <v/>
      </c>
      <c r="K16148"/>
    </row>
    <row r="16149" spans="2:11" x14ac:dyDescent="0.25">
      <c r="B16149" t="str">
        <f t="shared" si="256"/>
        <v/>
      </c>
      <c r="K16149"/>
    </row>
    <row r="16150" spans="2:11" x14ac:dyDescent="0.25">
      <c r="B16150" t="str">
        <f t="shared" si="256"/>
        <v/>
      </c>
      <c r="K16150"/>
    </row>
    <row r="16151" spans="2:11" x14ac:dyDescent="0.25">
      <c r="B16151" t="str">
        <f t="shared" si="256"/>
        <v/>
      </c>
      <c r="K16151"/>
    </row>
    <row r="16152" spans="2:11" x14ac:dyDescent="0.25">
      <c r="B16152" t="str">
        <f t="shared" si="256"/>
        <v/>
      </c>
      <c r="K16152"/>
    </row>
    <row r="16153" spans="2:11" x14ac:dyDescent="0.25">
      <c r="B16153" t="str">
        <f t="shared" si="256"/>
        <v/>
      </c>
      <c r="K16153"/>
    </row>
    <row r="16154" spans="2:11" x14ac:dyDescent="0.25">
      <c r="B16154" t="str">
        <f t="shared" si="256"/>
        <v/>
      </c>
      <c r="K16154"/>
    </row>
    <row r="16155" spans="2:11" x14ac:dyDescent="0.25">
      <c r="B16155" t="str">
        <f t="shared" si="256"/>
        <v/>
      </c>
      <c r="K16155"/>
    </row>
    <row r="16156" spans="2:11" x14ac:dyDescent="0.25">
      <c r="B16156" t="str">
        <f t="shared" si="256"/>
        <v/>
      </c>
      <c r="K16156"/>
    </row>
    <row r="16157" spans="2:11" x14ac:dyDescent="0.25">
      <c r="B16157" t="str">
        <f t="shared" si="256"/>
        <v/>
      </c>
      <c r="K16157"/>
    </row>
    <row r="16158" spans="2:11" x14ac:dyDescent="0.25">
      <c r="B16158" t="str">
        <f t="shared" si="256"/>
        <v/>
      </c>
      <c r="K16158"/>
    </row>
    <row r="16159" spans="2:11" x14ac:dyDescent="0.25">
      <c r="B16159" t="str">
        <f t="shared" si="256"/>
        <v/>
      </c>
      <c r="K16159"/>
    </row>
    <row r="16160" spans="2:11" x14ac:dyDescent="0.25">
      <c r="B16160" t="str">
        <f t="shared" si="256"/>
        <v/>
      </c>
      <c r="K16160"/>
    </row>
    <row r="16161" spans="2:11" x14ac:dyDescent="0.25">
      <c r="B16161" t="str">
        <f t="shared" si="256"/>
        <v/>
      </c>
      <c r="K16161"/>
    </row>
    <row r="16162" spans="2:11" x14ac:dyDescent="0.25">
      <c r="B16162" t="str">
        <f t="shared" si="256"/>
        <v/>
      </c>
      <c r="K16162"/>
    </row>
    <row r="16163" spans="2:11" x14ac:dyDescent="0.25">
      <c r="B16163" t="str">
        <f t="shared" si="256"/>
        <v/>
      </c>
      <c r="K16163"/>
    </row>
    <row r="16164" spans="2:11" x14ac:dyDescent="0.25">
      <c r="B16164" t="str">
        <f t="shared" si="256"/>
        <v/>
      </c>
      <c r="K16164"/>
    </row>
    <row r="16165" spans="2:11" x14ac:dyDescent="0.25">
      <c r="B16165" t="str">
        <f t="shared" si="256"/>
        <v/>
      </c>
      <c r="K16165"/>
    </row>
    <row r="16166" spans="2:11" x14ac:dyDescent="0.25">
      <c r="B16166" t="str">
        <f t="shared" si="256"/>
        <v/>
      </c>
      <c r="K16166"/>
    </row>
    <row r="16167" spans="2:11" x14ac:dyDescent="0.25">
      <c r="B16167" t="str">
        <f t="shared" si="256"/>
        <v/>
      </c>
      <c r="K16167"/>
    </row>
    <row r="16168" spans="2:11" x14ac:dyDescent="0.25">
      <c r="B16168" t="str">
        <f t="shared" si="256"/>
        <v/>
      </c>
      <c r="K16168"/>
    </row>
    <row r="16169" spans="2:11" x14ac:dyDescent="0.25">
      <c r="B16169" t="str">
        <f t="shared" si="256"/>
        <v/>
      </c>
      <c r="K16169"/>
    </row>
    <row r="16170" spans="2:11" x14ac:dyDescent="0.25">
      <c r="B16170" t="str">
        <f t="shared" si="256"/>
        <v/>
      </c>
      <c r="K16170"/>
    </row>
    <row r="16171" spans="2:11" x14ac:dyDescent="0.25">
      <c r="B16171" t="str">
        <f t="shared" si="256"/>
        <v/>
      </c>
      <c r="K16171"/>
    </row>
    <row r="16172" spans="2:11" x14ac:dyDescent="0.25">
      <c r="B16172" t="str">
        <f t="shared" si="256"/>
        <v/>
      </c>
      <c r="K16172"/>
    </row>
    <row r="16173" spans="2:11" x14ac:dyDescent="0.25">
      <c r="B16173" t="str">
        <f t="shared" si="256"/>
        <v/>
      </c>
      <c r="K16173"/>
    </row>
    <row r="16174" spans="2:11" x14ac:dyDescent="0.25">
      <c r="B16174" t="str">
        <f t="shared" si="256"/>
        <v/>
      </c>
      <c r="K16174"/>
    </row>
    <row r="16175" spans="2:11" x14ac:dyDescent="0.25">
      <c r="B16175" t="str">
        <f t="shared" si="256"/>
        <v/>
      </c>
      <c r="K16175"/>
    </row>
    <row r="16176" spans="2:11" x14ac:dyDescent="0.25">
      <c r="B16176" t="str">
        <f t="shared" si="256"/>
        <v/>
      </c>
      <c r="K16176"/>
    </row>
    <row r="16177" spans="2:11" x14ac:dyDescent="0.25">
      <c r="B16177" t="str">
        <f t="shared" si="256"/>
        <v/>
      </c>
      <c r="K16177"/>
    </row>
    <row r="16178" spans="2:11" x14ac:dyDescent="0.25">
      <c r="B16178" t="str">
        <f t="shared" si="256"/>
        <v/>
      </c>
      <c r="K16178"/>
    </row>
    <row r="16179" spans="2:11" x14ac:dyDescent="0.25">
      <c r="B16179" t="str">
        <f t="shared" si="256"/>
        <v/>
      </c>
      <c r="K16179"/>
    </row>
    <row r="16180" spans="2:11" x14ac:dyDescent="0.25">
      <c r="B16180" t="str">
        <f t="shared" si="256"/>
        <v/>
      </c>
      <c r="K16180"/>
    </row>
    <row r="16181" spans="2:11" x14ac:dyDescent="0.25">
      <c r="B16181" t="str">
        <f t="shared" si="256"/>
        <v/>
      </c>
      <c r="K16181"/>
    </row>
    <row r="16182" spans="2:11" x14ac:dyDescent="0.25">
      <c r="B16182" t="str">
        <f t="shared" si="256"/>
        <v/>
      </c>
      <c r="K16182"/>
    </row>
    <row r="16183" spans="2:11" x14ac:dyDescent="0.25">
      <c r="B16183" t="str">
        <f t="shared" si="256"/>
        <v/>
      </c>
      <c r="K16183"/>
    </row>
    <row r="16184" spans="2:11" x14ac:dyDescent="0.25">
      <c r="B16184" t="str">
        <f t="shared" si="256"/>
        <v/>
      </c>
      <c r="K16184"/>
    </row>
    <row r="16185" spans="2:11" x14ac:dyDescent="0.25">
      <c r="B16185" t="str">
        <f t="shared" si="256"/>
        <v/>
      </c>
      <c r="K16185"/>
    </row>
    <row r="16186" spans="2:11" x14ac:dyDescent="0.25">
      <c r="B16186" t="str">
        <f t="shared" si="256"/>
        <v/>
      </c>
      <c r="K16186"/>
    </row>
    <row r="16187" spans="2:11" x14ac:dyDescent="0.25">
      <c r="B16187" t="str">
        <f t="shared" si="256"/>
        <v/>
      </c>
      <c r="K16187"/>
    </row>
    <row r="16188" spans="2:11" x14ac:dyDescent="0.25">
      <c r="B16188" t="str">
        <f t="shared" si="256"/>
        <v/>
      </c>
      <c r="K16188"/>
    </row>
    <row r="16189" spans="2:11" x14ac:dyDescent="0.25">
      <c r="B16189" t="str">
        <f t="shared" si="256"/>
        <v/>
      </c>
      <c r="K16189"/>
    </row>
    <row r="16190" spans="2:11" x14ac:dyDescent="0.25">
      <c r="B16190" t="str">
        <f t="shared" si="256"/>
        <v/>
      </c>
      <c r="K16190"/>
    </row>
    <row r="16191" spans="2:11" x14ac:dyDescent="0.25">
      <c r="B16191" t="str">
        <f t="shared" si="256"/>
        <v/>
      </c>
      <c r="K16191"/>
    </row>
    <row r="16192" spans="2:11" x14ac:dyDescent="0.25">
      <c r="B16192" t="str">
        <f t="shared" si="256"/>
        <v/>
      </c>
      <c r="K16192"/>
    </row>
    <row r="16193" spans="2:11" x14ac:dyDescent="0.25">
      <c r="B16193" t="str">
        <f t="shared" si="256"/>
        <v/>
      </c>
      <c r="K16193"/>
    </row>
    <row r="16194" spans="2:11" x14ac:dyDescent="0.25">
      <c r="B16194" t="str">
        <f t="shared" si="256"/>
        <v/>
      </c>
      <c r="K16194"/>
    </row>
    <row r="16195" spans="2:11" x14ac:dyDescent="0.25">
      <c r="B16195" t="str">
        <f t="shared" si="256"/>
        <v/>
      </c>
      <c r="K16195"/>
    </row>
    <row r="16196" spans="2:11" x14ac:dyDescent="0.25">
      <c r="B16196" t="str">
        <f t="shared" si="256"/>
        <v/>
      </c>
      <c r="K16196"/>
    </row>
    <row r="16197" spans="2:11" x14ac:dyDescent="0.25">
      <c r="B16197" t="str">
        <f t="shared" si="256"/>
        <v/>
      </c>
      <c r="K16197"/>
    </row>
    <row r="16198" spans="2:11" x14ac:dyDescent="0.25">
      <c r="B16198" t="str">
        <f t="shared" si="256"/>
        <v/>
      </c>
      <c r="K16198"/>
    </row>
    <row r="16199" spans="2:11" x14ac:dyDescent="0.25">
      <c r="B16199" t="str">
        <f t="shared" si="256"/>
        <v/>
      </c>
      <c r="K16199"/>
    </row>
    <row r="16200" spans="2:11" x14ac:dyDescent="0.25">
      <c r="B16200" t="str">
        <f t="shared" si="256"/>
        <v/>
      </c>
      <c r="K16200"/>
    </row>
    <row r="16201" spans="2:11" x14ac:dyDescent="0.25">
      <c r="B16201" t="str">
        <f t="shared" si="256"/>
        <v/>
      </c>
      <c r="K16201"/>
    </row>
    <row r="16202" spans="2:11" x14ac:dyDescent="0.25">
      <c r="B16202" t="str">
        <f t="shared" ref="B16202:B16265" si="257">LEFT(A16202,3)</f>
        <v/>
      </c>
      <c r="K16202"/>
    </row>
    <row r="16203" spans="2:11" x14ac:dyDescent="0.25">
      <c r="B16203" t="str">
        <f t="shared" si="257"/>
        <v/>
      </c>
      <c r="K16203"/>
    </row>
    <row r="16204" spans="2:11" x14ac:dyDescent="0.25">
      <c r="B16204" t="str">
        <f t="shared" si="257"/>
        <v/>
      </c>
      <c r="K16204"/>
    </row>
    <row r="16205" spans="2:11" x14ac:dyDescent="0.25">
      <c r="B16205" t="str">
        <f t="shared" si="257"/>
        <v/>
      </c>
      <c r="K16205"/>
    </row>
    <row r="16206" spans="2:11" x14ac:dyDescent="0.25">
      <c r="B16206" t="str">
        <f t="shared" si="257"/>
        <v/>
      </c>
      <c r="K16206"/>
    </row>
    <row r="16207" spans="2:11" x14ac:dyDescent="0.25">
      <c r="B16207" t="str">
        <f t="shared" si="257"/>
        <v/>
      </c>
      <c r="K16207"/>
    </row>
    <row r="16208" spans="2:11" x14ac:dyDescent="0.25">
      <c r="B16208" t="str">
        <f t="shared" si="257"/>
        <v/>
      </c>
      <c r="K16208"/>
    </row>
    <row r="16209" spans="2:11" x14ac:dyDescent="0.25">
      <c r="B16209" t="str">
        <f t="shared" si="257"/>
        <v/>
      </c>
      <c r="K16209"/>
    </row>
    <row r="16210" spans="2:11" x14ac:dyDescent="0.25">
      <c r="B16210" t="str">
        <f t="shared" si="257"/>
        <v/>
      </c>
      <c r="K16210"/>
    </row>
    <row r="16211" spans="2:11" x14ac:dyDescent="0.25">
      <c r="B16211" t="str">
        <f t="shared" si="257"/>
        <v/>
      </c>
      <c r="K16211"/>
    </row>
    <row r="16212" spans="2:11" x14ac:dyDescent="0.25">
      <c r="B16212" t="str">
        <f t="shared" si="257"/>
        <v/>
      </c>
      <c r="K16212"/>
    </row>
    <row r="16213" spans="2:11" x14ac:dyDescent="0.25">
      <c r="B16213" t="str">
        <f t="shared" si="257"/>
        <v/>
      </c>
      <c r="K16213"/>
    </row>
    <row r="16214" spans="2:11" x14ac:dyDescent="0.25">
      <c r="B16214" t="str">
        <f t="shared" si="257"/>
        <v/>
      </c>
      <c r="K16214"/>
    </row>
    <row r="16215" spans="2:11" x14ac:dyDescent="0.25">
      <c r="B16215" t="str">
        <f t="shared" si="257"/>
        <v/>
      </c>
      <c r="K16215"/>
    </row>
    <row r="16216" spans="2:11" x14ac:dyDescent="0.25">
      <c r="B16216" t="str">
        <f t="shared" si="257"/>
        <v/>
      </c>
      <c r="K16216"/>
    </row>
    <row r="16217" spans="2:11" x14ac:dyDescent="0.25">
      <c r="B16217" t="str">
        <f t="shared" si="257"/>
        <v/>
      </c>
      <c r="K16217"/>
    </row>
    <row r="16218" spans="2:11" x14ac:dyDescent="0.25">
      <c r="B16218" t="str">
        <f t="shared" si="257"/>
        <v/>
      </c>
      <c r="K16218"/>
    </row>
    <row r="16219" spans="2:11" x14ac:dyDescent="0.25">
      <c r="B16219" t="str">
        <f t="shared" si="257"/>
        <v/>
      </c>
      <c r="K16219"/>
    </row>
    <row r="16220" spans="2:11" x14ac:dyDescent="0.25">
      <c r="B16220" t="str">
        <f t="shared" si="257"/>
        <v/>
      </c>
      <c r="K16220"/>
    </row>
    <row r="16221" spans="2:11" x14ac:dyDescent="0.25">
      <c r="B16221" t="str">
        <f t="shared" si="257"/>
        <v/>
      </c>
      <c r="K16221"/>
    </row>
    <row r="16222" spans="2:11" x14ac:dyDescent="0.25">
      <c r="B16222" t="str">
        <f t="shared" si="257"/>
        <v/>
      </c>
      <c r="K16222"/>
    </row>
    <row r="16223" spans="2:11" x14ac:dyDescent="0.25">
      <c r="B16223" t="str">
        <f t="shared" si="257"/>
        <v/>
      </c>
      <c r="K16223"/>
    </row>
    <row r="16224" spans="2:11" x14ac:dyDescent="0.25">
      <c r="B16224" t="str">
        <f t="shared" si="257"/>
        <v/>
      </c>
      <c r="K16224"/>
    </row>
    <row r="16225" spans="2:11" x14ac:dyDescent="0.25">
      <c r="B16225" t="str">
        <f t="shared" si="257"/>
        <v/>
      </c>
      <c r="K16225"/>
    </row>
    <row r="16226" spans="2:11" x14ac:dyDescent="0.25">
      <c r="B16226" t="str">
        <f t="shared" si="257"/>
        <v/>
      </c>
      <c r="K16226"/>
    </row>
    <row r="16227" spans="2:11" x14ac:dyDescent="0.25">
      <c r="B16227" t="str">
        <f t="shared" si="257"/>
        <v/>
      </c>
      <c r="K16227"/>
    </row>
    <row r="16228" spans="2:11" x14ac:dyDescent="0.25">
      <c r="B16228" t="str">
        <f t="shared" si="257"/>
        <v/>
      </c>
      <c r="K16228"/>
    </row>
    <row r="16229" spans="2:11" x14ac:dyDescent="0.25">
      <c r="B16229" t="str">
        <f t="shared" si="257"/>
        <v/>
      </c>
      <c r="K16229"/>
    </row>
    <row r="16230" spans="2:11" x14ac:dyDescent="0.25">
      <c r="B16230" t="str">
        <f t="shared" si="257"/>
        <v/>
      </c>
      <c r="K16230"/>
    </row>
    <row r="16231" spans="2:11" x14ac:dyDescent="0.25">
      <c r="B16231" t="str">
        <f t="shared" si="257"/>
        <v/>
      </c>
      <c r="K16231"/>
    </row>
    <row r="16232" spans="2:11" x14ac:dyDescent="0.25">
      <c r="B16232" t="str">
        <f t="shared" si="257"/>
        <v/>
      </c>
      <c r="K16232"/>
    </row>
    <row r="16233" spans="2:11" x14ac:dyDescent="0.25">
      <c r="B16233" t="str">
        <f t="shared" si="257"/>
        <v/>
      </c>
      <c r="K16233"/>
    </row>
    <row r="16234" spans="2:11" x14ac:dyDescent="0.25">
      <c r="B16234" t="str">
        <f t="shared" si="257"/>
        <v/>
      </c>
      <c r="K16234"/>
    </row>
    <row r="16235" spans="2:11" x14ac:dyDescent="0.25">
      <c r="B16235" t="str">
        <f t="shared" si="257"/>
        <v/>
      </c>
      <c r="K16235"/>
    </row>
    <row r="16236" spans="2:11" x14ac:dyDescent="0.25">
      <c r="B16236" t="str">
        <f t="shared" si="257"/>
        <v/>
      </c>
      <c r="K16236"/>
    </row>
    <row r="16237" spans="2:11" x14ac:dyDescent="0.25">
      <c r="B16237" t="str">
        <f t="shared" si="257"/>
        <v/>
      </c>
      <c r="K16237"/>
    </row>
    <row r="16238" spans="2:11" x14ac:dyDescent="0.25">
      <c r="B16238" t="str">
        <f t="shared" si="257"/>
        <v/>
      </c>
      <c r="K16238"/>
    </row>
    <row r="16239" spans="2:11" x14ac:dyDescent="0.25">
      <c r="B16239" t="str">
        <f t="shared" si="257"/>
        <v/>
      </c>
      <c r="K16239"/>
    </row>
    <row r="16240" spans="2:11" x14ac:dyDescent="0.25">
      <c r="B16240" t="str">
        <f t="shared" si="257"/>
        <v/>
      </c>
      <c r="K16240"/>
    </row>
    <row r="16241" spans="2:11" x14ac:dyDescent="0.25">
      <c r="B16241" t="str">
        <f t="shared" si="257"/>
        <v/>
      </c>
      <c r="K16241"/>
    </row>
    <row r="16242" spans="2:11" x14ac:dyDescent="0.25">
      <c r="B16242" t="str">
        <f t="shared" si="257"/>
        <v/>
      </c>
      <c r="K16242"/>
    </row>
    <row r="16243" spans="2:11" x14ac:dyDescent="0.25">
      <c r="B16243" t="str">
        <f t="shared" si="257"/>
        <v/>
      </c>
      <c r="K16243"/>
    </row>
    <row r="16244" spans="2:11" x14ac:dyDescent="0.25">
      <c r="B16244" t="str">
        <f t="shared" si="257"/>
        <v/>
      </c>
      <c r="K16244"/>
    </row>
    <row r="16245" spans="2:11" x14ac:dyDescent="0.25">
      <c r="B16245" t="str">
        <f t="shared" si="257"/>
        <v/>
      </c>
      <c r="K16245"/>
    </row>
    <row r="16246" spans="2:11" x14ac:dyDescent="0.25">
      <c r="B16246" t="str">
        <f t="shared" si="257"/>
        <v/>
      </c>
      <c r="K16246"/>
    </row>
    <row r="16247" spans="2:11" x14ac:dyDescent="0.25">
      <c r="B16247" t="str">
        <f t="shared" si="257"/>
        <v/>
      </c>
      <c r="K16247"/>
    </row>
    <row r="16248" spans="2:11" x14ac:dyDescent="0.25">
      <c r="B16248" t="str">
        <f t="shared" si="257"/>
        <v/>
      </c>
      <c r="K16248"/>
    </row>
    <row r="16249" spans="2:11" x14ac:dyDescent="0.25">
      <c r="B16249" t="str">
        <f t="shared" si="257"/>
        <v/>
      </c>
      <c r="K16249"/>
    </row>
    <row r="16250" spans="2:11" x14ac:dyDescent="0.25">
      <c r="B16250" t="str">
        <f t="shared" si="257"/>
        <v/>
      </c>
      <c r="K16250"/>
    </row>
    <row r="16251" spans="2:11" x14ac:dyDescent="0.25">
      <c r="B16251" t="str">
        <f t="shared" si="257"/>
        <v/>
      </c>
      <c r="K16251"/>
    </row>
    <row r="16252" spans="2:11" x14ac:dyDescent="0.25">
      <c r="B16252" t="str">
        <f t="shared" si="257"/>
        <v/>
      </c>
      <c r="K16252"/>
    </row>
    <row r="16253" spans="2:11" x14ac:dyDescent="0.25">
      <c r="B16253" t="str">
        <f t="shared" si="257"/>
        <v/>
      </c>
      <c r="K16253"/>
    </row>
    <row r="16254" spans="2:11" x14ac:dyDescent="0.25">
      <c r="B16254" t="str">
        <f t="shared" si="257"/>
        <v/>
      </c>
      <c r="K16254"/>
    </row>
    <row r="16255" spans="2:11" x14ac:dyDescent="0.25">
      <c r="B16255" t="str">
        <f t="shared" si="257"/>
        <v/>
      </c>
      <c r="K16255"/>
    </row>
    <row r="16256" spans="2:11" x14ac:dyDescent="0.25">
      <c r="B16256" t="str">
        <f t="shared" si="257"/>
        <v/>
      </c>
      <c r="K16256"/>
    </row>
    <row r="16257" spans="2:11" x14ac:dyDescent="0.25">
      <c r="B16257" t="str">
        <f t="shared" si="257"/>
        <v/>
      </c>
      <c r="K16257"/>
    </row>
    <row r="16258" spans="2:11" x14ac:dyDescent="0.25">
      <c r="B16258" t="str">
        <f t="shared" si="257"/>
        <v/>
      </c>
      <c r="K16258"/>
    </row>
    <row r="16259" spans="2:11" x14ac:dyDescent="0.25">
      <c r="B16259" t="str">
        <f t="shared" si="257"/>
        <v/>
      </c>
      <c r="K16259"/>
    </row>
    <row r="16260" spans="2:11" x14ac:dyDescent="0.25">
      <c r="B16260" t="str">
        <f t="shared" si="257"/>
        <v/>
      </c>
      <c r="K16260"/>
    </row>
    <row r="16261" spans="2:11" x14ac:dyDescent="0.25">
      <c r="B16261" t="str">
        <f t="shared" si="257"/>
        <v/>
      </c>
      <c r="K16261"/>
    </row>
    <row r="16262" spans="2:11" x14ac:dyDescent="0.25">
      <c r="B16262" t="str">
        <f t="shared" si="257"/>
        <v/>
      </c>
      <c r="K16262"/>
    </row>
    <row r="16263" spans="2:11" x14ac:dyDescent="0.25">
      <c r="B16263" t="str">
        <f t="shared" si="257"/>
        <v/>
      </c>
      <c r="K16263"/>
    </row>
    <row r="16264" spans="2:11" x14ac:dyDescent="0.25">
      <c r="B16264" t="str">
        <f t="shared" si="257"/>
        <v/>
      </c>
      <c r="K16264"/>
    </row>
    <row r="16265" spans="2:11" x14ac:dyDescent="0.25">
      <c r="B16265" t="str">
        <f t="shared" si="257"/>
        <v/>
      </c>
      <c r="K16265"/>
    </row>
    <row r="16266" spans="2:11" x14ac:dyDescent="0.25">
      <c r="B16266" t="str">
        <f t="shared" ref="B16266:B16314" si="258">LEFT(A16266,3)</f>
        <v/>
      </c>
      <c r="K16266"/>
    </row>
    <row r="16267" spans="2:11" x14ac:dyDescent="0.25">
      <c r="B16267" t="str">
        <f t="shared" si="258"/>
        <v/>
      </c>
      <c r="K16267"/>
    </row>
    <row r="16268" spans="2:11" x14ac:dyDescent="0.25">
      <c r="B16268" t="str">
        <f t="shared" si="258"/>
        <v/>
      </c>
      <c r="K16268"/>
    </row>
    <row r="16269" spans="2:11" x14ac:dyDescent="0.25">
      <c r="B16269" t="str">
        <f t="shared" si="258"/>
        <v/>
      </c>
      <c r="K16269"/>
    </row>
    <row r="16270" spans="2:11" x14ac:dyDescent="0.25">
      <c r="B16270" t="str">
        <f t="shared" si="258"/>
        <v/>
      </c>
      <c r="K16270"/>
    </row>
    <row r="16271" spans="2:11" x14ac:dyDescent="0.25">
      <c r="B16271" t="str">
        <f t="shared" si="258"/>
        <v/>
      </c>
      <c r="K16271"/>
    </row>
    <row r="16272" spans="2:11" x14ac:dyDescent="0.25">
      <c r="B16272" t="str">
        <f t="shared" si="258"/>
        <v/>
      </c>
      <c r="K16272"/>
    </row>
    <row r="16273" spans="2:11" x14ac:dyDescent="0.25">
      <c r="B16273" t="str">
        <f t="shared" si="258"/>
        <v/>
      </c>
      <c r="K16273"/>
    </row>
    <row r="16274" spans="2:11" x14ac:dyDescent="0.25">
      <c r="B16274" t="str">
        <f t="shared" si="258"/>
        <v/>
      </c>
      <c r="K16274"/>
    </row>
    <row r="16275" spans="2:11" x14ac:dyDescent="0.25">
      <c r="B16275" t="str">
        <f t="shared" si="258"/>
        <v/>
      </c>
      <c r="K16275"/>
    </row>
    <row r="16276" spans="2:11" x14ac:dyDescent="0.25">
      <c r="B16276" t="str">
        <f t="shared" si="258"/>
        <v/>
      </c>
      <c r="K16276"/>
    </row>
    <row r="16277" spans="2:11" x14ac:dyDescent="0.25">
      <c r="B16277" t="str">
        <f t="shared" si="258"/>
        <v/>
      </c>
      <c r="K16277"/>
    </row>
    <row r="16278" spans="2:11" x14ac:dyDescent="0.25">
      <c r="B16278" t="str">
        <f t="shared" si="258"/>
        <v/>
      </c>
      <c r="K16278"/>
    </row>
    <row r="16279" spans="2:11" x14ac:dyDescent="0.25">
      <c r="B16279" t="str">
        <f t="shared" si="258"/>
        <v/>
      </c>
      <c r="K16279"/>
    </row>
    <row r="16280" spans="2:11" x14ac:dyDescent="0.25">
      <c r="B16280" t="str">
        <f t="shared" si="258"/>
        <v/>
      </c>
      <c r="K16280"/>
    </row>
    <row r="16281" spans="2:11" x14ac:dyDescent="0.25">
      <c r="B16281" t="str">
        <f t="shared" si="258"/>
        <v/>
      </c>
      <c r="K16281"/>
    </row>
    <row r="16282" spans="2:11" x14ac:dyDescent="0.25">
      <c r="B16282" t="str">
        <f t="shared" si="258"/>
        <v/>
      </c>
      <c r="K16282"/>
    </row>
    <row r="16283" spans="2:11" x14ac:dyDescent="0.25">
      <c r="B16283" t="str">
        <f t="shared" si="258"/>
        <v/>
      </c>
      <c r="K16283"/>
    </row>
    <row r="16284" spans="2:11" x14ac:dyDescent="0.25">
      <c r="B16284" t="str">
        <f t="shared" si="258"/>
        <v/>
      </c>
      <c r="K16284"/>
    </row>
    <row r="16285" spans="2:11" x14ac:dyDescent="0.25">
      <c r="B16285" t="str">
        <f t="shared" si="258"/>
        <v/>
      </c>
      <c r="K16285"/>
    </row>
    <row r="16286" spans="2:11" x14ac:dyDescent="0.25">
      <c r="B16286" t="str">
        <f t="shared" si="258"/>
        <v/>
      </c>
      <c r="K16286"/>
    </row>
    <row r="16287" spans="2:11" x14ac:dyDescent="0.25">
      <c r="B16287" t="str">
        <f t="shared" si="258"/>
        <v/>
      </c>
      <c r="K16287"/>
    </row>
    <row r="16288" spans="2:11" x14ac:dyDescent="0.25">
      <c r="B16288" t="str">
        <f t="shared" si="258"/>
        <v/>
      </c>
      <c r="K16288"/>
    </row>
    <row r="16289" spans="2:11" x14ac:dyDescent="0.25">
      <c r="B16289" t="str">
        <f t="shared" si="258"/>
        <v/>
      </c>
      <c r="K16289"/>
    </row>
    <row r="16290" spans="2:11" x14ac:dyDescent="0.25">
      <c r="B16290" t="str">
        <f t="shared" si="258"/>
        <v/>
      </c>
      <c r="K16290"/>
    </row>
    <row r="16291" spans="2:11" x14ac:dyDescent="0.25">
      <c r="B16291" t="str">
        <f t="shared" si="258"/>
        <v/>
      </c>
      <c r="K16291"/>
    </row>
    <row r="16292" spans="2:11" x14ac:dyDescent="0.25">
      <c r="B16292" t="str">
        <f t="shared" si="258"/>
        <v/>
      </c>
      <c r="K16292"/>
    </row>
    <row r="16293" spans="2:11" x14ac:dyDescent="0.25">
      <c r="B16293" t="str">
        <f t="shared" si="258"/>
        <v/>
      </c>
      <c r="K16293"/>
    </row>
    <row r="16294" spans="2:11" x14ac:dyDescent="0.25">
      <c r="B16294" t="str">
        <f t="shared" si="258"/>
        <v/>
      </c>
      <c r="K16294"/>
    </row>
    <row r="16295" spans="2:11" x14ac:dyDescent="0.25">
      <c r="B16295" t="str">
        <f t="shared" si="258"/>
        <v/>
      </c>
      <c r="K16295"/>
    </row>
    <row r="16296" spans="2:11" x14ac:dyDescent="0.25">
      <c r="B16296" t="str">
        <f t="shared" si="258"/>
        <v/>
      </c>
      <c r="K16296"/>
    </row>
    <row r="16297" spans="2:11" x14ac:dyDescent="0.25">
      <c r="B16297" t="str">
        <f t="shared" si="258"/>
        <v/>
      </c>
      <c r="K16297"/>
    </row>
    <row r="16298" spans="2:11" x14ac:dyDescent="0.25">
      <c r="B16298" t="str">
        <f t="shared" si="258"/>
        <v/>
      </c>
      <c r="K16298"/>
    </row>
    <row r="16299" spans="2:11" x14ac:dyDescent="0.25">
      <c r="B16299" t="str">
        <f t="shared" si="258"/>
        <v/>
      </c>
      <c r="K16299"/>
    </row>
    <row r="16300" spans="2:11" x14ac:dyDescent="0.25">
      <c r="B16300" t="str">
        <f t="shared" si="258"/>
        <v/>
      </c>
      <c r="K16300"/>
    </row>
    <row r="16301" spans="2:11" x14ac:dyDescent="0.25">
      <c r="B16301" t="str">
        <f t="shared" si="258"/>
        <v/>
      </c>
      <c r="K16301"/>
    </row>
    <row r="16302" spans="2:11" x14ac:dyDescent="0.25">
      <c r="B16302" t="str">
        <f t="shared" si="258"/>
        <v/>
      </c>
      <c r="K16302"/>
    </row>
    <row r="16303" spans="2:11" x14ac:dyDescent="0.25">
      <c r="B16303" t="str">
        <f t="shared" si="258"/>
        <v/>
      </c>
      <c r="K16303"/>
    </row>
    <row r="16304" spans="2:11" x14ac:dyDescent="0.25">
      <c r="B16304" t="str">
        <f t="shared" si="258"/>
        <v/>
      </c>
      <c r="K16304"/>
    </row>
    <row r="16305" spans="2:11" x14ac:dyDescent="0.25">
      <c r="B16305" t="str">
        <f t="shared" si="258"/>
        <v/>
      </c>
      <c r="K16305"/>
    </row>
    <row r="16306" spans="2:11" x14ac:dyDescent="0.25">
      <c r="B16306" t="str">
        <f t="shared" si="258"/>
        <v/>
      </c>
      <c r="K16306"/>
    </row>
    <row r="16307" spans="2:11" x14ac:dyDescent="0.25">
      <c r="B16307" t="str">
        <f t="shared" si="258"/>
        <v/>
      </c>
      <c r="K16307"/>
    </row>
    <row r="16308" spans="2:11" x14ac:dyDescent="0.25">
      <c r="B16308" t="str">
        <f t="shared" si="258"/>
        <v/>
      </c>
      <c r="K16308"/>
    </row>
    <row r="16309" spans="2:11" x14ac:dyDescent="0.25">
      <c r="B16309" t="str">
        <f t="shared" si="258"/>
        <v/>
      </c>
      <c r="K16309"/>
    </row>
    <row r="16310" spans="2:11" x14ac:dyDescent="0.25">
      <c r="B16310" t="str">
        <f t="shared" si="258"/>
        <v/>
      </c>
      <c r="K16310"/>
    </row>
    <row r="16311" spans="2:11" x14ac:dyDescent="0.25">
      <c r="B16311" t="str">
        <f t="shared" si="258"/>
        <v/>
      </c>
      <c r="K16311"/>
    </row>
    <row r="16312" spans="2:11" x14ac:dyDescent="0.25">
      <c r="B16312" t="str">
        <f t="shared" si="258"/>
        <v/>
      </c>
      <c r="K16312"/>
    </row>
    <row r="16313" spans="2:11" x14ac:dyDescent="0.25">
      <c r="B16313" t="str">
        <f t="shared" si="258"/>
        <v/>
      </c>
      <c r="K16313"/>
    </row>
    <row r="16314" spans="2:11" x14ac:dyDescent="0.25">
      <c r="B16314" t="str">
        <f t="shared" si="258"/>
        <v/>
      </c>
      <c r="K16314"/>
    </row>
  </sheetData>
  <autoFilter ref="A1:B16314"/>
  <pageMargins left="0.25" right="0.25" top="0.75" bottom="0.75" header="0.3" footer="0.3"/>
  <pageSetup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J2987"/>
  <sheetViews>
    <sheetView tabSelected="1" zoomScale="80" zoomScaleNormal="80" workbookViewId="0">
      <selection activeCell="A8" sqref="A8"/>
    </sheetView>
  </sheetViews>
  <sheetFormatPr defaultColWidth="11.5703125" defaultRowHeight="15" x14ac:dyDescent="0.25"/>
  <cols>
    <col min="1" max="1" width="11.5703125" style="26"/>
    <col min="2" max="66" width="11.5703125" style="27"/>
    <col min="68" max="164" width="11.5703125" style="27"/>
    <col min="165" max="165" width="11.5703125" style="6"/>
    <col min="166" max="16384" width="11.5703125" style="27"/>
  </cols>
  <sheetData>
    <row r="1" spans="1:166" ht="30" x14ac:dyDescent="0.25">
      <c r="B1" s="27" t="s">
        <v>32</v>
      </c>
      <c r="D1" s="27" t="str">
        <f>"Ret "&amp;B1</f>
        <v>Ret RLV Index</v>
      </c>
      <c r="E1" s="27" t="s">
        <v>33</v>
      </c>
      <c r="G1" s="27" t="str">
        <f>"Ret "&amp;E1</f>
        <v>Ret RLG Index</v>
      </c>
      <c r="H1" s="27" t="s">
        <v>34</v>
      </c>
      <c r="J1" s="27" t="str">
        <f>"Ret "&amp;H1</f>
        <v>Ret DJTMNMO Index</v>
      </c>
      <c r="K1" s="27" t="s">
        <v>35</v>
      </c>
      <c r="M1" s="27" t="str">
        <f>"Ret "&amp;K1</f>
        <v>Ret MZUSS Index</v>
      </c>
      <c r="N1" s="27" t="s">
        <v>36</v>
      </c>
      <c r="P1" s="27" t="str">
        <f>"Ret "&amp;N1</f>
        <v>Ret MZUSL Index</v>
      </c>
      <c r="Q1" s="27" t="s">
        <v>37</v>
      </c>
      <c r="S1" s="27" t="str">
        <f>"Ret "&amp;Q1</f>
        <v>Ret MRGR Index</v>
      </c>
      <c r="T1" s="27" t="s">
        <v>13</v>
      </c>
      <c r="V1" s="27" t="str">
        <f>"Ret "&amp;T1</f>
        <v>Ret SPX Index</v>
      </c>
      <c r="W1" s="27" t="s">
        <v>14</v>
      </c>
      <c r="Y1" s="27" t="str">
        <f>"Ret "&amp;W1</f>
        <v>Ret BCRIHGBU Index</v>
      </c>
      <c r="Z1" s="27" t="s">
        <v>38</v>
      </c>
      <c r="AB1" s="27" t="str">
        <f>"Ret "&amp;Z1</f>
        <v>Ret FXCARRSP Index</v>
      </c>
      <c r="AC1" s="27" t="s">
        <v>39</v>
      </c>
      <c r="AE1" s="27" t="str">
        <f>"Ret "&amp;AC1</f>
        <v>Ret SGIFXMEU Index</v>
      </c>
      <c r="AF1" s="27" t="s">
        <v>40</v>
      </c>
      <c r="AH1" s="27" t="str">
        <f>"Ret "&amp;AF1</f>
        <v>Ret BXCSCRKP Index</v>
      </c>
      <c r="AI1" s="27" t="s">
        <v>41</v>
      </c>
      <c r="AK1" s="27" t="str">
        <f>"Ret "&amp;AI1</f>
        <v>Ret AIJPMCNU Index Index</v>
      </c>
      <c r="AL1" s="27" t="s">
        <v>42</v>
      </c>
      <c r="AN1" s="27" t="str">
        <f>"Ret "&amp;AL1</f>
        <v>Ret CATPUSET Index</v>
      </c>
      <c r="AO1" s="27" t="s">
        <v>43</v>
      </c>
      <c r="AQ1" s="27" t="str">
        <f>"Ret "&amp;AO1</f>
        <v>Ret CRY Index</v>
      </c>
      <c r="AR1" s="28" t="s">
        <v>44</v>
      </c>
      <c r="AT1" s="27" t="str">
        <f>"Ret "&amp;AR1</f>
        <v>Ret LBUSTRUU Index</v>
      </c>
      <c r="AU1" s="28" t="s">
        <v>45</v>
      </c>
      <c r="AW1" s="27" t="str">
        <f>"Ret "&amp;AU1</f>
        <v>Ret LF98TRUU Index</v>
      </c>
      <c r="AY1" s="27" t="s">
        <v>9</v>
      </c>
      <c r="AZ1" s="27" t="s">
        <v>46</v>
      </c>
      <c r="BA1" s="28" t="s">
        <v>47</v>
      </c>
      <c r="BC1" s="28" t="s">
        <v>132</v>
      </c>
      <c r="BE1" s="27" t="str">
        <f>"Ret "&amp;BC1</f>
        <v>Ret SPLSAUT Index</v>
      </c>
      <c r="BF1" s="28" t="s">
        <v>133</v>
      </c>
      <c r="BH1" s="27" t="str">
        <f>"Ret "&amp;BF1</f>
        <v>Ret CSLABMN Index</v>
      </c>
      <c r="BI1" s="28" t="s">
        <v>134</v>
      </c>
      <c r="BK1" s="27" t="str">
        <f>"Ret "&amp;BI1</f>
        <v>Ret IQMNAT Index</v>
      </c>
      <c r="BL1" s="28" t="s">
        <v>135</v>
      </c>
      <c r="BN1" s="27" t="str">
        <f>"Ret "&amp;BL1</f>
        <v>Ret HEDGCONV Index</v>
      </c>
      <c r="BP1" s="28" t="s">
        <v>136</v>
      </c>
      <c r="BR1" s="27" t="str">
        <f>"Ret "&amp;BP1</f>
        <v>Ret HHFDCONV Index</v>
      </c>
      <c r="BT1" s="28" t="s">
        <v>137</v>
      </c>
      <c r="BV1" s="27" t="str">
        <f>"Ret "&amp;BT1</f>
        <v>Ret PUT Index</v>
      </c>
      <c r="BX1" s="27" t="str">
        <f>BX2&amp;" Replicator"</f>
        <v>JANA Replicator</v>
      </c>
      <c r="BY1" s="27" t="str">
        <f t="shared" ref="BY1:CG1" si="0">BY2&amp;" Replicator"</f>
        <v>Pershing Replicator</v>
      </c>
      <c r="BZ1" s="27" t="str">
        <f t="shared" si="0"/>
        <v>Relational Replicator</v>
      </c>
      <c r="CA1" s="27" t="str">
        <f t="shared" si="0"/>
        <v>Childrens Replicator</v>
      </c>
      <c r="CB1" s="27" t="str">
        <f t="shared" si="0"/>
        <v>Trian Replicator</v>
      </c>
      <c r="CC1" s="27" t="str">
        <f t="shared" si="0"/>
        <v>ValueAct Replicator</v>
      </c>
      <c r="CD1" s="27" t="str">
        <f t="shared" si="0"/>
        <v>BH Replicator</v>
      </c>
      <c r="CE1" s="27" t="str">
        <f t="shared" si="0"/>
        <v>S&amp;P 500 Replicator</v>
      </c>
      <c r="CF1" s="27" t="str">
        <f t="shared" si="0"/>
        <v>Portfolio Replicator</v>
      </c>
      <c r="CG1" s="27" t="str">
        <f t="shared" si="0"/>
        <v>Corvex Replicator</v>
      </c>
      <c r="CH1" s="27" t="s">
        <v>231</v>
      </c>
      <c r="CI1" s="27" t="s">
        <v>230</v>
      </c>
      <c r="CJ1" s="27" t="s">
        <v>233</v>
      </c>
      <c r="CK1" s="27" t="s">
        <v>232</v>
      </c>
      <c r="CL1" s="27" t="s">
        <v>227</v>
      </c>
      <c r="CM1" s="27" t="s">
        <v>225</v>
      </c>
      <c r="CN1" s="27" t="s">
        <v>228</v>
      </c>
      <c r="CO1" s="27" t="s">
        <v>226</v>
      </c>
      <c r="CP1" s="27" t="s">
        <v>247</v>
      </c>
      <c r="CQ1" s="27" t="s">
        <v>239</v>
      </c>
      <c r="CR1" s="27" t="s">
        <v>235</v>
      </c>
      <c r="CS1" s="27" t="s">
        <v>236</v>
      </c>
      <c r="CT1" s="27" t="s">
        <v>237</v>
      </c>
      <c r="CU1" s="27" t="s">
        <v>238</v>
      </c>
      <c r="CV1" s="27" t="s">
        <v>181</v>
      </c>
      <c r="CW1" s="27" t="s">
        <v>243</v>
      </c>
      <c r="CX1" s="27" t="s">
        <v>242</v>
      </c>
      <c r="CY1" s="27" t="s">
        <v>248</v>
      </c>
      <c r="CZ1" s="27" t="s">
        <v>244</v>
      </c>
      <c r="DA1" s="27" t="s">
        <v>234</v>
      </c>
      <c r="DB1" s="27" t="s">
        <v>240</v>
      </c>
      <c r="DC1" s="27" t="s">
        <v>241</v>
      </c>
      <c r="DD1" s="27" t="s">
        <v>245</v>
      </c>
      <c r="DF1" t="s">
        <v>257</v>
      </c>
      <c r="DG1"/>
      <c r="DH1" s="27" t="str">
        <f>"Ret "&amp;DF1</f>
        <v>Ret HFRIFOF Index</v>
      </c>
      <c r="DI1" t="s">
        <v>263</v>
      </c>
      <c r="DJ1"/>
      <c r="DK1" s="27" t="str">
        <f>"Ret "&amp;DI1</f>
        <v>Ret HFRIFWI Index</v>
      </c>
      <c r="DL1" t="s">
        <v>265</v>
      </c>
      <c r="DM1"/>
      <c r="DN1" s="27" t="str">
        <f>"Ret "&amp;DL1</f>
        <v>Ret HFRIMI Index</v>
      </c>
      <c r="DO1" t="s">
        <v>277</v>
      </c>
      <c r="DP1"/>
      <c r="DQ1" s="27" t="str">
        <f>"Ret "&amp;DO1</f>
        <v>Ret HFRIRVA Index</v>
      </c>
      <c r="DR1" t="s">
        <v>279</v>
      </c>
      <c r="DS1"/>
      <c r="DT1" s="27" t="str">
        <f>"Ret "&amp;DR1</f>
        <v>Ret HFRIMTI Index</v>
      </c>
      <c r="DU1" t="s">
        <v>287</v>
      </c>
      <c r="DV1"/>
      <c r="DW1" s="27" t="str">
        <f>"Ret "&amp;DU1</f>
        <v>Ret HFRICAI Index</v>
      </c>
      <c r="DX1" t="s">
        <v>289</v>
      </c>
      <c r="DY1"/>
      <c r="DZ1" s="27" t="str">
        <f>"Ret "&amp;DX1</f>
        <v>Ret HFRIFIMB Index</v>
      </c>
      <c r="EA1" t="s">
        <v>291</v>
      </c>
      <c r="EB1"/>
      <c r="EC1" s="27" t="str">
        <f>"Ret "&amp;EA1</f>
        <v>Ret HFRIMAI Index</v>
      </c>
      <c r="ED1" t="s">
        <v>293</v>
      </c>
      <c r="EE1"/>
      <c r="EF1" s="27" t="str">
        <f>"Ret "&amp;ED1</f>
        <v>Ret HFRIENHI Index</v>
      </c>
      <c r="EG1" t="s">
        <v>317</v>
      </c>
      <c r="EI1" s="27" t="str">
        <f>"Ret "&amp;EG1</f>
        <v>Ret HFRISRE Index</v>
      </c>
      <c r="EK1" s="68" t="s">
        <v>326</v>
      </c>
      <c r="EM1" s="27" t="str">
        <f>"Ret "&amp;EK1</f>
        <v>Ret DXY Curncy</v>
      </c>
      <c r="EO1" s="68" t="s">
        <v>327</v>
      </c>
      <c r="EQ1" s="27" t="str">
        <f>"Ret "&amp;EO1</f>
        <v>Ret UKX Index</v>
      </c>
      <c r="ES1" s="68" t="s">
        <v>416</v>
      </c>
      <c r="EU1" s="27" t="str">
        <f>"Ret "&amp;ES1</f>
        <v>Ret MXEF Index</v>
      </c>
      <c r="EW1" s="68" t="s">
        <v>417</v>
      </c>
      <c r="EY1" s="27" t="str">
        <f>"Ret "&amp;EW1</f>
        <v>Ret MXWO Index</v>
      </c>
      <c r="FA1" s="68" t="s">
        <v>418</v>
      </c>
      <c r="FC1" s="27" t="str">
        <f>"Ret "&amp;FA1</f>
        <v>Ret MXEU Index</v>
      </c>
      <c r="FE1" s="68" t="s">
        <v>419</v>
      </c>
      <c r="FG1" s="27" t="str">
        <f>"Ret "&amp;FE1</f>
        <v>Ret MXFM Index</v>
      </c>
      <c r="FI1" s="72" t="s">
        <v>430</v>
      </c>
      <c r="FJ1" s="27" t="s">
        <v>431</v>
      </c>
    </row>
    <row r="2" spans="1:166" x14ac:dyDescent="0.25">
      <c r="B2" s="27" t="s">
        <v>12</v>
      </c>
      <c r="C2" t="s">
        <v>48</v>
      </c>
      <c r="D2" s="68" t="s">
        <v>148</v>
      </c>
      <c r="E2" s="27" t="s">
        <v>12</v>
      </c>
      <c r="F2" t="s">
        <v>48</v>
      </c>
      <c r="G2" s="68" t="s">
        <v>149</v>
      </c>
      <c r="H2" s="27" t="s">
        <v>12</v>
      </c>
      <c r="I2" t="s">
        <v>48</v>
      </c>
      <c r="J2" s="68" t="s">
        <v>150</v>
      </c>
      <c r="K2" s="27" t="s">
        <v>12</v>
      </c>
      <c r="L2" t="s">
        <v>48</v>
      </c>
      <c r="M2" s="68" t="s">
        <v>151</v>
      </c>
      <c r="N2" s="27" t="s">
        <v>12</v>
      </c>
      <c r="O2" t="s">
        <v>48</v>
      </c>
      <c r="P2" s="68" t="s">
        <v>152</v>
      </c>
      <c r="Q2" s="27" t="s">
        <v>12</v>
      </c>
      <c r="R2" t="s">
        <v>48</v>
      </c>
      <c r="S2" s="68" t="s">
        <v>153</v>
      </c>
      <c r="T2" s="27" t="s">
        <v>12</v>
      </c>
      <c r="U2" t="s">
        <v>48</v>
      </c>
      <c r="V2" s="68" t="s">
        <v>154</v>
      </c>
      <c r="W2" s="27" t="s">
        <v>12</v>
      </c>
      <c r="X2" t="s">
        <v>49</v>
      </c>
      <c r="Y2" s="68" t="s">
        <v>155</v>
      </c>
      <c r="Z2" s="27" t="s">
        <v>12</v>
      </c>
      <c r="AA2" t="s">
        <v>49</v>
      </c>
      <c r="AB2" s="68" t="s">
        <v>156</v>
      </c>
      <c r="AC2" s="27" t="s">
        <v>12</v>
      </c>
      <c r="AD2" t="s">
        <v>48</v>
      </c>
      <c r="AE2" s="68" t="s">
        <v>157</v>
      </c>
      <c r="AF2" s="27" t="s">
        <v>12</v>
      </c>
      <c r="AG2" t="s">
        <v>49</v>
      </c>
      <c r="AH2" s="68" t="s">
        <v>158</v>
      </c>
      <c r="AI2" s="27" t="s">
        <v>12</v>
      </c>
      <c r="AJ2" t="s">
        <v>49</v>
      </c>
      <c r="AK2" s="68" t="s">
        <v>159</v>
      </c>
      <c r="AL2" s="27" t="s">
        <v>12</v>
      </c>
      <c r="AM2" t="s">
        <v>49</v>
      </c>
      <c r="AN2" s="68" t="s">
        <v>160</v>
      </c>
      <c r="AO2" s="27" t="s">
        <v>12</v>
      </c>
      <c r="AP2" t="s">
        <v>48</v>
      </c>
      <c r="AQ2" s="68" t="s">
        <v>161</v>
      </c>
      <c r="AR2" s="27" t="s">
        <v>12</v>
      </c>
      <c r="AS2" t="s">
        <v>49</v>
      </c>
      <c r="AT2" s="68" t="s">
        <v>162</v>
      </c>
      <c r="AU2" s="27" t="s">
        <v>12</v>
      </c>
      <c r="AV2" t="s">
        <v>49</v>
      </c>
      <c r="AW2" s="68" t="s">
        <v>163</v>
      </c>
      <c r="AY2" s="68" t="s">
        <v>166</v>
      </c>
      <c r="AZ2" s="68" t="s">
        <v>167</v>
      </c>
      <c r="BA2" s="68" t="s">
        <v>168</v>
      </c>
      <c r="BC2" s="27" t="s">
        <v>12</v>
      </c>
      <c r="BD2" t="s">
        <v>49</v>
      </c>
      <c r="BE2" s="28" t="s">
        <v>138</v>
      </c>
      <c r="BF2" s="27" t="s">
        <v>12</v>
      </c>
      <c r="BG2" t="s">
        <v>49</v>
      </c>
      <c r="BH2" s="28" t="s">
        <v>139</v>
      </c>
      <c r="BI2" s="27" t="s">
        <v>12</v>
      </c>
      <c r="BJ2" t="s">
        <v>49</v>
      </c>
      <c r="BK2" s="28" t="s">
        <v>140</v>
      </c>
      <c r="BL2" s="27" t="s">
        <v>12</v>
      </c>
      <c r="BM2" t="s">
        <v>49</v>
      </c>
      <c r="BN2" s="28" t="s">
        <v>141</v>
      </c>
      <c r="BP2" s="27" t="s">
        <v>12</v>
      </c>
      <c r="BQ2" t="s">
        <v>49</v>
      </c>
      <c r="BR2" s="28" t="s">
        <v>142</v>
      </c>
      <c r="BT2" s="27" t="s">
        <v>12</v>
      </c>
      <c r="BU2" t="s">
        <v>49</v>
      </c>
      <c r="BV2" s="28" t="s">
        <v>143</v>
      </c>
      <c r="BX2" s="91" t="s">
        <v>171</v>
      </c>
      <c r="BY2" s="91" t="s">
        <v>181</v>
      </c>
      <c r="BZ2" s="91" t="s">
        <v>172</v>
      </c>
      <c r="CA2" s="91" t="s">
        <v>173</v>
      </c>
      <c r="CB2" s="91" t="s">
        <v>174</v>
      </c>
      <c r="CC2" s="91" t="s">
        <v>175</v>
      </c>
      <c r="CD2" s="91" t="s">
        <v>208</v>
      </c>
      <c r="CE2" s="91" t="s">
        <v>154</v>
      </c>
      <c r="CF2" s="91" t="s">
        <v>176</v>
      </c>
      <c r="CG2" s="91" t="s">
        <v>218</v>
      </c>
      <c r="DF2" s="27" t="s">
        <v>12</v>
      </c>
      <c r="DG2" t="s">
        <v>49</v>
      </c>
      <c r="DH2" s="68"/>
      <c r="DI2" s="27" t="s">
        <v>12</v>
      </c>
      <c r="DJ2" t="s">
        <v>49</v>
      </c>
      <c r="DK2" s="68"/>
      <c r="DL2" s="27" t="s">
        <v>12</v>
      </c>
      <c r="DM2" t="s">
        <v>49</v>
      </c>
      <c r="DN2" s="68"/>
      <c r="DO2" s="27" t="s">
        <v>12</v>
      </c>
      <c r="DP2" t="s">
        <v>49</v>
      </c>
      <c r="DQ2" s="68"/>
      <c r="DR2" s="27" t="s">
        <v>12</v>
      </c>
      <c r="DS2" t="s">
        <v>49</v>
      </c>
      <c r="DT2" s="68"/>
      <c r="DU2" s="27" t="s">
        <v>12</v>
      </c>
      <c r="DV2" t="s">
        <v>49</v>
      </c>
      <c r="DW2" s="68"/>
      <c r="DX2" s="27" t="s">
        <v>12</v>
      </c>
      <c r="DY2" t="s">
        <v>49</v>
      </c>
      <c r="DZ2" s="68"/>
      <c r="EA2" s="27" t="s">
        <v>12</v>
      </c>
      <c r="EB2" t="s">
        <v>49</v>
      </c>
      <c r="EC2" s="68"/>
      <c r="ED2" s="27" t="s">
        <v>12</v>
      </c>
      <c r="EE2" t="s">
        <v>49</v>
      </c>
      <c r="EF2" s="68"/>
      <c r="EG2" s="27" t="s">
        <v>12</v>
      </c>
      <c r="EH2" t="s">
        <v>49</v>
      </c>
      <c r="EI2" s="68"/>
      <c r="EK2" s="27" t="s">
        <v>12</v>
      </c>
      <c r="EL2" t="s">
        <v>49</v>
      </c>
      <c r="EM2" s="68"/>
      <c r="EO2" s="27" t="s">
        <v>12</v>
      </c>
      <c r="EP2" t="s">
        <v>48</v>
      </c>
      <c r="EQ2" s="68"/>
      <c r="ES2" s="27" t="s">
        <v>12</v>
      </c>
      <c r="ET2" t="s">
        <v>48</v>
      </c>
      <c r="EU2" s="68"/>
      <c r="EW2" s="27" t="s">
        <v>12</v>
      </c>
      <c r="EX2" t="s">
        <v>48</v>
      </c>
      <c r="EY2" s="68"/>
      <c r="FA2" s="27" t="s">
        <v>12</v>
      </c>
      <c r="FB2" t="s">
        <v>48</v>
      </c>
      <c r="FC2" s="68"/>
      <c r="FE2" s="27" t="s">
        <v>12</v>
      </c>
      <c r="FF2" t="s">
        <v>48</v>
      </c>
      <c r="FG2" s="68"/>
    </row>
    <row r="3" spans="1:166" x14ac:dyDescent="0.25">
      <c r="A3" s="26">
        <v>41698</v>
      </c>
      <c r="B3" s="8">
        <f>_xll.BDH(B$1,C$2,"1/1/2002",$A$3,"Dir=V","Dts=S","Sort=D","Quote=C","QtTyp=Y","Days=T","Per=cm","DtFmt=D","UseDPDF=Y","cols=2;rows=146")</f>
        <v>41698</v>
      </c>
      <c r="C3" s="27">
        <v>1262.6387999999999</v>
      </c>
      <c r="D3" s="27">
        <f>C3/C4-1</f>
        <v>4.3147608203617294E-2</v>
      </c>
      <c r="E3" s="8">
        <f>_xll.BDH(E$1,F$2,"1/1/2002",$A$3,"Dir=V","Dts=S","Sort=D","Quote=C","QtTyp=Y","Days=T","Per=cm","DtFmt=D","UseDPDF=Y","cols=2;rows=146")</f>
        <v>41698</v>
      </c>
      <c r="F3" s="27">
        <v>1037.7907</v>
      </c>
      <c r="G3" s="27">
        <f>F3/F4-1</f>
        <v>5.1430061037794461E-2</v>
      </c>
      <c r="H3" s="8">
        <f>_xll.BDH(H$1,I$2,"1/1/2002",$A$3,"Dir=V","Dts=S","Sort=D","Quote=C","QtTyp=Y","Days=T","Per=cm","DtFmt=D","UseDPDF=Y","cols=2;rows=146")</f>
        <v>41698</v>
      </c>
      <c r="I3" s="27">
        <v>1145.4123</v>
      </c>
      <c r="J3" s="27">
        <f>I3/I4-1</f>
        <v>1.3406209793535906E-2</v>
      </c>
      <c r="K3" s="8">
        <f>_xll.BDH(K$1,L$2,"1/1/2002",$A$3,"Dir=V","Dts=S","Sort=D","Quote=C","QtTyp=Y","Days=T","Per=cm","DtFmt=D","UseDPDF=Y","cols=2;rows=146")</f>
        <v>41698</v>
      </c>
      <c r="L3" s="27">
        <v>3504.6927000000001</v>
      </c>
      <c r="M3" s="27">
        <f>L3/L4-1</f>
        <v>4.9648347454063657E-2</v>
      </c>
      <c r="N3" s="8">
        <f>_xll.BDH(N$1,O$2,"1/1/2002",$A$3,"Dir=V","Dts=S","Sort=D","Quote=C","QtTyp=Y","Days=T","Per=cm","DtFmt=D","UseDPDF=Y","cols=2;rows=146")</f>
        <v>41698</v>
      </c>
      <c r="O3" s="27">
        <v>2106.6678000000002</v>
      </c>
      <c r="P3" s="27">
        <f>O3/O4-1</f>
        <v>4.4309810069229849E-2</v>
      </c>
      <c r="Q3" s="8">
        <f>_xll.BDH(Q$1,R$2,"1/1/2002",$A$3,"Dir=V","Dts=S","Sort=D","Quote=C","QtTyp=Y","Days=T","Per=cm","DtFmt=D","UseDPDF=Y","cols=2;rows=146")</f>
        <v>41698</v>
      </c>
      <c r="R3" s="27">
        <v>37.7271</v>
      </c>
      <c r="S3" s="27">
        <f>R3/R4-1</f>
        <v>-2.2312578230076041E-2</v>
      </c>
      <c r="T3" s="8">
        <f>_xll.BDH(T$1,U$2,"1/1/2002",$A$3,"Dir=V","Dts=S","Sort=D","Quote=C","QtTyp=Y","Days=T","Per=cm","DtFmt=D","UseDPDF=Y","cols=2;rows=146")</f>
        <v>41698</v>
      </c>
      <c r="U3" s="27">
        <v>2369.8380000000002</v>
      </c>
      <c r="V3" s="27">
        <f>U3/U4-1</f>
        <v>4.5666356504648231E-2</v>
      </c>
      <c r="W3" s="8">
        <f>_xll.BDH(W$1,X$2,"1/1/2002",$A$3,"Dir=V","Dts=S","Sort=D","Quote=C","QtTyp=Y","Days=T","Per=cm","DtFmt=D","UseDPDF=Y","cols=2;rows=109")</f>
        <v>41698</v>
      </c>
      <c r="X3" s="27">
        <v>140.78370000000001</v>
      </c>
      <c r="Y3" s="27">
        <f>X3/X4-1</f>
        <v>1.1240579576896392E-2</v>
      </c>
      <c r="Z3" s="8">
        <f>_xll.BDH(Z$1,AA$2,"1/1/2002",$A$3,"Dir=V","Dts=S","Sort=D","Quote=C","QtTyp=Y","Days=T","Per=cm","DtFmt=D","UseDPDF=Y","cols=2;rows=146")</f>
        <v>41698</v>
      </c>
      <c r="AA3" s="27">
        <v>112.13</v>
      </c>
      <c r="AB3" s="27">
        <f>AA3/AA4-1</f>
        <v>1.5486324941133889E-2</v>
      </c>
      <c r="AC3" s="8">
        <f>_xll.BDH(AC$1,AD$2,"1/1/2002",$A$3,"Dir=V","Dts=S","Sort=D","Quote=C","QtTyp=Y","Days=T","Per=cm","DtFmt=D","UseDPDF=Y","cols=2;rows=146")</f>
        <v>41698</v>
      </c>
      <c r="AD3" s="27">
        <v>953.23800000000006</v>
      </c>
      <c r="AE3" s="27">
        <f>AD3/AD4-1</f>
        <v>8.7377418170313526E-3</v>
      </c>
      <c r="AF3" s="8">
        <f>_xll.BDH(AF$1,AG$2,"1/1/2002",$A$3,"Dir=V","Dts=S","Sort=D","Quote=C","QtTyp=Y","Days=T","Per=cm","DtFmt=D","UseDPDF=Y","cols=2;rows=146")</f>
        <v>41698</v>
      </c>
      <c r="AG3" s="27">
        <v>331.35930000000002</v>
      </c>
      <c r="AH3" s="27">
        <f>AG3/AG4-1</f>
        <v>6.6150643002551357E-2</v>
      </c>
      <c r="AI3" s="8">
        <f>_xll.BDH(AI$1,AJ$2,"1/1/2002",$A$3,"Dir=V","Dts=S","Sort=D","Quote=C","QtTyp=Y","Days=T","Per=cm","DtFmt=D","UseDPDF=Y","cols=2;rows=146")</f>
        <v>41698</v>
      </c>
      <c r="AJ3" s="27">
        <v>137</v>
      </c>
      <c r="AK3" s="27">
        <f>AJ3/AJ4-1</f>
        <v>-4.861111111111116E-2</v>
      </c>
      <c r="AL3" s="8">
        <f>_xll.BDH(AL$1,AM$2,"1/1/2002",$A$3,"Dir=V","Dts=S","Sort=D","Quote=C","QtTyp=Y","Days=T","Per=cm","DtFmt=D","UseDPDF=Y","cols=2;rows=146")</f>
        <v>41698</v>
      </c>
      <c r="AM3" s="27">
        <v>148.9109</v>
      </c>
      <c r="AN3" s="27">
        <f>AM3/AM4-1</f>
        <v>1.8966688869601622E-3</v>
      </c>
      <c r="AO3" s="8">
        <f>_xll.BDH(AO$1,AP$2,"1/1/2002",$A$3,"Dir=V","Dts=S","Sort=D","Quote=C","QtTyp=Y","Days=T","Per=cm","DtFmt=D","UseDPDF=Y","cols=2;rows=146")</f>
        <v>41698</v>
      </c>
      <c r="AP3" s="27">
        <v>302.42590000000001</v>
      </c>
      <c r="AQ3" s="27">
        <f>AP3/AP4-1</f>
        <v>6.7466656877687381E-2</v>
      </c>
      <c r="AR3" s="8">
        <f>_xll.BDH(AR$1,AS$2,"1/1/2002",$A$3,"Dir=V","Dts=S","Sort=D","Quote=C","QtTyp=Y","Days=T","Per=cm","DtFmt=D","UseDPDF=Y","cols=2;rows=146")</f>
        <v>41698</v>
      </c>
      <c r="AS3" s="27">
        <v>1843.51</v>
      </c>
      <c r="AT3" s="27">
        <f>AS3/AS4-1</f>
        <v>5.3169444202076921E-3</v>
      </c>
      <c r="AU3" s="8">
        <f>_xll.BDH(AU$1,AV$2,"1/1/2002",$A$3,"Dir=V","Dts=S","Sort=D","Quote=C","QtTyp=Y","Days=T","Per=cm","DtFmt=D","UseDPDF=Y","cols=2;rows=146")</f>
        <v>41698</v>
      </c>
      <c r="AV3" s="27">
        <v>1625.52</v>
      </c>
      <c r="AW3" s="27">
        <f>AV3/AV4-1</f>
        <v>2.0228583622567076E-2</v>
      </c>
      <c r="AY3" s="27">
        <f>D3-G3</f>
        <v>-8.2824528341771675E-3</v>
      </c>
      <c r="AZ3" s="27">
        <f>M3-P3</f>
        <v>5.338537384833808E-3</v>
      </c>
      <c r="BA3" s="27">
        <f>AW3-AT3</f>
        <v>1.4911639202359384E-2</v>
      </c>
      <c r="BC3" s="8">
        <f>_xll.BDH(BC$1,BD$2,"1/1/2002",$A$3,"Dir=V","Dts=S","Sort=D","Quote=C","QtTyp=Y","Days=T","Per=cm","DtFmt=D","UseDPDF=Y","cols=2;rows=98")</f>
        <v>41698</v>
      </c>
      <c r="BD3" s="27">
        <v>1521.44</v>
      </c>
      <c r="BE3" s="27">
        <f>BD3/BD4-1</f>
        <v>1.1777380247783853E-2</v>
      </c>
      <c r="BF3" s="8">
        <f>_xll.BDH(BF$1,BG$2,"1/1/2002",$A$3,"Dir=V","Dts=S","Sort=D","Quote=C","QtTyp=Y","Days=T","Per=cm","DtFmt=D","UseDPDF=Y","cols=2;rows=146")</f>
        <v>41698</v>
      </c>
      <c r="BG3" s="27">
        <v>1146.19</v>
      </c>
      <c r="BH3" s="27">
        <f>BG3/BG4-1</f>
        <v>1.3009624647582374E-2</v>
      </c>
      <c r="BI3" s="8">
        <f>_xll.BDH(BI$1,BJ$2,"1/1/2002",$A$3,"Dir=V","Dts=S","Sort=D","Quote=C","QtTyp=Y","Days=T","Per=cm","DtFmt=D","UseDPDF=Y","cols=2;rows=77")</f>
        <v>41698</v>
      </c>
      <c r="BJ3" s="27">
        <v>1134.1600000000001</v>
      </c>
      <c r="BK3" s="27">
        <f>BJ3/BJ4-1</f>
        <v>2.2373663619810191E-2</v>
      </c>
      <c r="BL3" s="8">
        <f>_xll.BDH(BL$1,BM$2,"1/1/2002",$A$3,"Dir=V","Dts=S","Sort=D","Quote=C","QtTyp=Y","Days=T","Per=cm","DtFmt=D","UseDPDF=Y","cols=2;rows=146")</f>
        <v>41698</v>
      </c>
      <c r="BM3" s="27">
        <v>428.25</v>
      </c>
      <c r="BN3" s="27">
        <f t="shared" ref="BN3:BN34" si="1">BM3/BM4-1</f>
        <v>1.4030164854437199E-3</v>
      </c>
      <c r="BP3" s="8">
        <f>_xll.BDH(BP$1,BQ$2,"1/1/2002",$A$3,"Dir=V","Dts=S","Sort=D","Quote=C","QtTyp=Y","Days=T","Per=cm","DtFmt=D","UseDPDF=Y","cols=2;rows=145")</f>
        <v>41670</v>
      </c>
      <c r="BQ3" s="27">
        <v>2.5399999999999999E-2</v>
      </c>
      <c r="BR3" s="27">
        <f t="shared" ref="BR3:BR34" si="2">BQ3</f>
        <v>2.5399999999999999E-2</v>
      </c>
      <c r="BT3" s="8">
        <f>_xll.BDH(BT$1,BU$2,"1/1/2002",$A$3,"Dir=V","Dts=S","Sort=D","Quote=C","QtTyp=Y","Days=T","Per=cm","DtFmt=D","UseDPDF=Y","cols=2;rows=146")</f>
        <v>41698</v>
      </c>
      <c r="BU3" s="27">
        <v>1397.18</v>
      </c>
      <c r="BV3" s="27">
        <f>BU3/BU4-1</f>
        <v>4.1373810251403187E-2</v>
      </c>
      <c r="BX3" s="6" t="e">
        <f>VLOOKUP($A3,Replications!$A:$AK,MATCH(BX$2,Replications!$1:$1,0),FALSE)</f>
        <v>#N/A</v>
      </c>
      <c r="BY3" s="6" t="e">
        <f>VLOOKUP($A3,Replications!$A:$AK,MATCH(BY$2,Replications!$1:$1,0),FALSE)</f>
        <v>#N/A</v>
      </c>
      <c r="BZ3" s="6" t="e">
        <f>VLOOKUP($A3,Replications!$A:$AK,MATCH(BZ$2,Replications!$1:$1,0),FALSE)</f>
        <v>#N/A</v>
      </c>
      <c r="CA3" s="6" t="e">
        <f>VLOOKUP($A3,Replications!$A:$AK,MATCH(CA$2,Replications!$1:$1,0),FALSE)</f>
        <v>#N/A</v>
      </c>
      <c r="CB3" s="6" t="e">
        <f>VLOOKUP($A3,Replications!$A:$AK,MATCH(CB$2,Replications!$1:$1,0),FALSE)</f>
        <v>#N/A</v>
      </c>
      <c r="CC3" s="6" t="e">
        <f>VLOOKUP($A3,Replications!$A:$AK,MATCH(CC$2,Replications!$1:$1,0),FALSE)</f>
        <v>#N/A</v>
      </c>
      <c r="CD3" s="6" t="e">
        <f>VLOOKUP($A3,Replications!$A:$AK,MATCH(CD$2,Replications!$1:$1,0),FALSE)</f>
        <v>#N/A</v>
      </c>
      <c r="CE3" s="6" t="e">
        <f>VLOOKUP($A3,Replications!$A:$AK,MATCH(CE$2,Replications!$1:$1,0),FALSE)</f>
        <v>#N/A</v>
      </c>
      <c r="CF3" s="6" t="e">
        <f>VLOOKUP($A3,Replications!$A:$AK,MATCH(CF$2,Replications!$1:$1,0),FALSE)</f>
        <v>#N/A</v>
      </c>
      <c r="CG3" s="6" t="e">
        <f>VLOOKUP($A3,Replications!$A:$AK,MATCH(CG$2,Replications!$1:$1,0),FALSE)</f>
        <v>#N/A</v>
      </c>
      <c r="CH3" s="113" t="e">
        <f>VLOOKUP($A3,'[1]Formated Data'!$A:$ZZ,MATCH(CH$1,'[1]Formated Data'!$1:$1,0),FALSE)</f>
        <v>#N/A</v>
      </c>
      <c r="CI3" s="113" t="e">
        <f>VLOOKUP($A3,'[1]Formated Data'!$A:$ZZ,MATCH(CI$1,'[1]Formated Data'!$1:$1,0),FALSE)</f>
        <v>#N/A</v>
      </c>
      <c r="CJ3" s="113" t="e">
        <f>VLOOKUP($A3,'[1]Formated Data'!$A:$ZZ,MATCH(CJ$1,'[1]Formated Data'!$1:$1,0),FALSE)</f>
        <v>#N/A</v>
      </c>
      <c r="CK3" s="113" t="e">
        <f>VLOOKUP($A3,'[1]Formated Data'!$A:$ZZ,MATCH(CK$1,'[1]Formated Data'!$1:$1,0),FALSE)</f>
        <v>#N/A</v>
      </c>
      <c r="CL3" s="113" t="e">
        <f>VLOOKUP($A3,'[1]Formated Data'!$A:$ZZ,MATCH(CL$1,'[1]Formated Data'!$1:$1,0),FALSE)</f>
        <v>#N/A</v>
      </c>
      <c r="CM3" s="113" t="e">
        <f>VLOOKUP($A3,'[1]Formated Data'!$A:$ZZ,MATCH(CM$1,'[1]Formated Data'!$1:$1,0),FALSE)</f>
        <v>#N/A</v>
      </c>
      <c r="CN3" s="113" t="e">
        <f>VLOOKUP($A3,'[1]Formated Data'!$A:$ZZ,MATCH(CN$1,'[1]Formated Data'!$1:$1,0),FALSE)</f>
        <v>#N/A</v>
      </c>
      <c r="CO3" s="113" t="e">
        <f>VLOOKUP($A3,'[1]Formated Data'!$A:$ZZ,MATCH(CO$1,'[1]Formated Data'!$1:$1,0),FALSE)</f>
        <v>#N/A</v>
      </c>
      <c r="CP3" s="113" t="e">
        <f>VLOOKUP($A3,'[1]Formated Data'!$A:$ZZ,MATCH(CP$1,'[1]Formated Data'!$1:$1,0),FALSE)</f>
        <v>#N/A</v>
      </c>
      <c r="CQ3" s="113" t="e">
        <f>VLOOKUP($A3,'[1]Formated Data'!$A:$ZZ,MATCH(CQ$1,'[1]Formated Data'!$1:$1,0),FALSE)</f>
        <v>#N/A</v>
      </c>
      <c r="CR3" s="113" t="e">
        <f>VLOOKUP($A3,'[1]Formated Data'!$A:$ZZ,MATCH(CR$1,'[1]Formated Data'!$1:$1,0),FALSE)</f>
        <v>#N/A</v>
      </c>
      <c r="CS3" s="113" t="e">
        <f>VLOOKUP($A3,'[1]Formated Data'!$A:$ZZ,MATCH(CS$1,'[1]Formated Data'!$1:$1,0),FALSE)</f>
        <v>#N/A</v>
      </c>
      <c r="CT3" s="113" t="e">
        <f>VLOOKUP($A3,'[1]Formated Data'!$A:$ZZ,MATCH(CT$1,'[1]Formated Data'!$1:$1,0),FALSE)</f>
        <v>#N/A</v>
      </c>
      <c r="CU3" s="113" t="e">
        <f>VLOOKUP($A3,'[1]Formated Data'!$A:$ZZ,MATCH(CU$1,'[1]Formated Data'!$1:$1,0),FALSE)</f>
        <v>#N/A</v>
      </c>
      <c r="CV3" s="113" t="e">
        <f>VLOOKUP($A3,'[1]Formated Data'!$A:$ZZ,MATCH(CV$1,'[1]Formated Data'!$1:$1,0),FALSE)</f>
        <v>#N/A</v>
      </c>
      <c r="CW3" s="113" t="e">
        <f>VLOOKUP($A3,'[1]Formated Data'!$A:$ZZ,MATCH(CW$1,'[1]Formated Data'!$1:$1,0),FALSE)</f>
        <v>#N/A</v>
      </c>
      <c r="CX3" s="113" t="e">
        <f>VLOOKUP($A3,'[1]Formated Data'!$A:$ZZ,MATCH(CX$1,'[1]Formated Data'!$1:$1,0),FALSE)</f>
        <v>#N/A</v>
      </c>
      <c r="CY3" s="113" t="e">
        <f>VLOOKUP($A3,'[1]Formated Data'!$A:$ZZ,MATCH(CY$1,'[1]Formated Data'!$1:$1,0),FALSE)</f>
        <v>#N/A</v>
      </c>
      <c r="CZ3" s="113" t="e">
        <f>VLOOKUP($A3,'[1]Formated Data'!$A:$ZZ,MATCH(CZ$1,'[1]Formated Data'!$1:$1,0),FALSE)</f>
        <v>#N/A</v>
      </c>
      <c r="DA3" s="113" t="e">
        <f>VLOOKUP($A3,'[1]Formated Data'!$A:$ZZ,MATCH(DA$1,'[1]Formated Data'!$1:$1,0),FALSE)</f>
        <v>#N/A</v>
      </c>
      <c r="DB3" s="113" t="e">
        <f>VLOOKUP($A3,'[1]Formated Data'!$A:$ZZ,MATCH(DB$1,'[1]Formated Data'!$1:$1,0),FALSE)</f>
        <v>#N/A</v>
      </c>
      <c r="DC3" s="113" t="e">
        <f>VLOOKUP($A3,'[1]Formated Data'!$A:$ZZ,MATCH(DC$1,'[1]Formated Data'!$1:$1,0),FALSE)</f>
        <v>#N/A</v>
      </c>
      <c r="DD3" s="113" t="e">
        <f>VLOOKUP($A3,'[1]Formated Data'!$A:$ZZ,MATCH(DD$1,'[1]Formated Data'!$1:$1,0),FALSE)</f>
        <v>#N/A</v>
      </c>
      <c r="DF3" s="8">
        <f>_xll.BDH(DF$1,DG$2,"1/1/2002",$A$3,"Dir=V","Dts=S","Sort=D","Quote=C","QtTyp=Y","Days=T","Per=cm","DtFmt=D","UseDPDF=Y","cols=2;rows=146")</f>
        <v>41698</v>
      </c>
      <c r="DG3" s="27">
        <v>5553.6153000000004</v>
      </c>
      <c r="DH3" s="27">
        <f>DG3/DG4-1</f>
        <v>1.7171740667343283E-2</v>
      </c>
      <c r="DI3" s="8">
        <f>_xll.BDH(DI$1,DJ$2,"1/1/2002",$A$3,"Dir=V","Dts=S","Sort=D","Quote=C","QtTyp=Y","Days=T","Per=cm","DtFmt=D","UseDPDF=Y","cols=2;rows=146")</f>
        <v>41698</v>
      </c>
      <c r="DJ3" s="27">
        <v>12242.44</v>
      </c>
      <c r="DK3" s="27">
        <f>DJ3/DJ4-1</f>
        <v>2.0261148131727635E-2</v>
      </c>
      <c r="DL3" s="8">
        <f>_xll.BDH(DL$1,DM$2,"1/1/2002",$A$3,"Dir=V","Dts=S","Sort=D","Quote=C","QtTyp=Y","Days=T","Per=cm","DtFmt=D","UseDPDF=Y","cols=2;rows=146")</f>
        <v>41698</v>
      </c>
      <c r="DM3" s="27">
        <v>13992.45</v>
      </c>
      <c r="DN3" s="27">
        <f>DM3/DM4-1</f>
        <v>1.5090939560068906E-2</v>
      </c>
      <c r="DO3" s="8">
        <f>_xll.BDH(DO$1,DP$2,"1/1/2002",$A$3,"Dir=V","Dts=S","Sort=D","Quote=C","QtTyp=Y","Days=T","Per=cm","DtFmt=D","UseDPDF=Y","cols=2;rows=146")</f>
        <v>41698</v>
      </c>
      <c r="DP3" s="27">
        <v>10275.26</v>
      </c>
      <c r="DQ3" s="27">
        <f>DP3/DP4-1</f>
        <v>1.0738641896737011E-2</v>
      </c>
      <c r="DR3" s="8">
        <f>_xll.BDH(DR$1,DS$2,"1/1/2002",$A$3,"Dir=V","Dts=S","Sort=D","Quote=C","QtTyp=Y","Days=T","Per=cm","DtFmt=D","UseDPDF=Y","cols=2;rows=146")</f>
        <v>41698</v>
      </c>
      <c r="DS3" s="27">
        <v>10706.86</v>
      </c>
      <c r="DT3" s="27">
        <f>DS3/DS4-1</f>
        <v>1.6957105257908944E-2</v>
      </c>
      <c r="DU3" s="8">
        <f>_xll.BDH(DU$1,DV$2,"1/1/2002",$A$3,"Dir=V","Dts=S","Sort=D","Quote=C","QtTyp=Y","Days=T","Per=cm","DtFmt=D","UseDPDF=Y","cols=2;rows=146")</f>
        <v>41698</v>
      </c>
      <c r="DV3" s="27">
        <v>7371.47</v>
      </c>
      <c r="DW3" s="27">
        <f>DV3/DV4-1</f>
        <v>1.0706969882276818E-2</v>
      </c>
      <c r="DX3" s="8">
        <f>_xll.BDH(DX$1,DY$2,"1/1/2002",$A$3,"Dir=V","Dts=S","Sort=D","Quote=C","QtTyp=Y","Days=T","Per=cm","DtFmt=D","UseDPDF=Y","cols=2;rows=146")</f>
        <v>41698</v>
      </c>
      <c r="DY3" s="27">
        <v>7237.72</v>
      </c>
      <c r="DZ3" s="27">
        <f>DY3/DY4-1</f>
        <v>1.0273418089032704E-2</v>
      </c>
      <c r="EA3" s="8">
        <f>_xll.BDH(EA$1,EB$2,"1/1/2002",$A$3,"Dir=V","Dts=S","Sort=D","Quote=C","QtTyp=Y","Days=T","Per=cm","DtFmt=D","UseDPDF=Y","cols=2;rows=146")</f>
        <v>41698</v>
      </c>
      <c r="EB3" s="27">
        <v>6994.48</v>
      </c>
      <c r="EC3" s="27">
        <f>EB3/EB4-1</f>
        <v>1.0173251454353105E-2</v>
      </c>
      <c r="ED3" s="8">
        <f>_xll.BDH(ED$1,EE$2,"1/1/2002",$A$3,"Dir=V","Dts=S","Sort=D","Quote=C","QtTyp=Y","Days=T","Per=cm","DtFmt=D","UseDPDF=Y","cols=2;rows=146")</f>
        <v>41698</v>
      </c>
      <c r="EE3" s="27">
        <v>14901.64</v>
      </c>
      <c r="EF3" s="27">
        <f>EE3/EE4-1</f>
        <v>2.5518845103823962E-2</v>
      </c>
      <c r="EG3" s="8">
        <f>_xll.BDH(EG$1,EH$2,"1/1/2002",$A$3,"Dir=V","Dts=S","Sort=D","Quote=C","QtTyp=Y","Days=T","Per=cm","DtFmt=D","UseDPDF=Y","cols=2;rows=146")</f>
        <v>41698</v>
      </c>
      <c r="EH3" s="27">
        <v>5272.41</v>
      </c>
      <c r="EI3" s="27">
        <f>EH3/EH4-1</f>
        <v>1.6601398682299928E-2</v>
      </c>
      <c r="EK3" s="8">
        <f>_xll.BDH(EK$1,EL$2,"1/1/2002",$A$3,"Dir=V","Dts=S","Sort=D","Quote=C","QtTyp=Y","Days=T","Per=cm","DtFmt=D","UseDPDF=Y","cols=2;rows=146")</f>
        <v>41698</v>
      </c>
      <c r="EL3" s="27">
        <v>79.691000000000003</v>
      </c>
      <c r="EM3" s="27">
        <f>EL3/EL4-1</f>
        <v>-1.9923503585000835E-2</v>
      </c>
      <c r="EO3" s="8">
        <f>_xll.BDH(EO$1,EP$2,"1/1/2002",$A$3,"Dir=V","Dts=S","Sort=D","Quote=C","QtTyp=Y","Days=T","Per=cm","DtFmt=D","UseDPDF=Y","cols=2;rows=146")</f>
        <v>41698</v>
      </c>
      <c r="EP3" s="27">
        <v>10533.114600000001</v>
      </c>
      <c r="EQ3" s="27">
        <f>EP3/EP4-1</f>
        <v>5.0324463265408959E-2</v>
      </c>
      <c r="ES3" s="8">
        <f>_xll.BDH(ES$1,ET$2,"1/1/2002",$A$3,"Dir=V","Dts=S","Sort=D","Quote=C","QtTyp=Y","Days=T","Per=cm","DtFmt=D","UseDPDF=Y","cols=2;rows=146")</f>
        <v>41698</v>
      </c>
      <c r="ET3" s="27">
        <v>1324.3028999999999</v>
      </c>
      <c r="EU3" s="27">
        <f>ET3/ET4-1</f>
        <v>3.2542522211349789E-2</v>
      </c>
      <c r="EW3" s="8">
        <f>_xll.BDH(EW$1,EX$2,"1/1/2002",$A$3,"Dir=V","Dts=S","Sort=D","Quote=C","QtTyp=Y","Days=T","Per=cm","DtFmt=D","UseDPDF=Y","cols=2;rows=146")</f>
        <v>41698</v>
      </c>
      <c r="EX3" s="27">
        <v>2271.1614</v>
      </c>
      <c r="EY3" s="27">
        <f>EX3/EX4-1</f>
        <v>5.052582227291369E-2</v>
      </c>
      <c r="FA3" s="8">
        <f>_xll.BDH(FA$1,FB$2,"1/1/2002",$A$3,"Dir=V","Dts=S","Sort=D","Quote=C","QtTyp=Y","Days=T","Per=cm","DtFmt=D","UseDPDF=Y","cols=2;rows=146")</f>
        <v>41698</v>
      </c>
      <c r="FB3" s="27">
        <v>173.17230000000001</v>
      </c>
      <c r="FC3" s="27">
        <f>FB3/FB4-1</f>
        <v>4.794193521448431E-2</v>
      </c>
      <c r="FE3" s="8">
        <f>_xll.BDH(FE$1,FF$2,"1/1/2002",$A$3,"Dir=V","Dts=S","Sort=D","Quote=C","QtTyp=Y","Days=T","Per=cm","DtFmt=D","UseDPDF=Y","cols=2;rows=142")</f>
        <v>41698</v>
      </c>
      <c r="FF3" s="27">
        <v>745.47230000000002</v>
      </c>
      <c r="FG3" s="27">
        <f>FF3/FF4-1</f>
        <v>3.1598103781656839E-2</v>
      </c>
      <c r="FI3" s="6" t="e">
        <f>VLOOKUP($A3,Funds!$A:$CD,MATCH(Factors!FI$1,Funds!$1:$1,0),FALSE)</f>
        <v>#N/A</v>
      </c>
      <c r="FJ3" s="6" t="e">
        <f>VLOOKUP($A3,Funds!$A:$CD,MATCH(Factors!FJ$1,Funds!$1:$1,0),FALSE)</f>
        <v>#N/A</v>
      </c>
    </row>
    <row r="4" spans="1:166" x14ac:dyDescent="0.25">
      <c r="A4" s="26">
        <f>EOMONTH(A3,-1)</f>
        <v>41670</v>
      </c>
      <c r="B4" s="26">
        <v>41670</v>
      </c>
      <c r="C4" s="27">
        <v>1210.4123999999999</v>
      </c>
      <c r="D4" s="27">
        <f>C4/C5-1</f>
        <v>-3.5485314290791492E-2</v>
      </c>
      <c r="E4" s="26">
        <v>41670</v>
      </c>
      <c r="F4" s="27">
        <v>987.02779999999996</v>
      </c>
      <c r="G4" s="27">
        <f>F4/F5-1</f>
        <v>-2.8452163148899756E-2</v>
      </c>
      <c r="H4" s="26">
        <v>41670</v>
      </c>
      <c r="I4" s="27">
        <v>1130.2598</v>
      </c>
      <c r="J4" s="27">
        <f>I4/I5-1</f>
        <v>3.6709039371174423E-3</v>
      </c>
      <c r="K4" s="26">
        <v>41670</v>
      </c>
      <c r="L4" s="27">
        <v>3338.9207999999999</v>
      </c>
      <c r="M4" s="27">
        <f>L4/L5-1</f>
        <v>-1.9692378102138863E-2</v>
      </c>
      <c r="N4" s="26">
        <v>41670</v>
      </c>
      <c r="O4" s="27">
        <v>2017.2824000000001</v>
      </c>
      <c r="P4" s="27">
        <f>O4/O5-1</f>
        <v>-3.524626733940317E-2</v>
      </c>
      <c r="Q4" s="26">
        <v>41670</v>
      </c>
      <c r="R4" s="27">
        <v>38.588099999999997</v>
      </c>
      <c r="S4" s="27">
        <f>R4/R5-1</f>
        <v>0</v>
      </c>
      <c r="T4" s="26">
        <v>41670</v>
      </c>
      <c r="U4" s="27">
        <v>2266.3424</v>
      </c>
      <c r="V4" s="27">
        <f>U4/U5-1</f>
        <v>-3.4550911843065024E-2</v>
      </c>
      <c r="W4" s="26">
        <v>41670</v>
      </c>
      <c r="X4" s="27">
        <v>139.21879999999999</v>
      </c>
      <c r="Y4" s="27">
        <f>X4/X5-1</f>
        <v>-7.813836277181796E-3</v>
      </c>
      <c r="Z4" s="26">
        <v>41670</v>
      </c>
      <c r="AA4" s="27">
        <v>110.42</v>
      </c>
      <c r="AB4" s="27">
        <f>AA4/AA5-1</f>
        <v>-2.222615779686532E-2</v>
      </c>
      <c r="AC4" s="26">
        <v>41670</v>
      </c>
      <c r="AD4" s="27">
        <v>944.98099999999999</v>
      </c>
      <c r="AE4" s="27">
        <f>AD4/AD5-1</f>
        <v>-1.7187684870610953E-3</v>
      </c>
      <c r="AF4" s="26">
        <v>41670</v>
      </c>
      <c r="AG4" s="27">
        <v>310.79969999999997</v>
      </c>
      <c r="AH4" s="27">
        <f>AG4/AG5-1</f>
        <v>-2.2742596271640991E-4</v>
      </c>
      <c r="AI4" s="26">
        <v>41670</v>
      </c>
      <c r="AJ4" s="27">
        <v>144</v>
      </c>
      <c r="AK4" s="27">
        <f>AJ4/AJ5-1</f>
        <v>4.4642857142855874E-3</v>
      </c>
      <c r="AL4" s="26">
        <v>41670</v>
      </c>
      <c r="AM4" s="27">
        <v>148.62899999999999</v>
      </c>
      <c r="AN4" s="27">
        <f>AM4/AM5-1</f>
        <v>-5.5121081706064334E-3</v>
      </c>
      <c r="AO4" s="26">
        <v>41670</v>
      </c>
      <c r="AP4" s="27">
        <v>283.31180000000001</v>
      </c>
      <c r="AQ4" s="27">
        <f>AP4/AP5-1</f>
        <v>1.1206326397239508E-2</v>
      </c>
      <c r="AR4" s="26">
        <v>41670</v>
      </c>
      <c r="AS4" s="27">
        <v>1833.76</v>
      </c>
      <c r="AT4" s="27">
        <f>AS4/AS5-1</f>
        <v>1.4775324849461313E-2</v>
      </c>
      <c r="AU4" s="26">
        <v>41670</v>
      </c>
      <c r="AV4" s="27">
        <v>1593.29</v>
      </c>
      <c r="AW4" s="27">
        <f>AV4/AV5-1</f>
        <v>7.0155923119219477E-3</v>
      </c>
      <c r="AY4" s="27">
        <f>D4-G4</f>
        <v>-7.0331511418917358E-3</v>
      </c>
      <c r="AZ4" s="27">
        <f>M4-P4</f>
        <v>1.5553889237264307E-2</v>
      </c>
      <c r="BA4" s="27">
        <f t="shared" ref="BA4:BA67" si="3">AW4-AT4</f>
        <v>-7.7597325375393655E-3</v>
      </c>
      <c r="BC4" s="26">
        <v>41670</v>
      </c>
      <c r="BD4" s="27">
        <v>1503.73</v>
      </c>
      <c r="BE4" s="27">
        <f>BD4/BD5-1</f>
        <v>-8.7932659666329904E-3</v>
      </c>
      <c r="BF4" s="26">
        <v>41670</v>
      </c>
      <c r="BG4" s="27">
        <v>1131.47</v>
      </c>
      <c r="BH4" s="27">
        <f>BG4/BG5-1</f>
        <v>-9.5589072033194222E-3</v>
      </c>
      <c r="BI4" s="26">
        <v>41670</v>
      </c>
      <c r="BJ4" s="27">
        <v>1109.3399999999999</v>
      </c>
      <c r="BK4" s="27">
        <f>BJ4/BJ5-1</f>
        <v>1.178380547600355E-2</v>
      </c>
      <c r="BL4" s="26">
        <v>41670</v>
      </c>
      <c r="BM4" s="27">
        <v>427.65</v>
      </c>
      <c r="BN4" s="27">
        <f t="shared" si="1"/>
        <v>2.0936783804430759E-2</v>
      </c>
      <c r="BP4" s="26">
        <v>41639</v>
      </c>
      <c r="BQ4" s="27">
        <v>-6.4999999999999997E-4</v>
      </c>
      <c r="BR4" s="27">
        <f t="shared" si="2"/>
        <v>-6.4999999999999997E-4</v>
      </c>
      <c r="BT4" s="26">
        <v>41670</v>
      </c>
      <c r="BU4" s="27">
        <v>1341.67</v>
      </c>
      <c r="BV4" s="27">
        <f t="shared" ref="BV4:BV67" si="4">BU4/BU5-1</f>
        <v>-1.9096498731530298E-2</v>
      </c>
      <c r="BX4" s="6">
        <f>VLOOKUP($A4,Replications!$A:$AK,MATCH(BX$2,Replications!$1:$1,0),FALSE)</f>
        <v>-3.9E-2</v>
      </c>
      <c r="BY4" s="6">
        <f>VLOOKUP($A4,Replications!$A:$AK,MATCH(BY$2,Replications!$1:$1,0),FALSE)</f>
        <v>1.2800000000000001E-2</v>
      </c>
      <c r="BZ4" s="6" t="str">
        <f>VLOOKUP($A4,Replications!$A:$AK,MATCH(BZ$2,Replications!$1:$1,0),FALSE)</f>
        <v/>
      </c>
      <c r="CA4" s="6">
        <f>VLOOKUP($A4,Replications!$A:$AK,MATCH(CA$2,Replications!$1:$1,0),FALSE)</f>
        <v>-6.6699999999999995E-2</v>
      </c>
      <c r="CB4" s="6">
        <f>VLOOKUP($A4,Replications!$A:$AK,MATCH(CB$2,Replications!$1:$1,0),FALSE)</f>
        <v>-3.9800000000000002E-2</v>
      </c>
      <c r="CC4" s="6">
        <f>VLOOKUP($A4,Replications!$A:$AK,MATCH(CC$2,Replications!$1:$1,0),FALSE)</f>
        <v>1.7899999999999999E-2</v>
      </c>
      <c r="CD4" s="6">
        <f>VLOOKUP($A4,Replications!$A:$AK,MATCH(CD$2,Replications!$1:$1,0),FALSE)</f>
        <v>-1.5900000000000001E-2</v>
      </c>
      <c r="CE4" s="6">
        <f>VLOOKUP($A4,Replications!$A:$AK,MATCH(CE$2,Replications!$1:$1,0),FALSE)</f>
        <v>-3.4500000000000003E-2</v>
      </c>
      <c r="CF4" s="6">
        <f>VLOOKUP($A4,Replications!$A:$AK,MATCH(CF$2,Replications!$1:$1,0),FALSE)</f>
        <v>-2.1783333333333332E-2</v>
      </c>
      <c r="CG4" s="6">
        <f>VLOOKUP($A4,Replications!$A:$AK,MATCH(CG$2,Replications!$1:$1,0),FALSE)</f>
        <v>0</v>
      </c>
      <c r="CH4" s="113" t="e">
        <f>VLOOKUP($A4,'[1]Formated Data'!$A:$ZZ,MATCH(CH$1,'[1]Formated Data'!$1:$1,0),FALSE)</f>
        <v>#N/A</v>
      </c>
      <c r="CI4" s="113" t="e">
        <f>VLOOKUP($A4,'[1]Formated Data'!$A:$ZZ,MATCH(CI$1,'[1]Formated Data'!$1:$1,0),FALSE)</f>
        <v>#N/A</v>
      </c>
      <c r="CJ4" s="113" t="e">
        <f>VLOOKUP($A4,'[1]Formated Data'!$A:$ZZ,MATCH(CJ$1,'[1]Formated Data'!$1:$1,0),FALSE)</f>
        <v>#N/A</v>
      </c>
      <c r="CK4" s="113" t="e">
        <f>VLOOKUP($A4,'[1]Formated Data'!$A:$ZZ,MATCH(CK$1,'[1]Formated Data'!$1:$1,0),FALSE)</f>
        <v>#N/A</v>
      </c>
      <c r="CL4" s="113" t="e">
        <f>VLOOKUP($A4,'[1]Formated Data'!$A:$ZZ,MATCH(CL$1,'[1]Formated Data'!$1:$1,0),FALSE)</f>
        <v>#N/A</v>
      </c>
      <c r="CM4" s="113" t="e">
        <f>VLOOKUP($A4,'[1]Formated Data'!$A:$ZZ,MATCH(CM$1,'[1]Formated Data'!$1:$1,0),FALSE)</f>
        <v>#N/A</v>
      </c>
      <c r="CN4" s="113" t="e">
        <f>VLOOKUP($A4,'[1]Formated Data'!$A:$ZZ,MATCH(CN$1,'[1]Formated Data'!$1:$1,0),FALSE)</f>
        <v>#N/A</v>
      </c>
      <c r="CO4" s="113" t="e">
        <f>VLOOKUP($A4,'[1]Formated Data'!$A:$ZZ,MATCH(CO$1,'[1]Formated Data'!$1:$1,0),FALSE)</f>
        <v>#N/A</v>
      </c>
      <c r="CP4" s="113" t="e">
        <f>VLOOKUP($A4,'[1]Formated Data'!$A:$ZZ,MATCH(CP$1,'[1]Formated Data'!$1:$1,0),FALSE)</f>
        <v>#N/A</v>
      </c>
      <c r="CQ4" s="113" t="e">
        <f>VLOOKUP($A4,'[1]Formated Data'!$A:$ZZ,MATCH(CQ$1,'[1]Formated Data'!$1:$1,0),FALSE)</f>
        <v>#N/A</v>
      </c>
      <c r="CR4" s="113" t="e">
        <f>VLOOKUP($A4,'[1]Formated Data'!$A:$ZZ,MATCH(CR$1,'[1]Formated Data'!$1:$1,0),FALSE)</f>
        <v>#N/A</v>
      </c>
      <c r="CS4" s="113" t="e">
        <f>VLOOKUP($A4,'[1]Formated Data'!$A:$ZZ,MATCH(CS$1,'[1]Formated Data'!$1:$1,0),FALSE)</f>
        <v>#N/A</v>
      </c>
      <c r="CT4" s="113" t="e">
        <f>VLOOKUP($A4,'[1]Formated Data'!$A:$ZZ,MATCH(CT$1,'[1]Formated Data'!$1:$1,0),FALSE)</f>
        <v>#N/A</v>
      </c>
      <c r="CU4" s="113" t="e">
        <f>VLOOKUP($A4,'[1]Formated Data'!$A:$ZZ,MATCH(CU$1,'[1]Formated Data'!$1:$1,0),FALSE)</f>
        <v>#N/A</v>
      </c>
      <c r="CV4" s="113" t="e">
        <f>VLOOKUP($A4,'[1]Formated Data'!$A:$ZZ,MATCH(CV$1,'[1]Formated Data'!$1:$1,0),FALSE)</f>
        <v>#N/A</v>
      </c>
      <c r="CW4" s="113" t="e">
        <f>VLOOKUP($A4,'[1]Formated Data'!$A:$ZZ,MATCH(CW$1,'[1]Formated Data'!$1:$1,0),FALSE)</f>
        <v>#N/A</v>
      </c>
      <c r="CX4" s="113" t="e">
        <f>VLOOKUP($A4,'[1]Formated Data'!$A:$ZZ,MATCH(CX$1,'[1]Formated Data'!$1:$1,0),FALSE)</f>
        <v>#N/A</v>
      </c>
      <c r="CY4" s="113" t="e">
        <f>VLOOKUP($A4,'[1]Formated Data'!$A:$ZZ,MATCH(CY$1,'[1]Formated Data'!$1:$1,0),FALSE)</f>
        <v>#N/A</v>
      </c>
      <c r="CZ4" s="113" t="e">
        <f>VLOOKUP($A4,'[1]Formated Data'!$A:$ZZ,MATCH(CZ$1,'[1]Formated Data'!$1:$1,0),FALSE)</f>
        <v>#N/A</v>
      </c>
      <c r="DA4" s="113" t="e">
        <f>VLOOKUP($A4,'[1]Formated Data'!$A:$ZZ,MATCH(DA$1,'[1]Formated Data'!$1:$1,0),FALSE)</f>
        <v>#N/A</v>
      </c>
      <c r="DB4" s="113" t="e">
        <f>VLOOKUP($A4,'[1]Formated Data'!$A:$ZZ,MATCH(DB$1,'[1]Formated Data'!$1:$1,0),FALSE)</f>
        <v>#N/A</v>
      </c>
      <c r="DC4" s="113" t="e">
        <f>VLOOKUP($A4,'[1]Formated Data'!$A:$ZZ,MATCH(DC$1,'[1]Formated Data'!$1:$1,0),FALSE)</f>
        <v>#N/A</v>
      </c>
      <c r="DD4" s="113" t="e">
        <f>VLOOKUP($A4,'[1]Formated Data'!$A:$ZZ,MATCH(DD$1,'[1]Formated Data'!$1:$1,0),FALSE)</f>
        <v>#N/A</v>
      </c>
      <c r="DF4" s="26">
        <v>41670</v>
      </c>
      <c r="DG4" s="27">
        <v>5459.86</v>
      </c>
      <c r="DH4" s="27">
        <f t="shared" ref="DH4:DH67" si="5">DG4/DG5-1</f>
        <v>-4.0713185669560836E-3</v>
      </c>
      <c r="DI4" s="26">
        <v>41670</v>
      </c>
      <c r="DJ4" s="27">
        <v>11999.32</v>
      </c>
      <c r="DK4" s="27">
        <f t="shared" ref="DK4:DK67" si="6">DJ4/DJ5-1</f>
        <v>-5.2410188898855958E-3</v>
      </c>
      <c r="DL4" s="26">
        <v>41670</v>
      </c>
      <c r="DM4" s="27">
        <v>13784.43</v>
      </c>
      <c r="DN4" s="27">
        <f t="shared" ref="DN4:DN67" si="7">DM4/DM5-1</f>
        <v>-8.4021341996355359E-3</v>
      </c>
      <c r="DO4" s="26">
        <v>41670</v>
      </c>
      <c r="DP4" s="27">
        <v>10166.09</v>
      </c>
      <c r="DQ4" s="27">
        <f t="shared" ref="DQ4:DQ67" si="8">DP4/DP5-1</f>
        <v>6.4698230030670878E-3</v>
      </c>
      <c r="DR4" s="26">
        <v>41670</v>
      </c>
      <c r="DS4" s="27">
        <v>10528.33</v>
      </c>
      <c r="DT4" s="27">
        <f t="shared" ref="DT4:DT67" si="9">DS4/DS5-1</f>
        <v>-1.6716601353093052E-2</v>
      </c>
      <c r="DU4" s="26">
        <v>41670</v>
      </c>
      <c r="DV4" s="27">
        <v>7293.38</v>
      </c>
      <c r="DW4" s="27">
        <f t="shared" ref="DW4:DW67" si="10">DV4/DV5-1</f>
        <v>8.695098962590464E-3</v>
      </c>
      <c r="DX4" s="26">
        <v>41670</v>
      </c>
      <c r="DY4" s="27">
        <v>7164.12</v>
      </c>
      <c r="DZ4" s="27">
        <f t="shared" ref="DZ4:DZ67" si="11">DY4/DY5-1</f>
        <v>1.1871351554433751E-2</v>
      </c>
      <c r="EA4" s="26">
        <v>41670</v>
      </c>
      <c r="EB4" s="27">
        <v>6924.04</v>
      </c>
      <c r="EC4" s="27">
        <f t="shared" ref="EC4:EC67" si="12">EB4/EB5-1</f>
        <v>2.9471251083501571E-4</v>
      </c>
      <c r="ED4" s="26">
        <v>41670</v>
      </c>
      <c r="EE4" s="27">
        <v>14530.83</v>
      </c>
      <c r="EF4" s="27">
        <f t="shared" ref="EF4:EF67" si="13">EE4/EE5-1</f>
        <v>-1.7655501389603367E-2</v>
      </c>
      <c r="EG4" s="26">
        <v>41670</v>
      </c>
      <c r="EH4" s="27">
        <v>5186.3100000000004</v>
      </c>
      <c r="EI4" s="27">
        <f t="shared" ref="EI4:EI67" si="14">EH4/EH5-1</f>
        <v>9.0058015338461139E-3</v>
      </c>
      <c r="EK4" s="26">
        <v>41670</v>
      </c>
      <c r="EL4" s="27">
        <v>81.311000000000007</v>
      </c>
      <c r="EM4" s="27">
        <f t="shared" ref="EM4:EM67" si="15">EL4/EL5-1</f>
        <v>1.5943024926594829E-2</v>
      </c>
      <c r="EO4" s="26">
        <v>41670</v>
      </c>
      <c r="EP4" s="27">
        <v>10028.4388</v>
      </c>
      <c r="EQ4" s="27">
        <f t="shared" ref="EQ4:EQ67" si="16">EP4/EP5-1</f>
        <v>-3.4553566170635208E-2</v>
      </c>
      <c r="ES4" s="26">
        <v>41670</v>
      </c>
      <c r="ET4" s="27">
        <v>1282.5650000000001</v>
      </c>
      <c r="EU4" s="27">
        <f t="shared" ref="EU4:EU67" si="17">ET4/ET5-1</f>
        <v>-6.5516198719840157E-2</v>
      </c>
      <c r="EW4" s="26">
        <v>41670</v>
      </c>
      <c r="EX4" s="27">
        <v>2161.9281999999998</v>
      </c>
      <c r="EY4" s="27">
        <f t="shared" ref="EY4:EY67" si="18">EX4/EX5-1</f>
        <v>-3.6713656877593981E-2</v>
      </c>
      <c r="FA4" s="26">
        <v>41670</v>
      </c>
      <c r="FB4" s="27">
        <v>165.2499</v>
      </c>
      <c r="FC4" s="27">
        <f t="shared" ref="FC4:FC67" si="19">FB4/FB5-1</f>
        <v>-1.7226644622397758E-2</v>
      </c>
      <c r="FE4" s="26">
        <v>41670</v>
      </c>
      <c r="FF4" s="27">
        <v>722.63829999999996</v>
      </c>
      <c r="FG4" s="27">
        <f t="shared" ref="FG4:FG67" si="20">FF4/FF5-1</f>
        <v>8.5565049912246227E-3</v>
      </c>
      <c r="FI4" s="6">
        <f>VLOOKUP($A4,Funds!$A:$CD,MATCH(Factors!FI$1,Funds!$1:$1,0),FALSE)</f>
        <v>-5.0000000000000001E-3</v>
      </c>
      <c r="FJ4" s="6">
        <f>VLOOKUP($A4,Funds!$A:$CD,MATCH(Factors!FJ$1,Funds!$1:$1,0),FALSE)</f>
        <v>-4.9750000000000011E-3</v>
      </c>
    </row>
    <row r="5" spans="1:166" x14ac:dyDescent="0.25">
      <c r="A5" s="26">
        <f t="shared" ref="A5:A68" si="21">EOMONTH(A4,-1)</f>
        <v>41639</v>
      </c>
      <c r="B5" s="26">
        <v>41639</v>
      </c>
      <c r="C5" s="27">
        <v>1254.9445000000001</v>
      </c>
      <c r="D5" s="27">
        <f t="shared" ref="D5:D68" si="22">C5/C6-1</f>
        <v>2.5278522487885091E-2</v>
      </c>
      <c r="E5" s="26">
        <v>41639</v>
      </c>
      <c r="F5" s="27">
        <v>1015.9333</v>
      </c>
      <c r="G5" s="27">
        <f t="shared" ref="G5:G68" si="23">F5/F6-1</f>
        <v>2.853355603491714E-2</v>
      </c>
      <c r="H5" s="26">
        <v>41639</v>
      </c>
      <c r="I5" s="27">
        <v>1126.1259</v>
      </c>
      <c r="J5" s="27">
        <f t="shared" ref="J5:J68" si="24">I5/I6-1</f>
        <v>5.0612474396563023E-3</v>
      </c>
      <c r="K5" s="26">
        <v>41639</v>
      </c>
      <c r="L5" s="27">
        <v>3405.9929000000002</v>
      </c>
      <c r="M5" s="27">
        <f t="shared" ref="M5:M68" si="25">L5/L6-1</f>
        <v>2.2723670147928088E-2</v>
      </c>
      <c r="N5" s="26">
        <v>41639</v>
      </c>
      <c r="O5" s="27">
        <v>2090.9816999999998</v>
      </c>
      <c r="P5" s="27">
        <f t="shared" ref="P5:P68" si="26">O5/O6-1</f>
        <v>2.5789284553543457E-2</v>
      </c>
      <c r="Q5" s="26">
        <v>41639</v>
      </c>
      <c r="R5" s="27">
        <v>38.588099999999997</v>
      </c>
      <c r="S5" s="27">
        <f t="shared" ref="S5:S68" si="27">R5/R6-1</f>
        <v>1.5535109927416801E-2</v>
      </c>
      <c r="T5" s="26">
        <v>41639</v>
      </c>
      <c r="U5" s="27">
        <v>2347.4488999999999</v>
      </c>
      <c r="V5" s="27">
        <f t="shared" ref="V5:V68" si="28">U5/U6-1</f>
        <v>2.5208448303300823E-2</v>
      </c>
      <c r="W5" s="26">
        <v>41639</v>
      </c>
      <c r="X5" s="27">
        <v>140.3152</v>
      </c>
      <c r="Y5" s="27">
        <f t="shared" ref="Y5:Y68" si="29">X5/X6-1</f>
        <v>6.7328278450933254E-3</v>
      </c>
      <c r="Z5" s="26">
        <v>41639</v>
      </c>
      <c r="AA5" s="27">
        <v>112.93</v>
      </c>
      <c r="AB5" s="27">
        <f t="shared" ref="AB5:AB68" si="30">AA5/AA6-1</f>
        <v>4.4294826364299489E-4</v>
      </c>
      <c r="AC5" s="26">
        <v>41639</v>
      </c>
      <c r="AD5" s="27">
        <v>946.60799999999995</v>
      </c>
      <c r="AE5" s="27">
        <f t="shared" ref="AE5:AE68" si="31">AD5/AD6-1</f>
        <v>-4.6319030339229128E-3</v>
      </c>
      <c r="AF5" s="26">
        <v>41639</v>
      </c>
      <c r="AG5" s="27">
        <v>310.87040000000002</v>
      </c>
      <c r="AH5" s="27">
        <f t="shared" ref="AH5:AH68" si="32">AG5/AG6-1</f>
        <v>1.2671818787127975E-2</v>
      </c>
      <c r="AI5" s="26">
        <v>41639</v>
      </c>
      <c r="AJ5" s="27">
        <v>143.36000000000001</v>
      </c>
      <c r="AK5" s="27">
        <f t="shared" ref="AK5:AK68" si="33">AJ5/AJ6-1</f>
        <v>1.0360138135175223E-2</v>
      </c>
      <c r="AL5" s="26">
        <v>41639</v>
      </c>
      <c r="AM5" s="27">
        <v>149.4528</v>
      </c>
      <c r="AN5" s="27">
        <f t="shared" ref="AN5:AN68" si="34">AM5/AM6-1</f>
        <v>-2.7491445622989108E-3</v>
      </c>
      <c r="AO5" s="26">
        <v>41639</v>
      </c>
      <c r="AP5" s="27">
        <v>280.1721</v>
      </c>
      <c r="AQ5" s="27">
        <f t="shared" ref="AQ5:AQ68" si="35">AP5/AP6-1</f>
        <v>1.9246097503034854E-2</v>
      </c>
      <c r="AR5" s="26">
        <v>41639</v>
      </c>
      <c r="AS5" s="27">
        <v>1807.0600999999999</v>
      </c>
      <c r="AT5" s="27">
        <f t="shared" ref="AT5:AT68" si="36">AS5/AS6-1</f>
        <v>-5.6510925368534748E-3</v>
      </c>
      <c r="AU5" s="26">
        <v>41639</v>
      </c>
      <c r="AV5" s="27">
        <v>1582.19</v>
      </c>
      <c r="AW5" s="27">
        <f t="shared" ref="AW5:AW68" si="37">AV5/AV6-1</f>
        <v>5.3949291478680994E-3</v>
      </c>
      <c r="AY5" s="27">
        <f t="shared" ref="AY5:AY68" si="38">D5-G5</f>
        <v>-3.2550335470320491E-3</v>
      </c>
      <c r="AZ5" s="27">
        <f t="shared" ref="AZ5:AZ68" si="39">M5-P5</f>
        <v>-3.0656144056153689E-3</v>
      </c>
      <c r="BA5" s="27">
        <f t="shared" si="3"/>
        <v>1.1046021684721574E-2</v>
      </c>
      <c r="BC5" s="26">
        <v>41639</v>
      </c>
      <c r="BD5" s="27">
        <v>1517.07</v>
      </c>
      <c r="BE5" s="27">
        <f t="shared" ref="BE5:BE68" si="40">BD5/BD6-1</f>
        <v>4.203293793687779E-3</v>
      </c>
      <c r="BF5" s="26">
        <v>41639</v>
      </c>
      <c r="BG5" s="27">
        <v>1142.3900000000001</v>
      </c>
      <c r="BH5" s="27">
        <f t="shared" ref="BH5:BH68" si="41">BG5/BG6-1</f>
        <v>9.1120164717239938E-4</v>
      </c>
      <c r="BI5" s="26">
        <v>41639</v>
      </c>
      <c r="BJ5" s="27">
        <v>1096.42</v>
      </c>
      <c r="BK5" s="27">
        <f t="shared" ref="BK5:BK68" si="42">BJ5/BJ6-1</f>
        <v>-6.7939705775781345E-3</v>
      </c>
      <c r="BL5" s="26">
        <v>41639</v>
      </c>
      <c r="BM5" s="27">
        <v>418.88</v>
      </c>
      <c r="BN5" s="27">
        <f t="shared" si="1"/>
        <v>5.3522140885635672E-3</v>
      </c>
      <c r="BP5" s="26">
        <v>41608</v>
      </c>
      <c r="BQ5" s="27">
        <v>4.2000000000000002E-4</v>
      </c>
      <c r="BR5" s="27">
        <f t="shared" si="2"/>
        <v>4.2000000000000002E-4</v>
      </c>
      <c r="BT5" s="26">
        <v>41639</v>
      </c>
      <c r="BU5" s="27">
        <v>1367.79</v>
      </c>
      <c r="BV5" s="27">
        <f t="shared" si="4"/>
        <v>1.3433012758768736E-2</v>
      </c>
      <c r="BX5" s="6">
        <f>VLOOKUP($A5,Replications!$A:$AK,MATCH(BX$2,Replications!$1:$1,0),FALSE)</f>
        <v>3.15E-2</v>
      </c>
      <c r="BY5" s="6">
        <f>VLOOKUP($A5,Replications!$A:$AK,MATCH(BY$2,Replications!$1:$1,0),FALSE)</f>
        <v>2.0999999999999999E-3</v>
      </c>
      <c r="BZ5" s="6" t="str">
        <f>VLOOKUP($A5,Replications!$A:$AK,MATCH(BZ$2,Replications!$1:$1,0),FALSE)</f>
        <v/>
      </c>
      <c r="CA5" s="6">
        <f>VLOOKUP($A5,Replications!$A:$AK,MATCH(CA$2,Replications!$1:$1,0),FALSE)</f>
        <v>5.8500000000000003E-2</v>
      </c>
      <c r="CB5" s="6">
        <f>VLOOKUP($A5,Replications!$A:$AK,MATCH(CB$2,Replications!$1:$1,0),FALSE)</f>
        <v>3.7900000000000003E-2</v>
      </c>
      <c r="CC5" s="6">
        <f>VLOOKUP($A5,Replications!$A:$AK,MATCH(CC$2,Replications!$1:$1,0),FALSE)</f>
        <v>3.2300000000000002E-2</v>
      </c>
      <c r="CD5" s="6">
        <f>VLOOKUP($A5,Replications!$A:$AK,MATCH(CD$2,Replications!$1:$1,0),FALSE)</f>
        <v>1.6E-2</v>
      </c>
      <c r="CE5" s="6">
        <f>VLOOKUP($A5,Replications!$A:$AK,MATCH(CE$2,Replications!$1:$1,0),FALSE)</f>
        <v>2.5499999999999998E-2</v>
      </c>
      <c r="CF5" s="6">
        <f>VLOOKUP($A5,Replications!$A:$AK,MATCH(CF$2,Replications!$1:$1,0),FALSE)</f>
        <v>2.9716666666666669E-2</v>
      </c>
      <c r="CG5" s="6">
        <f>VLOOKUP($A5,Replications!$A:$AK,MATCH(CG$2,Replications!$1:$1,0),FALSE)</f>
        <v>0</v>
      </c>
      <c r="CH5" s="113" t="str">
        <f>VLOOKUP($A5,'[1]Formated Data'!$A:$ZZ,MATCH(CH$1,'[1]Formated Data'!$1:$1,0),FALSE)</f>
        <v>-</v>
      </c>
      <c r="CI5" s="113" t="str">
        <f>VLOOKUP($A5,'[1]Formated Data'!$A:$ZZ,MATCH(CI$1,'[1]Formated Data'!$1:$1,0),FALSE)</f>
        <v>-</v>
      </c>
      <c r="CJ5" s="113" t="str">
        <f>VLOOKUP($A5,'[1]Formated Data'!$A:$ZZ,MATCH(CJ$1,'[1]Formated Data'!$1:$1,0),FALSE)</f>
        <v>-</v>
      </c>
      <c r="CK5" s="113" t="str">
        <f>VLOOKUP($A5,'[1]Formated Data'!$A:$ZZ,MATCH(CK$1,'[1]Formated Data'!$1:$1,0),FALSE)</f>
        <v>-</v>
      </c>
      <c r="CL5" s="113" t="str">
        <f>VLOOKUP($A5,'[1]Formated Data'!$A:$ZZ,MATCH(CL$1,'[1]Formated Data'!$1:$1,0),FALSE)</f>
        <v>-</v>
      </c>
      <c r="CM5" s="113" t="str">
        <f>VLOOKUP($A5,'[1]Formated Data'!$A:$ZZ,MATCH(CM$1,'[1]Formated Data'!$1:$1,0),FALSE)</f>
        <v>-</v>
      </c>
      <c r="CN5" s="113" t="str">
        <f>VLOOKUP($A5,'[1]Formated Data'!$A:$ZZ,MATCH(CN$1,'[1]Formated Data'!$1:$1,0),FALSE)</f>
        <v>-</v>
      </c>
      <c r="CO5" s="113" t="str">
        <f>VLOOKUP($A5,'[1]Formated Data'!$A:$ZZ,MATCH(CO$1,'[1]Formated Data'!$1:$1,0),FALSE)</f>
        <v>-</v>
      </c>
      <c r="CP5" s="113" t="str">
        <f>VLOOKUP($A5,'[1]Formated Data'!$A:$ZZ,MATCH(CP$1,'[1]Formated Data'!$1:$1,0),FALSE)</f>
        <v>-</v>
      </c>
      <c r="CQ5" s="113" t="str">
        <f>VLOOKUP($A5,'[1]Formated Data'!$A:$ZZ,MATCH(CQ$1,'[1]Formated Data'!$1:$1,0),FALSE)</f>
        <v>-</v>
      </c>
      <c r="CR5" s="113" t="str">
        <f>VLOOKUP($A5,'[1]Formated Data'!$A:$ZZ,MATCH(CR$1,'[1]Formated Data'!$1:$1,0),FALSE)</f>
        <v>-</v>
      </c>
      <c r="CS5" s="113" t="str">
        <f>VLOOKUP($A5,'[1]Formated Data'!$A:$ZZ,MATCH(CS$1,'[1]Formated Data'!$1:$1,0),FALSE)</f>
        <v>-</v>
      </c>
      <c r="CT5" s="113" t="str">
        <f>VLOOKUP($A5,'[1]Formated Data'!$A:$ZZ,MATCH(CT$1,'[1]Formated Data'!$1:$1,0),FALSE)</f>
        <v>-</v>
      </c>
      <c r="CU5" s="113" t="str">
        <f>VLOOKUP($A5,'[1]Formated Data'!$A:$ZZ,MATCH(CU$1,'[1]Formated Data'!$1:$1,0),FALSE)</f>
        <v>-</v>
      </c>
      <c r="CV5" s="113" t="str">
        <f>VLOOKUP($A5,'[1]Formated Data'!$A:$ZZ,MATCH(CV$1,'[1]Formated Data'!$1:$1,0),FALSE)</f>
        <v>-</v>
      </c>
      <c r="CW5" s="113" t="str">
        <f>VLOOKUP($A5,'[1]Formated Data'!$A:$ZZ,MATCH(CW$1,'[1]Formated Data'!$1:$1,0),FALSE)</f>
        <v>-</v>
      </c>
      <c r="CX5" s="113" t="str">
        <f>VLOOKUP($A5,'[1]Formated Data'!$A:$ZZ,MATCH(CX$1,'[1]Formated Data'!$1:$1,0),FALSE)</f>
        <v>-</v>
      </c>
      <c r="CY5" s="113" t="str">
        <f>VLOOKUP($A5,'[1]Formated Data'!$A:$ZZ,MATCH(CY$1,'[1]Formated Data'!$1:$1,0),FALSE)</f>
        <v>-</v>
      </c>
      <c r="CZ5" s="113" t="str">
        <f>VLOOKUP($A5,'[1]Formated Data'!$A:$ZZ,MATCH(CZ$1,'[1]Formated Data'!$1:$1,0),FALSE)</f>
        <v>-</v>
      </c>
      <c r="DA5" s="113" t="str">
        <f>VLOOKUP($A5,'[1]Formated Data'!$A:$ZZ,MATCH(DA$1,'[1]Formated Data'!$1:$1,0),FALSE)</f>
        <v>-</v>
      </c>
      <c r="DB5" s="113" t="str">
        <f>VLOOKUP($A5,'[1]Formated Data'!$A:$ZZ,MATCH(DB$1,'[1]Formated Data'!$1:$1,0),FALSE)</f>
        <v>-</v>
      </c>
      <c r="DC5" s="113" t="str">
        <f>VLOOKUP($A5,'[1]Formated Data'!$A:$ZZ,MATCH(DC$1,'[1]Formated Data'!$1:$1,0),FALSE)</f>
        <v>-</v>
      </c>
      <c r="DD5" s="113">
        <f>VLOOKUP($A5,'[1]Formated Data'!$A:$ZZ,MATCH(DD$1,'[1]Formated Data'!$1:$1,0),FALSE)</f>
        <v>-3.5000000000000003E-2</v>
      </c>
      <c r="DF5" s="26">
        <v>41639</v>
      </c>
      <c r="DG5" s="27">
        <v>5482.1796999999997</v>
      </c>
      <c r="DH5" s="27">
        <f t="shared" si="5"/>
        <v>1.1079869648375373E-2</v>
      </c>
      <c r="DI5" s="26">
        <v>41639</v>
      </c>
      <c r="DJ5" s="27">
        <v>12062.54</v>
      </c>
      <c r="DK5" s="27">
        <f t="shared" si="6"/>
        <v>1.0541430595197632E-2</v>
      </c>
      <c r="DL5" s="26">
        <v>41639</v>
      </c>
      <c r="DM5" s="27">
        <v>13901.23</v>
      </c>
      <c r="DN5" s="27">
        <f t="shared" si="7"/>
        <v>4.4836471525047106E-3</v>
      </c>
      <c r="DO5" s="26">
        <v>41639</v>
      </c>
      <c r="DP5" s="27">
        <v>10100.74</v>
      </c>
      <c r="DQ5" s="27">
        <f t="shared" si="8"/>
        <v>7.8657661064607254E-3</v>
      </c>
      <c r="DR5" s="26">
        <v>41639</v>
      </c>
      <c r="DS5" s="27">
        <v>10707.32</v>
      </c>
      <c r="DT5" s="27">
        <f t="shared" si="9"/>
        <v>5.036766707403828E-3</v>
      </c>
      <c r="DU5" s="26">
        <v>41639</v>
      </c>
      <c r="DV5" s="27">
        <v>7230.51</v>
      </c>
      <c r="DW5" s="27">
        <f t="shared" si="10"/>
        <v>5.3000462989354347E-3</v>
      </c>
      <c r="DX5" s="26">
        <v>41639</v>
      </c>
      <c r="DY5" s="27">
        <v>7080.07</v>
      </c>
      <c r="DZ5" s="27">
        <f t="shared" si="11"/>
        <v>8.2625444136683601E-3</v>
      </c>
      <c r="EA5" s="26">
        <v>41639</v>
      </c>
      <c r="EB5" s="27">
        <v>6922</v>
      </c>
      <c r="EC5" s="27">
        <f t="shared" si="12"/>
        <v>5.7830344947835677E-3</v>
      </c>
      <c r="ED5" s="26">
        <v>41639</v>
      </c>
      <c r="EE5" s="27">
        <v>14791.99</v>
      </c>
      <c r="EF5" s="27">
        <f t="shared" si="13"/>
        <v>1.1690670854233476E-2</v>
      </c>
      <c r="EG5" s="26">
        <v>41639</v>
      </c>
      <c r="EH5" s="27">
        <v>5140.0200000000004</v>
      </c>
      <c r="EI5" s="27">
        <f t="shared" si="14"/>
        <v>2.1397600321123145E-2</v>
      </c>
      <c r="EK5" s="26">
        <v>41639</v>
      </c>
      <c r="EL5" s="27">
        <v>80.034999999999997</v>
      </c>
      <c r="EM5" s="27">
        <f t="shared" si="15"/>
        <v>-7.9945463559742969E-3</v>
      </c>
      <c r="EO5" s="26">
        <v>41639</v>
      </c>
      <c r="EP5" s="27">
        <v>10387.3591</v>
      </c>
      <c r="EQ5" s="27">
        <f t="shared" si="16"/>
        <v>1.5685407058938727E-2</v>
      </c>
      <c r="ES5" s="26">
        <v>41639</v>
      </c>
      <c r="ET5" s="27">
        <v>1372.4849999999999</v>
      </c>
      <c r="EU5" s="27">
        <f t="shared" si="17"/>
        <v>-1.2837141378154948E-2</v>
      </c>
      <c r="EW5" s="26">
        <v>41639</v>
      </c>
      <c r="EX5" s="27">
        <v>2244.3256000000001</v>
      </c>
      <c r="EY5" s="27">
        <f t="shared" si="18"/>
        <v>2.1541103463004418E-2</v>
      </c>
      <c r="FA5" s="26">
        <v>41639</v>
      </c>
      <c r="FB5" s="27">
        <v>168.1465</v>
      </c>
      <c r="FC5" s="27">
        <f t="shared" si="19"/>
        <v>1.0377389668879022E-2</v>
      </c>
      <c r="FE5" s="26">
        <v>41639</v>
      </c>
      <c r="FF5" s="27">
        <v>716.50750000000005</v>
      </c>
      <c r="FG5" s="27">
        <f t="shared" si="20"/>
        <v>2.1680357848177012E-2</v>
      </c>
      <c r="FI5" s="6">
        <f>VLOOKUP($A5,Funds!$A:$CD,MATCH(Factors!FI$1,Funds!$1:$1,0),FALSE)</f>
        <v>2.9600000000000001E-2</v>
      </c>
      <c r="FJ5" s="6">
        <f>VLOOKUP($A5,Funds!$A:$CD,MATCH(Factors!FJ$1,Funds!$1:$1,0),FALSE)</f>
        <v>2.9625000000000002E-2</v>
      </c>
    </row>
    <row r="6" spans="1:166" x14ac:dyDescent="0.25">
      <c r="A6" s="26">
        <f t="shared" si="21"/>
        <v>41608</v>
      </c>
      <c r="B6" s="26">
        <v>41607</v>
      </c>
      <c r="C6" s="27">
        <v>1224.0035</v>
      </c>
      <c r="D6" s="27">
        <f t="shared" si="22"/>
        <v>2.7860740719342747E-2</v>
      </c>
      <c r="E6" s="26">
        <v>41607</v>
      </c>
      <c r="F6" s="27">
        <v>987.74929999999995</v>
      </c>
      <c r="G6" s="27">
        <f t="shared" si="23"/>
        <v>2.8188894594403102E-2</v>
      </c>
      <c r="H6" s="26">
        <v>41607</v>
      </c>
      <c r="I6" s="27">
        <v>1120.4549999999999</v>
      </c>
      <c r="J6" s="27">
        <f t="shared" si="24"/>
        <v>2.3662864907528114E-2</v>
      </c>
      <c r="K6" s="26">
        <v>41607</v>
      </c>
      <c r="L6" s="27">
        <v>3330.3159000000001</v>
      </c>
      <c r="M6" s="27">
        <f t="shared" si="25"/>
        <v>3.4242990570617193E-2</v>
      </c>
      <c r="N6" s="26">
        <v>41607</v>
      </c>
      <c r="O6" s="27">
        <v>2038.4124999999999</v>
      </c>
      <c r="P6" s="27">
        <f t="shared" si="26"/>
        <v>3.0406302828913878E-2</v>
      </c>
      <c r="Q6" s="26">
        <v>41607</v>
      </c>
      <c r="R6" s="27">
        <v>37.997799999999998</v>
      </c>
      <c r="S6" s="27">
        <f t="shared" si="27"/>
        <v>6.7482533231240094E-3</v>
      </c>
      <c r="T6" s="26">
        <v>41607</v>
      </c>
      <c r="U6" s="27">
        <v>2289.7284</v>
      </c>
      <c r="V6" s="27">
        <f t="shared" si="28"/>
        <v>3.0436818877537464E-2</v>
      </c>
      <c r="W6" s="26">
        <v>41607</v>
      </c>
      <c r="X6" s="27">
        <v>139.3768</v>
      </c>
      <c r="Y6" s="27">
        <f t="shared" si="29"/>
        <v>5.6285611417876691E-3</v>
      </c>
      <c r="Z6" s="26">
        <v>41607</v>
      </c>
      <c r="AA6" s="27">
        <v>112.88</v>
      </c>
      <c r="AB6" s="27">
        <f t="shared" si="30"/>
        <v>-1.3890102210186051E-2</v>
      </c>
      <c r="AC6" s="26">
        <v>41607</v>
      </c>
      <c r="AD6" s="27">
        <v>951.01300000000003</v>
      </c>
      <c r="AE6" s="27">
        <f t="shared" si="31"/>
        <v>-1.9996537574529683E-2</v>
      </c>
      <c r="AF6" s="26">
        <v>41607</v>
      </c>
      <c r="AG6" s="27">
        <v>306.98039999999997</v>
      </c>
      <c r="AH6" s="27">
        <f t="shared" si="32"/>
        <v>-5.4866947005578481E-3</v>
      </c>
      <c r="AI6" s="26">
        <v>41607</v>
      </c>
      <c r="AJ6" s="27">
        <v>141.88999999999999</v>
      </c>
      <c r="AK6" s="27">
        <f t="shared" si="33"/>
        <v>1.7789254716304326E-2</v>
      </c>
      <c r="AL6" s="26">
        <v>41607</v>
      </c>
      <c r="AM6" s="27">
        <v>149.8648</v>
      </c>
      <c r="AN6" s="27">
        <f t="shared" si="34"/>
        <v>3.3837843483570662E-3</v>
      </c>
      <c r="AO6" s="26">
        <v>41607</v>
      </c>
      <c r="AP6" s="27">
        <v>274.88170000000002</v>
      </c>
      <c r="AQ6" s="27">
        <f t="shared" si="35"/>
        <v>-1.0729032195374022E-2</v>
      </c>
      <c r="AR6" s="26">
        <v>41607</v>
      </c>
      <c r="AS6" s="27">
        <v>1817.33</v>
      </c>
      <c r="AT6" s="27">
        <f t="shared" si="36"/>
        <v>-3.7441891062188759E-3</v>
      </c>
      <c r="AU6" s="26">
        <v>41607</v>
      </c>
      <c r="AV6" s="27">
        <v>1573.7</v>
      </c>
      <c r="AW6" s="27">
        <f t="shared" si="37"/>
        <v>5.0774389270318299E-3</v>
      </c>
      <c r="AY6" s="27">
        <f t="shared" si="38"/>
        <v>-3.281538750603552E-4</v>
      </c>
      <c r="AZ6" s="27">
        <f t="shared" si="39"/>
        <v>3.8366877417033152E-3</v>
      </c>
      <c r="BA6" s="27">
        <f t="shared" si="3"/>
        <v>8.8216280332507058E-3</v>
      </c>
      <c r="BC6" s="26">
        <v>41607</v>
      </c>
      <c r="BD6" s="27">
        <v>1510.72</v>
      </c>
      <c r="BE6" s="27">
        <f t="shared" si="40"/>
        <v>-7.408191342999082E-4</v>
      </c>
      <c r="BF6" s="26">
        <v>41607</v>
      </c>
      <c r="BG6" s="27">
        <v>1141.3499999999999</v>
      </c>
      <c r="BH6" s="27">
        <f t="shared" si="41"/>
        <v>2.7587176355856613E-3</v>
      </c>
      <c r="BI6" s="26">
        <v>41607</v>
      </c>
      <c r="BJ6" s="27">
        <v>1103.92</v>
      </c>
      <c r="BK6" s="27">
        <f t="shared" si="42"/>
        <v>9.3351985444038998E-3</v>
      </c>
      <c r="BL6" s="26">
        <v>41608</v>
      </c>
      <c r="BM6" s="27">
        <v>416.65</v>
      </c>
      <c r="BN6" s="27">
        <f t="shared" si="1"/>
        <v>-2.0359281437126731E-3</v>
      </c>
      <c r="BP6" s="26">
        <v>41578</v>
      </c>
      <c r="BQ6" s="27">
        <v>7.4999999999999997E-3</v>
      </c>
      <c r="BR6" s="27">
        <f t="shared" si="2"/>
        <v>7.4999999999999997E-3</v>
      </c>
      <c r="BT6" s="26">
        <v>41607</v>
      </c>
      <c r="BU6" s="27">
        <v>1349.66</v>
      </c>
      <c r="BV6" s="27">
        <f t="shared" si="4"/>
        <v>1.0716291608941608E-2</v>
      </c>
      <c r="BX6" s="6">
        <f>VLOOKUP($A6,Replications!$A:$AK,MATCH(BX$2,Replications!$1:$1,0),FALSE)</f>
        <v>2.52E-2</v>
      </c>
      <c r="BY6" s="6">
        <f>VLOOKUP($A6,Replications!$A:$AK,MATCH(BY$2,Replications!$1:$1,0),FALSE)</f>
        <v>3.8699999999999998E-2</v>
      </c>
      <c r="BZ6" s="6" t="str">
        <f>VLOOKUP($A6,Replications!$A:$AK,MATCH(BZ$2,Replications!$1:$1,0),FALSE)</f>
        <v/>
      </c>
      <c r="CA6" s="6">
        <f>VLOOKUP($A6,Replications!$A:$AK,MATCH(CA$2,Replications!$1:$1,0),FALSE)</f>
        <v>2.0299999999999999E-2</v>
      </c>
      <c r="CB6" s="6">
        <f>VLOOKUP($A6,Replications!$A:$AK,MATCH(CB$2,Replications!$1:$1,0),FALSE)</f>
        <v>1.5800000000000002E-2</v>
      </c>
      <c r="CC6" s="6">
        <f>VLOOKUP($A6,Replications!$A:$AK,MATCH(CC$2,Replications!$1:$1,0),FALSE)</f>
        <v>4.7399999999999998E-2</v>
      </c>
      <c r="CD6" s="6">
        <f>VLOOKUP($A6,Replications!$A:$AK,MATCH(CD$2,Replications!$1:$1,0),FALSE)</f>
        <v>3.1099999999999999E-2</v>
      </c>
      <c r="CE6" s="6">
        <f>VLOOKUP($A6,Replications!$A:$AK,MATCH(CE$2,Replications!$1:$1,0),FALSE)</f>
        <v>3.04E-2</v>
      </c>
      <c r="CF6" s="6">
        <f>VLOOKUP($A6,Replications!$A:$AK,MATCH(CF$2,Replications!$1:$1,0),FALSE)</f>
        <v>2.9749999999999999E-2</v>
      </c>
      <c r="CG6" s="6">
        <f>VLOOKUP($A6,Replications!$A:$AK,MATCH(CG$2,Replications!$1:$1,0),FALSE)</f>
        <v>1.2500000000000001E-2</v>
      </c>
      <c r="CH6" s="113">
        <f>VLOOKUP($A6,'[1]Formated Data'!$A:$ZZ,MATCH(CH$1,'[1]Formated Data'!$1:$1,0),FALSE)</f>
        <v>2.35E-2</v>
      </c>
      <c r="CI6" s="113">
        <f>VLOOKUP($A6,'[1]Formated Data'!$A:$ZZ,MATCH(CI$1,'[1]Formated Data'!$1:$1,0),FALSE)</f>
        <v>1.0200000000000001E-2</v>
      </c>
      <c r="CJ6" s="113">
        <f>VLOOKUP($A6,'[1]Formated Data'!$A:$ZZ,MATCH(CJ$1,'[1]Formated Data'!$1:$1,0),FALSE)</f>
        <v>0.01</v>
      </c>
      <c r="CK6" s="113">
        <f>VLOOKUP($A6,'[1]Formated Data'!$A:$ZZ,MATCH(CK$1,'[1]Formated Data'!$1:$1,0),FALSE)</f>
        <v>9.5999999999999992E-3</v>
      </c>
      <c r="CL6" s="113">
        <f>VLOOKUP($A6,'[1]Formated Data'!$A:$ZZ,MATCH(CL$1,'[1]Formated Data'!$1:$1,0),FALSE)</f>
        <v>3.7400000000000003E-2</v>
      </c>
      <c r="CM6" s="113">
        <f>VLOOKUP($A6,'[1]Formated Data'!$A:$ZZ,MATCH(CM$1,'[1]Formated Data'!$1:$1,0),FALSE)</f>
        <v>1.6500000000000001E-2</v>
      </c>
      <c r="CN6" s="113">
        <f>VLOOKUP($A6,'[1]Formated Data'!$A:$ZZ,MATCH(CN$1,'[1]Formated Data'!$1:$1,0),FALSE)</f>
        <v>1.1299999999999999E-2</v>
      </c>
      <c r="CO6" s="113">
        <f>VLOOKUP($A6,'[1]Formated Data'!$A:$ZZ,MATCH(CO$1,'[1]Formated Data'!$1:$1,0),FALSE)</f>
        <v>1.9E-2</v>
      </c>
      <c r="CP6" s="113">
        <f>VLOOKUP($A6,'[1]Formated Data'!$A:$ZZ,MATCH(CP$1,'[1]Formated Data'!$1:$1,0),FALSE)</f>
        <v>6.7999999999999996E-3</v>
      </c>
      <c r="CQ6" s="113">
        <f>VLOOKUP($A6,'[1]Formated Data'!$A:$ZZ,MATCH(CQ$1,'[1]Formated Data'!$1:$1,0),FALSE)</f>
        <v>3.5799999999999998E-2</v>
      </c>
      <c r="CR6" s="113">
        <f>VLOOKUP($A6,'[1]Formated Data'!$A:$ZZ,MATCH(CR$1,'[1]Formated Data'!$1:$1,0),FALSE)</f>
        <v>3.2000000000000002E-3</v>
      </c>
      <c r="CS6" s="113">
        <f>VLOOKUP($A6,'[1]Formated Data'!$A:$ZZ,MATCH(CS$1,'[1]Formated Data'!$1:$1,0),FALSE)</f>
        <v>1.2999999999999999E-2</v>
      </c>
      <c r="CT6" s="113">
        <f>VLOOKUP($A6,'[1]Formated Data'!$A:$ZZ,MATCH(CT$1,'[1]Formated Data'!$1:$1,0),FALSE)</f>
        <v>9.1000000000000004E-3</v>
      </c>
      <c r="CU6" s="113">
        <f>VLOOKUP($A6,'[1]Formated Data'!$A:$ZZ,MATCH(CU$1,'[1]Formated Data'!$1:$1,0),FALSE)</f>
        <v>0.03</v>
      </c>
      <c r="CV6" s="113">
        <f>VLOOKUP($A6,'[1]Formated Data'!$A:$ZZ,MATCH(CV$1,'[1]Formated Data'!$1:$1,0),FALSE)</f>
        <v>1.41E-2</v>
      </c>
      <c r="CW6" s="113">
        <f>VLOOKUP($A6,'[1]Formated Data'!$A:$ZZ,MATCH(CW$1,'[1]Formated Data'!$1:$1,0),FALSE)</f>
        <v>1.66E-2</v>
      </c>
      <c r="CX6" s="113">
        <f>VLOOKUP($A6,'[1]Formated Data'!$A:$ZZ,MATCH(CX$1,'[1]Formated Data'!$1:$1,0),FALSE)</f>
        <v>4.0000000000000002E-4</v>
      </c>
      <c r="CY6" s="113">
        <f>VLOOKUP($A6,'[1]Formated Data'!$A:$ZZ,MATCH(CY$1,'[1]Formated Data'!$1:$1,0),FALSE)</f>
        <v>1.9199999999999998E-2</v>
      </c>
      <c r="CZ6" s="113">
        <f>VLOOKUP($A6,'[1]Formated Data'!$A:$ZZ,MATCH(CZ$1,'[1]Formated Data'!$1:$1,0),FALSE)</f>
        <v>2.1999999999999999E-2</v>
      </c>
      <c r="DA6" s="113">
        <f>VLOOKUP($A6,'[1]Formated Data'!$A:$ZZ,MATCH(DA$1,'[1]Formated Data'!$1:$1,0),FALSE)</f>
        <v>2.3999999999999998E-3</v>
      </c>
      <c r="DB6" s="113">
        <f>VLOOKUP($A6,'[1]Formated Data'!$A:$ZZ,MATCH(DB$1,'[1]Formated Data'!$1:$1,0),FALSE)</f>
        <v>2E-3</v>
      </c>
      <c r="DC6" s="113">
        <f>VLOOKUP($A6,'[1]Formated Data'!$A:$ZZ,MATCH(DC$1,'[1]Formated Data'!$1:$1,0),FALSE)</f>
        <v>1.0999999999999999E-2</v>
      </c>
      <c r="DD6" s="113">
        <f>VLOOKUP($A6,'[1]Formated Data'!$A:$ZZ,MATCH(DD$1,'[1]Formated Data'!$1:$1,0),FALSE)</f>
        <v>-6.0000000000000001E-3</v>
      </c>
      <c r="DF6" s="26">
        <v>41608</v>
      </c>
      <c r="DG6" s="27">
        <v>5422.1035000000002</v>
      </c>
      <c r="DH6" s="27">
        <f t="shared" si="5"/>
        <v>1.061647061665405E-2</v>
      </c>
      <c r="DI6" s="26">
        <v>41608</v>
      </c>
      <c r="DJ6" s="27">
        <v>11936.71</v>
      </c>
      <c r="DK6" s="27">
        <f t="shared" si="6"/>
        <v>8.9554686258532801E-3</v>
      </c>
      <c r="DL6" s="26">
        <v>41608</v>
      </c>
      <c r="DM6" s="27">
        <v>13839.18</v>
      </c>
      <c r="DN6" s="27">
        <f t="shared" si="7"/>
        <v>5.3218382788799978E-3</v>
      </c>
      <c r="DO6" s="26">
        <v>41608</v>
      </c>
      <c r="DP6" s="27">
        <v>10021.91</v>
      </c>
      <c r="DQ6" s="27">
        <f t="shared" si="8"/>
        <v>4.8740136163556436E-3</v>
      </c>
      <c r="DR6" s="26">
        <v>41608</v>
      </c>
      <c r="DS6" s="27">
        <v>10653.66</v>
      </c>
      <c r="DT6" s="27">
        <f t="shared" si="9"/>
        <v>1.101869030277447E-2</v>
      </c>
      <c r="DU6" s="26">
        <v>41608</v>
      </c>
      <c r="DV6" s="27">
        <v>7192.39</v>
      </c>
      <c r="DW6" s="27">
        <f t="shared" si="10"/>
        <v>3.2962356154775385E-4</v>
      </c>
      <c r="DX6" s="26">
        <v>41608</v>
      </c>
      <c r="DY6" s="27">
        <v>7022.05</v>
      </c>
      <c r="DZ6" s="27">
        <f t="shared" si="11"/>
        <v>1.0010859481190071E-2</v>
      </c>
      <c r="EA6" s="26">
        <v>41608</v>
      </c>
      <c r="EB6" s="27">
        <v>6882.2</v>
      </c>
      <c r="EC6" s="27">
        <f t="shared" si="12"/>
        <v>2.8166058806300409E-3</v>
      </c>
      <c r="ED6" s="26">
        <v>41608</v>
      </c>
      <c r="EE6" s="27">
        <v>14621.06</v>
      </c>
      <c r="EF6" s="27">
        <f t="shared" si="13"/>
        <v>8.9842776865707297E-3</v>
      </c>
      <c r="EG6" s="26">
        <v>41608</v>
      </c>
      <c r="EH6" s="27">
        <v>5032.34</v>
      </c>
      <c r="EI6" s="27">
        <f t="shared" si="14"/>
        <v>9.6787785156797757E-3</v>
      </c>
      <c r="EK6" s="26">
        <v>41607</v>
      </c>
      <c r="EL6" s="27">
        <v>80.680000000000007</v>
      </c>
      <c r="EM6" s="27">
        <f t="shared" si="15"/>
        <v>6.0477585884408658E-3</v>
      </c>
      <c r="EO6" s="26">
        <v>41607</v>
      </c>
      <c r="EP6" s="27">
        <v>10226.945299999999</v>
      </c>
      <c r="EQ6" s="27">
        <f t="shared" si="16"/>
        <v>-8.2351061902036227E-3</v>
      </c>
      <c r="ES6" s="26">
        <v>41607</v>
      </c>
      <c r="ET6" s="27">
        <v>1390.3329000000001</v>
      </c>
      <c r="EU6" s="27">
        <f t="shared" si="17"/>
        <v>-1.4667381038943827E-2</v>
      </c>
      <c r="EW6" s="26">
        <v>41607</v>
      </c>
      <c r="EX6" s="27">
        <v>2196.9998000000001</v>
      </c>
      <c r="EY6" s="27">
        <f t="shared" si="18"/>
        <v>1.8137398789857651E-2</v>
      </c>
      <c r="FA6" s="26">
        <v>41607</v>
      </c>
      <c r="FB6" s="27">
        <v>166.4195</v>
      </c>
      <c r="FC6" s="27">
        <f t="shared" si="19"/>
        <v>1.0437126784678785E-2</v>
      </c>
      <c r="FE6" s="26">
        <v>41607</v>
      </c>
      <c r="FF6" s="27">
        <v>701.303</v>
      </c>
      <c r="FG6" s="27">
        <f t="shared" si="20"/>
        <v>1.7793975463331613E-2</v>
      </c>
      <c r="FI6" s="6">
        <f>VLOOKUP($A6,Funds!$A:$CD,MATCH(Factors!FI$1,Funds!$1:$1,0),FALSE)</f>
        <v>3.5400000000000001E-2</v>
      </c>
      <c r="FJ6" s="6">
        <f>VLOOKUP($A6,Funds!$A:$CD,MATCH(Factors!FJ$1,Funds!$1:$1,0),FALSE)</f>
        <v>3.5424999999999998E-2</v>
      </c>
    </row>
    <row r="7" spans="1:166" x14ac:dyDescent="0.25">
      <c r="A7" s="26">
        <f t="shared" si="21"/>
        <v>41578</v>
      </c>
      <c r="B7" s="26">
        <v>41578</v>
      </c>
      <c r="C7" s="27">
        <v>1190.8262</v>
      </c>
      <c r="D7" s="27">
        <f t="shared" si="22"/>
        <v>4.3748288651581868E-2</v>
      </c>
      <c r="E7" s="26">
        <v>41578</v>
      </c>
      <c r="F7" s="27">
        <v>960.66909999999996</v>
      </c>
      <c r="G7" s="27">
        <f t="shared" si="23"/>
        <v>4.4252988885799205E-2</v>
      </c>
      <c r="H7" s="26">
        <v>41578</v>
      </c>
      <c r="I7" s="27">
        <v>1094.5546999999999</v>
      </c>
      <c r="J7" s="27">
        <f t="shared" si="24"/>
        <v>1.4035796037147996E-2</v>
      </c>
      <c r="K7" s="26">
        <v>41578</v>
      </c>
      <c r="L7" s="27">
        <v>3220.0517</v>
      </c>
      <c r="M7" s="27">
        <f t="shared" si="25"/>
        <v>3.1037343957244889E-2</v>
      </c>
      <c r="N7" s="26">
        <v>41578</v>
      </c>
      <c r="O7" s="27">
        <v>1978.2609</v>
      </c>
      <c r="P7" s="27">
        <f t="shared" si="26"/>
        <v>4.6129163625333591E-2</v>
      </c>
      <c r="Q7" s="26">
        <v>41578</v>
      </c>
      <c r="R7" s="27">
        <v>37.743099999999998</v>
      </c>
      <c r="S7" s="27">
        <f t="shared" si="27"/>
        <v>-1.590227622350282E-2</v>
      </c>
      <c r="T7" s="26">
        <v>41578</v>
      </c>
      <c r="U7" s="27">
        <v>2222.0949000000001</v>
      </c>
      <c r="V7" s="27">
        <f t="shared" si="28"/>
        <v>4.591793123821053E-2</v>
      </c>
      <c r="W7" s="26">
        <v>41578</v>
      </c>
      <c r="X7" s="27">
        <v>138.5967</v>
      </c>
      <c r="Y7" s="27">
        <f t="shared" si="29"/>
        <v>1.2936071687762674E-2</v>
      </c>
      <c r="Z7" s="26">
        <v>41578</v>
      </c>
      <c r="AA7" s="27">
        <v>114.47</v>
      </c>
      <c r="AB7" s="27">
        <f t="shared" si="30"/>
        <v>5.7991389157368012E-3</v>
      </c>
      <c r="AC7" s="26">
        <v>41578</v>
      </c>
      <c r="AD7" s="27">
        <v>970.41800000000001</v>
      </c>
      <c r="AE7" s="27">
        <f t="shared" si="31"/>
        <v>4.2803239633977253E-3</v>
      </c>
      <c r="AF7" s="26">
        <v>41578</v>
      </c>
      <c r="AG7" s="27">
        <v>308.67399999999998</v>
      </c>
      <c r="AH7" s="27">
        <f t="shared" si="32"/>
        <v>-1.7958211827107995E-2</v>
      </c>
      <c r="AI7" s="26">
        <v>41578</v>
      </c>
      <c r="AJ7" s="27">
        <v>139.41</v>
      </c>
      <c r="AK7" s="27">
        <f t="shared" si="33"/>
        <v>7.152145643693153E-3</v>
      </c>
      <c r="AL7" s="26">
        <v>41578</v>
      </c>
      <c r="AM7" s="27">
        <v>149.35939999999999</v>
      </c>
      <c r="AN7" s="27">
        <f t="shared" si="34"/>
        <v>3.7202850964141998E-3</v>
      </c>
      <c r="AO7" s="26">
        <v>41578</v>
      </c>
      <c r="AP7" s="27">
        <v>277.86290000000002</v>
      </c>
      <c r="AQ7" s="27">
        <f t="shared" si="35"/>
        <v>-2.6891021757265321E-2</v>
      </c>
      <c r="AR7" s="26">
        <v>41578</v>
      </c>
      <c r="AS7" s="27">
        <v>1824.16</v>
      </c>
      <c r="AT7" s="27">
        <f t="shared" si="36"/>
        <v>8.0849723408842333E-3</v>
      </c>
      <c r="AU7" s="26">
        <v>41578</v>
      </c>
      <c r="AV7" s="27">
        <v>1565.75</v>
      </c>
      <c r="AW7" s="27">
        <f t="shared" si="37"/>
        <v>2.505433786367095E-2</v>
      </c>
      <c r="AY7" s="27">
        <f t="shared" si="38"/>
        <v>-5.0470023421733679E-4</v>
      </c>
      <c r="AZ7" s="27">
        <f t="shared" si="39"/>
        <v>-1.5091819668088702E-2</v>
      </c>
      <c r="BA7" s="27">
        <f t="shared" si="3"/>
        <v>1.6969365522786717E-2</v>
      </c>
      <c r="BC7" s="26">
        <v>41578</v>
      </c>
      <c r="BD7" s="27">
        <v>1511.84</v>
      </c>
      <c r="BE7" s="27">
        <f t="shared" si="40"/>
        <v>1.0992067170800812E-3</v>
      </c>
      <c r="BF7" s="26">
        <v>41578</v>
      </c>
      <c r="BG7" s="27">
        <v>1138.21</v>
      </c>
      <c r="BH7" s="27">
        <f t="shared" si="41"/>
        <v>-3.8857042839015588E-3</v>
      </c>
      <c r="BI7" s="26">
        <v>41578</v>
      </c>
      <c r="BJ7" s="27">
        <v>1093.71</v>
      </c>
      <c r="BK7" s="27">
        <f t="shared" si="42"/>
        <v>8.0090689572542839E-3</v>
      </c>
      <c r="BL7" s="26">
        <v>41578</v>
      </c>
      <c r="BM7" s="27">
        <v>417.5</v>
      </c>
      <c r="BN7" s="27">
        <f t="shared" si="1"/>
        <v>9.2341906787856143E-3</v>
      </c>
      <c r="BP7" s="26">
        <v>41547</v>
      </c>
      <c r="BQ7" s="27">
        <v>3.2200000000000002E-3</v>
      </c>
      <c r="BR7" s="27">
        <f t="shared" si="2"/>
        <v>3.2200000000000002E-3</v>
      </c>
      <c r="BT7" s="26">
        <v>41578</v>
      </c>
      <c r="BU7" s="27">
        <v>1335.35</v>
      </c>
      <c r="BV7" s="27">
        <f t="shared" si="4"/>
        <v>3.2833165751411375E-2</v>
      </c>
      <c r="BX7" s="6">
        <f>VLOOKUP($A7,Replications!$A:$AK,MATCH(BX$2,Replications!$1:$1,0),FALSE)</f>
        <v>2.5600000000000001E-2</v>
      </c>
      <c r="BY7" s="6">
        <f>VLOOKUP($A7,Replications!$A:$AK,MATCH(BY$2,Replications!$1:$1,0),FALSE)</f>
        <v>8.5699999999999998E-2</v>
      </c>
      <c r="BZ7" s="6" t="str">
        <f>VLOOKUP($A7,Replications!$A:$AK,MATCH(BZ$2,Replications!$1:$1,0),FALSE)</f>
        <v/>
      </c>
      <c r="CA7" s="6">
        <f>VLOOKUP($A7,Replications!$A:$AK,MATCH(CA$2,Replications!$1:$1,0),FALSE)</f>
        <v>2.5399999999999999E-2</v>
      </c>
      <c r="CB7" s="6">
        <f>VLOOKUP($A7,Replications!$A:$AK,MATCH(CB$2,Replications!$1:$1,0),FALSE)</f>
        <v>5.1499999999999997E-2</v>
      </c>
      <c r="CC7" s="6">
        <f>VLOOKUP($A7,Replications!$A:$AK,MATCH(CC$2,Replications!$1:$1,0),FALSE)</f>
        <v>0.04</v>
      </c>
      <c r="CD7" s="6">
        <f>VLOOKUP($A7,Replications!$A:$AK,MATCH(CD$2,Replications!$1:$1,0),FALSE)</f>
        <v>6.3E-3</v>
      </c>
      <c r="CE7" s="6">
        <f>VLOOKUP($A7,Replications!$A:$AK,MATCH(CE$2,Replications!$1:$1,0),FALSE)</f>
        <v>4.5999999999999999E-2</v>
      </c>
      <c r="CF7" s="6">
        <f>VLOOKUP($A7,Replications!$A:$AK,MATCH(CF$2,Replications!$1:$1,0),FALSE)</f>
        <v>3.9083333333333331E-2</v>
      </c>
      <c r="CG7" s="6">
        <f>VLOOKUP($A7,Replications!$A:$AK,MATCH(CG$2,Replications!$1:$1,0),FALSE)</f>
        <v>5.6000000000000001E-2</v>
      </c>
      <c r="CH7" s="113">
        <f>VLOOKUP($A7,'[1]Formated Data'!$A:$ZZ,MATCH(CH$1,'[1]Formated Data'!$1:$1,0),FALSE)</f>
        <v>2.2499999999999999E-2</v>
      </c>
      <c r="CI7" s="113">
        <f>VLOOKUP($A7,'[1]Formated Data'!$A:$ZZ,MATCH(CI$1,'[1]Formated Data'!$1:$1,0),FALSE)</f>
        <v>2.9999999999999997E-4</v>
      </c>
      <c r="CJ7" s="113">
        <f>VLOOKUP($A7,'[1]Formated Data'!$A:$ZZ,MATCH(CJ$1,'[1]Formated Data'!$1:$1,0),FALSE)</f>
        <v>9.4999999999999998E-3</v>
      </c>
      <c r="CK7" s="113">
        <f>VLOOKUP($A7,'[1]Formated Data'!$A:$ZZ,MATCH(CK$1,'[1]Formated Data'!$1:$1,0),FALSE)</f>
        <v>6.6E-3</v>
      </c>
      <c r="CL7" s="113">
        <f>VLOOKUP($A7,'[1]Formated Data'!$A:$ZZ,MATCH(CL$1,'[1]Formated Data'!$1:$1,0),FALSE)</f>
        <v>1.67E-2</v>
      </c>
      <c r="CM7" s="113">
        <f>VLOOKUP($A7,'[1]Formated Data'!$A:$ZZ,MATCH(CM$1,'[1]Formated Data'!$1:$1,0),FALSE)</f>
        <v>1.8100000000000002E-2</v>
      </c>
      <c r="CN7" s="113">
        <f>VLOOKUP($A7,'[1]Formated Data'!$A:$ZZ,MATCH(CN$1,'[1]Formated Data'!$1:$1,0),FALSE)</f>
        <v>3.4700000000000002E-2</v>
      </c>
      <c r="CO7" s="113">
        <f>VLOOKUP($A7,'[1]Formated Data'!$A:$ZZ,MATCH(CO$1,'[1]Formated Data'!$1:$1,0),FALSE)</f>
        <v>8.0000000000000002E-3</v>
      </c>
      <c r="CP7" s="113">
        <f>VLOOKUP($A7,'[1]Formated Data'!$A:$ZZ,MATCH(CP$1,'[1]Formated Data'!$1:$1,0),FALSE)</f>
        <v>-2.0999999999999999E-3</v>
      </c>
      <c r="CQ7" s="113">
        <f>VLOOKUP($A7,'[1]Formated Data'!$A:$ZZ,MATCH(CQ$1,'[1]Formated Data'!$1:$1,0),FALSE)</f>
        <v>3.0300000000000001E-2</v>
      </c>
      <c r="CR7" s="113">
        <f>VLOOKUP($A7,'[1]Formated Data'!$A:$ZZ,MATCH(CR$1,'[1]Formated Data'!$1:$1,0),FALSE)</f>
        <v>1.0800000000000001E-2</v>
      </c>
      <c r="CS7" s="113">
        <f>VLOOKUP($A7,'[1]Formated Data'!$A:$ZZ,MATCH(CS$1,'[1]Formated Data'!$1:$1,0),FALSE)</f>
        <v>4.0000000000000001E-3</v>
      </c>
      <c r="CT7" s="113">
        <f>VLOOKUP($A7,'[1]Formated Data'!$A:$ZZ,MATCH(CT$1,'[1]Formated Data'!$1:$1,0),FALSE)</f>
        <v>1.4E-2</v>
      </c>
      <c r="CU7" s="113">
        <f>VLOOKUP($A7,'[1]Formated Data'!$A:$ZZ,MATCH(CU$1,'[1]Formated Data'!$1:$1,0),FALSE)</f>
        <v>2.6700000000000002E-2</v>
      </c>
      <c r="CV7" s="113">
        <f>VLOOKUP($A7,'[1]Formated Data'!$A:$ZZ,MATCH(CV$1,'[1]Formated Data'!$1:$1,0),FALSE)</f>
        <v>7.9000000000000001E-2</v>
      </c>
      <c r="CW7" s="113">
        <f>VLOOKUP($A7,'[1]Formated Data'!$A:$ZZ,MATCH(CW$1,'[1]Formated Data'!$1:$1,0),FALSE)</f>
        <v>-6.8999999999999999E-3</v>
      </c>
      <c r="CX7" s="113">
        <f>VLOOKUP($A7,'[1]Formated Data'!$A:$ZZ,MATCH(CX$1,'[1]Formated Data'!$1:$1,0),FALSE)</f>
        <v>7.1000000000000004E-3</v>
      </c>
      <c r="CY7" s="113">
        <f>VLOOKUP($A7,'[1]Formated Data'!$A:$ZZ,MATCH(CY$1,'[1]Formated Data'!$1:$1,0),FALSE)</f>
        <v>1.9400000000000001E-2</v>
      </c>
      <c r="CZ7" s="113">
        <f>VLOOKUP($A7,'[1]Formated Data'!$A:$ZZ,MATCH(CZ$1,'[1]Formated Data'!$1:$1,0),FALSE)</f>
        <v>3.2000000000000001E-2</v>
      </c>
      <c r="DA7" s="113">
        <f>VLOOKUP($A7,'[1]Formated Data'!$A:$ZZ,MATCH(DA$1,'[1]Formated Data'!$1:$1,0),FALSE)</f>
        <v>1.8E-3</v>
      </c>
      <c r="DB7" s="113">
        <f>VLOOKUP($A7,'[1]Formated Data'!$A:$ZZ,MATCH(DB$1,'[1]Formated Data'!$1:$1,0),FALSE)</f>
        <v>5.8999999999999999E-3</v>
      </c>
      <c r="DC7" s="113">
        <f>VLOOKUP($A7,'[1]Formated Data'!$A:$ZZ,MATCH(DC$1,'[1]Formated Data'!$1:$1,0),FALSE)</f>
        <v>1.11E-2</v>
      </c>
      <c r="DD7" s="113">
        <f>VLOOKUP($A7,'[1]Formated Data'!$A:$ZZ,MATCH(DD$1,'[1]Formated Data'!$1:$1,0),FALSE)</f>
        <v>1E-3</v>
      </c>
      <c r="DF7" s="26">
        <v>41578</v>
      </c>
      <c r="DG7" s="27">
        <v>5365.1445999999996</v>
      </c>
      <c r="DH7" s="27">
        <f t="shared" si="5"/>
        <v>1.2590511167203999E-2</v>
      </c>
      <c r="DI7" s="26">
        <v>41578</v>
      </c>
      <c r="DJ7" s="27">
        <v>11830.76</v>
      </c>
      <c r="DK7" s="27">
        <f t="shared" si="6"/>
        <v>1.5061062768441991E-2</v>
      </c>
      <c r="DL7" s="26">
        <v>41578</v>
      </c>
      <c r="DM7" s="27">
        <v>13765.92</v>
      </c>
      <c r="DN7" s="27">
        <f t="shared" si="7"/>
        <v>8.2943422097345731E-3</v>
      </c>
      <c r="DO7" s="26">
        <v>41578</v>
      </c>
      <c r="DP7" s="27">
        <v>9973.2999999999993</v>
      </c>
      <c r="DQ7" s="27">
        <f t="shared" si="8"/>
        <v>1.0998702457221565E-2</v>
      </c>
      <c r="DR7" s="26">
        <v>41578</v>
      </c>
      <c r="DS7" s="27">
        <v>10537.55</v>
      </c>
      <c r="DT7" s="27">
        <f t="shared" si="9"/>
        <v>1.2869509384197508E-2</v>
      </c>
      <c r="DU7" s="26">
        <v>41578</v>
      </c>
      <c r="DV7" s="27">
        <v>7190.02</v>
      </c>
      <c r="DW7" s="27">
        <f t="shared" si="10"/>
        <v>9.1624396118314966E-3</v>
      </c>
      <c r="DX7" s="26">
        <v>41578</v>
      </c>
      <c r="DY7" s="27">
        <v>6952.45</v>
      </c>
      <c r="DZ7" s="27">
        <f t="shared" si="11"/>
        <v>1.300118603221212E-2</v>
      </c>
      <c r="EA7" s="26">
        <v>41578</v>
      </c>
      <c r="EB7" s="27">
        <v>6862.87</v>
      </c>
      <c r="EC7" s="27">
        <f t="shared" si="12"/>
        <v>5.2703353943011066E-3</v>
      </c>
      <c r="ED7" s="26">
        <v>41578</v>
      </c>
      <c r="EE7" s="27">
        <v>14490.87</v>
      </c>
      <c r="EF7" s="27">
        <f t="shared" si="13"/>
        <v>2.3034183810344055E-2</v>
      </c>
      <c r="EG7" s="26">
        <v>41578</v>
      </c>
      <c r="EH7" s="27">
        <v>4984.1000000000004</v>
      </c>
      <c r="EI7" s="27">
        <f t="shared" si="14"/>
        <v>2.0332543123743774E-2</v>
      </c>
      <c r="EK7" s="26">
        <v>41578</v>
      </c>
      <c r="EL7" s="27">
        <v>80.194999999999993</v>
      </c>
      <c r="EM7" s="27">
        <f t="shared" si="15"/>
        <v>-3.2410466087451351E-4</v>
      </c>
      <c r="EO7" s="26">
        <v>41578</v>
      </c>
      <c r="EP7" s="27">
        <v>10311.864600000001</v>
      </c>
      <c r="EQ7" s="27">
        <f t="shared" si="16"/>
        <v>4.3300662174789784E-2</v>
      </c>
      <c r="ES7" s="26">
        <v>41578</v>
      </c>
      <c r="ET7" s="27">
        <v>1411.029</v>
      </c>
      <c r="EU7" s="27">
        <f t="shared" si="17"/>
        <v>4.8777871851194643E-2</v>
      </c>
      <c r="EW7" s="26">
        <v>41578</v>
      </c>
      <c r="EX7" s="27">
        <v>2157.8618000000001</v>
      </c>
      <c r="EY7" s="27">
        <f t="shared" si="18"/>
        <v>3.9390460086897283E-2</v>
      </c>
      <c r="FA7" s="26">
        <v>41578</v>
      </c>
      <c r="FB7" s="27">
        <v>164.70050000000001</v>
      </c>
      <c r="FC7" s="27">
        <f t="shared" si="19"/>
        <v>3.8462071974597833E-2</v>
      </c>
      <c r="FE7" s="26">
        <v>41578</v>
      </c>
      <c r="FF7" s="27">
        <v>689.04219999999998</v>
      </c>
      <c r="FG7" s="27">
        <f t="shared" si="20"/>
        <v>2.4592277396796813E-2</v>
      </c>
      <c r="FI7" s="6">
        <f>VLOOKUP($A7,Funds!$A:$CD,MATCH(Factors!FI$1,Funds!$1:$1,0),FALSE)</f>
        <v>3.4200000000000001E-2</v>
      </c>
      <c r="FJ7" s="6">
        <f>VLOOKUP($A7,Funds!$A:$CD,MATCH(Factors!FJ$1,Funds!$1:$1,0),FALSE)</f>
        <v>3.4450000000000001E-2</v>
      </c>
    </row>
    <row r="8" spans="1:166" x14ac:dyDescent="0.25">
      <c r="A8" s="26">
        <f t="shared" si="21"/>
        <v>41547</v>
      </c>
      <c r="B8" s="26">
        <v>41547</v>
      </c>
      <c r="C8" s="27">
        <v>1140.9132</v>
      </c>
      <c r="D8" s="27">
        <f t="shared" si="22"/>
        <v>2.5059720335964819E-2</v>
      </c>
      <c r="E8" s="26">
        <v>41547</v>
      </c>
      <c r="F8" s="27">
        <v>919.95820000000003</v>
      </c>
      <c r="G8" s="27">
        <f t="shared" si="23"/>
        <v>4.4553716287909939E-2</v>
      </c>
      <c r="H8" s="26">
        <v>41547</v>
      </c>
      <c r="I8" s="27">
        <v>1079.4043999999999</v>
      </c>
      <c r="J8" s="27">
        <f t="shared" si="24"/>
        <v>3.102804845258067E-2</v>
      </c>
      <c r="K8" s="26">
        <v>41547</v>
      </c>
      <c r="L8" s="27">
        <v>3123.1183999999998</v>
      </c>
      <c r="M8" s="27">
        <f t="shared" si="25"/>
        <v>5.9580860223546361E-2</v>
      </c>
      <c r="N8" s="26">
        <v>41547</v>
      </c>
      <c r="O8" s="27">
        <v>1891.0292999999999</v>
      </c>
      <c r="P8" s="27">
        <f t="shared" si="26"/>
        <v>3.1152426123381094E-2</v>
      </c>
      <c r="Q8" s="26">
        <v>41547</v>
      </c>
      <c r="R8" s="27">
        <v>38.353000000000002</v>
      </c>
      <c r="S8" s="27">
        <f t="shared" si="27"/>
        <v>-2.9583952915240852E-3</v>
      </c>
      <c r="T8" s="26">
        <v>41547</v>
      </c>
      <c r="U8" s="27">
        <v>2124.5403999999999</v>
      </c>
      <c r="V8" s="27">
        <f t="shared" si="28"/>
        <v>3.1362033181021154E-2</v>
      </c>
      <c r="W8" s="26">
        <v>41547</v>
      </c>
      <c r="X8" s="27">
        <v>136.82669999999999</v>
      </c>
      <c r="Y8" s="27">
        <f t="shared" si="29"/>
        <v>7.7139888038897375E-3</v>
      </c>
      <c r="Z8" s="26">
        <v>41547</v>
      </c>
      <c r="AA8" s="27">
        <v>113.81</v>
      </c>
      <c r="AB8" s="27">
        <f t="shared" si="30"/>
        <v>2.9116556650691683E-2</v>
      </c>
      <c r="AC8" s="26">
        <v>41547</v>
      </c>
      <c r="AD8" s="27">
        <v>966.28200000000004</v>
      </c>
      <c r="AE8" s="27">
        <f t="shared" si="31"/>
        <v>-3.4210018780960194E-3</v>
      </c>
      <c r="AF8" s="26">
        <v>41547</v>
      </c>
      <c r="AG8" s="27">
        <v>314.3186</v>
      </c>
      <c r="AH8" s="27">
        <f t="shared" si="32"/>
        <v>-1.3731323426464326E-2</v>
      </c>
      <c r="AI8" s="26">
        <v>41547</v>
      </c>
      <c r="AJ8" s="27">
        <v>138.41999999999999</v>
      </c>
      <c r="AK8" s="27">
        <f t="shared" si="33"/>
        <v>2.6801883375586755E-3</v>
      </c>
      <c r="AL8" s="26">
        <v>41547</v>
      </c>
      <c r="AM8" s="27">
        <v>148.8058</v>
      </c>
      <c r="AN8" s="27">
        <f t="shared" si="34"/>
        <v>8.1659614974203265E-3</v>
      </c>
      <c r="AO8" s="26">
        <v>41547</v>
      </c>
      <c r="AP8" s="27">
        <v>285.54140000000001</v>
      </c>
      <c r="AQ8" s="27">
        <f t="shared" si="35"/>
        <v>-1.9304703701235826E-2</v>
      </c>
      <c r="AR8" s="26">
        <v>41547</v>
      </c>
      <c r="AS8" s="27">
        <v>1809.53</v>
      </c>
      <c r="AT8" s="27">
        <f t="shared" si="36"/>
        <v>9.4668513485265393E-3</v>
      </c>
      <c r="AU8" s="26">
        <v>41547</v>
      </c>
      <c r="AV8" s="27">
        <v>1527.48</v>
      </c>
      <c r="AW8" s="27">
        <f t="shared" si="37"/>
        <v>9.9308411462120105E-3</v>
      </c>
      <c r="AY8" s="27">
        <f t="shared" si="38"/>
        <v>-1.949399595194512E-2</v>
      </c>
      <c r="AZ8" s="27">
        <f t="shared" si="39"/>
        <v>2.8428434100165267E-2</v>
      </c>
      <c r="BA8" s="27">
        <f t="shared" si="3"/>
        <v>4.6398979768547122E-4</v>
      </c>
      <c r="BC8" s="26">
        <v>41547</v>
      </c>
      <c r="BD8" s="27">
        <v>1510.18</v>
      </c>
      <c r="BE8" s="27">
        <f t="shared" si="40"/>
        <v>6.8135150270673961E-3</v>
      </c>
      <c r="BF8" s="26">
        <v>41547</v>
      </c>
      <c r="BG8" s="27">
        <v>1142.6500000000001</v>
      </c>
      <c r="BH8" s="27">
        <f t="shared" si="41"/>
        <v>1.0104135358285804E-2</v>
      </c>
      <c r="BI8" s="26">
        <v>41547</v>
      </c>
      <c r="BJ8" s="27">
        <v>1085.02</v>
      </c>
      <c r="BK8" s="27">
        <f t="shared" si="42"/>
        <v>1.7670562194000983E-2</v>
      </c>
      <c r="BL8" s="26">
        <v>41547</v>
      </c>
      <c r="BM8" s="27">
        <v>413.68</v>
      </c>
      <c r="BN8" s="27">
        <f t="shared" si="1"/>
        <v>2.3503186256694786E-3</v>
      </c>
      <c r="BP8" s="26">
        <v>41517</v>
      </c>
      <c r="BQ8" s="27">
        <v>8.94E-3</v>
      </c>
      <c r="BR8" s="27">
        <f t="shared" si="2"/>
        <v>8.94E-3</v>
      </c>
      <c r="BT8" s="26">
        <v>41547</v>
      </c>
      <c r="BU8" s="27">
        <v>1292.9000000000001</v>
      </c>
      <c r="BV8" s="27">
        <f t="shared" si="4"/>
        <v>1.1073400378497578E-2</v>
      </c>
      <c r="BX8" s="6">
        <f>VLOOKUP($A8,Replications!$A:$AK,MATCH(BX$2,Replications!$1:$1,0),FALSE)</f>
        <v>4.7100000000000003E-2</v>
      </c>
      <c r="BY8" s="6">
        <f>VLOOKUP($A8,Replications!$A:$AK,MATCH(BY$2,Replications!$1:$1,0),FALSE)</f>
        <v>4.7000000000000002E-3</v>
      </c>
      <c r="BZ8" s="6" t="str">
        <f>VLOOKUP($A8,Replications!$A:$AK,MATCH(BZ$2,Replications!$1:$1,0),FALSE)</f>
        <v/>
      </c>
      <c r="CA8" s="6">
        <f>VLOOKUP($A8,Replications!$A:$AK,MATCH(CA$2,Replications!$1:$1,0),FALSE)</f>
        <v>7.6799999999999993E-2</v>
      </c>
      <c r="CB8" s="6">
        <f>VLOOKUP($A8,Replications!$A:$AK,MATCH(CB$2,Replications!$1:$1,0),FALSE)</f>
        <v>4.3999999999999997E-2</v>
      </c>
      <c r="CC8" s="6">
        <f>VLOOKUP($A8,Replications!$A:$AK,MATCH(CC$2,Replications!$1:$1,0),FALSE)</f>
        <v>5.0799999999999998E-2</v>
      </c>
      <c r="CD8" s="6">
        <f>VLOOKUP($A8,Replications!$A:$AK,MATCH(CD$2,Replications!$1:$1,0),FALSE)</f>
        <v>7.1900000000000006E-2</v>
      </c>
      <c r="CE8" s="6">
        <f>VLOOKUP($A8,Replications!$A:$AK,MATCH(CE$2,Replications!$1:$1,0),FALSE)</f>
        <v>3.1300000000000001E-2</v>
      </c>
      <c r="CF8" s="6">
        <f>VLOOKUP($A8,Replications!$A:$AK,MATCH(CF$2,Replications!$1:$1,0),FALSE)</f>
        <v>4.9216666666666666E-2</v>
      </c>
      <c r="CG8" s="6">
        <f>VLOOKUP($A8,Replications!$A:$AK,MATCH(CG$2,Replications!$1:$1,0),FALSE)</f>
        <v>4.9700000000000001E-2</v>
      </c>
      <c r="CH8" s="113">
        <f>VLOOKUP($A8,'[1]Formated Data'!$A:$ZZ,MATCH(CH$1,'[1]Formated Data'!$1:$1,0),FALSE)</f>
        <v>2.0899999999999998E-2</v>
      </c>
      <c r="CI8" s="113">
        <f>VLOOKUP($A8,'[1]Formated Data'!$A:$ZZ,MATCH(CI$1,'[1]Formated Data'!$1:$1,0),FALSE)</f>
        <v>-3.2000000000000002E-3</v>
      </c>
      <c r="CJ8" s="113">
        <f>VLOOKUP($A8,'[1]Formated Data'!$A:$ZZ,MATCH(CJ$1,'[1]Formated Data'!$1:$1,0),FALSE)</f>
        <v>5.5999999999999999E-3</v>
      </c>
      <c r="CK8" s="113">
        <f>VLOOKUP($A8,'[1]Formated Data'!$A:$ZZ,MATCH(CK$1,'[1]Formated Data'!$1:$1,0),FALSE)</f>
        <v>1.04E-2</v>
      </c>
      <c r="CL8" s="113">
        <f>VLOOKUP($A8,'[1]Formated Data'!$A:$ZZ,MATCH(CL$1,'[1]Formated Data'!$1:$1,0),FALSE)</f>
        <v>1.8700000000000001E-2</v>
      </c>
      <c r="CM8" s="113">
        <f>VLOOKUP($A8,'[1]Formated Data'!$A:$ZZ,MATCH(CM$1,'[1]Formated Data'!$1:$1,0),FALSE)</f>
        <v>1.5100000000000001E-2</v>
      </c>
      <c r="CN8" s="113">
        <f>VLOOKUP($A8,'[1]Formated Data'!$A:$ZZ,MATCH(CN$1,'[1]Formated Data'!$1:$1,0),FALSE)</f>
        <v>1.72E-2</v>
      </c>
      <c r="CO8" s="113">
        <f>VLOOKUP($A8,'[1]Formated Data'!$A:$ZZ,MATCH(CO$1,'[1]Formated Data'!$1:$1,0),FALSE)</f>
        <v>1.4E-2</v>
      </c>
      <c r="CP8" s="113">
        <f>VLOOKUP($A8,'[1]Formated Data'!$A:$ZZ,MATCH(CP$1,'[1]Formated Data'!$1:$1,0),FALSE)</f>
        <v>2.81E-2</v>
      </c>
      <c r="CQ8" s="113">
        <f>VLOOKUP($A8,'[1]Formated Data'!$A:$ZZ,MATCH(CQ$1,'[1]Formated Data'!$1:$1,0),FALSE)</f>
        <v>3.3700000000000001E-2</v>
      </c>
      <c r="CR8" s="113">
        <f>VLOOKUP($A8,'[1]Formated Data'!$A:$ZZ,MATCH(CR$1,'[1]Formated Data'!$1:$1,0),FALSE)</f>
        <v>7.1000000000000004E-3</v>
      </c>
      <c r="CS8" s="113">
        <f>VLOOKUP($A8,'[1]Formated Data'!$A:$ZZ,MATCH(CS$1,'[1]Formated Data'!$1:$1,0),FALSE)</f>
        <v>2.1000000000000001E-2</v>
      </c>
      <c r="CT8" s="113">
        <f>VLOOKUP($A8,'[1]Formated Data'!$A:$ZZ,MATCH(CT$1,'[1]Formated Data'!$1:$1,0),FALSE)</f>
        <v>1.2200000000000001E-2</v>
      </c>
      <c r="CU8" s="113">
        <f>VLOOKUP($A8,'[1]Formated Data'!$A:$ZZ,MATCH(CU$1,'[1]Formated Data'!$1:$1,0),FALSE)</f>
        <v>2.1000000000000001E-2</v>
      </c>
      <c r="CV8" s="113">
        <f>VLOOKUP($A8,'[1]Formated Data'!$A:$ZZ,MATCH(CV$1,'[1]Formated Data'!$1:$1,0),FALSE)</f>
        <v>2.3999999999999998E-3</v>
      </c>
      <c r="CW8" s="113">
        <f>VLOOKUP($A8,'[1]Formated Data'!$A:$ZZ,MATCH(CW$1,'[1]Formated Data'!$1:$1,0),FALSE)</f>
        <v>4.0000000000000002E-4</v>
      </c>
      <c r="CX8" s="113">
        <f>VLOOKUP($A8,'[1]Formated Data'!$A:$ZZ,MATCH(CX$1,'[1]Formated Data'!$1:$1,0),FALSE)</f>
        <v>3.5000000000000001E-3</v>
      </c>
      <c r="CY8" s="113">
        <f>VLOOKUP($A8,'[1]Formated Data'!$A:$ZZ,MATCH(CY$1,'[1]Formated Data'!$1:$1,0),FALSE)</f>
        <v>1.29E-2</v>
      </c>
      <c r="CZ8" s="113">
        <f>VLOOKUP($A8,'[1]Formated Data'!$A:$ZZ,MATCH(CZ$1,'[1]Formated Data'!$1:$1,0),FALSE)</f>
        <v>3.4700000000000002E-2</v>
      </c>
      <c r="DA8" s="113">
        <f>VLOOKUP($A8,'[1]Formated Data'!$A:$ZZ,MATCH(DA$1,'[1]Formated Data'!$1:$1,0),FALSE)</f>
        <v>1.1299999999999999E-2</v>
      </c>
      <c r="DB8" s="113">
        <f>VLOOKUP($A8,'[1]Formated Data'!$A:$ZZ,MATCH(DB$1,'[1]Formated Data'!$1:$1,0),FALSE)</f>
        <v>6.8999999999999999E-3</v>
      </c>
      <c r="DC8" s="113">
        <f>VLOOKUP($A8,'[1]Formated Data'!$A:$ZZ,MATCH(DC$1,'[1]Formated Data'!$1:$1,0),FALSE)</f>
        <v>1.89E-2</v>
      </c>
      <c r="DD8" s="113">
        <f>VLOOKUP($A8,'[1]Formated Data'!$A:$ZZ,MATCH(DD$1,'[1]Formated Data'!$1:$1,0),FALSE)</f>
        <v>-4.1000000000000002E-2</v>
      </c>
      <c r="DF8" s="26">
        <v>41547</v>
      </c>
      <c r="DG8" s="27">
        <v>5298.4345999999996</v>
      </c>
      <c r="DH8" s="27">
        <f t="shared" si="5"/>
        <v>1.3718787321373327E-2</v>
      </c>
      <c r="DI8" s="26">
        <v>41547</v>
      </c>
      <c r="DJ8" s="27">
        <v>11655.22</v>
      </c>
      <c r="DK8" s="27">
        <f t="shared" si="6"/>
        <v>1.5770951677929412E-2</v>
      </c>
      <c r="DL8" s="26">
        <v>41547</v>
      </c>
      <c r="DM8" s="27">
        <v>13652.68</v>
      </c>
      <c r="DN8" s="27">
        <f t="shared" si="7"/>
        <v>-1.6628374119405098E-3</v>
      </c>
      <c r="DO8" s="26">
        <v>41547</v>
      </c>
      <c r="DP8" s="27">
        <v>9864.7999999999993</v>
      </c>
      <c r="DQ8" s="27">
        <f t="shared" si="8"/>
        <v>1.1005994418600729E-2</v>
      </c>
      <c r="DR8" s="26">
        <v>41547</v>
      </c>
      <c r="DS8" s="27">
        <v>10403.66</v>
      </c>
      <c r="DT8" s="27">
        <f t="shared" si="9"/>
        <v>-4.7592125440406585E-3</v>
      </c>
      <c r="DU8" s="26">
        <v>41547</v>
      </c>
      <c r="DV8" s="27">
        <v>7124.74</v>
      </c>
      <c r="DW8" s="27">
        <f t="shared" si="10"/>
        <v>1.1575687790084332E-2</v>
      </c>
      <c r="DX8" s="26">
        <v>41547</v>
      </c>
      <c r="DY8" s="27">
        <v>6863.22</v>
      </c>
      <c r="DZ8" s="27">
        <f t="shared" si="11"/>
        <v>7.1849327733313206E-3</v>
      </c>
      <c r="EA8" s="26">
        <v>41547</v>
      </c>
      <c r="EB8" s="27">
        <v>6826.89</v>
      </c>
      <c r="EC8" s="27">
        <f t="shared" si="12"/>
        <v>8.1232981092400625E-3</v>
      </c>
      <c r="ED8" s="26">
        <v>41547</v>
      </c>
      <c r="EE8" s="27">
        <v>14164.6</v>
      </c>
      <c r="EF8" s="27">
        <f t="shared" si="13"/>
        <v>1.202243731035213E-2</v>
      </c>
      <c r="EG8" s="26">
        <v>41547</v>
      </c>
      <c r="EH8" s="27">
        <v>4884.78</v>
      </c>
      <c r="EI8" s="27">
        <f t="shared" si="14"/>
        <v>2.0752402585325846E-2</v>
      </c>
      <c r="EK8" s="26">
        <v>41547</v>
      </c>
      <c r="EL8" s="27">
        <v>80.221000000000004</v>
      </c>
      <c r="EM8" s="27">
        <f t="shared" si="15"/>
        <v>-2.2731979485180354E-2</v>
      </c>
      <c r="EO8" s="26">
        <v>41547</v>
      </c>
      <c r="EP8" s="27">
        <v>9883.8858</v>
      </c>
      <c r="EQ8" s="27">
        <f t="shared" si="16"/>
        <v>8.8492534796718036E-3</v>
      </c>
      <c r="ES8" s="26">
        <v>41547</v>
      </c>
      <c r="ET8" s="27">
        <v>1345.4031</v>
      </c>
      <c r="EU8" s="27">
        <f t="shared" si="17"/>
        <v>6.5174449426260717E-2</v>
      </c>
      <c r="EW8" s="26">
        <v>41547</v>
      </c>
      <c r="EX8" s="27">
        <v>2076.0839000000001</v>
      </c>
      <c r="EY8" s="27">
        <f t="shared" si="18"/>
        <v>5.0466234340033278E-2</v>
      </c>
      <c r="FA8" s="26">
        <v>41547</v>
      </c>
      <c r="FB8" s="27">
        <v>158.60040000000001</v>
      </c>
      <c r="FC8" s="27">
        <f t="shared" si="19"/>
        <v>4.4380804250210959E-2</v>
      </c>
      <c r="FE8" s="26">
        <v>41547</v>
      </c>
      <c r="FF8" s="27">
        <v>672.50379999999996</v>
      </c>
      <c r="FG8" s="27">
        <f t="shared" si="20"/>
        <v>3.4147909226161843E-2</v>
      </c>
      <c r="FI8" s="6">
        <f>VLOOKUP($A8,Funds!$A:$CD,MATCH(Factors!FI$1,Funds!$1:$1,0),FALSE)</f>
        <v>5.4399999999999997E-2</v>
      </c>
      <c r="FJ8" s="6">
        <f>VLOOKUP($A8,Funds!$A:$CD,MATCH(Factors!FJ$1,Funds!$1:$1,0),FALSE)</f>
        <v>5.4375000000000007E-2</v>
      </c>
    </row>
    <row r="9" spans="1:166" x14ac:dyDescent="0.25">
      <c r="A9" s="26">
        <f t="shared" si="21"/>
        <v>41517</v>
      </c>
      <c r="B9" s="26">
        <v>41516</v>
      </c>
      <c r="C9" s="27">
        <v>1113.0211999999999</v>
      </c>
      <c r="D9" s="27">
        <f t="shared" si="22"/>
        <v>-3.786329153578738E-2</v>
      </c>
      <c r="E9" s="26">
        <v>41516</v>
      </c>
      <c r="F9" s="27">
        <v>880.71889999999996</v>
      </c>
      <c r="G9" s="27">
        <f t="shared" si="23"/>
        <v>-1.7097801078345798E-2</v>
      </c>
      <c r="H9" s="26">
        <v>41516</v>
      </c>
      <c r="I9" s="27">
        <v>1046.9204999999999</v>
      </c>
      <c r="J9" s="27">
        <f t="shared" si="24"/>
        <v>-6.8492760832853383E-3</v>
      </c>
      <c r="K9" s="26">
        <v>41516</v>
      </c>
      <c r="L9" s="27">
        <v>2947.5036</v>
      </c>
      <c r="M9" s="27">
        <f t="shared" si="25"/>
        <v>-3.0861061550916946E-2</v>
      </c>
      <c r="N9" s="26">
        <v>41516</v>
      </c>
      <c r="O9" s="27">
        <v>1833.8988999999999</v>
      </c>
      <c r="P9" s="27">
        <f t="shared" si="26"/>
        <v>-2.850282973419882E-2</v>
      </c>
      <c r="Q9" s="26">
        <v>41516</v>
      </c>
      <c r="R9" s="27">
        <v>38.466799999999999</v>
      </c>
      <c r="S9" s="27">
        <f t="shared" si="27"/>
        <v>-2.6509343244007777E-4</v>
      </c>
      <c r="T9" s="26">
        <v>41516</v>
      </c>
      <c r="U9" s="27">
        <v>2059.9366</v>
      </c>
      <c r="V9" s="27">
        <f t="shared" si="28"/>
        <v>-2.8910461044604929E-2</v>
      </c>
      <c r="W9" s="26">
        <v>41516</v>
      </c>
      <c r="X9" s="27">
        <v>135.77930000000001</v>
      </c>
      <c r="Y9" s="27">
        <f t="shared" si="29"/>
        <v>-2.1136661451094385E-3</v>
      </c>
      <c r="Z9" s="26">
        <v>41516</v>
      </c>
      <c r="AA9" s="27">
        <v>110.59</v>
      </c>
      <c r="AB9" s="27">
        <f t="shared" si="30"/>
        <v>-2.1760283060592633E-2</v>
      </c>
      <c r="AC9" s="26">
        <v>41516</v>
      </c>
      <c r="AD9" s="27">
        <v>969.59900000000005</v>
      </c>
      <c r="AE9" s="27">
        <f t="shared" si="31"/>
        <v>5.3865688691412394E-4</v>
      </c>
      <c r="AF9" s="26">
        <v>41516</v>
      </c>
      <c r="AG9" s="27">
        <v>318.69470000000001</v>
      </c>
      <c r="AH9" s="27">
        <f t="shared" si="32"/>
        <v>2.7350478046667126E-2</v>
      </c>
      <c r="AI9" s="26">
        <v>41516</v>
      </c>
      <c r="AJ9" s="27">
        <v>138.05000000000001</v>
      </c>
      <c r="AK9" s="27">
        <f t="shared" si="33"/>
        <v>-1.4210225649814223E-2</v>
      </c>
      <c r="AL9" s="26">
        <v>41516</v>
      </c>
      <c r="AM9" s="27">
        <v>147.60050000000001</v>
      </c>
      <c r="AN9" s="27">
        <f t="shared" si="34"/>
        <v>-6.8110528628417821E-4</v>
      </c>
      <c r="AO9" s="26">
        <v>41516</v>
      </c>
      <c r="AP9" s="27">
        <v>291.16219999999998</v>
      </c>
      <c r="AQ9" s="27">
        <f t="shared" si="35"/>
        <v>2.5426626869876845E-2</v>
      </c>
      <c r="AR9" s="26">
        <v>41516</v>
      </c>
      <c r="AS9" s="27">
        <v>1792.5600999999999</v>
      </c>
      <c r="AT9" s="27">
        <f t="shared" si="36"/>
        <v>-5.1115847194703745E-3</v>
      </c>
      <c r="AU9" s="26">
        <v>41516</v>
      </c>
      <c r="AV9" s="27">
        <v>1512.46</v>
      </c>
      <c r="AW9" s="27">
        <f t="shared" si="37"/>
        <v>-6.0786877920234739E-3</v>
      </c>
      <c r="AY9" s="27">
        <f t="shared" si="38"/>
        <v>-2.0765490457441582E-2</v>
      </c>
      <c r="AZ9" s="27">
        <f t="shared" si="39"/>
        <v>-2.358231816718126E-3</v>
      </c>
      <c r="BA9" s="27">
        <f t="shared" si="3"/>
        <v>-9.6710307255309935E-4</v>
      </c>
      <c r="BC9" s="26">
        <v>41516</v>
      </c>
      <c r="BD9" s="27">
        <v>1499.96</v>
      </c>
      <c r="BE9" s="27">
        <f t="shared" si="40"/>
        <v>4.0684296528503694E-4</v>
      </c>
      <c r="BF9" s="26">
        <v>41516</v>
      </c>
      <c r="BG9" s="27">
        <v>1131.22</v>
      </c>
      <c r="BH9" s="27">
        <f t="shared" si="41"/>
        <v>-8.8322057550649369E-4</v>
      </c>
      <c r="BI9" s="26">
        <v>41516</v>
      </c>
      <c r="BJ9" s="27">
        <v>1066.18</v>
      </c>
      <c r="BK9" s="27">
        <f t="shared" si="42"/>
        <v>-6.2170853334574394E-3</v>
      </c>
      <c r="BL9" s="26">
        <v>41517</v>
      </c>
      <c r="BM9" s="27">
        <v>412.71</v>
      </c>
      <c r="BN9" s="27">
        <f t="shared" si="1"/>
        <v>7.1747565707591665E-3</v>
      </c>
      <c r="BP9" s="26">
        <v>41486</v>
      </c>
      <c r="BQ9" s="27">
        <v>5.2599999999999999E-3</v>
      </c>
      <c r="BR9" s="27">
        <f t="shared" si="2"/>
        <v>5.2599999999999999E-3</v>
      </c>
      <c r="BT9" s="26">
        <v>41516</v>
      </c>
      <c r="BU9" s="27">
        <v>1278.74</v>
      </c>
      <c r="BV9" s="27">
        <f t="shared" si="4"/>
        <v>-1.4078643022359283E-2</v>
      </c>
      <c r="BX9" s="6">
        <f>VLOOKUP($A9,Replications!$A:$AK,MATCH(BX$2,Replications!$1:$1,0),FALSE)</f>
        <v>-9.2999999999999992E-3</v>
      </c>
      <c r="BY9" s="6">
        <f>VLOOKUP($A9,Replications!$A:$AK,MATCH(BY$2,Replications!$1:$1,0),FALSE)</f>
        <v>-4.3999999999999997E-2</v>
      </c>
      <c r="BZ9" s="6">
        <f>VLOOKUP($A9,Replications!$A:$AK,MATCH(BZ$2,Replications!$1:$1,0),FALSE)</f>
        <v>-3.8899999999999997E-2</v>
      </c>
      <c r="CA9" s="6">
        <f>VLOOKUP($A9,Replications!$A:$AK,MATCH(CA$2,Replications!$1:$1,0),FALSE)</f>
        <v>-5.3E-3</v>
      </c>
      <c r="CB9" s="6">
        <f>VLOOKUP($A9,Replications!$A:$AK,MATCH(CB$2,Replications!$1:$1,0),FALSE)</f>
        <v>-1.32E-2</v>
      </c>
      <c r="CC9" s="6">
        <f>VLOOKUP($A9,Replications!$A:$AK,MATCH(CC$2,Replications!$1:$1,0),FALSE)</f>
        <v>8.0000000000000002E-3</v>
      </c>
      <c r="CD9" s="6">
        <f>VLOOKUP($A9,Replications!$A:$AK,MATCH(CD$2,Replications!$1:$1,0),FALSE)</f>
        <v>-6.7999999999999996E-3</v>
      </c>
      <c r="CE9" s="6">
        <f>VLOOKUP($A9,Replications!$A:$AK,MATCH(CE$2,Replications!$1:$1,0),FALSE)</f>
        <v>-2.8899999999999999E-2</v>
      </c>
      <c r="CF9" s="6">
        <f>VLOOKUP($A9,Replications!$A:$AK,MATCH(CF$2,Replications!$1:$1,0),FALSE)</f>
        <v>-1.5642857142857146E-2</v>
      </c>
      <c r="CG9" s="6">
        <f>VLOOKUP($A9,Replications!$A:$AK,MATCH(CG$2,Replications!$1:$1,0),FALSE)</f>
        <v>-3.0000000000000001E-3</v>
      </c>
      <c r="CH9" s="113">
        <f>VLOOKUP($A9,'[1]Formated Data'!$A:$ZZ,MATCH(CH$1,'[1]Formated Data'!$1:$1,0),FALSE)</f>
        <v>3.0000000000000001E-3</v>
      </c>
      <c r="CI9" s="113">
        <f>VLOOKUP($A9,'[1]Formated Data'!$A:$ZZ,MATCH(CI$1,'[1]Formated Data'!$1:$1,0),FALSE)</f>
        <v>-2E-3</v>
      </c>
      <c r="CJ9" s="113">
        <f>VLOOKUP($A9,'[1]Formated Data'!$A:$ZZ,MATCH(CJ$1,'[1]Formated Data'!$1:$1,0),FALSE)</f>
        <v>2.5000000000000001E-3</v>
      </c>
      <c r="CK9" s="113">
        <f>VLOOKUP($A9,'[1]Formated Data'!$A:$ZZ,MATCH(CK$1,'[1]Formated Data'!$1:$1,0),FALSE)</f>
        <v>-6.6E-3</v>
      </c>
      <c r="CL9" s="113">
        <f>VLOOKUP($A9,'[1]Formated Data'!$A:$ZZ,MATCH(CL$1,'[1]Formated Data'!$1:$1,0),FALSE)</f>
        <v>-1.49E-2</v>
      </c>
      <c r="CM9" s="113">
        <f>VLOOKUP($A9,'[1]Formated Data'!$A:$ZZ,MATCH(CM$1,'[1]Formated Data'!$1:$1,0),FALSE)</f>
        <v>5.0000000000000001E-4</v>
      </c>
      <c r="CN9" s="113">
        <f>VLOOKUP($A9,'[1]Formated Data'!$A:$ZZ,MATCH(CN$1,'[1]Formated Data'!$1:$1,0),FALSE)</f>
        <v>-7.4999999999999997E-3</v>
      </c>
      <c r="CO9" s="113">
        <f>VLOOKUP($A9,'[1]Formated Data'!$A:$ZZ,MATCH(CO$1,'[1]Formated Data'!$1:$1,0),FALSE)</f>
        <v>-1.0999999999999999E-2</v>
      </c>
      <c r="CP9" s="113">
        <f>VLOOKUP($A9,'[1]Formated Data'!$A:$ZZ,MATCH(CP$1,'[1]Formated Data'!$1:$1,0),FALSE)</f>
        <v>1.3899999999999999E-2</v>
      </c>
      <c r="CQ9" s="113">
        <f>VLOOKUP($A9,'[1]Formated Data'!$A:$ZZ,MATCH(CQ$1,'[1]Formated Data'!$1:$1,0),FALSE)</f>
        <v>4.1000000000000003E-3</v>
      </c>
      <c r="CR9" s="113">
        <f>VLOOKUP($A9,'[1]Formated Data'!$A:$ZZ,MATCH(CR$1,'[1]Formated Data'!$1:$1,0),FALSE)</f>
        <v>5.4000000000000003E-3</v>
      </c>
      <c r="CS9" s="113">
        <f>VLOOKUP($A9,'[1]Formated Data'!$A:$ZZ,MATCH(CS$1,'[1]Formated Data'!$1:$1,0),FALSE)</f>
        <v>8.9999999999999993E-3</v>
      </c>
      <c r="CT9" s="113">
        <f>VLOOKUP($A9,'[1]Formated Data'!$A:$ZZ,MATCH(CT$1,'[1]Formated Data'!$1:$1,0),FALSE)</f>
        <v>-1.1000000000000001E-3</v>
      </c>
      <c r="CU9" s="113">
        <f>VLOOKUP($A9,'[1]Formated Data'!$A:$ZZ,MATCH(CU$1,'[1]Formated Data'!$1:$1,0),FALSE)</f>
        <v>-8.8999999999999999E-3</v>
      </c>
      <c r="CV9" s="113">
        <f>VLOOKUP($A9,'[1]Formated Data'!$A:$ZZ,MATCH(CV$1,'[1]Formated Data'!$1:$1,0),FALSE)</f>
        <v>-3.5499999999999997E-2</v>
      </c>
      <c r="CW9" s="113">
        <f>VLOOKUP($A9,'[1]Formated Data'!$A:$ZZ,MATCH(CW$1,'[1]Formated Data'!$1:$1,0),FALSE)</f>
        <v>-1.9099999999999999E-2</v>
      </c>
      <c r="CX9" s="113">
        <f>VLOOKUP($A9,'[1]Formated Data'!$A:$ZZ,MATCH(CX$1,'[1]Formated Data'!$1:$1,0),FALSE)</f>
        <v>3.3999999999999998E-3</v>
      </c>
      <c r="CY9" s="113">
        <f>VLOOKUP($A9,'[1]Formated Data'!$A:$ZZ,MATCH(CY$1,'[1]Formated Data'!$1:$1,0),FALSE)</f>
        <v>-2.6200000000000001E-2</v>
      </c>
      <c r="CZ9" s="113">
        <f>VLOOKUP($A9,'[1]Formated Data'!$A:$ZZ,MATCH(CZ$1,'[1]Formated Data'!$1:$1,0),FALSE)</f>
        <v>-3.7999999999999999E-2</v>
      </c>
      <c r="DA9" s="113">
        <f>VLOOKUP($A9,'[1]Formated Data'!$A:$ZZ,MATCH(DA$1,'[1]Formated Data'!$1:$1,0),FALSE)</f>
        <v>1.2200000000000001E-2</v>
      </c>
      <c r="DB9" s="113">
        <f>VLOOKUP($A9,'[1]Formated Data'!$A:$ZZ,MATCH(DB$1,'[1]Formated Data'!$1:$1,0),FALSE)</f>
        <v>1.1000000000000001E-3</v>
      </c>
      <c r="DC9" s="113">
        <f>VLOOKUP($A9,'[1]Formated Data'!$A:$ZZ,MATCH(DC$1,'[1]Formated Data'!$1:$1,0),FALSE)</f>
        <v>1.1999999999999999E-3</v>
      </c>
      <c r="DD9" s="113">
        <f>VLOOKUP($A9,'[1]Formated Data'!$A:$ZZ,MATCH(DD$1,'[1]Formated Data'!$1:$1,0),FALSE)</f>
        <v>-2.1000000000000001E-2</v>
      </c>
      <c r="DF9" s="26">
        <v>41517</v>
      </c>
      <c r="DG9" s="27">
        <v>5226.7302</v>
      </c>
      <c r="DH9" s="27">
        <f t="shared" si="5"/>
        <v>-7.1129676353219873E-3</v>
      </c>
      <c r="DI9" s="26">
        <v>41517</v>
      </c>
      <c r="DJ9" s="27">
        <v>11474.26</v>
      </c>
      <c r="DK9" s="27">
        <f t="shared" si="6"/>
        <v>-6.9608098529688744E-3</v>
      </c>
      <c r="DL9" s="26">
        <v>41517</v>
      </c>
      <c r="DM9" s="27">
        <v>13675.42</v>
      </c>
      <c r="DN9" s="27">
        <f t="shared" si="7"/>
        <v>-1.0824538320601595E-2</v>
      </c>
      <c r="DO9" s="26">
        <v>41517</v>
      </c>
      <c r="DP9" s="27">
        <v>9757.41</v>
      </c>
      <c r="DQ9" s="27">
        <f t="shared" si="8"/>
        <v>-1.1414169539829544E-3</v>
      </c>
      <c r="DR9" s="26">
        <v>41517</v>
      </c>
      <c r="DS9" s="27">
        <v>10453.41</v>
      </c>
      <c r="DT9" s="27">
        <f t="shared" si="9"/>
        <v>-1.413058649997545E-2</v>
      </c>
      <c r="DU9" s="26">
        <v>41517</v>
      </c>
      <c r="DV9" s="27">
        <v>7043.21</v>
      </c>
      <c r="DW9" s="27">
        <f t="shared" si="10"/>
        <v>5.5261019530306044E-4</v>
      </c>
      <c r="DX9" s="26">
        <v>41517</v>
      </c>
      <c r="DY9" s="27">
        <v>6814.26</v>
      </c>
      <c r="DZ9" s="27">
        <f t="shared" si="11"/>
        <v>6.4425224203323861E-3</v>
      </c>
      <c r="EA9" s="26">
        <v>41517</v>
      </c>
      <c r="EB9" s="27">
        <v>6771.88</v>
      </c>
      <c r="EC9" s="27">
        <f t="shared" si="12"/>
        <v>-1.8898121408617019E-4</v>
      </c>
      <c r="ED9" s="26">
        <v>41517</v>
      </c>
      <c r="EE9" s="27">
        <v>13996.33</v>
      </c>
      <c r="EF9" s="27">
        <f t="shared" si="13"/>
        <v>-9.1213061506516535E-3</v>
      </c>
      <c r="EG9" s="26">
        <v>41517</v>
      </c>
      <c r="EH9" s="27">
        <v>4785.47</v>
      </c>
      <c r="EI9" s="27">
        <f t="shared" si="14"/>
        <v>-1.4227918608148205E-2</v>
      </c>
      <c r="EK9" s="26">
        <v>41516</v>
      </c>
      <c r="EL9" s="27">
        <v>82.087000000000003</v>
      </c>
      <c r="EM9" s="27">
        <f t="shared" si="15"/>
        <v>7.7960025536512045E-3</v>
      </c>
      <c r="EO9" s="26">
        <v>41516</v>
      </c>
      <c r="EP9" s="27">
        <v>9797.1880000000001</v>
      </c>
      <c r="EQ9" s="27">
        <f t="shared" si="16"/>
        <v>-2.4455554681517833E-2</v>
      </c>
      <c r="ES9" s="26">
        <v>41516</v>
      </c>
      <c r="ET9" s="27">
        <v>1263.0824</v>
      </c>
      <c r="EU9" s="27">
        <f t="shared" si="17"/>
        <v>-1.6840126371780562E-2</v>
      </c>
      <c r="EW9" s="26">
        <v>41516</v>
      </c>
      <c r="EX9" s="27">
        <v>1976.3452</v>
      </c>
      <c r="EY9" s="27">
        <f t="shared" si="18"/>
        <v>-2.0779143305642789E-2</v>
      </c>
      <c r="FA9" s="26">
        <v>41516</v>
      </c>
      <c r="FB9" s="27">
        <v>151.86070000000001</v>
      </c>
      <c r="FC9" s="27">
        <f t="shared" si="19"/>
        <v>-5.5725920148881336E-3</v>
      </c>
      <c r="FE9" s="26">
        <v>41516</v>
      </c>
      <c r="FF9" s="27">
        <v>650.29750000000001</v>
      </c>
      <c r="FG9" s="27">
        <f t="shared" si="20"/>
        <v>-2.2763403693737083E-2</v>
      </c>
      <c r="FI9" s="6">
        <f>VLOOKUP($A9,Funds!$A:$CD,MATCH(Factors!FI$1,Funds!$1:$1,0),FALSE)</f>
        <v>-1.1999999999999999E-3</v>
      </c>
      <c r="FJ9" s="6">
        <f>VLOOKUP($A9,Funds!$A:$CD,MATCH(Factors!FJ$1,Funds!$1:$1,0),FALSE)</f>
        <v>-9.999999999999998E-4</v>
      </c>
    </row>
    <row r="10" spans="1:166" x14ac:dyDescent="0.25">
      <c r="A10" s="26">
        <f t="shared" si="21"/>
        <v>41486</v>
      </c>
      <c r="B10" s="26">
        <v>41486</v>
      </c>
      <c r="C10" s="27">
        <v>1156.8223</v>
      </c>
      <c r="D10" s="27">
        <f t="shared" si="22"/>
        <v>5.3960594222607128E-2</v>
      </c>
      <c r="E10" s="26">
        <v>41486</v>
      </c>
      <c r="F10" s="27">
        <v>896.03920000000005</v>
      </c>
      <c r="G10" s="27">
        <f t="shared" si="23"/>
        <v>5.3006572424351139E-2</v>
      </c>
      <c r="H10" s="26">
        <v>41486</v>
      </c>
      <c r="I10" s="27">
        <v>1054.1405999999999</v>
      </c>
      <c r="J10" s="27">
        <f t="shared" si="24"/>
        <v>1.7562091967621374E-2</v>
      </c>
      <c r="K10" s="26">
        <v>41486</v>
      </c>
      <c r="L10" s="27">
        <v>3041.3633</v>
      </c>
      <c r="M10" s="27">
        <f t="shared" si="25"/>
        <v>6.8444733700795402E-2</v>
      </c>
      <c r="N10" s="26">
        <v>41486</v>
      </c>
      <c r="O10" s="27">
        <v>1887.7038</v>
      </c>
      <c r="P10" s="27">
        <f t="shared" si="26"/>
        <v>5.1708614956528898E-2</v>
      </c>
      <c r="Q10" s="26">
        <v>41486</v>
      </c>
      <c r="R10" s="27">
        <v>38.476999999999997</v>
      </c>
      <c r="S10" s="27">
        <f t="shared" si="27"/>
        <v>1.7732353610216078E-2</v>
      </c>
      <c r="T10" s="26">
        <v>41486</v>
      </c>
      <c r="U10" s="27">
        <v>2121.2633000000001</v>
      </c>
      <c r="V10" s="27">
        <f t="shared" si="28"/>
        <v>5.0857519128830742E-2</v>
      </c>
      <c r="W10" s="26">
        <v>41486</v>
      </c>
      <c r="X10" s="27">
        <v>136.0669</v>
      </c>
      <c r="Y10" s="27">
        <f t="shared" si="29"/>
        <v>1.4330058757490161E-2</v>
      </c>
      <c r="Z10" s="26">
        <v>41486</v>
      </c>
      <c r="AA10" s="27">
        <v>113.05</v>
      </c>
      <c r="AB10" s="27">
        <f t="shared" si="30"/>
        <v>-3.8769935677152034E-3</v>
      </c>
      <c r="AC10" s="26">
        <v>41486</v>
      </c>
      <c r="AD10" s="27">
        <v>969.077</v>
      </c>
      <c r="AE10" s="27">
        <f t="shared" si="31"/>
        <v>-4.8100034870757202E-2</v>
      </c>
      <c r="AF10" s="26">
        <v>41486</v>
      </c>
      <c r="AG10" s="27">
        <v>310.21030000000002</v>
      </c>
      <c r="AH10" s="27">
        <f t="shared" si="32"/>
        <v>2.5449611006523654E-2</v>
      </c>
      <c r="AI10" s="26">
        <v>41486</v>
      </c>
      <c r="AJ10" s="27">
        <v>140.04</v>
      </c>
      <c r="AK10" s="27">
        <f t="shared" si="33"/>
        <v>5.4566341183226452E-3</v>
      </c>
      <c r="AL10" s="26">
        <v>41486</v>
      </c>
      <c r="AM10" s="27">
        <v>147.7011</v>
      </c>
      <c r="AN10" s="27">
        <f t="shared" si="34"/>
        <v>2.02302668400689E-3</v>
      </c>
      <c r="AO10" s="26">
        <v>41486</v>
      </c>
      <c r="AP10" s="27">
        <v>283.9425</v>
      </c>
      <c r="AQ10" s="27">
        <f t="shared" si="35"/>
        <v>3.0197427975886981E-2</v>
      </c>
      <c r="AR10" s="26">
        <v>41486</v>
      </c>
      <c r="AS10" s="27">
        <v>1801.77</v>
      </c>
      <c r="AT10" s="27">
        <f t="shared" si="36"/>
        <v>1.3671351036155244E-3</v>
      </c>
      <c r="AU10" s="26">
        <v>41486</v>
      </c>
      <c r="AV10" s="27">
        <v>1521.71</v>
      </c>
      <c r="AW10" s="27">
        <f t="shared" si="37"/>
        <v>1.8956743002544574E-2</v>
      </c>
      <c r="AY10" s="27">
        <f t="shared" si="38"/>
        <v>9.5402179825598843E-4</v>
      </c>
      <c r="AZ10" s="27">
        <f t="shared" si="39"/>
        <v>1.6736118744266504E-2</v>
      </c>
      <c r="BA10" s="27">
        <f t="shared" si="3"/>
        <v>1.7589607898929049E-2</v>
      </c>
      <c r="BC10" s="26">
        <v>41486</v>
      </c>
      <c r="BD10" s="27">
        <v>1499.35</v>
      </c>
      <c r="BE10" s="27">
        <f t="shared" si="40"/>
        <v>1.043218071663965E-2</v>
      </c>
      <c r="BF10" s="26">
        <v>41486</v>
      </c>
      <c r="BG10" s="27">
        <v>1132.22</v>
      </c>
      <c r="BH10" s="27">
        <f t="shared" si="41"/>
        <v>1.2103550613222769E-2</v>
      </c>
      <c r="BI10" s="26">
        <v>41486</v>
      </c>
      <c r="BJ10" s="27">
        <v>1072.8499999999999</v>
      </c>
      <c r="BK10" s="27">
        <f t="shared" si="42"/>
        <v>7.1912053248714969E-3</v>
      </c>
      <c r="BL10" s="26">
        <v>41486</v>
      </c>
      <c r="BM10" s="27">
        <v>409.77</v>
      </c>
      <c r="BN10" s="27">
        <f t="shared" si="1"/>
        <v>-8.0468178493064979E-4</v>
      </c>
      <c r="BP10" s="26">
        <v>41455</v>
      </c>
      <c r="BQ10" s="27">
        <v>-5.4200000000000003E-3</v>
      </c>
      <c r="BR10" s="27">
        <f t="shared" si="2"/>
        <v>-5.4200000000000003E-3</v>
      </c>
      <c r="BT10" s="26">
        <v>41486</v>
      </c>
      <c r="BU10" s="27">
        <v>1297</v>
      </c>
      <c r="BV10" s="27">
        <f t="shared" si="4"/>
        <v>1.4224161525167922E-2</v>
      </c>
      <c r="BX10" s="6">
        <f>VLOOKUP($A10,Replications!$A:$AK,MATCH(BX$2,Replications!$1:$1,0),FALSE)</f>
        <v>3.4099999999999998E-2</v>
      </c>
      <c r="BY10" s="6">
        <f>VLOOKUP($A10,Replications!$A:$AK,MATCH(BY$2,Replications!$1:$1,0),FALSE)</f>
        <v>1.7000000000000001E-2</v>
      </c>
      <c r="BZ10" s="6">
        <f>VLOOKUP($A10,Replications!$A:$AK,MATCH(BZ$2,Replications!$1:$1,0),FALSE)</f>
        <v>5.9700000000000003E-2</v>
      </c>
      <c r="CA10" s="6">
        <f>VLOOKUP($A10,Replications!$A:$AK,MATCH(CA$2,Replications!$1:$1,0),FALSE)</f>
        <v>5.67E-2</v>
      </c>
      <c r="CB10" s="6">
        <f>VLOOKUP($A10,Replications!$A:$AK,MATCH(CB$2,Replications!$1:$1,0),FALSE)</f>
        <v>9.6100000000000005E-2</v>
      </c>
      <c r="CC10" s="6">
        <f>VLOOKUP($A10,Replications!$A:$AK,MATCH(CC$2,Replications!$1:$1,0),FALSE)</f>
        <v>2.3099999999999999E-2</v>
      </c>
      <c r="CD10" s="6">
        <f>VLOOKUP($A10,Replications!$A:$AK,MATCH(CD$2,Replications!$1:$1,0),FALSE)</f>
        <v>8.7400000000000005E-2</v>
      </c>
      <c r="CE10" s="6">
        <f>VLOOKUP($A10,Replications!$A:$AK,MATCH(CE$2,Replications!$1:$1,0),FALSE)</f>
        <v>5.0900000000000001E-2</v>
      </c>
      <c r="CF10" s="6">
        <f>VLOOKUP($A10,Replications!$A:$AK,MATCH(CF$2,Replications!$1:$1,0),FALSE)</f>
        <v>5.3442857142857139E-2</v>
      </c>
      <c r="CG10" s="6">
        <f>VLOOKUP($A10,Replications!$A:$AK,MATCH(CG$2,Replications!$1:$1,0),FALSE)</f>
        <v>5.04E-2</v>
      </c>
      <c r="CH10" s="113">
        <f>VLOOKUP($A10,'[1]Formated Data'!$A:$ZZ,MATCH(CH$1,'[1]Formated Data'!$1:$1,0),FALSE)</f>
        <v>1.7000000000000001E-2</v>
      </c>
      <c r="CI10" s="113">
        <f>VLOOKUP($A10,'[1]Formated Data'!$A:$ZZ,MATCH(CI$1,'[1]Formated Data'!$1:$1,0),FALSE)</f>
        <v>-1.55E-2</v>
      </c>
      <c r="CJ10" s="113">
        <f>VLOOKUP($A10,'[1]Formated Data'!$A:$ZZ,MATCH(CJ$1,'[1]Formated Data'!$1:$1,0),FALSE)</f>
        <v>6.1000000000000004E-3</v>
      </c>
      <c r="CK10" s="113">
        <f>VLOOKUP($A10,'[1]Formated Data'!$A:$ZZ,MATCH(CK$1,'[1]Formated Data'!$1:$1,0),FALSE)</f>
        <v>1.4500000000000001E-2</v>
      </c>
      <c r="CL10" s="113">
        <f>VLOOKUP($A10,'[1]Formated Data'!$A:$ZZ,MATCH(CL$1,'[1]Formated Data'!$1:$1,0),FALSE)</f>
        <v>1.2E-2</v>
      </c>
      <c r="CM10" s="113">
        <f>VLOOKUP($A10,'[1]Formated Data'!$A:$ZZ,MATCH(CM$1,'[1]Formated Data'!$1:$1,0),FALSE)</f>
        <v>1.03E-2</v>
      </c>
      <c r="CN10" s="113">
        <f>VLOOKUP($A10,'[1]Formated Data'!$A:$ZZ,MATCH(CN$1,'[1]Formated Data'!$1:$1,0),FALSE)</f>
        <v>2.3400000000000001E-2</v>
      </c>
      <c r="CO10" s="113">
        <f>VLOOKUP($A10,'[1]Formated Data'!$A:$ZZ,MATCH(CO$1,'[1]Formated Data'!$1:$1,0),FALSE)</f>
        <v>-2E-3</v>
      </c>
      <c r="CP10" s="113">
        <f>VLOOKUP($A10,'[1]Formated Data'!$A:$ZZ,MATCH(CP$1,'[1]Formated Data'!$1:$1,0),FALSE)</f>
        <v>1.1299999999999999E-2</v>
      </c>
      <c r="CQ10" s="113">
        <f>VLOOKUP($A10,'[1]Formated Data'!$A:$ZZ,MATCH(CQ$1,'[1]Formated Data'!$1:$1,0),FALSE)</f>
        <v>3.5900000000000001E-2</v>
      </c>
      <c r="CR10" s="113">
        <f>VLOOKUP($A10,'[1]Formated Data'!$A:$ZZ,MATCH(CR$1,'[1]Formated Data'!$1:$1,0),FALSE)</f>
        <v>8.0999999999999996E-3</v>
      </c>
      <c r="CS10" s="113">
        <f>VLOOKUP($A10,'[1]Formated Data'!$A:$ZZ,MATCH(CS$1,'[1]Formated Data'!$1:$1,0),FALSE)</f>
        <v>0.01</v>
      </c>
      <c r="CT10" s="113">
        <f>VLOOKUP($A10,'[1]Formated Data'!$A:$ZZ,MATCH(CT$1,'[1]Formated Data'!$1:$1,0),FALSE)</f>
        <v>1.4800000000000001E-2</v>
      </c>
      <c r="CU10" s="113">
        <f>VLOOKUP($A10,'[1]Formated Data'!$A:$ZZ,MATCH(CU$1,'[1]Formated Data'!$1:$1,0),FALSE)</f>
        <v>2.6700000000000002E-2</v>
      </c>
      <c r="CV10" s="113">
        <f>VLOOKUP($A10,'[1]Formated Data'!$A:$ZZ,MATCH(CV$1,'[1]Formated Data'!$1:$1,0),FALSE)</f>
        <v>-2.1700000000000001E-2</v>
      </c>
      <c r="CW10" s="113">
        <f>VLOOKUP($A10,'[1]Formated Data'!$A:$ZZ,MATCH(CW$1,'[1]Formated Data'!$1:$1,0),FALSE)</f>
        <v>-1.0200000000000001E-2</v>
      </c>
      <c r="CX10" s="113">
        <f>VLOOKUP($A10,'[1]Formated Data'!$A:$ZZ,MATCH(CX$1,'[1]Formated Data'!$1:$1,0),FALSE)</f>
        <v>1E-4</v>
      </c>
      <c r="CY10" s="113">
        <f>VLOOKUP($A10,'[1]Formated Data'!$A:$ZZ,MATCH(CY$1,'[1]Formated Data'!$1:$1,0),FALSE)</f>
        <v>1.83E-2</v>
      </c>
      <c r="CZ10" s="113">
        <f>VLOOKUP($A10,'[1]Formated Data'!$A:$ZZ,MATCH(CZ$1,'[1]Formated Data'!$1:$1,0),FALSE)</f>
        <v>-6.1000000000000004E-3</v>
      </c>
      <c r="DA10" s="113">
        <f>VLOOKUP($A10,'[1]Formated Data'!$A:$ZZ,MATCH(DA$1,'[1]Formated Data'!$1:$1,0),FALSE)</f>
        <v>1.17E-2</v>
      </c>
      <c r="DB10" s="113">
        <f>VLOOKUP($A10,'[1]Formated Data'!$A:$ZZ,MATCH(DB$1,'[1]Formated Data'!$1:$1,0),FALSE)</f>
        <v>2.0999999999999999E-3</v>
      </c>
      <c r="DC10" s="113">
        <f>VLOOKUP($A10,'[1]Formated Data'!$A:$ZZ,MATCH(DC$1,'[1]Formated Data'!$1:$1,0),FALSE)</f>
        <v>1.06E-2</v>
      </c>
      <c r="DD10" s="113">
        <f>VLOOKUP($A10,'[1]Formated Data'!$A:$ZZ,MATCH(DD$1,'[1]Formated Data'!$1:$1,0),FALSE)</f>
        <v>0</v>
      </c>
      <c r="DF10" s="26">
        <v>41486</v>
      </c>
      <c r="DG10" s="27">
        <v>5264.1741000000002</v>
      </c>
      <c r="DH10" s="27">
        <f t="shared" si="5"/>
        <v>1.012282679664378E-2</v>
      </c>
      <c r="DI10" s="26">
        <v>41486</v>
      </c>
      <c r="DJ10" s="27">
        <v>11554.69</v>
      </c>
      <c r="DK10" s="27">
        <f t="shared" si="6"/>
        <v>1.295264111146377E-2</v>
      </c>
      <c r="DL10" s="26">
        <v>41486</v>
      </c>
      <c r="DM10" s="27">
        <v>13825.07</v>
      </c>
      <c r="DN10" s="27">
        <f t="shared" si="7"/>
        <v>-5.6098426713846461E-4</v>
      </c>
      <c r="DO10" s="26">
        <v>41486</v>
      </c>
      <c r="DP10" s="27">
        <v>9768.56</v>
      </c>
      <c r="DQ10" s="27">
        <f t="shared" si="8"/>
        <v>5.7470909341750254E-3</v>
      </c>
      <c r="DR10" s="26">
        <v>41486</v>
      </c>
      <c r="DS10" s="27">
        <v>10603.24</v>
      </c>
      <c r="DT10" s="27">
        <f t="shared" si="9"/>
        <v>-9.0781822701623271E-3</v>
      </c>
      <c r="DU10" s="26">
        <v>41486</v>
      </c>
      <c r="DV10" s="27">
        <v>7039.32</v>
      </c>
      <c r="DW10" s="27">
        <f t="shared" si="10"/>
        <v>7.9397239639340533E-3</v>
      </c>
      <c r="DX10" s="26">
        <v>41486</v>
      </c>
      <c r="DY10" s="27">
        <v>6770.64</v>
      </c>
      <c r="DZ10" s="27">
        <f t="shared" si="11"/>
        <v>6.8345259551383375E-3</v>
      </c>
      <c r="EA10" s="26">
        <v>41486</v>
      </c>
      <c r="EB10" s="27">
        <v>6773.16</v>
      </c>
      <c r="EC10" s="27">
        <f t="shared" si="12"/>
        <v>9.5647780068237598E-3</v>
      </c>
      <c r="ED10" s="26">
        <v>41486</v>
      </c>
      <c r="EE10" s="27">
        <v>14125.17</v>
      </c>
      <c r="EF10" s="27">
        <f t="shared" si="13"/>
        <v>2.7898091953019399E-2</v>
      </c>
      <c r="EG10" s="26">
        <v>41486</v>
      </c>
      <c r="EH10" s="27">
        <v>4854.54</v>
      </c>
      <c r="EI10" s="27">
        <f t="shared" si="14"/>
        <v>7.2955442401303472E-3</v>
      </c>
      <c r="EK10" s="26">
        <v>41486</v>
      </c>
      <c r="EL10" s="27">
        <v>81.451999999999998</v>
      </c>
      <c r="EM10" s="27">
        <f t="shared" si="15"/>
        <v>-2.025596612779057E-2</v>
      </c>
      <c r="EO10" s="26">
        <v>41486</v>
      </c>
      <c r="EP10" s="27">
        <v>10042.790000000001</v>
      </c>
      <c r="EQ10" s="27">
        <f t="shared" si="16"/>
        <v>6.6008922329908515E-2</v>
      </c>
      <c r="ES10" s="26">
        <v>41486</v>
      </c>
      <c r="ET10" s="27">
        <v>1284.7172</v>
      </c>
      <c r="EU10" s="27">
        <f t="shared" si="17"/>
        <v>1.0749344913851822E-2</v>
      </c>
      <c r="EW10" s="26">
        <v>41486</v>
      </c>
      <c r="EX10" s="27">
        <v>2018.2834</v>
      </c>
      <c r="EY10" s="27">
        <f t="shared" si="18"/>
        <v>5.3072130894869396E-2</v>
      </c>
      <c r="FA10" s="26">
        <v>41486</v>
      </c>
      <c r="FB10" s="27">
        <v>152.71170000000001</v>
      </c>
      <c r="FC10" s="27">
        <f t="shared" si="19"/>
        <v>5.1561107752310598E-2</v>
      </c>
      <c r="FE10" s="26">
        <v>41486</v>
      </c>
      <c r="FF10" s="27">
        <v>665.44529999999997</v>
      </c>
      <c r="FG10" s="27">
        <f t="shared" si="20"/>
        <v>5.1949554754009197E-2</v>
      </c>
      <c r="FI10" s="6">
        <f>VLOOKUP($A10,Funds!$A:$CD,MATCH(Factors!FI$1,Funds!$1:$1,0),FALSE)</f>
        <v>5.7099999999999998E-2</v>
      </c>
      <c r="FJ10" s="6">
        <f>VLOOKUP($A10,Funds!$A:$CD,MATCH(Factors!FJ$1,Funds!$1:$1,0),FALSE)</f>
        <v>5.7425000000000004E-2</v>
      </c>
    </row>
    <row r="11" spans="1:166" x14ac:dyDescent="0.25">
      <c r="A11" s="26">
        <f t="shared" si="21"/>
        <v>41455</v>
      </c>
      <c r="B11" s="26">
        <v>41453</v>
      </c>
      <c r="C11" s="27">
        <v>1097.5953999999999</v>
      </c>
      <c r="D11" s="27">
        <f t="shared" si="22"/>
        <v>-8.818177787302095E-3</v>
      </c>
      <c r="E11" s="26">
        <v>41453</v>
      </c>
      <c r="F11" s="27">
        <v>850.93409999999994</v>
      </c>
      <c r="G11" s="27">
        <f t="shared" si="23"/>
        <v>-1.8813375612568572E-2</v>
      </c>
      <c r="H11" s="26">
        <v>41453</v>
      </c>
      <c r="I11" s="27">
        <v>1035.9472000000001</v>
      </c>
      <c r="J11" s="27">
        <f t="shared" si="24"/>
        <v>-9.1708967948199716E-3</v>
      </c>
      <c r="K11" s="26">
        <v>41453</v>
      </c>
      <c r="L11" s="27">
        <v>2846.5331000000001</v>
      </c>
      <c r="M11" s="27">
        <f t="shared" si="25"/>
        <v>-5.5394980689732476E-3</v>
      </c>
      <c r="N11" s="26">
        <v>41453</v>
      </c>
      <c r="O11" s="27">
        <v>1794.8924</v>
      </c>
      <c r="P11" s="27">
        <f t="shared" si="26"/>
        <v>-1.361886574976634E-2</v>
      </c>
      <c r="Q11" s="26">
        <v>41453</v>
      </c>
      <c r="R11" s="27">
        <v>37.806600000000003</v>
      </c>
      <c r="S11" s="27">
        <f t="shared" si="27"/>
        <v>-1.8833550034646152E-2</v>
      </c>
      <c r="T11" s="26">
        <v>41453</v>
      </c>
      <c r="U11" s="27">
        <v>2018.6022</v>
      </c>
      <c r="V11" s="27">
        <f t="shared" si="28"/>
        <v>-1.3419358874792953E-2</v>
      </c>
      <c r="W11" s="26">
        <v>41453</v>
      </c>
      <c r="X11" s="27">
        <v>134.1446</v>
      </c>
      <c r="Y11" s="27">
        <f t="shared" si="29"/>
        <v>-1.0103037552660732E-2</v>
      </c>
      <c r="Z11" s="26">
        <v>41453</v>
      </c>
      <c r="AA11" s="27">
        <v>113.49</v>
      </c>
      <c r="AB11" s="27">
        <f t="shared" si="30"/>
        <v>-4.3327994605074638E-2</v>
      </c>
      <c r="AC11" s="26">
        <v>41453</v>
      </c>
      <c r="AD11" s="27">
        <v>1018.045</v>
      </c>
      <c r="AE11" s="27">
        <f t="shared" si="31"/>
        <v>-2.2224770600347554E-2</v>
      </c>
      <c r="AF11" s="26">
        <v>41453</v>
      </c>
      <c r="AG11" s="27">
        <v>302.51150000000001</v>
      </c>
      <c r="AH11" s="27">
        <f t="shared" si="32"/>
        <v>-2.7522166026034411E-2</v>
      </c>
      <c r="AI11" s="26">
        <v>41453</v>
      </c>
      <c r="AJ11" s="27">
        <v>139.28</v>
      </c>
      <c r="AK11" s="27">
        <f t="shared" si="33"/>
        <v>4.1813149824220242E-2</v>
      </c>
      <c r="AL11" s="26">
        <v>41453</v>
      </c>
      <c r="AM11" s="27">
        <v>147.40289999999999</v>
      </c>
      <c r="AN11" s="27">
        <f t="shared" si="34"/>
        <v>-5.2154300603945991E-3</v>
      </c>
      <c r="AO11" s="26">
        <v>41453</v>
      </c>
      <c r="AP11" s="27">
        <v>275.61950000000002</v>
      </c>
      <c r="AQ11" s="27">
        <f t="shared" si="35"/>
        <v>-2.2113709911183999E-2</v>
      </c>
      <c r="AR11" s="26">
        <v>41453</v>
      </c>
      <c r="AS11" s="27">
        <v>1799.3100999999999</v>
      </c>
      <c r="AT11" s="27">
        <f t="shared" si="36"/>
        <v>-1.546848838354542E-2</v>
      </c>
      <c r="AU11" s="26">
        <v>41453</v>
      </c>
      <c r="AV11" s="27">
        <v>1493.4</v>
      </c>
      <c r="AW11" s="27">
        <f t="shared" si="37"/>
        <v>-2.6225531748412134E-2</v>
      </c>
      <c r="AY11" s="27">
        <f t="shared" si="38"/>
        <v>9.9951978252664775E-3</v>
      </c>
      <c r="AZ11" s="27">
        <f t="shared" si="39"/>
        <v>8.0793676807930925E-3</v>
      </c>
      <c r="BA11" s="27">
        <f t="shared" si="3"/>
        <v>-1.0757043364866714E-2</v>
      </c>
      <c r="BC11" s="26">
        <v>41453</v>
      </c>
      <c r="BD11" s="27">
        <v>1483.87</v>
      </c>
      <c r="BE11" s="27">
        <f t="shared" si="40"/>
        <v>-1.1109333973103097E-2</v>
      </c>
      <c r="BF11" s="26">
        <v>41453</v>
      </c>
      <c r="BG11" s="27">
        <v>1118.68</v>
      </c>
      <c r="BH11" s="27">
        <f t="shared" si="41"/>
        <v>-9.3338764811108366E-3</v>
      </c>
      <c r="BI11" s="26">
        <v>41453</v>
      </c>
      <c r="BJ11" s="27">
        <v>1065.19</v>
      </c>
      <c r="BK11" s="27">
        <f t="shared" si="42"/>
        <v>3.1643483420134011E-3</v>
      </c>
      <c r="BL11" s="26">
        <v>41455</v>
      </c>
      <c r="BM11" s="27">
        <v>410.1</v>
      </c>
      <c r="BN11" s="27">
        <f t="shared" si="1"/>
        <v>-3.3053030671267303E-3</v>
      </c>
      <c r="BP11" s="26">
        <v>41425</v>
      </c>
      <c r="BQ11" s="27">
        <v>1.503E-2</v>
      </c>
      <c r="BR11" s="27">
        <f t="shared" si="2"/>
        <v>1.503E-2</v>
      </c>
      <c r="BT11" s="26">
        <v>41453</v>
      </c>
      <c r="BU11" s="27">
        <v>1278.81</v>
      </c>
      <c r="BV11" s="27">
        <f t="shared" si="4"/>
        <v>6.259731926980816E-4</v>
      </c>
      <c r="BX11" s="6">
        <f>VLOOKUP($A11,Replications!$A:$AK,MATCH(BX$2,Replications!$1:$1,0),FALSE)</f>
        <v>-2.1600000000000001E-2</v>
      </c>
      <c r="BY11" s="6">
        <f>VLOOKUP($A11,Replications!$A:$AK,MATCH(BY$2,Replications!$1:$1,0),FALSE)</f>
        <v>-2.5999999999999999E-2</v>
      </c>
      <c r="BZ11" s="6">
        <f>VLOOKUP($A11,Replications!$A:$AK,MATCH(BZ$2,Replications!$1:$1,0),FALSE)</f>
        <v>-6.4999999999999997E-3</v>
      </c>
      <c r="CA11" s="6">
        <f>VLOOKUP($A11,Replications!$A:$AK,MATCH(CA$2,Replications!$1:$1,0),FALSE)</f>
        <v>-1.78E-2</v>
      </c>
      <c r="CB11" s="6">
        <f>VLOOKUP($A11,Replications!$A:$AK,MATCH(CB$2,Replications!$1:$1,0),FALSE)</f>
        <v>-2.01E-2</v>
      </c>
      <c r="CC11" s="6">
        <f>VLOOKUP($A11,Replications!$A:$AK,MATCH(CC$2,Replications!$1:$1,0),FALSE)</f>
        <v>1.5E-3</v>
      </c>
      <c r="CD11" s="6">
        <f>VLOOKUP($A11,Replications!$A:$AK,MATCH(CD$2,Replications!$1:$1,0),FALSE)</f>
        <v>-8.5000000000000006E-3</v>
      </c>
      <c r="CE11" s="6">
        <f>VLOOKUP($A11,Replications!$A:$AK,MATCH(CE$2,Replications!$1:$1,0),FALSE)</f>
        <v>-1.34E-2</v>
      </c>
      <c r="CF11" s="6">
        <f>VLOOKUP($A11,Replications!$A:$AK,MATCH(CF$2,Replications!$1:$1,0),FALSE)</f>
        <v>-1.4142857142857143E-2</v>
      </c>
      <c r="CG11" s="6">
        <f>VLOOKUP($A11,Replications!$A:$AK,MATCH(CG$2,Replications!$1:$1,0),FALSE)</f>
        <v>-1.9E-2</v>
      </c>
      <c r="CH11" s="113">
        <f>VLOOKUP($A11,'[1]Formated Data'!$A:$ZZ,MATCH(CH$1,'[1]Formated Data'!$1:$1,0),FALSE)</f>
        <v>-4.7000000000000002E-3</v>
      </c>
      <c r="CI11" s="113">
        <f>VLOOKUP($A11,'[1]Formated Data'!$A:$ZZ,MATCH(CI$1,'[1]Formated Data'!$1:$1,0),FALSE)</f>
        <v>-1.89E-2</v>
      </c>
      <c r="CJ11" s="113">
        <f>VLOOKUP($A11,'[1]Formated Data'!$A:$ZZ,MATCH(CJ$1,'[1]Formated Data'!$1:$1,0),FALSE)</f>
        <v>-1.04E-2</v>
      </c>
      <c r="CK11" s="113">
        <f>VLOOKUP($A11,'[1]Formated Data'!$A:$ZZ,MATCH(CK$1,'[1]Formated Data'!$1:$1,0),FALSE)</f>
        <v>-1.72E-2</v>
      </c>
      <c r="CL11" s="113">
        <f>VLOOKUP($A11,'[1]Formated Data'!$A:$ZZ,MATCH(CL$1,'[1]Formated Data'!$1:$1,0),FALSE)</f>
        <v>5.0000000000000001E-4</v>
      </c>
      <c r="CM11" s="113">
        <f>VLOOKUP($A11,'[1]Formated Data'!$A:$ZZ,MATCH(CM$1,'[1]Formated Data'!$1:$1,0),FALSE)</f>
        <v>-4.0000000000000002E-4</v>
      </c>
      <c r="CN11" s="113">
        <f>VLOOKUP($A11,'[1]Formated Data'!$A:$ZZ,MATCH(CN$1,'[1]Formated Data'!$1:$1,0),FALSE)</f>
        <v>7.0000000000000001E-3</v>
      </c>
      <c r="CO11" s="113">
        <f>VLOOKUP($A11,'[1]Formated Data'!$A:$ZZ,MATCH(CO$1,'[1]Formated Data'!$1:$1,0),FALSE)</f>
        <v>-2.5999999999999999E-2</v>
      </c>
      <c r="CP11" s="113">
        <f>VLOOKUP($A11,'[1]Formated Data'!$A:$ZZ,MATCH(CP$1,'[1]Formated Data'!$1:$1,0),FALSE)</f>
        <v>-1.06E-2</v>
      </c>
      <c r="CQ11" s="113">
        <f>VLOOKUP($A11,'[1]Formated Data'!$A:$ZZ,MATCH(CQ$1,'[1]Formated Data'!$1:$1,0),FALSE)</f>
        <v>-2.1999999999999999E-2</v>
      </c>
      <c r="CR11" s="113">
        <f>VLOOKUP($A11,'[1]Formated Data'!$A:$ZZ,MATCH(CR$1,'[1]Formated Data'!$1:$1,0),FALSE)</f>
        <v>-6.1999999999999998E-3</v>
      </c>
      <c r="CS11" s="113">
        <f>VLOOKUP($A11,'[1]Formated Data'!$A:$ZZ,MATCH(CS$1,'[1]Formated Data'!$1:$1,0),FALSE)</f>
        <v>3.0000000000000001E-3</v>
      </c>
      <c r="CT11" s="113">
        <f>VLOOKUP($A11,'[1]Formated Data'!$A:$ZZ,MATCH(CT$1,'[1]Formated Data'!$1:$1,0),FALSE)</f>
        <v>-1.01E-2</v>
      </c>
      <c r="CU11" s="113">
        <f>VLOOKUP($A11,'[1]Formated Data'!$A:$ZZ,MATCH(CU$1,'[1]Formated Data'!$1:$1,0),FALSE)</f>
        <v>-1.7999999999999999E-2</v>
      </c>
      <c r="CV11" s="113">
        <f>VLOOKUP($A11,'[1]Formated Data'!$A:$ZZ,MATCH(CV$1,'[1]Formated Data'!$1:$1,0),FALSE)</f>
        <v>-1.1299999999999999E-2</v>
      </c>
      <c r="CW11" s="113">
        <f>VLOOKUP($A11,'[1]Formated Data'!$A:$ZZ,MATCH(CW$1,'[1]Formated Data'!$1:$1,0),FALSE)</f>
        <v>-2.9100000000000001E-2</v>
      </c>
      <c r="CX11" s="113">
        <f>VLOOKUP($A11,'[1]Formated Data'!$A:$ZZ,MATCH(CX$1,'[1]Formated Data'!$1:$1,0),FALSE)</f>
        <v>-2.3300000000000001E-2</v>
      </c>
      <c r="CY11" s="113">
        <f>VLOOKUP($A11,'[1]Formated Data'!$A:$ZZ,MATCH(CY$1,'[1]Formated Data'!$1:$1,0),FALSE)</f>
        <v>-6.1699999999999998E-2</v>
      </c>
      <c r="CZ11" s="113">
        <f>VLOOKUP($A11,'[1]Formated Data'!$A:$ZZ,MATCH(CZ$1,'[1]Formated Data'!$1:$1,0),FALSE)</f>
        <v>-1.77E-2</v>
      </c>
      <c r="DA11" s="113">
        <f>VLOOKUP($A11,'[1]Formated Data'!$A:$ZZ,MATCH(DA$1,'[1]Formated Data'!$1:$1,0),FALSE)</f>
        <v>-7.0000000000000001E-3</v>
      </c>
      <c r="DB11" s="113">
        <f>VLOOKUP($A11,'[1]Formated Data'!$A:$ZZ,MATCH(DB$1,'[1]Formated Data'!$1:$1,0),FALSE)</f>
        <v>-8.3999999999999995E-3</v>
      </c>
      <c r="DC11" s="113">
        <f>VLOOKUP($A11,'[1]Formated Data'!$A:$ZZ,MATCH(DC$1,'[1]Formated Data'!$1:$1,0),FALSE)</f>
        <v>-6.7999999999999996E-3</v>
      </c>
      <c r="DD11" s="113">
        <f>VLOOKUP($A11,'[1]Formated Data'!$A:$ZZ,MATCH(DD$1,'[1]Formated Data'!$1:$1,0),FALSE)</f>
        <v>-2E-3</v>
      </c>
      <c r="DF11" s="26">
        <v>41455</v>
      </c>
      <c r="DG11" s="27">
        <v>5211.4197999999997</v>
      </c>
      <c r="DH11" s="27">
        <f t="shared" si="5"/>
        <v>-1.3942554094025339E-2</v>
      </c>
      <c r="DI11" s="26">
        <v>41455</v>
      </c>
      <c r="DJ11" s="27">
        <v>11406.94</v>
      </c>
      <c r="DK11" s="27">
        <f t="shared" si="6"/>
        <v>-1.4683512813846167E-2</v>
      </c>
      <c r="DL11" s="26">
        <v>41455</v>
      </c>
      <c r="DM11" s="27">
        <v>13832.83</v>
      </c>
      <c r="DN11" s="27">
        <f t="shared" si="7"/>
        <v>-1.5688830602897053E-2</v>
      </c>
      <c r="DO11" s="26">
        <v>41455</v>
      </c>
      <c r="DP11" s="27">
        <v>9712.74</v>
      </c>
      <c r="DQ11" s="27">
        <f t="shared" si="8"/>
        <v>-1.1939846044449198E-2</v>
      </c>
      <c r="DR11" s="26">
        <v>41455</v>
      </c>
      <c r="DS11" s="27">
        <v>10700.38</v>
      </c>
      <c r="DT11" s="27">
        <f t="shared" si="9"/>
        <v>-2.1253592420564349E-2</v>
      </c>
      <c r="DU11" s="26">
        <v>41455</v>
      </c>
      <c r="DV11" s="27">
        <v>6983.87</v>
      </c>
      <c r="DW11" s="27">
        <f t="shared" si="10"/>
        <v>-1.0543630256053538E-2</v>
      </c>
      <c r="DX11" s="26">
        <v>41455</v>
      </c>
      <c r="DY11" s="27">
        <v>6724.68</v>
      </c>
      <c r="DZ11" s="27">
        <f t="shared" si="11"/>
        <v>-9.4435090789374287E-3</v>
      </c>
      <c r="EA11" s="26">
        <v>41455</v>
      </c>
      <c r="EB11" s="27">
        <v>6708.99</v>
      </c>
      <c r="EC11" s="27">
        <f t="shared" si="12"/>
        <v>-2.9188705576024265E-3</v>
      </c>
      <c r="ED11" s="26">
        <v>41455</v>
      </c>
      <c r="EE11" s="27">
        <v>13741.8</v>
      </c>
      <c r="EF11" s="27">
        <f t="shared" si="13"/>
        <v>-8.6368594497574502E-3</v>
      </c>
      <c r="EG11" s="26">
        <v>41455</v>
      </c>
      <c r="EH11" s="27">
        <v>4819.38</v>
      </c>
      <c r="EI11" s="27">
        <f t="shared" si="14"/>
        <v>7.6187449560314313E-3</v>
      </c>
      <c r="EK11" s="26">
        <v>41453</v>
      </c>
      <c r="EL11" s="27">
        <v>83.135999999999996</v>
      </c>
      <c r="EM11" s="27">
        <f t="shared" si="15"/>
        <v>-2.8665667166417608E-3</v>
      </c>
      <c r="EO11" s="26">
        <v>41453</v>
      </c>
      <c r="EP11" s="27">
        <v>9420.9249</v>
      </c>
      <c r="EQ11" s="27">
        <f t="shared" si="16"/>
        <v>-5.2524694344000977E-2</v>
      </c>
      <c r="ES11" s="26">
        <v>41453</v>
      </c>
      <c r="ET11" s="27">
        <v>1271.0542</v>
      </c>
      <c r="EU11" s="27">
        <f t="shared" si="17"/>
        <v>-6.3479666439091753E-2</v>
      </c>
      <c r="EW11" s="26">
        <v>41453</v>
      </c>
      <c r="EX11" s="27">
        <v>1916.5671</v>
      </c>
      <c r="EY11" s="27">
        <f t="shared" si="18"/>
        <v>-2.4208009472360681E-2</v>
      </c>
      <c r="FA11" s="26">
        <v>41453</v>
      </c>
      <c r="FB11" s="27">
        <v>145.22380000000001</v>
      </c>
      <c r="FC11" s="27">
        <f t="shared" si="19"/>
        <v>-5.0760933579188539E-2</v>
      </c>
      <c r="FE11" s="26">
        <v>41453</v>
      </c>
      <c r="FF11" s="27">
        <v>632.5829</v>
      </c>
      <c r="FG11" s="27">
        <f t="shared" si="20"/>
        <v>-5.5391454958977904E-2</v>
      </c>
      <c r="FI11" s="6">
        <f>VLOOKUP($A11,Funds!$A:$CD,MATCH(Factors!FI$1,Funds!$1:$1,0),FALSE)</f>
        <v>-6.4000000000000003E-3</v>
      </c>
      <c r="FJ11" s="6">
        <f>VLOOKUP($A11,Funds!$A:$CD,MATCH(Factors!FJ$1,Funds!$1:$1,0),FALSE)</f>
        <v>-6.3999999999999994E-3</v>
      </c>
    </row>
    <row r="12" spans="1:166" x14ac:dyDescent="0.25">
      <c r="A12" s="26">
        <f t="shared" si="21"/>
        <v>41425</v>
      </c>
      <c r="B12" s="26">
        <v>41425</v>
      </c>
      <c r="C12" s="27">
        <v>1107.3603000000001</v>
      </c>
      <c r="D12" s="27">
        <f t="shared" si="22"/>
        <v>2.5956784861916216E-2</v>
      </c>
      <c r="E12" s="26">
        <v>41425</v>
      </c>
      <c r="F12" s="27">
        <v>867.25</v>
      </c>
      <c r="G12" s="27">
        <f t="shared" si="23"/>
        <v>1.8594143938128749E-2</v>
      </c>
      <c r="H12" s="26">
        <v>41425</v>
      </c>
      <c r="I12" s="27">
        <v>1045.5356999999999</v>
      </c>
      <c r="J12" s="27">
        <f t="shared" si="24"/>
        <v>-1.5379334407856549E-2</v>
      </c>
      <c r="K12" s="26">
        <v>41425</v>
      </c>
      <c r="L12" s="27">
        <v>2862.3892999999998</v>
      </c>
      <c r="M12" s="27">
        <f t="shared" si="25"/>
        <v>3.7708655027904658E-2</v>
      </c>
      <c r="N12" s="26">
        <v>41425</v>
      </c>
      <c r="O12" s="27">
        <v>1819.6742999999999</v>
      </c>
      <c r="P12" s="27">
        <f t="shared" si="26"/>
        <v>2.1496010652854558E-2</v>
      </c>
      <c r="Q12" s="26">
        <v>41425</v>
      </c>
      <c r="R12" s="27">
        <v>38.532299999999999</v>
      </c>
      <c r="S12" s="27">
        <f t="shared" si="27"/>
        <v>3.6465645454948348E-3</v>
      </c>
      <c r="T12" s="26">
        <v>41425</v>
      </c>
      <c r="U12" s="27">
        <v>2046.059</v>
      </c>
      <c r="V12" s="27">
        <f t="shared" si="28"/>
        <v>2.3395005526223756E-2</v>
      </c>
      <c r="W12" s="26">
        <v>41425</v>
      </c>
      <c r="X12" s="27">
        <v>135.5137</v>
      </c>
      <c r="Y12" s="27">
        <f t="shared" si="29"/>
        <v>-2.1743772504031478E-3</v>
      </c>
      <c r="Z12" s="26">
        <v>41425</v>
      </c>
      <c r="AA12" s="27">
        <v>118.63</v>
      </c>
      <c r="AB12" s="27">
        <f t="shared" si="30"/>
        <v>-3.3091531502159932E-2</v>
      </c>
      <c r="AC12" s="26">
        <v>41425</v>
      </c>
      <c r="AD12" s="27">
        <v>1041.1850999999999</v>
      </c>
      <c r="AE12" s="27">
        <f t="shared" si="31"/>
        <v>-1.6908713399106712E-2</v>
      </c>
      <c r="AF12" s="26">
        <v>41425</v>
      </c>
      <c r="AG12" s="27">
        <v>311.0729</v>
      </c>
      <c r="AH12" s="27">
        <f t="shared" si="32"/>
        <v>-1.7359287079597108E-2</v>
      </c>
      <c r="AI12" s="26">
        <v>41425</v>
      </c>
      <c r="AJ12" s="27">
        <v>133.69</v>
      </c>
      <c r="AK12" s="27">
        <f t="shared" si="33"/>
        <v>3.8294038143864562E-3</v>
      </c>
      <c r="AL12" s="26">
        <v>41425</v>
      </c>
      <c r="AM12" s="27">
        <v>148.17570000000001</v>
      </c>
      <c r="AN12" s="27">
        <f t="shared" si="34"/>
        <v>-1.0535980795106648E-2</v>
      </c>
      <c r="AO12" s="26">
        <v>41425</v>
      </c>
      <c r="AP12" s="27">
        <v>281.85230000000001</v>
      </c>
      <c r="AQ12" s="27">
        <f t="shared" si="35"/>
        <v>-2.1801993654345764E-2</v>
      </c>
      <c r="AR12" s="26">
        <v>41425</v>
      </c>
      <c r="AS12" s="27">
        <v>1827.58</v>
      </c>
      <c r="AT12" s="27">
        <f t="shared" si="36"/>
        <v>-1.7841980244843625E-2</v>
      </c>
      <c r="AU12" s="26">
        <v>41425</v>
      </c>
      <c r="AV12" s="27">
        <v>1533.62</v>
      </c>
      <c r="AW12" s="27">
        <f t="shared" si="37"/>
        <v>-5.7955606264911141E-3</v>
      </c>
      <c r="AY12" s="27">
        <f t="shared" si="38"/>
        <v>7.3626409237874668E-3</v>
      </c>
      <c r="AZ12" s="27">
        <f t="shared" si="39"/>
        <v>1.62126443750501E-2</v>
      </c>
      <c r="BA12" s="27">
        <f t="shared" si="3"/>
        <v>1.2046419618352511E-2</v>
      </c>
      <c r="BC12" s="26">
        <v>41425</v>
      </c>
      <c r="BD12" s="27">
        <v>1500.54</v>
      </c>
      <c r="BE12" s="27">
        <f t="shared" si="40"/>
        <v>-2.3668639053253671E-3</v>
      </c>
      <c r="BF12" s="26">
        <v>41425</v>
      </c>
      <c r="BG12" s="27">
        <v>1129.22</v>
      </c>
      <c r="BH12" s="27">
        <f t="shared" si="41"/>
        <v>1.2208676945141717E-2</v>
      </c>
      <c r="BI12" s="26">
        <v>41425</v>
      </c>
      <c r="BJ12" s="27">
        <v>1061.83</v>
      </c>
      <c r="BK12" s="27">
        <f t="shared" si="42"/>
        <v>1.8385667427540886E-2</v>
      </c>
      <c r="BL12" s="26">
        <v>41425</v>
      </c>
      <c r="BM12" s="27">
        <v>411.46</v>
      </c>
      <c r="BN12" s="27">
        <f t="shared" si="1"/>
        <v>1.2974223885373837E-2</v>
      </c>
      <c r="BP12" s="26">
        <v>41394</v>
      </c>
      <c r="BQ12" s="27">
        <v>6.8999999999999997E-4</v>
      </c>
      <c r="BR12" s="27">
        <f t="shared" si="2"/>
        <v>6.8999999999999997E-4</v>
      </c>
      <c r="BT12" s="26">
        <v>41425</v>
      </c>
      <c r="BU12" s="27">
        <v>1278.01</v>
      </c>
      <c r="BV12" s="27">
        <f t="shared" si="4"/>
        <v>-5.5944600062247662E-3</v>
      </c>
      <c r="BX12" s="6">
        <f>VLOOKUP($A12,Replications!$A:$AK,MATCH(BX$2,Replications!$1:$1,0),FALSE)</f>
        <v>2.4400000000000002E-2</v>
      </c>
      <c r="BY12" s="6">
        <f>VLOOKUP($A12,Replications!$A:$AK,MATCH(BY$2,Replications!$1:$1,0),FALSE)</f>
        <v>1.09E-2</v>
      </c>
      <c r="BZ12" s="6">
        <f>VLOOKUP($A12,Replications!$A:$AK,MATCH(BZ$2,Replications!$1:$1,0),FALSE)</f>
        <v>4.7500000000000001E-2</v>
      </c>
      <c r="CA12" s="6">
        <f>VLOOKUP($A12,Replications!$A:$AK,MATCH(CA$2,Replications!$1:$1,0),FALSE)</f>
        <v>3.3500000000000002E-2</v>
      </c>
      <c r="CB12" s="6">
        <f>VLOOKUP($A12,Replications!$A:$AK,MATCH(CB$2,Replications!$1:$1,0),FALSE)</f>
        <v>5.4199999999999998E-2</v>
      </c>
      <c r="CC12" s="6">
        <f>VLOOKUP($A12,Replications!$A:$AK,MATCH(CC$2,Replications!$1:$1,0),FALSE)</f>
        <v>3.1600000000000003E-2</v>
      </c>
      <c r="CD12" s="6">
        <f>VLOOKUP($A12,Replications!$A:$AK,MATCH(CD$2,Replications!$1:$1,0),FALSE)</f>
        <v>3.8899999999999997E-2</v>
      </c>
      <c r="CE12" s="6">
        <f>VLOOKUP($A12,Replications!$A:$AK,MATCH(CE$2,Replications!$1:$1,0),FALSE)</f>
        <v>2.35E-2</v>
      </c>
      <c r="CF12" s="6">
        <f>VLOOKUP($A12,Replications!$A:$AK,MATCH(CF$2,Replications!$1:$1,0),FALSE)</f>
        <v>3.4428571428571426E-2</v>
      </c>
      <c r="CG12" s="6">
        <f>VLOOKUP($A12,Replications!$A:$AK,MATCH(CG$2,Replications!$1:$1,0),FALSE)</f>
        <v>2.0400000000000001E-2</v>
      </c>
      <c r="CH12" s="113">
        <f>VLOOKUP($A12,'[1]Formated Data'!$A:$ZZ,MATCH(CH$1,'[1]Formated Data'!$1:$1,0),FALSE)</f>
        <v>4.1700000000000001E-2</v>
      </c>
      <c r="CI12" s="113">
        <f>VLOOKUP($A12,'[1]Formated Data'!$A:$ZZ,MATCH(CI$1,'[1]Formated Data'!$1:$1,0),FALSE)</f>
        <v>2.5399999999999999E-2</v>
      </c>
      <c r="CJ12" s="113">
        <f>VLOOKUP($A12,'[1]Formated Data'!$A:$ZZ,MATCH(CJ$1,'[1]Formated Data'!$1:$1,0),FALSE)</f>
        <v>1.9800000000000002E-2</v>
      </c>
      <c r="CK12" s="113">
        <f>VLOOKUP($A12,'[1]Formated Data'!$A:$ZZ,MATCH(CK$1,'[1]Formated Data'!$1:$1,0),FALSE)</f>
        <v>3.5999999999999999E-3</v>
      </c>
      <c r="CL12" s="113">
        <f>VLOOKUP($A12,'[1]Formated Data'!$A:$ZZ,MATCH(CL$1,'[1]Formated Data'!$1:$1,0),FALSE)</f>
        <v>7.7999999999999996E-3</v>
      </c>
      <c r="CM12" s="113">
        <f>VLOOKUP($A12,'[1]Formated Data'!$A:$ZZ,MATCH(CM$1,'[1]Formated Data'!$1:$1,0),FALSE)</f>
        <v>4.4999999999999997E-3</v>
      </c>
      <c r="CN12" s="113">
        <f>VLOOKUP($A12,'[1]Formated Data'!$A:$ZZ,MATCH(CN$1,'[1]Formated Data'!$1:$1,0),FALSE)</f>
        <v>7.9899999999999999E-2</v>
      </c>
      <c r="CO12" s="113">
        <f>VLOOKUP($A12,'[1]Formated Data'!$A:$ZZ,MATCH(CO$1,'[1]Formated Data'!$1:$1,0),FALSE)</f>
        <v>1.4E-2</v>
      </c>
      <c r="CP12" s="113">
        <f>VLOOKUP($A12,'[1]Formated Data'!$A:$ZZ,MATCH(CP$1,'[1]Formated Data'!$1:$1,0),FALSE)</f>
        <v>2.4E-2</v>
      </c>
      <c r="CQ12" s="113">
        <f>VLOOKUP($A12,'[1]Formated Data'!$A:$ZZ,MATCH(CQ$1,'[1]Formated Data'!$1:$1,0),FALSE)</f>
        <v>3.5999999999999997E-2</v>
      </c>
      <c r="CR12" s="113">
        <f>VLOOKUP($A12,'[1]Formated Data'!$A:$ZZ,MATCH(CR$1,'[1]Formated Data'!$1:$1,0),FALSE)</f>
        <v>1.37E-2</v>
      </c>
      <c r="CS12" s="113">
        <f>VLOOKUP($A12,'[1]Formated Data'!$A:$ZZ,MATCH(CS$1,'[1]Formated Data'!$1:$1,0),FALSE)</f>
        <v>1.0999999999999999E-2</v>
      </c>
      <c r="CT12" s="113">
        <f>VLOOKUP($A12,'[1]Formated Data'!$A:$ZZ,MATCH(CT$1,'[1]Formated Data'!$1:$1,0),FALSE)</f>
        <v>2.1100000000000001E-2</v>
      </c>
      <c r="CU12" s="113">
        <f>VLOOKUP($A12,'[1]Formated Data'!$A:$ZZ,MATCH(CU$1,'[1]Formated Data'!$1:$1,0),FALSE)</f>
        <v>1.52E-2</v>
      </c>
      <c r="CV12" s="113">
        <f>VLOOKUP($A12,'[1]Formated Data'!$A:$ZZ,MATCH(CV$1,'[1]Formated Data'!$1:$1,0),FALSE)</f>
        <v>4.4999999999999997E-3</v>
      </c>
      <c r="CW12" s="113">
        <f>VLOOKUP($A12,'[1]Formated Data'!$A:$ZZ,MATCH(CW$1,'[1]Formated Data'!$1:$1,0),FALSE)</f>
        <v>-8.0000000000000004E-4</v>
      </c>
      <c r="CX12" s="113">
        <f>VLOOKUP($A12,'[1]Formated Data'!$A:$ZZ,MATCH(CX$1,'[1]Formated Data'!$1:$1,0),FALSE)</f>
        <v>-5.4999999999999997E-3</v>
      </c>
      <c r="CY12" s="113">
        <f>VLOOKUP($A12,'[1]Formated Data'!$A:$ZZ,MATCH(CY$1,'[1]Formated Data'!$1:$1,0),FALSE)</f>
        <v>-5.5300000000000002E-2</v>
      </c>
      <c r="CZ12" s="113">
        <f>VLOOKUP($A12,'[1]Formated Data'!$A:$ZZ,MATCH(CZ$1,'[1]Formated Data'!$1:$1,0),FALSE)</f>
        <v>-2.4E-2</v>
      </c>
      <c r="DA12" s="113">
        <f>VLOOKUP($A12,'[1]Formated Data'!$A:$ZZ,MATCH(DA$1,'[1]Formated Data'!$1:$1,0),FALSE)</f>
        <v>1.2800000000000001E-2</v>
      </c>
      <c r="DB12" s="113">
        <f>VLOOKUP($A12,'[1]Formated Data'!$A:$ZZ,MATCH(DB$1,'[1]Formated Data'!$1:$1,0),FALSE)</f>
        <v>2.0799999999999999E-2</v>
      </c>
      <c r="DC12" s="113">
        <f>VLOOKUP($A12,'[1]Formated Data'!$A:$ZZ,MATCH(DC$1,'[1]Formated Data'!$1:$1,0),FALSE)</f>
        <v>1.2999999999999999E-2</v>
      </c>
      <c r="DD12" s="113">
        <f>VLOOKUP($A12,'[1]Formated Data'!$A:$ZZ,MATCH(DD$1,'[1]Formated Data'!$1:$1,0),FALSE)</f>
        <v>4.0000000000000001E-3</v>
      </c>
      <c r="DF12" s="26">
        <v>41425</v>
      </c>
      <c r="DG12" s="27">
        <v>5285.1076999999996</v>
      </c>
      <c r="DH12" s="27">
        <f t="shared" si="5"/>
        <v>6.3403481474402223E-3</v>
      </c>
      <c r="DI12" s="26">
        <v>41425</v>
      </c>
      <c r="DJ12" s="27">
        <v>11576.93</v>
      </c>
      <c r="DK12" s="27">
        <f t="shared" si="6"/>
        <v>4.7918192769831336E-3</v>
      </c>
      <c r="DL12" s="26">
        <v>41425</v>
      </c>
      <c r="DM12" s="27">
        <v>14053.31</v>
      </c>
      <c r="DN12" s="27">
        <f t="shared" si="7"/>
        <v>-1.2510408359010294E-2</v>
      </c>
      <c r="DO12" s="26">
        <v>41425</v>
      </c>
      <c r="DP12" s="27">
        <v>9830.11</v>
      </c>
      <c r="DQ12" s="27">
        <f t="shared" si="8"/>
        <v>6.2500190859715588E-4</v>
      </c>
      <c r="DR12" s="26">
        <v>41425</v>
      </c>
      <c r="DS12" s="27">
        <v>10932.74</v>
      </c>
      <c r="DT12" s="27">
        <f t="shared" si="9"/>
        <v>-2.2576140384756416E-2</v>
      </c>
      <c r="DU12" s="26">
        <v>41425</v>
      </c>
      <c r="DV12" s="27">
        <v>7058.29</v>
      </c>
      <c r="DW12" s="27">
        <f t="shared" si="10"/>
        <v>1.409735681743407E-2</v>
      </c>
      <c r="DX12" s="26">
        <v>41425</v>
      </c>
      <c r="DY12" s="27">
        <v>6788.79</v>
      </c>
      <c r="DZ12" s="27">
        <f t="shared" si="11"/>
        <v>5.9210263112272621E-3</v>
      </c>
      <c r="EA12" s="26">
        <v>41425</v>
      </c>
      <c r="EB12" s="27">
        <v>6728.63</v>
      </c>
      <c r="EC12" s="27">
        <f t="shared" si="12"/>
        <v>5.8494655803871254E-3</v>
      </c>
      <c r="ED12" s="26">
        <v>41425</v>
      </c>
      <c r="EE12" s="27">
        <v>13861.52</v>
      </c>
      <c r="EF12" s="27">
        <f t="shared" si="13"/>
        <v>-6.531375760160163E-3</v>
      </c>
      <c r="EG12" s="26">
        <v>41425</v>
      </c>
      <c r="EH12" s="27">
        <v>4782.9399999999996</v>
      </c>
      <c r="EI12" s="27">
        <f t="shared" si="14"/>
        <v>-5.8537972328354115E-5</v>
      </c>
      <c r="EK12" s="26">
        <v>41425</v>
      </c>
      <c r="EL12" s="27">
        <v>83.375</v>
      </c>
      <c r="EM12" s="27">
        <f t="shared" si="15"/>
        <v>1.9927580554400359E-2</v>
      </c>
      <c r="EO12" s="26">
        <v>41425</v>
      </c>
      <c r="EP12" s="27">
        <v>9943.1877999999997</v>
      </c>
      <c r="EQ12" s="27">
        <f t="shared" si="16"/>
        <v>2.81403407082923E-2</v>
      </c>
      <c r="ES12" s="26">
        <v>41425</v>
      </c>
      <c r="ET12" s="27">
        <v>1357.2094</v>
      </c>
      <c r="EU12" s="27">
        <f t="shared" si="17"/>
        <v>-2.525156946553464E-2</v>
      </c>
      <c r="EW12" s="26">
        <v>41425</v>
      </c>
      <c r="EX12" s="27">
        <v>1964.1143999999999</v>
      </c>
      <c r="EY12" s="27">
        <f t="shared" si="18"/>
        <v>1.2963585574117253E-3</v>
      </c>
      <c r="FA12" s="26">
        <v>41425</v>
      </c>
      <c r="FB12" s="27">
        <v>152.9897</v>
      </c>
      <c r="FC12" s="27">
        <f t="shared" si="19"/>
        <v>2.1086522552514531E-2</v>
      </c>
      <c r="FE12" s="26">
        <v>41425</v>
      </c>
      <c r="FF12" s="27">
        <v>669.67729999999995</v>
      </c>
      <c r="FG12" s="27">
        <f t="shared" si="20"/>
        <v>5.0036228026616003E-2</v>
      </c>
      <c r="FI12" s="6">
        <f>VLOOKUP($A12,Funds!$A:$CD,MATCH(Factors!FI$1,Funds!$1:$1,0),FALSE)</f>
        <v>3.9E-2</v>
      </c>
      <c r="FJ12" s="6">
        <f>VLOOKUP($A12,Funds!$A:$CD,MATCH(Factors!FJ$1,Funds!$1:$1,0),FALSE)</f>
        <v>3.9074999999999999E-2</v>
      </c>
    </row>
    <row r="13" spans="1:166" x14ac:dyDescent="0.25">
      <c r="A13" s="26">
        <f t="shared" si="21"/>
        <v>41394</v>
      </c>
      <c r="B13" s="26">
        <v>41394</v>
      </c>
      <c r="C13" s="27">
        <v>1079.3440000000001</v>
      </c>
      <c r="D13" s="27">
        <f t="shared" si="22"/>
        <v>1.5100616700447045E-2</v>
      </c>
      <c r="E13" s="26">
        <v>41394</v>
      </c>
      <c r="F13" s="27">
        <v>851.41859999999997</v>
      </c>
      <c r="G13" s="27">
        <f t="shared" si="23"/>
        <v>2.1206789617405963E-2</v>
      </c>
      <c r="H13" s="26">
        <v>41394</v>
      </c>
      <c r="I13" s="27">
        <v>1061.8665000000001</v>
      </c>
      <c r="J13" s="27">
        <f t="shared" si="24"/>
        <v>4.0473437469534801E-4</v>
      </c>
      <c r="K13" s="26">
        <v>41394</v>
      </c>
      <c r="L13" s="27">
        <v>2758.3746999999998</v>
      </c>
      <c r="M13" s="27">
        <f t="shared" si="25"/>
        <v>-1.1937697876087672E-3</v>
      </c>
      <c r="N13" s="26">
        <v>41394</v>
      </c>
      <c r="O13" s="27">
        <v>1781.3816999999999</v>
      </c>
      <c r="P13" s="27">
        <f t="shared" si="26"/>
        <v>2.0683755130329384E-2</v>
      </c>
      <c r="Q13" s="26">
        <v>41394</v>
      </c>
      <c r="R13" s="27">
        <v>38.392299999999999</v>
      </c>
      <c r="S13" s="27">
        <f t="shared" si="27"/>
        <v>-5.6976662876855322E-3</v>
      </c>
      <c r="T13" s="26">
        <v>41394</v>
      </c>
      <c r="U13" s="27">
        <v>1999.2856999999999</v>
      </c>
      <c r="V13" s="27">
        <f t="shared" si="28"/>
        <v>1.924273490582884E-2</v>
      </c>
      <c r="W13" s="26">
        <v>41394</v>
      </c>
      <c r="X13" s="27">
        <v>135.809</v>
      </c>
      <c r="Y13" s="27">
        <f t="shared" si="29"/>
        <v>1.2192458846072673E-2</v>
      </c>
      <c r="Z13" s="26">
        <v>41394</v>
      </c>
      <c r="AA13" s="27">
        <v>122.69</v>
      </c>
      <c r="AB13" s="27">
        <f t="shared" si="30"/>
        <v>7.1416844524709866E-3</v>
      </c>
      <c r="AC13" s="26">
        <v>41394</v>
      </c>
      <c r="AD13" s="27">
        <v>1059.0930000000001</v>
      </c>
      <c r="AE13" s="27">
        <f t="shared" si="31"/>
        <v>-1.5995406523591216E-2</v>
      </c>
      <c r="AF13" s="26">
        <v>41394</v>
      </c>
      <c r="AG13" s="27">
        <v>316.56830000000002</v>
      </c>
      <c r="AH13" s="27">
        <f t="shared" si="32"/>
        <v>-2.3469313784311829E-2</v>
      </c>
      <c r="AI13" s="26">
        <v>41394</v>
      </c>
      <c r="AJ13" s="27">
        <v>133.18</v>
      </c>
      <c r="AK13" s="27">
        <f t="shared" si="33"/>
        <v>2.0145538108004457E-2</v>
      </c>
      <c r="AL13" s="26">
        <v>41394</v>
      </c>
      <c r="AM13" s="27">
        <v>149.7535</v>
      </c>
      <c r="AN13" s="27">
        <f t="shared" si="34"/>
        <v>5.6097949141171721E-3</v>
      </c>
      <c r="AO13" s="26">
        <v>41394</v>
      </c>
      <c r="AP13" s="27">
        <v>288.13420000000002</v>
      </c>
      <c r="AQ13" s="27">
        <f t="shared" si="35"/>
        <v>-2.785943591499751E-2</v>
      </c>
      <c r="AR13" s="26">
        <v>41394</v>
      </c>
      <c r="AS13" s="27">
        <v>1860.78</v>
      </c>
      <c r="AT13" s="27">
        <f t="shared" si="36"/>
        <v>1.0118666333720494E-2</v>
      </c>
      <c r="AU13" s="26">
        <v>41394</v>
      </c>
      <c r="AV13" s="27">
        <v>1542.56</v>
      </c>
      <c r="AW13" s="27">
        <f t="shared" si="37"/>
        <v>1.809061809061796E-2</v>
      </c>
      <c r="AY13" s="27">
        <f t="shared" si="38"/>
        <v>-6.1061729169589185E-3</v>
      </c>
      <c r="AZ13" s="27">
        <f t="shared" si="39"/>
        <v>-2.1877524917938151E-2</v>
      </c>
      <c r="BA13" s="27">
        <f t="shared" si="3"/>
        <v>7.9719517568974663E-3</v>
      </c>
      <c r="BC13" s="26">
        <v>41394</v>
      </c>
      <c r="BD13" s="27">
        <v>1504.1</v>
      </c>
      <c r="BE13" s="27">
        <f t="shared" si="40"/>
        <v>-1.7852520921960435E-3</v>
      </c>
      <c r="BF13" s="26">
        <v>41394</v>
      </c>
      <c r="BG13" s="27">
        <v>1115.5999999999999</v>
      </c>
      <c r="BH13" s="27">
        <f t="shared" si="41"/>
        <v>-5.0567659885666361E-3</v>
      </c>
      <c r="BI13" s="26">
        <v>41394</v>
      </c>
      <c r="BJ13" s="27">
        <v>1042.6600000000001</v>
      </c>
      <c r="BK13" s="27">
        <f t="shared" si="42"/>
        <v>-3.5074976345893516E-3</v>
      </c>
      <c r="BL13" s="26">
        <v>41394</v>
      </c>
      <c r="BM13" s="27">
        <v>406.19</v>
      </c>
      <c r="BN13" s="27">
        <f t="shared" si="1"/>
        <v>1.4052561510773387E-3</v>
      </c>
      <c r="BP13" s="26">
        <v>41364</v>
      </c>
      <c r="BQ13" s="27">
        <v>1.136E-2</v>
      </c>
      <c r="BR13" s="27">
        <f t="shared" si="2"/>
        <v>1.136E-2</v>
      </c>
      <c r="BT13" s="26">
        <v>41394</v>
      </c>
      <c r="BU13" s="27">
        <v>1285.2</v>
      </c>
      <c r="BV13" s="27">
        <f t="shared" si="4"/>
        <v>1.1554324213707723E-2</v>
      </c>
      <c r="BX13" s="6">
        <f>VLOOKUP($A13,Replications!$A:$AK,MATCH(BX$2,Replications!$1:$1,0),FALSE)</f>
        <v>-7.9000000000000008E-3</v>
      </c>
      <c r="BY13" s="6">
        <f>VLOOKUP($A13,Replications!$A:$AK,MATCH(BY$2,Replications!$1:$1,0),FALSE)</f>
        <v>1.6199999999999999E-2</v>
      </c>
      <c r="BZ13" s="6">
        <f>VLOOKUP($A13,Replications!$A:$AK,MATCH(BZ$2,Replications!$1:$1,0),FALSE)</f>
        <v>-6.4000000000000003E-3</v>
      </c>
      <c r="CA13" s="6">
        <f>VLOOKUP($A13,Replications!$A:$AK,MATCH(CA$2,Replications!$1:$1,0),FALSE)</f>
        <v>4.9000000000000002E-2</v>
      </c>
      <c r="CB13" s="6">
        <f>VLOOKUP($A13,Replications!$A:$AK,MATCH(CB$2,Replications!$1:$1,0),FALSE)</f>
        <v>2.9999999999999997E-4</v>
      </c>
      <c r="CC13" s="6">
        <f>VLOOKUP($A13,Replications!$A:$AK,MATCH(CC$2,Replications!$1:$1,0),FALSE)</f>
        <v>-4.4999999999999997E-3</v>
      </c>
      <c r="CD13" s="6">
        <f>VLOOKUP($A13,Replications!$A:$AK,MATCH(CD$2,Replications!$1:$1,0),FALSE)</f>
        <v>-6.4000000000000003E-3</v>
      </c>
      <c r="CE13" s="6">
        <f>VLOOKUP($A13,Replications!$A:$AK,MATCH(CE$2,Replications!$1:$1,0),FALSE)</f>
        <v>1.9199999999999998E-2</v>
      </c>
      <c r="CF13" s="6">
        <f>VLOOKUP($A13,Replications!$A:$AK,MATCH(CF$2,Replications!$1:$1,0),FALSE)</f>
        <v>5.7571428571428574E-3</v>
      </c>
      <c r="CG13" s="6">
        <f>VLOOKUP($A13,Replications!$A:$AK,MATCH(CG$2,Replications!$1:$1,0),FALSE)</f>
        <v>1.5100000000000001E-2</v>
      </c>
      <c r="CH13" s="113">
        <f>VLOOKUP($A13,'[1]Formated Data'!$A:$ZZ,MATCH(CH$1,'[1]Formated Data'!$1:$1,0),FALSE)</f>
        <v>2.2700000000000001E-2</v>
      </c>
      <c r="CI13" s="113">
        <f>VLOOKUP($A13,'[1]Formated Data'!$A:$ZZ,MATCH(CI$1,'[1]Formated Data'!$1:$1,0),FALSE)</f>
        <v>1.3899999999999999E-2</v>
      </c>
      <c r="CJ13" s="113">
        <f>VLOOKUP($A13,'[1]Formated Data'!$A:$ZZ,MATCH(CJ$1,'[1]Formated Data'!$1:$1,0),FALSE)</f>
        <v>1.66E-2</v>
      </c>
      <c r="CK13" s="113">
        <f>VLOOKUP($A13,'[1]Formated Data'!$A:$ZZ,MATCH(CK$1,'[1]Formated Data'!$1:$1,0),FALSE)</f>
        <v>9.9000000000000008E-3</v>
      </c>
      <c r="CL13" s="113">
        <f>VLOOKUP($A13,'[1]Formated Data'!$A:$ZZ,MATCH(CL$1,'[1]Formated Data'!$1:$1,0),FALSE)</f>
        <v>6.9999999999999999E-4</v>
      </c>
      <c r="CM13" s="113">
        <f>VLOOKUP($A13,'[1]Formated Data'!$A:$ZZ,MATCH(CM$1,'[1]Formated Data'!$1:$1,0),FALSE)</f>
        <v>-2.3E-3</v>
      </c>
      <c r="CN13" s="113">
        <f>VLOOKUP($A13,'[1]Formated Data'!$A:$ZZ,MATCH(CN$1,'[1]Formated Data'!$1:$1,0),FALSE)</f>
        <v>8.0999999999999996E-3</v>
      </c>
      <c r="CO13" s="113">
        <f>VLOOKUP($A13,'[1]Formated Data'!$A:$ZZ,MATCH(CO$1,'[1]Formated Data'!$1:$1,0),FALSE)</f>
        <v>-2E-3</v>
      </c>
      <c r="CP13" s="113">
        <f>VLOOKUP($A13,'[1]Formated Data'!$A:$ZZ,MATCH(CP$1,'[1]Formated Data'!$1:$1,0),FALSE)</f>
        <v>-1.84E-2</v>
      </c>
      <c r="CQ13" s="113">
        <f>VLOOKUP($A13,'[1]Formated Data'!$A:$ZZ,MATCH(CQ$1,'[1]Formated Data'!$1:$1,0),FALSE)</f>
        <v>-1.1000000000000001E-3</v>
      </c>
      <c r="CR13" s="113">
        <f>VLOOKUP($A13,'[1]Formated Data'!$A:$ZZ,MATCH(CR$1,'[1]Formated Data'!$1:$1,0),FALSE)</f>
        <v>1.5900000000000001E-2</v>
      </c>
      <c r="CS13" s="113">
        <f>VLOOKUP($A13,'[1]Formated Data'!$A:$ZZ,MATCH(CS$1,'[1]Formated Data'!$1:$1,0),FALSE)</f>
        <v>5.0000000000000001E-3</v>
      </c>
      <c r="CT13" s="113">
        <f>VLOOKUP($A13,'[1]Formated Data'!$A:$ZZ,MATCH(CT$1,'[1]Formated Data'!$1:$1,0),FALSE)</f>
        <v>1.4999999999999999E-2</v>
      </c>
      <c r="CU13" s="113">
        <f>VLOOKUP($A13,'[1]Formated Data'!$A:$ZZ,MATCH(CU$1,'[1]Formated Data'!$1:$1,0),FALSE)</f>
        <v>1.77E-2</v>
      </c>
      <c r="CV13" s="113">
        <f>VLOOKUP($A13,'[1]Formated Data'!$A:$ZZ,MATCH(CV$1,'[1]Formated Data'!$1:$1,0),FALSE)</f>
        <v>8.3999999999999995E-3</v>
      </c>
      <c r="CW13" s="113">
        <f>VLOOKUP($A13,'[1]Formated Data'!$A:$ZZ,MATCH(CW$1,'[1]Formated Data'!$1:$1,0),FALSE)</f>
        <v>3.2800000000000003E-2</v>
      </c>
      <c r="CX13" s="113">
        <f>VLOOKUP($A13,'[1]Formated Data'!$A:$ZZ,MATCH(CX$1,'[1]Formated Data'!$1:$1,0),FALSE)</f>
        <v>2.5999999999999999E-3</v>
      </c>
      <c r="CY13" s="113">
        <f>VLOOKUP($A13,'[1]Formated Data'!$A:$ZZ,MATCH(CY$1,'[1]Formated Data'!$1:$1,0),FALSE)</f>
        <v>2.6200000000000001E-2</v>
      </c>
      <c r="CZ13" s="113">
        <f>VLOOKUP($A13,'[1]Formated Data'!$A:$ZZ,MATCH(CZ$1,'[1]Formated Data'!$1:$1,0),FALSE)</f>
        <v>3.4099999999999998E-2</v>
      </c>
      <c r="DA13" s="113">
        <f>VLOOKUP($A13,'[1]Formated Data'!$A:$ZZ,MATCH(DA$1,'[1]Formated Data'!$1:$1,0),FALSE)</f>
        <v>-5.9999999999999995E-4</v>
      </c>
      <c r="DB13" s="113">
        <f>VLOOKUP($A13,'[1]Formated Data'!$A:$ZZ,MATCH(DB$1,'[1]Formated Data'!$1:$1,0),FALSE)</f>
        <v>6.3E-3</v>
      </c>
      <c r="DC13" s="113">
        <f>VLOOKUP($A13,'[1]Formated Data'!$A:$ZZ,MATCH(DC$1,'[1]Formated Data'!$1:$1,0),FALSE)</f>
        <v>1.84E-2</v>
      </c>
      <c r="DD13" s="113">
        <f>VLOOKUP($A13,'[1]Formated Data'!$A:$ZZ,MATCH(DD$1,'[1]Formated Data'!$1:$1,0),FALSE)</f>
        <v>8.0000000000000002E-3</v>
      </c>
      <c r="DF13" s="26">
        <v>41394</v>
      </c>
      <c r="DG13" s="27">
        <v>5251.8094000000001</v>
      </c>
      <c r="DH13" s="27">
        <f t="shared" si="5"/>
        <v>8.2372827042134222E-3</v>
      </c>
      <c r="DI13" s="26">
        <v>41394</v>
      </c>
      <c r="DJ13" s="27">
        <v>11521.72</v>
      </c>
      <c r="DK13" s="27">
        <f t="shared" si="6"/>
        <v>6.334067009048594E-3</v>
      </c>
      <c r="DL13" s="26">
        <v>41394</v>
      </c>
      <c r="DM13" s="27">
        <v>14231.35</v>
      </c>
      <c r="DN13" s="27">
        <f t="shared" si="7"/>
        <v>6.5294436747074247E-3</v>
      </c>
      <c r="DO13" s="26">
        <v>41394</v>
      </c>
      <c r="DP13" s="27">
        <v>9823.9699999999993</v>
      </c>
      <c r="DQ13" s="27">
        <f t="shared" si="8"/>
        <v>1.0642434766864106E-2</v>
      </c>
      <c r="DR13" s="26">
        <v>41394</v>
      </c>
      <c r="DS13" s="27">
        <v>11185.26</v>
      </c>
      <c r="DT13" s="27">
        <f t="shared" si="9"/>
        <v>2.2356969323605647E-2</v>
      </c>
      <c r="DU13" s="26">
        <v>41394</v>
      </c>
      <c r="DV13" s="27">
        <v>6960.17</v>
      </c>
      <c r="DW13" s="27">
        <f t="shared" si="10"/>
        <v>1.026057118969792E-2</v>
      </c>
      <c r="DX13" s="26">
        <v>41394</v>
      </c>
      <c r="DY13" s="27">
        <v>6748.83</v>
      </c>
      <c r="DZ13" s="27">
        <f t="shared" si="11"/>
        <v>1.0529294707951387E-2</v>
      </c>
      <c r="EA13" s="26">
        <v>41394</v>
      </c>
      <c r="EB13" s="27">
        <v>6689.5</v>
      </c>
      <c r="EC13" s="27">
        <f t="shared" si="12"/>
        <v>3.870216440991614E-3</v>
      </c>
      <c r="ED13" s="26">
        <v>41394</v>
      </c>
      <c r="EE13" s="27">
        <v>13952.65</v>
      </c>
      <c r="EF13" s="27">
        <f t="shared" si="13"/>
        <v>5.002449003111531E-3</v>
      </c>
      <c r="EG13" s="26">
        <v>41394</v>
      </c>
      <c r="EH13" s="27">
        <v>4783.22</v>
      </c>
      <c r="EI13" s="27">
        <f t="shared" si="14"/>
        <v>1.5519774443114143E-2</v>
      </c>
      <c r="EK13" s="26">
        <v>41394</v>
      </c>
      <c r="EL13" s="27">
        <v>81.745999999999995</v>
      </c>
      <c r="EM13" s="27">
        <f t="shared" si="15"/>
        <v>-1.4823563440030885E-2</v>
      </c>
      <c r="EO13" s="26">
        <v>41394</v>
      </c>
      <c r="EP13" s="27">
        <v>9671.0414000000001</v>
      </c>
      <c r="EQ13" s="27">
        <f t="shared" si="16"/>
        <v>5.5773378878967161E-3</v>
      </c>
      <c r="ES13" s="26">
        <v>41394</v>
      </c>
      <c r="ET13" s="27">
        <v>1392.3688999999999</v>
      </c>
      <c r="EU13" s="27">
        <f t="shared" si="17"/>
        <v>7.5512311155903067E-3</v>
      </c>
      <c r="EW13" s="26">
        <v>41394</v>
      </c>
      <c r="EX13" s="27">
        <v>1961.5715</v>
      </c>
      <c r="EY13" s="27">
        <f t="shared" si="18"/>
        <v>3.1775909071112496E-2</v>
      </c>
      <c r="FA13" s="26">
        <v>41394</v>
      </c>
      <c r="FB13" s="27">
        <v>149.83029999999999</v>
      </c>
      <c r="FC13" s="27">
        <f t="shared" si="19"/>
        <v>1.6623660014262409E-2</v>
      </c>
      <c r="FE13" s="26">
        <v>41394</v>
      </c>
      <c r="FF13" s="27">
        <v>637.76589999999999</v>
      </c>
      <c r="FG13" s="27">
        <f t="shared" si="20"/>
        <v>3.6630377787291835E-2</v>
      </c>
      <c r="FI13" s="6">
        <f>VLOOKUP($A13,Funds!$A:$CD,MATCH(Factors!FI$1,Funds!$1:$1,0),FALSE)</f>
        <v>-3.8E-3</v>
      </c>
      <c r="FJ13" s="6">
        <f>VLOOKUP($A13,Funds!$A:$CD,MATCH(Factors!FJ$1,Funds!$1:$1,0),FALSE)</f>
        <v>-3.7749999999999997E-3</v>
      </c>
    </row>
    <row r="14" spans="1:166" x14ac:dyDescent="0.25">
      <c r="A14" s="26">
        <f t="shared" si="21"/>
        <v>41364</v>
      </c>
      <c r="B14" s="26">
        <v>41362</v>
      </c>
      <c r="C14" s="27">
        <v>1063.2877000000001</v>
      </c>
      <c r="D14" s="27">
        <f t="shared" si="22"/>
        <v>3.9598371899525642E-2</v>
      </c>
      <c r="E14" s="26">
        <v>41362</v>
      </c>
      <c r="F14" s="27">
        <v>833.73770000000002</v>
      </c>
      <c r="G14" s="27">
        <f t="shared" si="23"/>
        <v>3.7495097102262953E-2</v>
      </c>
      <c r="H14" s="26">
        <v>41362</v>
      </c>
      <c r="I14" s="27">
        <v>1061.4368999999999</v>
      </c>
      <c r="J14" s="27">
        <f t="shared" si="24"/>
        <v>2.7638816893120755E-3</v>
      </c>
      <c r="K14" s="26">
        <v>41362</v>
      </c>
      <c r="L14" s="27">
        <v>2761.6714999999999</v>
      </c>
      <c r="M14" s="27">
        <f t="shared" si="25"/>
        <v>4.7558437632228667E-2</v>
      </c>
      <c r="N14" s="26">
        <v>41362</v>
      </c>
      <c r="O14" s="27">
        <v>1745.2827</v>
      </c>
      <c r="P14" s="27">
        <f t="shared" si="26"/>
        <v>3.6581971740641039E-2</v>
      </c>
      <c r="Q14" s="26">
        <v>41362</v>
      </c>
      <c r="R14" s="27">
        <v>38.612299999999998</v>
      </c>
      <c r="S14" s="27">
        <f t="shared" si="27"/>
        <v>-4.0675780242457327E-3</v>
      </c>
      <c r="T14" s="26">
        <v>41362</v>
      </c>
      <c r="U14" s="27">
        <v>1961.5402999999999</v>
      </c>
      <c r="V14" s="27">
        <f t="shared" si="28"/>
        <v>3.7487791984136765E-2</v>
      </c>
      <c r="W14" s="26">
        <v>41362</v>
      </c>
      <c r="X14" s="27">
        <v>134.17310000000001</v>
      </c>
      <c r="Y14" s="27">
        <f t="shared" si="29"/>
        <v>1.1120028636560697E-2</v>
      </c>
      <c r="Z14" s="26">
        <v>41362</v>
      </c>
      <c r="AA14" s="27">
        <v>121.82</v>
      </c>
      <c r="AB14" s="27">
        <f t="shared" si="30"/>
        <v>1.9840937630807742E-2</v>
      </c>
      <c r="AC14" s="26">
        <v>41362</v>
      </c>
      <c r="AD14" s="27">
        <v>1076.309</v>
      </c>
      <c r="AE14" s="27">
        <f t="shared" si="31"/>
        <v>1.5410755358150396E-2</v>
      </c>
      <c r="AF14" s="26">
        <v>41362</v>
      </c>
      <c r="AG14" s="27">
        <v>324.17649999999998</v>
      </c>
      <c r="AH14" s="27">
        <f t="shared" si="32"/>
        <v>1.0640553130438102E-2</v>
      </c>
      <c r="AI14" s="26">
        <v>41362</v>
      </c>
      <c r="AJ14" s="27">
        <v>130.55000000000001</v>
      </c>
      <c r="AK14" s="27">
        <f t="shared" si="33"/>
        <v>2.0001562622079971E-2</v>
      </c>
      <c r="AL14" s="26">
        <v>41362</v>
      </c>
      <c r="AM14" s="27">
        <v>148.91810000000001</v>
      </c>
      <c r="AN14" s="27">
        <f t="shared" si="34"/>
        <v>-3.7430357458240193E-3</v>
      </c>
      <c r="AO14" s="26">
        <v>41362</v>
      </c>
      <c r="AP14" s="27">
        <v>296.39150000000001</v>
      </c>
      <c r="AQ14" s="27">
        <f t="shared" si="35"/>
        <v>1.1760171826655119E-2</v>
      </c>
      <c r="AR14" s="26">
        <v>41362</v>
      </c>
      <c r="AS14" s="27">
        <v>1842.14</v>
      </c>
      <c r="AT14" s="27">
        <f t="shared" si="36"/>
        <v>7.9862224081450606E-4</v>
      </c>
      <c r="AU14" s="26">
        <v>41362</v>
      </c>
      <c r="AV14" s="27">
        <v>1515.15</v>
      </c>
      <c r="AW14" s="27">
        <f t="shared" si="37"/>
        <v>1.0180814465157173E-2</v>
      </c>
      <c r="AY14" s="27">
        <f t="shared" si="38"/>
        <v>2.1032747972626886E-3</v>
      </c>
      <c r="AZ14" s="27">
        <f t="shared" si="39"/>
        <v>1.0976465891587628E-2</v>
      </c>
      <c r="BA14" s="27">
        <f t="shared" si="3"/>
        <v>9.382192224342667E-3</v>
      </c>
      <c r="BC14" s="26">
        <v>41362</v>
      </c>
      <c r="BD14" s="27">
        <v>1506.79</v>
      </c>
      <c r="BE14" s="27">
        <f t="shared" si="40"/>
        <v>2.2082249728960779E-3</v>
      </c>
      <c r="BF14" s="26">
        <v>41362</v>
      </c>
      <c r="BG14" s="27">
        <v>1121.27</v>
      </c>
      <c r="BH14" s="27">
        <f t="shared" si="41"/>
        <v>2.3149922438178594E-2</v>
      </c>
      <c r="BI14" s="26">
        <v>41362</v>
      </c>
      <c r="BJ14" s="27">
        <v>1046.33</v>
      </c>
      <c r="BK14" s="27">
        <f t="shared" si="42"/>
        <v>2.2325790440457904E-2</v>
      </c>
      <c r="BL14" s="26">
        <v>41364</v>
      </c>
      <c r="BM14" s="27">
        <v>405.62</v>
      </c>
      <c r="BN14" s="27">
        <f t="shared" si="1"/>
        <v>7.2260435549154067E-3</v>
      </c>
      <c r="BP14" s="26">
        <v>41333</v>
      </c>
      <c r="BQ14" s="27">
        <v>4.8999999999999998E-3</v>
      </c>
      <c r="BR14" s="27">
        <f t="shared" si="2"/>
        <v>4.8999999999999998E-3</v>
      </c>
      <c r="BT14" s="26">
        <v>41362</v>
      </c>
      <c r="BU14" s="27">
        <v>1270.52</v>
      </c>
      <c r="BV14" s="27">
        <f t="shared" si="4"/>
        <v>1.6131483184708362E-2</v>
      </c>
      <c r="BX14" s="6">
        <f>VLOOKUP($A14,Replications!$A:$AK,MATCH(BX$2,Replications!$1:$1,0),FALSE)</f>
        <v>1.52E-2</v>
      </c>
      <c r="BY14" s="6">
        <f>VLOOKUP($A14,Replications!$A:$AK,MATCH(BY$2,Replications!$1:$1,0),FALSE)</f>
        <v>3.3000000000000002E-2</v>
      </c>
      <c r="BZ14" s="6">
        <f>VLOOKUP($A14,Replications!$A:$AK,MATCH(BZ$2,Replications!$1:$1,0),FALSE)</f>
        <v>5.9700000000000003E-2</v>
      </c>
      <c r="CA14" s="6">
        <f>VLOOKUP($A14,Replications!$A:$AK,MATCH(CA$2,Replications!$1:$1,0),FALSE)</f>
        <v>6.1199999999999997E-2</v>
      </c>
      <c r="CB14" s="6">
        <f>VLOOKUP($A14,Replications!$A:$AK,MATCH(CB$2,Replications!$1:$1,0),FALSE)</f>
        <v>3.8699999999999998E-2</v>
      </c>
      <c r="CC14" s="6">
        <f>VLOOKUP($A14,Replications!$A:$AK,MATCH(CC$2,Replications!$1:$1,0),FALSE)</f>
        <v>6.4199999999999993E-2</v>
      </c>
      <c r="CD14" s="6">
        <f>VLOOKUP($A14,Replications!$A:$AK,MATCH(CD$2,Replications!$1:$1,0),FALSE)</f>
        <v>5.5399999999999998E-2</v>
      </c>
      <c r="CE14" s="6">
        <f>VLOOKUP($A14,Replications!$A:$AK,MATCH(CE$2,Replications!$1:$1,0),FALSE)</f>
        <v>3.7600000000000001E-2</v>
      </c>
      <c r="CF14" s="6">
        <f>VLOOKUP($A14,Replications!$A:$AK,MATCH(CF$2,Replications!$1:$1,0),FALSE)</f>
        <v>4.6771428571428568E-2</v>
      </c>
      <c r="CG14" s="6">
        <f>VLOOKUP($A14,Replications!$A:$AK,MATCH(CG$2,Replications!$1:$1,0),FALSE)</f>
        <v>5.5199999999999999E-2</v>
      </c>
      <c r="CH14" s="113">
        <f>VLOOKUP($A14,'[1]Formated Data'!$A:$ZZ,MATCH(CH$1,'[1]Formated Data'!$1:$1,0),FALSE)</f>
        <v>8.3000000000000001E-3</v>
      </c>
      <c r="CI14" s="113">
        <f>VLOOKUP($A14,'[1]Formated Data'!$A:$ZZ,MATCH(CI$1,'[1]Formated Data'!$1:$1,0),FALSE)</f>
        <v>2.2100000000000002E-2</v>
      </c>
      <c r="CJ14" s="113">
        <f>VLOOKUP($A14,'[1]Formated Data'!$A:$ZZ,MATCH(CJ$1,'[1]Formated Data'!$1:$1,0),FALSE)</f>
        <v>9.7000000000000003E-3</v>
      </c>
      <c r="CK14" s="113">
        <f>VLOOKUP($A14,'[1]Formated Data'!$A:$ZZ,MATCH(CK$1,'[1]Formated Data'!$1:$1,0),FALSE)</f>
        <v>1.49E-2</v>
      </c>
      <c r="CL14" s="113">
        <f>VLOOKUP($A14,'[1]Formated Data'!$A:$ZZ,MATCH(CL$1,'[1]Formated Data'!$1:$1,0),FALSE)</f>
        <v>2.12E-2</v>
      </c>
      <c r="CM14" s="113">
        <f>VLOOKUP($A14,'[1]Formated Data'!$A:$ZZ,MATCH(CM$1,'[1]Formated Data'!$1:$1,0),FALSE)</f>
        <v>1.1900000000000001E-2</v>
      </c>
      <c r="CN14" s="113">
        <f>VLOOKUP($A14,'[1]Formated Data'!$A:$ZZ,MATCH(CN$1,'[1]Formated Data'!$1:$1,0),FALSE)</f>
        <v>6.6900000000000001E-2</v>
      </c>
      <c r="CO14" s="113">
        <f>VLOOKUP($A14,'[1]Formated Data'!$A:$ZZ,MATCH(CO$1,'[1]Formated Data'!$1:$1,0),FALSE)</f>
        <v>-4.0000000000000001E-3</v>
      </c>
      <c r="CP14" s="113">
        <f>VLOOKUP($A14,'[1]Formated Data'!$A:$ZZ,MATCH(CP$1,'[1]Formated Data'!$1:$1,0),FALSE)</f>
        <v>1.8200000000000001E-2</v>
      </c>
      <c r="CQ14" s="113">
        <f>VLOOKUP($A14,'[1]Formated Data'!$A:$ZZ,MATCH(CQ$1,'[1]Formated Data'!$1:$1,0),FALSE)</f>
        <v>4.2000000000000003E-2</v>
      </c>
      <c r="CR14" s="113">
        <f>VLOOKUP($A14,'[1]Formated Data'!$A:$ZZ,MATCH(CR$1,'[1]Formated Data'!$1:$1,0),FALSE)</f>
        <v>1.09E-2</v>
      </c>
      <c r="CS14" s="113">
        <f>VLOOKUP($A14,'[1]Formated Data'!$A:$ZZ,MATCH(CS$1,'[1]Formated Data'!$1:$1,0),FALSE)</f>
        <v>1.2999999999999999E-2</v>
      </c>
      <c r="CT14" s="113">
        <f>VLOOKUP($A14,'[1]Formated Data'!$A:$ZZ,MATCH(CT$1,'[1]Formated Data'!$1:$1,0),FALSE)</f>
        <v>2.3800000000000002E-2</v>
      </c>
      <c r="CU14" s="113">
        <f>VLOOKUP($A14,'[1]Formated Data'!$A:$ZZ,MATCH(CU$1,'[1]Formated Data'!$1:$1,0),FALSE)</f>
        <v>1.5800000000000002E-2</v>
      </c>
      <c r="CV14" s="113">
        <f>VLOOKUP($A14,'[1]Formated Data'!$A:$ZZ,MATCH(CV$1,'[1]Formated Data'!$1:$1,0),FALSE)</f>
        <v>2.47E-2</v>
      </c>
      <c r="CW14" s="113">
        <f>VLOOKUP($A14,'[1]Formated Data'!$A:$ZZ,MATCH(CW$1,'[1]Formated Data'!$1:$1,0),FALSE)</f>
        <v>2.3E-3</v>
      </c>
      <c r="CX14" s="113">
        <f>VLOOKUP($A14,'[1]Formated Data'!$A:$ZZ,MATCH(CX$1,'[1]Formated Data'!$1:$1,0),FALSE)</f>
        <v>5.0000000000000001E-4</v>
      </c>
      <c r="CY14" s="113">
        <f>VLOOKUP($A14,'[1]Formated Data'!$A:$ZZ,MATCH(CY$1,'[1]Formated Data'!$1:$1,0),FALSE)</f>
        <v>2.46E-2</v>
      </c>
      <c r="CZ14" s="113">
        <f>VLOOKUP($A14,'[1]Formated Data'!$A:$ZZ,MATCH(CZ$1,'[1]Formated Data'!$1:$1,0),FALSE)</f>
        <v>2.6599999999999999E-2</v>
      </c>
      <c r="DA14" s="113">
        <f>VLOOKUP($A14,'[1]Formated Data'!$A:$ZZ,MATCH(DA$1,'[1]Formated Data'!$1:$1,0),FALSE)</f>
        <v>9.1999999999999998E-3</v>
      </c>
      <c r="DB14" s="113">
        <f>VLOOKUP($A14,'[1]Formated Data'!$A:$ZZ,MATCH(DB$1,'[1]Formated Data'!$1:$1,0),FALSE)</f>
        <v>8.0999999999999996E-3</v>
      </c>
      <c r="DC14" s="113">
        <f>VLOOKUP($A14,'[1]Formated Data'!$A:$ZZ,MATCH(DC$1,'[1]Formated Data'!$1:$1,0),FALSE)</f>
        <v>1.2200000000000001E-2</v>
      </c>
      <c r="DD14" s="113">
        <f>VLOOKUP($A14,'[1]Formated Data'!$A:$ZZ,MATCH(DD$1,'[1]Formated Data'!$1:$1,0),FALSE)</f>
        <v>1.6E-2</v>
      </c>
      <c r="DF14" s="26">
        <v>41364</v>
      </c>
      <c r="DG14" s="27">
        <v>5208.9022000000004</v>
      </c>
      <c r="DH14" s="27">
        <f t="shared" si="5"/>
        <v>8.8531870258929946E-3</v>
      </c>
      <c r="DI14" s="26">
        <v>41364</v>
      </c>
      <c r="DJ14" s="27">
        <v>11449.2</v>
      </c>
      <c r="DK14" s="27">
        <f t="shared" si="6"/>
        <v>9.4809670886211173E-3</v>
      </c>
      <c r="DL14" s="26">
        <v>41364</v>
      </c>
      <c r="DM14" s="27">
        <v>14139.03</v>
      </c>
      <c r="DN14" s="27">
        <f t="shared" si="7"/>
        <v>4.0733805010344515E-3</v>
      </c>
      <c r="DO14" s="26">
        <v>41364</v>
      </c>
      <c r="DP14" s="27">
        <v>9720.52</v>
      </c>
      <c r="DQ14" s="27">
        <f t="shared" si="8"/>
        <v>8.8299029416405439E-3</v>
      </c>
      <c r="DR14" s="26">
        <v>41364</v>
      </c>
      <c r="DS14" s="27">
        <v>10940.66</v>
      </c>
      <c r="DT14" s="27">
        <f t="shared" si="9"/>
        <v>8.7722856995329224E-3</v>
      </c>
      <c r="DU14" s="26">
        <v>41364</v>
      </c>
      <c r="DV14" s="27">
        <v>6889.48</v>
      </c>
      <c r="DW14" s="27">
        <f t="shared" si="10"/>
        <v>8.3513601330127418E-3</v>
      </c>
      <c r="DX14" s="26">
        <v>41364</v>
      </c>
      <c r="DY14" s="27">
        <v>6678.51</v>
      </c>
      <c r="DZ14" s="27">
        <f t="shared" si="11"/>
        <v>9.5184973562250086E-3</v>
      </c>
      <c r="EA14" s="26">
        <v>41364</v>
      </c>
      <c r="EB14" s="27">
        <v>6663.71</v>
      </c>
      <c r="EC14" s="27">
        <f t="shared" si="12"/>
        <v>6.7806545869890655E-3</v>
      </c>
      <c r="ED14" s="26">
        <v>41364</v>
      </c>
      <c r="EE14" s="27">
        <v>13883.2</v>
      </c>
      <c r="EF14" s="27">
        <f t="shared" si="13"/>
        <v>1.2915341838499073E-2</v>
      </c>
      <c r="EG14" s="26">
        <v>41364</v>
      </c>
      <c r="EH14" s="27">
        <v>4710.12</v>
      </c>
      <c r="EI14" s="27">
        <f t="shared" si="14"/>
        <v>2.9532175885954359E-2</v>
      </c>
      <c r="EK14" s="26">
        <v>41362</v>
      </c>
      <c r="EL14" s="27">
        <v>82.975999999999999</v>
      </c>
      <c r="EM14" s="27">
        <f t="shared" si="15"/>
        <v>1.2532184651429468E-2</v>
      </c>
      <c r="EO14" s="26">
        <v>41362</v>
      </c>
      <c r="EP14" s="27">
        <v>9617.4019000000008</v>
      </c>
      <c r="EQ14" s="27">
        <f t="shared" si="16"/>
        <v>1.3224689815757085E-2</v>
      </c>
      <c r="ES14" s="26">
        <v>41362</v>
      </c>
      <c r="ET14" s="27">
        <v>1381.9336000000001</v>
      </c>
      <c r="EU14" s="27">
        <f t="shared" si="17"/>
        <v>-1.7050442032032098E-2</v>
      </c>
      <c r="EW14" s="26">
        <v>41362</v>
      </c>
      <c r="EX14" s="27">
        <v>1901.1604</v>
      </c>
      <c r="EY14" s="27">
        <f t="shared" si="18"/>
        <v>2.4006096334954652E-2</v>
      </c>
      <c r="FA14" s="26">
        <v>41362</v>
      </c>
      <c r="FB14" s="27">
        <v>147.38030000000001</v>
      </c>
      <c r="FC14" s="27">
        <f t="shared" si="19"/>
        <v>1.6657055191024783E-2</v>
      </c>
      <c r="FE14" s="26">
        <v>41362</v>
      </c>
      <c r="FF14" s="27">
        <v>615.22979999999995</v>
      </c>
      <c r="FG14" s="27">
        <f t="shared" si="20"/>
        <v>5.2884565893123181E-3</v>
      </c>
      <c r="FI14" s="6">
        <f>VLOOKUP($A14,Funds!$A:$CD,MATCH(Factors!FI$1,Funds!$1:$1,0),FALSE)</f>
        <v>5.5599999999999997E-2</v>
      </c>
      <c r="FJ14" s="6">
        <f>VLOOKUP($A14,Funds!$A:$CD,MATCH(Factors!FJ$1,Funds!$1:$1,0),FALSE)</f>
        <v>5.5624999999999994E-2</v>
      </c>
    </row>
    <row r="15" spans="1:166" x14ac:dyDescent="0.25">
      <c r="A15" s="26">
        <f t="shared" si="21"/>
        <v>41333</v>
      </c>
      <c r="B15" s="26">
        <v>41333</v>
      </c>
      <c r="C15" s="27">
        <v>1022.787</v>
      </c>
      <c r="D15" s="27">
        <f t="shared" si="22"/>
        <v>1.4346822955551453E-2</v>
      </c>
      <c r="E15" s="26">
        <v>41333</v>
      </c>
      <c r="F15" s="27">
        <v>803.60640000000001</v>
      </c>
      <c r="G15" s="27">
        <f t="shared" si="23"/>
        <v>1.2440088427798646E-2</v>
      </c>
      <c r="H15" s="26">
        <v>41333</v>
      </c>
      <c r="I15" s="27">
        <v>1058.5112999999999</v>
      </c>
      <c r="J15" s="27">
        <f t="shared" si="24"/>
        <v>1.0283497698706512E-2</v>
      </c>
      <c r="K15" s="26">
        <v>41333</v>
      </c>
      <c r="L15" s="27">
        <v>2636.2935000000002</v>
      </c>
      <c r="M15" s="27">
        <f t="shared" si="25"/>
        <v>1.3579102233447493E-2</v>
      </c>
      <c r="N15" s="26">
        <v>41333</v>
      </c>
      <c r="O15" s="27">
        <v>1683.69</v>
      </c>
      <c r="P15" s="27">
        <f t="shared" si="26"/>
        <v>1.2132801364827417E-2</v>
      </c>
      <c r="Q15" s="26">
        <v>41333</v>
      </c>
      <c r="R15" s="27">
        <v>38.770000000000003</v>
      </c>
      <c r="S15" s="27">
        <f t="shared" si="27"/>
        <v>-8.1862368892300363E-3</v>
      </c>
      <c r="T15" s="26">
        <v>41333</v>
      </c>
      <c r="U15" s="27">
        <v>1890.6635000000001</v>
      </c>
      <c r="V15" s="27">
        <f t="shared" si="28"/>
        <v>1.3568854106311701E-2</v>
      </c>
      <c r="W15" s="26">
        <v>41333</v>
      </c>
      <c r="X15" s="27">
        <v>132.69749999999999</v>
      </c>
      <c r="Y15" s="27">
        <f t="shared" si="29"/>
        <v>3.2441611148239513E-3</v>
      </c>
      <c r="Z15" s="26">
        <v>41333</v>
      </c>
      <c r="AA15" s="27">
        <v>119.45</v>
      </c>
      <c r="AB15" s="27">
        <f t="shared" si="30"/>
        <v>-1.003596219787517E-3</v>
      </c>
      <c r="AC15" s="26">
        <v>41333</v>
      </c>
      <c r="AD15" s="27">
        <v>1059.9739999999999</v>
      </c>
      <c r="AE15" s="27">
        <f t="shared" si="31"/>
        <v>-1.8712500705896251E-2</v>
      </c>
      <c r="AF15" s="26">
        <v>41333</v>
      </c>
      <c r="AG15" s="27">
        <v>320.76339999999999</v>
      </c>
      <c r="AH15" s="27">
        <f t="shared" si="32"/>
        <v>-3.4587269063057535E-2</v>
      </c>
      <c r="AI15" s="26">
        <v>41333</v>
      </c>
      <c r="AJ15" s="27">
        <v>127.99</v>
      </c>
      <c r="AK15" s="27">
        <f t="shared" si="33"/>
        <v>-7.6756086214916364E-3</v>
      </c>
      <c r="AL15" s="26">
        <v>41333</v>
      </c>
      <c r="AM15" s="27">
        <v>149.4776</v>
      </c>
      <c r="AN15" s="27">
        <f t="shared" si="34"/>
        <v>4.3647700701481273E-3</v>
      </c>
      <c r="AO15" s="26">
        <v>41333</v>
      </c>
      <c r="AP15" s="27">
        <v>292.94639999999998</v>
      </c>
      <c r="AQ15" s="27">
        <f t="shared" si="35"/>
        <v>-3.6321218365485963E-2</v>
      </c>
      <c r="AR15" s="26">
        <v>41333</v>
      </c>
      <c r="AS15" s="27">
        <v>1840.67</v>
      </c>
      <c r="AT15" s="27">
        <f t="shared" si="36"/>
        <v>5.0123123795380309E-3</v>
      </c>
      <c r="AU15" s="26">
        <v>41333</v>
      </c>
      <c r="AV15" s="27">
        <v>1499.88</v>
      </c>
      <c r="AW15" s="27">
        <f t="shared" si="37"/>
        <v>5.0794076258127152E-3</v>
      </c>
      <c r="AY15" s="27">
        <f t="shared" si="38"/>
        <v>1.9067345277528069E-3</v>
      </c>
      <c r="AZ15" s="27">
        <f t="shared" si="39"/>
        <v>1.4463008686200762E-3</v>
      </c>
      <c r="BA15" s="27">
        <f t="shared" si="3"/>
        <v>6.7095246274684328E-5</v>
      </c>
      <c r="BC15" s="26">
        <v>41333</v>
      </c>
      <c r="BD15" s="27">
        <v>1503.47</v>
      </c>
      <c r="BE15" s="27">
        <f t="shared" si="40"/>
        <v>-1.2855782804241489E-2</v>
      </c>
      <c r="BF15" s="26">
        <v>41333</v>
      </c>
      <c r="BG15" s="27">
        <v>1095.9000000000001</v>
      </c>
      <c r="BH15" s="27">
        <f t="shared" si="41"/>
        <v>-3.7398181171366396E-4</v>
      </c>
      <c r="BI15" s="26">
        <v>41333</v>
      </c>
      <c r="BJ15" s="27">
        <v>1023.48</v>
      </c>
      <c r="BK15" s="27">
        <f t="shared" si="42"/>
        <v>2.6253918495298123E-3</v>
      </c>
      <c r="BL15" s="26">
        <v>41333</v>
      </c>
      <c r="BM15" s="27">
        <v>402.71</v>
      </c>
      <c r="BN15" s="27">
        <f t="shared" si="1"/>
        <v>-6.7000843714337677E-4</v>
      </c>
      <c r="BP15" s="26">
        <v>41305</v>
      </c>
      <c r="BQ15" s="27">
        <v>1.379E-2</v>
      </c>
      <c r="BR15" s="27">
        <f t="shared" si="2"/>
        <v>1.379E-2</v>
      </c>
      <c r="BT15" s="26">
        <v>41333</v>
      </c>
      <c r="BU15" s="27">
        <v>1250.3499999999999</v>
      </c>
      <c r="BV15" s="27">
        <f t="shared" si="4"/>
        <v>4.4262716493685961E-3</v>
      </c>
      <c r="BX15" s="6">
        <f>VLOOKUP($A15,Replications!$A:$AK,MATCH(BX$2,Replications!$1:$1,0),FALSE)</f>
        <v>-2.5100000000000001E-2</v>
      </c>
      <c r="BY15" s="6">
        <f>VLOOKUP($A15,Replications!$A:$AK,MATCH(BY$2,Replications!$1:$1,0),FALSE)</f>
        <v>7.4000000000000003E-3</v>
      </c>
      <c r="BZ15" s="6">
        <f>VLOOKUP($A15,Replications!$A:$AK,MATCH(BZ$2,Replications!$1:$1,0),FALSE)</f>
        <v>2.2100000000000002E-2</v>
      </c>
      <c r="CA15" s="6">
        <f>VLOOKUP($A15,Replications!$A:$AK,MATCH(CA$2,Replications!$1:$1,0),FALSE)</f>
        <v>3.39E-2</v>
      </c>
      <c r="CB15" s="6">
        <f>VLOOKUP($A15,Replications!$A:$AK,MATCH(CB$2,Replications!$1:$1,0),FALSE)</f>
        <v>3.2500000000000001E-2</v>
      </c>
      <c r="CC15" s="6">
        <f>VLOOKUP($A15,Replications!$A:$AK,MATCH(CC$2,Replications!$1:$1,0),FALSE)</f>
        <v>2.12E-2</v>
      </c>
      <c r="CD15" s="6">
        <f>VLOOKUP($A15,Replications!$A:$AK,MATCH(CD$2,Replications!$1:$1,0),FALSE)</f>
        <v>1.7999999999999999E-2</v>
      </c>
      <c r="CE15" s="6">
        <f>VLOOKUP($A15,Replications!$A:$AK,MATCH(CE$2,Replications!$1:$1,0),FALSE)</f>
        <v>1.3599999999999999E-2</v>
      </c>
      <c r="CF15" s="6">
        <f>VLOOKUP($A15,Replications!$A:$AK,MATCH(CF$2,Replications!$1:$1,0),FALSE)</f>
        <v>1.5714285714285715E-2</v>
      </c>
      <c r="CG15" s="6">
        <f>VLOOKUP($A15,Replications!$A:$AK,MATCH(CG$2,Replications!$1:$1,0),FALSE)</f>
        <v>1.6299999999999999E-2</v>
      </c>
      <c r="CH15" s="113">
        <f>VLOOKUP($A15,'[1]Formated Data'!$A:$ZZ,MATCH(CH$1,'[1]Formated Data'!$1:$1,0),FALSE)</f>
        <v>6.6E-3</v>
      </c>
      <c r="CI15" s="113">
        <f>VLOOKUP($A15,'[1]Formated Data'!$A:$ZZ,MATCH(CI$1,'[1]Formated Data'!$1:$1,0),FALSE)</f>
        <v>-4.0000000000000002E-4</v>
      </c>
      <c r="CJ15" s="113">
        <f>VLOOKUP($A15,'[1]Formated Data'!$A:$ZZ,MATCH(CJ$1,'[1]Formated Data'!$1:$1,0),FALSE)</f>
        <v>8.6E-3</v>
      </c>
      <c r="CK15" s="113">
        <f>VLOOKUP($A15,'[1]Formated Data'!$A:$ZZ,MATCH(CK$1,'[1]Formated Data'!$1:$1,0),FALSE)</f>
        <v>-3.2000000000000002E-3</v>
      </c>
      <c r="CL15" s="113">
        <f>VLOOKUP($A15,'[1]Formated Data'!$A:$ZZ,MATCH(CL$1,'[1]Formated Data'!$1:$1,0),FALSE)</f>
        <v>1.3899999999999999E-2</v>
      </c>
      <c r="CM15" s="113">
        <f>VLOOKUP($A15,'[1]Formated Data'!$A:$ZZ,MATCH(CM$1,'[1]Formated Data'!$1:$1,0),FALSE)</f>
        <v>4.1999999999999997E-3</v>
      </c>
      <c r="CN15" s="113">
        <f>VLOOKUP($A15,'[1]Formated Data'!$A:$ZZ,MATCH(CN$1,'[1]Formated Data'!$1:$1,0),FALSE)</f>
        <v>1.5900000000000001E-2</v>
      </c>
      <c r="CO15" s="113">
        <f>VLOOKUP($A15,'[1]Formated Data'!$A:$ZZ,MATCH(CO$1,'[1]Formated Data'!$1:$1,0),FALSE)</f>
        <v>3.0000000000000001E-3</v>
      </c>
      <c r="CP15" s="113">
        <f>VLOOKUP($A15,'[1]Formated Data'!$A:$ZZ,MATCH(CP$1,'[1]Formated Data'!$1:$1,0),FALSE)</f>
        <v>2.2800000000000001E-2</v>
      </c>
      <c r="CQ15" s="113">
        <f>VLOOKUP($A15,'[1]Formated Data'!$A:$ZZ,MATCH(CQ$1,'[1]Formated Data'!$1:$1,0),FALSE)</f>
        <v>9.7999999999999997E-3</v>
      </c>
      <c r="CR15" s="113">
        <f>VLOOKUP($A15,'[1]Formated Data'!$A:$ZZ,MATCH(CR$1,'[1]Formated Data'!$1:$1,0),FALSE)</f>
        <v>7.1999999999999998E-3</v>
      </c>
      <c r="CS15" s="113">
        <f>VLOOKUP($A15,'[1]Formated Data'!$A:$ZZ,MATCH(CS$1,'[1]Formated Data'!$1:$1,0),FALSE)</f>
        <v>6.0000000000000001E-3</v>
      </c>
      <c r="CT15" s="113">
        <f>VLOOKUP($A15,'[1]Formated Data'!$A:$ZZ,MATCH(CT$1,'[1]Formated Data'!$1:$1,0),FALSE)</f>
        <v>1.52E-2</v>
      </c>
      <c r="CU15" s="113">
        <f>VLOOKUP($A15,'[1]Formated Data'!$A:$ZZ,MATCH(CU$1,'[1]Formated Data'!$1:$1,0),FALSE)</f>
        <v>2.9999999999999997E-4</v>
      </c>
      <c r="CV15" s="113">
        <f>VLOOKUP($A15,'[1]Formated Data'!$A:$ZZ,MATCH(CV$1,'[1]Formated Data'!$1:$1,0),FALSE)</f>
        <v>-1.4E-3</v>
      </c>
      <c r="CW15" s="113">
        <f>VLOOKUP($A15,'[1]Formated Data'!$A:$ZZ,MATCH(CW$1,'[1]Formated Data'!$1:$1,0),FALSE)</f>
        <v>2.1700000000000001E-2</v>
      </c>
      <c r="CX15" s="113">
        <f>VLOOKUP($A15,'[1]Formated Data'!$A:$ZZ,MATCH(CX$1,'[1]Formated Data'!$1:$1,0),FALSE)</f>
        <v>9.5999999999999992E-3</v>
      </c>
      <c r="CY15" s="113">
        <f>VLOOKUP($A15,'[1]Formated Data'!$A:$ZZ,MATCH(CY$1,'[1]Formated Data'!$1:$1,0),FALSE)</f>
        <v>-9.7000000000000003E-3</v>
      </c>
      <c r="CZ15" s="113">
        <f>VLOOKUP($A15,'[1]Formated Data'!$A:$ZZ,MATCH(CZ$1,'[1]Formated Data'!$1:$1,0),FALSE)</f>
        <v>1.6999999999999999E-3</v>
      </c>
      <c r="DA15" s="113">
        <f>VLOOKUP($A15,'[1]Formated Data'!$A:$ZZ,MATCH(DA$1,'[1]Formated Data'!$1:$1,0),FALSE)</f>
        <v>1.21E-2</v>
      </c>
      <c r="DB15" s="113">
        <f>VLOOKUP($A15,'[1]Formated Data'!$A:$ZZ,MATCH(DB$1,'[1]Formated Data'!$1:$1,0),FALSE)</f>
        <v>1.14E-2</v>
      </c>
      <c r="DC15" s="113">
        <f>VLOOKUP($A15,'[1]Formated Data'!$A:$ZZ,MATCH(DC$1,'[1]Formated Data'!$1:$1,0),FALSE)</f>
        <v>4.7000000000000002E-3</v>
      </c>
      <c r="DD15" s="113">
        <f>VLOOKUP($A15,'[1]Formated Data'!$A:$ZZ,MATCH(DD$1,'[1]Formated Data'!$1:$1,0),FALSE)</f>
        <v>1.4E-2</v>
      </c>
      <c r="DF15" s="26">
        <v>41333</v>
      </c>
      <c r="DG15" s="27">
        <v>5163.1914999999999</v>
      </c>
      <c r="DH15" s="27">
        <f t="shared" si="5"/>
        <v>2.7875216140960113E-3</v>
      </c>
      <c r="DI15" s="26">
        <v>41333</v>
      </c>
      <c r="DJ15" s="27">
        <v>11341.67</v>
      </c>
      <c r="DK15" s="27">
        <f t="shared" si="6"/>
        <v>1.0945100611072789E-3</v>
      </c>
      <c r="DL15" s="26">
        <v>41333</v>
      </c>
      <c r="DM15" s="27">
        <v>14081.67</v>
      </c>
      <c r="DN15" s="27">
        <f t="shared" si="7"/>
        <v>-6.7908266004605977E-3</v>
      </c>
      <c r="DO15" s="26">
        <v>41333</v>
      </c>
      <c r="DP15" s="27">
        <v>9635.44</v>
      </c>
      <c r="DQ15" s="27">
        <f t="shared" si="8"/>
        <v>3.8788482435789806E-3</v>
      </c>
      <c r="DR15" s="26">
        <v>41333</v>
      </c>
      <c r="DS15" s="27">
        <v>10845.52</v>
      </c>
      <c r="DT15" s="27">
        <f t="shared" si="9"/>
        <v>-1.0562615748131998E-2</v>
      </c>
      <c r="DU15" s="26">
        <v>41333</v>
      </c>
      <c r="DV15" s="27">
        <v>6832.42</v>
      </c>
      <c r="DW15" s="27">
        <f t="shared" si="10"/>
        <v>3.6636170800354861E-3</v>
      </c>
      <c r="DX15" s="26">
        <v>41333</v>
      </c>
      <c r="DY15" s="27">
        <v>6615.54</v>
      </c>
      <c r="DZ15" s="27">
        <f t="shared" si="11"/>
        <v>7.552600918374397E-3</v>
      </c>
      <c r="EA15" s="26">
        <v>41333</v>
      </c>
      <c r="EB15" s="27">
        <v>6618.83</v>
      </c>
      <c r="EC15" s="27">
        <f t="shared" si="12"/>
        <v>3.223919145866061E-3</v>
      </c>
      <c r="ED15" s="26">
        <v>41333</v>
      </c>
      <c r="EE15" s="27">
        <v>13706.18</v>
      </c>
      <c r="EF15" s="27">
        <f t="shared" si="13"/>
        <v>3.8172535481106884E-4</v>
      </c>
      <c r="EG15" s="26">
        <v>41333</v>
      </c>
      <c r="EH15" s="27">
        <v>4575.01</v>
      </c>
      <c r="EI15" s="27">
        <f t="shared" si="14"/>
        <v>6.7645628450774264E-3</v>
      </c>
      <c r="EK15" s="26">
        <v>41333</v>
      </c>
      <c r="EL15" s="27">
        <v>81.948999999999998</v>
      </c>
      <c r="EM15" s="27">
        <f t="shared" si="15"/>
        <v>3.4618152436022065E-2</v>
      </c>
      <c r="EO15" s="26">
        <v>41333</v>
      </c>
      <c r="EP15" s="27">
        <v>9491.8747999999996</v>
      </c>
      <c r="EQ15" s="27">
        <f t="shared" si="16"/>
        <v>1.7976837225222919E-2</v>
      </c>
      <c r="ES15" s="26">
        <v>41333</v>
      </c>
      <c r="ET15" s="27">
        <v>1405.9049</v>
      </c>
      <c r="EU15" s="27">
        <f t="shared" si="17"/>
        <v>-1.3013725653452268E-2</v>
      </c>
      <c r="EW15" s="26">
        <v>41333</v>
      </c>
      <c r="EX15" s="27">
        <v>1856.5908999999999</v>
      </c>
      <c r="EY15" s="27">
        <f t="shared" si="18"/>
        <v>2.1459934043508433E-3</v>
      </c>
      <c r="FA15" s="26">
        <v>41333</v>
      </c>
      <c r="FB15" s="27">
        <v>144.96559999999999</v>
      </c>
      <c r="FC15" s="27">
        <f t="shared" si="19"/>
        <v>9.9120262388638913E-3</v>
      </c>
      <c r="FE15" s="26">
        <v>41333</v>
      </c>
      <c r="FF15" s="27">
        <v>611.99329999999998</v>
      </c>
      <c r="FG15" s="27">
        <f t="shared" si="20"/>
        <v>-2.9387108092937542E-4</v>
      </c>
      <c r="FI15" s="6">
        <f>VLOOKUP($A15,Funds!$A:$CD,MATCH(Factors!FI$1,Funds!$1:$1,0),FALSE)</f>
        <v>2.3099999999999999E-2</v>
      </c>
      <c r="FJ15" s="6">
        <f>VLOOKUP($A15,Funds!$A:$CD,MATCH(Factors!FJ$1,Funds!$1:$1,0),FALSE)</f>
        <v>2.3224999999999999E-2</v>
      </c>
    </row>
    <row r="16" spans="1:166" x14ac:dyDescent="0.25">
      <c r="A16" s="26">
        <f t="shared" si="21"/>
        <v>41305</v>
      </c>
      <c r="B16" s="26">
        <v>41305</v>
      </c>
      <c r="C16" s="27">
        <v>1008.3208</v>
      </c>
      <c r="D16" s="27">
        <f t="shared" si="22"/>
        <v>6.4954662996276724E-2</v>
      </c>
      <c r="E16" s="26">
        <v>41305</v>
      </c>
      <c r="F16" s="27">
        <v>793.73230000000001</v>
      </c>
      <c r="G16" s="27">
        <f t="shared" si="23"/>
        <v>4.2855449850902838E-2</v>
      </c>
      <c r="H16" s="26">
        <v>41305</v>
      </c>
      <c r="I16" s="27">
        <v>1047.7369000000001</v>
      </c>
      <c r="J16" s="27">
        <f t="shared" si="24"/>
        <v>-8.6460580426420686E-3</v>
      </c>
      <c r="K16" s="26">
        <v>41305</v>
      </c>
      <c r="L16" s="27">
        <v>2600.9746</v>
      </c>
      <c r="M16" s="27">
        <f t="shared" si="25"/>
        <v>6.3037644406552795E-2</v>
      </c>
      <c r="N16" s="26">
        <v>41305</v>
      </c>
      <c r="O16" s="27">
        <v>1663.5070000000001</v>
      </c>
      <c r="P16" s="27">
        <f t="shared" si="26"/>
        <v>5.0613129811026836E-2</v>
      </c>
      <c r="Q16" s="26">
        <v>41305</v>
      </c>
      <c r="R16" s="27">
        <v>39.090000000000003</v>
      </c>
      <c r="S16" s="27">
        <f t="shared" si="27"/>
        <v>-3.2902110099233162E-2</v>
      </c>
      <c r="T16" s="26">
        <v>41305</v>
      </c>
      <c r="U16" s="27">
        <v>1865.3527999999999</v>
      </c>
      <c r="V16" s="27">
        <f t="shared" si="28"/>
        <v>5.1771185995335367E-2</v>
      </c>
      <c r="W16" s="26">
        <v>41305</v>
      </c>
      <c r="X16" s="27">
        <v>132.26840000000001</v>
      </c>
      <c r="Y16" s="27">
        <f t="shared" si="29"/>
        <v>1.3968977248858261E-2</v>
      </c>
      <c r="Z16" s="26">
        <v>41305</v>
      </c>
      <c r="AA16" s="27">
        <v>119.57</v>
      </c>
      <c r="AB16" s="27">
        <f t="shared" si="30"/>
        <v>1.7443839346494183E-2</v>
      </c>
      <c r="AC16" s="26">
        <v>41305</v>
      </c>
      <c r="AD16" s="27">
        <v>1080.1869999999999</v>
      </c>
      <c r="AE16" s="27">
        <f t="shared" si="31"/>
        <v>2.1803304942524582E-2</v>
      </c>
      <c r="AF16" s="26">
        <v>41305</v>
      </c>
      <c r="AG16" s="27">
        <v>332.2552</v>
      </c>
      <c r="AH16" s="27">
        <f t="shared" si="32"/>
        <v>2.4679509321122284E-2</v>
      </c>
      <c r="AI16" s="26">
        <v>41305</v>
      </c>
      <c r="AJ16" s="27">
        <v>128.97999999999999</v>
      </c>
      <c r="AK16" s="27">
        <f t="shared" si="33"/>
        <v>-1.8417047184170587E-2</v>
      </c>
      <c r="AL16" s="26">
        <v>41305</v>
      </c>
      <c r="AM16" s="27">
        <v>148.828</v>
      </c>
      <c r="AN16" s="27">
        <f t="shared" si="34"/>
        <v>-2.2473622262390025E-2</v>
      </c>
      <c r="AO16" s="26">
        <v>41305</v>
      </c>
      <c r="AP16" s="27">
        <v>303.98759999999999</v>
      </c>
      <c r="AQ16" s="27">
        <f t="shared" si="35"/>
        <v>3.0431510796244288E-2</v>
      </c>
      <c r="AR16" s="26">
        <v>41305</v>
      </c>
      <c r="AS16" s="27">
        <v>1831.49</v>
      </c>
      <c r="AT16" s="27">
        <f t="shared" si="36"/>
        <v>-6.9941823583949958E-3</v>
      </c>
      <c r="AU16" s="26">
        <v>41305</v>
      </c>
      <c r="AV16" s="27">
        <v>1492.3</v>
      </c>
      <c r="AW16" s="27">
        <f t="shared" si="37"/>
        <v>1.3405226272613646E-2</v>
      </c>
      <c r="AY16" s="27">
        <f t="shared" si="38"/>
        <v>2.2099213145373886E-2</v>
      </c>
      <c r="AZ16" s="27">
        <f t="shared" si="39"/>
        <v>1.2424514595525959E-2</v>
      </c>
      <c r="BA16" s="27">
        <f t="shared" si="3"/>
        <v>2.0399408631008642E-2</v>
      </c>
      <c r="BC16" s="26">
        <v>41305</v>
      </c>
      <c r="BD16" s="27">
        <v>1523.05</v>
      </c>
      <c r="BE16" s="27">
        <f t="shared" si="40"/>
        <v>-2.958304661416522E-2</v>
      </c>
      <c r="BF16" s="26">
        <v>41305</v>
      </c>
      <c r="BG16" s="27">
        <v>1096.31</v>
      </c>
      <c r="BH16" s="27">
        <f t="shared" si="41"/>
        <v>2.2810814845222405E-2</v>
      </c>
      <c r="BI16" s="26">
        <v>41305</v>
      </c>
      <c r="BJ16" s="27">
        <v>1020.8</v>
      </c>
      <c r="BK16" s="27">
        <f t="shared" si="42"/>
        <v>1.2015703691953927E-2</v>
      </c>
      <c r="BL16" s="26">
        <v>41305</v>
      </c>
      <c r="BM16" s="27">
        <v>402.98</v>
      </c>
      <c r="BN16" s="27">
        <f t="shared" si="1"/>
        <v>2.0073408429312822E-2</v>
      </c>
      <c r="BP16" s="26">
        <v>41274</v>
      </c>
      <c r="BQ16" s="27">
        <v>7.1300000000000001E-3</v>
      </c>
      <c r="BR16" s="27">
        <f t="shared" si="2"/>
        <v>7.1300000000000001E-3</v>
      </c>
      <c r="BT16" s="26">
        <v>41305</v>
      </c>
      <c r="BU16" s="27">
        <v>1244.8399999999999</v>
      </c>
      <c r="BV16" s="27">
        <f t="shared" si="4"/>
        <v>2.1834778040451752E-2</v>
      </c>
      <c r="BX16" s="6">
        <f>VLOOKUP($A16,Replications!$A:$AK,MATCH(BX$2,Replications!$1:$1,0),FALSE)</f>
        <v>9.11E-2</v>
      </c>
      <c r="BY16" s="6">
        <f>VLOOKUP($A16,Replications!$A:$AK,MATCH(BY$2,Replications!$1:$1,0),FALSE)</f>
        <v>6.9900000000000004E-2</v>
      </c>
      <c r="BZ16" s="6">
        <f>VLOOKUP($A16,Replications!$A:$AK,MATCH(BZ$2,Replications!$1:$1,0),FALSE)</f>
        <v>7.0999999999999994E-2</v>
      </c>
      <c r="CA16" s="6">
        <f>VLOOKUP($A16,Replications!$A:$AK,MATCH(CA$2,Replications!$1:$1,0),FALSE)</f>
        <v>8.48E-2</v>
      </c>
      <c r="CB16" s="6">
        <f>VLOOKUP($A16,Replications!$A:$AK,MATCH(CB$2,Replications!$1:$1,0),FALSE)</f>
        <v>6.5600000000000006E-2</v>
      </c>
      <c r="CC16" s="6">
        <f>VLOOKUP($A16,Replications!$A:$AK,MATCH(CC$2,Replications!$1:$1,0),FALSE)</f>
        <v>6.3899999999999998E-2</v>
      </c>
      <c r="CD16" s="6">
        <f>VLOOKUP($A16,Replications!$A:$AK,MATCH(CD$2,Replications!$1:$1,0),FALSE)</f>
        <v>3.7100000000000001E-2</v>
      </c>
      <c r="CE16" s="6">
        <f>VLOOKUP($A16,Replications!$A:$AK,MATCH(CE$2,Replications!$1:$1,0),FALSE)</f>
        <v>5.1799999999999999E-2</v>
      </c>
      <c r="CF16" s="6">
        <f>VLOOKUP($A16,Replications!$A:$AK,MATCH(CF$2,Replications!$1:$1,0),FALSE)</f>
        <v>6.9057142857142859E-2</v>
      </c>
      <c r="CG16" s="6">
        <f>VLOOKUP($A16,Replications!$A:$AK,MATCH(CG$2,Replications!$1:$1,0),FALSE)</f>
        <v>4.4400000000000002E-2</v>
      </c>
      <c r="CH16" s="113">
        <f>VLOOKUP($A16,'[1]Formated Data'!$A:$ZZ,MATCH(CH$1,'[1]Formated Data'!$1:$1,0),FALSE)</f>
        <v>2.4199999999999999E-2</v>
      </c>
      <c r="CI16" s="113">
        <f>VLOOKUP($A16,'[1]Formated Data'!$A:$ZZ,MATCH(CI$1,'[1]Formated Data'!$1:$1,0),FALSE)</f>
        <v>2.2200000000000001E-2</v>
      </c>
      <c r="CJ16" s="113">
        <f>VLOOKUP($A16,'[1]Formated Data'!$A:$ZZ,MATCH(CJ$1,'[1]Formated Data'!$1:$1,0),FALSE)</f>
        <v>2.07E-2</v>
      </c>
      <c r="CK16" s="113">
        <f>VLOOKUP($A16,'[1]Formated Data'!$A:$ZZ,MATCH(CK$1,'[1]Formated Data'!$1:$1,0),FALSE)</f>
        <v>1.01E-2</v>
      </c>
      <c r="CL16" s="113">
        <f>VLOOKUP($A16,'[1]Formated Data'!$A:$ZZ,MATCH(CL$1,'[1]Formated Data'!$1:$1,0),FALSE)</f>
        <v>3.8600000000000002E-2</v>
      </c>
      <c r="CM16" s="113">
        <f>VLOOKUP($A16,'[1]Formated Data'!$A:$ZZ,MATCH(CM$1,'[1]Formated Data'!$1:$1,0),FALSE)</f>
        <v>2.0199999999999999E-2</v>
      </c>
      <c r="CN16" s="113">
        <f>VLOOKUP($A16,'[1]Formated Data'!$A:$ZZ,MATCH(CN$1,'[1]Formated Data'!$1:$1,0),FALSE)</f>
        <v>9.2600000000000002E-2</v>
      </c>
      <c r="CO16" s="113">
        <f>VLOOKUP($A16,'[1]Formated Data'!$A:$ZZ,MATCH(CO$1,'[1]Formated Data'!$1:$1,0),FALSE)</f>
        <v>3.5999999999999997E-2</v>
      </c>
      <c r="CP16" s="113">
        <f>VLOOKUP($A16,'[1]Formated Data'!$A:$ZZ,MATCH(CP$1,'[1]Formated Data'!$1:$1,0),FALSE)</f>
        <v>2.3300000000000001E-2</v>
      </c>
      <c r="CQ16" s="113">
        <f>VLOOKUP($A16,'[1]Formated Data'!$A:$ZZ,MATCH(CQ$1,'[1]Formated Data'!$1:$1,0),FALSE)</f>
        <v>3.4500000000000003E-2</v>
      </c>
      <c r="CR16" s="113">
        <f>VLOOKUP($A16,'[1]Formated Data'!$A:$ZZ,MATCH(CR$1,'[1]Formated Data'!$1:$1,0),FALSE)</f>
        <v>1.4200000000000001E-2</v>
      </c>
      <c r="CS16" s="113">
        <f>VLOOKUP($A16,'[1]Formated Data'!$A:$ZZ,MATCH(CS$1,'[1]Formated Data'!$1:$1,0),FALSE)</f>
        <v>1.2E-2</v>
      </c>
      <c r="CT16" s="113">
        <f>VLOOKUP($A16,'[1]Formated Data'!$A:$ZZ,MATCH(CT$1,'[1]Formated Data'!$1:$1,0),FALSE)</f>
        <v>2.0400000000000001E-2</v>
      </c>
      <c r="CU16" s="113">
        <f>VLOOKUP($A16,'[1]Formated Data'!$A:$ZZ,MATCH(CU$1,'[1]Formated Data'!$1:$1,0),FALSE)</f>
        <v>1.9300000000000001E-2</v>
      </c>
      <c r="CV16" s="113">
        <f>VLOOKUP($A16,'[1]Formated Data'!$A:$ZZ,MATCH(CV$1,'[1]Formated Data'!$1:$1,0),FALSE)</f>
        <v>3.7100000000000001E-2</v>
      </c>
      <c r="CW16" s="113">
        <f>VLOOKUP($A16,'[1]Formated Data'!$A:$ZZ,MATCH(CW$1,'[1]Formated Data'!$1:$1,0),FALSE)</f>
        <v>9.5999999999999992E-3</v>
      </c>
      <c r="CX16" s="113">
        <f>VLOOKUP($A16,'[1]Formated Data'!$A:$ZZ,MATCH(CX$1,'[1]Formated Data'!$1:$1,0),FALSE)</f>
        <v>-7.9000000000000008E-3</v>
      </c>
      <c r="CY16" s="113">
        <f>VLOOKUP($A16,'[1]Formated Data'!$A:$ZZ,MATCH(CY$1,'[1]Formated Data'!$1:$1,0),FALSE)</f>
        <v>1.9199999999999998E-2</v>
      </c>
      <c r="CZ16" s="113">
        <f>VLOOKUP($A16,'[1]Formated Data'!$A:$ZZ,MATCH(CZ$1,'[1]Formated Data'!$1:$1,0),FALSE)</f>
        <v>2.5100000000000001E-2</v>
      </c>
      <c r="DA16" s="113">
        <f>VLOOKUP($A16,'[1]Formated Data'!$A:$ZZ,MATCH(DA$1,'[1]Formated Data'!$1:$1,0),FALSE)</f>
        <v>4.7000000000000002E-3</v>
      </c>
      <c r="DB16" s="113">
        <f>VLOOKUP($A16,'[1]Formated Data'!$A:$ZZ,MATCH(DB$1,'[1]Formated Data'!$1:$1,0),FALSE)</f>
        <v>1.34E-2</v>
      </c>
      <c r="DC16" s="113">
        <f>VLOOKUP($A16,'[1]Formated Data'!$A:$ZZ,MATCH(DC$1,'[1]Formated Data'!$1:$1,0),FALSE)</f>
        <v>2.4500000000000001E-2</v>
      </c>
      <c r="DD16" s="113">
        <f>VLOOKUP($A16,'[1]Formated Data'!$A:$ZZ,MATCH(DD$1,'[1]Formated Data'!$1:$1,0),FALSE)</f>
        <v>2.4E-2</v>
      </c>
      <c r="DF16" s="26">
        <v>41305</v>
      </c>
      <c r="DG16" s="27">
        <v>5148.8389999999999</v>
      </c>
      <c r="DH16" s="27">
        <f t="shared" si="5"/>
        <v>2.1282818935036696E-2</v>
      </c>
      <c r="DI16" s="26">
        <v>41305</v>
      </c>
      <c r="DJ16" s="27">
        <v>11329.27</v>
      </c>
      <c r="DK16" s="27">
        <f t="shared" si="6"/>
        <v>2.5134144686241644E-2</v>
      </c>
      <c r="DL16" s="26">
        <v>41305</v>
      </c>
      <c r="DM16" s="27">
        <v>14177.95</v>
      </c>
      <c r="DN16" s="27">
        <f t="shared" si="7"/>
        <v>1.5269192651195418E-2</v>
      </c>
      <c r="DO16" s="26">
        <v>41305</v>
      </c>
      <c r="DP16" s="27">
        <v>9598.2099999999991</v>
      </c>
      <c r="DQ16" s="27">
        <f t="shared" si="8"/>
        <v>1.7690979879889879E-2</v>
      </c>
      <c r="DR16" s="26">
        <v>41305</v>
      </c>
      <c r="DS16" s="27">
        <v>10961.3</v>
      </c>
      <c r="DT16" s="27">
        <f t="shared" si="9"/>
        <v>1.4714390850139036E-2</v>
      </c>
      <c r="DU16" s="26">
        <v>41305</v>
      </c>
      <c r="DV16" s="27">
        <v>6807.48</v>
      </c>
      <c r="DW16" s="27">
        <f t="shared" si="10"/>
        <v>1.7092280385114123E-2</v>
      </c>
      <c r="DX16" s="26">
        <v>41305</v>
      </c>
      <c r="DY16" s="27">
        <v>6565.95</v>
      </c>
      <c r="DZ16" s="27">
        <f t="shared" si="11"/>
        <v>1.9245665533990319E-2</v>
      </c>
      <c r="EA16" s="26">
        <v>41305</v>
      </c>
      <c r="EB16" s="27">
        <v>6597.56</v>
      </c>
      <c r="EC16" s="27">
        <f t="shared" si="12"/>
        <v>-1.7052942805306781E-3</v>
      </c>
      <c r="ED16" s="26">
        <v>41305</v>
      </c>
      <c r="EE16" s="27">
        <v>13700.95</v>
      </c>
      <c r="EF16" s="27">
        <f t="shared" si="13"/>
        <v>2.8159099965405332E-2</v>
      </c>
      <c r="EG16" s="26">
        <v>41305</v>
      </c>
      <c r="EH16" s="27">
        <v>4544.2700000000004</v>
      </c>
      <c r="EI16" s="27">
        <f t="shared" si="14"/>
        <v>4.7795931731297037E-2</v>
      </c>
      <c r="EK16" s="26">
        <v>41305</v>
      </c>
      <c r="EL16" s="27">
        <v>79.206999999999994</v>
      </c>
      <c r="EM16" s="27">
        <f t="shared" si="15"/>
        <v>-7.0453434291518624E-3</v>
      </c>
      <c r="EO16" s="26">
        <v>41305</v>
      </c>
      <c r="EP16" s="27">
        <v>9324.2541999999994</v>
      </c>
      <c r="EQ16" s="27">
        <f t="shared" si="16"/>
        <v>6.5180020225988011E-2</v>
      </c>
      <c r="ES16" s="26">
        <v>41305</v>
      </c>
      <c r="ET16" s="27">
        <v>1424.4422</v>
      </c>
      <c r="EU16" s="27">
        <f t="shared" si="17"/>
        <v>1.3338840467103763E-2</v>
      </c>
      <c r="EW16" s="26">
        <v>41305</v>
      </c>
      <c r="EX16" s="27">
        <v>1852.6152</v>
      </c>
      <c r="EY16" s="27">
        <f t="shared" si="18"/>
        <v>5.1196647001858775E-2</v>
      </c>
      <c r="FA16" s="26">
        <v>41305</v>
      </c>
      <c r="FB16" s="27">
        <v>143.5428</v>
      </c>
      <c r="FC16" s="27">
        <f t="shared" si="19"/>
        <v>2.8161064441821315E-2</v>
      </c>
      <c r="FE16" s="26">
        <v>41305</v>
      </c>
      <c r="FF16" s="27">
        <v>612.17319999999995</v>
      </c>
      <c r="FG16" s="27">
        <f t="shared" si="20"/>
        <v>7.4767748182233973E-2</v>
      </c>
      <c r="FI16" s="6">
        <f>VLOOKUP($A16,Funds!$A:$CD,MATCH(Factors!FI$1,Funds!$1:$1,0),FALSE)</f>
        <v>5.7500000000000002E-2</v>
      </c>
      <c r="FJ16" s="6">
        <f>VLOOKUP($A16,Funds!$A:$CD,MATCH(Factors!FJ$1,Funds!$1:$1,0),FALSE)</f>
        <v>5.7625000000000003E-2</v>
      </c>
    </row>
    <row r="17" spans="1:166" x14ac:dyDescent="0.25">
      <c r="A17" s="26">
        <f t="shared" si="21"/>
        <v>41274</v>
      </c>
      <c r="B17" s="26">
        <v>41274</v>
      </c>
      <c r="C17" s="27">
        <v>946.82039999999995</v>
      </c>
      <c r="D17" s="27">
        <f t="shared" si="22"/>
        <v>2.0667093121252922E-2</v>
      </c>
      <c r="E17" s="26">
        <v>41274</v>
      </c>
      <c r="F17" s="27">
        <v>761.11440000000005</v>
      </c>
      <c r="G17" s="27">
        <f t="shared" si="23"/>
        <v>-2.829260065742023E-4</v>
      </c>
      <c r="H17" s="26">
        <v>41274</v>
      </c>
      <c r="I17" s="27">
        <v>1056.8747000000001</v>
      </c>
      <c r="J17" s="27">
        <f t="shared" si="24"/>
        <v>-2.181409561776293E-2</v>
      </c>
      <c r="K17" s="26">
        <v>41274</v>
      </c>
      <c r="L17" s="27">
        <v>2446.7379999999998</v>
      </c>
      <c r="M17" s="27">
        <f t="shared" si="25"/>
        <v>3.284738858342906E-2</v>
      </c>
      <c r="N17" s="26">
        <v>41274</v>
      </c>
      <c r="O17" s="27">
        <v>1583.3678</v>
      </c>
      <c r="P17" s="27">
        <f t="shared" si="26"/>
        <v>7.4352831829391786E-3</v>
      </c>
      <c r="Q17" s="26">
        <v>41274</v>
      </c>
      <c r="R17" s="27">
        <v>40.419899999999998</v>
      </c>
      <c r="S17" s="27" t="e">
        <f t="shared" si="27"/>
        <v>#DIV/0!</v>
      </c>
      <c r="T17" s="26">
        <v>41274</v>
      </c>
      <c r="U17" s="27">
        <v>1773.5347999999999</v>
      </c>
      <c r="V17" s="27">
        <f t="shared" si="28"/>
        <v>9.0650210306415513E-3</v>
      </c>
      <c r="W17" s="26">
        <v>41274</v>
      </c>
      <c r="X17" s="27">
        <v>130.4462</v>
      </c>
      <c r="Y17" s="27">
        <f t="shared" si="29"/>
        <v>2.2542734386044039E-3</v>
      </c>
      <c r="Z17" s="26">
        <v>41274</v>
      </c>
      <c r="AA17" s="27">
        <v>117.52</v>
      </c>
      <c r="AB17" s="27">
        <f t="shared" si="30"/>
        <v>1.6169476869865917E-2</v>
      </c>
      <c r="AC17" s="26">
        <v>41274</v>
      </c>
      <c r="AD17" s="27">
        <v>1057.1378999999999</v>
      </c>
      <c r="AE17" s="27">
        <f t="shared" si="31"/>
        <v>5.7596728710549439E-3</v>
      </c>
      <c r="AF17" s="26">
        <v>41274</v>
      </c>
      <c r="AG17" s="27">
        <v>324.25279999999998</v>
      </c>
      <c r="AH17" s="27">
        <f t="shared" si="32"/>
        <v>-1.4712187532760379E-2</v>
      </c>
      <c r="AI17" s="26">
        <v>41274</v>
      </c>
      <c r="AJ17" s="27">
        <v>131.4</v>
      </c>
      <c r="AK17" s="27">
        <f t="shared" si="33"/>
        <v>-3.7009893733968346E-2</v>
      </c>
      <c r="AL17" s="26">
        <v>41274</v>
      </c>
      <c r="AM17" s="27">
        <v>152.24959999999999</v>
      </c>
      <c r="AN17" s="27">
        <f t="shared" si="34"/>
        <v>7.2630901589376684E-4</v>
      </c>
      <c r="AO17" s="26">
        <v>41274</v>
      </c>
      <c r="AP17" s="27">
        <v>295.01</v>
      </c>
      <c r="AQ17" s="27">
        <f t="shared" si="35"/>
        <v>-1.3278480165897499E-2</v>
      </c>
      <c r="AR17" s="26">
        <v>41274</v>
      </c>
      <c r="AS17" s="27">
        <v>1844.39</v>
      </c>
      <c r="AT17" s="27">
        <f t="shared" si="36"/>
        <v>-1.4239152797478338E-3</v>
      </c>
      <c r="AU17" s="26">
        <v>41274</v>
      </c>
      <c r="AV17" s="27">
        <v>1472.56</v>
      </c>
      <c r="AW17" s="27">
        <f t="shared" si="37"/>
        <v>1.5754766437656942E-2</v>
      </c>
      <c r="AY17" s="27">
        <f t="shared" si="38"/>
        <v>2.0950019127827124E-2</v>
      </c>
      <c r="AZ17" s="27">
        <f t="shared" si="39"/>
        <v>2.5412105400489882E-2</v>
      </c>
      <c r="BA17" s="27">
        <f t="shared" si="3"/>
        <v>1.7178681717404776E-2</v>
      </c>
      <c r="BC17" s="26">
        <v>41274</v>
      </c>
      <c r="BD17" s="27">
        <v>1569.48</v>
      </c>
      <c r="BE17" s="27">
        <f t="shared" si="40"/>
        <v>1.5943295465579155E-2</v>
      </c>
      <c r="BF17" s="26">
        <v>41274</v>
      </c>
      <c r="BG17" s="27">
        <v>1071.8599999999999</v>
      </c>
      <c r="BH17" s="27">
        <f t="shared" si="41"/>
        <v>1.1713624994100558E-2</v>
      </c>
      <c r="BI17" s="26">
        <v>41274</v>
      </c>
      <c r="BJ17" s="27">
        <v>1008.68</v>
      </c>
      <c r="BK17" s="27">
        <f t="shared" si="42"/>
        <v>1.6261309367884502E-2</v>
      </c>
      <c r="BL17" s="26">
        <v>41274</v>
      </c>
      <c r="BM17" s="27">
        <v>395.05</v>
      </c>
      <c r="BN17" s="27">
        <f t="shared" si="1"/>
        <v>1.3754522825836002E-2</v>
      </c>
      <c r="BP17" s="26">
        <v>41243</v>
      </c>
      <c r="BQ17" s="27">
        <v>9.3799999999999994E-3</v>
      </c>
      <c r="BR17" s="27">
        <f t="shared" si="2"/>
        <v>9.3799999999999994E-3</v>
      </c>
      <c r="BT17" s="26">
        <v>41274</v>
      </c>
      <c r="BU17" s="27">
        <v>1218.24</v>
      </c>
      <c r="BV17" s="27">
        <f t="shared" si="4"/>
        <v>7.6843541916538083E-3</v>
      </c>
      <c r="BX17" s="6">
        <f>VLOOKUP($A17,Replications!$A:$AK,MATCH(BX$2,Replications!$1:$1,0),FALSE)</f>
        <v>2.0500000000000001E-2</v>
      </c>
      <c r="BY17" s="6">
        <f>VLOOKUP($A17,Replications!$A:$AK,MATCH(BY$2,Replications!$1:$1,0),FALSE)</f>
        <v>4.0599999999999997E-2</v>
      </c>
      <c r="BZ17" s="6">
        <f>VLOOKUP($A17,Replications!$A:$AK,MATCH(BZ$2,Replications!$1:$1,0),FALSE)</f>
        <v>2.41E-2</v>
      </c>
      <c r="CA17" s="6">
        <f>VLOOKUP($A17,Replications!$A:$AK,MATCH(CA$2,Replications!$1:$1,0),FALSE)</f>
        <v>3.2899999999999999E-2</v>
      </c>
      <c r="CB17" s="6">
        <f>VLOOKUP($A17,Replications!$A:$AK,MATCH(CB$2,Replications!$1:$1,0),FALSE)</f>
        <v>-1.4999999999999999E-2</v>
      </c>
      <c r="CC17" s="6">
        <f>VLOOKUP($A17,Replications!$A:$AK,MATCH(CC$2,Replications!$1:$1,0),FALSE)</f>
        <v>4.07E-2</v>
      </c>
      <c r="CD17" s="6">
        <f>VLOOKUP($A17,Replications!$A:$AK,MATCH(CD$2,Replications!$1:$1,0),FALSE)</f>
        <v>4.41E-2</v>
      </c>
      <c r="CE17" s="6">
        <f>VLOOKUP($A17,Replications!$A:$AK,MATCH(CE$2,Replications!$1:$1,0),FALSE)</f>
        <v>9.1000000000000004E-3</v>
      </c>
      <c r="CF17" s="6">
        <f>VLOOKUP($A17,Replications!$A:$AK,MATCH(CF$2,Replications!$1:$1,0),FALSE)</f>
        <v>2.6842857142857141E-2</v>
      </c>
      <c r="CG17" s="6">
        <f>VLOOKUP($A17,Replications!$A:$AK,MATCH(CG$2,Replications!$1:$1,0),FALSE)</f>
        <v>2.6100000000000002E-2</v>
      </c>
      <c r="CH17" s="113">
        <f>VLOOKUP($A17,'[1]Formated Data'!$A:$ZZ,MATCH(CH$1,'[1]Formated Data'!$1:$1,0),FALSE)</f>
        <v>1.14E-2</v>
      </c>
      <c r="CI17" s="113">
        <f>VLOOKUP($A17,'[1]Formated Data'!$A:$ZZ,MATCH(CI$1,'[1]Formated Data'!$1:$1,0),FALSE)</f>
        <v>0.01</v>
      </c>
      <c r="CJ17" s="113">
        <f>VLOOKUP($A17,'[1]Formated Data'!$A:$ZZ,MATCH(CJ$1,'[1]Formated Data'!$1:$1,0),FALSE)</f>
        <v>1.04E-2</v>
      </c>
      <c r="CK17" s="113">
        <f>VLOOKUP($A17,'[1]Formated Data'!$A:$ZZ,MATCH(CK$1,'[1]Formated Data'!$1:$1,0),FALSE)</f>
        <v>1.3100000000000001E-2</v>
      </c>
      <c r="CL17" s="113">
        <f>VLOOKUP($A17,'[1]Formated Data'!$A:$ZZ,MATCH(CL$1,'[1]Formated Data'!$1:$1,0),FALSE)</f>
        <v>-2.2000000000000001E-3</v>
      </c>
      <c r="CM17" s="113">
        <f>VLOOKUP($A17,'[1]Formated Data'!$A:$ZZ,MATCH(CM$1,'[1]Formated Data'!$1:$1,0),FALSE)</f>
        <v>8.0000000000000004E-4</v>
      </c>
      <c r="CN17" s="113">
        <f>VLOOKUP($A17,'[1]Formated Data'!$A:$ZZ,MATCH(CN$1,'[1]Formated Data'!$1:$1,0),FALSE)</f>
        <v>5.1700000000000003E-2</v>
      </c>
      <c r="CO17" s="113">
        <f>VLOOKUP($A17,'[1]Formated Data'!$A:$ZZ,MATCH(CO$1,'[1]Formated Data'!$1:$1,0),FALSE)</f>
        <v>2.4E-2</v>
      </c>
      <c r="CP17" s="113">
        <f>VLOOKUP($A17,'[1]Formated Data'!$A:$ZZ,MATCH(CP$1,'[1]Formated Data'!$1:$1,0),FALSE)</f>
        <v>3.3E-3</v>
      </c>
      <c r="CQ17" s="113">
        <f>VLOOKUP($A17,'[1]Formated Data'!$A:$ZZ,MATCH(CQ$1,'[1]Formated Data'!$1:$1,0),FALSE)</f>
        <v>2.2800000000000001E-2</v>
      </c>
      <c r="CR17" s="113">
        <f>VLOOKUP($A17,'[1]Formated Data'!$A:$ZZ,MATCH(CR$1,'[1]Formated Data'!$1:$1,0),FALSE)</f>
        <v>8.2000000000000007E-3</v>
      </c>
      <c r="CS17" s="113">
        <f>VLOOKUP($A17,'[1]Formated Data'!$A:$ZZ,MATCH(CS$1,'[1]Formated Data'!$1:$1,0),FALSE)</f>
        <v>1.2999999999999999E-2</v>
      </c>
      <c r="CT17" s="113">
        <f>VLOOKUP($A17,'[1]Formated Data'!$A:$ZZ,MATCH(CT$1,'[1]Formated Data'!$1:$1,0),FALSE)</f>
        <v>1.67E-2</v>
      </c>
      <c r="CU17" s="113">
        <f>VLOOKUP($A17,'[1]Formated Data'!$A:$ZZ,MATCH(CU$1,'[1]Formated Data'!$1:$1,0),FALSE)</f>
        <v>2.81E-2</v>
      </c>
      <c r="CV17" s="113">
        <f>VLOOKUP($A17,'[1]Formated Data'!$A:$ZZ,MATCH(CV$1,'[1]Formated Data'!$1:$1,0),FALSE)</f>
        <v>5.9200000000000003E-2</v>
      </c>
      <c r="CW17" s="113">
        <f>VLOOKUP($A17,'[1]Formated Data'!$A:$ZZ,MATCH(CW$1,'[1]Formated Data'!$1:$1,0),FALSE)</f>
        <v>1.5800000000000002E-2</v>
      </c>
      <c r="CX17" s="113">
        <f>VLOOKUP($A17,'[1]Formated Data'!$A:$ZZ,MATCH(CX$1,'[1]Formated Data'!$1:$1,0),FALSE)</f>
        <v>4.7000000000000002E-3</v>
      </c>
      <c r="CY17" s="113">
        <f>VLOOKUP($A17,'[1]Formated Data'!$A:$ZZ,MATCH(CY$1,'[1]Formated Data'!$1:$1,0),FALSE)</f>
        <v>-2E-3</v>
      </c>
      <c r="CZ17" s="113">
        <f>VLOOKUP($A17,'[1]Formated Data'!$A:$ZZ,MATCH(CZ$1,'[1]Formated Data'!$1:$1,0),FALSE)</f>
        <v>1.3599999999999999E-2</v>
      </c>
      <c r="DA17" s="113">
        <f>VLOOKUP($A17,'[1]Formated Data'!$A:$ZZ,MATCH(DA$1,'[1]Formated Data'!$1:$1,0),FALSE)</f>
        <v>4.0000000000000002E-4</v>
      </c>
      <c r="DB17" s="113">
        <f>VLOOKUP($A17,'[1]Formated Data'!$A:$ZZ,MATCH(DB$1,'[1]Formated Data'!$1:$1,0),FALSE)</f>
        <v>2.06E-2</v>
      </c>
      <c r="DC17" s="113">
        <f>VLOOKUP($A17,'[1]Formated Data'!$A:$ZZ,MATCH(DC$1,'[1]Formated Data'!$1:$1,0),FALSE)</f>
        <v>1.2999999999999999E-2</v>
      </c>
      <c r="DD17" s="113">
        <f>VLOOKUP($A17,'[1]Formated Data'!$A:$ZZ,MATCH(DD$1,'[1]Formated Data'!$1:$1,0),FALSE)</f>
        <v>1.9E-2</v>
      </c>
      <c r="DF17" s="26">
        <v>41274</v>
      </c>
      <c r="DG17" s="27">
        <v>5041.5407999999998</v>
      </c>
      <c r="DH17" s="27">
        <f t="shared" si="5"/>
        <v>1.1894374376452577E-2</v>
      </c>
      <c r="DI17" s="26">
        <v>41274</v>
      </c>
      <c r="DJ17" s="27">
        <v>11051.5</v>
      </c>
      <c r="DK17" s="27">
        <f t="shared" si="6"/>
        <v>1.4406285711663136E-2</v>
      </c>
      <c r="DL17" s="26">
        <v>41274</v>
      </c>
      <c r="DM17" s="27">
        <v>13964.72</v>
      </c>
      <c r="DN17" s="27">
        <f t="shared" si="7"/>
        <v>1.0210821083121102E-2</v>
      </c>
      <c r="DO17" s="26">
        <v>41274</v>
      </c>
      <c r="DP17" s="27">
        <v>9431.36</v>
      </c>
      <c r="DQ17" s="27">
        <f t="shared" si="8"/>
        <v>1.1757436363948548E-2</v>
      </c>
      <c r="DR17" s="26">
        <v>41274</v>
      </c>
      <c r="DS17" s="27">
        <v>10802.35</v>
      </c>
      <c r="DT17" s="27">
        <f t="shared" si="9"/>
        <v>1.0300012532477032E-2</v>
      </c>
      <c r="DU17" s="26">
        <v>41274</v>
      </c>
      <c r="DV17" s="27">
        <v>6693.08</v>
      </c>
      <c r="DW17" s="27">
        <f t="shared" si="10"/>
        <v>1.1731592766651477E-2</v>
      </c>
      <c r="DX17" s="26">
        <v>41274</v>
      </c>
      <c r="DY17" s="27">
        <v>6441.97</v>
      </c>
      <c r="DZ17" s="27">
        <f t="shared" si="11"/>
        <v>9.9173657369593382E-3</v>
      </c>
      <c r="EA17" s="26">
        <v>41274</v>
      </c>
      <c r="EB17" s="27">
        <v>6608.83</v>
      </c>
      <c r="EC17" s="27">
        <f t="shared" si="12"/>
        <v>1.0867603376069512E-2</v>
      </c>
      <c r="ED17" s="26">
        <v>41274</v>
      </c>
      <c r="EE17" s="27">
        <v>13325.71</v>
      </c>
      <c r="EF17" s="27">
        <f t="shared" si="13"/>
        <v>3.5901383035445988E-3</v>
      </c>
      <c r="EG17" s="26">
        <v>41274</v>
      </c>
      <c r="EH17" s="27">
        <v>4336.9799999999996</v>
      </c>
      <c r="EI17" s="27">
        <f t="shared" si="14"/>
        <v>4.5421170759050167E-3</v>
      </c>
      <c r="EK17" s="26">
        <v>41274</v>
      </c>
      <c r="EL17" s="27">
        <v>79.769000000000005</v>
      </c>
      <c r="EM17" s="27">
        <f t="shared" si="15"/>
        <v>-4.790837523236835E-3</v>
      </c>
      <c r="EO17" s="26">
        <v>41274</v>
      </c>
      <c r="EP17" s="27">
        <v>8753.6885999999995</v>
      </c>
      <c r="EQ17" s="27">
        <f t="shared" si="16"/>
        <v>5.8037423021217727E-3</v>
      </c>
      <c r="ES17" s="26">
        <v>41274</v>
      </c>
      <c r="ET17" s="27">
        <v>1405.6919</v>
      </c>
      <c r="EU17" s="27">
        <f t="shared" si="17"/>
        <v>5.0343554808381263E-2</v>
      </c>
      <c r="EW17" s="26">
        <v>41274</v>
      </c>
      <c r="EX17" s="27">
        <v>1762.3869</v>
      </c>
      <c r="EY17" s="27">
        <f t="shared" si="18"/>
        <v>1.9573126365701077E-2</v>
      </c>
      <c r="FA17" s="26">
        <v>41274</v>
      </c>
      <c r="FB17" s="27">
        <v>139.6112</v>
      </c>
      <c r="FC17" s="27">
        <f t="shared" si="19"/>
        <v>1.4335420207050031E-2</v>
      </c>
      <c r="FE17" s="26">
        <v>41274</v>
      </c>
      <c r="FF17" s="27">
        <v>569.5865</v>
      </c>
      <c r="FG17" s="27">
        <f t="shared" si="20"/>
        <v>2.070214359698519E-2</v>
      </c>
      <c r="FI17" s="6">
        <f>VLOOKUP($A17,Funds!$A:$CD,MATCH(Factors!FI$1,Funds!$1:$1,0),FALSE)</f>
        <v>2.76E-2</v>
      </c>
      <c r="FJ17" s="6">
        <f>VLOOKUP($A17,Funds!$A:$CD,MATCH(Factors!FJ$1,Funds!$1:$1,0),FALSE)</f>
        <v>2.7625E-2</v>
      </c>
    </row>
    <row r="18" spans="1:166" x14ac:dyDescent="0.25">
      <c r="A18" s="26">
        <f t="shared" si="21"/>
        <v>41243</v>
      </c>
      <c r="B18" s="26">
        <v>41243</v>
      </c>
      <c r="C18" s="27">
        <v>927.64859999999999</v>
      </c>
      <c r="D18" s="27">
        <f t="shared" si="22"/>
        <v>-4.6881547429400428E-4</v>
      </c>
      <c r="E18" s="26">
        <v>41243</v>
      </c>
      <c r="F18" s="27">
        <v>761.32979999999998</v>
      </c>
      <c r="G18" s="27">
        <f t="shared" si="23"/>
        <v>1.668904594819276E-2</v>
      </c>
      <c r="H18" s="26">
        <v>41243</v>
      </c>
      <c r="I18" s="27">
        <v>1080.4436000000001</v>
      </c>
      <c r="J18" s="27">
        <f t="shared" si="24"/>
        <v>1.052804886986447E-3</v>
      </c>
      <c r="K18" s="26">
        <v>41243</v>
      </c>
      <c r="L18" s="27">
        <v>2368.9250000000002</v>
      </c>
      <c r="M18" s="27">
        <f t="shared" si="25"/>
        <v>1.2460842830885888E-2</v>
      </c>
      <c r="N18" s="26">
        <v>41243</v>
      </c>
      <c r="O18" s="27">
        <v>1571.6819</v>
      </c>
      <c r="P18" s="27">
        <f t="shared" si="26"/>
        <v>5.4692733380856673E-3</v>
      </c>
      <c r="Q18" s="26"/>
      <c r="S18" s="27" t="e">
        <f t="shared" si="27"/>
        <v>#DIV/0!</v>
      </c>
      <c r="T18" s="26">
        <v>41243</v>
      </c>
      <c r="U18" s="27">
        <v>1757.6021000000001</v>
      </c>
      <c r="V18" s="27">
        <f t="shared" si="28"/>
        <v>5.741463067112873E-3</v>
      </c>
      <c r="W18" s="26">
        <v>41243</v>
      </c>
      <c r="X18" s="27">
        <v>130.15280000000001</v>
      </c>
      <c r="Y18" s="27">
        <f t="shared" si="29"/>
        <v>9.3433011756678397E-3</v>
      </c>
      <c r="Z18" s="26">
        <v>41243</v>
      </c>
      <c r="AA18" s="27">
        <v>115.65</v>
      </c>
      <c r="AB18" s="27">
        <f t="shared" si="30"/>
        <v>1.1457057897498624E-2</v>
      </c>
      <c r="AC18" s="26">
        <v>41243</v>
      </c>
      <c r="AD18" s="27">
        <v>1051.0840000000001</v>
      </c>
      <c r="AE18" s="27">
        <f t="shared" si="31"/>
        <v>-2.1944472101590451E-2</v>
      </c>
      <c r="AF18" s="26">
        <v>41243</v>
      </c>
      <c r="AG18" s="27">
        <v>329.09449999999998</v>
      </c>
      <c r="AH18" s="27">
        <f t="shared" si="32"/>
        <v>1.4860194581339359E-2</v>
      </c>
      <c r="AI18" s="26">
        <v>41243</v>
      </c>
      <c r="AJ18" s="27">
        <v>136.44999999999999</v>
      </c>
      <c r="AK18" s="27">
        <f t="shared" si="33"/>
        <v>4.0470934510667966E-3</v>
      </c>
      <c r="AL18" s="26">
        <v>41243</v>
      </c>
      <c r="AM18" s="27">
        <v>152.13910000000001</v>
      </c>
      <c r="AN18" s="27">
        <f t="shared" si="34"/>
        <v>1.0699022546249992E-3</v>
      </c>
      <c r="AO18" s="26">
        <v>41243</v>
      </c>
      <c r="AP18" s="27">
        <v>298.98</v>
      </c>
      <c r="AQ18" s="27">
        <f t="shared" si="35"/>
        <v>1.0613845321795656E-2</v>
      </c>
      <c r="AR18" s="26">
        <v>41243</v>
      </c>
      <c r="AS18" s="27">
        <v>1847.02</v>
      </c>
      <c r="AT18" s="27">
        <f t="shared" si="36"/>
        <v>1.5779969741502864E-3</v>
      </c>
      <c r="AU18" s="26">
        <v>41243</v>
      </c>
      <c r="AV18" s="27">
        <v>1449.72</v>
      </c>
      <c r="AW18" s="27">
        <f t="shared" si="37"/>
        <v>8.0030037338079119E-3</v>
      </c>
      <c r="AY18" s="27">
        <f t="shared" si="38"/>
        <v>-1.7157861422486764E-2</v>
      </c>
      <c r="AZ18" s="27">
        <f t="shared" si="39"/>
        <v>6.9915694928002203E-3</v>
      </c>
      <c r="BA18" s="27">
        <f t="shared" si="3"/>
        <v>6.4250067596576255E-3</v>
      </c>
      <c r="BC18" s="26">
        <v>41243</v>
      </c>
      <c r="BD18" s="27">
        <v>1544.85</v>
      </c>
      <c r="BE18" s="27">
        <f t="shared" si="40"/>
        <v>1.9824137521289531E-2</v>
      </c>
      <c r="BF18" s="26">
        <v>41243</v>
      </c>
      <c r="BG18" s="27">
        <v>1059.45</v>
      </c>
      <c r="BH18" s="27">
        <f t="shared" si="41"/>
        <v>8.0303707861961726E-3</v>
      </c>
      <c r="BI18" s="26">
        <v>41243</v>
      </c>
      <c r="BJ18" s="27">
        <v>992.54</v>
      </c>
      <c r="BK18" s="27">
        <f t="shared" si="42"/>
        <v>5.3888697554749232E-3</v>
      </c>
      <c r="BL18" s="26">
        <v>41243</v>
      </c>
      <c r="BM18" s="27">
        <v>389.69</v>
      </c>
      <c r="BN18" s="27">
        <f t="shared" si="1"/>
        <v>2.2117634956151377E-3</v>
      </c>
      <c r="BP18" s="26">
        <v>41213</v>
      </c>
      <c r="BQ18" s="27">
        <v>6.43E-3</v>
      </c>
      <c r="BR18" s="27">
        <f t="shared" si="2"/>
        <v>6.43E-3</v>
      </c>
      <c r="BT18" s="26">
        <v>41243</v>
      </c>
      <c r="BU18" s="27">
        <v>1208.95</v>
      </c>
      <c r="BV18" s="27">
        <f t="shared" si="4"/>
        <v>-1.9234825499326647E-2</v>
      </c>
      <c r="BX18" s="6">
        <f>VLOOKUP($A18,Replications!$A:$AK,MATCH(BX$2,Replications!$1:$1,0),FALSE)</f>
        <v>5.0000000000000001E-3</v>
      </c>
      <c r="BY18" s="6">
        <f>VLOOKUP($A18,Replications!$A:$AK,MATCH(BY$2,Replications!$1:$1,0),FALSE)</f>
        <v>-2.2800000000000001E-2</v>
      </c>
      <c r="BZ18" s="6">
        <f>VLOOKUP($A18,Replications!$A:$AK,MATCH(BZ$2,Replications!$1:$1,0),FALSE)</f>
        <v>4.8999999999999998E-3</v>
      </c>
      <c r="CA18" s="6">
        <f>VLOOKUP($A18,Replications!$A:$AK,MATCH(CA$2,Replications!$1:$1,0),FALSE)</f>
        <v>2.5499999999999998E-2</v>
      </c>
      <c r="CB18" s="6">
        <f>VLOOKUP($A18,Replications!$A:$AK,MATCH(CB$2,Replications!$1:$1,0),FALSE)</f>
        <v>3.0300000000000001E-2</v>
      </c>
      <c r="CC18" s="6">
        <f>VLOOKUP($A18,Replications!$A:$AK,MATCH(CC$2,Replications!$1:$1,0),FALSE)</f>
        <v>3.49E-2</v>
      </c>
      <c r="CD18" s="6">
        <f>VLOOKUP($A18,Replications!$A:$AK,MATCH(CD$2,Replications!$1:$1,0),FALSE)</f>
        <v>1.5900000000000001E-2</v>
      </c>
      <c r="CE18" s="6">
        <f>VLOOKUP($A18,Replications!$A:$AK,MATCH(CE$2,Replications!$1:$1,0),FALSE)</f>
        <v>5.7999999999999996E-3</v>
      </c>
      <c r="CF18" s="6">
        <f>VLOOKUP($A18,Replications!$A:$AK,MATCH(CF$2,Replications!$1:$1,0),FALSE)</f>
        <v>1.3385714285714287E-2</v>
      </c>
      <c r="CG18" s="6">
        <f>VLOOKUP($A18,Replications!$A:$AK,MATCH(CG$2,Replications!$1:$1,0),FALSE)</f>
        <v>8.5000000000000006E-3</v>
      </c>
      <c r="CH18" s="113">
        <f>VLOOKUP($A18,'[1]Formated Data'!$A:$ZZ,MATCH(CH$1,'[1]Formated Data'!$1:$1,0),FALSE)</f>
        <v>8.9999999999999993E-3</v>
      </c>
      <c r="CI18" s="113">
        <f>VLOOKUP($A18,'[1]Formated Data'!$A:$ZZ,MATCH(CI$1,'[1]Formated Data'!$1:$1,0),FALSE)</f>
        <v>5.7999999999999996E-3</v>
      </c>
      <c r="CJ18" s="113">
        <f>VLOOKUP($A18,'[1]Formated Data'!$A:$ZZ,MATCH(CJ$1,'[1]Formated Data'!$1:$1,0),FALSE)</f>
        <v>6.1999999999999998E-3</v>
      </c>
      <c r="CK18" s="113">
        <f>VLOOKUP($A18,'[1]Formated Data'!$A:$ZZ,MATCH(CK$1,'[1]Formated Data'!$1:$1,0),FALSE)</f>
        <v>2.5000000000000001E-3</v>
      </c>
      <c r="CL18" s="113">
        <f>VLOOKUP($A18,'[1]Formated Data'!$A:$ZZ,MATCH(CL$1,'[1]Formated Data'!$1:$1,0),FALSE)</f>
        <v>1.44E-2</v>
      </c>
      <c r="CM18" s="113">
        <f>VLOOKUP($A18,'[1]Formated Data'!$A:$ZZ,MATCH(CM$1,'[1]Formated Data'!$1:$1,0),FALSE)</f>
        <v>-3.5999999999999999E-3</v>
      </c>
      <c r="CN18" s="113">
        <f>VLOOKUP($A18,'[1]Formated Data'!$A:$ZZ,MATCH(CN$1,'[1]Formated Data'!$1:$1,0),FALSE)</f>
        <v>4.19E-2</v>
      </c>
      <c r="CO18" s="113">
        <f>VLOOKUP($A18,'[1]Formated Data'!$A:$ZZ,MATCH(CO$1,'[1]Formated Data'!$1:$1,0),FALSE)</f>
        <v>6.0000000000000001E-3</v>
      </c>
      <c r="CP18" s="113">
        <f>VLOOKUP($A18,'[1]Formated Data'!$A:$ZZ,MATCH(CP$1,'[1]Formated Data'!$1:$1,0),FALSE)</f>
        <v>-3.2000000000000002E-3</v>
      </c>
      <c r="CQ18" s="113">
        <f>VLOOKUP($A18,'[1]Formated Data'!$A:$ZZ,MATCH(CQ$1,'[1]Formated Data'!$1:$1,0),FALSE)</f>
        <v>-8.9999999999999998E-4</v>
      </c>
      <c r="CR18" s="113">
        <f>VLOOKUP($A18,'[1]Formated Data'!$A:$ZZ,MATCH(CR$1,'[1]Formated Data'!$1:$1,0),FALSE)</f>
        <v>5.4000000000000003E-3</v>
      </c>
      <c r="CS18" s="113">
        <f>VLOOKUP($A18,'[1]Formated Data'!$A:$ZZ,MATCH(CS$1,'[1]Formated Data'!$1:$1,0),FALSE)</f>
        <v>1.0999999999999999E-2</v>
      </c>
      <c r="CT18" s="113">
        <f>VLOOKUP($A18,'[1]Formated Data'!$A:$ZZ,MATCH(CT$1,'[1]Formated Data'!$1:$1,0),FALSE)</f>
        <v>1E-3</v>
      </c>
      <c r="CU18" s="113">
        <f>VLOOKUP($A18,'[1]Formated Data'!$A:$ZZ,MATCH(CU$1,'[1]Formated Data'!$1:$1,0),FALSE)</f>
        <v>1.1599999999999999E-2</v>
      </c>
      <c r="CV18" s="113">
        <f>VLOOKUP($A18,'[1]Formated Data'!$A:$ZZ,MATCH(CV$1,'[1]Formated Data'!$1:$1,0),FALSE)</f>
        <v>-9.4999999999999998E-3</v>
      </c>
      <c r="CW18" s="113">
        <f>VLOOKUP($A18,'[1]Formated Data'!$A:$ZZ,MATCH(CW$1,'[1]Formated Data'!$1:$1,0),FALSE)</f>
        <v>8.6E-3</v>
      </c>
      <c r="CX18" s="113">
        <f>VLOOKUP($A18,'[1]Formated Data'!$A:$ZZ,MATCH(CX$1,'[1]Formated Data'!$1:$1,0),FALSE)</f>
        <v>4.5999999999999999E-3</v>
      </c>
      <c r="CY18" s="113">
        <f>VLOOKUP($A18,'[1]Formated Data'!$A:$ZZ,MATCH(CY$1,'[1]Formated Data'!$1:$1,0),FALSE)</f>
        <v>1.6E-2</v>
      </c>
      <c r="CZ18" s="113">
        <f>VLOOKUP($A18,'[1]Formated Data'!$A:$ZZ,MATCH(CZ$1,'[1]Formated Data'!$1:$1,0),FALSE)</f>
        <v>0.01</v>
      </c>
      <c r="DA18" s="113">
        <f>VLOOKUP($A18,'[1]Formated Data'!$A:$ZZ,MATCH(DA$1,'[1]Formated Data'!$1:$1,0),FALSE)</f>
        <v>5.1000000000000004E-3</v>
      </c>
      <c r="DB18" s="113">
        <f>VLOOKUP($A18,'[1]Formated Data'!$A:$ZZ,MATCH(DB$1,'[1]Formated Data'!$1:$1,0),FALSE)</f>
        <v>-1.8E-3</v>
      </c>
      <c r="DC18" s="113">
        <f>VLOOKUP($A18,'[1]Formated Data'!$A:$ZZ,MATCH(DC$1,'[1]Formated Data'!$1:$1,0),FALSE)</f>
        <v>6.1000000000000004E-3</v>
      </c>
      <c r="DD18" s="113">
        <f>VLOOKUP($A18,'[1]Formated Data'!$A:$ZZ,MATCH(DD$1,'[1]Formated Data'!$1:$1,0),FALSE)</f>
        <v>-3.0000000000000001E-3</v>
      </c>
      <c r="DF18" s="26">
        <v>41243</v>
      </c>
      <c r="DG18" s="27">
        <v>4982.2797</v>
      </c>
      <c r="DH18" s="27">
        <f t="shared" si="5"/>
        <v>3.9499444392658845E-3</v>
      </c>
      <c r="DI18" s="26">
        <v>41243</v>
      </c>
      <c r="DJ18" s="27">
        <v>10894.55</v>
      </c>
      <c r="DK18" s="27">
        <f t="shared" si="6"/>
        <v>4.0550939814110176E-3</v>
      </c>
      <c r="DL18" s="26">
        <v>41243</v>
      </c>
      <c r="DM18" s="27">
        <v>13823.57</v>
      </c>
      <c r="DN18" s="27">
        <f t="shared" si="7"/>
        <v>-6.4413612020408628E-4</v>
      </c>
      <c r="DO18" s="26">
        <v>41243</v>
      </c>
      <c r="DP18" s="27">
        <v>9321.76</v>
      </c>
      <c r="DQ18" s="27">
        <f t="shared" si="8"/>
        <v>5.6096382214858576E-3</v>
      </c>
      <c r="DR18" s="26">
        <v>41243</v>
      </c>
      <c r="DS18" s="27">
        <v>10692.22</v>
      </c>
      <c r="DT18" s="27">
        <f t="shared" si="9"/>
        <v>-2.5225621917931429E-3</v>
      </c>
      <c r="DU18" s="26">
        <v>41243</v>
      </c>
      <c r="DV18" s="27">
        <v>6615.47</v>
      </c>
      <c r="DW18" s="27">
        <f t="shared" si="10"/>
        <v>6.449031504256908E-3</v>
      </c>
      <c r="DX18" s="26">
        <v>41243</v>
      </c>
      <c r="DY18" s="27">
        <v>6378.71</v>
      </c>
      <c r="DZ18" s="27">
        <f t="shared" si="11"/>
        <v>1.0226254090026421E-2</v>
      </c>
      <c r="EA18" s="26">
        <v>41243</v>
      </c>
      <c r="EB18" s="27">
        <v>6537.78</v>
      </c>
      <c r="EC18" s="27">
        <f t="shared" si="12"/>
        <v>7.1045002356870945E-3</v>
      </c>
      <c r="ED18" s="26">
        <v>41243</v>
      </c>
      <c r="EE18" s="27">
        <v>13278.04</v>
      </c>
      <c r="EF18" s="27">
        <f t="shared" si="13"/>
        <v>9.7983147263711601E-3</v>
      </c>
      <c r="EG18" s="26">
        <v>41243</v>
      </c>
      <c r="EH18" s="27">
        <v>4317.37</v>
      </c>
      <c r="EI18" s="27">
        <f t="shared" si="14"/>
        <v>2.4449480361470322E-3</v>
      </c>
      <c r="EK18" s="26">
        <v>41243</v>
      </c>
      <c r="EL18" s="27">
        <v>80.153000000000006</v>
      </c>
      <c r="EM18" s="27">
        <f t="shared" si="15"/>
        <v>2.9279645641213659E-3</v>
      </c>
      <c r="EO18" s="26">
        <v>41243</v>
      </c>
      <c r="EP18" s="27">
        <v>8703.1776000000009</v>
      </c>
      <c r="EQ18" s="27">
        <f t="shared" si="16"/>
        <v>1.9034718775047699E-2</v>
      </c>
      <c r="ES18" s="26">
        <v>41243</v>
      </c>
      <c r="ET18" s="27">
        <v>1338.3163</v>
      </c>
      <c r="EU18" s="27">
        <f t="shared" si="17"/>
        <v>1.2706155798211327E-2</v>
      </c>
      <c r="EW18" s="26">
        <v>41243</v>
      </c>
      <c r="EX18" s="27">
        <v>1728.5536999999999</v>
      </c>
      <c r="EY18" s="27">
        <f t="shared" si="18"/>
        <v>1.3333435728516863E-2</v>
      </c>
      <c r="FA18" s="26">
        <v>41243</v>
      </c>
      <c r="FB18" s="27">
        <v>137.63810000000001</v>
      </c>
      <c r="FC18" s="27">
        <f t="shared" si="19"/>
        <v>2.2260694929995495E-2</v>
      </c>
      <c r="FE18" s="26">
        <v>41243</v>
      </c>
      <c r="FF18" s="27">
        <v>558.03399999999999</v>
      </c>
      <c r="FG18" s="27">
        <f t="shared" si="20"/>
        <v>1.657665896386562E-2</v>
      </c>
      <c r="FI18" s="6">
        <f>VLOOKUP($A18,Funds!$A:$CD,MATCH(Factors!FI$1,Funds!$1:$1,0),FALSE)</f>
        <v>2.9100000000000001E-2</v>
      </c>
      <c r="FJ18" s="6">
        <f>VLOOKUP($A18,Funds!$A:$CD,MATCH(Factors!FJ$1,Funds!$1:$1,0),FALSE)</f>
        <v>2.9000000000000001E-2</v>
      </c>
    </row>
    <row r="19" spans="1:166" x14ac:dyDescent="0.25">
      <c r="A19" s="26">
        <f t="shared" si="21"/>
        <v>41213</v>
      </c>
      <c r="B19" s="26">
        <v>41213</v>
      </c>
      <c r="C19" s="27">
        <v>928.08370000000002</v>
      </c>
      <c r="D19" s="27">
        <f t="shared" si="22"/>
        <v>-4.9030908053403488E-3</v>
      </c>
      <c r="E19" s="26">
        <v>41213</v>
      </c>
      <c r="F19" s="27">
        <v>748.83249999999998</v>
      </c>
      <c r="G19" s="27">
        <f t="shared" si="23"/>
        <v>-2.9162999284220281E-2</v>
      </c>
      <c r="H19" s="26">
        <v>41213</v>
      </c>
      <c r="I19" s="27">
        <v>1079.3072999999999</v>
      </c>
      <c r="J19" s="27">
        <f t="shared" si="24"/>
        <v>5.5478512417868053E-3</v>
      </c>
      <c r="K19" s="26">
        <v>41213</v>
      </c>
      <c r="L19" s="27">
        <v>2339.7694999999999</v>
      </c>
      <c r="M19" s="27">
        <f t="shared" si="25"/>
        <v>-1.4343182896613405E-2</v>
      </c>
      <c r="N19" s="26">
        <v>41213</v>
      </c>
      <c r="O19" s="27">
        <v>1563.1327000000001</v>
      </c>
      <c r="P19" s="27">
        <f t="shared" si="26"/>
        <v>-1.9014503922667458E-2</v>
      </c>
      <c r="Q19" s="26"/>
      <c r="S19" s="27" t="e">
        <f t="shared" si="27"/>
        <v>#DIV/0!</v>
      </c>
      <c r="T19" s="26">
        <v>41213</v>
      </c>
      <c r="U19" s="27">
        <v>1747.5685000000001</v>
      </c>
      <c r="V19" s="27">
        <f t="shared" si="28"/>
        <v>-1.8433572378685703E-2</v>
      </c>
      <c r="W19" s="26">
        <v>41213</v>
      </c>
      <c r="X19" s="27">
        <v>128.94800000000001</v>
      </c>
      <c r="Y19" s="27">
        <f t="shared" si="29"/>
        <v>-2.8249221077800701E-3</v>
      </c>
      <c r="Z19" s="26">
        <v>41213</v>
      </c>
      <c r="AA19" s="27">
        <v>114.34</v>
      </c>
      <c r="AB19" s="27">
        <f t="shared" si="30"/>
        <v>8.200335067454434E-3</v>
      </c>
      <c r="AC19" s="26">
        <v>41213</v>
      </c>
      <c r="AD19" s="27">
        <v>1074.6669999999999</v>
      </c>
      <c r="AE19" s="27">
        <f t="shared" si="31"/>
        <v>-1.2184263990528965E-3</v>
      </c>
      <c r="AF19" s="26">
        <v>41213</v>
      </c>
      <c r="AG19" s="27">
        <v>324.27569999999997</v>
      </c>
      <c r="AH19" s="27">
        <f t="shared" si="32"/>
        <v>-4.044772992512391E-2</v>
      </c>
      <c r="AI19" s="26">
        <v>41213</v>
      </c>
      <c r="AJ19" s="27">
        <v>135.9</v>
      </c>
      <c r="AK19" s="27">
        <f t="shared" si="33"/>
        <v>-3.3771773906861036E-2</v>
      </c>
      <c r="AL19" s="26">
        <v>41213</v>
      </c>
      <c r="AM19" s="27">
        <v>151.97649999999999</v>
      </c>
      <c r="AN19" s="27">
        <f t="shared" si="34"/>
        <v>-1.8154005605148793E-3</v>
      </c>
      <c r="AO19" s="26">
        <v>41213</v>
      </c>
      <c r="AP19" s="27">
        <v>295.83999999999997</v>
      </c>
      <c r="AQ19" s="27">
        <f t="shared" si="35"/>
        <v>-4.3517620433236481E-2</v>
      </c>
      <c r="AR19" s="26">
        <v>41213</v>
      </c>
      <c r="AS19" s="27">
        <v>1844.11</v>
      </c>
      <c r="AT19" s="27">
        <f t="shared" si="36"/>
        <v>1.9668675189759011E-3</v>
      </c>
      <c r="AU19" s="26">
        <v>41213</v>
      </c>
      <c r="AV19" s="27">
        <v>1438.21</v>
      </c>
      <c r="AW19" s="27">
        <f t="shared" si="37"/>
        <v>8.7817127145453089E-3</v>
      </c>
      <c r="AY19" s="27">
        <f t="shared" si="38"/>
        <v>2.4259908478879932E-2</v>
      </c>
      <c r="AZ19" s="27">
        <f t="shared" si="39"/>
        <v>4.6713210260540539E-3</v>
      </c>
      <c r="BA19" s="27">
        <f t="shared" si="3"/>
        <v>6.8148451955694078E-3</v>
      </c>
      <c r="BC19" s="26">
        <v>41213</v>
      </c>
      <c r="BD19" s="27">
        <v>1514.82</v>
      </c>
      <c r="BE19" s="27">
        <f t="shared" si="40"/>
        <v>1.1025829273176191E-2</v>
      </c>
      <c r="BF19" s="26">
        <v>41213</v>
      </c>
      <c r="BG19" s="27">
        <v>1051.01</v>
      </c>
      <c r="BH19" s="27">
        <f t="shared" si="41"/>
        <v>-1.4819744661704881E-2</v>
      </c>
      <c r="BI19" s="26">
        <v>41213</v>
      </c>
      <c r="BJ19" s="27">
        <v>987.22</v>
      </c>
      <c r="BK19" s="27">
        <f t="shared" si="42"/>
        <v>-2.2467348575615609E-2</v>
      </c>
      <c r="BL19" s="26">
        <v>41213</v>
      </c>
      <c r="BM19" s="27">
        <v>388.83</v>
      </c>
      <c r="BN19" s="27">
        <f t="shared" si="1"/>
        <v>2.5009023874593694E-3</v>
      </c>
      <c r="BP19" s="26">
        <v>41182</v>
      </c>
      <c r="BQ19" s="27">
        <v>9.4999999999999998E-3</v>
      </c>
      <c r="BR19" s="27">
        <f t="shared" si="2"/>
        <v>9.4999999999999998E-3</v>
      </c>
      <c r="BT19" s="26">
        <v>41213</v>
      </c>
      <c r="BU19" s="27">
        <v>1232.6600000000001</v>
      </c>
      <c r="BV19" s="27">
        <f t="shared" si="4"/>
        <v>3.3209070634392379E-3</v>
      </c>
      <c r="BX19" s="6">
        <f>VLOOKUP($A19,Replications!$A:$AK,MATCH(BX$2,Replications!$1:$1,0),FALSE)</f>
        <v>2.8500000000000001E-2</v>
      </c>
      <c r="BY19" s="6">
        <f>VLOOKUP($A19,Replications!$A:$AK,MATCH(BY$2,Replications!$1:$1,0),FALSE)</f>
        <v>2.7099999999999999E-2</v>
      </c>
      <c r="BZ19" s="6">
        <f>VLOOKUP($A19,Replications!$A:$AK,MATCH(BZ$2,Replications!$1:$1,0),FALSE)</f>
        <v>-3.5799999999999998E-2</v>
      </c>
      <c r="CA19" s="6">
        <f>VLOOKUP($A19,Replications!$A:$AK,MATCH(CA$2,Replications!$1:$1,0),FALSE)</f>
        <v>-3.2899999999999999E-2</v>
      </c>
      <c r="CB19" s="6">
        <f>VLOOKUP($A19,Replications!$A:$AK,MATCH(CB$2,Replications!$1:$1,0),FALSE)</f>
        <v>1.32E-2</v>
      </c>
      <c r="CC19" s="6">
        <f>VLOOKUP($A19,Replications!$A:$AK,MATCH(CC$2,Replications!$1:$1,0),FALSE)</f>
        <v>8.5000000000000006E-3</v>
      </c>
      <c r="CD19" s="6">
        <f>VLOOKUP($A19,Replications!$A:$AK,MATCH(CD$2,Replications!$1:$1,0),FALSE)</f>
        <v>-8.9999999999999998E-4</v>
      </c>
      <c r="CE19" s="6">
        <f>VLOOKUP($A19,Replications!$A:$AK,MATCH(CE$2,Replications!$1:$1,0),FALSE)</f>
        <v>-1.8599999999999998E-2</v>
      </c>
      <c r="CF19" s="6">
        <f>VLOOKUP($A19,Replications!$A:$AK,MATCH(CF$2,Replications!$1:$1,0),FALSE)</f>
        <v>1.1000000000000001E-3</v>
      </c>
      <c r="CG19" s="6">
        <f>VLOOKUP($A19,Replications!$A:$AK,MATCH(CG$2,Replications!$1:$1,0),FALSE)</f>
        <v>-2.98E-2</v>
      </c>
      <c r="CH19" s="113">
        <f>VLOOKUP($A19,'[1]Formated Data'!$A:$ZZ,MATCH(CH$1,'[1]Formated Data'!$1:$1,0),FALSE)</f>
        <v>1.44E-2</v>
      </c>
      <c r="CI19" s="113">
        <f>VLOOKUP($A19,'[1]Formated Data'!$A:$ZZ,MATCH(CI$1,'[1]Formated Data'!$1:$1,0),FALSE)</f>
        <v>1.6400000000000001E-2</v>
      </c>
      <c r="CJ19" s="113">
        <f>VLOOKUP($A19,'[1]Formated Data'!$A:$ZZ,MATCH(CJ$1,'[1]Formated Data'!$1:$1,0),FALSE)</f>
        <v>9.1000000000000004E-3</v>
      </c>
      <c r="CK19" s="113">
        <f>VLOOKUP($A19,'[1]Formated Data'!$A:$ZZ,MATCH(CK$1,'[1]Formated Data'!$1:$1,0),FALSE)</f>
        <v>1.1000000000000001E-3</v>
      </c>
      <c r="CL19" s="113">
        <f>VLOOKUP($A19,'[1]Formated Data'!$A:$ZZ,MATCH(CL$1,'[1]Formated Data'!$1:$1,0),FALSE)</f>
        <v>1.7000000000000001E-2</v>
      </c>
      <c r="CM19" s="113">
        <f>VLOOKUP($A19,'[1]Formated Data'!$A:$ZZ,MATCH(CM$1,'[1]Formated Data'!$1:$1,0),FALSE)</f>
        <v>-5.3E-3</v>
      </c>
      <c r="CN19" s="113">
        <f>VLOOKUP($A19,'[1]Formated Data'!$A:$ZZ,MATCH(CN$1,'[1]Formated Data'!$1:$1,0),FALSE)</f>
        <v>1.34E-2</v>
      </c>
      <c r="CO19" s="113">
        <f>VLOOKUP($A19,'[1]Formated Data'!$A:$ZZ,MATCH(CO$1,'[1]Formated Data'!$1:$1,0),FALSE)</f>
        <v>5.0000000000000001E-3</v>
      </c>
      <c r="CP19" s="113">
        <f>VLOOKUP($A19,'[1]Formated Data'!$A:$ZZ,MATCH(CP$1,'[1]Formated Data'!$1:$1,0),FALSE)</f>
        <v>-1.14E-2</v>
      </c>
      <c r="CQ19" s="113">
        <f>VLOOKUP($A19,'[1]Formated Data'!$A:$ZZ,MATCH(CQ$1,'[1]Formated Data'!$1:$1,0),FALSE)</f>
        <v>2.6100000000000002E-2</v>
      </c>
      <c r="CR19" s="113">
        <f>VLOOKUP($A19,'[1]Formated Data'!$A:$ZZ,MATCH(CR$1,'[1]Formated Data'!$1:$1,0),FALSE)</f>
        <v>5.7000000000000002E-3</v>
      </c>
      <c r="CS19" s="113">
        <f>VLOOKUP($A19,'[1]Formated Data'!$A:$ZZ,MATCH(CS$1,'[1]Formated Data'!$1:$1,0),FALSE)</f>
        <v>8.9999999999999993E-3</v>
      </c>
      <c r="CT19" s="113">
        <f>VLOOKUP($A19,'[1]Formated Data'!$A:$ZZ,MATCH(CT$1,'[1]Formated Data'!$1:$1,0),FALSE)</f>
        <v>9.1000000000000004E-3</v>
      </c>
      <c r="CU19" s="113">
        <f>VLOOKUP($A19,'[1]Formated Data'!$A:$ZZ,MATCH(CU$1,'[1]Formated Data'!$1:$1,0),FALSE)</f>
        <v>1.32E-2</v>
      </c>
      <c r="CV19" s="113">
        <f>VLOOKUP($A19,'[1]Formated Data'!$A:$ZZ,MATCH(CV$1,'[1]Formated Data'!$1:$1,0),FALSE)</f>
        <v>1.54E-2</v>
      </c>
      <c r="CW19" s="113">
        <f>VLOOKUP($A19,'[1]Formated Data'!$A:$ZZ,MATCH(CW$1,'[1]Formated Data'!$1:$1,0),FALSE)</f>
        <v>-3.5999999999999999E-3</v>
      </c>
      <c r="CX19" s="113">
        <f>VLOOKUP($A19,'[1]Formated Data'!$A:$ZZ,MATCH(CX$1,'[1]Formated Data'!$1:$1,0),FALSE)</f>
        <v>-5.0000000000000001E-4</v>
      </c>
      <c r="CY19" s="113">
        <f>VLOOKUP($A19,'[1]Formated Data'!$A:$ZZ,MATCH(CY$1,'[1]Formated Data'!$1:$1,0),FALSE)</f>
        <v>-3.6200000000000003E-2</v>
      </c>
      <c r="CZ19" s="113">
        <f>VLOOKUP($A19,'[1]Formated Data'!$A:$ZZ,MATCH(CZ$1,'[1]Formated Data'!$1:$1,0),FALSE)</f>
        <v>-2.5399999999999999E-2</v>
      </c>
      <c r="DA19" s="113">
        <f>VLOOKUP($A19,'[1]Formated Data'!$A:$ZZ,MATCH(DA$1,'[1]Formated Data'!$1:$1,0),FALSE)</f>
        <v>-2.3999999999999998E-3</v>
      </c>
      <c r="DB19" s="113">
        <f>VLOOKUP($A19,'[1]Formated Data'!$A:$ZZ,MATCH(DB$1,'[1]Formated Data'!$1:$1,0),FALSE)</f>
        <v>-3.3999999999999998E-3</v>
      </c>
      <c r="DC19" s="113">
        <f>VLOOKUP($A19,'[1]Formated Data'!$A:$ZZ,MATCH(DC$1,'[1]Formated Data'!$1:$1,0),FALSE)</f>
        <v>9.1000000000000004E-3</v>
      </c>
      <c r="DD19" s="113">
        <f>VLOOKUP($A19,'[1]Formated Data'!$A:$ZZ,MATCH(DD$1,'[1]Formated Data'!$1:$1,0),FALSE)</f>
        <v>8.0000000000000002E-3</v>
      </c>
      <c r="DF19" s="26">
        <v>41213</v>
      </c>
      <c r="DG19" s="27">
        <v>4962.6773999999996</v>
      </c>
      <c r="DH19" s="27">
        <f t="shared" si="5"/>
        <v>-2.6519165581597726E-3</v>
      </c>
      <c r="DI19" s="26">
        <v>41213</v>
      </c>
      <c r="DJ19" s="27">
        <v>10850.55</v>
      </c>
      <c r="DK19" s="27">
        <f t="shared" si="6"/>
        <v>-3.81194759122927E-3</v>
      </c>
      <c r="DL19" s="26">
        <v>41213</v>
      </c>
      <c r="DM19" s="27">
        <v>13832.48</v>
      </c>
      <c r="DN19" s="27">
        <f t="shared" si="7"/>
        <v>-1.8373630990271339E-2</v>
      </c>
      <c r="DO19" s="26">
        <v>41213</v>
      </c>
      <c r="DP19" s="27">
        <v>9269.76</v>
      </c>
      <c r="DQ19" s="27">
        <f t="shared" si="8"/>
        <v>6.4809496561915036E-3</v>
      </c>
      <c r="DR19" s="26">
        <v>41213</v>
      </c>
      <c r="DS19" s="27">
        <v>10719.26</v>
      </c>
      <c r="DT19" s="27">
        <f t="shared" si="9"/>
        <v>-3.1879728040577149E-2</v>
      </c>
      <c r="DU19" s="26">
        <v>41213</v>
      </c>
      <c r="DV19" s="27">
        <v>6573.08</v>
      </c>
      <c r="DW19" s="27">
        <f t="shared" si="10"/>
        <v>-1.7644625082136045E-4</v>
      </c>
      <c r="DX19" s="26">
        <v>41213</v>
      </c>
      <c r="DY19" s="27">
        <v>6314.14</v>
      </c>
      <c r="DZ19" s="27">
        <f t="shared" si="11"/>
        <v>1.5476261316101469E-2</v>
      </c>
      <c r="EA19" s="26">
        <v>41213</v>
      </c>
      <c r="EB19" s="27">
        <v>6491.66</v>
      </c>
      <c r="EC19" s="27">
        <f t="shared" si="12"/>
        <v>-7.1348712434865513E-3</v>
      </c>
      <c r="ED19" s="26">
        <v>41213</v>
      </c>
      <c r="EE19" s="27">
        <v>13149.2</v>
      </c>
      <c r="EF19" s="27">
        <f t="shared" si="13"/>
        <v>-1.3077703656112827E-2</v>
      </c>
      <c r="EG19" s="26">
        <v>41213</v>
      </c>
      <c r="EH19" s="27">
        <v>4306.84</v>
      </c>
      <c r="EI19" s="27">
        <f t="shared" si="14"/>
        <v>-1.6273128937887016E-3</v>
      </c>
      <c r="EK19" s="26">
        <v>41213</v>
      </c>
      <c r="EL19" s="27">
        <v>79.918999999999997</v>
      </c>
      <c r="EM19" s="27">
        <f t="shared" si="15"/>
        <v>-2.0016263213873398E-4</v>
      </c>
      <c r="EO19" s="26">
        <v>41213</v>
      </c>
      <c r="EP19" s="27">
        <v>8540.6095000000005</v>
      </c>
      <c r="EQ19" s="27">
        <f t="shared" si="16"/>
        <v>8.805916415810966E-3</v>
      </c>
      <c r="ES19" s="26">
        <v>41213</v>
      </c>
      <c r="ET19" s="27">
        <v>1321.5247999999999</v>
      </c>
      <c r="EU19" s="27">
        <f t="shared" si="17"/>
        <v>-6.0050758603592547E-3</v>
      </c>
      <c r="EW19" s="26">
        <v>41213</v>
      </c>
      <c r="EX19" s="27">
        <v>1705.8094000000001</v>
      </c>
      <c r="EY19" s="27">
        <f t="shared" si="18"/>
        <v>-6.4129637871614964E-3</v>
      </c>
      <c r="FA19" s="26">
        <v>41213</v>
      </c>
      <c r="FB19" s="27">
        <v>134.64089999999999</v>
      </c>
      <c r="FC19" s="27">
        <f t="shared" si="19"/>
        <v>7.2912918214986799E-3</v>
      </c>
      <c r="FE19" s="26">
        <v>41213</v>
      </c>
      <c r="FF19" s="27">
        <v>548.93449999999996</v>
      </c>
      <c r="FG19" s="27">
        <f t="shared" si="20"/>
        <v>-6.7857833640831977E-3</v>
      </c>
      <c r="FI19" s="6">
        <f>VLOOKUP($A19,Funds!$A:$CD,MATCH(Factors!FI$1,Funds!$1:$1,0),FALSE)</f>
        <v>7.3000000000000001E-3</v>
      </c>
      <c r="FJ19" s="6">
        <f>VLOOKUP($A19,Funds!$A:$CD,MATCH(Factors!FJ$1,Funds!$1:$1,0),FALSE)</f>
        <v>7.3249999999999999E-3</v>
      </c>
    </row>
    <row r="20" spans="1:166" x14ac:dyDescent="0.25">
      <c r="A20" s="26">
        <f t="shared" si="21"/>
        <v>41182</v>
      </c>
      <c r="B20" s="26">
        <v>41180</v>
      </c>
      <c r="C20" s="27">
        <v>932.65660000000003</v>
      </c>
      <c r="D20" s="27">
        <f t="shared" si="22"/>
        <v>3.1736871071139205E-2</v>
      </c>
      <c r="E20" s="26">
        <v>41180</v>
      </c>
      <c r="F20" s="27">
        <v>771.32669999999996</v>
      </c>
      <c r="G20" s="27">
        <f t="shared" si="23"/>
        <v>1.9615383140959786E-2</v>
      </c>
      <c r="H20" s="26">
        <v>41180</v>
      </c>
      <c r="I20" s="27">
        <v>1073.3525</v>
      </c>
      <c r="J20" s="27">
        <f t="shared" si="24"/>
        <v>-1.3048128951970495E-2</v>
      </c>
      <c r="K20" s="26">
        <v>41180</v>
      </c>
      <c r="L20" s="27">
        <v>2373.8175999999999</v>
      </c>
      <c r="M20" s="27">
        <f t="shared" si="25"/>
        <v>2.7890135822259854E-2</v>
      </c>
      <c r="N20" s="26">
        <v>41180</v>
      </c>
      <c r="O20" s="27">
        <v>1593.431</v>
      </c>
      <c r="P20" s="27">
        <f t="shared" si="26"/>
        <v>2.6371581023355128E-2</v>
      </c>
      <c r="Q20" s="26"/>
      <c r="S20" s="27" t="e">
        <f t="shared" si="27"/>
        <v>#DIV/0!</v>
      </c>
      <c r="T20" s="26">
        <v>41180</v>
      </c>
      <c r="U20" s="27">
        <v>1780.3874000000001</v>
      </c>
      <c r="V20" s="27">
        <f t="shared" si="28"/>
        <v>2.5835519673721663E-2</v>
      </c>
      <c r="W20" s="26">
        <v>41180</v>
      </c>
      <c r="X20" s="27">
        <v>129.3133</v>
      </c>
      <c r="Y20" s="27">
        <f t="shared" si="29"/>
        <v>1.0877739368895689E-2</v>
      </c>
      <c r="Z20" s="26">
        <v>41180</v>
      </c>
      <c r="AA20" s="27">
        <v>113.41</v>
      </c>
      <c r="AB20" s="27">
        <f t="shared" si="30"/>
        <v>9.6145286210274072E-3</v>
      </c>
      <c r="AC20" s="26">
        <v>41180</v>
      </c>
      <c r="AD20" s="27">
        <v>1075.9780000000001</v>
      </c>
      <c r="AE20" s="27">
        <f t="shared" si="31"/>
        <v>1.6033065187030404E-2</v>
      </c>
      <c r="AF20" s="26">
        <v>41180</v>
      </c>
      <c r="AG20" s="27">
        <v>337.94479999999999</v>
      </c>
      <c r="AH20" s="27">
        <f t="shared" si="32"/>
        <v>2.3166788121022908E-3</v>
      </c>
      <c r="AI20" s="26">
        <v>41180</v>
      </c>
      <c r="AJ20" s="27">
        <v>140.65</v>
      </c>
      <c r="AK20" s="27">
        <f t="shared" si="33"/>
        <v>5.145429857785988E-3</v>
      </c>
      <c r="AL20" s="26">
        <v>41180</v>
      </c>
      <c r="AM20" s="27">
        <v>152.25290000000001</v>
      </c>
      <c r="AN20" s="27">
        <f t="shared" si="34"/>
        <v>4.2578887574018509E-4</v>
      </c>
      <c r="AO20" s="26">
        <v>41180</v>
      </c>
      <c r="AP20" s="27">
        <v>309.3</v>
      </c>
      <c r="AQ20" s="27">
        <f t="shared" si="35"/>
        <v>-9.36722762363007E-4</v>
      </c>
      <c r="AR20" s="26">
        <v>41180</v>
      </c>
      <c r="AS20" s="27">
        <v>1840.49</v>
      </c>
      <c r="AT20" s="27">
        <f t="shared" si="36"/>
        <v>1.3765261485561009E-3</v>
      </c>
      <c r="AU20" s="26">
        <v>41180</v>
      </c>
      <c r="AV20" s="27">
        <v>1425.69</v>
      </c>
      <c r="AW20" s="27">
        <f t="shared" si="37"/>
        <v>1.3917731061360517E-2</v>
      </c>
      <c r="AY20" s="27">
        <f t="shared" si="38"/>
        <v>1.212148793017942E-2</v>
      </c>
      <c r="AZ20" s="27">
        <f t="shared" si="39"/>
        <v>1.5185547989047254E-3</v>
      </c>
      <c r="BA20" s="27">
        <f t="shared" si="3"/>
        <v>1.2541204912804416E-2</v>
      </c>
      <c r="BC20" s="26">
        <v>41180</v>
      </c>
      <c r="BD20" s="27">
        <v>1498.3</v>
      </c>
      <c r="BE20" s="27">
        <f t="shared" si="40"/>
        <v>-1.1427666565497874E-2</v>
      </c>
      <c r="BF20" s="26">
        <v>41180</v>
      </c>
      <c r="BG20" s="27">
        <v>1066.82</v>
      </c>
      <c r="BH20" s="27">
        <f t="shared" si="41"/>
        <v>-9.0749496094149062E-3</v>
      </c>
      <c r="BI20" s="26">
        <v>41180</v>
      </c>
      <c r="BJ20" s="27">
        <v>1009.91</v>
      </c>
      <c r="BK20" s="27">
        <f t="shared" si="42"/>
        <v>-1.2362039637643374E-3</v>
      </c>
      <c r="BL20" s="26">
        <v>41182</v>
      </c>
      <c r="BM20" s="27">
        <v>387.86</v>
      </c>
      <c r="BN20" s="27">
        <f t="shared" si="1"/>
        <v>3.9863325740319144E-3</v>
      </c>
      <c r="BP20" s="26">
        <v>41152</v>
      </c>
      <c r="BQ20" s="27">
        <v>8.6400000000000001E-3</v>
      </c>
      <c r="BR20" s="27">
        <f t="shared" si="2"/>
        <v>8.6400000000000001E-3</v>
      </c>
      <c r="BT20" s="26">
        <v>41180</v>
      </c>
      <c r="BU20" s="27">
        <v>1228.58</v>
      </c>
      <c r="BV20" s="27">
        <f t="shared" si="4"/>
        <v>9.282991587802325E-3</v>
      </c>
      <c r="BX20" s="6">
        <f>VLOOKUP($A20,Replications!$A:$AK,MATCH(BX$2,Replications!$1:$1,0),FALSE)</f>
        <v>3.8899999999999997E-2</v>
      </c>
      <c r="BY20" s="6">
        <f>VLOOKUP($A20,Replications!$A:$AK,MATCH(BY$2,Replications!$1:$1,0),FALSE)</f>
        <v>-1.26E-2</v>
      </c>
      <c r="BZ20" s="6">
        <f>VLOOKUP($A20,Replications!$A:$AK,MATCH(BZ$2,Replications!$1:$1,0),FALSE)</f>
        <v>1.43E-2</v>
      </c>
      <c r="CA20" s="6">
        <f>VLOOKUP($A20,Replications!$A:$AK,MATCH(CA$2,Replications!$1:$1,0),FALSE)</f>
        <v>5.2400000000000002E-2</v>
      </c>
      <c r="CB20" s="6">
        <f>VLOOKUP($A20,Replications!$A:$AK,MATCH(CB$2,Replications!$1:$1,0),FALSE)</f>
        <v>1.3299999999999999E-2</v>
      </c>
      <c r="CC20" s="6">
        <f>VLOOKUP($A20,Replications!$A:$AK,MATCH(CC$2,Replications!$1:$1,0),FALSE)</f>
        <v>6.6000000000000003E-2</v>
      </c>
      <c r="CD20" s="6">
        <f>VLOOKUP($A20,Replications!$A:$AK,MATCH(CD$2,Replications!$1:$1,0),FALSE)</f>
        <v>2.7199999999999998E-2</v>
      </c>
      <c r="CE20" s="6">
        <f>VLOOKUP($A20,Replications!$A:$AK,MATCH(CE$2,Replications!$1:$1,0),FALSE)</f>
        <v>2.58E-2</v>
      </c>
      <c r="CF20" s="6">
        <f>VLOOKUP($A20,Replications!$A:$AK,MATCH(CF$2,Replications!$1:$1,0),FALSE)</f>
        <v>2.8500000000000001E-2</v>
      </c>
      <c r="CG20" s="6">
        <f>VLOOKUP($A20,Replications!$A:$AK,MATCH(CG$2,Replications!$1:$1,0),FALSE)</f>
        <v>1.1599999999999999E-2</v>
      </c>
      <c r="CH20" s="113">
        <f>VLOOKUP($A20,'[1]Formated Data'!$A:$ZZ,MATCH(CH$1,'[1]Formated Data'!$1:$1,0),FALSE)</f>
        <v>1.1900000000000001E-2</v>
      </c>
      <c r="CI20" s="113">
        <f>VLOOKUP($A20,'[1]Formated Data'!$A:$ZZ,MATCH(CI$1,'[1]Formated Data'!$1:$1,0),FALSE)</f>
        <v>-7.4000000000000003E-3</v>
      </c>
      <c r="CJ20" s="113">
        <f>VLOOKUP($A20,'[1]Formated Data'!$A:$ZZ,MATCH(CJ$1,'[1]Formated Data'!$1:$1,0),FALSE)</f>
        <v>1.3100000000000001E-2</v>
      </c>
      <c r="CK20" s="113">
        <f>VLOOKUP($A20,'[1]Formated Data'!$A:$ZZ,MATCH(CK$1,'[1]Formated Data'!$1:$1,0),FALSE)</f>
        <v>1.8E-3</v>
      </c>
      <c r="CL20" s="113">
        <f>VLOOKUP($A20,'[1]Formated Data'!$A:$ZZ,MATCH(CL$1,'[1]Formated Data'!$1:$1,0),FALSE)</f>
        <v>1.5900000000000001E-2</v>
      </c>
      <c r="CM20" s="113">
        <f>VLOOKUP($A20,'[1]Formated Data'!$A:$ZZ,MATCH(CM$1,'[1]Formated Data'!$1:$1,0),FALSE)</f>
        <v>1.5E-3</v>
      </c>
      <c r="CN20" s="113">
        <f>VLOOKUP($A20,'[1]Formated Data'!$A:$ZZ,MATCH(CN$1,'[1]Formated Data'!$1:$1,0),FALSE)</f>
        <v>2.4299999999999999E-2</v>
      </c>
      <c r="CO20" s="113">
        <f>VLOOKUP($A20,'[1]Formated Data'!$A:$ZZ,MATCH(CO$1,'[1]Formated Data'!$1:$1,0),FALSE)</f>
        <v>1.0999999999999999E-2</v>
      </c>
      <c r="CP20" s="113">
        <f>VLOOKUP($A20,'[1]Formated Data'!$A:$ZZ,MATCH(CP$1,'[1]Formated Data'!$1:$1,0),FALSE)</f>
        <v>-1.47E-2</v>
      </c>
      <c r="CQ20" s="113">
        <f>VLOOKUP($A20,'[1]Formated Data'!$A:$ZZ,MATCH(CQ$1,'[1]Formated Data'!$1:$1,0),FALSE)</f>
        <v>1.2800000000000001E-2</v>
      </c>
      <c r="CR20" s="113">
        <f>VLOOKUP($A20,'[1]Formated Data'!$A:$ZZ,MATCH(CR$1,'[1]Formated Data'!$1:$1,0),FALSE)</f>
        <v>1.17E-2</v>
      </c>
      <c r="CS20" s="113">
        <f>VLOOKUP($A20,'[1]Formated Data'!$A:$ZZ,MATCH(CS$1,'[1]Formated Data'!$1:$1,0),FALSE)</f>
        <v>1.9E-2</v>
      </c>
      <c r="CT20" s="113">
        <f>VLOOKUP($A20,'[1]Formated Data'!$A:$ZZ,MATCH(CT$1,'[1]Formated Data'!$1:$1,0),FALSE)</f>
        <v>1.29E-2</v>
      </c>
      <c r="CU20" s="113">
        <f>VLOOKUP($A20,'[1]Formated Data'!$A:$ZZ,MATCH(CU$1,'[1]Formated Data'!$1:$1,0),FALSE)</f>
        <v>1.2800000000000001E-2</v>
      </c>
      <c r="CV20" s="113">
        <f>VLOOKUP($A20,'[1]Formated Data'!$A:$ZZ,MATCH(CV$1,'[1]Formated Data'!$1:$1,0),FALSE)</f>
        <v>-5.7000000000000002E-3</v>
      </c>
      <c r="CW20" s="113">
        <f>VLOOKUP($A20,'[1]Formated Data'!$A:$ZZ,MATCH(CW$1,'[1]Formated Data'!$1:$1,0),FALSE)</f>
        <v>1.8800000000000001E-2</v>
      </c>
      <c r="CX20" s="113">
        <f>VLOOKUP($A20,'[1]Formated Data'!$A:$ZZ,MATCH(CX$1,'[1]Formated Data'!$1:$1,0),FALSE)</f>
        <v>6.1999999999999998E-3</v>
      </c>
      <c r="CY20" s="113">
        <f>VLOOKUP($A20,'[1]Formated Data'!$A:$ZZ,MATCH(CY$1,'[1]Formated Data'!$1:$1,0),FALSE)</f>
        <v>-2.8E-3</v>
      </c>
      <c r="CZ20" s="113">
        <f>VLOOKUP($A20,'[1]Formated Data'!$A:$ZZ,MATCH(CZ$1,'[1]Formated Data'!$1:$1,0),FALSE)</f>
        <v>-2.18E-2</v>
      </c>
      <c r="DA20" s="113">
        <f>VLOOKUP($A20,'[1]Formated Data'!$A:$ZZ,MATCH(DA$1,'[1]Formated Data'!$1:$1,0),FALSE)</f>
        <v>0</v>
      </c>
      <c r="DB20" s="113">
        <f>VLOOKUP($A20,'[1]Formated Data'!$A:$ZZ,MATCH(DB$1,'[1]Formated Data'!$1:$1,0),FALSE)</f>
        <v>5.4999999999999997E-3</v>
      </c>
      <c r="DC20" s="113">
        <f>VLOOKUP($A20,'[1]Formated Data'!$A:$ZZ,MATCH(DC$1,'[1]Formated Data'!$1:$1,0),FALSE)</f>
        <v>1.4500000000000001E-2</v>
      </c>
      <c r="DD20" s="113">
        <f>VLOOKUP($A20,'[1]Formated Data'!$A:$ZZ,MATCH(DD$1,'[1]Formated Data'!$1:$1,0),FALSE)</f>
        <v>-7.1999999999999995E-2</v>
      </c>
      <c r="DF20" s="26">
        <v>41182</v>
      </c>
      <c r="DG20" s="27">
        <v>4975.8729999999996</v>
      </c>
      <c r="DH20" s="27">
        <f t="shared" si="5"/>
        <v>8.7361087704767026E-3</v>
      </c>
      <c r="DI20" s="26">
        <v>41182</v>
      </c>
      <c r="DJ20" s="27">
        <v>10892.07</v>
      </c>
      <c r="DK20" s="27">
        <f t="shared" si="6"/>
        <v>1.3095184945420391E-2</v>
      </c>
      <c r="DL20" s="26">
        <v>41182</v>
      </c>
      <c r="DM20" s="27">
        <v>14091.39</v>
      </c>
      <c r="DN20" s="27">
        <f t="shared" si="7"/>
        <v>-3.0151167311309734E-4</v>
      </c>
      <c r="DO20" s="26">
        <v>41182</v>
      </c>
      <c r="DP20" s="27">
        <v>9210.07</v>
      </c>
      <c r="DQ20" s="27">
        <f t="shared" si="8"/>
        <v>1.3131002013046178E-2</v>
      </c>
      <c r="DR20" s="26">
        <v>41182</v>
      </c>
      <c r="DS20" s="27">
        <v>11072.24</v>
      </c>
      <c r="DT20" s="27">
        <f t="shared" si="9"/>
        <v>-1.0601489784538787E-2</v>
      </c>
      <c r="DU20" s="26">
        <v>41182</v>
      </c>
      <c r="DV20" s="27">
        <v>6574.24</v>
      </c>
      <c r="DW20" s="27">
        <f t="shared" si="10"/>
        <v>8.0855507390158454E-3</v>
      </c>
      <c r="DX20" s="26">
        <v>41182</v>
      </c>
      <c r="DY20" s="27">
        <v>6217.91</v>
      </c>
      <c r="DZ20" s="27">
        <f t="shared" si="11"/>
        <v>1.9179137504302668E-2</v>
      </c>
      <c r="EA20" s="26">
        <v>41182</v>
      </c>
      <c r="EB20" s="27">
        <v>6538.31</v>
      </c>
      <c r="EC20" s="27">
        <f t="shared" si="12"/>
        <v>9.9053252988445806E-4</v>
      </c>
      <c r="ED20" s="26">
        <v>41182</v>
      </c>
      <c r="EE20" s="27">
        <v>13323.44</v>
      </c>
      <c r="EF20" s="27">
        <f t="shared" si="13"/>
        <v>1.6604836629833253E-2</v>
      </c>
      <c r="EG20" s="26">
        <v>41182</v>
      </c>
      <c r="EH20" s="27">
        <v>4313.8599999999997</v>
      </c>
      <c r="EI20" s="27">
        <f t="shared" si="14"/>
        <v>2.5885788618814187E-2</v>
      </c>
      <c r="EK20" s="26">
        <v>41180</v>
      </c>
      <c r="EL20" s="27">
        <v>79.935000000000002</v>
      </c>
      <c r="EM20" s="27">
        <f t="shared" si="15"/>
        <v>-1.5675795488129252E-2</v>
      </c>
      <c r="EO20" s="26">
        <v>41180</v>
      </c>
      <c r="EP20" s="27">
        <v>8466.0581000000002</v>
      </c>
      <c r="EQ20" s="27">
        <f t="shared" si="16"/>
        <v>7.2187081179806434E-3</v>
      </c>
      <c r="ES20" s="26">
        <v>41180</v>
      </c>
      <c r="ET20" s="27">
        <v>1329.5085999999999</v>
      </c>
      <c r="EU20" s="27">
        <f t="shared" si="17"/>
        <v>6.0358535248777212E-2</v>
      </c>
      <c r="EW20" s="26">
        <v>41180</v>
      </c>
      <c r="EX20" s="27">
        <v>1716.8193000000001</v>
      </c>
      <c r="EY20" s="27">
        <f t="shared" si="18"/>
        <v>2.7889757907381796E-2</v>
      </c>
      <c r="FA20" s="26">
        <v>41180</v>
      </c>
      <c r="FB20" s="27">
        <v>133.66630000000001</v>
      </c>
      <c r="FC20" s="27">
        <f t="shared" si="19"/>
        <v>9.0269154264535079E-3</v>
      </c>
      <c r="FE20" s="26">
        <v>41180</v>
      </c>
      <c r="FF20" s="27">
        <v>552.68489999999997</v>
      </c>
      <c r="FG20" s="27">
        <f t="shared" si="20"/>
        <v>4.1845362700087652E-2</v>
      </c>
      <c r="FI20" s="6">
        <f>VLOOKUP($A20,Funds!$A:$CD,MATCH(Factors!FI$1,Funds!$1:$1,0),FALSE)</f>
        <v>4.3099999999999999E-2</v>
      </c>
      <c r="FJ20" s="6">
        <f>VLOOKUP($A20,Funds!$A:$CD,MATCH(Factors!FJ$1,Funds!$1:$1,0),FALSE)</f>
        <v>4.3125000000000004E-2</v>
      </c>
    </row>
    <row r="21" spans="1:166" x14ac:dyDescent="0.25">
      <c r="A21" s="26">
        <f t="shared" si="21"/>
        <v>41152</v>
      </c>
      <c r="B21" s="26">
        <v>41152</v>
      </c>
      <c r="C21" s="27">
        <v>903.96749999999997</v>
      </c>
      <c r="D21" s="27">
        <f t="shared" si="22"/>
        <v>2.1711586671157468E-2</v>
      </c>
      <c r="E21" s="26">
        <v>41152</v>
      </c>
      <c r="F21" s="27">
        <v>756.48789999999997</v>
      </c>
      <c r="G21" s="27">
        <f t="shared" si="23"/>
        <v>2.6884580535033731E-2</v>
      </c>
      <c r="H21" s="26">
        <v>41152</v>
      </c>
      <c r="I21" s="27">
        <v>1087.5428999999999</v>
      </c>
      <c r="J21" s="27">
        <f t="shared" si="24"/>
        <v>-2.2388180451663131E-2</v>
      </c>
      <c r="K21" s="26">
        <v>41152</v>
      </c>
      <c r="L21" s="27">
        <v>2309.4079000000002</v>
      </c>
      <c r="M21" s="27">
        <f t="shared" si="25"/>
        <v>3.4865815860566363E-2</v>
      </c>
      <c r="N21" s="26">
        <v>41152</v>
      </c>
      <c r="O21" s="27">
        <v>1552.4893999999999</v>
      </c>
      <c r="P21" s="27">
        <f t="shared" si="26"/>
        <v>2.2548046419321954E-2</v>
      </c>
      <c r="Q21" s="26"/>
      <c r="S21" s="27" t="e">
        <f t="shared" si="27"/>
        <v>#DIV/0!</v>
      </c>
      <c r="T21" s="26">
        <v>41152</v>
      </c>
      <c r="U21" s="27">
        <v>1735.5486000000001</v>
      </c>
      <c r="V21" s="27">
        <f t="shared" si="28"/>
        <v>2.252334018708213E-2</v>
      </c>
      <c r="W21" s="26">
        <v>41152</v>
      </c>
      <c r="X21" s="27">
        <v>127.9218</v>
      </c>
      <c r="Y21" s="27">
        <f t="shared" si="29"/>
        <v>6.9458766335483979E-3</v>
      </c>
      <c r="Z21" s="26">
        <v>41152</v>
      </c>
      <c r="AA21" s="27">
        <v>112.33</v>
      </c>
      <c r="AB21" s="27">
        <f t="shared" si="30"/>
        <v>-1.9546868058640809E-3</v>
      </c>
      <c r="AC21" s="26">
        <v>41152</v>
      </c>
      <c r="AD21" s="27">
        <v>1058.999</v>
      </c>
      <c r="AE21" s="27">
        <f t="shared" si="31"/>
        <v>1.2088689253118012E-2</v>
      </c>
      <c r="AF21" s="26">
        <v>41152</v>
      </c>
      <c r="AG21" s="27">
        <v>337.16370000000001</v>
      </c>
      <c r="AH21" s="27">
        <f t="shared" si="32"/>
        <v>3.7215177334593008E-2</v>
      </c>
      <c r="AI21" s="26">
        <v>41152</v>
      </c>
      <c r="AJ21" s="27">
        <v>139.93</v>
      </c>
      <c r="AK21" s="27">
        <f t="shared" si="33"/>
        <v>3.57449242207597E-4</v>
      </c>
      <c r="AL21" s="26">
        <v>41152</v>
      </c>
      <c r="AM21" s="27">
        <v>152.18809999999999</v>
      </c>
      <c r="AN21" s="27">
        <f t="shared" si="34"/>
        <v>7.2791880976375012E-4</v>
      </c>
      <c r="AO21" s="26">
        <v>41152</v>
      </c>
      <c r="AP21" s="27">
        <v>309.58999999999997</v>
      </c>
      <c r="AQ21" s="27">
        <f t="shared" si="35"/>
        <v>3.3654969783980526E-2</v>
      </c>
      <c r="AR21" s="26">
        <v>41152</v>
      </c>
      <c r="AS21" s="27">
        <v>1837.96</v>
      </c>
      <c r="AT21" s="27">
        <f t="shared" si="36"/>
        <v>6.5332433197595741E-4</v>
      </c>
      <c r="AU21" s="26">
        <v>41152</v>
      </c>
      <c r="AV21" s="27">
        <v>1406.12</v>
      </c>
      <c r="AW21" s="27">
        <f t="shared" si="37"/>
        <v>1.1706299240925366E-2</v>
      </c>
      <c r="AY21" s="27">
        <f t="shared" si="38"/>
        <v>-5.1729938638762629E-3</v>
      </c>
      <c r="AZ21" s="27">
        <f t="shared" si="39"/>
        <v>1.2317769441244408E-2</v>
      </c>
      <c r="BA21" s="27">
        <f t="shared" si="3"/>
        <v>1.1052974908949409E-2</v>
      </c>
      <c r="BC21" s="26">
        <v>41152</v>
      </c>
      <c r="BD21" s="27">
        <v>1515.62</v>
      </c>
      <c r="BE21" s="27">
        <f t="shared" si="40"/>
        <v>-8.2578652567660837E-3</v>
      </c>
      <c r="BF21" s="26">
        <v>41152</v>
      </c>
      <c r="BG21" s="27">
        <v>1076.5899999999999</v>
      </c>
      <c r="BH21" s="27">
        <f t="shared" si="41"/>
        <v>-1.196793706164101E-3</v>
      </c>
      <c r="BI21" s="26">
        <v>41152</v>
      </c>
      <c r="BJ21" s="27">
        <v>1011.16</v>
      </c>
      <c r="BK21" s="27">
        <f t="shared" si="42"/>
        <v>2.8861889412348241E-3</v>
      </c>
      <c r="BL21" s="26">
        <v>41152</v>
      </c>
      <c r="BM21" s="27">
        <v>386.32</v>
      </c>
      <c r="BN21" s="27">
        <f t="shared" si="1"/>
        <v>4.3677204658902902E-3</v>
      </c>
      <c r="BP21" s="26">
        <v>41121</v>
      </c>
      <c r="BQ21" s="27">
        <v>1.038E-2</v>
      </c>
      <c r="BR21" s="27">
        <f t="shared" si="2"/>
        <v>1.038E-2</v>
      </c>
      <c r="BT21" s="26">
        <v>41152</v>
      </c>
      <c r="BU21" s="27">
        <v>1217.28</v>
      </c>
      <c r="BV21" s="27">
        <f t="shared" si="4"/>
        <v>1.0685729942461419E-2</v>
      </c>
      <c r="BX21" s="6">
        <f>VLOOKUP($A21,Replications!$A:$AK,MATCH(BX$2,Replications!$1:$1,0),FALSE)</f>
        <v>4.7399999999999998E-2</v>
      </c>
      <c r="BY21" s="6">
        <f>VLOOKUP($A21,Replications!$A:$AK,MATCH(BY$2,Replications!$1:$1,0),FALSE)</f>
        <v>5.2499999999999998E-2</v>
      </c>
      <c r="BZ21" s="6">
        <f>VLOOKUP($A21,Replications!$A:$AK,MATCH(BZ$2,Replications!$1:$1,0),FALSE)</f>
        <v>3.2899999999999999E-2</v>
      </c>
      <c r="CA21" s="6">
        <f>VLOOKUP($A21,Replications!$A:$AK,MATCH(CA$2,Replications!$1:$1,0),FALSE)</f>
        <v>1.17E-2</v>
      </c>
      <c r="CB21" s="6">
        <f>VLOOKUP($A21,Replications!$A:$AK,MATCH(CB$2,Replications!$1:$1,0),FALSE)</f>
        <v>1.2999999999999999E-2</v>
      </c>
      <c r="CC21" s="6">
        <f>VLOOKUP($A21,Replications!$A:$AK,MATCH(CC$2,Replications!$1:$1,0),FALSE)</f>
        <v>1.5699999999999999E-2</v>
      </c>
      <c r="CD21" s="6">
        <f>VLOOKUP($A21,Replications!$A:$AK,MATCH(CD$2,Replications!$1:$1,0),FALSE)</f>
        <v>7.1800000000000003E-2</v>
      </c>
      <c r="CE21" s="6">
        <f>VLOOKUP($A21,Replications!$A:$AK,MATCH(CE$2,Replications!$1:$1,0),FALSE)</f>
        <v>2.2499999999999999E-2</v>
      </c>
      <c r="CF21" s="6">
        <f>VLOOKUP($A21,Replications!$A:$AK,MATCH(CF$2,Replications!$1:$1,0),FALSE)</f>
        <v>3.4999999999999996E-2</v>
      </c>
      <c r="CG21" s="6">
        <f>VLOOKUP($A21,Replications!$A:$AK,MATCH(CG$2,Replications!$1:$1,0),FALSE)</f>
        <v>5.5199999999999999E-2</v>
      </c>
      <c r="CH21" s="113">
        <f>VLOOKUP($A21,'[1]Formated Data'!$A:$ZZ,MATCH(CH$1,'[1]Formated Data'!$1:$1,0),FALSE)</f>
        <v>1.52E-2</v>
      </c>
      <c r="CI21" s="113">
        <f>VLOOKUP($A21,'[1]Formated Data'!$A:$ZZ,MATCH(CI$1,'[1]Formated Data'!$1:$1,0),FALSE)</f>
        <v>-7.1999999999999998E-3</v>
      </c>
      <c r="CJ21" s="113">
        <f>VLOOKUP($A21,'[1]Formated Data'!$A:$ZZ,MATCH(CJ$1,'[1]Formated Data'!$1:$1,0),FALSE)</f>
        <v>8.0000000000000002E-3</v>
      </c>
      <c r="CK21" s="113">
        <f>VLOOKUP($A21,'[1]Formated Data'!$A:$ZZ,MATCH(CK$1,'[1]Formated Data'!$1:$1,0),FALSE)</f>
        <v>8.9999999999999993E-3</v>
      </c>
      <c r="CL21" s="113">
        <f>VLOOKUP($A21,'[1]Formated Data'!$A:$ZZ,MATCH(CL$1,'[1]Formated Data'!$1:$1,0),FALSE)</f>
        <v>1.7899999999999999E-2</v>
      </c>
      <c r="CM21" s="113">
        <f>VLOOKUP($A21,'[1]Formated Data'!$A:$ZZ,MATCH(CM$1,'[1]Formated Data'!$1:$1,0),FALSE)</f>
        <v>5.7999999999999996E-3</v>
      </c>
      <c r="CN21" s="113">
        <f>VLOOKUP($A21,'[1]Formated Data'!$A:$ZZ,MATCH(CN$1,'[1]Formated Data'!$1:$1,0),FALSE)</f>
        <v>9.3700000000000006E-2</v>
      </c>
      <c r="CO21" s="113">
        <f>VLOOKUP($A21,'[1]Formated Data'!$A:$ZZ,MATCH(CO$1,'[1]Formated Data'!$1:$1,0),FALSE)</f>
        <v>1.2E-2</v>
      </c>
      <c r="CP21" s="113">
        <f>VLOOKUP($A21,'[1]Formated Data'!$A:$ZZ,MATCH(CP$1,'[1]Formated Data'!$1:$1,0),FALSE)</f>
        <v>2.6499999999999999E-2</v>
      </c>
      <c r="CQ21" s="113">
        <f>VLOOKUP($A21,'[1]Formated Data'!$A:$ZZ,MATCH(CQ$1,'[1]Formated Data'!$1:$1,0),FALSE)</f>
        <v>1.9099999999999999E-2</v>
      </c>
      <c r="CR21" s="113">
        <f>VLOOKUP($A21,'[1]Formated Data'!$A:$ZZ,MATCH(CR$1,'[1]Formated Data'!$1:$1,0),FALSE)</f>
        <v>9.5999999999999992E-3</v>
      </c>
      <c r="CS21" s="113">
        <f>VLOOKUP($A21,'[1]Formated Data'!$A:$ZZ,MATCH(CS$1,'[1]Formated Data'!$1:$1,0),FALSE)</f>
        <v>2.5000000000000001E-2</v>
      </c>
      <c r="CT21" s="113">
        <f>VLOOKUP($A21,'[1]Formated Data'!$A:$ZZ,MATCH(CT$1,'[1]Formated Data'!$1:$1,0),FALSE)</f>
        <v>1.5699999999999999E-2</v>
      </c>
      <c r="CU21" s="113">
        <f>VLOOKUP($A21,'[1]Formated Data'!$A:$ZZ,MATCH(CU$1,'[1]Formated Data'!$1:$1,0),FALSE)</f>
        <v>2.4899999999999999E-2</v>
      </c>
      <c r="CV21" s="113">
        <f>VLOOKUP($A21,'[1]Formated Data'!$A:$ZZ,MATCH(CV$1,'[1]Formated Data'!$1:$1,0),FALSE)</f>
        <v>3.0200000000000001E-2</v>
      </c>
      <c r="CW21" s="113">
        <f>VLOOKUP($A21,'[1]Formated Data'!$A:$ZZ,MATCH(CW$1,'[1]Formated Data'!$1:$1,0),FALSE)</f>
        <v>1.0200000000000001E-2</v>
      </c>
      <c r="CX21" s="113">
        <f>VLOOKUP($A21,'[1]Formated Data'!$A:$ZZ,MATCH(CX$1,'[1]Formated Data'!$1:$1,0),FALSE)</f>
        <v>4.0000000000000001E-3</v>
      </c>
      <c r="CY21" s="113">
        <f>VLOOKUP($A21,'[1]Formated Data'!$A:$ZZ,MATCH(CY$1,'[1]Formated Data'!$1:$1,0),FALSE)</f>
        <v>-1.5100000000000001E-2</v>
      </c>
      <c r="CZ21" s="113">
        <f>VLOOKUP($A21,'[1]Formated Data'!$A:$ZZ,MATCH(CZ$1,'[1]Formated Data'!$1:$1,0),FALSE)</f>
        <v>-1.29E-2</v>
      </c>
      <c r="DA21" s="113">
        <f>VLOOKUP($A21,'[1]Formated Data'!$A:$ZZ,MATCH(DA$1,'[1]Formated Data'!$1:$1,0),FALSE)</f>
        <v>4.3E-3</v>
      </c>
      <c r="DB21" s="113">
        <f>VLOOKUP($A21,'[1]Formated Data'!$A:$ZZ,MATCH(DB$1,'[1]Formated Data'!$1:$1,0),FALSE)</f>
        <v>1E-3</v>
      </c>
      <c r="DC21" s="113">
        <f>VLOOKUP($A21,'[1]Formated Data'!$A:$ZZ,MATCH(DC$1,'[1]Formated Data'!$1:$1,0),FALSE)</f>
        <v>1.2999999999999999E-2</v>
      </c>
      <c r="DD21" s="113">
        <f>VLOOKUP($A21,'[1]Formated Data'!$A:$ZZ,MATCH(DD$1,'[1]Formated Data'!$1:$1,0),FALSE)</f>
        <v>0.01</v>
      </c>
      <c r="DF21" s="26">
        <v>41152</v>
      </c>
      <c r="DG21" s="27">
        <v>4932.7797</v>
      </c>
      <c r="DH21" s="27">
        <f t="shared" si="5"/>
        <v>7.501390150534526E-3</v>
      </c>
      <c r="DI21" s="26">
        <v>41152</v>
      </c>
      <c r="DJ21" s="27">
        <v>10751.28</v>
      </c>
      <c r="DK21" s="27">
        <f t="shared" si="6"/>
        <v>8.2289823351178182E-3</v>
      </c>
      <c r="DL21" s="26">
        <v>41152</v>
      </c>
      <c r="DM21" s="27">
        <v>14095.64</v>
      </c>
      <c r="DN21" s="27">
        <f t="shared" si="7"/>
        <v>-2.2827187924028269E-3</v>
      </c>
      <c r="DO21" s="26">
        <v>41152</v>
      </c>
      <c r="DP21" s="27">
        <v>9090.7000000000007</v>
      </c>
      <c r="DQ21" s="27">
        <f t="shared" si="8"/>
        <v>1.0532517410612563E-2</v>
      </c>
      <c r="DR21" s="26">
        <v>41152</v>
      </c>
      <c r="DS21" s="27">
        <v>11190.88</v>
      </c>
      <c r="DT21" s="27">
        <f t="shared" si="9"/>
        <v>-1.1491064811584129E-2</v>
      </c>
      <c r="DU21" s="26">
        <v>41152</v>
      </c>
      <c r="DV21" s="27">
        <v>6521.51</v>
      </c>
      <c r="DW21" s="27">
        <f t="shared" si="10"/>
        <v>8.9063326701672718E-3</v>
      </c>
      <c r="DX21" s="26">
        <v>41152</v>
      </c>
      <c r="DY21" s="27">
        <v>6100.9</v>
      </c>
      <c r="DZ21" s="27">
        <f t="shared" si="11"/>
        <v>1.6134163220370201E-2</v>
      </c>
      <c r="EA21" s="26">
        <v>41152</v>
      </c>
      <c r="EB21" s="27">
        <v>6531.84</v>
      </c>
      <c r="EC21" s="27">
        <f t="shared" si="12"/>
        <v>4.1430370075434819E-3</v>
      </c>
      <c r="ED21" s="26">
        <v>41152</v>
      </c>
      <c r="EE21" s="27">
        <v>13105.82</v>
      </c>
      <c r="EF21" s="27">
        <f t="shared" si="13"/>
        <v>1.282313837289184E-2</v>
      </c>
      <c r="EG21" s="26">
        <v>41152</v>
      </c>
      <c r="EH21" s="27">
        <v>4205.01</v>
      </c>
      <c r="EI21" s="27">
        <f t="shared" si="14"/>
        <v>1.6363289190319374E-2</v>
      </c>
      <c r="EK21" s="26">
        <v>41152</v>
      </c>
      <c r="EL21" s="27">
        <v>81.207999999999998</v>
      </c>
      <c r="EM21" s="27">
        <f t="shared" si="15"/>
        <v>-1.7268711804925396E-2</v>
      </c>
      <c r="EO21" s="26">
        <v>41152</v>
      </c>
      <c r="EP21" s="27">
        <v>8405.3821000000007</v>
      </c>
      <c r="EQ21" s="27">
        <f t="shared" si="16"/>
        <v>2.0972345163190909E-2</v>
      </c>
      <c r="ES21" s="26">
        <v>41152</v>
      </c>
      <c r="ET21" s="27">
        <v>1253.8293000000001</v>
      </c>
      <c r="EU21" s="27">
        <f t="shared" si="17"/>
        <v>-2.9238824368327254E-3</v>
      </c>
      <c r="EW21" s="26">
        <v>41152</v>
      </c>
      <c r="EX21" s="27">
        <v>1670.2367999999999</v>
      </c>
      <c r="EY21" s="27">
        <f t="shared" si="18"/>
        <v>2.5871198941352702E-2</v>
      </c>
      <c r="FA21" s="26">
        <v>41152</v>
      </c>
      <c r="FB21" s="27">
        <v>132.47049999999999</v>
      </c>
      <c r="FC21" s="27">
        <f t="shared" si="19"/>
        <v>2.0180192391072493E-2</v>
      </c>
      <c r="FE21" s="26">
        <v>41152</v>
      </c>
      <c r="FF21" s="27">
        <v>530.48649999999998</v>
      </c>
      <c r="FG21" s="27">
        <f t="shared" si="20"/>
        <v>2.0079050927372499E-2</v>
      </c>
      <c r="FI21" s="6">
        <f>VLOOKUP($A21,Funds!$A:$CD,MATCH(Factors!FI$1,Funds!$1:$1,0),FALSE)</f>
        <v>2.9600000000000001E-2</v>
      </c>
      <c r="FJ21" s="6">
        <f>VLOOKUP($A21,Funds!$A:$CD,MATCH(Factors!FJ$1,Funds!$1:$1,0),FALSE)</f>
        <v>2.9049999999999999E-2</v>
      </c>
    </row>
    <row r="22" spans="1:166" x14ac:dyDescent="0.25">
      <c r="A22" s="26">
        <f t="shared" si="21"/>
        <v>41121</v>
      </c>
      <c r="B22" s="26">
        <v>41121</v>
      </c>
      <c r="C22" s="27">
        <v>884.75800000000004</v>
      </c>
      <c r="D22" s="27">
        <f t="shared" si="22"/>
        <v>1.0324226927674873E-2</v>
      </c>
      <c r="E22" s="26">
        <v>41121</v>
      </c>
      <c r="F22" s="27">
        <v>736.6825</v>
      </c>
      <c r="G22" s="27">
        <f t="shared" si="23"/>
        <v>1.3386873859018378E-2</v>
      </c>
      <c r="H22" s="26">
        <v>41121</v>
      </c>
      <c r="I22" s="27">
        <v>1112.4485999999999</v>
      </c>
      <c r="J22" s="27">
        <f t="shared" si="24"/>
        <v>4.011854813872362E-2</v>
      </c>
      <c r="K22" s="26">
        <v>41121</v>
      </c>
      <c r="L22" s="27">
        <v>2231.6012999999998</v>
      </c>
      <c r="M22" s="27">
        <f t="shared" si="25"/>
        <v>-7.8931046788198733E-3</v>
      </c>
      <c r="N22" s="26">
        <v>41121</v>
      </c>
      <c r="O22" s="27">
        <v>1518.2556999999999</v>
      </c>
      <c r="P22" s="27">
        <f t="shared" si="26"/>
        <v>1.5145927055260744E-2</v>
      </c>
      <c r="Q22" s="26"/>
      <c r="S22" s="27" t="e">
        <f t="shared" si="27"/>
        <v>#DIV/0!</v>
      </c>
      <c r="T22" s="26">
        <v>41121</v>
      </c>
      <c r="U22" s="27">
        <v>1697.3193000000001</v>
      </c>
      <c r="V22" s="27">
        <f t="shared" si="28"/>
        <v>1.3874323782844922E-2</v>
      </c>
      <c r="W22" s="26">
        <v>41121</v>
      </c>
      <c r="X22" s="27">
        <v>127.0394</v>
      </c>
      <c r="Y22" s="27">
        <f t="shared" si="29"/>
        <v>3.0983758004532458E-3</v>
      </c>
      <c r="Z22" s="26">
        <v>41121</v>
      </c>
      <c r="AA22" s="27">
        <v>112.55</v>
      </c>
      <c r="AB22" s="27">
        <f t="shared" si="30"/>
        <v>6.078483954589986E-3</v>
      </c>
      <c r="AC22" s="26">
        <v>41121</v>
      </c>
      <c r="AD22" s="27">
        <v>1046.3499999999999</v>
      </c>
      <c r="AE22" s="27">
        <f t="shared" si="31"/>
        <v>-5.2780582221538808E-3</v>
      </c>
      <c r="AF22" s="26">
        <v>41121</v>
      </c>
      <c r="AG22" s="27">
        <v>325.06630000000001</v>
      </c>
      <c r="AH22" s="27">
        <f t="shared" si="32"/>
        <v>4.3857812533115714E-2</v>
      </c>
      <c r="AI22" s="26">
        <v>41121</v>
      </c>
      <c r="AJ22" s="27">
        <v>139.88</v>
      </c>
      <c r="AK22" s="27">
        <f t="shared" si="33"/>
        <v>2.7471720287938872E-2</v>
      </c>
      <c r="AL22" s="26">
        <v>41121</v>
      </c>
      <c r="AM22" s="27">
        <v>152.07740000000001</v>
      </c>
      <c r="AN22" s="27">
        <f t="shared" si="34"/>
        <v>9.1426918186909845E-3</v>
      </c>
      <c r="AO22" s="26">
        <v>41121</v>
      </c>
      <c r="AP22" s="27">
        <v>299.51</v>
      </c>
      <c r="AQ22" s="27">
        <f t="shared" si="35"/>
        <v>5.3907597030155907E-2</v>
      </c>
      <c r="AR22" s="26">
        <v>41121</v>
      </c>
      <c r="AS22" s="27">
        <v>1836.76</v>
      </c>
      <c r="AT22" s="27">
        <f t="shared" si="36"/>
        <v>1.3793141513547491E-2</v>
      </c>
      <c r="AU22" s="26">
        <v>41121</v>
      </c>
      <c r="AV22" s="27">
        <v>1389.85</v>
      </c>
      <c r="AW22" s="27">
        <f t="shared" si="37"/>
        <v>1.9026321577828131E-2</v>
      </c>
      <c r="AY22" s="27">
        <f t="shared" si="38"/>
        <v>-3.0626469313435045E-3</v>
      </c>
      <c r="AZ22" s="27">
        <f t="shared" si="39"/>
        <v>-2.3039031734080617E-2</v>
      </c>
      <c r="BA22" s="27">
        <f t="shared" si="3"/>
        <v>5.2331800642806403E-3</v>
      </c>
      <c r="BC22" s="26">
        <v>41121</v>
      </c>
      <c r="BD22" s="27">
        <v>1528.24</v>
      </c>
      <c r="BE22" s="27">
        <f t="shared" si="40"/>
        <v>6.8452086833350467E-3</v>
      </c>
      <c r="BF22" s="26">
        <v>41121</v>
      </c>
      <c r="BG22" s="27">
        <v>1077.8800000000001</v>
      </c>
      <c r="BH22" s="27">
        <f t="shared" si="41"/>
        <v>4.5760832082910596E-3</v>
      </c>
      <c r="BI22" s="26">
        <v>41121</v>
      </c>
      <c r="BJ22" s="27">
        <v>1008.25</v>
      </c>
      <c r="BK22" s="27">
        <f t="shared" si="42"/>
        <v>7.5950632089141212E-3</v>
      </c>
      <c r="BL22" s="26">
        <v>41121</v>
      </c>
      <c r="BM22" s="27">
        <v>384.64</v>
      </c>
      <c r="BN22" s="27">
        <f t="shared" si="1"/>
        <v>8.6272453127047566E-3</v>
      </c>
      <c r="BP22" s="26">
        <v>41090</v>
      </c>
      <c r="BQ22" s="27">
        <v>8.9499999999999996E-3</v>
      </c>
      <c r="BR22" s="27">
        <f t="shared" si="2"/>
        <v>8.9499999999999996E-3</v>
      </c>
      <c r="BT22" s="26">
        <v>41121</v>
      </c>
      <c r="BU22" s="27">
        <v>1204.4100000000001</v>
      </c>
      <c r="BV22" s="27">
        <f t="shared" si="4"/>
        <v>1.2619808306709279E-2</v>
      </c>
      <c r="BX22" s="6">
        <f>VLOOKUP($A22,Replications!$A:$AK,MATCH(BX$2,Replications!$1:$1,0),FALSE)</f>
        <v>2.18E-2</v>
      </c>
      <c r="BY22" s="6">
        <f>VLOOKUP($A22,Replications!$A:$AK,MATCH(BY$2,Replications!$1:$1,0),FALSE)</f>
        <v>2.1499999999999998E-2</v>
      </c>
      <c r="BZ22" s="6">
        <f>VLOOKUP($A22,Replications!$A:$AK,MATCH(BZ$2,Replications!$1:$1,0),FALSE)</f>
        <v>-1.6999999999999999E-3</v>
      </c>
      <c r="CA22" s="6">
        <f>VLOOKUP($A22,Replications!$A:$AK,MATCH(CA$2,Replications!$1:$1,0),FALSE)</f>
        <v>2.53E-2</v>
      </c>
      <c r="CB22" s="6">
        <f>VLOOKUP($A22,Replications!$A:$AK,MATCH(CB$2,Replications!$1:$1,0),FALSE)</f>
        <v>-1.7000000000000001E-2</v>
      </c>
      <c r="CC22" s="6">
        <f>VLOOKUP($A22,Replications!$A:$AK,MATCH(CC$2,Replications!$1:$1,0),FALSE)</f>
        <v>3.5999999999999999E-3</v>
      </c>
      <c r="CD22" s="6">
        <f>VLOOKUP($A22,Replications!$A:$AK,MATCH(CD$2,Replications!$1:$1,0),FALSE)</f>
        <v>1.15E-2</v>
      </c>
      <c r="CE22" s="6">
        <f>VLOOKUP($A22,Replications!$A:$AK,MATCH(CE$2,Replications!$1:$1,0),FALSE)</f>
        <v>1.38E-2</v>
      </c>
      <c r="CF22" s="6">
        <f>VLOOKUP($A22,Replications!$A:$AK,MATCH(CF$2,Replications!$1:$1,0),FALSE)</f>
        <v>9.285714285714286E-3</v>
      </c>
      <c r="CG22" s="6">
        <f>VLOOKUP($A22,Replications!$A:$AK,MATCH(CG$2,Replications!$1:$1,0),FALSE)</f>
        <v>1.78E-2</v>
      </c>
      <c r="CH22" s="113">
        <f>VLOOKUP($A22,'[1]Formated Data'!$A:$ZZ,MATCH(CH$1,'[1]Formated Data'!$1:$1,0),FALSE)</f>
        <v>1.8800000000000001E-2</v>
      </c>
      <c r="CI22" s="113">
        <f>VLOOKUP($A22,'[1]Formated Data'!$A:$ZZ,MATCH(CI$1,'[1]Formated Data'!$1:$1,0),FALSE)</f>
        <v>-2.9999999999999997E-4</v>
      </c>
      <c r="CJ22" s="113">
        <f>VLOOKUP($A22,'[1]Formated Data'!$A:$ZZ,MATCH(CJ$1,'[1]Formated Data'!$1:$1,0),FALSE)</f>
        <v>8.8000000000000005E-3</v>
      </c>
      <c r="CK22" s="113">
        <f>VLOOKUP($A22,'[1]Formated Data'!$A:$ZZ,MATCH(CK$1,'[1]Formated Data'!$1:$1,0),FALSE)</f>
        <v>3.5999999999999999E-3</v>
      </c>
      <c r="CL22" s="113">
        <f>VLOOKUP($A22,'[1]Formated Data'!$A:$ZZ,MATCH(CL$1,'[1]Formated Data'!$1:$1,0),FALSE)</f>
        <v>8.0000000000000002E-3</v>
      </c>
      <c r="CM22" s="113">
        <f>VLOOKUP($A22,'[1]Formated Data'!$A:$ZZ,MATCH(CM$1,'[1]Formated Data'!$1:$1,0),FALSE)</f>
        <v>-3.2000000000000002E-3</v>
      </c>
      <c r="CN22" s="113">
        <f>VLOOKUP($A22,'[1]Formated Data'!$A:$ZZ,MATCH(CN$1,'[1]Formated Data'!$1:$1,0),FALSE)</f>
        <v>-2.4899999999999999E-2</v>
      </c>
      <c r="CO22" s="113">
        <f>VLOOKUP($A22,'[1]Formated Data'!$A:$ZZ,MATCH(CO$1,'[1]Formated Data'!$1:$1,0),FALSE)</f>
        <v>1.7999999999999999E-2</v>
      </c>
      <c r="CP22" s="113">
        <f>VLOOKUP($A22,'[1]Formated Data'!$A:$ZZ,MATCH(CP$1,'[1]Formated Data'!$1:$1,0),FALSE)</f>
        <v>2.6599999999999999E-2</v>
      </c>
      <c r="CQ22" s="113">
        <f>VLOOKUP($A22,'[1]Formated Data'!$A:$ZZ,MATCH(CQ$1,'[1]Formated Data'!$1:$1,0),FALSE)</f>
        <v>9.7000000000000003E-3</v>
      </c>
      <c r="CR22" s="113">
        <f>VLOOKUP($A22,'[1]Formated Data'!$A:$ZZ,MATCH(CR$1,'[1]Formated Data'!$1:$1,0),FALSE)</f>
        <v>6.1000000000000004E-3</v>
      </c>
      <c r="CS22" s="113">
        <f>VLOOKUP($A22,'[1]Formated Data'!$A:$ZZ,MATCH(CS$1,'[1]Formated Data'!$1:$1,0),FALSE)</f>
        <v>2E-3</v>
      </c>
      <c r="CT22" s="113">
        <f>VLOOKUP($A22,'[1]Formated Data'!$A:$ZZ,MATCH(CT$1,'[1]Formated Data'!$1:$1,0),FALSE)</f>
        <v>5.0000000000000001E-3</v>
      </c>
      <c r="CU22" s="113">
        <f>VLOOKUP($A22,'[1]Formated Data'!$A:$ZZ,MATCH(CU$1,'[1]Formated Data'!$1:$1,0),FALSE)</f>
        <v>5.0000000000000001E-3</v>
      </c>
      <c r="CV22" s="113">
        <f>VLOOKUP($A22,'[1]Formated Data'!$A:$ZZ,MATCH(CV$1,'[1]Formated Data'!$1:$1,0),FALSE)</f>
        <v>1.46E-2</v>
      </c>
      <c r="CW22" s="113">
        <f>VLOOKUP($A22,'[1]Formated Data'!$A:$ZZ,MATCH(CW$1,'[1]Formated Data'!$1:$1,0),FALSE)</f>
        <v>2.3699999999999999E-2</v>
      </c>
      <c r="CX22" s="113">
        <f>VLOOKUP($A22,'[1]Formated Data'!$A:$ZZ,MATCH(CX$1,'[1]Formated Data'!$1:$1,0),FALSE)</f>
        <v>1.4500000000000001E-2</v>
      </c>
      <c r="CY22" s="113">
        <f>VLOOKUP($A22,'[1]Formated Data'!$A:$ZZ,MATCH(CY$1,'[1]Formated Data'!$1:$1,0),FALSE)</f>
        <v>5.8999999999999997E-2</v>
      </c>
      <c r="CZ22" s="113">
        <f>VLOOKUP($A22,'[1]Formated Data'!$A:$ZZ,MATCH(CZ$1,'[1]Formated Data'!$1:$1,0),FALSE)</f>
        <v>4.41E-2</v>
      </c>
      <c r="DA22" s="113">
        <f>VLOOKUP($A22,'[1]Formated Data'!$A:$ZZ,MATCH(DA$1,'[1]Formated Data'!$1:$1,0),FALSE)</f>
        <v>4.4000000000000003E-3</v>
      </c>
      <c r="DB22" s="113">
        <f>VLOOKUP($A22,'[1]Formated Data'!$A:$ZZ,MATCH(DB$1,'[1]Formated Data'!$1:$1,0),FALSE)</f>
        <v>1.46E-2</v>
      </c>
      <c r="DC22" s="113">
        <f>VLOOKUP($A22,'[1]Formated Data'!$A:$ZZ,MATCH(DC$1,'[1]Formated Data'!$1:$1,0),FALSE)</f>
        <v>8.3000000000000001E-3</v>
      </c>
      <c r="DD22" s="113">
        <f>VLOOKUP($A22,'[1]Formated Data'!$A:$ZZ,MATCH(DD$1,'[1]Formated Data'!$1:$1,0),FALSE)</f>
        <v>0</v>
      </c>
      <c r="DF22" s="26">
        <v>41121</v>
      </c>
      <c r="DG22" s="27">
        <v>4896.0524999999998</v>
      </c>
      <c r="DH22" s="27">
        <f t="shared" si="5"/>
        <v>7.7948887686105639E-3</v>
      </c>
      <c r="DI22" s="26">
        <v>41121</v>
      </c>
      <c r="DJ22" s="27">
        <v>10663.53</v>
      </c>
      <c r="DK22" s="27">
        <f t="shared" si="6"/>
        <v>8.6568211721329558E-3</v>
      </c>
      <c r="DL22" s="26">
        <v>41121</v>
      </c>
      <c r="DM22" s="27">
        <v>14127.89</v>
      </c>
      <c r="DN22" s="27">
        <f t="shared" si="7"/>
        <v>2.008930183123625E-2</v>
      </c>
      <c r="DO22" s="26">
        <v>41121</v>
      </c>
      <c r="DP22" s="27">
        <v>8995.9500000000007</v>
      </c>
      <c r="DQ22" s="27">
        <f t="shared" si="8"/>
        <v>1.2015785554058356E-2</v>
      </c>
      <c r="DR22" s="26">
        <v>41121</v>
      </c>
      <c r="DS22" s="27">
        <v>11320.97</v>
      </c>
      <c r="DT22" s="27">
        <f t="shared" si="9"/>
        <v>3.1373102782282114E-2</v>
      </c>
      <c r="DU22" s="26">
        <v>41121</v>
      </c>
      <c r="DV22" s="27">
        <v>6463.94</v>
      </c>
      <c r="DW22" s="27">
        <f t="shared" si="10"/>
        <v>9.3077652150965751E-3</v>
      </c>
      <c r="DX22" s="26">
        <v>41121</v>
      </c>
      <c r="DY22" s="27">
        <v>6004.03</v>
      </c>
      <c r="DZ22" s="27">
        <f t="shared" si="11"/>
        <v>1.8882493093219432E-2</v>
      </c>
      <c r="EA22" s="26">
        <v>41121</v>
      </c>
      <c r="EB22" s="27">
        <v>6504.89</v>
      </c>
      <c r="EC22" s="27">
        <f t="shared" si="12"/>
        <v>5.2911273638955869E-4</v>
      </c>
      <c r="ED22" s="26">
        <v>41121</v>
      </c>
      <c r="EE22" s="27">
        <v>12939.89</v>
      </c>
      <c r="EF22" s="27">
        <f t="shared" si="13"/>
        <v>6.2529744593093906E-3</v>
      </c>
      <c r="EG22" s="26">
        <v>41121</v>
      </c>
      <c r="EH22" s="27">
        <v>4137.3100000000004</v>
      </c>
      <c r="EI22" s="27">
        <f t="shared" si="14"/>
        <v>2.6793403402534111E-2</v>
      </c>
      <c r="EK22" s="26">
        <v>41121</v>
      </c>
      <c r="EL22" s="27">
        <v>82.635000000000005</v>
      </c>
      <c r="EM22" s="27">
        <f t="shared" si="15"/>
        <v>1.2348855158219818E-2</v>
      </c>
      <c r="EO22" s="26">
        <v>41121</v>
      </c>
      <c r="EP22" s="27">
        <v>8232.7225999999991</v>
      </c>
      <c r="EQ22" s="27">
        <f t="shared" si="16"/>
        <v>1.225122224262698E-2</v>
      </c>
      <c r="ES22" s="26">
        <v>41121</v>
      </c>
      <c r="ET22" s="27">
        <v>1257.5061000000001</v>
      </c>
      <c r="EU22" s="27">
        <f t="shared" si="17"/>
        <v>2.0107085171105821E-2</v>
      </c>
      <c r="EW22" s="26">
        <v>41121</v>
      </c>
      <c r="EX22" s="27">
        <v>1628.1155000000001</v>
      </c>
      <c r="EY22" s="27">
        <f t="shared" si="18"/>
        <v>1.3079433482364067E-2</v>
      </c>
      <c r="FA22" s="26">
        <v>41121</v>
      </c>
      <c r="FB22" s="27">
        <v>129.8501</v>
      </c>
      <c r="FC22" s="27">
        <f t="shared" si="19"/>
        <v>4.2023570498838758E-2</v>
      </c>
      <c r="FE22" s="26">
        <v>41121</v>
      </c>
      <c r="FF22" s="27">
        <v>520.04449999999997</v>
      </c>
      <c r="FG22" s="27">
        <f t="shared" si="20"/>
        <v>1.0347207192434649E-2</v>
      </c>
      <c r="FI22" s="6">
        <f>VLOOKUP($A22,Funds!$A:$CD,MATCH(Factors!FI$1,Funds!$1:$1,0),FALSE)</f>
        <v>5.0000000000000001E-4</v>
      </c>
      <c r="FJ22" s="6">
        <f>VLOOKUP($A22,Funds!$A:$CD,MATCH(Factors!FJ$1,Funds!$1:$1,0),FALSE)</f>
        <v>4.2499999999999916E-4</v>
      </c>
    </row>
    <row r="23" spans="1:166" x14ac:dyDescent="0.25">
      <c r="A23" s="26">
        <f t="shared" si="21"/>
        <v>41090</v>
      </c>
      <c r="B23" s="26">
        <v>41089</v>
      </c>
      <c r="C23" s="27">
        <v>875.71690000000001</v>
      </c>
      <c r="D23" s="27">
        <f t="shared" si="22"/>
        <v>4.9562181493928215E-2</v>
      </c>
      <c r="E23" s="26">
        <v>41089</v>
      </c>
      <c r="F23" s="27">
        <v>726.95090000000005</v>
      </c>
      <c r="G23" s="27">
        <f t="shared" si="23"/>
        <v>2.7132977914725576E-2</v>
      </c>
      <c r="H23" s="26">
        <v>41089</v>
      </c>
      <c r="I23" s="27">
        <v>1069.5401999999999</v>
      </c>
      <c r="J23" s="27">
        <f t="shared" si="24"/>
        <v>-7.5180811438307904E-3</v>
      </c>
      <c r="K23" s="26">
        <v>41089</v>
      </c>
      <c r="L23" s="27">
        <v>2249.3557000000001</v>
      </c>
      <c r="M23" s="27">
        <f t="shared" si="25"/>
        <v>4.4978441494572641E-2</v>
      </c>
      <c r="N23" s="26">
        <v>41089</v>
      </c>
      <c r="O23" s="27">
        <v>1495.6034</v>
      </c>
      <c r="P23" s="27">
        <f t="shared" si="26"/>
        <v>4.2037070544759914E-2</v>
      </c>
      <c r="Q23" s="26"/>
      <c r="S23" s="27" t="e">
        <f t="shared" si="27"/>
        <v>#DIV/0!</v>
      </c>
      <c r="T23" s="26">
        <v>41089</v>
      </c>
      <c r="U23" s="27">
        <v>1674.0924</v>
      </c>
      <c r="V23" s="27">
        <f t="shared" si="28"/>
        <v>4.1152159721091097E-2</v>
      </c>
      <c r="W23" s="26">
        <v>41089</v>
      </c>
      <c r="X23" s="27">
        <v>126.64700000000001</v>
      </c>
      <c r="Y23" s="27">
        <f t="shared" si="29"/>
        <v>1.4985922897711168E-2</v>
      </c>
      <c r="Z23" s="26">
        <v>41089</v>
      </c>
      <c r="AA23" s="27">
        <v>111.87</v>
      </c>
      <c r="AB23" s="27">
        <f t="shared" si="30"/>
        <v>4.1814118085304663E-2</v>
      </c>
      <c r="AC23" s="26">
        <v>41089</v>
      </c>
      <c r="AD23" s="27">
        <v>1051.902</v>
      </c>
      <c r="AE23" s="27">
        <f t="shared" si="31"/>
        <v>-1.668611042559387E-2</v>
      </c>
      <c r="AF23" s="26">
        <v>41089</v>
      </c>
      <c r="AG23" s="27">
        <v>311.40859999999998</v>
      </c>
      <c r="AH23" s="27">
        <f t="shared" si="32"/>
        <v>3.445256415239184E-2</v>
      </c>
      <c r="AI23" s="26">
        <v>41089</v>
      </c>
      <c r="AJ23" s="27">
        <v>136.13999999999999</v>
      </c>
      <c r="AK23" s="27">
        <f t="shared" si="33"/>
        <v>-6.0066280033140185E-2</v>
      </c>
      <c r="AL23" s="26">
        <v>41089</v>
      </c>
      <c r="AM23" s="27">
        <v>150.6996</v>
      </c>
      <c r="AN23" s="27">
        <f t="shared" si="34"/>
        <v>1.4979312068115203E-3</v>
      </c>
      <c r="AO23" s="26">
        <v>41089</v>
      </c>
      <c r="AP23" s="27">
        <v>284.19</v>
      </c>
      <c r="AQ23" s="27">
        <f t="shared" si="35"/>
        <v>4.1103417958017197E-2</v>
      </c>
      <c r="AR23" s="26">
        <v>41089</v>
      </c>
      <c r="AS23" s="27">
        <v>1811.77</v>
      </c>
      <c r="AT23" s="27">
        <f t="shared" si="36"/>
        <v>3.9198036553300675E-4</v>
      </c>
      <c r="AU23" s="26">
        <v>41089</v>
      </c>
      <c r="AV23" s="27">
        <v>1363.9</v>
      </c>
      <c r="AW23" s="27">
        <f t="shared" si="37"/>
        <v>2.1112525267650062E-2</v>
      </c>
      <c r="AY23" s="27">
        <f t="shared" si="38"/>
        <v>2.2429203579202639E-2</v>
      </c>
      <c r="AZ23" s="27">
        <f t="shared" si="39"/>
        <v>2.9413709498127272E-3</v>
      </c>
      <c r="BA23" s="27">
        <f t="shared" si="3"/>
        <v>2.0720544902117055E-2</v>
      </c>
      <c r="BC23" s="26">
        <v>41089</v>
      </c>
      <c r="BD23" s="27">
        <v>1517.85</v>
      </c>
      <c r="BE23" s="27">
        <f t="shared" si="40"/>
        <v>2.3443175064385979E-3</v>
      </c>
      <c r="BF23" s="26">
        <v>41089</v>
      </c>
      <c r="BG23" s="27">
        <v>1072.97</v>
      </c>
      <c r="BH23" s="27">
        <f t="shared" si="41"/>
        <v>-8.8769421197508747E-3</v>
      </c>
      <c r="BI23" s="26">
        <v>41089</v>
      </c>
      <c r="BJ23" s="27">
        <v>1000.65</v>
      </c>
      <c r="BK23" s="27">
        <f t="shared" si="42"/>
        <v>-4.1202639357477144E-3</v>
      </c>
      <c r="BL23" s="26">
        <v>41090</v>
      </c>
      <c r="BM23" s="27">
        <v>381.35</v>
      </c>
      <c r="BN23" s="27">
        <f t="shared" si="1"/>
        <v>3.2886082609839828E-3</v>
      </c>
      <c r="BP23" s="26">
        <v>41060</v>
      </c>
      <c r="BQ23" s="27">
        <v>-4.3800000000000002E-3</v>
      </c>
      <c r="BR23" s="27">
        <f t="shared" si="2"/>
        <v>-4.3800000000000002E-3</v>
      </c>
      <c r="BT23" s="26">
        <v>41089</v>
      </c>
      <c r="BU23" s="27">
        <v>1189.4000000000001</v>
      </c>
      <c r="BV23" s="27">
        <f t="shared" si="4"/>
        <v>3.4215903656362956E-2</v>
      </c>
      <c r="BX23" s="6">
        <f>VLOOKUP($A23,Replications!$A:$AK,MATCH(BX$2,Replications!$1:$1,0),FALSE)</f>
        <v>6.4500000000000002E-2</v>
      </c>
      <c r="BY23" s="6">
        <f>VLOOKUP($A23,Replications!$A:$AK,MATCH(BY$2,Replications!$1:$1,0),FALSE)</f>
        <v>8.8999999999999999E-3</v>
      </c>
      <c r="BZ23" s="6">
        <f>VLOOKUP($A23,Replications!$A:$AK,MATCH(BZ$2,Replications!$1:$1,0),FALSE)</f>
        <v>2.1399999999999999E-2</v>
      </c>
      <c r="CA23" s="6">
        <f>VLOOKUP($A23,Replications!$A:$AK,MATCH(CA$2,Replications!$1:$1,0),FALSE)</f>
        <v>0.1176</v>
      </c>
      <c r="CB23" s="6">
        <f>VLOOKUP($A23,Replications!$A:$AK,MATCH(CB$2,Replications!$1:$1,0),FALSE)</f>
        <v>2.1499999999999998E-2</v>
      </c>
      <c r="CC23" s="6">
        <f>VLOOKUP($A23,Replications!$A:$AK,MATCH(CC$2,Replications!$1:$1,0),FALSE)</f>
        <v>1.41E-2</v>
      </c>
      <c r="CD23" s="6">
        <f>VLOOKUP($A23,Replications!$A:$AK,MATCH(CD$2,Replications!$1:$1,0),FALSE)</f>
        <v>4.99E-2</v>
      </c>
      <c r="CE23" s="6">
        <f>VLOOKUP($A23,Replications!$A:$AK,MATCH(CE$2,Replications!$1:$1,0),FALSE)</f>
        <v>4.1200000000000001E-2</v>
      </c>
      <c r="CF23" s="6">
        <f>VLOOKUP($A23,Replications!$A:$AK,MATCH(CF$2,Replications!$1:$1,0),FALSE)</f>
        <v>4.2557142857142856E-2</v>
      </c>
      <c r="CG23" s="6">
        <f>VLOOKUP($A23,Replications!$A:$AK,MATCH(CG$2,Replications!$1:$1,0),FALSE)</f>
        <v>5.4899999999999997E-2</v>
      </c>
      <c r="CH23" s="113">
        <f>VLOOKUP($A23,'[1]Formated Data'!$A:$ZZ,MATCH(CH$1,'[1]Formated Data'!$1:$1,0),FALSE)</f>
        <v>6.9999999999999999E-4</v>
      </c>
      <c r="CI23" s="113">
        <f>VLOOKUP($A23,'[1]Formated Data'!$A:$ZZ,MATCH(CI$1,'[1]Formated Data'!$1:$1,0),FALSE)</f>
        <v>-3.8999999999999998E-3</v>
      </c>
      <c r="CJ23" s="113">
        <f>VLOOKUP($A23,'[1]Formated Data'!$A:$ZZ,MATCH(CJ$1,'[1]Formated Data'!$1:$1,0),FALSE)</f>
        <v>2.8E-3</v>
      </c>
      <c r="CK23" s="113">
        <f>VLOOKUP($A23,'[1]Formated Data'!$A:$ZZ,MATCH(CK$1,'[1]Formated Data'!$1:$1,0),FALSE)</f>
        <v>1.1999999999999999E-3</v>
      </c>
      <c r="CL23" s="113">
        <f>VLOOKUP($A23,'[1]Formated Data'!$A:$ZZ,MATCH(CL$1,'[1]Formated Data'!$1:$1,0),FALSE)</f>
        <v>-4.0000000000000001E-3</v>
      </c>
      <c r="CM23" s="113">
        <f>VLOOKUP($A23,'[1]Formated Data'!$A:$ZZ,MATCH(CM$1,'[1]Formated Data'!$1:$1,0),FALSE)</f>
        <v>5.0000000000000001E-3</v>
      </c>
      <c r="CN23" s="113">
        <f>VLOOKUP($A23,'[1]Formated Data'!$A:$ZZ,MATCH(CN$1,'[1]Formated Data'!$1:$1,0),FALSE)</f>
        <v>2.7199999999999998E-2</v>
      </c>
      <c r="CO23" s="113">
        <f>VLOOKUP($A23,'[1]Formated Data'!$A:$ZZ,MATCH(CO$1,'[1]Formated Data'!$1:$1,0),FALSE)</f>
        <v>-2.9000000000000001E-2</v>
      </c>
      <c r="CP23" s="113">
        <f>VLOOKUP($A23,'[1]Formated Data'!$A:$ZZ,MATCH(CP$1,'[1]Formated Data'!$1:$1,0),FALSE)</f>
        <v>-1.14E-2</v>
      </c>
      <c r="CQ23" s="113">
        <f>VLOOKUP($A23,'[1]Formated Data'!$A:$ZZ,MATCH(CQ$1,'[1]Formated Data'!$1:$1,0),FALSE)</f>
        <v>1.9300000000000001E-2</v>
      </c>
      <c r="CR23" s="113">
        <f>VLOOKUP($A23,'[1]Formated Data'!$A:$ZZ,MATCH(CR$1,'[1]Formated Data'!$1:$1,0),FALSE)</f>
        <v>2.7000000000000001E-3</v>
      </c>
      <c r="CS23" s="113">
        <f>VLOOKUP($A23,'[1]Formated Data'!$A:$ZZ,MATCH(CS$1,'[1]Formated Data'!$1:$1,0),FALSE)</f>
        <v>5.0000000000000001E-3</v>
      </c>
      <c r="CT23" s="113">
        <f>VLOOKUP($A23,'[1]Formated Data'!$A:$ZZ,MATCH(CT$1,'[1]Formated Data'!$1:$1,0),FALSE)</f>
        <v>1.11E-2</v>
      </c>
      <c r="CU23" s="113">
        <f>VLOOKUP($A23,'[1]Formated Data'!$A:$ZZ,MATCH(CU$1,'[1]Formated Data'!$1:$1,0),FALSE)</f>
        <v>-9.1999999999999998E-3</v>
      </c>
      <c r="CV23" s="113">
        <f>VLOOKUP($A23,'[1]Formated Data'!$A:$ZZ,MATCH(CV$1,'[1]Formated Data'!$1:$1,0),FALSE)</f>
        <v>-3.0000000000000001E-3</v>
      </c>
      <c r="CW23" s="113">
        <f>VLOOKUP($A23,'[1]Formated Data'!$A:$ZZ,MATCH(CW$1,'[1]Formated Data'!$1:$1,0),FALSE)</f>
        <v>-2.2200000000000001E-2</v>
      </c>
      <c r="CX23" s="113">
        <f>VLOOKUP($A23,'[1]Formated Data'!$A:$ZZ,MATCH(CX$1,'[1]Formated Data'!$1:$1,0),FALSE)</f>
        <v>-4.0000000000000001E-3</v>
      </c>
      <c r="CY23" s="113">
        <f>VLOOKUP($A23,'[1]Formated Data'!$A:$ZZ,MATCH(CY$1,'[1]Formated Data'!$1:$1,0),FALSE)</f>
        <v>-2.5100000000000001E-2</v>
      </c>
      <c r="CZ23" s="113">
        <f>VLOOKUP($A23,'[1]Formated Data'!$A:$ZZ,MATCH(CZ$1,'[1]Formated Data'!$1:$1,0),FALSE)</f>
        <v>-3.1699999999999999E-2</v>
      </c>
      <c r="DA23" s="113">
        <f>VLOOKUP($A23,'[1]Formated Data'!$A:$ZZ,MATCH(DA$1,'[1]Formated Data'!$1:$1,0),FALSE)</f>
        <v>-5.7000000000000002E-3</v>
      </c>
      <c r="DB23" s="113">
        <f>VLOOKUP($A23,'[1]Formated Data'!$A:$ZZ,MATCH(DB$1,'[1]Formated Data'!$1:$1,0),FALSE)</f>
        <v>2.5000000000000001E-3</v>
      </c>
      <c r="DC23" s="113">
        <f>VLOOKUP($A23,'[1]Formated Data'!$A:$ZZ,MATCH(DC$1,'[1]Formated Data'!$1:$1,0),FALSE)</f>
        <v>2.3E-3</v>
      </c>
      <c r="DD23" s="113">
        <f>VLOOKUP($A23,'[1]Formated Data'!$A:$ZZ,MATCH(DD$1,'[1]Formated Data'!$1:$1,0),FALSE)</f>
        <v>0</v>
      </c>
      <c r="DF23" s="26">
        <v>41090</v>
      </c>
      <c r="DG23" s="27">
        <v>4858.1835000000001</v>
      </c>
      <c r="DH23" s="27">
        <f t="shared" si="5"/>
        <v>-3.4824899738699067E-3</v>
      </c>
      <c r="DI23" s="26">
        <v>41090</v>
      </c>
      <c r="DJ23" s="27">
        <v>10572.01</v>
      </c>
      <c r="DK23" s="27">
        <f t="shared" si="6"/>
        <v>2.8781018567267669E-3</v>
      </c>
      <c r="DL23" s="26">
        <v>41090</v>
      </c>
      <c r="DM23" s="27">
        <v>13849.66</v>
      </c>
      <c r="DN23" s="27">
        <f t="shared" si="7"/>
        <v>-1.4201540588134054E-2</v>
      </c>
      <c r="DO23" s="26">
        <v>41090</v>
      </c>
      <c r="DP23" s="27">
        <v>8889.14</v>
      </c>
      <c r="DQ23" s="27">
        <f t="shared" si="8"/>
        <v>8.8260962824167066E-3</v>
      </c>
      <c r="DR23" s="26">
        <v>41090</v>
      </c>
      <c r="DS23" s="27">
        <v>10976.6</v>
      </c>
      <c r="DT23" s="27">
        <f t="shared" si="9"/>
        <v>-3.2282237936588687E-2</v>
      </c>
      <c r="DU23" s="26">
        <v>41090</v>
      </c>
      <c r="DV23" s="27">
        <v>6404.33</v>
      </c>
      <c r="DW23" s="27">
        <f t="shared" si="10"/>
        <v>6.9875422373657514E-3</v>
      </c>
      <c r="DX23" s="26">
        <v>41090</v>
      </c>
      <c r="DY23" s="27">
        <v>5892.76</v>
      </c>
      <c r="DZ23" s="27">
        <f t="shared" si="11"/>
        <v>1.0581266527869726E-2</v>
      </c>
      <c r="EA23" s="26">
        <v>41090</v>
      </c>
      <c r="EB23" s="27">
        <v>6501.45</v>
      </c>
      <c r="EC23" s="27">
        <f t="shared" si="12"/>
        <v>5.5402940972770764E-4</v>
      </c>
      <c r="ED23" s="26">
        <v>41090</v>
      </c>
      <c r="EE23" s="27">
        <v>12859.48</v>
      </c>
      <c r="EF23" s="27">
        <f t="shared" si="13"/>
        <v>1.5152113196405859E-2</v>
      </c>
      <c r="EG23" s="26">
        <v>41090</v>
      </c>
      <c r="EH23" s="27">
        <v>4029.35</v>
      </c>
      <c r="EI23" s="27">
        <f t="shared" si="14"/>
        <v>1.20130000602785E-2</v>
      </c>
      <c r="EK23" s="26">
        <v>41089</v>
      </c>
      <c r="EL23" s="27">
        <v>81.626999999999995</v>
      </c>
      <c r="EM23" s="27">
        <f t="shared" si="15"/>
        <v>-1.7051407102344651E-2</v>
      </c>
      <c r="EO23" s="26">
        <v>41089</v>
      </c>
      <c r="EP23" s="27">
        <v>8133.0824000000002</v>
      </c>
      <c r="EQ23" s="27">
        <f t="shared" si="16"/>
        <v>5.0243214132646541E-2</v>
      </c>
      <c r="ES23" s="26">
        <v>41089</v>
      </c>
      <c r="ET23" s="27">
        <v>1232.7197000000001</v>
      </c>
      <c r="EU23" s="27">
        <f t="shared" si="17"/>
        <v>3.8557440062115367E-2</v>
      </c>
      <c r="EW23" s="26">
        <v>41089</v>
      </c>
      <c r="EX23" s="27">
        <v>1607.0956000000001</v>
      </c>
      <c r="EY23" s="27">
        <f t="shared" si="18"/>
        <v>5.1775424814769044E-2</v>
      </c>
      <c r="FA23" s="26">
        <v>41089</v>
      </c>
      <c r="FB23" s="27">
        <v>124.6134</v>
      </c>
      <c r="FC23" s="27">
        <f t="shared" si="19"/>
        <v>5.196893733016017E-2</v>
      </c>
      <c r="FE23" s="26">
        <v>41089</v>
      </c>
      <c r="FF23" s="27">
        <v>514.71860000000004</v>
      </c>
      <c r="FG23" s="27">
        <f t="shared" si="20"/>
        <v>-5.2230185433101983E-3</v>
      </c>
      <c r="FI23" s="6">
        <f>VLOOKUP($A23,Funds!$A:$CD,MATCH(Factors!FI$1,Funds!$1:$1,0),FALSE)</f>
        <v>2.4899999999999999E-2</v>
      </c>
      <c r="FJ23" s="6">
        <f>VLOOKUP($A23,Funds!$A:$CD,MATCH(Factors!FJ$1,Funds!$1:$1,0),FALSE)</f>
        <v>2.4899999999999999E-2</v>
      </c>
    </row>
    <row r="24" spans="1:166" x14ac:dyDescent="0.25">
      <c r="A24" s="26">
        <f t="shared" si="21"/>
        <v>41060</v>
      </c>
      <c r="B24" s="26">
        <v>41060</v>
      </c>
      <c r="C24" s="27">
        <v>834.36400000000003</v>
      </c>
      <c r="D24" s="27">
        <f t="shared" si="22"/>
        <v>-5.8578274515255213E-2</v>
      </c>
      <c r="E24" s="26">
        <v>41060</v>
      </c>
      <c r="F24" s="27">
        <v>707.74760000000003</v>
      </c>
      <c r="G24" s="27">
        <f t="shared" si="23"/>
        <v>-6.4102981154520622E-2</v>
      </c>
      <c r="H24" s="26">
        <v>41060</v>
      </c>
      <c r="I24" s="27">
        <v>1077.6420000000001</v>
      </c>
      <c r="J24" s="27">
        <f t="shared" si="24"/>
        <v>4.3515697443370138E-2</v>
      </c>
      <c r="K24" s="26">
        <v>41060</v>
      </c>
      <c r="L24" s="27">
        <v>2152.5378999999998</v>
      </c>
      <c r="M24" s="27">
        <f t="shared" si="25"/>
        <v>-6.7467667149741062E-2</v>
      </c>
      <c r="N24" s="26">
        <v>41060</v>
      </c>
      <c r="O24" s="27">
        <v>1435.2689</v>
      </c>
      <c r="P24" s="27">
        <f t="shared" si="26"/>
        <v>-5.9236420065644446E-2</v>
      </c>
      <c r="Q24" s="26"/>
      <c r="S24" s="27" t="e">
        <f t="shared" si="27"/>
        <v>#DIV/0!</v>
      </c>
      <c r="T24" s="26">
        <v>41060</v>
      </c>
      <c r="U24" s="27">
        <v>1607.9229</v>
      </c>
      <c r="V24" s="27">
        <f t="shared" si="28"/>
        <v>-6.0044577535835475E-2</v>
      </c>
      <c r="W24" s="26">
        <v>41060</v>
      </c>
      <c r="X24" s="27">
        <v>124.7771</v>
      </c>
      <c r="Y24" s="27">
        <f t="shared" si="29"/>
        <v>9.9154857264349694E-4</v>
      </c>
      <c r="Z24" s="26">
        <v>41060</v>
      </c>
      <c r="AA24" s="27">
        <v>107.38</v>
      </c>
      <c r="AB24" s="27">
        <f t="shared" si="30"/>
        <v>-5.2668725187472454E-2</v>
      </c>
      <c r="AC24" s="26">
        <v>41060</v>
      </c>
      <c r="AD24" s="27">
        <v>1069.752</v>
      </c>
      <c r="AE24" s="27">
        <f t="shared" si="31"/>
        <v>5.2004681031006861E-2</v>
      </c>
      <c r="AF24" s="26">
        <v>41060</v>
      </c>
      <c r="AG24" s="27">
        <v>301.03710000000001</v>
      </c>
      <c r="AH24" s="27">
        <f t="shared" si="32"/>
        <v>-0.10036990860167494</v>
      </c>
      <c r="AI24" s="26">
        <v>41060</v>
      </c>
      <c r="AJ24" s="27">
        <v>144.84</v>
      </c>
      <c r="AK24" s="27">
        <f t="shared" si="33"/>
        <v>6.0632688927943823E-2</v>
      </c>
      <c r="AL24" s="26">
        <v>41060</v>
      </c>
      <c r="AM24" s="27">
        <v>150.4742</v>
      </c>
      <c r="AN24" s="27">
        <f t="shared" si="34"/>
        <v>1.8962723068338683E-3</v>
      </c>
      <c r="AO24" s="26">
        <v>41060</v>
      </c>
      <c r="AP24" s="27">
        <v>272.97000000000003</v>
      </c>
      <c r="AQ24" s="27">
        <f t="shared" si="35"/>
        <v>-0.10779539140382399</v>
      </c>
      <c r="AR24" s="26">
        <v>41060</v>
      </c>
      <c r="AS24" s="27">
        <v>1811.0600999999999</v>
      </c>
      <c r="AT24" s="27">
        <f t="shared" si="36"/>
        <v>9.0483730428885245E-3</v>
      </c>
      <c r="AU24" s="26">
        <v>41060</v>
      </c>
      <c r="AV24" s="27">
        <v>1335.7</v>
      </c>
      <c r="AW24" s="27">
        <f t="shared" si="37"/>
        <v>-1.305629650428175E-2</v>
      </c>
      <c r="AY24" s="27">
        <f t="shared" si="38"/>
        <v>5.5247066392654087E-3</v>
      </c>
      <c r="AZ24" s="27">
        <f t="shared" si="39"/>
        <v>-8.2312470840966157E-3</v>
      </c>
      <c r="BA24" s="27">
        <f t="shared" si="3"/>
        <v>-2.2104669547170275E-2</v>
      </c>
      <c r="BC24" s="26">
        <v>41060</v>
      </c>
      <c r="BD24" s="27">
        <v>1514.3</v>
      </c>
      <c r="BE24" s="27">
        <f t="shared" si="40"/>
        <v>-2.824213410682086E-2</v>
      </c>
      <c r="BF24" s="26">
        <v>41060</v>
      </c>
      <c r="BG24" s="27">
        <v>1082.58</v>
      </c>
      <c r="BH24" s="27">
        <f t="shared" si="41"/>
        <v>-1.7015944502960068E-2</v>
      </c>
      <c r="BI24" s="26">
        <v>41060</v>
      </c>
      <c r="BJ24" s="27">
        <v>1004.79</v>
      </c>
      <c r="BK24" s="27">
        <f t="shared" si="42"/>
        <v>-3.5423206520174055E-2</v>
      </c>
      <c r="BL24" s="26">
        <v>41060</v>
      </c>
      <c r="BM24" s="27">
        <v>380.1</v>
      </c>
      <c r="BN24" s="27">
        <f t="shared" si="1"/>
        <v>-8.3744227909524627E-3</v>
      </c>
      <c r="BP24" s="26">
        <v>41029</v>
      </c>
      <c r="BQ24" s="27">
        <v>2.3E-3</v>
      </c>
      <c r="BR24" s="27">
        <f t="shared" si="2"/>
        <v>2.3E-3</v>
      </c>
      <c r="BT24" s="26">
        <v>41060</v>
      </c>
      <c r="BU24" s="27">
        <v>1150.05</v>
      </c>
      <c r="BV24" s="27">
        <f t="shared" si="4"/>
        <v>-3.5508516508860444E-2</v>
      </c>
      <c r="BX24" s="6">
        <f>VLOOKUP($A24,Replications!$A:$AK,MATCH(BX$2,Replications!$1:$1,0),FALSE)</f>
        <v>-7.5399999999999995E-2</v>
      </c>
      <c r="BY24" s="6">
        <f>VLOOKUP($A24,Replications!$A:$AK,MATCH(BY$2,Replications!$1:$1,0),FALSE)</f>
        <v>-7.85E-2</v>
      </c>
      <c r="BZ24" s="6">
        <f>VLOOKUP($A24,Replications!$A:$AK,MATCH(BZ$2,Replications!$1:$1,0),FALSE)</f>
        <v>-8.8300000000000003E-2</v>
      </c>
      <c r="CA24" s="6">
        <f>VLOOKUP($A24,Replications!$A:$AK,MATCH(CA$2,Replications!$1:$1,0),FALSE)</f>
        <v>1.09E-2</v>
      </c>
      <c r="CB24" s="6">
        <f>VLOOKUP($A24,Replications!$A:$AK,MATCH(CB$2,Replications!$1:$1,0),FALSE)</f>
        <v>-6.3700000000000007E-2</v>
      </c>
      <c r="CC24" s="6">
        <f>VLOOKUP($A24,Replications!$A:$AK,MATCH(CC$2,Replications!$1:$1,0),FALSE)</f>
        <v>-7.4499999999999997E-2</v>
      </c>
      <c r="CD24" s="6">
        <f>VLOOKUP($A24,Replications!$A:$AK,MATCH(CD$2,Replications!$1:$1,0),FALSE)</f>
        <v>-8.1500000000000003E-2</v>
      </c>
      <c r="CE24" s="6">
        <f>VLOOKUP($A24,Replications!$A:$AK,MATCH(CE$2,Replications!$1:$1,0),FALSE)</f>
        <v>-0.06</v>
      </c>
      <c r="CF24" s="6">
        <f>VLOOKUP($A24,Replications!$A:$AK,MATCH(CF$2,Replications!$1:$1,0),FALSE)</f>
        <v>-6.4428571428571432E-2</v>
      </c>
      <c r="CG24" s="6">
        <f>VLOOKUP($A24,Replications!$A:$AK,MATCH(CG$2,Replications!$1:$1,0),FALSE)</f>
        <v>-6.4299999999999996E-2</v>
      </c>
      <c r="CH24" s="113">
        <f>VLOOKUP($A24,'[1]Formated Data'!$A:$ZZ,MATCH(CH$1,'[1]Formated Data'!$1:$1,0),FALSE)</f>
        <v>-4.7999999999999996E-3</v>
      </c>
      <c r="CI24" s="113">
        <f>VLOOKUP($A24,'[1]Formated Data'!$A:$ZZ,MATCH(CI$1,'[1]Formated Data'!$1:$1,0),FALSE)</f>
        <v>1.8200000000000001E-2</v>
      </c>
      <c r="CJ24" s="113">
        <f>VLOOKUP($A24,'[1]Formated Data'!$A:$ZZ,MATCH(CJ$1,'[1]Formated Data'!$1:$1,0),FALSE)</f>
        <v>-5.7000000000000002E-3</v>
      </c>
      <c r="CK24" s="113">
        <f>VLOOKUP($A24,'[1]Formated Data'!$A:$ZZ,MATCH(CK$1,'[1]Formated Data'!$1:$1,0),FALSE)</f>
        <v>-2.3E-3</v>
      </c>
      <c r="CL24" s="113">
        <f>VLOOKUP($A24,'[1]Formated Data'!$A:$ZZ,MATCH(CL$1,'[1]Formated Data'!$1:$1,0),FALSE)</f>
        <v>-2.5700000000000001E-2</v>
      </c>
      <c r="CM24" s="113">
        <f>VLOOKUP($A24,'[1]Formated Data'!$A:$ZZ,MATCH(CM$1,'[1]Formated Data'!$1:$1,0),FALSE)</f>
        <v>2.5000000000000001E-3</v>
      </c>
      <c r="CN24" s="113">
        <f>VLOOKUP($A24,'[1]Formated Data'!$A:$ZZ,MATCH(CN$1,'[1]Formated Data'!$1:$1,0),FALSE)</f>
        <v>-2.9700000000000001E-2</v>
      </c>
      <c r="CO24" s="113">
        <f>VLOOKUP($A24,'[1]Formated Data'!$A:$ZZ,MATCH(CO$1,'[1]Formated Data'!$1:$1,0),FALSE)</f>
        <v>-3.1E-2</v>
      </c>
      <c r="CP24" s="113">
        <f>VLOOKUP($A24,'[1]Formated Data'!$A:$ZZ,MATCH(CP$1,'[1]Formated Data'!$1:$1,0),FALSE)</f>
        <v>-7.0000000000000001E-3</v>
      </c>
      <c r="CQ24" s="113">
        <f>VLOOKUP($A24,'[1]Formated Data'!$A:$ZZ,MATCH(CQ$1,'[1]Formated Data'!$1:$1,0),FALSE)</f>
        <v>-4.2099999999999999E-2</v>
      </c>
      <c r="CR24" s="113">
        <f>VLOOKUP($A24,'[1]Formated Data'!$A:$ZZ,MATCH(CR$1,'[1]Formated Data'!$1:$1,0),FALSE)</f>
        <v>-3.8E-3</v>
      </c>
      <c r="CS24" s="113">
        <f>VLOOKUP($A24,'[1]Formated Data'!$A:$ZZ,MATCH(CS$1,'[1]Formated Data'!$1:$1,0),FALSE)</f>
        <v>-1.2999999999999999E-2</v>
      </c>
      <c r="CT24" s="113">
        <f>VLOOKUP($A24,'[1]Formated Data'!$A:$ZZ,MATCH(CT$1,'[1]Formated Data'!$1:$1,0),FALSE)</f>
        <v>-1.7999999999999999E-2</v>
      </c>
      <c r="CU24" s="113">
        <f>VLOOKUP($A24,'[1]Formated Data'!$A:$ZZ,MATCH(CU$1,'[1]Formated Data'!$1:$1,0),FALSE)</f>
        <v>-3.2000000000000001E-2</v>
      </c>
      <c r="CV24" s="113">
        <f>VLOOKUP($A24,'[1]Formated Data'!$A:$ZZ,MATCH(CV$1,'[1]Formated Data'!$1:$1,0),FALSE)</f>
        <v>-6.9800000000000001E-2</v>
      </c>
      <c r="CW24" s="113">
        <f>VLOOKUP($A24,'[1]Formated Data'!$A:$ZZ,MATCH(CW$1,'[1]Formated Data'!$1:$1,0),FALSE)</f>
        <v>-1.7600000000000001E-2</v>
      </c>
      <c r="CX24" s="113">
        <f>VLOOKUP($A24,'[1]Formated Data'!$A:$ZZ,MATCH(CX$1,'[1]Formated Data'!$1:$1,0),FALSE)</f>
        <v>2.5999999999999999E-3</v>
      </c>
      <c r="CY24" s="113">
        <f>VLOOKUP($A24,'[1]Formated Data'!$A:$ZZ,MATCH(CY$1,'[1]Formated Data'!$1:$1,0),FALSE)</f>
        <v>1.4999999999999999E-2</v>
      </c>
      <c r="CZ24" s="113">
        <f>VLOOKUP($A24,'[1]Formated Data'!$A:$ZZ,MATCH(CZ$1,'[1]Formated Data'!$1:$1,0),FALSE)</f>
        <v>-2.2000000000000001E-3</v>
      </c>
      <c r="DA24" s="113">
        <f>VLOOKUP($A24,'[1]Formated Data'!$A:$ZZ,MATCH(DA$1,'[1]Formated Data'!$1:$1,0),FALSE)</f>
        <v>8.0000000000000002E-3</v>
      </c>
      <c r="DB24" s="113">
        <f>VLOOKUP($A24,'[1]Formated Data'!$A:$ZZ,MATCH(DB$1,'[1]Formated Data'!$1:$1,0),FALSE)</f>
        <v>8.5000000000000006E-3</v>
      </c>
      <c r="DC24" s="113">
        <f>VLOOKUP($A24,'[1]Formated Data'!$A:$ZZ,MATCH(DC$1,'[1]Formated Data'!$1:$1,0),FALSE)</f>
        <v>-3.3999999999999998E-3</v>
      </c>
      <c r="DD24" s="113">
        <f>VLOOKUP($A24,'[1]Formated Data'!$A:$ZZ,MATCH(DD$1,'[1]Formated Data'!$1:$1,0),FALSE)</f>
        <v>-6.0000000000000001E-3</v>
      </c>
      <c r="DF24" s="26">
        <v>41060</v>
      </c>
      <c r="DG24" s="27">
        <v>4875.1611999999996</v>
      </c>
      <c r="DH24" s="27">
        <f t="shared" si="5"/>
        <v>-1.7155700714674538E-2</v>
      </c>
      <c r="DI24" s="26">
        <v>41060</v>
      </c>
      <c r="DJ24" s="27">
        <v>10541.67</v>
      </c>
      <c r="DK24" s="27">
        <f t="shared" si="6"/>
        <v>-2.6105297000066474E-2</v>
      </c>
      <c r="DL24" s="26">
        <v>41060</v>
      </c>
      <c r="DM24" s="27">
        <v>14049.18</v>
      </c>
      <c r="DN24" s="27">
        <f t="shared" si="7"/>
        <v>4.0363904035676246E-3</v>
      </c>
      <c r="DO24" s="26">
        <v>41060</v>
      </c>
      <c r="DP24" s="27">
        <v>8811.3700000000008</v>
      </c>
      <c r="DQ24" s="27">
        <f t="shared" si="8"/>
        <v>-1.0544318139708242E-2</v>
      </c>
      <c r="DR24" s="26">
        <v>41060</v>
      </c>
      <c r="DS24" s="27">
        <v>11342.77</v>
      </c>
      <c r="DT24" s="27">
        <f t="shared" si="9"/>
        <v>3.4828907190121994E-2</v>
      </c>
      <c r="DU24" s="26">
        <v>41060</v>
      </c>
      <c r="DV24" s="27">
        <v>6359.89</v>
      </c>
      <c r="DW24" s="27">
        <f t="shared" si="10"/>
        <v>-1.9778922416317513E-2</v>
      </c>
      <c r="DX24" s="26">
        <v>41060</v>
      </c>
      <c r="DY24" s="27">
        <v>5831.06</v>
      </c>
      <c r="DZ24" s="27">
        <f t="shared" si="11"/>
        <v>4.4996158444361445E-3</v>
      </c>
      <c r="EA24" s="26">
        <v>41060</v>
      </c>
      <c r="EB24" s="27">
        <v>6497.85</v>
      </c>
      <c r="EC24" s="27">
        <f t="shared" si="12"/>
        <v>-4.5209701931561153E-3</v>
      </c>
      <c r="ED24" s="26">
        <v>41060</v>
      </c>
      <c r="EE24" s="27">
        <v>12667.54</v>
      </c>
      <c r="EF24" s="27">
        <f t="shared" si="13"/>
        <v>-4.0049893756005539E-2</v>
      </c>
      <c r="EG24" s="26">
        <v>41060</v>
      </c>
      <c r="EH24" s="27">
        <v>3981.52</v>
      </c>
      <c r="EI24" s="27">
        <f t="shared" si="14"/>
        <v>-4.9479800801187857E-2</v>
      </c>
      <c r="EK24" s="26">
        <v>41060</v>
      </c>
      <c r="EL24" s="27">
        <v>83.043000000000006</v>
      </c>
      <c r="EM24" s="27">
        <f t="shared" si="15"/>
        <v>5.4166243525947122E-2</v>
      </c>
      <c r="EO24" s="26">
        <v>41060</v>
      </c>
      <c r="EP24" s="27">
        <v>7743.9989999999998</v>
      </c>
      <c r="EQ24" s="27">
        <f t="shared" si="16"/>
        <v>-6.7282226752199192E-2</v>
      </c>
      <c r="ES24" s="26">
        <v>41060</v>
      </c>
      <c r="ET24" s="27">
        <v>1186.9538</v>
      </c>
      <c r="EU24" s="27">
        <f t="shared" si="17"/>
        <v>-0.11159883181552033</v>
      </c>
      <c r="EW24" s="26">
        <v>41060</v>
      </c>
      <c r="EX24" s="27">
        <v>1527.9836</v>
      </c>
      <c r="EY24" s="27">
        <f t="shared" si="18"/>
        <v>-8.5349810462453379E-2</v>
      </c>
      <c r="FA24" s="26">
        <v>41060</v>
      </c>
      <c r="FB24" s="27">
        <v>118.4573</v>
      </c>
      <c r="FC24" s="27">
        <f t="shared" si="19"/>
        <v>-5.8802731012147724E-2</v>
      </c>
      <c r="FE24" s="26">
        <v>41060</v>
      </c>
      <c r="FF24" s="27">
        <v>517.42110000000002</v>
      </c>
      <c r="FG24" s="27">
        <f t="shared" si="20"/>
        <v>-5.3950764661473971E-2</v>
      </c>
      <c r="FI24" s="6">
        <f>VLOOKUP($A24,Funds!$A:$CD,MATCH(Factors!FI$1,Funds!$1:$1,0),FALSE)</f>
        <v>-7.3499999999999996E-2</v>
      </c>
      <c r="FJ24" s="6">
        <f>VLOOKUP($A24,Funds!$A:$CD,MATCH(Factors!FJ$1,Funds!$1:$1,0),FALSE)</f>
        <v>-7.3550000000000004E-2</v>
      </c>
    </row>
    <row r="25" spans="1:166" x14ac:dyDescent="0.25">
      <c r="A25" s="26">
        <f t="shared" si="21"/>
        <v>41029</v>
      </c>
      <c r="B25" s="26">
        <v>41029</v>
      </c>
      <c r="C25" s="27">
        <v>886.2808</v>
      </c>
      <c r="D25" s="27">
        <f t="shared" si="22"/>
        <v>-1.0192789316596063E-2</v>
      </c>
      <c r="E25" s="26">
        <v>41029</v>
      </c>
      <c r="F25" s="27">
        <v>756.22379999999998</v>
      </c>
      <c r="G25" s="27">
        <f t="shared" si="23"/>
        <v>-1.5645448006413876E-3</v>
      </c>
      <c r="H25" s="26">
        <v>41029</v>
      </c>
      <c r="I25" s="27">
        <v>1032.7031999999999</v>
      </c>
      <c r="J25" s="27">
        <f t="shared" si="24"/>
        <v>4.1274030673879691E-2</v>
      </c>
      <c r="K25" s="26">
        <v>41029</v>
      </c>
      <c r="L25" s="27">
        <v>2308.2716</v>
      </c>
      <c r="M25" s="27">
        <f t="shared" si="25"/>
        <v>-8.9651056369125515E-3</v>
      </c>
      <c r="N25" s="26">
        <v>41029</v>
      </c>
      <c r="O25" s="27">
        <v>1525.6424999999999</v>
      </c>
      <c r="P25" s="27">
        <f t="shared" si="26"/>
        <v>-5.9261596249416959E-3</v>
      </c>
      <c r="Q25" s="26"/>
      <c r="S25" s="27" t="e">
        <f t="shared" si="27"/>
        <v>#DIV/0!</v>
      </c>
      <c r="T25" s="26">
        <v>41029</v>
      </c>
      <c r="U25" s="27">
        <v>1710.6374000000001</v>
      </c>
      <c r="V25" s="27">
        <f t="shared" si="28"/>
        <v>-6.2830051794027231E-3</v>
      </c>
      <c r="W25" s="26">
        <v>41029</v>
      </c>
      <c r="X25" s="27">
        <v>124.65349999999999</v>
      </c>
      <c r="Y25" s="27">
        <f t="shared" si="29"/>
        <v>1.7398362223455255E-3</v>
      </c>
      <c r="Z25" s="26">
        <v>41029</v>
      </c>
      <c r="AA25" s="27">
        <v>113.35</v>
      </c>
      <c r="AB25" s="27">
        <f t="shared" si="30"/>
        <v>-1.5118602832565942E-2</v>
      </c>
      <c r="AC25" s="26">
        <v>41029</v>
      </c>
      <c r="AD25" s="27">
        <v>1016.87</v>
      </c>
      <c r="AE25" s="27">
        <f t="shared" si="31"/>
        <v>1.7422460395994932E-2</v>
      </c>
      <c r="AF25" s="26">
        <v>41029</v>
      </c>
      <c r="AG25" s="27">
        <v>334.6232</v>
      </c>
      <c r="AH25" s="27">
        <f t="shared" si="32"/>
        <v>-1.1543695689997135E-2</v>
      </c>
      <c r="AI25" s="26">
        <v>41029</v>
      </c>
      <c r="AJ25" s="27">
        <v>136.56</v>
      </c>
      <c r="AK25" s="27">
        <f t="shared" si="33"/>
        <v>9.6111193257431005E-3</v>
      </c>
      <c r="AL25" s="26">
        <v>41029</v>
      </c>
      <c r="AM25" s="27">
        <v>150.18940000000001</v>
      </c>
      <c r="AN25" s="27">
        <f t="shared" si="34"/>
        <v>8.4874709082534139E-3</v>
      </c>
      <c r="AO25" s="26">
        <v>41029</v>
      </c>
      <c r="AP25" s="27">
        <v>305.95</v>
      </c>
      <c r="AQ25" s="27">
        <f t="shared" si="35"/>
        <v>-8.1371976917590239E-3</v>
      </c>
      <c r="AR25" s="26">
        <v>41029</v>
      </c>
      <c r="AS25" s="27">
        <v>1794.8199</v>
      </c>
      <c r="AT25" s="27">
        <f t="shared" si="36"/>
        <v>1.1086393185889554E-2</v>
      </c>
      <c r="AU25" s="26">
        <v>41029</v>
      </c>
      <c r="AV25" s="27">
        <v>1353.37</v>
      </c>
      <c r="AW25" s="27">
        <f t="shared" si="37"/>
        <v>1.0467764213984321E-2</v>
      </c>
      <c r="AY25" s="27">
        <f t="shared" si="38"/>
        <v>-8.628244515954675E-3</v>
      </c>
      <c r="AZ25" s="27">
        <f t="shared" si="39"/>
        <v>-3.0389460119708556E-3</v>
      </c>
      <c r="BA25" s="27">
        <f t="shared" si="3"/>
        <v>-6.1862897190523292E-4</v>
      </c>
      <c r="BC25" s="26">
        <v>41029</v>
      </c>
      <c r="BD25" s="27">
        <v>1558.31</v>
      </c>
      <c r="BE25" s="27">
        <f t="shared" si="40"/>
        <v>9.1635581804994093E-3</v>
      </c>
      <c r="BF25" s="26">
        <v>41029</v>
      </c>
      <c r="BG25" s="27">
        <v>1101.32</v>
      </c>
      <c r="BH25" s="27">
        <f t="shared" si="41"/>
        <v>-3.1318452542588027E-3</v>
      </c>
      <c r="BI25" s="26">
        <v>41029</v>
      </c>
      <c r="BJ25" s="27">
        <v>1041.69</v>
      </c>
      <c r="BK25" s="27">
        <f t="shared" si="42"/>
        <v>1.6759067660953475E-2</v>
      </c>
      <c r="BL25" s="26">
        <v>41029</v>
      </c>
      <c r="BM25" s="27">
        <v>383.31</v>
      </c>
      <c r="BN25" s="27">
        <f t="shared" si="1"/>
        <v>-2.3424689622861816E-3</v>
      </c>
      <c r="BP25" s="26">
        <v>40999</v>
      </c>
      <c r="BQ25" s="27">
        <v>7.45E-3</v>
      </c>
      <c r="BR25" s="27">
        <f t="shared" si="2"/>
        <v>7.45E-3</v>
      </c>
      <c r="BT25" s="26">
        <v>41029</v>
      </c>
      <c r="BU25" s="27">
        <v>1192.3900000000001</v>
      </c>
      <c r="BV25" s="27">
        <f t="shared" si="4"/>
        <v>4.8710191216998489E-3</v>
      </c>
      <c r="BX25" s="6">
        <f>VLOOKUP($A25,Replications!$A:$AK,MATCH(BX$2,Replications!$1:$1,0),FALSE)</f>
        <v>-1.0200000000000001E-2</v>
      </c>
      <c r="BY25" s="6">
        <f>VLOOKUP($A25,Replications!$A:$AK,MATCH(BY$2,Replications!$1:$1,0),FALSE)</f>
        <v>1.34E-2</v>
      </c>
      <c r="BZ25" s="6">
        <f>VLOOKUP($A25,Replications!$A:$AK,MATCH(BZ$2,Replications!$1:$1,0),FALSE)</f>
        <v>-1.4800000000000001E-2</v>
      </c>
      <c r="CA25" s="6">
        <f>VLOOKUP($A25,Replications!$A:$AK,MATCH(CA$2,Replications!$1:$1,0),FALSE)</f>
        <v>-8.9999999999999993E-3</v>
      </c>
      <c r="CB25" s="6">
        <f>VLOOKUP($A25,Replications!$A:$AK,MATCH(CB$2,Replications!$1:$1,0),FALSE)</f>
        <v>1.3899999999999999E-2</v>
      </c>
      <c r="CC25" s="6">
        <f>VLOOKUP($A25,Replications!$A:$AK,MATCH(CC$2,Replications!$1:$1,0),FALSE)</f>
        <v>4.3E-3</v>
      </c>
      <c r="CD25" s="6">
        <f>VLOOKUP($A25,Replications!$A:$AK,MATCH(CD$2,Replications!$1:$1,0),FALSE)</f>
        <v>-3.8999999999999998E-3</v>
      </c>
      <c r="CE25" s="6">
        <f>VLOOKUP($A25,Replications!$A:$AK,MATCH(CE$2,Replications!$1:$1,0),FALSE)</f>
        <v>-6.4000000000000003E-3</v>
      </c>
      <c r="CF25" s="6">
        <f>VLOOKUP($A25,Replications!$A:$AK,MATCH(CF$2,Replications!$1:$1,0),FALSE)</f>
        <v>-9.0000000000000008E-4</v>
      </c>
      <c r="CG25" s="6">
        <f>VLOOKUP($A25,Replications!$A:$AK,MATCH(CG$2,Replications!$1:$1,0),FALSE)</f>
        <v>4.9399999999999999E-2</v>
      </c>
      <c r="CH25" s="113">
        <f>VLOOKUP($A25,'[1]Formated Data'!$A:$ZZ,MATCH(CH$1,'[1]Formated Data'!$1:$1,0),FALSE)</f>
        <v>8.8000000000000005E-3</v>
      </c>
      <c r="CI25" s="113">
        <f>VLOOKUP($A25,'[1]Formated Data'!$A:$ZZ,MATCH(CI$1,'[1]Formated Data'!$1:$1,0),FALSE)</f>
        <v>7.4000000000000003E-3</v>
      </c>
      <c r="CJ25" s="113">
        <f>VLOOKUP($A25,'[1]Formated Data'!$A:$ZZ,MATCH(CJ$1,'[1]Formated Data'!$1:$1,0),FALSE)</f>
        <v>5.4000000000000003E-3</v>
      </c>
      <c r="CK25" s="113">
        <f>VLOOKUP($A25,'[1]Formated Data'!$A:$ZZ,MATCH(CK$1,'[1]Formated Data'!$1:$1,0),FALSE)</f>
        <v>1.03E-2</v>
      </c>
      <c r="CL25" s="113">
        <f>VLOOKUP($A25,'[1]Formated Data'!$A:$ZZ,MATCH(CL$1,'[1]Formated Data'!$1:$1,0),FALSE)</f>
        <v>-3.5000000000000001E-3</v>
      </c>
      <c r="CM25" s="113">
        <f>VLOOKUP($A25,'[1]Formated Data'!$A:$ZZ,MATCH(CM$1,'[1]Formated Data'!$1:$1,0),FALSE)</f>
        <v>1.0699999999999999E-2</v>
      </c>
      <c r="CN25" s="113">
        <f>VLOOKUP($A25,'[1]Formated Data'!$A:$ZZ,MATCH(CN$1,'[1]Formated Data'!$1:$1,0),FALSE)</f>
        <v>-2.06E-2</v>
      </c>
      <c r="CO25" s="113">
        <f>VLOOKUP($A25,'[1]Formated Data'!$A:$ZZ,MATCH(CO$1,'[1]Formated Data'!$1:$1,0),FALSE)</f>
        <v>-4.0000000000000001E-3</v>
      </c>
      <c r="CP25" s="113">
        <f>VLOOKUP($A25,'[1]Formated Data'!$A:$ZZ,MATCH(CP$1,'[1]Formated Data'!$1:$1,0),FALSE)</f>
        <v>9.1000000000000004E-3</v>
      </c>
      <c r="CQ25" s="113">
        <f>VLOOKUP($A25,'[1]Formated Data'!$A:$ZZ,MATCH(CQ$1,'[1]Formated Data'!$1:$1,0),FALSE)</f>
        <v>-2.92E-2</v>
      </c>
      <c r="CR25" s="113">
        <f>VLOOKUP($A25,'[1]Formated Data'!$A:$ZZ,MATCH(CR$1,'[1]Formated Data'!$1:$1,0),FALSE)</f>
        <v>4.5999999999999999E-3</v>
      </c>
      <c r="CS25" s="113">
        <f>VLOOKUP($A25,'[1]Formated Data'!$A:$ZZ,MATCH(CS$1,'[1]Formated Data'!$1:$1,0),FALSE)</f>
        <v>2E-3</v>
      </c>
      <c r="CT25" s="113">
        <f>VLOOKUP($A25,'[1]Formated Data'!$A:$ZZ,MATCH(CT$1,'[1]Formated Data'!$1:$1,0),FALSE)</f>
        <v>0</v>
      </c>
      <c r="CU25" s="113">
        <f>VLOOKUP($A25,'[1]Formated Data'!$A:$ZZ,MATCH(CU$1,'[1]Formated Data'!$1:$1,0),FALSE)</f>
        <v>-7.9000000000000008E-3</v>
      </c>
      <c r="CV25" s="113">
        <f>VLOOKUP($A25,'[1]Formated Data'!$A:$ZZ,MATCH(CV$1,'[1]Formated Data'!$1:$1,0),FALSE)</f>
        <v>8.8000000000000005E-3</v>
      </c>
      <c r="CW25" s="113">
        <f>VLOOKUP($A25,'[1]Formated Data'!$A:$ZZ,MATCH(CW$1,'[1]Formated Data'!$1:$1,0),FALSE)</f>
        <v>-4.3E-3</v>
      </c>
      <c r="CX25" s="113">
        <f>VLOOKUP($A25,'[1]Formated Data'!$A:$ZZ,MATCH(CX$1,'[1]Formated Data'!$1:$1,0),FALSE)</f>
        <v>6.4000000000000003E-3</v>
      </c>
      <c r="CY25" s="113">
        <f>VLOOKUP($A25,'[1]Formated Data'!$A:$ZZ,MATCH(CY$1,'[1]Formated Data'!$1:$1,0),FALSE)</f>
        <v>2E-3</v>
      </c>
      <c r="CZ25" s="113">
        <f>VLOOKUP($A25,'[1]Formated Data'!$A:$ZZ,MATCH(CZ$1,'[1]Formated Data'!$1:$1,0),FALSE)</f>
        <v>1.1999999999999999E-3</v>
      </c>
      <c r="DA25" s="113">
        <f>VLOOKUP($A25,'[1]Formated Data'!$A:$ZZ,MATCH(DA$1,'[1]Formated Data'!$1:$1,0),FALSE)</f>
        <v>1.8E-3</v>
      </c>
      <c r="DB25" s="113">
        <f>VLOOKUP($A25,'[1]Formated Data'!$A:$ZZ,MATCH(DB$1,'[1]Formated Data'!$1:$1,0),FALSE)</f>
        <v>-7.1000000000000004E-3</v>
      </c>
      <c r="DC25" s="113">
        <f>VLOOKUP($A25,'[1]Formated Data'!$A:$ZZ,MATCH(DC$1,'[1]Formated Data'!$1:$1,0),FALSE)</f>
        <v>3.8E-3</v>
      </c>
      <c r="DD25" s="113">
        <f>VLOOKUP($A25,'[1]Formated Data'!$A:$ZZ,MATCH(DD$1,'[1]Formated Data'!$1:$1,0),FALSE)</f>
        <v>-1.2999999999999999E-2</v>
      </c>
      <c r="DF25" s="26">
        <v>41029</v>
      </c>
      <c r="DG25" s="27">
        <v>4960.2578999999996</v>
      </c>
      <c r="DH25" s="27">
        <f t="shared" si="5"/>
        <v>-2.6213407908713959E-3</v>
      </c>
      <c r="DI25" s="26">
        <v>41029</v>
      </c>
      <c r="DJ25" s="27">
        <v>10824.24</v>
      </c>
      <c r="DK25" s="27">
        <f t="shared" si="6"/>
        <v>-5.1213423578762018E-3</v>
      </c>
      <c r="DL25" s="26">
        <v>41029</v>
      </c>
      <c r="DM25" s="27">
        <v>13992.7</v>
      </c>
      <c r="DN25" s="27">
        <f t="shared" si="7"/>
        <v>-5.7935632758855382E-3</v>
      </c>
      <c r="DO25" s="26">
        <v>41029</v>
      </c>
      <c r="DP25" s="27">
        <v>8905.27</v>
      </c>
      <c r="DQ25" s="27">
        <f t="shared" si="8"/>
        <v>2.908967232167825E-3</v>
      </c>
      <c r="DR25" s="26">
        <v>41029</v>
      </c>
      <c r="DS25" s="27">
        <v>10961.01</v>
      </c>
      <c r="DT25" s="27">
        <f t="shared" si="9"/>
        <v>-4.9909268254600958E-3</v>
      </c>
      <c r="DU25" s="26">
        <v>41029</v>
      </c>
      <c r="DV25" s="27">
        <v>6488.22</v>
      </c>
      <c r="DW25" s="27">
        <f t="shared" si="10"/>
        <v>-9.7419891484344934E-3</v>
      </c>
      <c r="DX25" s="26">
        <v>41029</v>
      </c>
      <c r="DY25" s="27">
        <v>5804.94</v>
      </c>
      <c r="DZ25" s="27">
        <f t="shared" si="11"/>
        <v>8.3149935644346584E-3</v>
      </c>
      <c r="EA25" s="26">
        <v>41029</v>
      </c>
      <c r="EB25" s="27">
        <v>6527.36</v>
      </c>
      <c r="EC25" s="27">
        <f t="shared" si="12"/>
        <v>-1.8609900099854082E-3</v>
      </c>
      <c r="ED25" s="26">
        <v>41029</v>
      </c>
      <c r="EE25" s="27">
        <v>13196.04</v>
      </c>
      <c r="EF25" s="27">
        <f t="shared" si="13"/>
        <v>-7.0767015121793175E-3</v>
      </c>
      <c r="EG25" s="26">
        <v>41029</v>
      </c>
      <c r="EH25" s="27">
        <v>4188.78</v>
      </c>
      <c r="EI25" s="27">
        <f t="shared" si="14"/>
        <v>7.3129615690763483E-3</v>
      </c>
      <c r="EK25" s="26">
        <v>41029</v>
      </c>
      <c r="EL25" s="27">
        <v>78.775999999999996</v>
      </c>
      <c r="EM25" s="27">
        <f t="shared" si="15"/>
        <v>-2.8859298263380628E-3</v>
      </c>
      <c r="EO25" s="26">
        <v>41029</v>
      </c>
      <c r="EP25" s="27">
        <v>8302.6175999999996</v>
      </c>
      <c r="EQ25" s="27">
        <f t="shared" si="16"/>
        <v>-2.8073652775801872E-3</v>
      </c>
      <c r="ES25" s="26">
        <v>41029</v>
      </c>
      <c r="ET25" s="27">
        <v>1336.0561</v>
      </c>
      <c r="EU25" s="27">
        <f t="shared" si="17"/>
        <v>-1.1843768113433795E-2</v>
      </c>
      <c r="EW25" s="26">
        <v>41029</v>
      </c>
      <c r="EX25" s="27">
        <v>1670.5661</v>
      </c>
      <c r="EY25" s="27">
        <f t="shared" si="18"/>
        <v>-1.0949226196819484E-2</v>
      </c>
      <c r="FA25" s="26">
        <v>41029</v>
      </c>
      <c r="FB25" s="27">
        <v>125.85809999999999</v>
      </c>
      <c r="FC25" s="27">
        <f t="shared" si="19"/>
        <v>-1.6144817914470755E-2</v>
      </c>
      <c r="FE25" s="26">
        <v>41029</v>
      </c>
      <c r="FF25" s="27">
        <v>546.92830000000004</v>
      </c>
      <c r="FG25" s="27">
        <f t="shared" si="20"/>
        <v>-1.398966121868106E-2</v>
      </c>
      <c r="FI25" s="6">
        <f>VLOOKUP($A25,Funds!$A:$CD,MATCH(Factors!FI$1,Funds!$1:$1,0),FALSE)</f>
        <v>4.7000000000000002E-3</v>
      </c>
      <c r="FJ25" s="6">
        <f>VLOOKUP($A25,Funds!$A:$CD,MATCH(Factors!FJ$1,Funds!$1:$1,0),FALSE)</f>
        <v>4.6499999999999996E-3</v>
      </c>
    </row>
    <row r="26" spans="1:166" x14ac:dyDescent="0.25">
      <c r="A26" s="26">
        <f t="shared" si="21"/>
        <v>40999</v>
      </c>
      <c r="B26" s="26">
        <v>40998</v>
      </c>
      <c r="C26" s="27">
        <v>895.40750000000003</v>
      </c>
      <c r="D26" s="27">
        <f t="shared" si="22"/>
        <v>2.965079675376403E-2</v>
      </c>
      <c r="E26" s="26">
        <v>40998</v>
      </c>
      <c r="F26" s="27">
        <v>757.40880000000004</v>
      </c>
      <c r="G26" s="27">
        <f t="shared" si="23"/>
        <v>3.2882905795600603E-2</v>
      </c>
      <c r="H26" s="26">
        <v>40998</v>
      </c>
      <c r="I26" s="27">
        <v>991.76890000000003</v>
      </c>
      <c r="J26" s="27">
        <f t="shared" si="24"/>
        <v>1.5576553351953182E-2</v>
      </c>
      <c r="K26" s="26">
        <v>40998</v>
      </c>
      <c r="L26" s="27">
        <v>2329.1527000000001</v>
      </c>
      <c r="M26" s="27">
        <f t="shared" si="25"/>
        <v>2.3896187865467322E-2</v>
      </c>
      <c r="N26" s="26">
        <v>40998</v>
      </c>
      <c r="O26" s="27">
        <v>1534.7375999999999</v>
      </c>
      <c r="P26" s="27">
        <f t="shared" si="26"/>
        <v>3.4016608404859427E-2</v>
      </c>
      <c r="Q26" s="26"/>
      <c r="S26" s="27" t="e">
        <f t="shared" si="27"/>
        <v>#DIV/0!</v>
      </c>
      <c r="T26" s="26">
        <v>40998</v>
      </c>
      <c r="U26" s="27">
        <v>1721.4532999999999</v>
      </c>
      <c r="V26" s="27">
        <f t="shared" si="28"/>
        <v>3.2822012071055839E-2</v>
      </c>
      <c r="W26" s="26">
        <v>40998</v>
      </c>
      <c r="X26" s="27">
        <v>124.437</v>
      </c>
      <c r="Y26" s="27">
        <f t="shared" si="29"/>
        <v>-7.2249977262319742E-3</v>
      </c>
      <c r="Z26" s="26">
        <v>40998</v>
      </c>
      <c r="AA26" s="27">
        <v>115.09</v>
      </c>
      <c r="AB26" s="27">
        <f t="shared" si="30"/>
        <v>-1.2018198987037487E-2</v>
      </c>
      <c r="AC26" s="26">
        <v>40998</v>
      </c>
      <c r="AD26" s="27">
        <v>999.45699999999999</v>
      </c>
      <c r="AE26" s="27">
        <f t="shared" si="31"/>
        <v>-1.9384545345727311E-2</v>
      </c>
      <c r="AF26" s="26">
        <v>40998</v>
      </c>
      <c r="AG26" s="27">
        <v>338.53109999999998</v>
      </c>
      <c r="AH26" s="27">
        <f t="shared" si="32"/>
        <v>-3.8189325478936276E-2</v>
      </c>
      <c r="AI26" s="26">
        <v>40998</v>
      </c>
      <c r="AJ26" s="27">
        <v>135.26</v>
      </c>
      <c r="AK26" s="27">
        <f t="shared" si="33"/>
        <v>2.6641366223908891E-2</v>
      </c>
      <c r="AL26" s="26">
        <v>40998</v>
      </c>
      <c r="AM26" s="27">
        <v>148.9254</v>
      </c>
      <c r="AN26" s="27">
        <f t="shared" si="34"/>
        <v>-9.0835417494072868E-4</v>
      </c>
      <c r="AO26" s="26">
        <v>40998</v>
      </c>
      <c r="AP26" s="27">
        <v>308.45999999999998</v>
      </c>
      <c r="AQ26" s="27">
        <f t="shared" si="35"/>
        <v>-4.3327233818193145E-2</v>
      </c>
      <c r="AR26" s="26">
        <v>40998</v>
      </c>
      <c r="AS26" s="27">
        <v>1775.14</v>
      </c>
      <c r="AT26" s="27">
        <f t="shared" si="36"/>
        <v>-5.4792371646907867E-3</v>
      </c>
      <c r="AU26" s="26">
        <v>40998</v>
      </c>
      <c r="AV26" s="27">
        <v>1339.35</v>
      </c>
      <c r="AW26" s="27">
        <f t="shared" si="37"/>
        <v>-1.3942529935432324E-3</v>
      </c>
      <c r="AY26" s="27">
        <f t="shared" si="38"/>
        <v>-3.2321090418365728E-3</v>
      </c>
      <c r="AZ26" s="27">
        <f t="shared" si="39"/>
        <v>-1.0120420539392105E-2</v>
      </c>
      <c r="BA26" s="27">
        <f t="shared" si="3"/>
        <v>4.0849841711475543E-3</v>
      </c>
      <c r="BC26" s="26">
        <v>40998</v>
      </c>
      <c r="BD26" s="27">
        <v>1544.16</v>
      </c>
      <c r="BE26" s="27">
        <f t="shared" si="40"/>
        <v>8.3610414357671026E-4</v>
      </c>
      <c r="BF26" s="26">
        <v>40998</v>
      </c>
      <c r="BG26" s="27">
        <v>1104.78</v>
      </c>
      <c r="BH26" s="27">
        <f t="shared" si="41"/>
        <v>-3.8950500405733335E-3</v>
      </c>
      <c r="BI26" s="26">
        <v>40998</v>
      </c>
      <c r="BJ26" s="27">
        <v>1024.52</v>
      </c>
      <c r="BK26" s="27">
        <f t="shared" si="42"/>
        <v>3.5360609652173025E-3</v>
      </c>
      <c r="BL26" s="26">
        <v>40999</v>
      </c>
      <c r="BM26" s="27">
        <v>384.21</v>
      </c>
      <c r="BN26" s="27">
        <f t="shared" si="1"/>
        <v>5.548430997932341E-3</v>
      </c>
      <c r="BP26" s="26">
        <v>40968</v>
      </c>
      <c r="BQ26" s="27">
        <v>1.489E-2</v>
      </c>
      <c r="BR26" s="27">
        <f t="shared" si="2"/>
        <v>1.489E-2</v>
      </c>
      <c r="BT26" s="26">
        <v>40998</v>
      </c>
      <c r="BU26" s="27">
        <v>1186.6099999999999</v>
      </c>
      <c r="BV26" s="27">
        <f t="shared" si="4"/>
        <v>1.5133627622078372E-2</v>
      </c>
      <c r="BX26" s="6">
        <f>VLOOKUP($A26,Replications!$A:$AK,MATCH(BX$2,Replications!$1:$1,0),FALSE)</f>
        <v>3.1800000000000002E-2</v>
      </c>
      <c r="BY26" s="6">
        <f>VLOOKUP($A26,Replications!$A:$AK,MATCH(BY$2,Replications!$1:$1,0),FALSE)</f>
        <v>3.0800000000000001E-2</v>
      </c>
      <c r="BZ26" s="6">
        <f>VLOOKUP($A26,Replications!$A:$AK,MATCH(BZ$2,Replications!$1:$1,0),FALSE)</f>
        <v>-3.5999999999999999E-3</v>
      </c>
      <c r="CA26" s="6">
        <f>VLOOKUP($A26,Replications!$A:$AK,MATCH(CA$2,Replications!$1:$1,0),FALSE)</f>
        <v>1.34E-2</v>
      </c>
      <c r="CB26" s="6">
        <f>VLOOKUP($A26,Replications!$A:$AK,MATCH(CB$2,Replications!$1:$1,0),FALSE)</f>
        <v>5.8200000000000002E-2</v>
      </c>
      <c r="CC26" s="6">
        <f>VLOOKUP($A26,Replications!$A:$AK,MATCH(CC$2,Replications!$1:$1,0),FALSE)</f>
        <v>3.6799999999999999E-2</v>
      </c>
      <c r="CD26" s="6">
        <f>VLOOKUP($A26,Replications!$A:$AK,MATCH(CD$2,Replications!$1:$1,0),FALSE)</f>
        <v>2.6499999999999999E-2</v>
      </c>
      <c r="CE26" s="6">
        <f>VLOOKUP($A26,Replications!$A:$AK,MATCH(CE$2,Replications!$1:$1,0),FALSE)</f>
        <v>3.2800000000000003E-2</v>
      </c>
      <c r="CF26" s="6">
        <f>VLOOKUP($A26,Replications!$A:$AK,MATCH(CF$2,Replications!$1:$1,0),FALSE)</f>
        <v>2.7699999999999999E-2</v>
      </c>
      <c r="CG26" s="6">
        <f>VLOOKUP($A26,Replications!$A:$AK,MATCH(CG$2,Replications!$1:$1,0),FALSE)</f>
        <v>4.2299999999999997E-2</v>
      </c>
      <c r="CH26" s="113">
        <f>VLOOKUP($A26,'[1]Formated Data'!$A:$ZZ,MATCH(CH$1,'[1]Formated Data'!$1:$1,0),FALSE)</f>
        <v>1.35E-2</v>
      </c>
      <c r="CI26" s="113">
        <f>VLOOKUP($A26,'[1]Formated Data'!$A:$ZZ,MATCH(CI$1,'[1]Formated Data'!$1:$1,0),FALSE)</f>
        <v>-2.8999999999999998E-3</v>
      </c>
      <c r="CJ26" s="113">
        <f>VLOOKUP($A26,'[1]Formated Data'!$A:$ZZ,MATCH(CJ$1,'[1]Formated Data'!$1:$1,0),FALSE)</f>
        <v>1.29E-2</v>
      </c>
      <c r="CK26" s="113">
        <f>VLOOKUP($A26,'[1]Formated Data'!$A:$ZZ,MATCH(CK$1,'[1]Formated Data'!$1:$1,0),FALSE)</f>
        <v>5.5999999999999999E-3</v>
      </c>
      <c r="CL26" s="113">
        <f>VLOOKUP($A26,'[1]Formated Data'!$A:$ZZ,MATCH(CL$1,'[1]Formated Data'!$1:$1,0),FALSE)</f>
        <v>6.6E-3</v>
      </c>
      <c r="CM26" s="113">
        <f>VLOOKUP($A26,'[1]Formated Data'!$A:$ZZ,MATCH(CM$1,'[1]Formated Data'!$1:$1,0),FALSE)</f>
        <v>6.9999999999999999E-4</v>
      </c>
      <c r="CN26" s="113">
        <f>VLOOKUP($A26,'[1]Formated Data'!$A:$ZZ,MATCH(CN$1,'[1]Formated Data'!$1:$1,0),FALSE)</f>
        <v>1.2E-2</v>
      </c>
      <c r="CO26" s="113">
        <f>VLOOKUP($A26,'[1]Formated Data'!$A:$ZZ,MATCH(CO$1,'[1]Formated Data'!$1:$1,0),FALSE)</f>
        <v>-7.0000000000000001E-3</v>
      </c>
      <c r="CP26" s="113">
        <f>VLOOKUP($A26,'[1]Formated Data'!$A:$ZZ,MATCH(CP$1,'[1]Formated Data'!$1:$1,0),FALSE)</f>
        <v>3.4299999999999997E-2</v>
      </c>
      <c r="CQ26" s="113">
        <f>VLOOKUP($A26,'[1]Formated Data'!$A:$ZZ,MATCH(CQ$1,'[1]Formated Data'!$1:$1,0),FALSE)</f>
        <v>5.4999999999999997E-3</v>
      </c>
      <c r="CR26" s="113">
        <f>VLOOKUP($A26,'[1]Formated Data'!$A:$ZZ,MATCH(CR$1,'[1]Formated Data'!$1:$1,0),FALSE)</f>
        <v>6.7999999999999996E-3</v>
      </c>
      <c r="CS26" s="113">
        <f>VLOOKUP($A26,'[1]Formated Data'!$A:$ZZ,MATCH(CS$1,'[1]Formated Data'!$1:$1,0),FALSE)</f>
        <v>1.7999999999999999E-2</v>
      </c>
      <c r="CT26" s="113">
        <f>VLOOKUP($A26,'[1]Formated Data'!$A:$ZZ,MATCH(CT$1,'[1]Formated Data'!$1:$1,0),FALSE)</f>
        <v>8.5000000000000006E-3</v>
      </c>
      <c r="CU26" s="113">
        <f>VLOOKUP($A26,'[1]Formated Data'!$A:$ZZ,MATCH(CU$1,'[1]Formated Data'!$1:$1,0),FALSE)</f>
        <v>1.8499999999999999E-2</v>
      </c>
      <c r="CV26" s="113">
        <f>VLOOKUP($A26,'[1]Formated Data'!$A:$ZZ,MATCH(CV$1,'[1]Formated Data'!$1:$1,0),FALSE)</f>
        <v>1.66E-2</v>
      </c>
      <c r="CW26" s="113">
        <f>VLOOKUP($A26,'[1]Formated Data'!$A:$ZZ,MATCH(CW$1,'[1]Formated Data'!$1:$1,0),FALSE)</f>
        <v>-3.7000000000000002E-3</v>
      </c>
      <c r="CX26" s="113">
        <f>VLOOKUP($A26,'[1]Formated Data'!$A:$ZZ,MATCH(CX$1,'[1]Formated Data'!$1:$1,0),FALSE)</f>
        <v>2.8E-3</v>
      </c>
      <c r="CY26" s="113">
        <f>VLOOKUP($A26,'[1]Formated Data'!$A:$ZZ,MATCH(CY$1,'[1]Formated Data'!$1:$1,0),FALSE)</f>
        <v>-4.0899999999999999E-2</v>
      </c>
      <c r="CZ26" s="113">
        <f>VLOOKUP($A26,'[1]Formated Data'!$A:$ZZ,MATCH(CZ$1,'[1]Formated Data'!$1:$1,0),FALSE)</f>
        <v>-6.7999999999999996E-3</v>
      </c>
      <c r="DA26" s="113">
        <f>VLOOKUP($A26,'[1]Formated Data'!$A:$ZZ,MATCH(DA$1,'[1]Formated Data'!$1:$1,0),FALSE)</f>
        <v>6.9999999999999999E-4</v>
      </c>
      <c r="DB26" s="113">
        <f>VLOOKUP($A26,'[1]Formated Data'!$A:$ZZ,MATCH(DB$1,'[1]Formated Data'!$1:$1,0),FALSE)</f>
        <v>-2.5000000000000001E-3</v>
      </c>
      <c r="DC26" s="113">
        <f>VLOOKUP($A26,'[1]Formated Data'!$A:$ZZ,MATCH(DC$1,'[1]Formated Data'!$1:$1,0),FALSE)</f>
        <v>1.4200000000000001E-2</v>
      </c>
      <c r="DD26" s="113">
        <f>VLOOKUP($A26,'[1]Formated Data'!$A:$ZZ,MATCH(DD$1,'[1]Formated Data'!$1:$1,0),FALSE)</f>
        <v>8.0000000000000002E-3</v>
      </c>
      <c r="DF26" s="26">
        <v>40999</v>
      </c>
      <c r="DG26" s="27">
        <v>4973.2946000000002</v>
      </c>
      <c r="DH26" s="27">
        <f t="shared" si="5"/>
        <v>4.7908703131427366E-4</v>
      </c>
      <c r="DI26" s="26">
        <v>40999</v>
      </c>
      <c r="DJ26" s="27">
        <v>10879.96</v>
      </c>
      <c r="DK26" s="27">
        <f t="shared" si="6"/>
        <v>-1.776257601391662E-3</v>
      </c>
      <c r="DL26" s="26">
        <v>40999</v>
      </c>
      <c r="DM26" s="27">
        <v>14074.24</v>
      </c>
      <c r="DN26" s="27">
        <f t="shared" si="7"/>
        <v>-1.3185119640674925E-2</v>
      </c>
      <c r="DO26" s="26">
        <v>40999</v>
      </c>
      <c r="DP26" s="27">
        <v>8879.44</v>
      </c>
      <c r="DQ26" s="27">
        <f t="shared" si="8"/>
        <v>5.156278830730443E-3</v>
      </c>
      <c r="DR26" s="26">
        <v>40999</v>
      </c>
      <c r="DS26" s="27">
        <v>11015.99</v>
      </c>
      <c r="DT26" s="27">
        <f t="shared" si="9"/>
        <v>-1.8748546960887902E-2</v>
      </c>
      <c r="DU26" s="26">
        <v>40999</v>
      </c>
      <c r="DV26" s="27">
        <v>6552.05</v>
      </c>
      <c r="DW26" s="27">
        <f t="shared" si="10"/>
        <v>8.4048486788643739E-3</v>
      </c>
      <c r="DX26" s="26">
        <v>40999</v>
      </c>
      <c r="DY26" s="27">
        <v>5757.07</v>
      </c>
      <c r="DZ26" s="27">
        <f t="shared" si="11"/>
        <v>1.2296162921960674E-2</v>
      </c>
      <c r="EA26" s="26">
        <v>40999</v>
      </c>
      <c r="EB26" s="27">
        <v>6539.53</v>
      </c>
      <c r="EC26" s="27">
        <f t="shared" si="12"/>
        <v>1.1037426213045265E-3</v>
      </c>
      <c r="ED26" s="26">
        <v>40999</v>
      </c>
      <c r="EE26" s="27">
        <v>13290.09</v>
      </c>
      <c r="EF26" s="27">
        <f t="shared" si="13"/>
        <v>5.5999963680606335E-3</v>
      </c>
      <c r="EG26" s="26">
        <v>40999</v>
      </c>
      <c r="EH26" s="27">
        <v>4158.37</v>
      </c>
      <c r="EI26" s="27">
        <f t="shared" si="14"/>
        <v>-4.3624104831933019E-3</v>
      </c>
      <c r="EK26" s="26">
        <v>40998</v>
      </c>
      <c r="EL26" s="27">
        <v>79.004000000000005</v>
      </c>
      <c r="EM26" s="27">
        <f t="shared" si="15"/>
        <v>3.3910359805429113E-3</v>
      </c>
      <c r="EO26" s="26">
        <v>40998</v>
      </c>
      <c r="EP26" s="27">
        <v>8325.9917000000005</v>
      </c>
      <c r="EQ26" s="27">
        <f t="shared" si="16"/>
        <v>-1.3126321971710597E-2</v>
      </c>
      <c r="ES26" s="26">
        <v>40998</v>
      </c>
      <c r="ET26" s="27">
        <v>1352.0697</v>
      </c>
      <c r="EU26" s="27">
        <f t="shared" si="17"/>
        <v>-3.3168339239736166E-2</v>
      </c>
      <c r="EW26" s="26">
        <v>40998</v>
      </c>
      <c r="EX26" s="27">
        <v>1689.06</v>
      </c>
      <c r="EY26" s="27">
        <f t="shared" si="18"/>
        <v>1.3403206272244894E-2</v>
      </c>
      <c r="FA26" s="26">
        <v>40998</v>
      </c>
      <c r="FB26" s="27">
        <v>127.9234</v>
      </c>
      <c r="FC26" s="27">
        <f t="shared" si="19"/>
        <v>-6.7572898658607716E-4</v>
      </c>
      <c r="FE26" s="26">
        <v>40998</v>
      </c>
      <c r="FF26" s="27">
        <v>554.68820000000005</v>
      </c>
      <c r="FG26" s="27">
        <f t="shared" si="20"/>
        <v>2.419833126162807E-2</v>
      </c>
      <c r="FI26" s="6">
        <f>VLOOKUP($A26,Funds!$A:$CD,MATCH(Factors!FI$1,Funds!$1:$1,0),FALSE)</f>
        <v>3.9600000000000003E-2</v>
      </c>
      <c r="FJ26" s="6">
        <f>VLOOKUP($A26,Funds!$A:$CD,MATCH(Factors!FJ$1,Funds!$1:$1,0),FALSE)</f>
        <v>3.9574999999999999E-2</v>
      </c>
    </row>
    <row r="27" spans="1:166" x14ac:dyDescent="0.25">
      <c r="A27" s="26">
        <f t="shared" si="21"/>
        <v>40968</v>
      </c>
      <c r="B27" s="26">
        <v>40968</v>
      </c>
      <c r="C27" s="27">
        <v>869.62249999999995</v>
      </c>
      <c r="D27" s="27">
        <f t="shared" si="22"/>
        <v>3.9834582573296862E-2</v>
      </c>
      <c r="E27" s="26">
        <v>40968</v>
      </c>
      <c r="F27" s="27">
        <v>733.29589999999996</v>
      </c>
      <c r="G27" s="27">
        <f t="shared" si="23"/>
        <v>4.7800128971728251E-2</v>
      </c>
      <c r="H27" s="26">
        <v>40968</v>
      </c>
      <c r="I27" s="27">
        <v>976.5575</v>
      </c>
      <c r="J27" s="27">
        <f t="shared" si="24"/>
        <v>-2.7460907191303452E-3</v>
      </c>
      <c r="K27" s="26">
        <v>40968</v>
      </c>
      <c r="L27" s="27">
        <v>2274.7937999999999</v>
      </c>
      <c r="M27" s="27">
        <f t="shared" si="25"/>
        <v>3.203003874342425E-2</v>
      </c>
      <c r="N27" s="26">
        <v>40968</v>
      </c>
      <c r="O27" s="27">
        <v>1484.2484999999999</v>
      </c>
      <c r="P27" s="27">
        <f t="shared" si="26"/>
        <v>4.4295040506445948E-2</v>
      </c>
      <c r="Q27" s="26"/>
      <c r="S27" s="27" t="e">
        <f t="shared" si="27"/>
        <v>#DIV/0!</v>
      </c>
      <c r="T27" s="26">
        <v>40968</v>
      </c>
      <c r="U27" s="27">
        <v>1666.7473</v>
      </c>
      <c r="V27" s="27">
        <f t="shared" si="28"/>
        <v>4.3214792938036206E-2</v>
      </c>
      <c r="W27" s="26">
        <v>40968</v>
      </c>
      <c r="X27" s="27">
        <v>125.3426</v>
      </c>
      <c r="Y27" s="27">
        <f t="shared" si="29"/>
        <v>-6.5617557194431742E-3</v>
      </c>
      <c r="Z27" s="26">
        <v>40968</v>
      </c>
      <c r="AA27" s="27">
        <v>116.49</v>
      </c>
      <c r="AB27" s="27">
        <f t="shared" si="30"/>
        <v>4.5222072678331005E-2</v>
      </c>
      <c r="AC27" s="26">
        <v>40968</v>
      </c>
      <c r="AD27" s="27">
        <v>1019.2140000000001</v>
      </c>
      <c r="AE27" s="27">
        <f t="shared" si="31"/>
        <v>1.1911038038476374E-2</v>
      </c>
      <c r="AF27" s="26">
        <v>40968</v>
      </c>
      <c r="AG27" s="27">
        <v>351.97269999999997</v>
      </c>
      <c r="AH27" s="27">
        <f t="shared" si="32"/>
        <v>3.0239584406582809E-2</v>
      </c>
      <c r="AI27" s="26">
        <v>40968</v>
      </c>
      <c r="AJ27" s="27">
        <v>131.75</v>
      </c>
      <c r="AK27" s="27">
        <f t="shared" si="33"/>
        <v>-1.3034684246010952E-2</v>
      </c>
      <c r="AL27" s="26">
        <v>40968</v>
      </c>
      <c r="AM27" s="27">
        <v>149.0608</v>
      </c>
      <c r="AN27" s="27">
        <f t="shared" si="34"/>
        <v>1.1760699650804618E-3</v>
      </c>
      <c r="AO27" s="26">
        <v>40968</v>
      </c>
      <c r="AP27" s="27">
        <v>322.43</v>
      </c>
      <c r="AQ27" s="27">
        <f t="shared" si="35"/>
        <v>3.2403701450481881E-2</v>
      </c>
      <c r="AR27" s="26">
        <v>40968</v>
      </c>
      <c r="AS27" s="27">
        <v>1784.92</v>
      </c>
      <c r="AT27" s="27">
        <f t="shared" si="36"/>
        <v>-2.2964942055525572E-4</v>
      </c>
      <c r="AU27" s="26">
        <v>40968</v>
      </c>
      <c r="AV27" s="27">
        <v>1341.22</v>
      </c>
      <c r="AW27" s="27">
        <f t="shared" si="37"/>
        <v>2.3753911915121106E-2</v>
      </c>
      <c r="AY27" s="27">
        <f t="shared" si="38"/>
        <v>-7.965546398431389E-3</v>
      </c>
      <c r="AZ27" s="27">
        <f t="shared" si="39"/>
        <v>-1.2265001763021699E-2</v>
      </c>
      <c r="BA27" s="27">
        <f t="shared" si="3"/>
        <v>2.3983561335676362E-2</v>
      </c>
      <c r="BC27" s="26">
        <v>40968</v>
      </c>
      <c r="BD27" s="27">
        <v>1542.87</v>
      </c>
      <c r="BE27" s="27">
        <f t="shared" si="40"/>
        <v>3.9011677239484399E-2</v>
      </c>
      <c r="BF27" s="26">
        <v>40968</v>
      </c>
      <c r="BG27" s="27">
        <v>1109.0999999999999</v>
      </c>
      <c r="BH27" s="27">
        <f t="shared" si="41"/>
        <v>8.5728466362833267E-4</v>
      </c>
      <c r="BI27" s="26">
        <v>40968</v>
      </c>
      <c r="BJ27" s="27">
        <v>1020.91</v>
      </c>
      <c r="BK27" s="27">
        <f t="shared" si="42"/>
        <v>1.5972374261091105E-2</v>
      </c>
      <c r="BL27" s="26">
        <v>40968</v>
      </c>
      <c r="BM27" s="27">
        <v>382.09</v>
      </c>
      <c r="BN27" s="27">
        <f t="shared" si="1"/>
        <v>1.8797994880545899E-2</v>
      </c>
      <c r="BP27" s="26">
        <v>40939</v>
      </c>
      <c r="BQ27" s="27">
        <v>1.9380000000000001E-2</v>
      </c>
      <c r="BR27" s="27">
        <f t="shared" si="2"/>
        <v>1.9380000000000001E-2</v>
      </c>
      <c r="BT27" s="26">
        <v>40968</v>
      </c>
      <c r="BU27" s="27">
        <v>1168.92</v>
      </c>
      <c r="BV27" s="27">
        <f t="shared" si="4"/>
        <v>2.0881913695077081E-2</v>
      </c>
      <c r="BX27" s="6">
        <f>VLOOKUP($A27,Replications!$A:$AK,MATCH(BX$2,Replications!$1:$1,0),FALSE)</f>
        <v>5.4199999999999998E-2</v>
      </c>
      <c r="BY27" s="6">
        <f>VLOOKUP($A27,Replications!$A:$AK,MATCH(BY$2,Replications!$1:$1,0),FALSE)</f>
        <v>1.7899999999999999E-2</v>
      </c>
      <c r="BZ27" s="6">
        <f>VLOOKUP($A27,Replications!$A:$AK,MATCH(BZ$2,Replications!$1:$1,0),FALSE)</f>
        <v>4.6800000000000001E-2</v>
      </c>
      <c r="CA27" s="6">
        <f>VLOOKUP($A27,Replications!$A:$AK,MATCH(CA$2,Replications!$1:$1,0),FALSE)</f>
        <v>4.2099999999999999E-2</v>
      </c>
      <c r="CB27" s="6">
        <f>VLOOKUP($A27,Replications!$A:$AK,MATCH(CB$2,Replications!$1:$1,0),FALSE)</f>
        <v>3.7199999999999997E-2</v>
      </c>
      <c r="CC27" s="6">
        <f>VLOOKUP($A27,Replications!$A:$AK,MATCH(CC$2,Replications!$1:$1,0),FALSE)</f>
        <v>3.4099999999999998E-2</v>
      </c>
      <c r="CD27" s="6">
        <f>VLOOKUP($A27,Replications!$A:$AK,MATCH(CD$2,Replications!$1:$1,0),FALSE)</f>
        <v>2.5600000000000001E-2</v>
      </c>
      <c r="CE27" s="6">
        <f>VLOOKUP($A27,Replications!$A:$AK,MATCH(CE$2,Replications!$1:$1,0),FALSE)</f>
        <v>4.3200000000000002E-2</v>
      </c>
      <c r="CF27" s="6">
        <f>VLOOKUP($A27,Replications!$A:$AK,MATCH(CF$2,Replications!$1:$1,0),FALSE)</f>
        <v>3.6842857142857136E-2</v>
      </c>
      <c r="CG27" s="6" t="str">
        <f>VLOOKUP($A27,Replications!$A:$AK,MATCH(CG$2,Replications!$1:$1,0),FALSE)</f>
        <v>NA</v>
      </c>
      <c r="CH27" s="113">
        <f>VLOOKUP($A27,'[1]Formated Data'!$A:$ZZ,MATCH(CH$1,'[1]Formated Data'!$1:$1,0),FALSE)</f>
        <v>1.78E-2</v>
      </c>
      <c r="CI27" s="113">
        <f>VLOOKUP($A27,'[1]Formated Data'!$A:$ZZ,MATCH(CI$1,'[1]Formated Data'!$1:$1,0),FALSE)</f>
        <v>-8.0000000000000002E-3</v>
      </c>
      <c r="CJ27" s="113">
        <f>VLOOKUP($A27,'[1]Formated Data'!$A:$ZZ,MATCH(CJ$1,'[1]Formated Data'!$1:$1,0),FALSE)</f>
        <v>8.0000000000000002E-3</v>
      </c>
      <c r="CK27" s="113">
        <f>VLOOKUP($A27,'[1]Formated Data'!$A:$ZZ,MATCH(CK$1,'[1]Formated Data'!$1:$1,0),FALSE)</f>
        <v>4.4000000000000003E-3</v>
      </c>
      <c r="CL27" s="113">
        <f>VLOOKUP($A27,'[1]Formated Data'!$A:$ZZ,MATCH(CL$1,'[1]Formated Data'!$1:$1,0),FALSE)</f>
        <v>1.15E-2</v>
      </c>
      <c r="CM27" s="113">
        <f>VLOOKUP($A27,'[1]Formated Data'!$A:$ZZ,MATCH(CM$1,'[1]Formated Data'!$1:$1,0),FALSE)</f>
        <v>6.4999999999999997E-3</v>
      </c>
      <c r="CN27" s="113">
        <f>VLOOKUP($A27,'[1]Formated Data'!$A:$ZZ,MATCH(CN$1,'[1]Formated Data'!$1:$1,0),FALSE)</f>
        <v>3.1E-2</v>
      </c>
      <c r="CO27" s="113">
        <f>VLOOKUP($A27,'[1]Formated Data'!$A:$ZZ,MATCH(CO$1,'[1]Formated Data'!$1:$1,0),FALSE)</f>
        <v>4.5999999999999999E-2</v>
      </c>
      <c r="CP27" s="113">
        <f>VLOOKUP($A27,'[1]Formated Data'!$A:$ZZ,MATCH(CP$1,'[1]Formated Data'!$1:$1,0),FALSE)</f>
        <v>8.0000000000000002E-3</v>
      </c>
      <c r="CQ27" s="113">
        <f>VLOOKUP($A27,'[1]Formated Data'!$A:$ZZ,MATCH(CQ$1,'[1]Formated Data'!$1:$1,0),FALSE)</f>
        <v>2.0199999999999999E-2</v>
      </c>
      <c r="CR27" s="113">
        <f>VLOOKUP($A27,'[1]Formated Data'!$A:$ZZ,MATCH(CR$1,'[1]Formated Data'!$1:$1,0),FALSE)</f>
        <v>9.5999999999999992E-3</v>
      </c>
      <c r="CS27" s="113">
        <f>VLOOKUP($A27,'[1]Formated Data'!$A:$ZZ,MATCH(CS$1,'[1]Formated Data'!$1:$1,0),FALSE)</f>
        <v>1.4999999999999999E-2</v>
      </c>
      <c r="CT27" s="113">
        <f>VLOOKUP($A27,'[1]Formated Data'!$A:$ZZ,MATCH(CT$1,'[1]Formated Data'!$1:$1,0),FALSE)</f>
        <v>1.44E-2</v>
      </c>
      <c r="CU27" s="113">
        <f>VLOOKUP($A27,'[1]Formated Data'!$A:$ZZ,MATCH(CU$1,'[1]Formated Data'!$1:$1,0),FALSE)</f>
        <v>2.58E-2</v>
      </c>
      <c r="CV27" s="113">
        <f>VLOOKUP($A27,'[1]Formated Data'!$A:$ZZ,MATCH(CV$1,'[1]Formated Data'!$1:$1,0),FALSE)</f>
        <v>1.3899999999999999E-2</v>
      </c>
      <c r="CW27" s="113">
        <f>VLOOKUP($A27,'[1]Formated Data'!$A:$ZZ,MATCH(CW$1,'[1]Formated Data'!$1:$1,0),FALSE)</f>
        <v>2.3E-3</v>
      </c>
      <c r="CX27" s="113">
        <f>VLOOKUP($A27,'[1]Formated Data'!$A:$ZZ,MATCH(CX$1,'[1]Formated Data'!$1:$1,0),FALSE)</f>
        <v>6.1000000000000004E-3</v>
      </c>
      <c r="CY27" s="113">
        <f>VLOOKUP($A27,'[1]Formated Data'!$A:$ZZ,MATCH(CY$1,'[1]Formated Data'!$1:$1,0),FALSE)</f>
        <v>1.7000000000000001E-2</v>
      </c>
      <c r="CZ27" s="113">
        <f>VLOOKUP($A27,'[1]Formated Data'!$A:$ZZ,MATCH(CZ$1,'[1]Formated Data'!$1:$1,0),FALSE)</f>
        <v>-8.3000000000000001E-3</v>
      </c>
      <c r="DA27" s="113">
        <f>VLOOKUP($A27,'[1]Formated Data'!$A:$ZZ,MATCH(DA$1,'[1]Formated Data'!$1:$1,0),FALSE)</f>
        <v>-4.4000000000000003E-3</v>
      </c>
      <c r="DB27" s="113">
        <f>VLOOKUP($A27,'[1]Formated Data'!$A:$ZZ,MATCH(DB$1,'[1]Formated Data'!$1:$1,0),FALSE)</f>
        <v>4.1000000000000003E-3</v>
      </c>
      <c r="DC27" s="113">
        <f>VLOOKUP($A27,'[1]Formated Data'!$A:$ZZ,MATCH(DC$1,'[1]Formated Data'!$1:$1,0),FALSE)</f>
        <v>1.6899999999999998E-2</v>
      </c>
      <c r="DD27" s="113">
        <f>VLOOKUP($A27,'[1]Formated Data'!$A:$ZZ,MATCH(DD$1,'[1]Formated Data'!$1:$1,0),FALSE)</f>
        <v>1.2E-2</v>
      </c>
      <c r="DF27" s="26">
        <v>40968</v>
      </c>
      <c r="DG27" s="27">
        <v>4970.9130999999998</v>
      </c>
      <c r="DH27" s="27">
        <f t="shared" si="5"/>
        <v>1.5065190745743529E-2</v>
      </c>
      <c r="DI27" s="26">
        <v>40968</v>
      </c>
      <c r="DJ27" s="27">
        <v>10899.32</v>
      </c>
      <c r="DK27" s="27">
        <f t="shared" si="6"/>
        <v>2.057858243090771E-2</v>
      </c>
      <c r="DL27" s="26">
        <v>40968</v>
      </c>
      <c r="DM27" s="27">
        <v>14262.29</v>
      </c>
      <c r="DN27" s="27">
        <f t="shared" si="7"/>
        <v>7.8943760609107017E-3</v>
      </c>
      <c r="DO27" s="26">
        <v>40968</v>
      </c>
      <c r="DP27" s="27">
        <v>8833.89</v>
      </c>
      <c r="DQ27" s="27">
        <f t="shared" si="8"/>
        <v>1.576677318130737E-2</v>
      </c>
      <c r="DR27" s="26">
        <v>40968</v>
      </c>
      <c r="DS27" s="27">
        <v>11226.47</v>
      </c>
      <c r="DT27" s="27">
        <f t="shared" si="9"/>
        <v>9.0156891506143477E-3</v>
      </c>
      <c r="DU27" s="26">
        <v>40968</v>
      </c>
      <c r="DV27" s="27">
        <v>6497.44</v>
      </c>
      <c r="DW27" s="27">
        <f t="shared" si="10"/>
        <v>2.5290468773916386E-2</v>
      </c>
      <c r="DX27" s="26">
        <v>40968</v>
      </c>
      <c r="DY27" s="27">
        <v>5687.14</v>
      </c>
      <c r="DZ27" s="27">
        <f t="shared" si="11"/>
        <v>1.6419225524416214E-2</v>
      </c>
      <c r="EA27" s="26">
        <v>40968</v>
      </c>
      <c r="EB27" s="27">
        <v>6532.32</v>
      </c>
      <c r="EC27" s="27">
        <f t="shared" si="12"/>
        <v>8.886788431421655E-3</v>
      </c>
      <c r="ED27" s="26">
        <v>40968</v>
      </c>
      <c r="EE27" s="27">
        <v>13216.08</v>
      </c>
      <c r="EF27" s="27">
        <f t="shared" si="13"/>
        <v>3.2688584078126359E-2</v>
      </c>
      <c r="EG27" s="26">
        <v>40968</v>
      </c>
      <c r="EH27" s="27">
        <v>4176.59</v>
      </c>
      <c r="EI27" s="27">
        <f t="shared" si="14"/>
        <v>2.0869131626096049E-2</v>
      </c>
      <c r="EK27" s="26">
        <v>40968</v>
      </c>
      <c r="EL27" s="27">
        <v>78.736999999999995</v>
      </c>
      <c r="EM27" s="27">
        <f t="shared" si="15"/>
        <v>-6.9493492079507613E-3</v>
      </c>
      <c r="EO27" s="26">
        <v>40968</v>
      </c>
      <c r="EP27" s="27">
        <v>8436.7350000000006</v>
      </c>
      <c r="EQ27" s="27">
        <f t="shared" si="16"/>
        <v>3.9236198868237926E-2</v>
      </c>
      <c r="ES27" s="26">
        <v>40968</v>
      </c>
      <c r="ET27" s="27">
        <v>1398.4540999999999</v>
      </c>
      <c r="EU27" s="27">
        <f t="shared" si="17"/>
        <v>5.9335009690373974E-2</v>
      </c>
      <c r="EW27" s="26">
        <v>40968</v>
      </c>
      <c r="EX27" s="27">
        <v>1666.7206000000001</v>
      </c>
      <c r="EY27" s="27">
        <f t="shared" si="18"/>
        <v>4.9380991233775928E-2</v>
      </c>
      <c r="FA27" s="26">
        <v>40968</v>
      </c>
      <c r="FB27" s="27">
        <v>128.00989999999999</v>
      </c>
      <c r="FC27" s="27">
        <f t="shared" si="19"/>
        <v>4.0917921024834492E-2</v>
      </c>
      <c r="FE27" s="26">
        <v>40968</v>
      </c>
      <c r="FF27" s="27">
        <v>541.58280000000002</v>
      </c>
      <c r="FG27" s="27">
        <f t="shared" si="20"/>
        <v>2.4990617517789859E-2</v>
      </c>
      <c r="FI27" s="6">
        <f>VLOOKUP($A27,Funds!$A:$CD,MATCH(Factors!FI$1,Funds!$1:$1,0),FALSE)</f>
        <v>3.2599999999999997E-2</v>
      </c>
      <c r="FJ27" s="6">
        <f>VLOOKUP($A27,Funds!$A:$CD,MATCH(Factors!FJ$1,Funds!$1:$1,0),FALSE)</f>
        <v>3.2750000000000001E-2</v>
      </c>
    </row>
    <row r="28" spans="1:166" x14ac:dyDescent="0.25">
      <c r="A28" s="26">
        <f t="shared" si="21"/>
        <v>40939</v>
      </c>
      <c r="B28" s="26">
        <v>40939</v>
      </c>
      <c r="C28" s="27">
        <v>836.30849999999998</v>
      </c>
      <c r="D28" s="27">
        <f t="shared" si="22"/>
        <v>3.7812705686604886E-2</v>
      </c>
      <c r="E28" s="26">
        <v>40939</v>
      </c>
      <c r="F28" s="27">
        <v>699.8433</v>
      </c>
      <c r="G28" s="27">
        <f t="shared" si="23"/>
        <v>5.9676474957039316E-2</v>
      </c>
      <c r="H28" s="26">
        <v>40939</v>
      </c>
      <c r="I28" s="27">
        <v>979.24659999999994</v>
      </c>
      <c r="J28" s="27">
        <f t="shared" si="24"/>
        <v>-1.803414014087823E-2</v>
      </c>
      <c r="K28" s="26">
        <v>40939</v>
      </c>
      <c r="L28" s="27">
        <v>2204.1934000000001</v>
      </c>
      <c r="M28" s="27">
        <f t="shared" si="25"/>
        <v>6.9823079698951851E-2</v>
      </c>
      <c r="N28" s="26">
        <v>40939</v>
      </c>
      <c r="O28" s="27">
        <v>1421.2923000000001</v>
      </c>
      <c r="P28" s="27">
        <f t="shared" si="26"/>
        <v>4.4579526718317997E-2</v>
      </c>
      <c r="Q28" s="26"/>
      <c r="S28" s="27" t="e">
        <f t="shared" si="27"/>
        <v>#DIV/0!</v>
      </c>
      <c r="T28" s="26">
        <v>40939</v>
      </c>
      <c r="U28" s="27">
        <v>1597.7029</v>
      </c>
      <c r="V28" s="27">
        <f t="shared" si="28"/>
        <v>4.47958087396092E-2</v>
      </c>
      <c r="W28" s="26">
        <v>40939</v>
      </c>
      <c r="X28" s="27">
        <v>126.1705</v>
      </c>
      <c r="Y28" s="27">
        <f t="shared" si="29"/>
        <v>2.3236632975224936E-2</v>
      </c>
      <c r="Z28" s="26">
        <v>40939</v>
      </c>
      <c r="AA28" s="27">
        <v>111.45</v>
      </c>
      <c r="AB28" s="27">
        <f t="shared" si="30"/>
        <v>1.2813522355507034E-2</v>
      </c>
      <c r="AC28" s="26">
        <v>40939</v>
      </c>
      <c r="AD28" s="27">
        <v>1007.217</v>
      </c>
      <c r="AE28" s="27">
        <f t="shared" si="31"/>
        <v>-4.8875478677368189E-3</v>
      </c>
      <c r="AF28" s="26">
        <v>40939</v>
      </c>
      <c r="AG28" s="27">
        <v>341.64159999999998</v>
      </c>
      <c r="AH28" s="27">
        <f t="shared" si="32"/>
        <v>2.9709344469075472E-2</v>
      </c>
      <c r="AI28" s="26">
        <v>40939</v>
      </c>
      <c r="AJ28" s="27">
        <v>133.49</v>
      </c>
      <c r="AK28" s="27">
        <f t="shared" si="33"/>
        <v>-3.3871317941665868E-2</v>
      </c>
      <c r="AL28" s="26">
        <v>40939</v>
      </c>
      <c r="AM28" s="27">
        <v>148.88570000000001</v>
      </c>
      <c r="AN28" s="27">
        <f t="shared" si="34"/>
        <v>-9.1566973864245504E-3</v>
      </c>
      <c r="AO28" s="26">
        <v>40939</v>
      </c>
      <c r="AP28" s="27">
        <v>312.31</v>
      </c>
      <c r="AQ28" s="27">
        <f t="shared" si="35"/>
        <v>2.2961021945627325E-2</v>
      </c>
      <c r="AR28" s="26">
        <v>40939</v>
      </c>
      <c r="AS28" s="27">
        <v>1785.33</v>
      </c>
      <c r="AT28" s="27">
        <f t="shared" si="36"/>
        <v>8.7807027952468975E-3</v>
      </c>
      <c r="AU28" s="26">
        <v>40939</v>
      </c>
      <c r="AV28" s="27">
        <v>1310.0999999999999</v>
      </c>
      <c r="AW28" s="27">
        <f t="shared" si="37"/>
        <v>3.0357845064883815E-2</v>
      </c>
      <c r="AY28" s="27">
        <f t="shared" si="38"/>
        <v>-2.186376927043443E-2</v>
      </c>
      <c r="AZ28" s="27">
        <f t="shared" si="39"/>
        <v>2.5243552980633854E-2</v>
      </c>
      <c r="BA28" s="27">
        <f t="shared" si="3"/>
        <v>2.1577142269636918E-2</v>
      </c>
      <c r="BC28" s="26">
        <v>40939</v>
      </c>
      <c r="BD28" s="27">
        <v>1484.94</v>
      </c>
      <c r="BE28" s="27">
        <f t="shared" si="40"/>
        <v>8.9895427767698877E-3</v>
      </c>
      <c r="BF28" s="26">
        <v>40939</v>
      </c>
      <c r="BG28" s="27">
        <v>1108.1500000000001</v>
      </c>
      <c r="BH28" s="27">
        <f t="shared" si="41"/>
        <v>4.4414230682077172E-3</v>
      </c>
      <c r="BI28" s="26">
        <v>40939</v>
      </c>
      <c r="BJ28" s="27">
        <v>1004.86</v>
      </c>
      <c r="BK28" s="27">
        <f t="shared" si="42"/>
        <v>2.138602589904659E-2</v>
      </c>
      <c r="BL28" s="26">
        <v>40939</v>
      </c>
      <c r="BM28" s="27">
        <v>375.04</v>
      </c>
      <c r="BN28" s="27">
        <f t="shared" si="1"/>
        <v>2.360872294549532E-2</v>
      </c>
      <c r="BP28" s="26">
        <v>40908</v>
      </c>
      <c r="BQ28" s="27">
        <v>2.5500000000000002E-3</v>
      </c>
      <c r="BR28" s="27">
        <f t="shared" si="2"/>
        <v>2.5500000000000002E-3</v>
      </c>
      <c r="BT28" s="26">
        <v>40939</v>
      </c>
      <c r="BU28" s="27">
        <v>1145.01</v>
      </c>
      <c r="BV28" s="27">
        <f t="shared" si="4"/>
        <v>1.6395334386706262E-2</v>
      </c>
      <c r="BX28" s="6">
        <f>VLOOKUP($A28,Replications!$A:$AK,MATCH(BX$2,Replications!$1:$1,0),FALSE)</f>
        <v>3.9199999999999999E-2</v>
      </c>
      <c r="BY28" s="6">
        <f>VLOOKUP($A28,Replications!$A:$AK,MATCH(BY$2,Replications!$1:$1,0),FALSE)</f>
        <v>8.14E-2</v>
      </c>
      <c r="BZ28" s="6">
        <f>VLOOKUP($A28,Replications!$A:$AK,MATCH(BZ$2,Replications!$1:$1,0),FALSE)</f>
        <v>9.3299999999999994E-2</v>
      </c>
      <c r="CA28" s="6">
        <f>VLOOKUP($A28,Replications!$A:$AK,MATCH(CA$2,Replications!$1:$1,0),FALSE)</f>
        <v>4.9599999999999998E-2</v>
      </c>
      <c r="CB28" s="6">
        <f>VLOOKUP($A28,Replications!$A:$AK,MATCH(CB$2,Replications!$1:$1,0),FALSE)</f>
        <v>-1.9800000000000002E-2</v>
      </c>
      <c r="CC28" s="6">
        <f>VLOOKUP($A28,Replications!$A:$AK,MATCH(CC$2,Replications!$1:$1,0),FALSE)</f>
        <v>5.3400000000000003E-2</v>
      </c>
      <c r="CD28" s="6">
        <f>VLOOKUP($A28,Replications!$A:$AK,MATCH(CD$2,Replications!$1:$1,0),FALSE)</f>
        <v>4.0599999999999997E-2</v>
      </c>
      <c r="CE28" s="6">
        <f>VLOOKUP($A28,Replications!$A:$AK,MATCH(CE$2,Replications!$1:$1,0),FALSE)</f>
        <v>4.48E-2</v>
      </c>
      <c r="CF28" s="6">
        <f>VLOOKUP($A28,Replications!$A:$AK,MATCH(CF$2,Replications!$1:$1,0),FALSE)</f>
        <v>4.8242857142857129E-2</v>
      </c>
      <c r="CG28" s="6" t="str">
        <f>VLOOKUP($A28,Replications!$A:$AK,MATCH(CG$2,Replications!$1:$1,0),FALSE)</f>
        <v>NA</v>
      </c>
      <c r="CH28" s="113">
        <f>VLOOKUP($A28,'[1]Formated Data'!$A:$ZZ,MATCH(CH$1,'[1]Formated Data'!$1:$1,0),FALSE)</f>
        <v>3.3300000000000003E-2</v>
      </c>
      <c r="CI28" s="113">
        <f>VLOOKUP($A28,'[1]Formated Data'!$A:$ZZ,MATCH(CI$1,'[1]Formated Data'!$1:$1,0),FALSE)</f>
        <v>-1.2699999999999999E-2</v>
      </c>
      <c r="CJ28" s="113">
        <f>VLOOKUP($A28,'[1]Formated Data'!$A:$ZZ,MATCH(CJ$1,'[1]Formated Data'!$1:$1,0),FALSE)</f>
        <v>1.1599999999999999E-2</v>
      </c>
      <c r="CK28" s="113">
        <f>VLOOKUP($A28,'[1]Formated Data'!$A:$ZZ,MATCH(CK$1,'[1]Formated Data'!$1:$1,0),FALSE)</f>
        <v>1.6899999999999998E-2</v>
      </c>
      <c r="CL28" s="113">
        <f>VLOOKUP($A28,'[1]Formated Data'!$A:$ZZ,MATCH(CL$1,'[1]Formated Data'!$1:$1,0),FALSE)</f>
        <v>4.5900000000000003E-2</v>
      </c>
      <c r="CM28" s="113">
        <f>VLOOKUP($A28,'[1]Formated Data'!$A:$ZZ,MATCH(CM$1,'[1]Formated Data'!$1:$1,0),FALSE)</f>
        <v>3.3999999999999998E-3</v>
      </c>
      <c r="CN28" s="113">
        <f>VLOOKUP($A28,'[1]Formated Data'!$A:$ZZ,MATCH(CN$1,'[1]Formated Data'!$1:$1,0),FALSE)</f>
        <v>2.69E-2</v>
      </c>
      <c r="CO28" s="113">
        <f>VLOOKUP($A28,'[1]Formated Data'!$A:$ZZ,MATCH(CO$1,'[1]Formated Data'!$1:$1,0),FALSE)</f>
        <v>3.1E-2</v>
      </c>
      <c r="CP28" s="113">
        <f>VLOOKUP($A28,'[1]Formated Data'!$A:$ZZ,MATCH(CP$1,'[1]Formated Data'!$1:$1,0),FALSE)</f>
        <v>3.8999999999999998E-3</v>
      </c>
      <c r="CQ28" s="113">
        <f>VLOOKUP($A28,'[1]Formated Data'!$A:$ZZ,MATCH(CQ$1,'[1]Formated Data'!$1:$1,0),FALSE)</f>
        <v>4.1000000000000002E-2</v>
      </c>
      <c r="CR28" s="113">
        <f>VLOOKUP($A28,'[1]Formated Data'!$A:$ZZ,MATCH(CR$1,'[1]Formated Data'!$1:$1,0),FALSE)</f>
        <v>1.11E-2</v>
      </c>
      <c r="CS28" s="113">
        <f>VLOOKUP($A28,'[1]Formated Data'!$A:$ZZ,MATCH(CS$1,'[1]Formated Data'!$1:$1,0),FALSE)</f>
        <v>1.9E-2</v>
      </c>
      <c r="CT28" s="113">
        <f>VLOOKUP($A28,'[1]Formated Data'!$A:$ZZ,MATCH(CT$1,'[1]Formated Data'!$1:$1,0),FALSE)</f>
        <v>4.7199999999999999E-2</v>
      </c>
      <c r="CU28" s="113">
        <f>VLOOKUP($A28,'[1]Formated Data'!$A:$ZZ,MATCH(CU$1,'[1]Formated Data'!$1:$1,0),FALSE)</f>
        <v>3.8199999999999998E-2</v>
      </c>
      <c r="CV28" s="113">
        <f>VLOOKUP($A28,'[1]Formated Data'!$A:$ZZ,MATCH(CV$1,'[1]Formated Data'!$1:$1,0),FALSE)</f>
        <v>6.08E-2</v>
      </c>
      <c r="CW28" s="113">
        <f>VLOOKUP($A28,'[1]Formated Data'!$A:$ZZ,MATCH(CW$1,'[1]Formated Data'!$1:$1,0),FALSE)</f>
        <v>8.5000000000000006E-3</v>
      </c>
      <c r="CX28" s="113">
        <f>VLOOKUP($A28,'[1]Formated Data'!$A:$ZZ,MATCH(CX$1,'[1]Formated Data'!$1:$1,0),FALSE)</f>
        <v>9.4999999999999998E-3</v>
      </c>
      <c r="CY28" s="113">
        <f>VLOOKUP($A28,'[1]Formated Data'!$A:$ZZ,MATCH(CY$1,'[1]Formated Data'!$1:$1,0),FALSE)</f>
        <v>3.0000000000000001E-3</v>
      </c>
      <c r="CZ28" s="113">
        <f>VLOOKUP($A28,'[1]Formated Data'!$A:$ZZ,MATCH(CZ$1,'[1]Formated Data'!$1:$1,0),FALSE)</f>
        <v>6.3E-3</v>
      </c>
      <c r="DA28" s="113">
        <f>VLOOKUP($A28,'[1]Formated Data'!$A:$ZZ,MATCH(DA$1,'[1]Formated Data'!$1:$1,0),FALSE)</f>
        <v>-8.0000000000000002E-3</v>
      </c>
      <c r="DB28" s="113">
        <f>VLOOKUP($A28,'[1]Formated Data'!$A:$ZZ,MATCH(DB$1,'[1]Formated Data'!$1:$1,0),FALSE)</f>
        <v>1.2999999999999999E-2</v>
      </c>
      <c r="DC28" s="113">
        <f>VLOOKUP($A28,'[1]Formated Data'!$A:$ZZ,MATCH(DC$1,'[1]Formated Data'!$1:$1,0),FALSE)</f>
        <v>1.6400000000000001E-2</v>
      </c>
      <c r="DD28" s="113">
        <f>VLOOKUP($A28,'[1]Formated Data'!$A:$ZZ,MATCH(DD$1,'[1]Formated Data'!$1:$1,0),FALSE)</f>
        <v>0.02</v>
      </c>
      <c r="DF28" s="26">
        <v>40939</v>
      </c>
      <c r="DG28" s="27">
        <v>4897.1368000000002</v>
      </c>
      <c r="DH28" s="27">
        <f t="shared" si="5"/>
        <v>1.7870094512948187E-2</v>
      </c>
      <c r="DI28" s="26">
        <v>40939</v>
      </c>
      <c r="DJ28" s="27">
        <v>10679.55</v>
      </c>
      <c r="DK28" s="27">
        <f t="shared" si="6"/>
        <v>2.7791973068405751E-2</v>
      </c>
      <c r="DL28" s="26">
        <v>40939</v>
      </c>
      <c r="DM28" s="27">
        <v>14150.58</v>
      </c>
      <c r="DN28" s="27">
        <f t="shared" si="7"/>
        <v>1.2674008192662178E-2</v>
      </c>
      <c r="DO28" s="26">
        <v>40939</v>
      </c>
      <c r="DP28" s="27">
        <v>8696.77</v>
      </c>
      <c r="DQ28" s="27">
        <f t="shared" si="8"/>
        <v>1.9738685783901699E-2</v>
      </c>
      <c r="DR28" s="26">
        <v>40939</v>
      </c>
      <c r="DS28" s="27">
        <v>11126.16</v>
      </c>
      <c r="DT28" s="27">
        <f t="shared" si="9"/>
        <v>4.0962857274358111E-3</v>
      </c>
      <c r="DU28" s="26">
        <v>40939</v>
      </c>
      <c r="DV28" s="27">
        <v>6337.17</v>
      </c>
      <c r="DW28" s="27">
        <f t="shared" si="10"/>
        <v>2.8103777778498928E-2</v>
      </c>
      <c r="DX28" s="26">
        <v>40939</v>
      </c>
      <c r="DY28" s="27">
        <v>5595.27</v>
      </c>
      <c r="DZ28" s="27">
        <f t="shared" si="11"/>
        <v>1.7295923376495992E-2</v>
      </c>
      <c r="EA28" s="26">
        <v>40939</v>
      </c>
      <c r="EB28" s="27">
        <v>6474.78</v>
      </c>
      <c r="EC28" s="27">
        <f t="shared" si="12"/>
        <v>6.790429645893159E-3</v>
      </c>
      <c r="ED28" s="26">
        <v>40939</v>
      </c>
      <c r="EE28" s="27">
        <v>12797.74</v>
      </c>
      <c r="EF28" s="27">
        <f t="shared" si="13"/>
        <v>2.9090613759923833E-2</v>
      </c>
      <c r="EG28" s="26">
        <v>40939</v>
      </c>
      <c r="EH28" s="27">
        <v>4091.21</v>
      </c>
      <c r="EI28" s="27">
        <f t="shared" si="14"/>
        <v>3.7398699704847216E-2</v>
      </c>
      <c r="EK28" s="26">
        <v>40939</v>
      </c>
      <c r="EL28" s="27">
        <v>79.287999999999997</v>
      </c>
      <c r="EM28" s="27">
        <f t="shared" si="15"/>
        <v>-1.1100301828431802E-2</v>
      </c>
      <c r="EO28" s="26">
        <v>40939</v>
      </c>
      <c r="EP28" s="27">
        <v>8118.2074000000002</v>
      </c>
      <c r="EQ28" s="27">
        <f t="shared" si="16"/>
        <v>2.047926882957074E-2</v>
      </c>
      <c r="ES28" s="26">
        <v>40939</v>
      </c>
      <c r="ET28" s="27">
        <v>1320.1244999999999</v>
      </c>
      <c r="EU28" s="27">
        <f t="shared" si="17"/>
        <v>0.11287379127592589</v>
      </c>
      <c r="EW28" s="26">
        <v>40939</v>
      </c>
      <c r="EX28" s="27">
        <v>1588.2892999999999</v>
      </c>
      <c r="EY28" s="27">
        <f t="shared" si="18"/>
        <v>5.0417885014345076E-2</v>
      </c>
      <c r="FA28" s="26">
        <v>40939</v>
      </c>
      <c r="FB28" s="27">
        <v>122.97790000000001</v>
      </c>
      <c r="FC28" s="27">
        <f t="shared" si="19"/>
        <v>3.8202590569906825E-2</v>
      </c>
      <c r="FE28" s="26">
        <v>40939</v>
      </c>
      <c r="FF28" s="27">
        <v>528.37829999999997</v>
      </c>
      <c r="FG28" s="27">
        <f t="shared" si="20"/>
        <v>5.6431765240809728E-3</v>
      </c>
      <c r="FI28" s="6">
        <f>VLOOKUP($A28,Funds!$A:$CD,MATCH(Factors!FI$1,Funds!$1:$1,0),FALSE)</f>
        <v>3.1899999999999998E-2</v>
      </c>
      <c r="FJ28" s="6">
        <f>VLOOKUP($A28,Funds!$A:$CD,MATCH(Factors!FJ$1,Funds!$1:$1,0),FALSE)</f>
        <v>3.1899999999999998E-2</v>
      </c>
    </row>
    <row r="29" spans="1:166" x14ac:dyDescent="0.25">
      <c r="A29" s="26">
        <f t="shared" si="21"/>
        <v>40908</v>
      </c>
      <c r="B29" s="26">
        <v>40907</v>
      </c>
      <c r="C29" s="27">
        <v>805.83759999999995</v>
      </c>
      <c r="D29" s="27">
        <f t="shared" si="22"/>
        <v>2.0122360866701383E-2</v>
      </c>
      <c r="E29" s="26">
        <v>40907</v>
      </c>
      <c r="F29" s="27">
        <v>660.43110000000001</v>
      </c>
      <c r="G29" s="27">
        <f t="shared" si="23"/>
        <v>-3.224426190539087E-3</v>
      </c>
      <c r="H29" s="26">
        <v>40907</v>
      </c>
      <c r="I29" s="27">
        <v>997.23080000000004</v>
      </c>
      <c r="J29" s="27">
        <f t="shared" si="24"/>
        <v>-1.3161009307587346E-2</v>
      </c>
      <c r="K29" s="26">
        <v>40907</v>
      </c>
      <c r="L29" s="27">
        <v>2060.3344999999999</v>
      </c>
      <c r="M29" s="27">
        <f t="shared" si="25"/>
        <v>2.140487208294406E-3</v>
      </c>
      <c r="N29" s="26">
        <v>40907</v>
      </c>
      <c r="O29" s="27">
        <v>1360.6358</v>
      </c>
      <c r="P29" s="27">
        <f t="shared" si="26"/>
        <v>1.1409087114700345E-2</v>
      </c>
      <c r="Q29" s="26"/>
      <c r="S29" s="27" t="e">
        <f t="shared" si="27"/>
        <v>#DIV/0!</v>
      </c>
      <c r="T29" s="26">
        <v>40907</v>
      </c>
      <c r="U29" s="27">
        <v>1529.2011</v>
      </c>
      <c r="V29" s="27">
        <f t="shared" si="28"/>
        <v>1.018734760414608E-2</v>
      </c>
      <c r="W29" s="26">
        <v>40907</v>
      </c>
      <c r="X29" s="27">
        <v>123.3053</v>
      </c>
      <c r="Y29" s="27">
        <f t="shared" si="29"/>
        <v>-2.1085429238509867E-5</v>
      </c>
      <c r="Z29" s="26">
        <v>40907</v>
      </c>
      <c r="AA29" s="27">
        <v>110.04</v>
      </c>
      <c r="AB29" s="27">
        <f t="shared" si="30"/>
        <v>-1.5302013422818783E-2</v>
      </c>
      <c r="AC29" s="26">
        <v>40907</v>
      </c>
      <c r="AD29" s="27">
        <v>1012.164</v>
      </c>
      <c r="AE29" s="27">
        <f t="shared" si="31"/>
        <v>2.0864830954222757E-2</v>
      </c>
      <c r="AF29" s="26">
        <v>40907</v>
      </c>
      <c r="AG29" s="27">
        <v>331.78449999999998</v>
      </c>
      <c r="AH29" s="27">
        <f t="shared" si="32"/>
        <v>-2.1680894434201181E-2</v>
      </c>
      <c r="AI29" s="26">
        <v>40907</v>
      </c>
      <c r="AJ29" s="27">
        <v>138.16999999999999</v>
      </c>
      <c r="AK29" s="27">
        <f t="shared" si="33"/>
        <v>9.3505734531376117E-3</v>
      </c>
      <c r="AL29" s="26">
        <v>40907</v>
      </c>
      <c r="AM29" s="27">
        <v>150.26159999999999</v>
      </c>
      <c r="AN29" s="27">
        <f t="shared" si="34"/>
        <v>4.1016306287162685E-3</v>
      </c>
      <c r="AO29" s="26">
        <v>40907</v>
      </c>
      <c r="AP29" s="27">
        <v>305.3</v>
      </c>
      <c r="AQ29" s="27">
        <f t="shared" si="35"/>
        <v>-2.7149321266968229E-2</v>
      </c>
      <c r="AR29" s="26">
        <v>40907</v>
      </c>
      <c r="AS29" s="27">
        <v>1769.79</v>
      </c>
      <c r="AT29" s="27">
        <f t="shared" si="36"/>
        <v>1.0990831452971861E-2</v>
      </c>
      <c r="AU29" s="26">
        <v>40907</v>
      </c>
      <c r="AV29" s="27">
        <v>1271.5</v>
      </c>
      <c r="AW29" s="27">
        <f t="shared" si="37"/>
        <v>2.6562247699015051E-2</v>
      </c>
      <c r="AY29" s="27">
        <f t="shared" si="38"/>
        <v>2.334678705724047E-2</v>
      </c>
      <c r="AZ29" s="27">
        <f t="shared" si="39"/>
        <v>-9.2685999064059388E-3</v>
      </c>
      <c r="BA29" s="27">
        <f t="shared" si="3"/>
        <v>1.557141624604319E-2</v>
      </c>
      <c r="BC29" s="26">
        <v>40907</v>
      </c>
      <c r="BD29" s="27">
        <v>1471.71</v>
      </c>
      <c r="BE29" s="27">
        <f t="shared" si="40"/>
        <v>-6.373426054079645E-3</v>
      </c>
      <c r="BF29" s="26">
        <v>40907</v>
      </c>
      <c r="BG29" s="27">
        <v>1103.25</v>
      </c>
      <c r="BH29" s="27">
        <f t="shared" si="41"/>
        <v>-8.1719618102378266E-3</v>
      </c>
      <c r="BI29" s="26">
        <v>40907</v>
      </c>
      <c r="BJ29" s="27">
        <v>983.82</v>
      </c>
      <c r="BK29" s="27">
        <f t="shared" si="42"/>
        <v>5.447168596510954E-3</v>
      </c>
      <c r="BL29" s="26">
        <v>40908</v>
      </c>
      <c r="BM29" s="27">
        <v>366.39</v>
      </c>
      <c r="BN29" s="27">
        <f t="shared" si="1"/>
        <v>6.2342085026914074E-3</v>
      </c>
      <c r="BP29" s="26">
        <v>40877</v>
      </c>
      <c r="BQ29" s="27">
        <v>-7.7499999999999999E-3</v>
      </c>
      <c r="BR29" s="27">
        <f t="shared" si="2"/>
        <v>-7.7499999999999999E-3</v>
      </c>
      <c r="BT29" s="26">
        <v>40907</v>
      </c>
      <c r="BU29" s="27">
        <v>1126.54</v>
      </c>
      <c r="BV29" s="27">
        <f t="shared" si="4"/>
        <v>3.2793347818513618E-2</v>
      </c>
      <c r="BX29" s="6">
        <f>VLOOKUP($A29,Replications!$A:$AK,MATCH(BX$2,Replications!$1:$1,0),FALSE)</f>
        <v>2.9600000000000001E-2</v>
      </c>
      <c r="BY29" s="6">
        <f>VLOOKUP($A29,Replications!$A:$AK,MATCH(BY$2,Replications!$1:$1,0),FALSE)</f>
        <v>3.0599999999999999E-2</v>
      </c>
      <c r="BZ29" s="6">
        <f>VLOOKUP($A29,Replications!$A:$AK,MATCH(BZ$2,Replications!$1:$1,0),FALSE)</f>
        <v>-7.4000000000000003E-3</v>
      </c>
      <c r="CA29" s="6">
        <f>VLOOKUP($A29,Replications!$A:$AK,MATCH(CA$2,Replications!$1:$1,0),FALSE)</f>
        <v>2.3599999999999999E-2</v>
      </c>
      <c r="CB29" s="6">
        <f>VLOOKUP($A29,Replications!$A:$AK,MATCH(CB$2,Replications!$1:$1,0),FALSE)</f>
        <v>1.03E-2</v>
      </c>
      <c r="CC29" s="6">
        <f>VLOOKUP($A29,Replications!$A:$AK,MATCH(CC$2,Replications!$1:$1,0),FALSE)</f>
        <v>5.3E-3</v>
      </c>
      <c r="CD29" s="6">
        <f>VLOOKUP($A29,Replications!$A:$AK,MATCH(CD$2,Replications!$1:$1,0),FALSE)</f>
        <v>3.2300000000000002E-2</v>
      </c>
      <c r="CE29" s="6">
        <f>VLOOKUP($A29,Replications!$A:$AK,MATCH(CE$2,Replications!$1:$1,0),FALSE)</f>
        <v>1.03E-2</v>
      </c>
      <c r="CF29" s="6">
        <f>VLOOKUP($A29,Replications!$A:$AK,MATCH(CF$2,Replications!$1:$1,0),FALSE)</f>
        <v>1.7757142857142857E-2</v>
      </c>
      <c r="CG29" s="6" t="str">
        <f>VLOOKUP($A29,Replications!$A:$AK,MATCH(CG$2,Replications!$1:$1,0),FALSE)</f>
        <v>NA</v>
      </c>
      <c r="CH29" s="113">
        <f>VLOOKUP($A29,'[1]Formated Data'!$A:$ZZ,MATCH(CH$1,'[1]Formated Data'!$1:$1,0),FALSE)</f>
        <v>-1.34E-2</v>
      </c>
      <c r="CI29" s="113">
        <f>VLOOKUP($A29,'[1]Formated Data'!$A:$ZZ,MATCH(CI$1,'[1]Formated Data'!$1:$1,0),FALSE)</f>
        <v>-1.7000000000000001E-2</v>
      </c>
      <c r="CJ29" s="113">
        <f>VLOOKUP($A29,'[1]Formated Data'!$A:$ZZ,MATCH(CJ$1,'[1]Formated Data'!$1:$1,0),FALSE)</f>
        <v>4.4000000000000003E-3</v>
      </c>
      <c r="CK29" s="113">
        <f>VLOOKUP($A29,'[1]Formated Data'!$A:$ZZ,MATCH(CK$1,'[1]Formated Data'!$1:$1,0),FALSE)</f>
        <v>-6.0000000000000001E-3</v>
      </c>
      <c r="CL29" s="113">
        <f>VLOOKUP($A29,'[1]Formated Data'!$A:$ZZ,MATCH(CL$1,'[1]Formated Data'!$1:$1,0),FALSE)</f>
        <v>-2.0999999999999999E-3</v>
      </c>
      <c r="CM29" s="113">
        <f>VLOOKUP($A29,'[1]Formated Data'!$A:$ZZ,MATCH(CM$1,'[1]Formated Data'!$1:$1,0),FALSE)</f>
        <v>-5.0000000000000001E-4</v>
      </c>
      <c r="CN29" s="113">
        <f>VLOOKUP($A29,'[1]Formated Data'!$A:$ZZ,MATCH(CN$1,'[1]Formated Data'!$1:$1,0),FALSE)</f>
        <v>-1.9E-2</v>
      </c>
      <c r="CO29" s="113">
        <f>VLOOKUP($A29,'[1]Formated Data'!$A:$ZZ,MATCH(CO$1,'[1]Formated Data'!$1:$1,0),FALSE)</f>
        <v>-1.4E-2</v>
      </c>
      <c r="CP29" s="113">
        <f>VLOOKUP($A29,'[1]Formated Data'!$A:$ZZ,MATCH(CP$1,'[1]Formated Data'!$1:$1,0),FALSE)</f>
        <v>-2.5399999999999999E-2</v>
      </c>
      <c r="CQ29" s="113">
        <f>VLOOKUP($A29,'[1]Formated Data'!$A:$ZZ,MATCH(CQ$1,'[1]Formated Data'!$1:$1,0),FALSE)</f>
        <v>-1.21E-2</v>
      </c>
      <c r="CR29" s="113">
        <f>VLOOKUP($A29,'[1]Formated Data'!$A:$ZZ,MATCH(CR$1,'[1]Formated Data'!$1:$1,0),FALSE)</f>
        <v>2.2000000000000001E-3</v>
      </c>
      <c r="CS29" s="113">
        <f>VLOOKUP($A29,'[1]Formated Data'!$A:$ZZ,MATCH(CS$1,'[1]Formated Data'!$1:$1,0),FALSE)</f>
        <v>-5.0000000000000001E-3</v>
      </c>
      <c r="CT29" s="113">
        <f>VLOOKUP($A29,'[1]Formated Data'!$A:$ZZ,MATCH(CT$1,'[1]Formated Data'!$1:$1,0),FALSE)</f>
        <v>-1.0500000000000001E-2</v>
      </c>
      <c r="CU29" s="113">
        <f>VLOOKUP($A29,'[1]Formated Data'!$A:$ZZ,MATCH(CU$1,'[1]Formated Data'!$1:$1,0),FALSE)</f>
        <v>-2.8E-3</v>
      </c>
      <c r="CV29" s="113">
        <f>VLOOKUP($A29,'[1]Formated Data'!$A:$ZZ,MATCH(CV$1,'[1]Formated Data'!$1:$1,0),FALSE)</f>
        <v>3.1399999999999997E-2</v>
      </c>
      <c r="CW29" s="113">
        <f>VLOOKUP($A29,'[1]Formated Data'!$A:$ZZ,MATCH(CW$1,'[1]Formated Data'!$1:$1,0),FALSE)</f>
        <v>-4.3E-3</v>
      </c>
      <c r="CX29" s="113">
        <f>VLOOKUP($A29,'[1]Formated Data'!$A:$ZZ,MATCH(CX$1,'[1]Formated Data'!$1:$1,0),FALSE)</f>
        <v>5.4000000000000003E-3</v>
      </c>
      <c r="CY29" s="113">
        <f>VLOOKUP($A29,'[1]Formated Data'!$A:$ZZ,MATCH(CY$1,'[1]Formated Data'!$1:$1,0),FALSE)</f>
        <v>3.3000000000000002E-2</v>
      </c>
      <c r="CZ29" s="113">
        <f>VLOOKUP($A29,'[1]Formated Data'!$A:$ZZ,MATCH(CZ$1,'[1]Formated Data'!$1:$1,0),FALSE)</f>
        <v>1.6500000000000001E-2</v>
      </c>
      <c r="DA29" s="113">
        <f>VLOOKUP($A29,'[1]Formated Data'!$A:$ZZ,MATCH(DA$1,'[1]Formated Data'!$1:$1,0),FALSE)</f>
        <v>-1.9E-3</v>
      </c>
      <c r="DB29" s="113">
        <f>VLOOKUP($A29,'[1]Formated Data'!$A:$ZZ,MATCH(DB$1,'[1]Formated Data'!$1:$1,0),FALSE)</f>
        <v>-5.7000000000000002E-3</v>
      </c>
      <c r="DC29" s="113">
        <f>VLOOKUP($A29,'[1]Formated Data'!$A:$ZZ,MATCH(DC$1,'[1]Formated Data'!$1:$1,0),FALSE)</f>
        <v>1E-3</v>
      </c>
      <c r="DD29" s="113">
        <f>VLOOKUP($A29,'[1]Formated Data'!$A:$ZZ,MATCH(DD$1,'[1]Formated Data'!$1:$1,0),FALSE)</f>
        <v>0.04</v>
      </c>
      <c r="DF29" s="26">
        <v>40908</v>
      </c>
      <c r="DG29" s="27">
        <v>4811.1608999999999</v>
      </c>
      <c r="DH29" s="27">
        <f t="shared" si="5"/>
        <v>-5.5205920425126509E-3</v>
      </c>
      <c r="DI29" s="26">
        <v>40908</v>
      </c>
      <c r="DJ29" s="27">
        <v>10390.77</v>
      </c>
      <c r="DK29" s="27">
        <f t="shared" si="6"/>
        <v>-4.4790333335887889E-3</v>
      </c>
      <c r="DL29" s="26">
        <v>40908</v>
      </c>
      <c r="DM29" s="27">
        <v>13973.48</v>
      </c>
      <c r="DN29" s="27">
        <f t="shared" si="7"/>
        <v>-2.4771240803588279E-3</v>
      </c>
      <c r="DO29" s="26">
        <v>40908</v>
      </c>
      <c r="DP29" s="27">
        <v>8528.43</v>
      </c>
      <c r="DQ29" s="27">
        <f t="shared" si="8"/>
        <v>3.7910976881485592E-3</v>
      </c>
      <c r="DR29" s="26">
        <v>40908</v>
      </c>
      <c r="DS29" s="27">
        <v>11080.77</v>
      </c>
      <c r="DT29" s="27">
        <f t="shared" si="9"/>
        <v>2.1334553656537913E-3</v>
      </c>
      <c r="DU29" s="26">
        <v>40908</v>
      </c>
      <c r="DV29" s="27">
        <v>6163.94</v>
      </c>
      <c r="DW29" s="27">
        <f t="shared" si="10"/>
        <v>4.5927480866265746E-3</v>
      </c>
      <c r="DX29" s="26">
        <v>40908</v>
      </c>
      <c r="DY29" s="27">
        <v>5500.14</v>
      </c>
      <c r="DZ29" s="27">
        <f t="shared" si="11"/>
        <v>5.2454198529090501E-3</v>
      </c>
      <c r="EA29" s="26">
        <v>40908</v>
      </c>
      <c r="EB29" s="27">
        <v>6431.11</v>
      </c>
      <c r="EC29" s="27">
        <f t="shared" si="12"/>
        <v>9.9771195542208702E-4</v>
      </c>
      <c r="ED29" s="26">
        <v>40908</v>
      </c>
      <c r="EE29" s="27">
        <v>12435.97</v>
      </c>
      <c r="EF29" s="27">
        <f t="shared" si="13"/>
        <v>-3.1606201003575585E-3</v>
      </c>
      <c r="EG29" s="26">
        <v>40908</v>
      </c>
      <c r="EH29" s="27">
        <v>3943.72</v>
      </c>
      <c r="EI29" s="27">
        <f t="shared" si="14"/>
        <v>1.6260288304446258E-2</v>
      </c>
      <c r="EK29" s="26">
        <v>40907</v>
      </c>
      <c r="EL29" s="27">
        <v>80.177999999999997</v>
      </c>
      <c r="EM29" s="27">
        <f t="shared" si="15"/>
        <v>2.2887323943661997E-2</v>
      </c>
      <c r="EO29" s="26">
        <v>40907</v>
      </c>
      <c r="EP29" s="27">
        <v>7955.2888999999996</v>
      </c>
      <c r="EQ29" s="27">
        <f t="shared" si="16"/>
        <v>1.2521721493225169E-2</v>
      </c>
      <c r="ES29" s="26">
        <v>40907</v>
      </c>
      <c r="ET29" s="27">
        <v>1186.2302</v>
      </c>
      <c r="EU29" s="27">
        <f t="shared" si="17"/>
        <v>-1.0488785407992474E-2</v>
      </c>
      <c r="EW29" s="26">
        <v>40907</v>
      </c>
      <c r="EX29" s="27">
        <v>1512.0546999999999</v>
      </c>
      <c r="EY29" s="27">
        <f t="shared" si="18"/>
        <v>-1.8725973871325241E-4</v>
      </c>
      <c r="FA29" s="26">
        <v>40907</v>
      </c>
      <c r="FB29" s="27">
        <v>118.45269999999999</v>
      </c>
      <c r="FC29" s="27">
        <f t="shared" si="19"/>
        <v>2.1098192150007078E-2</v>
      </c>
      <c r="FE29" s="26">
        <v>40907</v>
      </c>
      <c r="FF29" s="27">
        <v>525.41330000000005</v>
      </c>
      <c r="FG29" s="27">
        <f t="shared" si="20"/>
        <v>-1.1270366863228132E-2</v>
      </c>
      <c r="FI29" s="6">
        <f>VLOOKUP($A29,Funds!$A:$CD,MATCH(Factors!FI$1,Funds!$1:$1,0),FALSE)</f>
        <v>1.3299999999999999E-2</v>
      </c>
      <c r="FJ29" s="6">
        <f>VLOOKUP($A29,Funds!$A:$CD,MATCH(Factors!FJ$1,Funds!$1:$1,0),FALSE)</f>
        <v>1.3299999999999999E-2</v>
      </c>
    </row>
    <row r="30" spans="1:166" x14ac:dyDescent="0.25">
      <c r="A30" s="26">
        <f t="shared" si="21"/>
        <v>40877</v>
      </c>
      <c r="B30" s="26">
        <v>40877</v>
      </c>
      <c r="C30" s="27">
        <v>789.94209999999998</v>
      </c>
      <c r="D30" s="27">
        <f t="shared" si="22"/>
        <v>-5.2319817936554713E-3</v>
      </c>
      <c r="E30" s="26">
        <v>40877</v>
      </c>
      <c r="F30" s="27">
        <v>662.5675</v>
      </c>
      <c r="G30" s="27">
        <f t="shared" si="23"/>
        <v>-1.2781969183839337E-4</v>
      </c>
      <c r="H30" s="26">
        <v>40877</v>
      </c>
      <c r="I30" s="27">
        <v>1010.5304</v>
      </c>
      <c r="J30" s="27">
        <f t="shared" si="24"/>
        <v>-1.1382601228979272E-2</v>
      </c>
      <c r="K30" s="26">
        <v>40877</v>
      </c>
      <c r="L30" s="27">
        <v>2055.9337999999998</v>
      </c>
      <c r="M30" s="27">
        <f t="shared" si="25"/>
        <v>-4.0410301802724646E-3</v>
      </c>
      <c r="N30" s="26">
        <v>40877</v>
      </c>
      <c r="O30" s="27">
        <v>1345.2873</v>
      </c>
      <c r="P30" s="27">
        <f t="shared" si="26"/>
        <v>-1.8650379395771521E-3</v>
      </c>
      <c r="Q30" s="26"/>
      <c r="S30" s="27" t="e">
        <f t="shared" si="27"/>
        <v>#DIV/0!</v>
      </c>
      <c r="T30" s="26">
        <v>40877</v>
      </c>
      <c r="U30" s="27">
        <v>1513.7797</v>
      </c>
      <c r="V30" s="27">
        <f t="shared" si="28"/>
        <v>-2.249286395666461E-3</v>
      </c>
      <c r="W30" s="26">
        <v>40877</v>
      </c>
      <c r="X30" s="27">
        <v>123.3079</v>
      </c>
      <c r="Y30" s="27">
        <f t="shared" si="29"/>
        <v>-1.9115287536721093E-2</v>
      </c>
      <c r="Z30" s="26">
        <v>40877</v>
      </c>
      <c r="AA30" s="27">
        <v>111.75</v>
      </c>
      <c r="AB30" s="27">
        <f t="shared" si="30"/>
        <v>-2.1024967148488893E-2</v>
      </c>
      <c r="AC30" s="26">
        <v>40877</v>
      </c>
      <c r="AD30" s="27">
        <v>991.47699999999998</v>
      </c>
      <c r="AE30" s="27">
        <f t="shared" si="31"/>
        <v>-1.9235886412713898E-2</v>
      </c>
      <c r="AF30" s="26">
        <v>40877</v>
      </c>
      <c r="AG30" s="27">
        <v>339.13729999999998</v>
      </c>
      <c r="AH30" s="27">
        <f t="shared" si="32"/>
        <v>-1.5640338111108099E-2</v>
      </c>
      <c r="AI30" s="26">
        <v>40877</v>
      </c>
      <c r="AJ30" s="27">
        <v>136.88999999999999</v>
      </c>
      <c r="AK30" s="27">
        <f t="shared" si="33"/>
        <v>3.3444058583723235E-2</v>
      </c>
      <c r="AL30" s="26">
        <v>40877</v>
      </c>
      <c r="AM30" s="27">
        <v>149.64779999999999</v>
      </c>
      <c r="AN30" s="27">
        <f t="shared" si="34"/>
        <v>5.1646002220597786E-3</v>
      </c>
      <c r="AO30" s="26">
        <v>40877</v>
      </c>
      <c r="AP30" s="27">
        <v>313.82</v>
      </c>
      <c r="AQ30" s="27">
        <f t="shared" si="35"/>
        <v>-1.8821910955477694E-2</v>
      </c>
      <c r="AR30" s="26">
        <v>40877</v>
      </c>
      <c r="AS30" s="27">
        <v>1750.55</v>
      </c>
      <c r="AT30" s="27">
        <f t="shared" si="36"/>
        <v>-8.6748822064686149E-4</v>
      </c>
      <c r="AU30" s="26">
        <v>40877</v>
      </c>
      <c r="AV30" s="27">
        <v>1238.5999999999999</v>
      </c>
      <c r="AW30" s="27">
        <f t="shared" si="37"/>
        <v>-2.1557955272575202E-2</v>
      </c>
      <c r="AY30" s="27">
        <f t="shared" si="38"/>
        <v>-5.104162101817078E-3</v>
      </c>
      <c r="AZ30" s="27">
        <f t="shared" si="39"/>
        <v>-2.1759922406953125E-3</v>
      </c>
      <c r="BA30" s="27">
        <f t="shared" si="3"/>
        <v>-2.0690467051928341E-2</v>
      </c>
      <c r="BC30" s="26">
        <v>40877</v>
      </c>
      <c r="BD30" s="27">
        <v>1481.15</v>
      </c>
      <c r="BE30" s="27">
        <f t="shared" si="40"/>
        <v>-7.4051735692266529E-3</v>
      </c>
      <c r="BF30" s="26">
        <v>40877</v>
      </c>
      <c r="BG30" s="27">
        <v>1112.3399999999999</v>
      </c>
      <c r="BH30" s="27">
        <f t="shared" si="41"/>
        <v>3.1926406926405804E-3</v>
      </c>
      <c r="BI30" s="26">
        <v>40877</v>
      </c>
      <c r="BJ30" s="27">
        <v>978.49</v>
      </c>
      <c r="BK30" s="27">
        <f t="shared" si="42"/>
        <v>-7.3750202889141248E-3</v>
      </c>
      <c r="BL30" s="26">
        <v>40877</v>
      </c>
      <c r="BM30" s="27">
        <v>364.12</v>
      </c>
      <c r="BN30" s="27">
        <f t="shared" si="1"/>
        <v>-5.9514059514059747E-3</v>
      </c>
      <c r="BP30" s="26">
        <v>40847</v>
      </c>
      <c r="BQ30" s="27">
        <v>1.4540000000000001E-2</v>
      </c>
      <c r="BR30" s="27">
        <f t="shared" si="2"/>
        <v>1.4540000000000001E-2</v>
      </c>
      <c r="BT30" s="26">
        <v>40877</v>
      </c>
      <c r="BU30" s="27">
        <v>1090.77</v>
      </c>
      <c r="BV30" s="27">
        <f t="shared" si="4"/>
        <v>2.8514044864360377E-2</v>
      </c>
      <c r="BX30" s="6">
        <f>VLOOKUP($A30,Replications!$A:$AK,MATCH(BX$2,Replications!$1:$1,0),FALSE)</f>
        <v>1.5900000000000001E-2</v>
      </c>
      <c r="BY30" s="6">
        <f>VLOOKUP($A30,Replications!$A:$AK,MATCH(BY$2,Replications!$1:$1,0),FALSE)</f>
        <v>-9.9000000000000008E-3</v>
      </c>
      <c r="BZ30" s="6">
        <f>VLOOKUP($A30,Replications!$A:$AK,MATCH(BZ$2,Replications!$1:$1,0),FALSE)</f>
        <v>1.41E-2</v>
      </c>
      <c r="CA30" s="6">
        <f>VLOOKUP($A30,Replications!$A:$AK,MATCH(CA$2,Replications!$1:$1,0),FALSE)</f>
        <v>1.9400000000000001E-2</v>
      </c>
      <c r="CB30" s="6">
        <f>VLOOKUP($A30,Replications!$A:$AK,MATCH(CB$2,Replications!$1:$1,0),FALSE)</f>
        <v>-2.24E-2</v>
      </c>
      <c r="CC30" s="6">
        <f>VLOOKUP($A30,Replications!$A:$AK,MATCH(CC$2,Replications!$1:$1,0),FALSE)</f>
        <v>2.1399999999999999E-2</v>
      </c>
      <c r="CD30" s="6">
        <f>VLOOKUP($A30,Replications!$A:$AK,MATCH(CD$2,Replications!$1:$1,0),FALSE)</f>
        <v>2.7699999999999999E-2</v>
      </c>
      <c r="CE30" s="6">
        <f>VLOOKUP($A30,Replications!$A:$AK,MATCH(CE$2,Replications!$1:$1,0),FALSE)</f>
        <v>-2.0999999999999999E-3</v>
      </c>
      <c r="CF30" s="6">
        <f>VLOOKUP($A30,Replications!$A:$AK,MATCH(CF$2,Replications!$1:$1,0),FALSE)</f>
        <v>9.4571428571428567E-3</v>
      </c>
      <c r="CG30" s="6" t="str">
        <f>VLOOKUP($A30,Replications!$A:$AK,MATCH(CG$2,Replications!$1:$1,0),FALSE)</f>
        <v>NA</v>
      </c>
      <c r="CH30" s="113">
        <f>VLOOKUP($A30,'[1]Formated Data'!$A:$ZZ,MATCH(CH$1,'[1]Formated Data'!$1:$1,0),FALSE)</f>
        <v>-9.5999999999999992E-3</v>
      </c>
      <c r="CI30" s="113">
        <f>VLOOKUP($A30,'[1]Formated Data'!$A:$ZZ,MATCH(CI$1,'[1]Formated Data'!$1:$1,0),FALSE)</f>
        <v>1.35E-2</v>
      </c>
      <c r="CJ30" s="113">
        <f>VLOOKUP($A30,'[1]Formated Data'!$A:$ZZ,MATCH(CJ$1,'[1]Formated Data'!$1:$1,0),FALSE)</f>
        <v>-4.4000000000000003E-3</v>
      </c>
      <c r="CK30" s="113">
        <f>VLOOKUP($A30,'[1]Formated Data'!$A:$ZZ,MATCH(CK$1,'[1]Formated Data'!$1:$1,0),FALSE)</f>
        <v>-1E-4</v>
      </c>
      <c r="CL30" s="113">
        <f>VLOOKUP($A30,'[1]Formated Data'!$A:$ZZ,MATCH(CL$1,'[1]Formated Data'!$1:$1,0),FALSE)</f>
        <v>-5.0000000000000001E-3</v>
      </c>
      <c r="CM30" s="113">
        <f>VLOOKUP($A30,'[1]Formated Data'!$A:$ZZ,MATCH(CM$1,'[1]Formated Data'!$1:$1,0),FALSE)</f>
        <v>-5.4999999999999997E-3</v>
      </c>
      <c r="CN30" s="113">
        <f>VLOOKUP($A30,'[1]Formated Data'!$A:$ZZ,MATCH(CN$1,'[1]Formated Data'!$1:$1,0),FALSE)</f>
        <v>-1.9E-2</v>
      </c>
      <c r="CO30" s="113">
        <f>VLOOKUP($A30,'[1]Formated Data'!$A:$ZZ,MATCH(CO$1,'[1]Formated Data'!$1:$1,0),FALSE)</f>
        <v>-2.5000000000000001E-2</v>
      </c>
      <c r="CP30" s="113">
        <f>VLOOKUP($A30,'[1]Formated Data'!$A:$ZZ,MATCH(CP$1,'[1]Formated Data'!$1:$1,0),FALSE)</f>
        <v>2.8400000000000002E-2</v>
      </c>
      <c r="CQ30" s="113">
        <f>VLOOKUP($A30,'[1]Formated Data'!$A:$ZZ,MATCH(CQ$1,'[1]Formated Data'!$1:$1,0),FALSE)</f>
        <v>5.7000000000000002E-3</v>
      </c>
      <c r="CR30" s="113">
        <f>VLOOKUP($A30,'[1]Formated Data'!$A:$ZZ,MATCH(CR$1,'[1]Formated Data'!$1:$1,0),FALSE)</f>
        <v>-1E-4</v>
      </c>
      <c r="CS30" s="113">
        <f>VLOOKUP($A30,'[1]Formated Data'!$A:$ZZ,MATCH(CS$1,'[1]Formated Data'!$1:$1,0),FALSE)</f>
        <v>2E-3</v>
      </c>
      <c r="CT30" s="113">
        <f>VLOOKUP($A30,'[1]Formated Data'!$A:$ZZ,MATCH(CT$1,'[1]Formated Data'!$1:$1,0),FALSE)</f>
        <v>-2.8999999999999998E-3</v>
      </c>
      <c r="CU30" s="113">
        <f>VLOOKUP($A30,'[1]Formated Data'!$A:$ZZ,MATCH(CU$1,'[1]Formated Data'!$1:$1,0),FALSE)</f>
        <v>-9.1000000000000004E-3</v>
      </c>
      <c r="CV30" s="113">
        <f>VLOOKUP($A30,'[1]Formated Data'!$A:$ZZ,MATCH(CV$1,'[1]Formated Data'!$1:$1,0),FALSE)</f>
        <v>-7.0000000000000001E-3</v>
      </c>
      <c r="CW30" s="113">
        <f>VLOOKUP($A30,'[1]Formated Data'!$A:$ZZ,MATCH(CW$1,'[1]Formated Data'!$1:$1,0),FALSE)</f>
        <v>1.5900000000000001E-2</v>
      </c>
      <c r="CX30" s="113">
        <f>VLOOKUP($A30,'[1]Formated Data'!$A:$ZZ,MATCH(CX$1,'[1]Formated Data'!$1:$1,0),FALSE)</f>
        <v>9.2999999999999992E-3</v>
      </c>
      <c r="CY30" s="113">
        <f>VLOOKUP($A30,'[1]Formated Data'!$A:$ZZ,MATCH(CY$1,'[1]Formated Data'!$1:$1,0),FALSE)</f>
        <v>-1.43E-2</v>
      </c>
      <c r="CZ30" s="113">
        <f>VLOOKUP($A30,'[1]Formated Data'!$A:$ZZ,MATCH(CZ$1,'[1]Formated Data'!$1:$1,0),FALSE)</f>
        <v>9.7000000000000003E-3</v>
      </c>
      <c r="DA30" s="113">
        <f>VLOOKUP($A30,'[1]Formated Data'!$A:$ZZ,MATCH(DA$1,'[1]Formated Data'!$1:$1,0),FALSE)</f>
        <v>1.35E-2</v>
      </c>
      <c r="DB30" s="113">
        <f>VLOOKUP($A30,'[1]Formated Data'!$A:$ZZ,MATCH(DB$1,'[1]Formated Data'!$1:$1,0),FALSE)</f>
        <v>-2.5000000000000001E-3</v>
      </c>
      <c r="DC30" s="113">
        <f>VLOOKUP($A30,'[1]Formated Data'!$A:$ZZ,MATCH(DC$1,'[1]Formated Data'!$1:$1,0),FALSE)</f>
        <v>-5.7000000000000002E-3</v>
      </c>
      <c r="DD30" s="113">
        <f>VLOOKUP($A30,'[1]Formated Data'!$A:$ZZ,MATCH(DD$1,'[1]Formated Data'!$1:$1,0),FALSE)</f>
        <v>5.0000000000000001E-3</v>
      </c>
      <c r="DF30" s="26">
        <v>40877</v>
      </c>
      <c r="DG30" s="27">
        <v>4837.8688000000002</v>
      </c>
      <c r="DH30" s="27">
        <f t="shared" si="5"/>
        <v>-9.7814468209969085E-3</v>
      </c>
      <c r="DI30" s="26">
        <v>40877</v>
      </c>
      <c r="DJ30" s="27">
        <v>10437.52</v>
      </c>
      <c r="DK30" s="27">
        <f t="shared" si="6"/>
        <v>-1.3452931752340525E-2</v>
      </c>
      <c r="DL30" s="26">
        <v>40877</v>
      </c>
      <c r="DM30" s="27">
        <v>14008.18</v>
      </c>
      <c r="DN30" s="27">
        <f t="shared" si="7"/>
        <v>-6.5268531461587509E-3</v>
      </c>
      <c r="DO30" s="26">
        <v>40877</v>
      </c>
      <c r="DP30" s="27">
        <v>8496.2199999999993</v>
      </c>
      <c r="DQ30" s="27">
        <f t="shared" si="8"/>
        <v>-5.9494072237621376E-3</v>
      </c>
      <c r="DR30" s="26">
        <v>40877</v>
      </c>
      <c r="DS30" s="27">
        <v>11057.18</v>
      </c>
      <c r="DT30" s="27">
        <f t="shared" si="9"/>
        <v>-5.0426429063762379E-3</v>
      </c>
      <c r="DU30" s="26">
        <v>40877</v>
      </c>
      <c r="DV30" s="27">
        <v>6135.76</v>
      </c>
      <c r="DW30" s="27">
        <f t="shared" si="10"/>
        <v>-1.3256269107248198E-2</v>
      </c>
      <c r="DX30" s="26">
        <v>40877</v>
      </c>
      <c r="DY30" s="27">
        <v>5471.44</v>
      </c>
      <c r="DZ30" s="27">
        <f t="shared" si="11"/>
        <v>2.5450980751435814E-3</v>
      </c>
      <c r="EA30" s="26">
        <v>40877</v>
      </c>
      <c r="EB30" s="27">
        <v>6424.7</v>
      </c>
      <c r="EC30" s="27">
        <f t="shared" si="12"/>
        <v>1.7400686672259802E-3</v>
      </c>
      <c r="ED30" s="26">
        <v>40877</v>
      </c>
      <c r="EE30" s="27">
        <v>12475.4</v>
      </c>
      <c r="EF30" s="27">
        <f t="shared" si="13"/>
        <v>-6.452476103857685E-3</v>
      </c>
      <c r="EG30" s="26">
        <v>40877</v>
      </c>
      <c r="EH30" s="27">
        <v>3880.62</v>
      </c>
      <c r="EI30" s="27">
        <f t="shared" si="14"/>
        <v>-7.9935785515441449E-3</v>
      </c>
      <c r="EK30" s="26">
        <v>40877</v>
      </c>
      <c r="EL30" s="27">
        <v>78.384</v>
      </c>
      <c r="EM30" s="27">
        <f t="shared" si="15"/>
        <v>2.9120604994354427E-2</v>
      </c>
      <c r="EO30" s="26">
        <v>40877</v>
      </c>
      <c r="EP30" s="27">
        <v>7856.9069</v>
      </c>
      <c r="EQ30" s="27">
        <f t="shared" si="16"/>
        <v>-1.4694598859271712E-3</v>
      </c>
      <c r="ES30" s="26">
        <v>40877</v>
      </c>
      <c r="ET30" s="27">
        <v>1198.8042</v>
      </c>
      <c r="EU30" s="27">
        <f t="shared" si="17"/>
        <v>-6.6084277574548045E-2</v>
      </c>
      <c r="EW30" s="26">
        <v>40877</v>
      </c>
      <c r="EX30" s="27">
        <v>1512.3379</v>
      </c>
      <c r="EY30" s="27">
        <f t="shared" si="18"/>
        <v>-2.3863338870423356E-2</v>
      </c>
      <c r="FA30" s="26">
        <v>40877</v>
      </c>
      <c r="FB30" s="27">
        <v>116.0052</v>
      </c>
      <c r="FC30" s="27">
        <f t="shared" si="19"/>
        <v>-1.0358353651357954E-2</v>
      </c>
      <c r="FE30" s="26">
        <v>40877</v>
      </c>
      <c r="FF30" s="27">
        <v>531.40239999999994</v>
      </c>
      <c r="FG30" s="27">
        <f t="shared" si="20"/>
        <v>-2.9532113868204757E-2</v>
      </c>
      <c r="FI30" s="6">
        <f>VLOOKUP($A30,Funds!$A:$CD,MATCH(Factors!FI$1,Funds!$1:$1,0),FALSE)</f>
        <v>1.18E-2</v>
      </c>
      <c r="FJ30" s="6">
        <f>VLOOKUP($A30,Funds!$A:$CD,MATCH(Factors!FJ$1,Funds!$1:$1,0),FALSE)</f>
        <v>1.2024999999999999E-2</v>
      </c>
    </row>
    <row r="31" spans="1:166" x14ac:dyDescent="0.25">
      <c r="A31" s="26">
        <f t="shared" si="21"/>
        <v>40847</v>
      </c>
      <c r="B31" s="26">
        <v>40847</v>
      </c>
      <c r="C31" s="27">
        <v>794.09680000000003</v>
      </c>
      <c r="D31" s="27">
        <f t="shared" si="22"/>
        <v>0.11432132492090541</v>
      </c>
      <c r="E31" s="26">
        <v>40847</v>
      </c>
      <c r="F31" s="27">
        <v>662.65219999999999</v>
      </c>
      <c r="G31" s="27">
        <f t="shared" si="23"/>
        <v>0.10969155315943291</v>
      </c>
      <c r="H31" s="26">
        <v>40847</v>
      </c>
      <c r="I31" s="27">
        <v>1022.1653</v>
      </c>
      <c r="J31" s="27">
        <f t="shared" si="24"/>
        <v>4.1262682351943969E-2</v>
      </c>
      <c r="K31" s="26">
        <v>40847</v>
      </c>
      <c r="L31" s="27">
        <v>2064.2755999999999</v>
      </c>
      <c r="M31" s="27">
        <f t="shared" si="25"/>
        <v>0.15249305288538961</v>
      </c>
      <c r="N31" s="26">
        <v>40847</v>
      </c>
      <c r="O31" s="27">
        <v>1347.8009999999999</v>
      </c>
      <c r="P31" s="27">
        <f t="shared" si="26"/>
        <v>0.10650755343956275</v>
      </c>
      <c r="Q31" s="26"/>
      <c r="S31" s="27" t="e">
        <f t="shared" si="27"/>
        <v>#DIV/0!</v>
      </c>
      <c r="T31" s="26">
        <v>40847</v>
      </c>
      <c r="U31" s="27">
        <v>1517.1922999999999</v>
      </c>
      <c r="V31" s="27">
        <f t="shared" si="28"/>
        <v>0.10918883392386314</v>
      </c>
      <c r="W31" s="26">
        <v>40847</v>
      </c>
      <c r="X31" s="27">
        <v>125.7109</v>
      </c>
      <c r="Y31" s="27">
        <f t="shared" si="29"/>
        <v>4.0349136386469864E-2</v>
      </c>
      <c r="Z31" s="26">
        <v>40847</v>
      </c>
      <c r="AA31" s="27">
        <v>114.15</v>
      </c>
      <c r="AB31" s="27">
        <f t="shared" si="30"/>
        <v>6.1366806136680774E-2</v>
      </c>
      <c r="AC31" s="26">
        <v>40847</v>
      </c>
      <c r="AD31" s="27">
        <v>1010.923</v>
      </c>
      <c r="AE31" s="27">
        <f t="shared" si="31"/>
        <v>-3.9343157463278544E-3</v>
      </c>
      <c r="AF31" s="26">
        <v>40847</v>
      </c>
      <c r="AG31" s="27">
        <v>344.5258</v>
      </c>
      <c r="AH31" s="27">
        <f t="shared" si="32"/>
        <v>7.15605792276508E-2</v>
      </c>
      <c r="AI31" s="26">
        <v>40847</v>
      </c>
      <c r="AJ31" s="27">
        <v>132.46</v>
      </c>
      <c r="AK31" s="27">
        <f t="shared" si="33"/>
        <v>-3.8682052398577471E-2</v>
      </c>
      <c r="AL31" s="26">
        <v>40847</v>
      </c>
      <c r="AM31" s="27">
        <v>148.87889999999999</v>
      </c>
      <c r="AN31" s="27">
        <f t="shared" si="34"/>
        <v>-6.1757027714814949E-4</v>
      </c>
      <c r="AO31" s="26">
        <v>40847</v>
      </c>
      <c r="AP31" s="27">
        <v>319.83999999999997</v>
      </c>
      <c r="AQ31" s="27">
        <f t="shared" si="35"/>
        <v>7.2748616468220728E-2</v>
      </c>
      <c r="AR31" s="26">
        <v>40847</v>
      </c>
      <c r="AS31" s="27">
        <v>1752.0699</v>
      </c>
      <c r="AT31" s="27">
        <f t="shared" si="36"/>
        <v>1.074169151587423E-3</v>
      </c>
      <c r="AU31" s="26">
        <v>40847</v>
      </c>
      <c r="AV31" s="27">
        <v>1265.8900000000001</v>
      </c>
      <c r="AW31" s="27">
        <f t="shared" si="37"/>
        <v>5.9925313148905035E-2</v>
      </c>
      <c r="AY31" s="27">
        <f t="shared" si="38"/>
        <v>4.6297717614725009E-3</v>
      </c>
      <c r="AZ31" s="27">
        <f t="shared" si="39"/>
        <v>4.5985499445826861E-2</v>
      </c>
      <c r="BA31" s="27">
        <f t="shared" si="3"/>
        <v>5.8851143997317612E-2</v>
      </c>
      <c r="BC31" s="26">
        <v>40847</v>
      </c>
      <c r="BD31" s="27">
        <v>1492.2</v>
      </c>
      <c r="BE31" s="27">
        <f t="shared" si="40"/>
        <v>2.0510049856039769E-2</v>
      </c>
      <c r="BF31" s="26">
        <v>40847</v>
      </c>
      <c r="BG31" s="27">
        <v>1108.8</v>
      </c>
      <c r="BH31" s="27">
        <f t="shared" si="41"/>
        <v>1.4353541729560604E-2</v>
      </c>
      <c r="BI31" s="26">
        <v>40847</v>
      </c>
      <c r="BJ31" s="27">
        <v>985.76</v>
      </c>
      <c r="BK31" s="27">
        <f t="shared" si="42"/>
        <v>2.9191898099812041E-2</v>
      </c>
      <c r="BL31" s="26">
        <v>40847</v>
      </c>
      <c r="BM31" s="27">
        <v>366.3</v>
      </c>
      <c r="BN31" s="27">
        <f t="shared" si="1"/>
        <v>1.1766655618163702E-2</v>
      </c>
      <c r="BP31" s="26">
        <v>40816</v>
      </c>
      <c r="BQ31" s="27">
        <v>-2.7320000000000001E-2</v>
      </c>
      <c r="BR31" s="27">
        <f t="shared" si="2"/>
        <v>-2.7320000000000001E-2</v>
      </c>
      <c r="BT31" s="26">
        <v>40847</v>
      </c>
      <c r="BU31" s="27">
        <v>1060.53</v>
      </c>
      <c r="BV31" s="27">
        <f t="shared" si="4"/>
        <v>8.9779686793538538E-2</v>
      </c>
      <c r="BX31" s="6">
        <f>VLOOKUP($A31,Replications!$A:$AK,MATCH(BX$2,Replications!$1:$1,0),FALSE)</f>
        <v>0.18140000000000001</v>
      </c>
      <c r="BY31" s="6">
        <f>VLOOKUP($A31,Replications!$A:$AK,MATCH(BY$2,Replications!$1:$1,0),FALSE)</f>
        <v>0.17119999999999999</v>
      </c>
      <c r="BZ31" s="6">
        <f>VLOOKUP($A31,Replications!$A:$AK,MATCH(BZ$2,Replications!$1:$1,0),FALSE)</f>
        <v>0.14829999999999999</v>
      </c>
      <c r="CA31" s="6">
        <f>VLOOKUP($A31,Replications!$A:$AK,MATCH(CA$2,Replications!$1:$1,0),FALSE)</f>
        <v>0.1794</v>
      </c>
      <c r="CB31" s="6">
        <f>VLOOKUP($A31,Replications!$A:$AK,MATCH(CB$2,Replications!$1:$1,0),FALSE)</f>
        <v>0.13780000000000001</v>
      </c>
      <c r="CC31" s="6">
        <f>VLOOKUP($A31,Replications!$A:$AK,MATCH(CC$2,Replications!$1:$1,0),FALSE)</f>
        <v>9.4799999999999995E-2</v>
      </c>
      <c r="CD31" s="6">
        <f>VLOOKUP($A31,Replications!$A:$AK,MATCH(CD$2,Replications!$1:$1,0),FALSE)</f>
        <v>0.15129999999999999</v>
      </c>
      <c r="CE31" s="6">
        <f>VLOOKUP($A31,Replications!$A:$AK,MATCH(CE$2,Replications!$1:$1,0),FALSE)</f>
        <v>0.1091</v>
      </c>
      <c r="CF31" s="6">
        <f>VLOOKUP($A31,Replications!$A:$AK,MATCH(CF$2,Replications!$1:$1,0),FALSE)</f>
        <v>0.15202857142857143</v>
      </c>
      <c r="CG31" s="6" t="str">
        <f>VLOOKUP($A31,Replications!$A:$AK,MATCH(CG$2,Replications!$1:$1,0),FALSE)</f>
        <v>NA</v>
      </c>
      <c r="CH31" s="113">
        <f>VLOOKUP($A31,'[1]Formated Data'!$A:$ZZ,MATCH(CH$1,'[1]Formated Data'!$1:$1,0),FALSE)</f>
        <v>6.6E-3</v>
      </c>
      <c r="CI31" s="113">
        <f>VLOOKUP($A31,'[1]Formated Data'!$A:$ZZ,MATCH(CI$1,'[1]Formated Data'!$1:$1,0),FALSE)</f>
        <v>-5.1000000000000004E-3</v>
      </c>
      <c r="CJ31" s="113">
        <f>VLOOKUP($A31,'[1]Formated Data'!$A:$ZZ,MATCH(CJ$1,'[1]Formated Data'!$1:$1,0),FALSE)</f>
        <v>2.8E-3</v>
      </c>
      <c r="CK31" s="113">
        <f>VLOOKUP($A31,'[1]Formated Data'!$A:$ZZ,MATCH(CK$1,'[1]Formated Data'!$1:$1,0),FALSE)</f>
        <v>1.1999999999999999E-3</v>
      </c>
      <c r="CL31" s="113">
        <f>VLOOKUP($A31,'[1]Formated Data'!$A:$ZZ,MATCH(CL$1,'[1]Formated Data'!$1:$1,0),FALSE)</f>
        <v>4.6399999999999997E-2</v>
      </c>
      <c r="CM31" s="113">
        <f>VLOOKUP($A31,'[1]Formated Data'!$A:$ZZ,MATCH(CM$1,'[1]Formated Data'!$1:$1,0),FALSE)</f>
        <v>-3.0000000000000001E-3</v>
      </c>
      <c r="CN31" s="113">
        <f>VLOOKUP($A31,'[1]Formated Data'!$A:$ZZ,MATCH(CN$1,'[1]Formated Data'!$1:$1,0),FALSE)</f>
        <v>6.4399999999999999E-2</v>
      </c>
      <c r="CO31" s="113">
        <f>VLOOKUP($A31,'[1]Formated Data'!$A:$ZZ,MATCH(CO$1,'[1]Formated Data'!$1:$1,0),FALSE)</f>
        <v>8.9999999999999993E-3</v>
      </c>
      <c r="CP31" s="113">
        <f>VLOOKUP($A31,'[1]Formated Data'!$A:$ZZ,MATCH(CP$1,'[1]Formated Data'!$1:$1,0),FALSE)</f>
        <v>-2.07E-2</v>
      </c>
      <c r="CQ31" s="113">
        <f>VLOOKUP($A31,'[1]Formated Data'!$A:$ZZ,MATCH(CQ$1,'[1]Formated Data'!$1:$1,0),FALSE)</f>
        <v>6.54E-2</v>
      </c>
      <c r="CR31" s="113">
        <f>VLOOKUP($A31,'[1]Formated Data'!$A:$ZZ,MATCH(CR$1,'[1]Formated Data'!$1:$1,0),FALSE)</f>
        <v>1.1599999999999999E-2</v>
      </c>
      <c r="CS31" s="113">
        <f>VLOOKUP($A31,'[1]Formated Data'!$A:$ZZ,MATCH(CS$1,'[1]Formated Data'!$1:$1,0),FALSE)</f>
        <v>-7.0000000000000001E-3</v>
      </c>
      <c r="CT31" s="113">
        <f>VLOOKUP($A31,'[1]Formated Data'!$A:$ZZ,MATCH(CT$1,'[1]Formated Data'!$1:$1,0),FALSE)</f>
        <v>2.8500000000000001E-2</v>
      </c>
      <c r="CU31" s="113">
        <f>VLOOKUP($A31,'[1]Formated Data'!$A:$ZZ,MATCH(CU$1,'[1]Formated Data'!$1:$1,0),FALSE)</f>
        <v>3.39E-2</v>
      </c>
      <c r="CV31" s="113">
        <f>VLOOKUP($A31,'[1]Formated Data'!$A:$ZZ,MATCH(CV$1,'[1]Formated Data'!$1:$1,0),FALSE)</f>
        <v>0.14349999999999999</v>
      </c>
      <c r="CW31" s="113">
        <f>VLOOKUP($A31,'[1]Formated Data'!$A:$ZZ,MATCH(CW$1,'[1]Formated Data'!$1:$1,0),FALSE)</f>
        <v>-7.6E-3</v>
      </c>
      <c r="CX31" s="113">
        <f>VLOOKUP($A31,'[1]Formated Data'!$A:$ZZ,MATCH(CX$1,'[1]Formated Data'!$1:$1,0),FALSE)</f>
        <v>4.1000000000000003E-3</v>
      </c>
      <c r="CY31" s="113">
        <f>VLOOKUP($A31,'[1]Formated Data'!$A:$ZZ,MATCH(CY$1,'[1]Formated Data'!$1:$1,0),FALSE)</f>
        <v>-2.92E-2</v>
      </c>
      <c r="CZ31" s="113">
        <f>VLOOKUP($A31,'[1]Formated Data'!$A:$ZZ,MATCH(CZ$1,'[1]Formated Data'!$1:$1,0),FALSE)</f>
        <v>-2.5899999999999999E-2</v>
      </c>
      <c r="DA31" s="113">
        <f>VLOOKUP($A31,'[1]Formated Data'!$A:$ZZ,MATCH(DA$1,'[1]Formated Data'!$1:$1,0),FALSE)</f>
        <v>-1.6000000000000001E-3</v>
      </c>
      <c r="DB31" s="113">
        <f>VLOOKUP($A31,'[1]Formated Data'!$A:$ZZ,MATCH(DB$1,'[1]Formated Data'!$1:$1,0),FALSE)</f>
        <v>1.9099999999999999E-2</v>
      </c>
      <c r="DC31" s="113">
        <f>VLOOKUP($A31,'[1]Formated Data'!$A:$ZZ,MATCH(DC$1,'[1]Formated Data'!$1:$1,0),FALSE)</f>
        <v>6.3E-3</v>
      </c>
      <c r="DD31" s="113">
        <f>VLOOKUP($A31,'[1]Formated Data'!$A:$ZZ,MATCH(DD$1,'[1]Formated Data'!$1:$1,0),FALSE)</f>
        <v>8.0000000000000002E-3</v>
      </c>
      <c r="DF31" s="26">
        <v>40847</v>
      </c>
      <c r="DG31" s="27">
        <v>4885.6575999999995</v>
      </c>
      <c r="DH31" s="27">
        <f t="shared" si="5"/>
        <v>1.0685991719282528E-2</v>
      </c>
      <c r="DI31" s="26">
        <v>40847</v>
      </c>
      <c r="DJ31" s="27">
        <v>10579.85</v>
      </c>
      <c r="DK31" s="27">
        <f t="shared" si="6"/>
        <v>2.6857857757788262E-2</v>
      </c>
      <c r="DL31" s="26">
        <v>40847</v>
      </c>
      <c r="DM31" s="27">
        <v>14100.21</v>
      </c>
      <c r="DN31" s="27">
        <f t="shared" si="7"/>
        <v>-9.2413220318261491E-3</v>
      </c>
      <c r="DO31" s="26">
        <v>40847</v>
      </c>
      <c r="DP31" s="27">
        <v>8547.07</v>
      </c>
      <c r="DQ31" s="27">
        <f t="shared" si="8"/>
        <v>1.2663222036470634E-2</v>
      </c>
      <c r="DR31" s="26">
        <v>40847</v>
      </c>
      <c r="DS31" s="27">
        <v>11113.22</v>
      </c>
      <c r="DT31" s="27">
        <f t="shared" si="9"/>
        <v>-3.3256433810736841E-2</v>
      </c>
      <c r="DU31" s="26">
        <v>40847</v>
      </c>
      <c r="DV31" s="27">
        <v>6218.19</v>
      </c>
      <c r="DW31" s="27">
        <f t="shared" si="10"/>
        <v>2.3198145201498654E-2</v>
      </c>
      <c r="DX31" s="26">
        <v>40847</v>
      </c>
      <c r="DY31" s="27">
        <v>5457.55</v>
      </c>
      <c r="DZ31" s="27">
        <f t="shared" si="11"/>
        <v>-4.8031598007983733E-3</v>
      </c>
      <c r="EA31" s="26">
        <v>40847</v>
      </c>
      <c r="EB31" s="27">
        <v>6413.54</v>
      </c>
      <c r="EC31" s="27">
        <f t="shared" si="12"/>
        <v>1.2225224428984438E-2</v>
      </c>
      <c r="ED31" s="26">
        <v>40847</v>
      </c>
      <c r="EE31" s="27">
        <v>12556.42</v>
      </c>
      <c r="EF31" s="27">
        <f t="shared" si="13"/>
        <v>3.7279174566197115E-2</v>
      </c>
      <c r="EG31" s="26">
        <v>40847</v>
      </c>
      <c r="EH31" s="27">
        <v>3911.89</v>
      </c>
      <c r="EI31" s="27">
        <f t="shared" si="14"/>
        <v>5.3736127572459713E-2</v>
      </c>
      <c r="EK31" s="26">
        <v>40847</v>
      </c>
      <c r="EL31" s="27">
        <v>76.165999999999997</v>
      </c>
      <c r="EM31" s="27">
        <f t="shared" si="15"/>
        <v>-3.0387127162552652E-2</v>
      </c>
      <c r="EO31" s="26">
        <v>40847</v>
      </c>
      <c r="EP31" s="27">
        <v>7868.4692999999997</v>
      </c>
      <c r="EQ31" s="27">
        <f t="shared" si="16"/>
        <v>8.201114017219191E-2</v>
      </c>
      <c r="ES31" s="26">
        <v>40847</v>
      </c>
      <c r="ET31" s="27">
        <v>1283.6321</v>
      </c>
      <c r="EU31" s="27">
        <f t="shared" si="17"/>
        <v>0.13162838098143115</v>
      </c>
      <c r="EW31" s="26">
        <v>40847</v>
      </c>
      <c r="EX31" s="27">
        <v>1549.3096</v>
      </c>
      <c r="EY31" s="27">
        <f t="shared" si="18"/>
        <v>0.10363018210746833</v>
      </c>
      <c r="FA31" s="26">
        <v>40847</v>
      </c>
      <c r="FB31" s="27">
        <v>117.21939999999999</v>
      </c>
      <c r="FC31" s="27">
        <f t="shared" si="19"/>
        <v>7.837038468084323E-2</v>
      </c>
      <c r="FE31" s="26">
        <v>40847</v>
      </c>
      <c r="FF31" s="27">
        <v>547.57339999999999</v>
      </c>
      <c r="FG31" s="27">
        <f t="shared" si="20"/>
        <v>2.200287204970075E-2</v>
      </c>
      <c r="FI31" s="6">
        <f>VLOOKUP($A31,Funds!$A:$CD,MATCH(Factors!FI$1,Funds!$1:$1,0),FALSE)</f>
        <v>0.1198</v>
      </c>
      <c r="FJ31" s="6">
        <f>VLOOKUP($A31,Funds!$A:$CD,MATCH(Factors!FJ$1,Funds!$1:$1,0),FALSE)</f>
        <v>0.119675</v>
      </c>
    </row>
    <row r="32" spans="1:166" x14ac:dyDescent="0.25">
      <c r="A32" s="26">
        <f t="shared" si="21"/>
        <v>40816</v>
      </c>
      <c r="B32" s="26">
        <v>40816</v>
      </c>
      <c r="C32" s="27">
        <v>712.62819999999999</v>
      </c>
      <c r="D32" s="27">
        <f t="shared" si="22"/>
        <v>-7.5491811498605399E-2</v>
      </c>
      <c r="E32" s="26">
        <v>40816</v>
      </c>
      <c r="F32" s="27">
        <v>597.1499</v>
      </c>
      <c r="G32" s="27">
        <f t="shared" si="23"/>
        <v>-7.3637134071869226E-2</v>
      </c>
      <c r="H32" s="26">
        <v>40816</v>
      </c>
      <c r="I32" s="27">
        <v>981.65940000000001</v>
      </c>
      <c r="J32" s="27">
        <f t="shared" si="24"/>
        <v>-2.2670171141841555E-2</v>
      </c>
      <c r="K32" s="26">
        <v>40816</v>
      </c>
      <c r="L32" s="27">
        <v>1791.1393</v>
      </c>
      <c r="M32" s="27">
        <f t="shared" si="25"/>
        <v>-0.10991270915486695</v>
      </c>
      <c r="N32" s="26">
        <v>40816</v>
      </c>
      <c r="O32" s="27">
        <v>1218.0676000000001</v>
      </c>
      <c r="P32" s="27">
        <f t="shared" si="26"/>
        <v>-6.7766763290569965E-2</v>
      </c>
      <c r="Q32" s="26"/>
      <c r="S32" s="27" t="e">
        <f t="shared" si="27"/>
        <v>#DIV/0!</v>
      </c>
      <c r="T32" s="26">
        <v>40816</v>
      </c>
      <c r="U32" s="27">
        <v>1367.8395</v>
      </c>
      <c r="V32" s="27">
        <f t="shared" si="28"/>
        <v>-7.0242010144251799E-2</v>
      </c>
      <c r="W32" s="26">
        <v>40816</v>
      </c>
      <c r="X32" s="27">
        <v>120.8353</v>
      </c>
      <c r="Y32" s="27">
        <f t="shared" si="29"/>
        <v>-1.8563866898308912E-2</v>
      </c>
      <c r="Z32" s="26">
        <v>40816</v>
      </c>
      <c r="AA32" s="27">
        <v>107.55</v>
      </c>
      <c r="AB32" s="27">
        <f t="shared" si="30"/>
        <v>-5.7653552965916011E-2</v>
      </c>
      <c r="AC32" s="26">
        <v>40816</v>
      </c>
      <c r="AD32" s="27">
        <v>1014.9160000000001</v>
      </c>
      <c r="AE32" s="27">
        <f t="shared" si="31"/>
        <v>2.5163534692789202E-2</v>
      </c>
      <c r="AF32" s="26">
        <v>40816</v>
      </c>
      <c r="AG32" s="27">
        <v>321.51780000000002</v>
      </c>
      <c r="AH32" s="27">
        <f t="shared" si="32"/>
        <v>-0.1254034074464172</v>
      </c>
      <c r="AI32" s="26">
        <v>40816</v>
      </c>
      <c r="AJ32" s="27">
        <v>137.79</v>
      </c>
      <c r="AK32" s="27">
        <f t="shared" si="33"/>
        <v>1.8780036968576663E-2</v>
      </c>
      <c r="AL32" s="26">
        <v>40816</v>
      </c>
      <c r="AM32" s="27">
        <v>148.9709</v>
      </c>
      <c r="AN32" s="27">
        <f t="shared" si="34"/>
        <v>3.1973903691746575E-3</v>
      </c>
      <c r="AO32" s="26">
        <v>40816</v>
      </c>
      <c r="AP32" s="27">
        <v>298.14999999999998</v>
      </c>
      <c r="AQ32" s="27">
        <f t="shared" si="35"/>
        <v>-0.12966692938669477</v>
      </c>
      <c r="AR32" s="26">
        <v>40816</v>
      </c>
      <c r="AS32" s="27">
        <v>1750.1899000000001</v>
      </c>
      <c r="AT32" s="27">
        <f t="shared" si="36"/>
        <v>7.2745532502662691E-3</v>
      </c>
      <c r="AU32" s="26">
        <v>40816</v>
      </c>
      <c r="AV32" s="27">
        <v>1194.32</v>
      </c>
      <c r="AW32" s="27">
        <f t="shared" si="37"/>
        <v>-3.2688631872226148E-2</v>
      </c>
      <c r="AY32" s="27">
        <f t="shared" si="38"/>
        <v>-1.8546774267361732E-3</v>
      </c>
      <c r="AZ32" s="27">
        <f t="shared" si="39"/>
        <v>-4.2145945864296985E-2</v>
      </c>
      <c r="BA32" s="27">
        <f t="shared" si="3"/>
        <v>-3.9963185122492417E-2</v>
      </c>
      <c r="BC32" s="26">
        <v>40816</v>
      </c>
      <c r="BD32" s="27">
        <v>1462.21</v>
      </c>
      <c r="BE32" s="27">
        <f t="shared" si="40"/>
        <v>-1.7972155248258903E-2</v>
      </c>
      <c r="BF32" s="26">
        <v>40816</v>
      </c>
      <c r="BG32" s="27">
        <v>1093.1099999999999</v>
      </c>
      <c r="BH32" s="27">
        <f t="shared" si="41"/>
        <v>-8.3820928017417362E-3</v>
      </c>
      <c r="BI32" s="26">
        <v>40816</v>
      </c>
      <c r="BJ32" s="27">
        <v>957.8</v>
      </c>
      <c r="BK32" s="27">
        <f t="shared" si="42"/>
        <v>-1.4203375874845658E-2</v>
      </c>
      <c r="BL32" s="26">
        <v>40816</v>
      </c>
      <c r="BM32" s="27">
        <v>362.04</v>
      </c>
      <c r="BN32" s="27">
        <f t="shared" si="1"/>
        <v>-1.7663817663817638E-2</v>
      </c>
      <c r="BP32" s="26">
        <v>40786</v>
      </c>
      <c r="BQ32" s="27">
        <v>-1.6209999999999999E-2</v>
      </c>
      <c r="BR32" s="27">
        <f t="shared" si="2"/>
        <v>-1.6209999999999999E-2</v>
      </c>
      <c r="BT32" s="26">
        <v>40816</v>
      </c>
      <c r="BU32" s="27">
        <v>973.16</v>
      </c>
      <c r="BV32" s="27">
        <f t="shared" si="4"/>
        <v>-3.0581953658876726E-2</v>
      </c>
      <c r="BX32" s="6">
        <f>VLOOKUP($A32,Replications!$A:$AK,MATCH(BX$2,Replications!$1:$1,0),FALSE)</f>
        <v>-9.4899999999999998E-2</v>
      </c>
      <c r="BY32" s="6">
        <f>VLOOKUP($A32,Replications!$A:$AK,MATCH(BY$2,Replications!$1:$1,0),FALSE)</f>
        <v>-7.3599999999999999E-2</v>
      </c>
      <c r="BZ32" s="6">
        <f>VLOOKUP($A32,Replications!$A:$AK,MATCH(BZ$2,Replications!$1:$1,0),FALSE)</f>
        <v>-0.1046</v>
      </c>
      <c r="CA32" s="6">
        <f>VLOOKUP($A32,Replications!$A:$AK,MATCH(CA$2,Replications!$1:$1,0),FALSE)</f>
        <v>-0.13550000000000001</v>
      </c>
      <c r="CB32" s="6">
        <f>VLOOKUP($A32,Replications!$A:$AK,MATCH(CB$2,Replications!$1:$1,0),FALSE)</f>
        <v>-7.0499999999999993E-2</v>
      </c>
      <c r="CC32" s="6">
        <f>VLOOKUP($A32,Replications!$A:$AK,MATCH(CC$2,Replications!$1:$1,0),FALSE)</f>
        <v>-7.3499999999999996E-2</v>
      </c>
      <c r="CD32" s="6">
        <f>VLOOKUP($A32,Replications!$A:$AK,MATCH(CD$2,Replications!$1:$1,0),FALSE)</f>
        <v>-5.5300000000000002E-2</v>
      </c>
      <c r="CE32" s="6">
        <f>VLOOKUP($A32,Replications!$A:$AK,MATCH(CE$2,Replications!$1:$1,0),FALSE)</f>
        <v>-6.9800000000000001E-2</v>
      </c>
      <c r="CF32" s="6">
        <f>VLOOKUP($A32,Replications!$A:$AK,MATCH(CF$2,Replications!$1:$1,0),FALSE)</f>
        <v>-8.6842857142857138E-2</v>
      </c>
      <c r="CG32" s="6" t="str">
        <f>VLOOKUP($A32,Replications!$A:$AK,MATCH(CG$2,Replications!$1:$1,0),FALSE)</f>
        <v>NA</v>
      </c>
      <c r="CH32" s="113">
        <f>VLOOKUP($A32,'[1]Formated Data'!$A:$ZZ,MATCH(CH$1,'[1]Formated Data'!$1:$1,0),FALSE)</f>
        <v>-2.3E-2</v>
      </c>
      <c r="CI32" s="113">
        <f>VLOOKUP($A32,'[1]Formated Data'!$A:$ZZ,MATCH(CI$1,'[1]Formated Data'!$1:$1,0),FALSE)</f>
        <v>9.7999999999999997E-3</v>
      </c>
      <c r="CJ32" s="113">
        <f>VLOOKUP($A32,'[1]Formated Data'!$A:$ZZ,MATCH(CJ$1,'[1]Formated Data'!$1:$1,0),FALSE)</f>
        <v>-7.7000000000000002E-3</v>
      </c>
      <c r="CK32" s="113">
        <f>VLOOKUP($A32,'[1]Formated Data'!$A:$ZZ,MATCH(CK$1,'[1]Formated Data'!$1:$1,0),FALSE)</f>
        <v>-1.23E-2</v>
      </c>
      <c r="CL32" s="113">
        <f>VLOOKUP($A32,'[1]Formated Data'!$A:$ZZ,MATCH(CL$1,'[1]Formated Data'!$1:$1,0),FALSE)</f>
        <v>-6.2100000000000002E-2</v>
      </c>
      <c r="CM32" s="113">
        <f>VLOOKUP($A32,'[1]Formated Data'!$A:$ZZ,MATCH(CM$1,'[1]Formated Data'!$1:$1,0),FALSE)</f>
        <v>-3.3E-3</v>
      </c>
      <c r="CN32" s="113">
        <f>VLOOKUP($A32,'[1]Formated Data'!$A:$ZZ,MATCH(CN$1,'[1]Formated Data'!$1:$1,0),FALSE)</f>
        <v>-5.5899999999999998E-2</v>
      </c>
      <c r="CO32" s="113">
        <f>VLOOKUP($A32,'[1]Formated Data'!$A:$ZZ,MATCH(CO$1,'[1]Formated Data'!$1:$1,0),FALSE)</f>
        <v>-5.1999999999999998E-2</v>
      </c>
      <c r="CP32" s="113">
        <f>VLOOKUP($A32,'[1]Formated Data'!$A:$ZZ,MATCH(CP$1,'[1]Formated Data'!$1:$1,0),FALSE)</f>
        <v>2.4899999999999999E-2</v>
      </c>
      <c r="CQ32" s="113">
        <f>VLOOKUP($A32,'[1]Formated Data'!$A:$ZZ,MATCH(CQ$1,'[1]Formated Data'!$1:$1,0),FALSE)</f>
        <v>-5.96E-2</v>
      </c>
      <c r="CR32" s="113">
        <f>VLOOKUP($A32,'[1]Formated Data'!$A:$ZZ,MATCH(CR$1,'[1]Formated Data'!$1:$1,0),FALSE)</f>
        <v>-1.2699999999999999E-2</v>
      </c>
      <c r="CS32" s="113">
        <f>VLOOKUP($A32,'[1]Formated Data'!$A:$ZZ,MATCH(CS$1,'[1]Formated Data'!$1:$1,0),FALSE)</f>
        <v>-7.0000000000000001E-3</v>
      </c>
      <c r="CT32" s="113">
        <f>VLOOKUP($A32,'[1]Formated Data'!$A:$ZZ,MATCH(CT$1,'[1]Formated Data'!$1:$1,0),FALSE)</f>
        <v>-3.4700000000000002E-2</v>
      </c>
      <c r="CU32" s="113">
        <f>VLOOKUP($A32,'[1]Formated Data'!$A:$ZZ,MATCH(CU$1,'[1]Formated Data'!$1:$1,0),FALSE)</f>
        <v>-4.65E-2</v>
      </c>
      <c r="CV32" s="113">
        <f>VLOOKUP($A32,'[1]Formated Data'!$A:$ZZ,MATCH(CV$1,'[1]Formated Data'!$1:$1,0),FALSE)</f>
        <v>-5.8400000000000001E-2</v>
      </c>
      <c r="CW32" s="113">
        <f>VLOOKUP($A32,'[1]Formated Data'!$A:$ZZ,MATCH(CW$1,'[1]Formated Data'!$1:$1,0),FALSE)</f>
        <v>3.8E-3</v>
      </c>
      <c r="CX32" s="113">
        <f>VLOOKUP($A32,'[1]Formated Data'!$A:$ZZ,MATCH(CX$1,'[1]Formated Data'!$1:$1,0),FALSE)</f>
        <v>1.1900000000000001E-2</v>
      </c>
      <c r="CY32" s="113">
        <f>VLOOKUP($A32,'[1]Formated Data'!$A:$ZZ,MATCH(CY$1,'[1]Formated Data'!$1:$1,0),FALSE)</f>
        <v>1E-3</v>
      </c>
      <c r="CZ32" s="113">
        <f>VLOOKUP($A32,'[1]Formated Data'!$A:$ZZ,MATCH(CZ$1,'[1]Formated Data'!$1:$1,0),FALSE)</f>
        <v>1.6000000000000001E-3</v>
      </c>
      <c r="DA32" s="113">
        <f>VLOOKUP($A32,'[1]Formated Data'!$A:$ZZ,MATCH(DA$1,'[1]Formated Data'!$1:$1,0),FALSE)</f>
        <v>2.3400000000000001E-2</v>
      </c>
      <c r="DB32" s="113">
        <f>VLOOKUP($A32,'[1]Formated Data'!$A:$ZZ,MATCH(DB$1,'[1]Formated Data'!$1:$1,0),FALSE)</f>
        <v>-1.2200000000000001E-2</v>
      </c>
      <c r="DC32" s="113">
        <f>VLOOKUP($A32,'[1]Formated Data'!$A:$ZZ,MATCH(DC$1,'[1]Formated Data'!$1:$1,0),FALSE)</f>
        <v>-1.9099999999999999E-2</v>
      </c>
      <c r="DD32" s="113">
        <f>VLOOKUP($A32,'[1]Formated Data'!$A:$ZZ,MATCH(DD$1,'[1]Formated Data'!$1:$1,0),FALSE)</f>
        <v>0.06</v>
      </c>
      <c r="DF32" s="26">
        <v>40816</v>
      </c>
      <c r="DG32" s="27">
        <v>4834.0015000000003</v>
      </c>
      <c r="DH32" s="27">
        <f t="shared" si="5"/>
        <v>-2.7883916505269002E-2</v>
      </c>
      <c r="DI32" s="26">
        <v>40816</v>
      </c>
      <c r="DJ32" s="27">
        <v>10303.129999999999</v>
      </c>
      <c r="DK32" s="27">
        <f t="shared" si="6"/>
        <v>-3.8903264683988636E-2</v>
      </c>
      <c r="DL32" s="26">
        <v>40816</v>
      </c>
      <c r="DM32" s="27">
        <v>14231.73</v>
      </c>
      <c r="DN32" s="27">
        <f t="shared" si="7"/>
        <v>-1.2433635349884287E-2</v>
      </c>
      <c r="DO32" s="26">
        <v>40816</v>
      </c>
      <c r="DP32" s="27">
        <v>8440.19</v>
      </c>
      <c r="DQ32" s="27">
        <f t="shared" si="8"/>
        <v>-1.6797932060402587E-2</v>
      </c>
      <c r="DR32" s="26">
        <v>40816</v>
      </c>
      <c r="DS32" s="27">
        <v>11495.52</v>
      </c>
      <c r="DT32" s="27">
        <f t="shared" si="9"/>
        <v>-2.8987920832270753E-3</v>
      </c>
      <c r="DU32" s="26">
        <v>40816</v>
      </c>
      <c r="DV32" s="27">
        <v>6077.21</v>
      </c>
      <c r="DW32" s="27">
        <f t="shared" si="10"/>
        <v>-2.9703428731090109E-2</v>
      </c>
      <c r="DX32" s="26">
        <v>40816</v>
      </c>
      <c r="DY32" s="27">
        <v>5483.89</v>
      </c>
      <c r="DZ32" s="27">
        <f t="shared" si="11"/>
        <v>-5.7311213851871656E-3</v>
      </c>
      <c r="EA32" s="26">
        <v>40816</v>
      </c>
      <c r="EB32" s="27">
        <v>6336.08</v>
      </c>
      <c r="EC32" s="27">
        <f t="shared" si="12"/>
        <v>-6.5694781106243605E-3</v>
      </c>
      <c r="ED32" s="26">
        <v>40816</v>
      </c>
      <c r="EE32" s="27">
        <v>12105.15</v>
      </c>
      <c r="EF32" s="27">
        <f t="shared" si="13"/>
        <v>-5.1255102232755978E-2</v>
      </c>
      <c r="EG32" s="26">
        <v>40816</v>
      </c>
      <c r="EH32" s="27">
        <v>3712.4</v>
      </c>
      <c r="EI32" s="27">
        <f t="shared" si="14"/>
        <v>-3.5249113834575518E-2</v>
      </c>
      <c r="EK32" s="26">
        <v>40816</v>
      </c>
      <c r="EL32" s="27">
        <v>78.552999999999997</v>
      </c>
      <c r="EM32" s="27">
        <f t="shared" si="15"/>
        <v>5.9851316162283785E-2</v>
      </c>
      <c r="EO32" s="26">
        <v>40816</v>
      </c>
      <c r="EP32" s="27">
        <v>7272.0779000000002</v>
      </c>
      <c r="EQ32" s="27">
        <f t="shared" si="16"/>
        <v>-4.7325523442641515E-2</v>
      </c>
      <c r="ES32" s="26">
        <v>40816</v>
      </c>
      <c r="ET32" s="27">
        <v>1134.3230000000001</v>
      </c>
      <c r="EU32" s="27">
        <f t="shared" si="17"/>
        <v>-0.14554733201189496</v>
      </c>
      <c r="EW32" s="26">
        <v>40816</v>
      </c>
      <c r="EX32" s="27">
        <v>1403.8304000000001</v>
      </c>
      <c r="EY32" s="27">
        <f t="shared" si="18"/>
        <v>-8.5837111656867693E-2</v>
      </c>
      <c r="FA32" s="26">
        <v>40816</v>
      </c>
      <c r="FB32" s="27">
        <v>108.70050000000001</v>
      </c>
      <c r="FC32" s="27">
        <f t="shared" si="19"/>
        <v>-4.4458411716098989E-2</v>
      </c>
      <c r="FE32" s="26">
        <v>40816</v>
      </c>
      <c r="FF32" s="27">
        <v>535.78459999999995</v>
      </c>
      <c r="FG32" s="27">
        <f t="shared" si="20"/>
        <v>-4.9268911495180423E-2</v>
      </c>
      <c r="FI32" s="6">
        <f>VLOOKUP($A32,Funds!$A:$CD,MATCH(Factors!FI$1,Funds!$1:$1,0),FALSE)</f>
        <v>-6.8199999999999997E-2</v>
      </c>
      <c r="FJ32" s="6">
        <f>VLOOKUP($A32,Funds!$A:$CD,MATCH(Factors!FJ$1,Funds!$1:$1,0),FALSE)</f>
        <v>-6.8199999999999997E-2</v>
      </c>
    </row>
    <row r="33" spans="1:166" x14ac:dyDescent="0.25">
      <c r="A33" s="26">
        <f t="shared" si="21"/>
        <v>40786</v>
      </c>
      <c r="B33" s="26">
        <v>40786</v>
      </c>
      <c r="C33" s="27">
        <v>770.81870000000004</v>
      </c>
      <c r="D33" s="27">
        <f t="shared" si="22"/>
        <v>-6.246224185041227E-2</v>
      </c>
      <c r="E33" s="26">
        <v>40786</v>
      </c>
      <c r="F33" s="27">
        <v>644.61770000000001</v>
      </c>
      <c r="G33" s="27">
        <f t="shared" si="23"/>
        <v>-5.2869333350572978E-2</v>
      </c>
      <c r="H33" s="26">
        <v>40786</v>
      </c>
      <c r="I33" s="27">
        <v>1004.43</v>
      </c>
      <c r="J33" s="27">
        <f t="shared" si="24"/>
        <v>4.429999999999934E-3</v>
      </c>
      <c r="K33" s="26">
        <v>40786</v>
      </c>
      <c r="L33" s="27">
        <v>2012.3187</v>
      </c>
      <c r="M33" s="27">
        <f t="shared" si="25"/>
        <v>-8.2820498340655746E-2</v>
      </c>
      <c r="N33" s="26">
        <v>40786</v>
      </c>
      <c r="O33" s="27">
        <v>1306.6125</v>
      </c>
      <c r="P33" s="27">
        <f t="shared" si="26"/>
        <v>-5.3936883871972152E-2</v>
      </c>
      <c r="Q33" s="26"/>
      <c r="S33" s="27" t="e">
        <f t="shared" si="27"/>
        <v>#DIV/0!</v>
      </c>
      <c r="T33" s="26">
        <v>40786</v>
      </c>
      <c r="U33" s="27">
        <v>1471.1780000000001</v>
      </c>
      <c r="V33" s="27">
        <f t="shared" si="28"/>
        <v>-5.4400122893828229E-2</v>
      </c>
      <c r="W33" s="26">
        <v>40786</v>
      </c>
      <c r="X33" s="27">
        <v>123.12090000000001</v>
      </c>
      <c r="Y33" s="27">
        <f t="shared" si="29"/>
        <v>-2.8863339859063086E-2</v>
      </c>
      <c r="Z33" s="26">
        <v>40786</v>
      </c>
      <c r="AA33" s="27">
        <v>114.13</v>
      </c>
      <c r="AB33" s="27">
        <f t="shared" si="30"/>
        <v>-1.0833766684000712E-2</v>
      </c>
      <c r="AC33" s="26">
        <v>40786</v>
      </c>
      <c r="AD33" s="27">
        <v>990.00400000000002</v>
      </c>
      <c r="AE33" s="27">
        <f t="shared" si="31"/>
        <v>-6.8058604236808096E-3</v>
      </c>
      <c r="AF33" s="26">
        <v>40786</v>
      </c>
      <c r="AG33" s="27">
        <v>367.61840000000001</v>
      </c>
      <c r="AH33" s="27">
        <f t="shared" si="32"/>
        <v>3.6767787410274533E-3</v>
      </c>
      <c r="AI33" s="26">
        <v>40786</v>
      </c>
      <c r="AJ33" s="27">
        <v>135.25</v>
      </c>
      <c r="AK33" s="27">
        <f t="shared" si="33"/>
        <v>3.4970921334557703E-2</v>
      </c>
      <c r="AL33" s="26">
        <v>40786</v>
      </c>
      <c r="AM33" s="27">
        <v>148.49610000000001</v>
      </c>
      <c r="AN33" s="27">
        <f t="shared" si="34"/>
        <v>5.0327405627654809E-3</v>
      </c>
      <c r="AO33" s="26">
        <v>40786</v>
      </c>
      <c r="AP33" s="27">
        <v>342.57</v>
      </c>
      <c r="AQ33" s="27">
        <f t="shared" si="35"/>
        <v>1.4324134705332447E-3</v>
      </c>
      <c r="AR33" s="26">
        <v>40786</v>
      </c>
      <c r="AS33" s="27">
        <v>1737.55</v>
      </c>
      <c r="AT33" s="27">
        <f t="shared" si="36"/>
        <v>1.4609963037143903E-2</v>
      </c>
      <c r="AU33" s="26">
        <v>40786</v>
      </c>
      <c r="AV33" s="27">
        <v>1234.68</v>
      </c>
      <c r="AW33" s="27">
        <f t="shared" si="37"/>
        <v>-4.0026124276917319E-2</v>
      </c>
      <c r="AY33" s="27">
        <f t="shared" si="38"/>
        <v>-9.5929084998392922E-3</v>
      </c>
      <c r="AZ33" s="27">
        <f t="shared" si="39"/>
        <v>-2.8883614468683594E-2</v>
      </c>
      <c r="BA33" s="27">
        <f t="shared" si="3"/>
        <v>-5.4636087314061221E-2</v>
      </c>
      <c r="BC33" s="26">
        <v>40786</v>
      </c>
      <c r="BD33" s="27">
        <v>1488.97</v>
      </c>
      <c r="BE33" s="27">
        <f t="shared" si="40"/>
        <v>-3.258983971464402E-2</v>
      </c>
      <c r="BF33" s="26">
        <v>40786</v>
      </c>
      <c r="BG33" s="27">
        <v>1102.3499999999999</v>
      </c>
      <c r="BH33" s="27">
        <f t="shared" si="41"/>
        <v>-8.1964263221349087E-3</v>
      </c>
      <c r="BI33" s="26">
        <v>40786</v>
      </c>
      <c r="BJ33" s="27">
        <v>971.6</v>
      </c>
      <c r="BK33" s="27">
        <f t="shared" si="42"/>
        <v>-3.0958270166759672E-2</v>
      </c>
      <c r="BL33" s="26">
        <v>40786</v>
      </c>
      <c r="BM33" s="27">
        <v>368.55</v>
      </c>
      <c r="BN33" s="27">
        <f t="shared" si="1"/>
        <v>-1.7331022530329254E-2</v>
      </c>
      <c r="BP33" s="26">
        <v>40755</v>
      </c>
      <c r="BQ33" s="27">
        <v>-3.2399999999999998E-3</v>
      </c>
      <c r="BR33" s="27">
        <f t="shared" si="2"/>
        <v>-3.2399999999999998E-3</v>
      </c>
      <c r="BT33" s="26">
        <v>40786</v>
      </c>
      <c r="BU33" s="27">
        <v>1003.86</v>
      </c>
      <c r="BV33" s="27">
        <f t="shared" si="4"/>
        <v>-8.020047828915422E-2</v>
      </c>
      <c r="BX33" s="6">
        <f>VLOOKUP($A33,Replications!$A:$AK,MATCH(BX$2,Replications!$1:$1,0),FALSE)</f>
        <v>-8.2900000000000001E-2</v>
      </c>
      <c r="BY33" s="6">
        <f>VLOOKUP($A33,Replications!$A:$AK,MATCH(BY$2,Replications!$1:$1,0),FALSE)</f>
        <v>-0.1079</v>
      </c>
      <c r="BZ33" s="6">
        <f>VLOOKUP($A33,Replications!$A:$AK,MATCH(BZ$2,Replications!$1:$1,0),FALSE)</f>
        <v>-4.9099999999999998E-2</v>
      </c>
      <c r="CA33" s="6">
        <f>VLOOKUP($A33,Replications!$A:$AK,MATCH(CA$2,Replications!$1:$1,0),FALSE)</f>
        <v>-5.8500000000000003E-2</v>
      </c>
      <c r="CB33" s="6">
        <f>VLOOKUP($A33,Replications!$A:$AK,MATCH(CB$2,Replications!$1:$1,0),FALSE)</f>
        <v>-5.3600000000000002E-2</v>
      </c>
      <c r="CC33" s="6">
        <f>VLOOKUP($A33,Replications!$A:$AK,MATCH(CC$2,Replications!$1:$1,0),FALSE)</f>
        <v>-8.3699999999999997E-2</v>
      </c>
      <c r="CD33" s="6">
        <f>VLOOKUP($A33,Replications!$A:$AK,MATCH(CD$2,Replications!$1:$1,0),FALSE)</f>
        <v>-9.6600000000000005E-2</v>
      </c>
      <c r="CE33" s="6">
        <f>VLOOKUP($A33,Replications!$A:$AK,MATCH(CE$2,Replications!$1:$1,0),FALSE)</f>
        <v>-5.4399999999999997E-2</v>
      </c>
      <c r="CF33" s="6">
        <f>VLOOKUP($A33,Replications!$A:$AK,MATCH(CF$2,Replications!$1:$1,0),FALSE)</f>
        <v>-7.6042857142857148E-2</v>
      </c>
      <c r="CG33" s="6" t="str">
        <f>VLOOKUP($A33,Replications!$A:$AK,MATCH(CG$2,Replications!$1:$1,0),FALSE)</f>
        <v>NA</v>
      </c>
      <c r="CH33" s="113">
        <f>VLOOKUP($A33,'[1]Formated Data'!$A:$ZZ,MATCH(CH$1,'[1]Formated Data'!$1:$1,0),FALSE)</f>
        <v>-3.44E-2</v>
      </c>
      <c r="CI33" s="113">
        <f>VLOOKUP($A33,'[1]Formated Data'!$A:$ZZ,MATCH(CI$1,'[1]Formated Data'!$1:$1,0),FALSE)</f>
        <v>1.1000000000000001E-3</v>
      </c>
      <c r="CJ33" s="113">
        <f>VLOOKUP($A33,'[1]Formated Data'!$A:$ZZ,MATCH(CJ$1,'[1]Formated Data'!$1:$1,0),FALSE)</f>
        <v>-1.89E-2</v>
      </c>
      <c r="CK33" s="113">
        <f>VLOOKUP($A33,'[1]Formated Data'!$A:$ZZ,MATCH(CK$1,'[1]Formated Data'!$1:$1,0),FALSE)</f>
        <v>-4.7999999999999996E-3</v>
      </c>
      <c r="CL33" s="113">
        <f>VLOOKUP($A33,'[1]Formated Data'!$A:$ZZ,MATCH(CL$1,'[1]Formated Data'!$1:$1,0),FALSE)</f>
        <v>-4.3099999999999999E-2</v>
      </c>
      <c r="CM33" s="113">
        <f>VLOOKUP($A33,'[1]Formated Data'!$A:$ZZ,MATCH(CM$1,'[1]Formated Data'!$1:$1,0),FALSE)</f>
        <v>-4.2700000000000002E-2</v>
      </c>
      <c r="CN33" s="113">
        <f>VLOOKUP($A33,'[1]Formated Data'!$A:$ZZ,MATCH(CN$1,'[1]Formated Data'!$1:$1,0),FALSE)</f>
        <v>-5.3100000000000001E-2</v>
      </c>
      <c r="CO33" s="113">
        <f>VLOOKUP($A33,'[1]Formated Data'!$A:$ZZ,MATCH(CO$1,'[1]Formated Data'!$1:$1,0),FALSE)</f>
        <v>7.0000000000000001E-3</v>
      </c>
      <c r="CP33" s="113">
        <f>VLOOKUP($A33,'[1]Formated Data'!$A:$ZZ,MATCH(CP$1,'[1]Formated Data'!$1:$1,0),FALSE)</f>
        <v>-2.2800000000000001E-2</v>
      </c>
      <c r="CQ33" s="113">
        <f>VLOOKUP($A33,'[1]Formated Data'!$A:$ZZ,MATCH(CQ$1,'[1]Formated Data'!$1:$1,0),FALSE)</f>
        <v>-4.3099999999999999E-2</v>
      </c>
      <c r="CR33" s="113">
        <f>VLOOKUP($A33,'[1]Formated Data'!$A:$ZZ,MATCH(CR$1,'[1]Formated Data'!$1:$1,0),FALSE)</f>
        <v>-2.64E-2</v>
      </c>
      <c r="CS33" s="113">
        <f>VLOOKUP($A33,'[1]Formated Data'!$A:$ZZ,MATCH(CS$1,'[1]Formated Data'!$1:$1,0),FALSE)</f>
        <v>8.0000000000000002E-3</v>
      </c>
      <c r="CT33" s="113">
        <f>VLOOKUP($A33,'[1]Formated Data'!$A:$ZZ,MATCH(CT$1,'[1]Formated Data'!$1:$1,0),FALSE)</f>
        <v>-2.1700000000000001E-2</v>
      </c>
      <c r="CU33" s="113">
        <f>VLOOKUP($A33,'[1]Formated Data'!$A:$ZZ,MATCH(CU$1,'[1]Formated Data'!$1:$1,0),FALSE)</f>
        <v>-5.5199999999999999E-2</v>
      </c>
      <c r="CV33" s="113">
        <f>VLOOKUP($A33,'[1]Formated Data'!$A:$ZZ,MATCH(CV$1,'[1]Formated Data'!$1:$1,0),FALSE)</f>
        <v>-7.3700000000000002E-2</v>
      </c>
      <c r="CW33" s="113">
        <f>VLOOKUP($A33,'[1]Formated Data'!$A:$ZZ,MATCH(CW$1,'[1]Formated Data'!$1:$1,0),FALSE)</f>
        <v>5.8200000000000002E-2</v>
      </c>
      <c r="CX33" s="113">
        <f>VLOOKUP($A33,'[1]Formated Data'!$A:$ZZ,MATCH(CX$1,'[1]Formated Data'!$1:$1,0),FALSE)</f>
        <v>4.3E-3</v>
      </c>
      <c r="CY33" s="113">
        <f>VLOOKUP($A33,'[1]Formated Data'!$A:$ZZ,MATCH(CY$1,'[1]Formated Data'!$1:$1,0),FALSE)</f>
        <v>-1.67E-2</v>
      </c>
      <c r="CZ33" s="113">
        <f>VLOOKUP($A33,'[1]Formated Data'!$A:$ZZ,MATCH(CZ$1,'[1]Formated Data'!$1:$1,0),FALSE)</f>
        <v>1.43E-2</v>
      </c>
      <c r="DA33" s="113">
        <f>VLOOKUP($A33,'[1]Formated Data'!$A:$ZZ,MATCH(DA$1,'[1]Formated Data'!$1:$1,0),FALSE)</f>
        <v>6.8999999999999999E-3</v>
      </c>
      <c r="DB33" s="113">
        <f>VLOOKUP($A33,'[1]Formated Data'!$A:$ZZ,MATCH(DB$1,'[1]Formated Data'!$1:$1,0),FALSE)</f>
        <v>-2.3900000000000001E-2</v>
      </c>
      <c r="DC33" s="113">
        <f>VLOOKUP($A33,'[1]Formated Data'!$A:$ZZ,MATCH(DC$1,'[1]Formated Data'!$1:$1,0),FALSE)</f>
        <v>-1.83E-2</v>
      </c>
      <c r="DD33" s="113">
        <f>VLOOKUP($A33,'[1]Formated Data'!$A:$ZZ,MATCH(DD$1,'[1]Formated Data'!$1:$1,0),FALSE)</f>
        <v>-2.1999999999999999E-2</v>
      </c>
      <c r="DF33" s="26">
        <v>40786</v>
      </c>
      <c r="DG33" s="27">
        <v>4972.6587</v>
      </c>
      <c r="DH33" s="27">
        <f t="shared" si="5"/>
        <v>-2.6370927308383307E-2</v>
      </c>
      <c r="DI33" s="26">
        <v>40786</v>
      </c>
      <c r="DJ33" s="27">
        <v>10720.18</v>
      </c>
      <c r="DK33" s="27">
        <f t="shared" si="6"/>
        <v>-3.2148909335001807E-2</v>
      </c>
      <c r="DL33" s="26">
        <v>40786</v>
      </c>
      <c r="DM33" s="27">
        <v>14410.91</v>
      </c>
      <c r="DN33" s="27">
        <f t="shared" si="7"/>
        <v>-5.1121991362074182E-3</v>
      </c>
      <c r="DO33" s="26">
        <v>40786</v>
      </c>
      <c r="DP33" s="27">
        <v>8584.39</v>
      </c>
      <c r="DQ33" s="27">
        <f t="shared" si="8"/>
        <v>-2.1704099447967251E-2</v>
      </c>
      <c r="DR33" s="26">
        <v>40786</v>
      </c>
      <c r="DS33" s="27">
        <v>11528.94</v>
      </c>
      <c r="DT33" s="27">
        <f t="shared" si="9"/>
        <v>5.8515757027430837E-3</v>
      </c>
      <c r="DU33" s="26">
        <v>40786</v>
      </c>
      <c r="DV33" s="27">
        <v>6263.25</v>
      </c>
      <c r="DW33" s="27">
        <f t="shared" si="10"/>
        <v>-3.3862068220837815E-2</v>
      </c>
      <c r="DX33" s="26">
        <v>40786</v>
      </c>
      <c r="DY33" s="27">
        <v>5515.5</v>
      </c>
      <c r="DZ33" s="27">
        <f t="shared" si="11"/>
        <v>-4.1509508909467474E-3</v>
      </c>
      <c r="EA33" s="26">
        <v>40786</v>
      </c>
      <c r="EB33" s="27">
        <v>6377.98</v>
      </c>
      <c r="EC33" s="27">
        <f t="shared" si="12"/>
        <v>-1.1104564624162871E-2</v>
      </c>
      <c r="ED33" s="26">
        <v>40786</v>
      </c>
      <c r="EE33" s="27">
        <v>12759.12</v>
      </c>
      <c r="EF33" s="27">
        <f t="shared" si="13"/>
        <v>-5.3526894004020553E-2</v>
      </c>
      <c r="EG33" s="26">
        <v>40786</v>
      </c>
      <c r="EH33" s="27">
        <v>3848.04</v>
      </c>
      <c r="EI33" s="27">
        <f t="shared" si="14"/>
        <v>-2.8616145807037974E-2</v>
      </c>
      <c r="EK33" s="26">
        <v>40786</v>
      </c>
      <c r="EL33" s="27">
        <v>74.117000000000004</v>
      </c>
      <c r="EM33" s="27">
        <f t="shared" si="15"/>
        <v>2.9771167977048485E-3</v>
      </c>
      <c r="EO33" s="26">
        <v>40786</v>
      </c>
      <c r="EP33" s="27">
        <v>7633.3292000000001</v>
      </c>
      <c r="EQ33" s="27">
        <f t="shared" si="16"/>
        <v>-6.604014158382332E-2</v>
      </c>
      <c r="ES33" s="26">
        <v>40786</v>
      </c>
      <c r="ET33" s="27">
        <v>1327.5434</v>
      </c>
      <c r="EU33" s="27">
        <f t="shared" si="17"/>
        <v>-8.9196418267947664E-2</v>
      </c>
      <c r="EW33" s="26">
        <v>40786</v>
      </c>
      <c r="EX33" s="27">
        <v>1535.6458</v>
      </c>
      <c r="EY33" s="27">
        <f t="shared" si="18"/>
        <v>-7.0082310642104906E-2</v>
      </c>
      <c r="FA33" s="26">
        <v>40786</v>
      </c>
      <c r="FB33" s="27">
        <v>113.758</v>
      </c>
      <c r="FC33" s="27">
        <f t="shared" si="19"/>
        <v>-0.10180794332826437</v>
      </c>
      <c r="FE33" s="26">
        <v>40786</v>
      </c>
      <c r="FF33" s="27">
        <v>563.55010000000004</v>
      </c>
      <c r="FG33" s="27">
        <f t="shared" si="20"/>
        <v>-5.141384842957708E-2</v>
      </c>
      <c r="FI33" s="6">
        <f>VLOOKUP($A33,Funds!$A:$CD,MATCH(Factors!FI$1,Funds!$1:$1,0),FALSE)</f>
        <v>-7.8600000000000003E-2</v>
      </c>
      <c r="FJ33" s="6">
        <f>VLOOKUP($A33,Funds!$A:$CD,MATCH(Factors!FJ$1,Funds!$1:$1,0),FALSE)</f>
        <v>-7.9399999999999998E-2</v>
      </c>
    </row>
    <row r="34" spans="1:166" x14ac:dyDescent="0.25">
      <c r="A34" s="26">
        <f t="shared" si="21"/>
        <v>40755</v>
      </c>
      <c r="B34" s="26">
        <v>40753</v>
      </c>
      <c r="C34" s="27">
        <v>822.17349999999999</v>
      </c>
      <c r="D34" s="27">
        <f t="shared" si="22"/>
        <v>-3.3114826548356735E-2</v>
      </c>
      <c r="E34" s="26">
        <v>40753</v>
      </c>
      <c r="F34" s="27">
        <v>680.60059999999999</v>
      </c>
      <c r="G34" s="27">
        <f t="shared" si="23"/>
        <v>-1.0004099039067738E-2</v>
      </c>
      <c r="H34" s="26">
        <v>40753</v>
      </c>
      <c r="I34" s="27">
        <v>1000</v>
      </c>
      <c r="J34" s="27">
        <f t="shared" si="24"/>
        <v>8.8956345893007605E-3</v>
      </c>
      <c r="K34" s="26">
        <v>40753</v>
      </c>
      <c r="L34" s="27">
        <v>2194.0293000000001</v>
      </c>
      <c r="M34" s="27">
        <f t="shared" si="25"/>
        <v>-3.7026368358917261E-2</v>
      </c>
      <c r="N34" s="26">
        <v>40753</v>
      </c>
      <c r="O34" s="27">
        <v>1381.105</v>
      </c>
      <c r="P34" s="27">
        <f t="shared" si="26"/>
        <v>-1.7407357842780469E-2</v>
      </c>
      <c r="Q34" s="26"/>
      <c r="S34" s="27" t="e">
        <f t="shared" si="27"/>
        <v>#DIV/0!</v>
      </c>
      <c r="T34" s="26">
        <v>40753</v>
      </c>
      <c r="U34" s="27">
        <v>1555.8145</v>
      </c>
      <c r="V34" s="27">
        <f t="shared" si="28"/>
        <v>-2.0304963288540701E-2</v>
      </c>
      <c r="W34" s="26">
        <v>40753</v>
      </c>
      <c r="X34" s="27">
        <v>126.78019999999999</v>
      </c>
      <c r="Y34" s="27">
        <f t="shared" si="29"/>
        <v>-7.0581932842215256E-3</v>
      </c>
      <c r="Z34" s="26">
        <v>40753</v>
      </c>
      <c r="AA34" s="27">
        <v>115.38</v>
      </c>
      <c r="AB34" s="27">
        <f t="shared" si="30"/>
        <v>-9.9536639780334335E-3</v>
      </c>
      <c r="AC34" s="26">
        <v>40753</v>
      </c>
      <c r="AD34" s="27">
        <v>996.78800000000001</v>
      </c>
      <c r="AE34" s="27">
        <f t="shared" si="31"/>
        <v>-9.0900776593249022E-3</v>
      </c>
      <c r="AF34" s="26">
        <v>40753</v>
      </c>
      <c r="AG34" s="27">
        <v>366.27170000000001</v>
      </c>
      <c r="AH34" s="27">
        <f t="shared" si="32"/>
        <v>1.3682028517026268E-2</v>
      </c>
      <c r="AI34" s="26">
        <v>40753</v>
      </c>
      <c r="AJ34" s="27">
        <v>130.68</v>
      </c>
      <c r="AK34" s="27">
        <f t="shared" si="33"/>
        <v>3.9949068916123043E-2</v>
      </c>
      <c r="AL34" s="26">
        <v>40753</v>
      </c>
      <c r="AM34" s="27">
        <v>147.7525</v>
      </c>
      <c r="AN34" s="27">
        <f t="shared" si="34"/>
        <v>2.4206947692504421E-3</v>
      </c>
      <c r="AO34" s="26">
        <v>40753</v>
      </c>
      <c r="AP34" s="27">
        <v>342.08</v>
      </c>
      <c r="AQ34" s="27">
        <f t="shared" si="35"/>
        <v>1.1921313415175216E-2</v>
      </c>
      <c r="AR34" s="26">
        <v>40753</v>
      </c>
      <c r="AS34" s="27">
        <v>1712.53</v>
      </c>
      <c r="AT34" s="27">
        <f t="shared" si="36"/>
        <v>1.5868025483752435E-2</v>
      </c>
      <c r="AU34" s="26">
        <v>40753</v>
      </c>
      <c r="AV34" s="27">
        <v>1286.1600000000001</v>
      </c>
      <c r="AW34" s="27">
        <f t="shared" si="37"/>
        <v>1.1593336584291514E-2</v>
      </c>
      <c r="AY34" s="27">
        <f t="shared" si="38"/>
        <v>-2.3110727509288997E-2</v>
      </c>
      <c r="AZ34" s="27">
        <f t="shared" si="39"/>
        <v>-1.9619010516136792E-2</v>
      </c>
      <c r="BA34" s="27">
        <f t="shared" si="3"/>
        <v>-4.2746888994609211E-3</v>
      </c>
      <c r="BC34" s="26">
        <v>40753</v>
      </c>
      <c r="BD34" s="27">
        <v>1539.13</v>
      </c>
      <c r="BE34" s="27">
        <f t="shared" si="40"/>
        <v>2.9584449266579771E-3</v>
      </c>
      <c r="BF34" s="26">
        <v>40753</v>
      </c>
      <c r="BG34" s="27">
        <v>1111.46</v>
      </c>
      <c r="BH34" s="27">
        <f t="shared" si="41"/>
        <v>-7.9261652712567798E-3</v>
      </c>
      <c r="BI34" s="26">
        <v>40753</v>
      </c>
      <c r="BJ34" s="27">
        <v>1002.64</v>
      </c>
      <c r="BK34" s="27">
        <f t="shared" si="42"/>
        <v>3.0311821610427003E-3</v>
      </c>
      <c r="BL34" s="26">
        <v>40755</v>
      </c>
      <c r="BM34" s="27">
        <v>375.05</v>
      </c>
      <c r="BN34" s="27">
        <f t="shared" si="1"/>
        <v>-1.4377379589445294E-3</v>
      </c>
      <c r="BP34" s="26">
        <v>40724</v>
      </c>
      <c r="BQ34" s="27">
        <v>-7.9500000000000005E-3</v>
      </c>
      <c r="BR34" s="27">
        <f t="shared" si="2"/>
        <v>-7.9500000000000005E-3</v>
      </c>
      <c r="BT34" s="26">
        <v>40753</v>
      </c>
      <c r="BU34" s="27">
        <v>1091.3900000000001</v>
      </c>
      <c r="BV34" s="27">
        <f t="shared" si="4"/>
        <v>-4.6965910956279222E-3</v>
      </c>
      <c r="BX34" s="6">
        <f>VLOOKUP($A34,Replications!$A:$AK,MATCH(BX$2,Replications!$1:$1,0),FALSE)</f>
        <v>1.5E-3</v>
      </c>
      <c r="BY34" s="6">
        <f>VLOOKUP($A34,Replications!$A:$AK,MATCH(BY$2,Replications!$1:$1,0),FALSE)</f>
        <v>-4.7199999999999999E-2</v>
      </c>
      <c r="BZ34" s="6">
        <f>VLOOKUP($A34,Replications!$A:$AK,MATCH(BZ$2,Replications!$1:$1,0),FALSE)</f>
        <v>-4.1300000000000003E-2</v>
      </c>
      <c r="CA34" s="6">
        <f>VLOOKUP($A34,Replications!$A:$AK,MATCH(CA$2,Replications!$1:$1,0),FALSE)</f>
        <v>-4.3400000000000001E-2</v>
      </c>
      <c r="CB34" s="6">
        <f>VLOOKUP($A34,Replications!$A:$AK,MATCH(CB$2,Replications!$1:$1,0),FALSE)</f>
        <v>-1.34E-2</v>
      </c>
      <c r="CC34" s="6">
        <f>VLOOKUP($A34,Replications!$A:$AK,MATCH(CC$2,Replications!$1:$1,0),FALSE)</f>
        <v>-1.95E-2</v>
      </c>
      <c r="CD34" s="6">
        <f>VLOOKUP($A34,Replications!$A:$AK,MATCH(CD$2,Replications!$1:$1,0),FALSE)</f>
        <v>-2.8799999999999999E-2</v>
      </c>
      <c r="CE34" s="6">
        <f>VLOOKUP($A34,Replications!$A:$AK,MATCH(CE$2,Replications!$1:$1,0),FALSE)</f>
        <v>-2.0400000000000001E-2</v>
      </c>
      <c r="CF34" s="6">
        <f>VLOOKUP($A34,Replications!$A:$AK,MATCH(CF$2,Replications!$1:$1,0),FALSE)</f>
        <v>-2.7442857142857137E-2</v>
      </c>
      <c r="CG34" s="6" t="str">
        <f>VLOOKUP($A34,Replications!$A:$AK,MATCH(CG$2,Replications!$1:$1,0),FALSE)</f>
        <v>NA</v>
      </c>
      <c r="CH34" s="113">
        <f>VLOOKUP($A34,'[1]Formated Data'!$A:$ZZ,MATCH(CH$1,'[1]Formated Data'!$1:$1,0),FALSE)</f>
        <v>-5.1000000000000004E-3</v>
      </c>
      <c r="CI34" s="113">
        <f>VLOOKUP($A34,'[1]Formated Data'!$A:$ZZ,MATCH(CI$1,'[1]Formated Data'!$1:$1,0),FALSE)</f>
        <v>1.4800000000000001E-2</v>
      </c>
      <c r="CJ34" s="113">
        <f>VLOOKUP($A34,'[1]Formated Data'!$A:$ZZ,MATCH(CJ$1,'[1]Formated Data'!$1:$1,0),FALSE)</f>
        <v>-1.6999999999999999E-3</v>
      </c>
      <c r="CK34" s="113">
        <f>VLOOKUP($A34,'[1]Formated Data'!$A:$ZZ,MATCH(CK$1,'[1]Formated Data'!$1:$1,0),FALSE)</f>
        <v>1.0500000000000001E-2</v>
      </c>
      <c r="CL34" s="113">
        <f>VLOOKUP($A34,'[1]Formated Data'!$A:$ZZ,MATCH(CL$1,'[1]Formated Data'!$1:$1,0),FALSE)</f>
        <v>-1.5E-3</v>
      </c>
      <c r="CM34" s="113">
        <f>VLOOKUP($A34,'[1]Formated Data'!$A:$ZZ,MATCH(CM$1,'[1]Formated Data'!$1:$1,0),FALSE)</f>
        <v>1.8E-3</v>
      </c>
      <c r="CN34" s="113">
        <f>VLOOKUP($A34,'[1]Formated Data'!$A:$ZZ,MATCH(CN$1,'[1]Formated Data'!$1:$1,0),FALSE)</f>
        <v>-5.6500000000000002E-2</v>
      </c>
      <c r="CO34" s="113">
        <f>VLOOKUP($A34,'[1]Formated Data'!$A:$ZZ,MATCH(CO$1,'[1]Formated Data'!$1:$1,0),FALSE)</f>
        <v>0.02</v>
      </c>
      <c r="CP34" s="113">
        <f>VLOOKUP($A34,'[1]Formated Data'!$A:$ZZ,MATCH(CP$1,'[1]Formated Data'!$1:$1,0),FALSE)</f>
        <v>3.5900000000000001E-2</v>
      </c>
      <c r="CQ34" s="113">
        <f>VLOOKUP($A34,'[1]Formated Data'!$A:$ZZ,MATCH(CQ$1,'[1]Formated Data'!$1:$1,0),FALSE)</f>
        <v>-1.8100000000000002E-2</v>
      </c>
      <c r="CR34" s="113">
        <f>VLOOKUP($A34,'[1]Formated Data'!$A:$ZZ,MATCH(CR$1,'[1]Formated Data'!$1:$1,0),FALSE)</f>
        <v>-1.2999999999999999E-3</v>
      </c>
      <c r="CS34" s="113">
        <f>VLOOKUP($A34,'[1]Formated Data'!$A:$ZZ,MATCH(CS$1,'[1]Formated Data'!$1:$1,0),FALSE)</f>
        <v>0.01</v>
      </c>
      <c r="CT34" s="113">
        <f>VLOOKUP($A34,'[1]Formated Data'!$A:$ZZ,MATCH(CT$1,'[1]Formated Data'!$1:$1,0),FALSE)</f>
        <v>-2.1299999999999999E-2</v>
      </c>
      <c r="CU34" s="113">
        <f>VLOOKUP($A34,'[1]Formated Data'!$A:$ZZ,MATCH(CU$1,'[1]Formated Data'!$1:$1,0),FALSE)</f>
        <v>-1.5699999999999999E-2</v>
      </c>
      <c r="CV34" s="113">
        <f>VLOOKUP($A34,'[1]Formated Data'!$A:$ZZ,MATCH(CV$1,'[1]Formated Data'!$1:$1,0),FALSE)</f>
        <v>-3.9399999999999998E-2</v>
      </c>
      <c r="CW34" s="113">
        <f>VLOOKUP($A34,'[1]Formated Data'!$A:$ZZ,MATCH(CW$1,'[1]Formated Data'!$1:$1,0),FALSE)</f>
        <v>2.07E-2</v>
      </c>
      <c r="CX34" s="113">
        <f>VLOOKUP($A34,'[1]Formated Data'!$A:$ZZ,MATCH(CX$1,'[1]Formated Data'!$1:$1,0),FALSE)</f>
        <v>-1.6999999999999999E-3</v>
      </c>
      <c r="CY34" s="113">
        <f>VLOOKUP($A34,'[1]Formated Data'!$A:$ZZ,MATCH(CY$1,'[1]Formated Data'!$1:$1,0),FALSE)</f>
        <v>3.7999999999999999E-2</v>
      </c>
      <c r="CZ34" s="113">
        <f>VLOOKUP($A34,'[1]Formated Data'!$A:$ZZ,MATCH(CZ$1,'[1]Formated Data'!$1:$1,0),FALSE)</f>
        <v>4.5900000000000003E-2</v>
      </c>
      <c r="DA34" s="113">
        <f>VLOOKUP($A34,'[1]Formated Data'!$A:$ZZ,MATCH(DA$1,'[1]Formated Data'!$1:$1,0),FALSE)</f>
        <v>4.0000000000000001E-3</v>
      </c>
      <c r="DB34" s="113">
        <f>VLOOKUP($A34,'[1]Formated Data'!$A:$ZZ,MATCH(DB$1,'[1]Formated Data'!$1:$1,0),FALSE)</f>
        <v>7.4999999999999997E-3</v>
      </c>
      <c r="DC34" s="113">
        <f>VLOOKUP($A34,'[1]Formated Data'!$A:$ZZ,MATCH(DC$1,'[1]Formated Data'!$1:$1,0),FALSE)</f>
        <v>5.9999999999999995E-4</v>
      </c>
      <c r="DD34" s="113">
        <f>VLOOKUP($A34,'[1]Formated Data'!$A:$ZZ,MATCH(DD$1,'[1]Formated Data'!$1:$1,0),FALSE)</f>
        <v>8.0000000000000002E-3</v>
      </c>
      <c r="DF34" s="26">
        <v>40755</v>
      </c>
      <c r="DG34" s="27">
        <v>5107.3441000000003</v>
      </c>
      <c r="DH34" s="27">
        <f t="shared" si="5"/>
        <v>3.8850505425116477E-3</v>
      </c>
      <c r="DI34" s="26">
        <v>40755</v>
      </c>
      <c r="DJ34" s="27">
        <v>11076.27</v>
      </c>
      <c r="DK34" s="27">
        <f t="shared" si="6"/>
        <v>2.254021224536995E-3</v>
      </c>
      <c r="DL34" s="26">
        <v>40755</v>
      </c>
      <c r="DM34" s="27">
        <v>14484.96</v>
      </c>
      <c r="DN34" s="27">
        <f t="shared" si="7"/>
        <v>1.6556904886223744E-2</v>
      </c>
      <c r="DO34" s="26">
        <v>40755</v>
      </c>
      <c r="DP34" s="27">
        <v>8774.84</v>
      </c>
      <c r="DQ34" s="27">
        <f t="shared" si="8"/>
        <v>-3.4187488746506567E-5</v>
      </c>
      <c r="DR34" s="26">
        <v>40755</v>
      </c>
      <c r="DS34" s="27">
        <v>11461.87</v>
      </c>
      <c r="DT34" s="27">
        <f t="shared" si="9"/>
        <v>3.2639043424126601E-2</v>
      </c>
      <c r="DU34" s="26">
        <v>40755</v>
      </c>
      <c r="DV34" s="27">
        <v>6482.77</v>
      </c>
      <c r="DW34" s="27">
        <f t="shared" si="10"/>
        <v>-6.2649073216792805E-3</v>
      </c>
      <c r="DX34" s="26">
        <v>40755</v>
      </c>
      <c r="DY34" s="27">
        <v>5538.49</v>
      </c>
      <c r="DZ34" s="27">
        <f t="shared" si="11"/>
        <v>8.2392326554687756E-3</v>
      </c>
      <c r="EA34" s="26">
        <v>40755</v>
      </c>
      <c r="EB34" s="27">
        <v>6449.6</v>
      </c>
      <c r="EC34" s="27">
        <f t="shared" si="12"/>
        <v>-3.9027810596968804E-3</v>
      </c>
      <c r="ED34" s="26">
        <v>40755</v>
      </c>
      <c r="EE34" s="27">
        <v>13480.7</v>
      </c>
      <c r="EF34" s="27">
        <f t="shared" si="13"/>
        <v>-1.3987052303515268E-2</v>
      </c>
      <c r="EG34" s="26">
        <v>40755</v>
      </c>
      <c r="EH34" s="27">
        <v>3961.4</v>
      </c>
      <c r="EI34" s="27">
        <f t="shared" si="14"/>
        <v>-3.7922987164527022E-3</v>
      </c>
      <c r="EK34" s="26">
        <v>40753</v>
      </c>
      <c r="EL34" s="27">
        <v>73.897000000000006</v>
      </c>
      <c r="EM34" s="27">
        <f t="shared" si="15"/>
        <v>-5.4641131582842117E-3</v>
      </c>
      <c r="EO34" s="26">
        <v>40753</v>
      </c>
      <c r="EP34" s="27">
        <v>8173.0806000000002</v>
      </c>
      <c r="EQ34" s="27">
        <f t="shared" si="16"/>
        <v>-2.1260179578125094E-2</v>
      </c>
      <c r="ES34" s="26">
        <v>40753</v>
      </c>
      <c r="ET34" s="27">
        <v>1457.5518</v>
      </c>
      <c r="EU34" s="27">
        <f t="shared" si="17"/>
        <v>-3.8618033978073951E-3</v>
      </c>
      <c r="EW34" s="26">
        <v>40753</v>
      </c>
      <c r="EX34" s="27">
        <v>1651.3782000000001</v>
      </c>
      <c r="EY34" s="27">
        <f t="shared" si="18"/>
        <v>-1.7850917150461942E-2</v>
      </c>
      <c r="FA34" s="26">
        <v>40753</v>
      </c>
      <c r="FB34" s="27">
        <v>126.65219999999999</v>
      </c>
      <c r="FC34" s="27">
        <f t="shared" si="19"/>
        <v>-2.4933251623671771E-2</v>
      </c>
      <c r="FE34" s="26">
        <v>40753</v>
      </c>
      <c r="FF34" s="27">
        <v>594.09479999999996</v>
      </c>
      <c r="FG34" s="27">
        <f t="shared" si="20"/>
        <v>-2.490590366294565E-2</v>
      </c>
      <c r="FI34" s="6">
        <f>VLOOKUP($A34,Funds!$A:$CD,MATCH(Factors!FI$1,Funds!$1:$1,0),FALSE)</f>
        <v>-2.0199999999999999E-2</v>
      </c>
      <c r="FJ34" s="6">
        <f>VLOOKUP($A34,Funds!$A:$CD,MATCH(Factors!FJ$1,Funds!$1:$1,0),FALSE)</f>
        <v>-2.0299999999999999E-2</v>
      </c>
    </row>
    <row r="35" spans="1:166" x14ac:dyDescent="0.25">
      <c r="A35" s="26">
        <f t="shared" si="21"/>
        <v>40724</v>
      </c>
      <c r="B35" s="26">
        <v>40724</v>
      </c>
      <c r="C35" s="27">
        <v>850.33209999999997</v>
      </c>
      <c r="D35" s="27">
        <f t="shared" si="22"/>
        <v>-2.0547341669098107E-2</v>
      </c>
      <c r="E35" s="26">
        <v>40724</v>
      </c>
      <c r="F35" s="27">
        <v>687.47820000000002</v>
      </c>
      <c r="G35" s="27">
        <f t="shared" si="23"/>
        <v>-1.4379617957124835E-2</v>
      </c>
      <c r="H35" s="26">
        <v>40724</v>
      </c>
      <c r="I35" s="27">
        <v>991.18280000000004</v>
      </c>
      <c r="J35" s="27">
        <f t="shared" si="24"/>
        <v>2.4508949156207382E-2</v>
      </c>
      <c r="K35" s="26">
        <v>40724</v>
      </c>
      <c r="L35" s="27">
        <v>2278.3897999999999</v>
      </c>
      <c r="M35" s="27">
        <f t="shared" si="25"/>
        <v>-2.0400348657174217E-2</v>
      </c>
      <c r="N35" s="26">
        <v>40724</v>
      </c>
      <c r="O35" s="27">
        <v>1405.5723</v>
      </c>
      <c r="P35" s="27">
        <f t="shared" si="26"/>
        <v>-1.6115555221427713E-2</v>
      </c>
      <c r="Q35" s="26"/>
      <c r="S35" s="27" t="e">
        <f t="shared" si="27"/>
        <v>#DIV/0!</v>
      </c>
      <c r="T35" s="26">
        <v>40724</v>
      </c>
      <c r="U35" s="27">
        <v>1588.06</v>
      </c>
      <c r="V35" s="27">
        <f t="shared" si="28"/>
        <v>-1.6710704557126088E-2</v>
      </c>
      <c r="W35" s="26">
        <v>40724</v>
      </c>
      <c r="X35" s="27">
        <v>127.6814</v>
      </c>
      <c r="Y35" s="27">
        <f t="shared" si="29"/>
        <v>3.6667173321336399E-4</v>
      </c>
      <c r="Z35" s="26">
        <v>40724</v>
      </c>
      <c r="AA35" s="27">
        <v>116.54</v>
      </c>
      <c r="AB35" s="27">
        <f t="shared" si="30"/>
        <v>-5.7162358160565141E-3</v>
      </c>
      <c r="AC35" s="26">
        <v>40724</v>
      </c>
      <c r="AD35" s="27">
        <v>1005.932</v>
      </c>
      <c r="AE35" s="27">
        <f t="shared" si="31"/>
        <v>6.8613330103686199E-3</v>
      </c>
      <c r="AF35" s="26">
        <v>40724</v>
      </c>
      <c r="AG35" s="27">
        <v>361.32799999999997</v>
      </c>
      <c r="AH35" s="27">
        <f t="shared" si="32"/>
        <v>-2.8781899811281764E-2</v>
      </c>
      <c r="AI35" s="26">
        <v>40724</v>
      </c>
      <c r="AJ35" s="27">
        <v>125.66</v>
      </c>
      <c r="AK35" s="27">
        <f t="shared" si="33"/>
        <v>-4.9973538973312248E-2</v>
      </c>
      <c r="AL35" s="26">
        <v>40724</v>
      </c>
      <c r="AM35" s="27">
        <v>147.39570000000001</v>
      </c>
      <c r="AN35" s="27">
        <f t="shared" si="34"/>
        <v>1.2396986139830979E-3</v>
      </c>
      <c r="AO35" s="26">
        <v>40724</v>
      </c>
      <c r="AP35" s="27">
        <v>338.05</v>
      </c>
      <c r="AQ35" s="27">
        <f t="shared" si="35"/>
        <v>-3.4308404273553084E-2</v>
      </c>
      <c r="AR35" s="26">
        <v>40724</v>
      </c>
      <c r="AS35" s="27">
        <v>1685.78</v>
      </c>
      <c r="AT35" s="27">
        <f t="shared" si="36"/>
        <v>-2.9277294423118994E-3</v>
      </c>
      <c r="AU35" s="26">
        <v>40724</v>
      </c>
      <c r="AV35" s="27">
        <v>1271.42</v>
      </c>
      <c r="AW35" s="27">
        <f t="shared" si="37"/>
        <v>-9.7358090846781931E-3</v>
      </c>
      <c r="AY35" s="27">
        <f t="shared" si="38"/>
        <v>-6.167723711973272E-3</v>
      </c>
      <c r="AZ35" s="27">
        <f t="shared" si="39"/>
        <v>-4.2847934357465034E-3</v>
      </c>
      <c r="BA35" s="27">
        <f t="shared" si="3"/>
        <v>-6.8080796423662937E-3</v>
      </c>
      <c r="BC35" s="26">
        <v>40724</v>
      </c>
      <c r="BD35" s="27">
        <v>1534.59</v>
      </c>
      <c r="BE35" s="27">
        <f t="shared" si="40"/>
        <v>-2.4247230745229054E-3</v>
      </c>
      <c r="BF35" s="26">
        <v>40724</v>
      </c>
      <c r="BG35" s="27">
        <v>1120.3399999999999</v>
      </c>
      <c r="BH35" s="27">
        <f t="shared" si="41"/>
        <v>-7.6705048715678403E-3</v>
      </c>
      <c r="BI35" s="26">
        <v>40724</v>
      </c>
      <c r="BJ35" s="27">
        <v>999.61</v>
      </c>
      <c r="BK35" s="27">
        <f t="shared" si="42"/>
        <v>-7.4470514640903041E-3</v>
      </c>
      <c r="BL35" s="26">
        <v>40724</v>
      </c>
      <c r="BM35" s="27">
        <v>375.59</v>
      </c>
      <c r="BN35" s="27">
        <f t="shared" ref="BN35:BN66" si="43">BM35/BM36-1</f>
        <v>-8.5788195544292956E-3</v>
      </c>
      <c r="BP35" s="26">
        <v>40694</v>
      </c>
      <c r="BQ35" s="27">
        <v>-2.3600000000000001E-3</v>
      </c>
      <c r="BR35" s="27">
        <f t="shared" ref="BR35:BR66" si="44">BQ35</f>
        <v>-2.3600000000000001E-3</v>
      </c>
      <c r="BT35" s="26">
        <v>40724</v>
      </c>
      <c r="BU35" s="27">
        <v>1096.54</v>
      </c>
      <c r="BV35" s="27">
        <f t="shared" si="4"/>
        <v>-1.3752102389753773E-2</v>
      </c>
      <c r="BX35" s="6">
        <f>VLOOKUP($A35,Replications!$A:$AK,MATCH(BX$2,Replications!$1:$1,0),FALSE)</f>
        <v>-2.0799999999999999E-2</v>
      </c>
      <c r="BY35" s="6">
        <f>VLOOKUP($A35,Replications!$A:$AK,MATCH(BY$2,Replications!$1:$1,0),FALSE)</f>
        <v>-1.14E-2</v>
      </c>
      <c r="BZ35" s="6">
        <f>VLOOKUP($A35,Replications!$A:$AK,MATCH(BZ$2,Replications!$1:$1,0),FALSE)</f>
        <v>-3.1099999999999999E-2</v>
      </c>
      <c r="CA35" s="6">
        <f>VLOOKUP($A35,Replications!$A:$AK,MATCH(CA$2,Replications!$1:$1,0),FALSE)</f>
        <v>-1.1000000000000001E-3</v>
      </c>
      <c r="CB35" s="6">
        <f>VLOOKUP($A35,Replications!$A:$AK,MATCH(CB$2,Replications!$1:$1,0),FALSE)</f>
        <v>-6.4000000000000003E-3</v>
      </c>
      <c r="CC35" s="6">
        <f>VLOOKUP($A35,Replications!$A:$AK,MATCH(CC$2,Replications!$1:$1,0),FALSE)</f>
        <v>-1.7600000000000001E-2</v>
      </c>
      <c r="CD35" s="6">
        <f>VLOOKUP($A35,Replications!$A:$AK,MATCH(CD$2,Replications!$1:$1,0),FALSE)</f>
        <v>-1.0800000000000001E-2</v>
      </c>
      <c r="CE35" s="6">
        <f>VLOOKUP($A35,Replications!$A:$AK,MATCH(CE$2,Replications!$1:$1,0),FALSE)</f>
        <v>-1.66E-2</v>
      </c>
      <c r="CF35" s="6">
        <f>VLOOKUP($A35,Replications!$A:$AK,MATCH(CF$2,Replications!$1:$1,0),FALSE)</f>
        <v>-1.4171428571428573E-2</v>
      </c>
      <c r="CG35" s="6" t="str">
        <f>VLOOKUP($A35,Replications!$A:$AK,MATCH(CG$2,Replications!$1:$1,0),FALSE)</f>
        <v>NA</v>
      </c>
      <c r="CH35" s="113">
        <f>VLOOKUP($A35,'[1]Formated Data'!$A:$ZZ,MATCH(CH$1,'[1]Formated Data'!$1:$1,0),FALSE)</f>
        <v>-2.6100000000000002E-2</v>
      </c>
      <c r="CI35" s="113">
        <f>VLOOKUP($A35,'[1]Formated Data'!$A:$ZZ,MATCH(CI$1,'[1]Formated Data'!$1:$1,0),FALSE)</f>
        <v>6.8999999999999999E-3</v>
      </c>
      <c r="CJ35" s="113">
        <f>VLOOKUP($A35,'[1]Formated Data'!$A:$ZZ,MATCH(CJ$1,'[1]Formated Data'!$1:$1,0),FALSE)</f>
        <v>-1.6999999999999999E-3</v>
      </c>
      <c r="CK35" s="113">
        <f>VLOOKUP($A35,'[1]Formated Data'!$A:$ZZ,MATCH(CK$1,'[1]Formated Data'!$1:$1,0),FALSE)</f>
        <v>-5.8999999999999999E-3</v>
      </c>
      <c r="CL35" s="113">
        <f>VLOOKUP($A35,'[1]Formated Data'!$A:$ZZ,MATCH(CL$1,'[1]Formated Data'!$1:$1,0),FALSE)</f>
        <v>-1.34E-2</v>
      </c>
      <c r="CM35" s="113">
        <f>VLOOKUP($A35,'[1]Formated Data'!$A:$ZZ,MATCH(CM$1,'[1]Formated Data'!$1:$1,0),FALSE)</f>
        <v>-2E-3</v>
      </c>
      <c r="CN35" s="113">
        <f>VLOOKUP($A35,'[1]Formated Data'!$A:$ZZ,MATCH(CN$1,'[1]Formated Data'!$1:$1,0),FALSE)</f>
        <v>-4.7000000000000002E-3</v>
      </c>
      <c r="CO35" s="113">
        <f>VLOOKUP($A35,'[1]Formated Data'!$A:$ZZ,MATCH(CO$1,'[1]Formated Data'!$1:$1,0),FALSE)</f>
        <v>-2.4E-2</v>
      </c>
      <c r="CP35" s="113">
        <f>VLOOKUP($A35,'[1]Formated Data'!$A:$ZZ,MATCH(CP$1,'[1]Formated Data'!$1:$1,0),FALSE)</f>
        <v>-3.5999999999999999E-3</v>
      </c>
      <c r="CQ35" s="113">
        <f>VLOOKUP($A35,'[1]Formated Data'!$A:$ZZ,MATCH(CQ$1,'[1]Formated Data'!$1:$1,0),FALSE)</f>
        <v>-1.2800000000000001E-2</v>
      </c>
      <c r="CR35" s="113">
        <f>VLOOKUP($A35,'[1]Formated Data'!$A:$ZZ,MATCH(CR$1,'[1]Formated Data'!$1:$1,0),FALSE)</f>
        <v>-3.2000000000000002E-3</v>
      </c>
      <c r="CS35" s="113">
        <f>VLOOKUP($A35,'[1]Formated Data'!$A:$ZZ,MATCH(CS$1,'[1]Formated Data'!$1:$1,0),FALSE)</f>
        <v>-1E-3</v>
      </c>
      <c r="CT35" s="113">
        <f>VLOOKUP($A35,'[1]Formated Data'!$A:$ZZ,MATCH(CT$1,'[1]Formated Data'!$1:$1,0),FALSE)</f>
        <v>-1.29E-2</v>
      </c>
      <c r="CU35" s="113">
        <f>VLOOKUP($A35,'[1]Formated Data'!$A:$ZZ,MATCH(CU$1,'[1]Formated Data'!$1:$1,0),FALSE)</f>
        <v>-2.3599999999999999E-2</v>
      </c>
      <c r="CV35" s="113">
        <f>VLOOKUP($A35,'[1]Formated Data'!$A:$ZZ,MATCH(CV$1,'[1]Formated Data'!$1:$1,0),FALSE)</f>
        <v>-1.7500000000000002E-2</v>
      </c>
      <c r="CW35" s="113">
        <f>VLOOKUP($A35,'[1]Formated Data'!$A:$ZZ,MATCH(CW$1,'[1]Formated Data'!$1:$1,0),FALSE)</f>
        <v>-5.4000000000000003E-3</v>
      </c>
      <c r="CX35" s="113">
        <f>VLOOKUP($A35,'[1]Formated Data'!$A:$ZZ,MATCH(CX$1,'[1]Formated Data'!$1:$1,0),FALSE)</f>
        <v>5.4999999999999997E-3</v>
      </c>
      <c r="CY35" s="113">
        <f>VLOOKUP($A35,'[1]Formated Data'!$A:$ZZ,MATCH(CY$1,'[1]Formated Data'!$1:$1,0),FALSE)</f>
        <v>-2.64E-2</v>
      </c>
      <c r="CZ35" s="113">
        <f>VLOOKUP($A35,'[1]Formated Data'!$A:$ZZ,MATCH(CZ$1,'[1]Formated Data'!$1:$1,0),FALSE)</f>
        <v>-2.5100000000000001E-2</v>
      </c>
      <c r="DA35" s="113">
        <f>VLOOKUP($A35,'[1]Formated Data'!$A:$ZZ,MATCH(DA$1,'[1]Formated Data'!$1:$1,0),FALSE)</f>
        <v>5.1000000000000004E-3</v>
      </c>
      <c r="DB35" s="113">
        <f>VLOOKUP($A35,'[1]Formated Data'!$A:$ZZ,MATCH(DB$1,'[1]Formated Data'!$1:$1,0),FALSE)</f>
        <v>-6.8999999999999999E-3</v>
      </c>
      <c r="DC35" s="113">
        <f>VLOOKUP($A35,'[1]Formated Data'!$A:$ZZ,MATCH(DC$1,'[1]Formated Data'!$1:$1,0),FALSE)</f>
        <v>-5.8999999999999999E-3</v>
      </c>
      <c r="DD35" s="113">
        <f>VLOOKUP($A35,'[1]Formated Data'!$A:$ZZ,MATCH(DD$1,'[1]Formated Data'!$1:$1,0),FALSE)</f>
        <v>1.6E-2</v>
      </c>
      <c r="DF35" s="26">
        <v>40724</v>
      </c>
      <c r="DG35" s="27">
        <v>5087.5785999999998</v>
      </c>
      <c r="DH35" s="27">
        <f t="shared" si="5"/>
        <v>-1.3008607479577883E-2</v>
      </c>
      <c r="DI35" s="26">
        <v>40724</v>
      </c>
      <c r="DJ35" s="27">
        <v>11051.36</v>
      </c>
      <c r="DK35" s="27">
        <f t="shared" si="6"/>
        <v>-1.1759067000749357E-2</v>
      </c>
      <c r="DL35" s="26">
        <v>40724</v>
      </c>
      <c r="DM35" s="27">
        <v>14249.04</v>
      </c>
      <c r="DN35" s="27">
        <f t="shared" si="7"/>
        <v>-1.7408555948388638E-2</v>
      </c>
      <c r="DO35" s="26">
        <v>40724</v>
      </c>
      <c r="DP35" s="27">
        <v>8775.14</v>
      </c>
      <c r="DQ35" s="27">
        <f t="shared" si="8"/>
        <v>-2.5064821835155682E-3</v>
      </c>
      <c r="DR35" s="26">
        <v>40724</v>
      </c>
      <c r="DS35" s="27">
        <v>11099.59</v>
      </c>
      <c r="DT35" s="27">
        <f t="shared" si="9"/>
        <v>-2.411663907423045E-2</v>
      </c>
      <c r="DU35" s="26">
        <v>40724</v>
      </c>
      <c r="DV35" s="27">
        <v>6523.64</v>
      </c>
      <c r="DW35" s="27">
        <f t="shared" si="10"/>
        <v>-1.4337020456203886E-2</v>
      </c>
      <c r="DX35" s="26">
        <v>40724</v>
      </c>
      <c r="DY35" s="27">
        <v>5493.23</v>
      </c>
      <c r="DZ35" s="27">
        <f t="shared" si="11"/>
        <v>-1.0420152174229758E-3</v>
      </c>
      <c r="EA35" s="26">
        <v>40724</v>
      </c>
      <c r="EB35" s="27">
        <v>6474.87</v>
      </c>
      <c r="EC35" s="27">
        <f t="shared" si="12"/>
        <v>-1.1754742390654993E-3</v>
      </c>
      <c r="ED35" s="26">
        <v>40724</v>
      </c>
      <c r="EE35" s="27">
        <v>13671.93</v>
      </c>
      <c r="EF35" s="27">
        <f t="shared" si="13"/>
        <v>-6.8746245433684017E-3</v>
      </c>
      <c r="EG35" s="26">
        <v>40724</v>
      </c>
      <c r="EH35" s="27">
        <v>3976.48</v>
      </c>
      <c r="EI35" s="27">
        <f t="shared" si="14"/>
        <v>1.1502673443120059E-2</v>
      </c>
      <c r="EK35" s="26">
        <v>40724</v>
      </c>
      <c r="EL35" s="27">
        <v>74.302999999999997</v>
      </c>
      <c r="EM35" s="27">
        <f t="shared" si="15"/>
        <v>-4.4883303411131781E-3</v>
      </c>
      <c r="EO35" s="26">
        <v>40724</v>
      </c>
      <c r="EP35" s="27">
        <v>8350.6162000000004</v>
      </c>
      <c r="EQ35" s="27">
        <f t="shared" si="16"/>
        <v>-4.025206440797735E-3</v>
      </c>
      <c r="ES35" s="26">
        <v>40724</v>
      </c>
      <c r="ET35" s="27">
        <v>1463.2023999999999</v>
      </c>
      <c r="EU35" s="27">
        <f t="shared" si="17"/>
        <v>-1.4992062795903371E-2</v>
      </c>
      <c r="EW35" s="26">
        <v>40724</v>
      </c>
      <c r="EX35" s="27">
        <v>1681.3925999999999</v>
      </c>
      <c r="EY35" s="27">
        <f t="shared" si="18"/>
        <v>-1.5456591480962678E-2</v>
      </c>
      <c r="FA35" s="26">
        <v>40724</v>
      </c>
      <c r="FB35" s="27">
        <v>129.89080000000001</v>
      </c>
      <c r="FC35" s="27">
        <f t="shared" si="19"/>
        <v>-2.7167103186758856E-2</v>
      </c>
      <c r="FE35" s="26">
        <v>40724</v>
      </c>
      <c r="FF35" s="27">
        <v>609.26919999999996</v>
      </c>
      <c r="FG35" s="27">
        <f t="shared" si="20"/>
        <v>-8.630863517545162E-3</v>
      </c>
      <c r="FI35" s="6">
        <f>VLOOKUP($A35,Funds!$A:$CD,MATCH(Factors!FI$1,Funds!$1:$1,0),FALSE)</f>
        <v>-1.3100000000000001E-2</v>
      </c>
      <c r="FJ35" s="6">
        <f>VLOOKUP($A35,Funds!$A:$CD,MATCH(Factors!FJ$1,Funds!$1:$1,0),FALSE)</f>
        <v>-1.3100000000000001E-2</v>
      </c>
    </row>
    <row r="36" spans="1:166" x14ac:dyDescent="0.25">
      <c r="A36" s="26">
        <f t="shared" si="21"/>
        <v>40694</v>
      </c>
      <c r="B36" s="26">
        <v>40694</v>
      </c>
      <c r="C36" s="27">
        <v>868.17070000000001</v>
      </c>
      <c r="D36" s="27">
        <f t="shared" si="22"/>
        <v>-1.0590074955858619E-2</v>
      </c>
      <c r="E36" s="26">
        <v>40694</v>
      </c>
      <c r="F36" s="27">
        <v>697.50810000000001</v>
      </c>
      <c r="G36" s="27">
        <f t="shared" si="23"/>
        <v>-1.0890711286818289E-2</v>
      </c>
      <c r="H36" s="26">
        <v>40694</v>
      </c>
      <c r="I36" s="27">
        <v>967.47109999999998</v>
      </c>
      <c r="J36" s="27">
        <f t="shared" si="24"/>
        <v>-6.1948524388963921E-3</v>
      </c>
      <c r="K36" s="26">
        <v>40694</v>
      </c>
      <c r="L36" s="27">
        <v>2325.8377</v>
      </c>
      <c r="M36" s="27">
        <f t="shared" si="25"/>
        <v>-1.9472832485352698E-2</v>
      </c>
      <c r="N36" s="26">
        <v>40694</v>
      </c>
      <c r="O36" s="27">
        <v>1428.5949000000001</v>
      </c>
      <c r="P36" s="27">
        <f t="shared" si="26"/>
        <v>-1.1571901032297216E-2</v>
      </c>
      <c r="Q36" s="26"/>
      <c r="S36" s="27" t="e">
        <f t="shared" si="27"/>
        <v>#DIV/0!</v>
      </c>
      <c r="T36" s="26">
        <v>40694</v>
      </c>
      <c r="U36" s="27">
        <v>1615.0486000000001</v>
      </c>
      <c r="V36" s="27">
        <f t="shared" si="28"/>
        <v>-1.1341318475944218E-2</v>
      </c>
      <c r="W36" s="26">
        <v>40694</v>
      </c>
      <c r="X36" s="27">
        <v>127.63460000000001</v>
      </c>
      <c r="Y36" s="27">
        <f t="shared" si="29"/>
        <v>-7.1371840677825205E-3</v>
      </c>
      <c r="Z36" s="26">
        <v>40694</v>
      </c>
      <c r="AA36" s="27">
        <v>117.21</v>
      </c>
      <c r="AB36" s="27">
        <f t="shared" si="30"/>
        <v>-1.4296526784963404E-2</v>
      </c>
      <c r="AC36" s="26">
        <v>40694</v>
      </c>
      <c r="AD36" s="27">
        <v>999.077</v>
      </c>
      <c r="AE36" s="27">
        <f t="shared" si="31"/>
        <v>-3.5588668856808892E-2</v>
      </c>
      <c r="AF36" s="26">
        <v>40694</v>
      </c>
      <c r="AG36" s="27">
        <v>372.03590000000003</v>
      </c>
      <c r="AH36" s="27">
        <f t="shared" si="32"/>
        <v>-5.0916478760310246E-2</v>
      </c>
      <c r="AI36" s="26">
        <v>40694</v>
      </c>
      <c r="AJ36" s="27">
        <v>132.27000000000001</v>
      </c>
      <c r="AK36" s="27">
        <f t="shared" si="33"/>
        <v>-1.6653036948925615E-2</v>
      </c>
      <c r="AL36" s="26">
        <v>40694</v>
      </c>
      <c r="AM36" s="27">
        <v>147.2132</v>
      </c>
      <c r="AN36" s="27">
        <f t="shared" si="34"/>
        <v>2.9137755432244727E-3</v>
      </c>
      <c r="AO36" s="26">
        <v>40694</v>
      </c>
      <c r="AP36" s="27">
        <v>350.06</v>
      </c>
      <c r="AQ36" s="27">
        <f t="shared" si="35"/>
        <v>-5.5321675302245299E-2</v>
      </c>
      <c r="AR36" s="26">
        <v>40694</v>
      </c>
      <c r="AS36" s="27">
        <v>1690.73</v>
      </c>
      <c r="AT36" s="27">
        <f t="shared" si="36"/>
        <v>1.3050121333772813E-2</v>
      </c>
      <c r="AU36" s="26">
        <v>40694</v>
      </c>
      <c r="AV36" s="27">
        <v>1283.92</v>
      </c>
      <c r="AW36" s="27">
        <f t="shared" si="37"/>
        <v>4.8759871330290583E-3</v>
      </c>
      <c r="AY36" s="27">
        <f t="shared" si="38"/>
        <v>3.0063633095966935E-4</v>
      </c>
      <c r="AZ36" s="27">
        <f t="shared" si="39"/>
        <v>-7.9009314530554819E-3</v>
      </c>
      <c r="BA36" s="27">
        <f t="shared" si="3"/>
        <v>-8.1741342007437545E-3</v>
      </c>
      <c r="BC36" s="26">
        <v>40694</v>
      </c>
      <c r="BD36" s="27">
        <v>1538.32</v>
      </c>
      <c r="BE36" s="27">
        <f t="shared" si="40"/>
        <v>-7.9195150264413927E-3</v>
      </c>
      <c r="BF36" s="26">
        <v>40694</v>
      </c>
      <c r="BG36" s="27">
        <v>1129</v>
      </c>
      <c r="BH36" s="27">
        <f t="shared" si="41"/>
        <v>1.6946295326905059E-3</v>
      </c>
      <c r="BI36" s="26">
        <v>40694</v>
      </c>
      <c r="BJ36" s="27">
        <v>1007.11</v>
      </c>
      <c r="BK36" s="27">
        <f t="shared" si="42"/>
        <v>-5.3431043337415218E-3</v>
      </c>
      <c r="BL36" s="26">
        <v>40694</v>
      </c>
      <c r="BM36" s="27">
        <v>378.84</v>
      </c>
      <c r="BN36" s="27">
        <f t="shared" si="43"/>
        <v>2.1121554546410515E-4</v>
      </c>
      <c r="BP36" s="26">
        <v>40663</v>
      </c>
      <c r="BQ36" s="27">
        <v>3.3899999999999998E-3</v>
      </c>
      <c r="BR36" s="27">
        <f t="shared" si="44"/>
        <v>3.3899999999999998E-3</v>
      </c>
      <c r="BT36" s="26">
        <v>40694</v>
      </c>
      <c r="BU36" s="27">
        <v>1111.83</v>
      </c>
      <c r="BV36" s="27">
        <f t="shared" si="4"/>
        <v>1.0276959982553624E-2</v>
      </c>
      <c r="BX36" s="6">
        <f>VLOOKUP($A36,Replications!$A:$AK,MATCH(BX$2,Replications!$1:$1,0),FALSE)</f>
        <v>-2.06E-2</v>
      </c>
      <c r="BY36" s="6">
        <f>VLOOKUP($A36,Replications!$A:$AK,MATCH(BY$2,Replications!$1:$1,0),FALSE)</f>
        <v>-2.24E-2</v>
      </c>
      <c r="BZ36" s="6">
        <f>VLOOKUP($A36,Replications!$A:$AK,MATCH(BZ$2,Replications!$1:$1,0),FALSE)</f>
        <v>-1.2200000000000001E-2</v>
      </c>
      <c r="CA36" s="6">
        <f>VLOOKUP($A36,Replications!$A:$AK,MATCH(CA$2,Replications!$1:$1,0),FALSE)</f>
        <v>-7.1999999999999998E-3</v>
      </c>
      <c r="CB36" s="6">
        <f>VLOOKUP($A36,Replications!$A:$AK,MATCH(CB$2,Replications!$1:$1,0),FALSE)</f>
        <v>2.2800000000000001E-2</v>
      </c>
      <c r="CC36" s="6">
        <f>VLOOKUP($A36,Replications!$A:$AK,MATCH(CC$2,Replications!$1:$1,0),FALSE)</f>
        <v>-2.5000000000000001E-3</v>
      </c>
      <c r="CD36" s="6">
        <f>VLOOKUP($A36,Replications!$A:$AK,MATCH(CD$2,Replications!$1:$1,0),FALSE)</f>
        <v>8.0000000000000002E-3</v>
      </c>
      <c r="CE36" s="6">
        <f>VLOOKUP($A36,Replications!$A:$AK,MATCH(CE$2,Replications!$1:$1,0),FALSE)</f>
        <v>-1.1299999999999999E-2</v>
      </c>
      <c r="CF36" s="6">
        <f>VLOOKUP($A36,Replications!$A:$AK,MATCH(CF$2,Replications!$1:$1,0),FALSE)</f>
        <v>-4.8714285714285708E-3</v>
      </c>
      <c r="CG36" s="6" t="str">
        <f>VLOOKUP($A36,Replications!$A:$AK,MATCH(CG$2,Replications!$1:$1,0),FALSE)</f>
        <v>NA</v>
      </c>
      <c r="CH36" s="113">
        <f>VLOOKUP($A36,'[1]Formated Data'!$A:$ZZ,MATCH(CH$1,'[1]Formated Data'!$1:$1,0),FALSE)</f>
        <v>5.9999999999999995E-4</v>
      </c>
      <c r="CI36" s="113">
        <f>VLOOKUP($A36,'[1]Formated Data'!$A:$ZZ,MATCH(CI$1,'[1]Formated Data'!$1:$1,0),FALSE)</f>
        <v>9.5999999999999992E-3</v>
      </c>
      <c r="CJ36" s="113">
        <f>VLOOKUP($A36,'[1]Formated Data'!$A:$ZZ,MATCH(CJ$1,'[1]Formated Data'!$1:$1,0),FALSE)</f>
        <v>5.0000000000000001E-4</v>
      </c>
      <c r="CK36" s="113">
        <f>VLOOKUP($A36,'[1]Formated Data'!$A:$ZZ,MATCH(CK$1,'[1]Formated Data'!$1:$1,0),FALSE)</f>
        <v>1.6999999999999999E-3</v>
      </c>
      <c r="CL36" s="113">
        <f>VLOOKUP($A36,'[1]Formated Data'!$A:$ZZ,MATCH(CL$1,'[1]Formated Data'!$1:$1,0),FALSE)</f>
        <v>-7.4000000000000003E-3</v>
      </c>
      <c r="CM36" s="113">
        <f>VLOOKUP($A36,'[1]Formated Data'!$A:$ZZ,MATCH(CM$1,'[1]Formated Data'!$1:$1,0),FALSE)</f>
        <v>0</v>
      </c>
      <c r="CN36" s="113">
        <f>VLOOKUP($A36,'[1]Formated Data'!$A:$ZZ,MATCH(CN$1,'[1]Formated Data'!$1:$1,0),FALSE)</f>
        <v>7.1999999999999998E-3</v>
      </c>
      <c r="CO36" s="113">
        <f>VLOOKUP($A36,'[1]Formated Data'!$A:$ZZ,MATCH(CO$1,'[1]Formated Data'!$1:$1,0),FALSE)</f>
        <v>-8.9999999999999993E-3</v>
      </c>
      <c r="CP36" s="113">
        <f>VLOOKUP($A36,'[1]Formated Data'!$A:$ZZ,MATCH(CP$1,'[1]Formated Data'!$1:$1,0),FALSE)</f>
        <v>-1.04E-2</v>
      </c>
      <c r="CQ36" s="113">
        <f>VLOOKUP($A36,'[1]Formated Data'!$A:$ZZ,MATCH(CQ$1,'[1]Formated Data'!$1:$1,0),FALSE)</f>
        <v>1.5E-3</v>
      </c>
      <c r="CR36" s="113">
        <f>VLOOKUP($A36,'[1]Formated Data'!$A:$ZZ,MATCH(CR$1,'[1]Formated Data'!$1:$1,0),FALSE)</f>
        <v>1.2999999999999999E-3</v>
      </c>
      <c r="CS36" s="113">
        <f>VLOOKUP($A36,'[1]Formated Data'!$A:$ZZ,MATCH(CS$1,'[1]Formated Data'!$1:$1,0),FALSE)</f>
        <v>3.0000000000000001E-3</v>
      </c>
      <c r="CT36" s="113">
        <f>VLOOKUP($A36,'[1]Formated Data'!$A:$ZZ,MATCH(CT$1,'[1]Formated Data'!$1:$1,0),FALSE)</f>
        <v>-8.5000000000000006E-3</v>
      </c>
      <c r="CU36" s="113">
        <f>VLOOKUP($A36,'[1]Formated Data'!$A:$ZZ,MATCH(CU$1,'[1]Formated Data'!$1:$1,0),FALSE)</f>
        <v>-1.6000000000000001E-3</v>
      </c>
      <c r="CV36" s="113">
        <f>VLOOKUP($A36,'[1]Formated Data'!$A:$ZZ,MATCH(CV$1,'[1]Formated Data'!$1:$1,0),FALSE)</f>
        <v>-9.2999999999999992E-3</v>
      </c>
      <c r="CW36" s="113">
        <f>VLOOKUP($A36,'[1]Formated Data'!$A:$ZZ,MATCH(CW$1,'[1]Formated Data'!$1:$1,0),FALSE)</f>
        <v>5.1999999999999998E-3</v>
      </c>
      <c r="CX36" s="113">
        <f>VLOOKUP($A36,'[1]Formated Data'!$A:$ZZ,MATCH(CX$1,'[1]Formated Data'!$1:$1,0),FALSE)</f>
        <v>3.5000000000000001E-3</v>
      </c>
      <c r="CY36" s="113">
        <f>VLOOKUP($A36,'[1]Formated Data'!$A:$ZZ,MATCH(CY$1,'[1]Formated Data'!$1:$1,0),FALSE)</f>
        <v>-6.7999999999999996E-3</v>
      </c>
      <c r="CZ36" s="113">
        <f>VLOOKUP($A36,'[1]Formated Data'!$A:$ZZ,MATCH(CZ$1,'[1]Formated Data'!$1:$1,0),FALSE)</f>
        <v>-2.1600000000000001E-2</v>
      </c>
      <c r="DA36" s="113">
        <f>VLOOKUP($A36,'[1]Formated Data'!$A:$ZZ,MATCH(DA$1,'[1]Formated Data'!$1:$1,0),FALSE)</f>
        <v>3.0999999999999999E-3</v>
      </c>
      <c r="DB36" s="113">
        <f>VLOOKUP($A36,'[1]Formated Data'!$A:$ZZ,MATCH(DB$1,'[1]Formated Data'!$1:$1,0),FALSE)</f>
        <v>-4.7999999999999996E-3</v>
      </c>
      <c r="DC36" s="113">
        <f>VLOOKUP($A36,'[1]Formated Data'!$A:$ZZ,MATCH(DC$1,'[1]Formated Data'!$1:$1,0),FALSE)</f>
        <v>-5.0000000000000001E-4</v>
      </c>
      <c r="DD36" s="113">
        <f>VLOOKUP($A36,'[1]Formated Data'!$A:$ZZ,MATCH(DD$1,'[1]Formated Data'!$1:$1,0),FALSE)</f>
        <v>4.0000000000000001E-3</v>
      </c>
      <c r="DF36" s="26">
        <v>40694</v>
      </c>
      <c r="DG36" s="27">
        <v>5154.6332000000002</v>
      </c>
      <c r="DH36" s="27">
        <f t="shared" si="5"/>
        <v>-1.0823208517972804E-2</v>
      </c>
      <c r="DI36" s="26">
        <v>40694</v>
      </c>
      <c r="DJ36" s="27">
        <v>11182.86</v>
      </c>
      <c r="DK36" s="27">
        <f t="shared" si="6"/>
        <v>-1.1996140879116157E-2</v>
      </c>
      <c r="DL36" s="26">
        <v>40694</v>
      </c>
      <c r="DM36" s="27">
        <v>14501.49</v>
      </c>
      <c r="DN36" s="27">
        <f t="shared" si="7"/>
        <v>-2.3015392326810269E-2</v>
      </c>
      <c r="DO36" s="26">
        <v>40694</v>
      </c>
      <c r="DP36" s="27">
        <v>8797.19</v>
      </c>
      <c r="DQ36" s="27">
        <f t="shared" si="8"/>
        <v>9.9676506497758943E-4</v>
      </c>
      <c r="DR36" s="26">
        <v>40694</v>
      </c>
      <c r="DS36" s="27">
        <v>11373.89</v>
      </c>
      <c r="DT36" s="27">
        <f t="shared" si="9"/>
        <v>-3.546772296438383E-2</v>
      </c>
      <c r="DU36" s="26">
        <v>40694</v>
      </c>
      <c r="DV36" s="27">
        <v>6618.53</v>
      </c>
      <c r="DW36" s="27">
        <f t="shared" si="10"/>
        <v>-7.7478820007166327E-3</v>
      </c>
      <c r="DX36" s="26">
        <v>40694</v>
      </c>
      <c r="DY36" s="27">
        <v>5498.96</v>
      </c>
      <c r="DZ36" s="27">
        <f t="shared" si="11"/>
        <v>1.2297134105033747E-2</v>
      </c>
      <c r="EA36" s="26">
        <v>40694</v>
      </c>
      <c r="EB36" s="27">
        <v>6482.49</v>
      </c>
      <c r="EC36" s="27">
        <f t="shared" si="12"/>
        <v>-4.3174630587072826E-4</v>
      </c>
      <c r="ED36" s="26">
        <v>40694</v>
      </c>
      <c r="EE36" s="27">
        <v>13766.57</v>
      </c>
      <c r="EF36" s="27">
        <f t="shared" si="13"/>
        <v>-1.074581905431915E-2</v>
      </c>
      <c r="EG36" s="26">
        <v>40694</v>
      </c>
      <c r="EH36" s="27">
        <v>3931.26</v>
      </c>
      <c r="EI36" s="27">
        <f t="shared" si="14"/>
        <v>-1.4568679844988441E-2</v>
      </c>
      <c r="EK36" s="26">
        <v>40694</v>
      </c>
      <c r="EL36" s="27">
        <v>74.638000000000005</v>
      </c>
      <c r="EM36" s="27">
        <f t="shared" si="15"/>
        <v>2.3377620555852685E-2</v>
      </c>
      <c r="EO36" s="26">
        <v>40694</v>
      </c>
      <c r="EP36" s="27">
        <v>8384.3649999999998</v>
      </c>
      <c r="EQ36" s="27">
        <f t="shared" si="16"/>
        <v>-9.4564086402311176E-3</v>
      </c>
      <c r="ES36" s="26">
        <v>40694</v>
      </c>
      <c r="ET36" s="27">
        <v>1485.4727</v>
      </c>
      <c r="EU36" s="27">
        <f t="shared" si="17"/>
        <v>-2.6269190158340616E-2</v>
      </c>
      <c r="EW36" s="26">
        <v>40694</v>
      </c>
      <c r="EX36" s="27">
        <v>1707.7891999999999</v>
      </c>
      <c r="EY36" s="27">
        <f t="shared" si="18"/>
        <v>-1.9896772290416087E-2</v>
      </c>
      <c r="FA36" s="26">
        <v>40694</v>
      </c>
      <c r="FB36" s="27">
        <v>133.5181</v>
      </c>
      <c r="FC36" s="27">
        <f t="shared" si="19"/>
        <v>-3.1371668164115185E-4</v>
      </c>
      <c r="FE36" s="26">
        <v>40694</v>
      </c>
      <c r="FF36" s="27">
        <v>614.57349999999997</v>
      </c>
      <c r="FG36" s="27">
        <f t="shared" si="20"/>
        <v>-3.809246104936026E-2</v>
      </c>
      <c r="FI36" s="6">
        <f>VLOOKUP($A36,Funds!$A:$CD,MATCH(Factors!FI$1,Funds!$1:$1,0),FALSE)</f>
        <v>6.1000000000000004E-3</v>
      </c>
      <c r="FJ36" s="6">
        <f>VLOOKUP($A36,Funds!$A:$CD,MATCH(Factors!FJ$1,Funds!$1:$1,0),FALSE)</f>
        <v>6.4500000000000009E-3</v>
      </c>
    </row>
    <row r="37" spans="1:166" x14ac:dyDescent="0.25">
      <c r="A37" s="26">
        <f t="shared" si="21"/>
        <v>40663</v>
      </c>
      <c r="B37" s="26">
        <v>40662</v>
      </c>
      <c r="C37" s="27">
        <v>877.46310000000005</v>
      </c>
      <c r="D37" s="27">
        <f t="shared" si="22"/>
        <v>2.660222492484432E-2</v>
      </c>
      <c r="E37" s="26">
        <v>40662</v>
      </c>
      <c r="F37" s="27">
        <v>705.18809999999996</v>
      </c>
      <c r="G37" s="27">
        <f t="shared" si="23"/>
        <v>3.3464169682087208E-2</v>
      </c>
      <c r="H37" s="26">
        <v>40662</v>
      </c>
      <c r="I37" s="27">
        <v>973.5018</v>
      </c>
      <c r="J37" s="27">
        <f t="shared" si="24"/>
        <v>6.5073916897693262E-3</v>
      </c>
      <c r="K37" s="26">
        <v>40662</v>
      </c>
      <c r="L37" s="27">
        <v>2372.0277999999998</v>
      </c>
      <c r="M37" s="27">
        <f t="shared" si="25"/>
        <v>2.9532657547683527E-2</v>
      </c>
      <c r="N37" s="26">
        <v>40662</v>
      </c>
      <c r="O37" s="27">
        <v>1445.32</v>
      </c>
      <c r="P37" s="27">
        <f t="shared" si="26"/>
        <v>3.0796739295477771E-2</v>
      </c>
      <c r="Q37" s="26"/>
      <c r="S37" s="27" t="e">
        <f t="shared" si="27"/>
        <v>#DIV/0!</v>
      </c>
      <c r="T37" s="26">
        <v>40662</v>
      </c>
      <c r="U37" s="27">
        <v>1633.5754999999999</v>
      </c>
      <c r="V37" s="27">
        <f t="shared" si="28"/>
        <v>2.9588313543587708E-2</v>
      </c>
      <c r="W37" s="26">
        <v>40662</v>
      </c>
      <c r="X37" s="27">
        <v>128.5521</v>
      </c>
      <c r="Y37" s="27">
        <f t="shared" si="29"/>
        <v>4.5761976767357826E-3</v>
      </c>
      <c r="Z37" s="26">
        <v>40662</v>
      </c>
      <c r="AA37" s="27">
        <v>118.91</v>
      </c>
      <c r="AB37" s="27">
        <f t="shared" si="30"/>
        <v>2.9078321073128466E-2</v>
      </c>
      <c r="AC37" s="26">
        <v>40662</v>
      </c>
      <c r="AD37" s="27">
        <v>1035.9449</v>
      </c>
      <c r="AE37" s="27">
        <f t="shared" si="31"/>
        <v>3.2200078116592978E-2</v>
      </c>
      <c r="AF37" s="26">
        <v>40662</v>
      </c>
      <c r="AG37" s="27">
        <v>391.99489999999997</v>
      </c>
      <c r="AH37" s="27">
        <f t="shared" si="32"/>
        <v>3.5608213748089312E-2</v>
      </c>
      <c r="AI37" s="26">
        <v>40662</v>
      </c>
      <c r="AJ37" s="27">
        <v>134.51</v>
      </c>
      <c r="AK37" s="27">
        <f t="shared" si="33"/>
        <v>-1.7027185033615999E-2</v>
      </c>
      <c r="AL37" s="26">
        <v>40662</v>
      </c>
      <c r="AM37" s="27">
        <v>146.78550000000001</v>
      </c>
      <c r="AN37" s="27">
        <f t="shared" si="34"/>
        <v>7.1550753485423169E-3</v>
      </c>
      <c r="AO37" s="26">
        <v>40662</v>
      </c>
      <c r="AP37" s="27">
        <v>370.56</v>
      </c>
      <c r="AQ37" s="27">
        <f t="shared" si="35"/>
        <v>3.0965695684834316E-2</v>
      </c>
      <c r="AR37" s="26">
        <v>40662</v>
      </c>
      <c r="AS37" s="27">
        <v>1668.95</v>
      </c>
      <c r="AT37" s="27">
        <f t="shared" si="36"/>
        <v>1.2693943678209862E-2</v>
      </c>
      <c r="AU37" s="26">
        <v>40662</v>
      </c>
      <c r="AV37" s="27">
        <v>1277.69</v>
      </c>
      <c r="AW37" s="27">
        <f t="shared" si="37"/>
        <v>1.5498454128549666E-2</v>
      </c>
      <c r="AY37" s="27">
        <f t="shared" si="38"/>
        <v>-6.8619447572428882E-3</v>
      </c>
      <c r="AZ37" s="27">
        <f t="shared" si="39"/>
        <v>-1.2640817477942434E-3</v>
      </c>
      <c r="BA37" s="27">
        <f t="shared" si="3"/>
        <v>2.8045104503398033E-3</v>
      </c>
      <c r="BC37" s="26">
        <v>40662</v>
      </c>
      <c r="BD37" s="27">
        <v>1550.6</v>
      </c>
      <c r="BE37" s="27">
        <f t="shared" si="40"/>
        <v>9.6826916189693968E-3</v>
      </c>
      <c r="BF37" s="26">
        <v>40662</v>
      </c>
      <c r="BG37" s="27">
        <v>1127.0899999999999</v>
      </c>
      <c r="BH37" s="27">
        <f t="shared" si="41"/>
        <v>1.1895783954607442E-2</v>
      </c>
      <c r="BI37" s="26">
        <v>40662</v>
      </c>
      <c r="BJ37" s="27">
        <v>1012.52</v>
      </c>
      <c r="BK37" s="27">
        <f t="shared" si="42"/>
        <v>4.5937552709125473E-3</v>
      </c>
      <c r="BL37" s="26">
        <v>40663</v>
      </c>
      <c r="BM37" s="27">
        <v>378.76</v>
      </c>
      <c r="BN37" s="27">
        <f t="shared" si="43"/>
        <v>5.8118032440424017E-4</v>
      </c>
      <c r="BP37" s="26">
        <v>40633</v>
      </c>
      <c r="BQ37" s="27">
        <v>4.4000000000000003E-3</v>
      </c>
      <c r="BR37" s="27">
        <f t="shared" si="44"/>
        <v>4.4000000000000003E-3</v>
      </c>
      <c r="BT37" s="26">
        <v>40662</v>
      </c>
      <c r="BU37" s="27">
        <v>1100.52</v>
      </c>
      <c r="BV37" s="27">
        <f t="shared" si="4"/>
        <v>1.7088250787870907E-2</v>
      </c>
      <c r="BX37" s="6">
        <f>VLOOKUP($A37,Replications!$A:$AK,MATCH(BX$2,Replications!$1:$1,0),FALSE)</f>
        <v>4.8899999999999999E-2</v>
      </c>
      <c r="BY37" s="6">
        <f>VLOOKUP($A37,Replications!$A:$AK,MATCH(BY$2,Replications!$1:$1,0),FALSE)</f>
        <v>5.1900000000000002E-2</v>
      </c>
      <c r="BZ37" s="6">
        <f>VLOOKUP($A37,Replications!$A:$AK,MATCH(BZ$2,Replications!$1:$1,0),FALSE)</f>
        <v>6.4500000000000002E-2</v>
      </c>
      <c r="CA37" s="6">
        <f>VLOOKUP($A37,Replications!$A:$AK,MATCH(CA$2,Replications!$1:$1,0),FALSE)</f>
        <v>4.7300000000000002E-2</v>
      </c>
      <c r="CB37" s="6">
        <f>VLOOKUP($A37,Replications!$A:$AK,MATCH(CB$2,Replications!$1:$1,0),FALSE)</f>
        <v>4.4600000000000001E-2</v>
      </c>
      <c r="CC37" s="6">
        <f>VLOOKUP($A37,Replications!$A:$AK,MATCH(CC$2,Replications!$1:$1,0),FALSE)</f>
        <v>5.1400000000000001E-2</v>
      </c>
      <c r="CD37" s="6">
        <f>VLOOKUP($A37,Replications!$A:$AK,MATCH(CD$2,Replications!$1:$1,0),FALSE)</f>
        <v>3.5900000000000001E-2</v>
      </c>
      <c r="CE37" s="6">
        <f>VLOOKUP($A37,Replications!$A:$AK,MATCH(CE$2,Replications!$1:$1,0),FALSE)</f>
        <v>2.9700000000000001E-2</v>
      </c>
      <c r="CF37" s="6">
        <f>VLOOKUP($A37,Replications!$A:$AK,MATCH(CF$2,Replications!$1:$1,0),FALSE)</f>
        <v>4.921428571428571E-2</v>
      </c>
      <c r="CG37" s="6" t="str">
        <f>VLOOKUP($A37,Replications!$A:$AK,MATCH(CG$2,Replications!$1:$1,0),FALSE)</f>
        <v>NA</v>
      </c>
      <c r="CH37" s="113">
        <f>VLOOKUP($A37,'[1]Formated Data'!$A:$ZZ,MATCH(CH$1,'[1]Formated Data'!$1:$1,0),FALSE)</f>
        <v>1.12E-2</v>
      </c>
      <c r="CI37" s="113">
        <f>VLOOKUP($A37,'[1]Formated Data'!$A:$ZZ,MATCH(CI$1,'[1]Formated Data'!$1:$1,0),FALSE)</f>
        <v>5.1000000000000004E-3</v>
      </c>
      <c r="CJ37" s="113">
        <f>VLOOKUP($A37,'[1]Formated Data'!$A:$ZZ,MATCH(CJ$1,'[1]Formated Data'!$1:$1,0),FALSE)</f>
        <v>7.4000000000000003E-3</v>
      </c>
      <c r="CK37" s="113">
        <f>VLOOKUP($A37,'[1]Formated Data'!$A:$ZZ,MATCH(CK$1,'[1]Formated Data'!$1:$1,0),FALSE)</f>
        <v>6.0000000000000001E-3</v>
      </c>
      <c r="CL37" s="113">
        <f>VLOOKUP($A37,'[1]Formated Data'!$A:$ZZ,MATCH(CL$1,'[1]Formated Data'!$1:$1,0),FALSE)</f>
        <v>1.0800000000000001E-2</v>
      </c>
      <c r="CM37" s="113">
        <f>VLOOKUP($A37,'[1]Formated Data'!$A:$ZZ,MATCH(CM$1,'[1]Formated Data'!$1:$1,0),FALSE)</f>
        <v>1.46E-2</v>
      </c>
      <c r="CN37" s="113">
        <f>VLOOKUP($A37,'[1]Formated Data'!$A:$ZZ,MATCH(CN$1,'[1]Formated Data'!$1:$1,0),FALSE)</f>
        <v>1.11E-2</v>
      </c>
      <c r="CO37" s="113">
        <f>VLOOKUP($A37,'[1]Formated Data'!$A:$ZZ,MATCH(CO$1,'[1]Formated Data'!$1:$1,0),FALSE)</f>
        <v>1.2E-2</v>
      </c>
      <c r="CP37" s="113">
        <f>VLOOKUP($A37,'[1]Formated Data'!$A:$ZZ,MATCH(CP$1,'[1]Formated Data'!$1:$1,0),FALSE)</f>
        <v>1.14E-2</v>
      </c>
      <c r="CQ37" s="113">
        <f>VLOOKUP($A37,'[1]Formated Data'!$A:$ZZ,MATCH(CQ$1,'[1]Formated Data'!$1:$1,0),FALSE)</f>
        <v>3.5099999999999999E-2</v>
      </c>
      <c r="CR37" s="113">
        <f>VLOOKUP($A37,'[1]Formated Data'!$A:$ZZ,MATCH(CR$1,'[1]Formated Data'!$1:$1,0),FALSE)</f>
        <v>6.1999999999999998E-3</v>
      </c>
      <c r="CS37" s="113">
        <f>VLOOKUP($A37,'[1]Formated Data'!$A:$ZZ,MATCH(CS$1,'[1]Formated Data'!$1:$1,0),FALSE)</f>
        <v>0.01</v>
      </c>
      <c r="CT37" s="113">
        <f>VLOOKUP($A37,'[1]Formated Data'!$A:$ZZ,MATCH(CT$1,'[1]Formated Data'!$1:$1,0),FALSE)</f>
        <v>-2.9999999999999997E-4</v>
      </c>
      <c r="CU37" s="113">
        <f>VLOOKUP($A37,'[1]Formated Data'!$A:$ZZ,MATCH(CU$1,'[1]Formated Data'!$1:$1,0),FALSE)</f>
        <v>1.67E-2</v>
      </c>
      <c r="CV37" s="113">
        <f>VLOOKUP($A37,'[1]Formated Data'!$A:$ZZ,MATCH(CV$1,'[1]Formated Data'!$1:$1,0),FALSE)</f>
        <v>2.06E-2</v>
      </c>
      <c r="CW37" s="113">
        <f>VLOOKUP($A37,'[1]Formated Data'!$A:$ZZ,MATCH(CW$1,'[1]Formated Data'!$1:$1,0),FALSE)</f>
        <v>4.8999999999999998E-3</v>
      </c>
      <c r="CX37" s="113">
        <f>VLOOKUP($A37,'[1]Formated Data'!$A:$ZZ,MATCH(CX$1,'[1]Formated Data'!$1:$1,0),FALSE)</f>
        <v>-8.9999999999999998E-4</v>
      </c>
      <c r="CY37" s="113">
        <f>VLOOKUP($A37,'[1]Formated Data'!$A:$ZZ,MATCH(CY$1,'[1]Formated Data'!$1:$1,0),FALSE)</f>
        <v>5.1999999999999998E-2</v>
      </c>
      <c r="CZ37" s="113">
        <f>VLOOKUP($A37,'[1]Formated Data'!$A:$ZZ,MATCH(CZ$1,'[1]Formated Data'!$1:$1,0),FALSE)</f>
        <v>0.03</v>
      </c>
      <c r="DA37" s="113">
        <f>VLOOKUP($A37,'[1]Formated Data'!$A:$ZZ,MATCH(DA$1,'[1]Formated Data'!$1:$1,0),FALSE)</f>
        <v>-8.0000000000000004E-4</v>
      </c>
      <c r="DB37" s="113">
        <f>VLOOKUP($A37,'[1]Formated Data'!$A:$ZZ,MATCH(DB$1,'[1]Formated Data'!$1:$1,0),FALSE)</f>
        <v>9.7999999999999997E-3</v>
      </c>
      <c r="DC37" s="113">
        <f>VLOOKUP($A37,'[1]Formated Data'!$A:$ZZ,MATCH(DC$1,'[1]Formated Data'!$1:$1,0),FALSE)</f>
        <v>7.6E-3</v>
      </c>
      <c r="DD37" s="113">
        <f>VLOOKUP($A37,'[1]Formated Data'!$A:$ZZ,MATCH(DD$1,'[1]Formated Data'!$1:$1,0),FALSE)</f>
        <v>4.1000000000000002E-2</v>
      </c>
      <c r="DF37" s="26">
        <v>40663</v>
      </c>
      <c r="DG37" s="27">
        <v>5211.0333000000001</v>
      </c>
      <c r="DH37" s="27">
        <f t="shared" si="5"/>
        <v>1.2214835641428001E-2</v>
      </c>
      <c r="DI37" s="26">
        <v>40663</v>
      </c>
      <c r="DJ37" s="27">
        <v>11318.64</v>
      </c>
      <c r="DK37" s="27">
        <f t="shared" si="6"/>
        <v>1.4780639388619621E-2</v>
      </c>
      <c r="DL37" s="26">
        <v>40663</v>
      </c>
      <c r="DM37" s="27">
        <v>14843.11</v>
      </c>
      <c r="DN37" s="27">
        <f t="shared" si="7"/>
        <v>2.3708649008403748E-2</v>
      </c>
      <c r="DO37" s="26">
        <v>40663</v>
      </c>
      <c r="DP37" s="27">
        <v>8788.43</v>
      </c>
      <c r="DQ37" s="27">
        <f t="shared" si="8"/>
        <v>8.2648894783277083E-3</v>
      </c>
      <c r="DR37" s="26">
        <v>40663</v>
      </c>
      <c r="DS37" s="27">
        <v>11792.13</v>
      </c>
      <c r="DT37" s="27">
        <f t="shared" si="9"/>
        <v>4.0827674836732442E-2</v>
      </c>
      <c r="DU37" s="26">
        <v>40663</v>
      </c>
      <c r="DV37" s="27">
        <v>6670.21</v>
      </c>
      <c r="DW37" s="27">
        <f t="shared" si="10"/>
        <v>-1.9810128002752947E-3</v>
      </c>
      <c r="DX37" s="26">
        <v>40663</v>
      </c>
      <c r="DY37" s="27">
        <v>5432.16</v>
      </c>
      <c r="DZ37" s="27">
        <f t="shared" si="11"/>
        <v>1.292787576708565E-2</v>
      </c>
      <c r="EA37" s="26">
        <v>40663</v>
      </c>
      <c r="EB37" s="27">
        <v>6485.29</v>
      </c>
      <c r="EC37" s="27">
        <f t="shared" si="12"/>
        <v>7.2985104763678699E-3</v>
      </c>
      <c r="ED37" s="26">
        <v>40663</v>
      </c>
      <c r="EE37" s="27">
        <v>13916.11</v>
      </c>
      <c r="EF37" s="27">
        <f t="shared" si="13"/>
        <v>1.5385345032013387E-2</v>
      </c>
      <c r="EG37" s="26">
        <v>40663</v>
      </c>
      <c r="EH37" s="27">
        <v>3989.38</v>
      </c>
      <c r="EI37" s="27">
        <f t="shared" si="14"/>
        <v>1.8361434096159535E-2</v>
      </c>
      <c r="EK37" s="26">
        <v>40662</v>
      </c>
      <c r="EL37" s="27">
        <v>72.933000000000007</v>
      </c>
      <c r="EM37" s="27">
        <f t="shared" si="15"/>
        <v>-3.8546211951434817E-2</v>
      </c>
      <c r="EO37" s="26">
        <v>40662</v>
      </c>
      <c r="EP37" s="27">
        <v>8464.4079000000002</v>
      </c>
      <c r="EQ37" s="27">
        <f t="shared" si="16"/>
        <v>2.9658727278334185E-2</v>
      </c>
      <c r="ES37" s="26">
        <v>40662</v>
      </c>
      <c r="ET37" s="27">
        <v>1525.5476000000001</v>
      </c>
      <c r="EU37" s="27">
        <f t="shared" si="17"/>
        <v>3.1086612425520688E-2</v>
      </c>
      <c r="EW37" s="26">
        <v>40662</v>
      </c>
      <c r="EX37" s="27">
        <v>1742.4585</v>
      </c>
      <c r="EY37" s="27">
        <f t="shared" si="18"/>
        <v>4.2792932298834074E-2</v>
      </c>
      <c r="FA37" s="26">
        <v>40662</v>
      </c>
      <c r="FB37" s="27">
        <v>133.56</v>
      </c>
      <c r="FC37" s="27">
        <f t="shared" si="19"/>
        <v>3.3530144629218439E-2</v>
      </c>
      <c r="FE37" s="26">
        <v>40662</v>
      </c>
      <c r="FF37" s="27">
        <v>638.91120000000001</v>
      </c>
      <c r="FG37" s="27">
        <f t="shared" si="20"/>
        <v>4.8000845078369769E-2</v>
      </c>
      <c r="FI37" s="6">
        <f>VLOOKUP($A37,Funds!$A:$CD,MATCH(Factors!FI$1,Funds!$1:$1,0),FALSE)</f>
        <v>4.5900000000000003E-2</v>
      </c>
      <c r="FJ37" s="6">
        <f>VLOOKUP($A37,Funds!$A:$CD,MATCH(Factors!FJ$1,Funds!$1:$1,0),FALSE)</f>
        <v>4.5825000000000005E-2</v>
      </c>
    </row>
    <row r="38" spans="1:166" x14ac:dyDescent="0.25">
      <c r="A38" s="26">
        <f t="shared" si="21"/>
        <v>40633</v>
      </c>
      <c r="B38" s="26">
        <v>40633</v>
      </c>
      <c r="C38" s="27">
        <v>854.72550000000001</v>
      </c>
      <c r="D38" s="27">
        <f t="shared" si="22"/>
        <v>3.9591009577790715E-3</v>
      </c>
      <c r="E38" s="26">
        <v>40633</v>
      </c>
      <c r="F38" s="27">
        <v>682.3537</v>
      </c>
      <c r="G38" s="27">
        <f t="shared" si="23"/>
        <v>1.2096325132315844E-3</v>
      </c>
      <c r="H38" s="26">
        <v>40633</v>
      </c>
      <c r="I38" s="27">
        <v>967.20780000000002</v>
      </c>
      <c r="J38" s="27">
        <f t="shared" si="24"/>
        <v>2.1553636203095694E-2</v>
      </c>
      <c r="K38" s="26">
        <v>40633</v>
      </c>
      <c r="L38" s="27">
        <v>2303.9850000000001</v>
      </c>
      <c r="M38" s="27">
        <f t="shared" si="25"/>
        <v>2.4124967529159935E-2</v>
      </c>
      <c r="N38" s="26">
        <v>40633</v>
      </c>
      <c r="O38" s="27">
        <v>1402.1387</v>
      </c>
      <c r="P38" s="27">
        <f t="shared" si="26"/>
        <v>-1.6043243772856375E-3</v>
      </c>
      <c r="Q38" s="26"/>
      <c r="S38" s="27" t="e">
        <f t="shared" si="27"/>
        <v>#DIV/0!</v>
      </c>
      <c r="T38" s="26">
        <v>40633</v>
      </c>
      <c r="U38" s="27">
        <v>1586.6297999999999</v>
      </c>
      <c r="V38" s="27">
        <f t="shared" si="28"/>
        <v>3.8019534096145335E-4</v>
      </c>
      <c r="W38" s="26">
        <v>40633</v>
      </c>
      <c r="X38" s="27">
        <v>127.9665</v>
      </c>
      <c r="Y38" s="27">
        <f t="shared" si="29"/>
        <v>-2.7322936693551236E-3</v>
      </c>
      <c r="Z38" s="26">
        <v>40633</v>
      </c>
      <c r="AA38" s="27">
        <v>115.55</v>
      </c>
      <c r="AB38" s="27">
        <f t="shared" si="30"/>
        <v>1.5377855887521941E-2</v>
      </c>
      <c r="AC38" s="26">
        <v>40633</v>
      </c>
      <c r="AD38" s="27">
        <v>1003.628</v>
      </c>
      <c r="AE38" s="27">
        <f t="shared" si="31"/>
        <v>1.9054446206676845E-2</v>
      </c>
      <c r="AF38" s="26">
        <v>40633</v>
      </c>
      <c r="AG38" s="27">
        <v>378.51659999999998</v>
      </c>
      <c r="AH38" s="27">
        <f t="shared" si="32"/>
        <v>2.0286778310166342E-2</v>
      </c>
      <c r="AI38" s="26">
        <v>40633</v>
      </c>
      <c r="AJ38" s="27">
        <v>136.84</v>
      </c>
      <c r="AK38" s="27">
        <f t="shared" si="33"/>
        <v>-1.4547025781362577E-2</v>
      </c>
      <c r="AL38" s="26">
        <v>40633</v>
      </c>
      <c r="AM38" s="27">
        <v>145.74270000000001</v>
      </c>
      <c r="AN38" s="27">
        <f t="shared" si="34"/>
        <v>-4.6386503658263356E-3</v>
      </c>
      <c r="AO38" s="26">
        <v>40633</v>
      </c>
      <c r="AP38" s="27">
        <v>359.43</v>
      </c>
      <c r="AQ38" s="27">
        <f t="shared" si="35"/>
        <v>1.9428214873220329E-2</v>
      </c>
      <c r="AR38" s="26">
        <v>40633</v>
      </c>
      <c r="AS38" s="27">
        <v>1648.03</v>
      </c>
      <c r="AT38" s="27">
        <f t="shared" si="36"/>
        <v>5.5247947933367847E-4</v>
      </c>
      <c r="AU38" s="26">
        <v>40633</v>
      </c>
      <c r="AV38" s="27">
        <v>1258.19</v>
      </c>
      <c r="AW38" s="27">
        <f t="shared" si="37"/>
        <v>3.2373039477566756E-3</v>
      </c>
      <c r="AY38" s="27">
        <f t="shared" si="38"/>
        <v>2.7494684445474871E-3</v>
      </c>
      <c r="AZ38" s="27">
        <f t="shared" si="39"/>
        <v>2.5729291906445573E-2</v>
      </c>
      <c r="BA38" s="27">
        <f t="shared" si="3"/>
        <v>2.6848244684229972E-3</v>
      </c>
      <c r="BC38" s="26">
        <v>40633</v>
      </c>
      <c r="BD38" s="27">
        <v>1535.73</v>
      </c>
      <c r="BE38" s="27">
        <f t="shared" si="40"/>
        <v>1.0787578817118115E-2</v>
      </c>
      <c r="BF38" s="26">
        <v>40633</v>
      </c>
      <c r="BG38" s="27">
        <v>1113.8399999999999</v>
      </c>
      <c r="BH38" s="27">
        <f t="shared" si="41"/>
        <v>1.342019306881137E-2</v>
      </c>
      <c r="BI38" s="26">
        <v>40633</v>
      </c>
      <c r="BJ38" s="27">
        <v>1007.89</v>
      </c>
      <c r="BK38" s="27">
        <f t="shared" si="42"/>
        <v>8.5960172120485012E-3</v>
      </c>
      <c r="BL38" s="26">
        <v>40633</v>
      </c>
      <c r="BM38" s="27">
        <v>378.54</v>
      </c>
      <c r="BN38" s="27">
        <f t="shared" si="43"/>
        <v>-6.0653800708940775E-3</v>
      </c>
      <c r="BP38" s="26">
        <v>40602</v>
      </c>
      <c r="BQ38" s="27">
        <v>1.542E-2</v>
      </c>
      <c r="BR38" s="27">
        <f t="shared" si="44"/>
        <v>1.542E-2</v>
      </c>
      <c r="BT38" s="26">
        <v>40633</v>
      </c>
      <c r="BU38" s="27">
        <v>1082.03</v>
      </c>
      <c r="BV38" s="27">
        <f t="shared" si="4"/>
        <v>-2.3419419677844777E-3</v>
      </c>
      <c r="BX38" s="6">
        <f>VLOOKUP($A38,Replications!$A:$AK,MATCH(BX$2,Replications!$1:$1,0),FALSE)</f>
        <v>2.5000000000000001E-3</v>
      </c>
      <c r="BY38" s="6">
        <f>VLOOKUP($A38,Replications!$A:$AK,MATCH(BY$2,Replications!$1:$1,0),FALSE)</f>
        <v>-5.4000000000000003E-3</v>
      </c>
      <c r="BZ38" s="6">
        <f>VLOOKUP($A38,Replications!$A:$AK,MATCH(BZ$2,Replications!$1:$1,0),FALSE)</f>
        <v>1.66E-2</v>
      </c>
      <c r="CA38" s="6">
        <f>VLOOKUP($A38,Replications!$A:$AK,MATCH(CA$2,Replications!$1:$1,0),FALSE)</f>
        <v>2.1299999999999999E-2</v>
      </c>
      <c r="CB38" s="6">
        <f>VLOOKUP($A38,Replications!$A:$AK,MATCH(CB$2,Replications!$1:$1,0),FALSE)</f>
        <v>1.4200000000000001E-2</v>
      </c>
      <c r="CC38" s="6">
        <f>VLOOKUP($A38,Replications!$A:$AK,MATCH(CC$2,Replications!$1:$1,0),FALSE)</f>
        <v>9.1899999999999996E-2</v>
      </c>
      <c r="CD38" s="6">
        <f>VLOOKUP($A38,Replications!$A:$AK,MATCH(CD$2,Replications!$1:$1,0),FALSE)</f>
        <v>5.16E-2</v>
      </c>
      <c r="CE38" s="6">
        <f>VLOOKUP($A38,Replications!$A:$AK,MATCH(CE$2,Replications!$1:$1,0),FALSE)</f>
        <v>4.0000000000000002E-4</v>
      </c>
      <c r="CF38" s="6">
        <f>VLOOKUP($A38,Replications!$A:$AK,MATCH(CF$2,Replications!$1:$1,0),FALSE)</f>
        <v>2.752857142857143E-2</v>
      </c>
      <c r="CG38" s="6" t="str">
        <f>VLOOKUP($A38,Replications!$A:$AK,MATCH(CG$2,Replications!$1:$1,0),FALSE)</f>
        <v>NA</v>
      </c>
      <c r="CH38" s="113">
        <f>VLOOKUP($A38,'[1]Formated Data'!$A:$ZZ,MATCH(CH$1,'[1]Formated Data'!$1:$1,0),FALSE)</f>
        <v>-1.6999999999999999E-3</v>
      </c>
      <c r="CI38" s="113">
        <f>VLOOKUP($A38,'[1]Formated Data'!$A:$ZZ,MATCH(CI$1,'[1]Formated Data'!$1:$1,0),FALSE)</f>
        <v>1.1000000000000001E-3</v>
      </c>
      <c r="CJ38" s="113">
        <f>VLOOKUP($A38,'[1]Formated Data'!$A:$ZZ,MATCH(CJ$1,'[1]Formated Data'!$1:$1,0),FALSE)</f>
        <v>-1.5E-3</v>
      </c>
      <c r="CK38" s="113">
        <f>VLOOKUP($A38,'[1]Formated Data'!$A:$ZZ,MATCH(CK$1,'[1]Formated Data'!$1:$1,0),FALSE)</f>
        <v>2.8E-3</v>
      </c>
      <c r="CL38" s="113">
        <f>VLOOKUP($A38,'[1]Formated Data'!$A:$ZZ,MATCH(CL$1,'[1]Formated Data'!$1:$1,0),FALSE)</f>
        <v>1.2999999999999999E-3</v>
      </c>
      <c r="CM38" s="113">
        <f>VLOOKUP($A38,'[1]Formated Data'!$A:$ZZ,MATCH(CM$1,'[1]Formated Data'!$1:$1,0),FALSE)</f>
        <v>-5.8999999999999999E-3</v>
      </c>
      <c r="CN38" s="113">
        <f>VLOOKUP($A38,'[1]Formated Data'!$A:$ZZ,MATCH(CN$1,'[1]Formated Data'!$1:$1,0),FALSE)</f>
        <v>-2E-3</v>
      </c>
      <c r="CO38" s="113">
        <f>VLOOKUP($A38,'[1]Formated Data'!$A:$ZZ,MATCH(CO$1,'[1]Formated Data'!$1:$1,0),FALSE)</f>
        <v>5.0000000000000001E-3</v>
      </c>
      <c r="CP38" s="113">
        <f>VLOOKUP($A38,'[1]Formated Data'!$A:$ZZ,MATCH(CP$1,'[1]Formated Data'!$1:$1,0),FALSE)</f>
        <v>0.02</v>
      </c>
      <c r="CQ38" s="113">
        <f>VLOOKUP($A38,'[1]Formated Data'!$A:$ZZ,MATCH(CQ$1,'[1]Formated Data'!$1:$1,0),FALSE)</f>
        <v>5.7000000000000002E-3</v>
      </c>
      <c r="CR38" s="113">
        <f>VLOOKUP($A38,'[1]Formated Data'!$A:$ZZ,MATCH(CR$1,'[1]Formated Data'!$1:$1,0),FALSE)</f>
        <v>5.4999999999999997E-3</v>
      </c>
      <c r="CS38" s="113">
        <f>VLOOKUP($A38,'[1]Formated Data'!$A:$ZZ,MATCH(CS$1,'[1]Formated Data'!$1:$1,0),FALSE)</f>
        <v>3.0000000000000001E-3</v>
      </c>
      <c r="CT38" s="113">
        <f>VLOOKUP($A38,'[1]Formated Data'!$A:$ZZ,MATCH(CT$1,'[1]Formated Data'!$1:$1,0),FALSE)</f>
        <v>1E-4</v>
      </c>
      <c r="CU38" s="113">
        <f>VLOOKUP($A38,'[1]Formated Data'!$A:$ZZ,MATCH(CU$1,'[1]Formated Data'!$1:$1,0),FALSE)</f>
        <v>5.1999999999999998E-3</v>
      </c>
      <c r="CV38" s="113">
        <f>VLOOKUP($A38,'[1]Formated Data'!$A:$ZZ,MATCH(CV$1,'[1]Formated Data'!$1:$1,0),FALSE)</f>
        <v>9.1999999999999998E-3</v>
      </c>
      <c r="CW38" s="113">
        <f>VLOOKUP($A38,'[1]Formated Data'!$A:$ZZ,MATCH(CW$1,'[1]Formated Data'!$1:$1,0),FALSE)</f>
        <v>7.0000000000000001E-3</v>
      </c>
      <c r="CX38" s="113">
        <f>VLOOKUP($A38,'[1]Formated Data'!$A:$ZZ,MATCH(CX$1,'[1]Formated Data'!$1:$1,0),FALSE)</f>
        <v>-2.3999999999999998E-3</v>
      </c>
      <c r="CY38" s="113">
        <f>VLOOKUP($A38,'[1]Formated Data'!$A:$ZZ,MATCH(CY$1,'[1]Formated Data'!$1:$1,0),FALSE)</f>
        <v>-7.1000000000000004E-3</v>
      </c>
      <c r="CZ38" s="113">
        <f>VLOOKUP($A38,'[1]Formated Data'!$A:$ZZ,MATCH(CZ$1,'[1]Formated Data'!$1:$1,0),FALSE)</f>
        <v>2.5000000000000001E-3</v>
      </c>
      <c r="DA38" s="113">
        <f>VLOOKUP($A38,'[1]Formated Data'!$A:$ZZ,MATCH(DA$1,'[1]Formated Data'!$1:$1,0),FALSE)</f>
        <v>1.5E-3</v>
      </c>
      <c r="DB38" s="113">
        <f>VLOOKUP($A38,'[1]Formated Data'!$A:$ZZ,MATCH(DB$1,'[1]Formated Data'!$1:$1,0),FALSE)</f>
        <v>2E-3</v>
      </c>
      <c r="DC38" s="113">
        <f>VLOOKUP($A38,'[1]Formated Data'!$A:$ZZ,MATCH(DC$1,'[1]Formated Data'!$1:$1,0),FALSE)</f>
        <v>5.7999999999999996E-3</v>
      </c>
      <c r="DD38" s="113">
        <f>VLOOKUP($A38,'[1]Formated Data'!$A:$ZZ,MATCH(DD$1,'[1]Formated Data'!$1:$1,0),FALSE)</f>
        <v>-6.0000000000000001E-3</v>
      </c>
      <c r="DF38" s="26">
        <v>40633</v>
      </c>
      <c r="DG38" s="27">
        <v>5148.1495000000004</v>
      </c>
      <c r="DH38" s="27">
        <f t="shared" si="5"/>
        <v>-9.5085447756126928E-4</v>
      </c>
      <c r="DI38" s="26">
        <v>40633</v>
      </c>
      <c r="DJ38" s="27">
        <v>11153.78</v>
      </c>
      <c r="DK38" s="27">
        <f t="shared" si="6"/>
        <v>6.028495405965284E-4</v>
      </c>
      <c r="DL38" s="26">
        <v>40633</v>
      </c>
      <c r="DM38" s="27">
        <v>14499.35</v>
      </c>
      <c r="DN38" s="27">
        <f t="shared" si="7"/>
        <v>-1.0905764426756615E-2</v>
      </c>
      <c r="DO38" s="26">
        <v>40633</v>
      </c>
      <c r="DP38" s="27">
        <v>8716.39</v>
      </c>
      <c r="DQ38" s="27">
        <f t="shared" si="8"/>
        <v>2.8567944074482376E-3</v>
      </c>
      <c r="DR38" s="26">
        <v>40633</v>
      </c>
      <c r="DS38" s="27">
        <v>11329.57</v>
      </c>
      <c r="DT38" s="27">
        <f t="shared" si="9"/>
        <v>-1.8103802413840242E-2</v>
      </c>
      <c r="DU38" s="26">
        <v>40633</v>
      </c>
      <c r="DV38" s="27">
        <v>6683.45</v>
      </c>
      <c r="DW38" s="27">
        <f t="shared" si="10"/>
        <v>3.8661942319506704E-3</v>
      </c>
      <c r="DX38" s="26">
        <v>40633</v>
      </c>
      <c r="DY38" s="27">
        <v>5362.83</v>
      </c>
      <c r="DZ38" s="27">
        <f t="shared" si="11"/>
        <v>6.7790309984379071E-3</v>
      </c>
      <c r="EA38" s="26">
        <v>40633</v>
      </c>
      <c r="EB38" s="27">
        <v>6438.3</v>
      </c>
      <c r="EC38" s="27">
        <f t="shared" si="12"/>
        <v>2.5412723178832586E-3</v>
      </c>
      <c r="ED38" s="26">
        <v>40633</v>
      </c>
      <c r="EE38" s="27">
        <v>13705.25</v>
      </c>
      <c r="EF38" s="27">
        <f t="shared" si="13"/>
        <v>4.4972511505150248E-3</v>
      </c>
      <c r="EG38" s="26">
        <v>40633</v>
      </c>
      <c r="EH38" s="27">
        <v>3917.45</v>
      </c>
      <c r="EI38" s="27">
        <f t="shared" si="14"/>
        <v>1.0574080475485248E-2</v>
      </c>
      <c r="EK38" s="26">
        <v>40633</v>
      </c>
      <c r="EL38" s="27">
        <v>75.856999999999999</v>
      </c>
      <c r="EM38" s="27">
        <f t="shared" si="15"/>
        <v>-1.3421945922043377E-2</v>
      </c>
      <c r="EO38" s="26">
        <v>40633</v>
      </c>
      <c r="EP38" s="27">
        <v>8220.5954999999994</v>
      </c>
      <c r="EQ38" s="27">
        <f t="shared" si="16"/>
        <v>-9.4686610875759358E-3</v>
      </c>
      <c r="ES38" s="26">
        <v>40633</v>
      </c>
      <c r="ET38" s="27">
        <v>1479.5533</v>
      </c>
      <c r="EU38" s="27">
        <f t="shared" si="17"/>
        <v>5.8773517146110343E-2</v>
      </c>
      <c r="EW38" s="26">
        <v>40633</v>
      </c>
      <c r="EX38" s="27">
        <v>1670.9535000000001</v>
      </c>
      <c r="EY38" s="27">
        <f t="shared" si="18"/>
        <v>-9.4015800929113658E-3</v>
      </c>
      <c r="FA38" s="26">
        <v>40633</v>
      </c>
      <c r="FB38" s="27">
        <v>129.227</v>
      </c>
      <c r="FC38" s="27">
        <f t="shared" si="19"/>
        <v>-3.4308512824498205E-2</v>
      </c>
      <c r="FE38" s="26">
        <v>40633</v>
      </c>
      <c r="FF38" s="27">
        <v>609.64760000000001</v>
      </c>
      <c r="FG38" s="27">
        <f t="shared" si="20"/>
        <v>1.3387101600082385E-2</v>
      </c>
      <c r="FI38" s="6">
        <f>VLOOKUP($A38,Funds!$A:$CD,MATCH(Factors!FI$1,Funds!$1:$1,0),FALSE)</f>
        <v>6.2399999999999997E-2</v>
      </c>
      <c r="FJ38" s="6">
        <f>VLOOKUP($A38,Funds!$A:$CD,MATCH(Factors!FJ$1,Funds!$1:$1,0),FALSE)</f>
        <v>6.2400000000000004E-2</v>
      </c>
    </row>
    <row r="39" spans="1:166" x14ac:dyDescent="0.25">
      <c r="A39" s="26">
        <f t="shared" si="21"/>
        <v>40602</v>
      </c>
      <c r="B39" s="26">
        <v>40602</v>
      </c>
      <c r="C39" s="27">
        <v>851.35490000000004</v>
      </c>
      <c r="D39" s="27">
        <f t="shared" si="22"/>
        <v>3.6862575547673027E-2</v>
      </c>
      <c r="E39" s="26">
        <v>40602</v>
      </c>
      <c r="F39" s="27">
        <v>681.52930000000003</v>
      </c>
      <c r="G39" s="27">
        <f t="shared" si="23"/>
        <v>3.2715755958619974E-2</v>
      </c>
      <c r="H39" s="26">
        <v>40602</v>
      </c>
      <c r="I39" s="27">
        <v>946.80079999999998</v>
      </c>
      <c r="J39" s="27">
        <f t="shared" si="24"/>
        <v>1.4498486932717602E-2</v>
      </c>
      <c r="K39" s="26">
        <v>40602</v>
      </c>
      <c r="L39" s="27">
        <v>2249.7107999999998</v>
      </c>
      <c r="M39" s="27">
        <f t="shared" si="25"/>
        <v>5.3511348127002201E-2</v>
      </c>
      <c r="N39" s="26">
        <v>40602</v>
      </c>
      <c r="O39" s="27">
        <v>1404.3918000000001</v>
      </c>
      <c r="P39" s="27">
        <f t="shared" si="26"/>
        <v>3.225818306798578E-2</v>
      </c>
      <c r="Q39" s="26"/>
      <c r="S39" s="27" t="e">
        <f t="shared" si="27"/>
        <v>#DIV/0!</v>
      </c>
      <c r="T39" s="26">
        <v>40602</v>
      </c>
      <c r="U39" s="27">
        <v>1586.0268000000001</v>
      </c>
      <c r="V39" s="27">
        <f t="shared" si="28"/>
        <v>3.4240543461398598E-2</v>
      </c>
      <c r="W39" s="26">
        <v>40602</v>
      </c>
      <c r="X39" s="27">
        <v>128.31710000000001</v>
      </c>
      <c r="Y39" s="27">
        <f t="shared" si="29"/>
        <v>5.534797995154106E-3</v>
      </c>
      <c r="Z39" s="26">
        <v>40602</v>
      </c>
      <c r="AA39" s="27">
        <v>113.8</v>
      </c>
      <c r="AB39" s="27">
        <f t="shared" si="30"/>
        <v>2.996650802044698E-3</v>
      </c>
      <c r="AC39" s="26">
        <v>40602</v>
      </c>
      <c r="AD39" s="27">
        <v>984.86199999999997</v>
      </c>
      <c r="AE39" s="27">
        <f t="shared" si="31"/>
        <v>4.9448172274737523E-3</v>
      </c>
      <c r="AF39" s="26">
        <v>40602</v>
      </c>
      <c r="AG39" s="27">
        <v>370.99040000000002</v>
      </c>
      <c r="AH39" s="27">
        <f t="shared" si="32"/>
        <v>3.4949560944065761E-2</v>
      </c>
      <c r="AI39" s="26">
        <v>40602</v>
      </c>
      <c r="AJ39" s="27">
        <v>138.86000000000001</v>
      </c>
      <c r="AK39" s="27">
        <f t="shared" si="33"/>
        <v>1.7438452520516012E-2</v>
      </c>
      <c r="AL39" s="26">
        <v>40602</v>
      </c>
      <c r="AM39" s="27">
        <v>146.42189999999999</v>
      </c>
      <c r="AN39" s="27">
        <f t="shared" si="34"/>
        <v>-2.6075459436926129E-3</v>
      </c>
      <c r="AO39" s="26">
        <v>40602</v>
      </c>
      <c r="AP39" s="27">
        <v>352.58</v>
      </c>
      <c r="AQ39" s="27">
        <f t="shared" si="35"/>
        <v>3.268701306308941E-2</v>
      </c>
      <c r="AR39" s="26">
        <v>40602</v>
      </c>
      <c r="AS39" s="27">
        <v>1647.12</v>
      </c>
      <c r="AT39" s="27">
        <f t="shared" si="36"/>
        <v>2.5015063815800875E-3</v>
      </c>
      <c r="AU39" s="26">
        <v>40602</v>
      </c>
      <c r="AV39" s="27">
        <v>1254.1300000000001</v>
      </c>
      <c r="AW39" s="27">
        <f t="shared" si="37"/>
        <v>1.3102729600698027E-2</v>
      </c>
      <c r="AY39" s="27">
        <f t="shared" si="38"/>
        <v>4.1468195890530524E-3</v>
      </c>
      <c r="AZ39" s="27">
        <f t="shared" si="39"/>
        <v>2.1253165059016421E-2</v>
      </c>
      <c r="BA39" s="27">
        <f t="shared" si="3"/>
        <v>1.0601223219117939E-2</v>
      </c>
      <c r="BC39" s="26">
        <v>40602</v>
      </c>
      <c r="BD39" s="27">
        <v>1519.34</v>
      </c>
      <c r="BE39" s="27">
        <f t="shared" si="40"/>
        <v>1.5296201009054711E-2</v>
      </c>
      <c r="BF39" s="26">
        <v>40602</v>
      </c>
      <c r="BG39" s="27">
        <v>1099.0899999999999</v>
      </c>
      <c r="BH39" s="27">
        <f t="shared" si="41"/>
        <v>6.1517617657020907E-3</v>
      </c>
      <c r="BI39" s="26">
        <v>40602</v>
      </c>
      <c r="BJ39" s="27">
        <v>999.3</v>
      </c>
      <c r="BK39" s="27">
        <f t="shared" si="42"/>
        <v>4.2408650560759042E-3</v>
      </c>
      <c r="BL39" s="26">
        <v>40602</v>
      </c>
      <c r="BM39" s="27">
        <v>380.85</v>
      </c>
      <c r="BN39" s="27">
        <f t="shared" si="43"/>
        <v>2.8962796855159123E-2</v>
      </c>
      <c r="BP39" s="26">
        <v>40574</v>
      </c>
      <c r="BQ39" s="27">
        <v>1.6590000000000001E-2</v>
      </c>
      <c r="BR39" s="27">
        <f t="shared" si="44"/>
        <v>1.6590000000000001E-2</v>
      </c>
      <c r="BT39" s="26">
        <v>40602</v>
      </c>
      <c r="BU39" s="27">
        <v>1084.57</v>
      </c>
      <c r="BV39" s="27">
        <f t="shared" si="4"/>
        <v>1.0490911293102645E-2</v>
      </c>
      <c r="BX39" s="6">
        <f>VLOOKUP($A39,Replications!$A:$AK,MATCH(BX$2,Replications!$1:$1,0),FALSE)</f>
        <v>1.41E-2</v>
      </c>
      <c r="BY39" s="6">
        <f>VLOOKUP($A39,Replications!$A:$AK,MATCH(BY$2,Replications!$1:$1,0),FALSE)</f>
        <v>1.7100000000000001E-2</v>
      </c>
      <c r="BZ39" s="6">
        <f>VLOOKUP($A39,Replications!$A:$AK,MATCH(BZ$2,Replications!$1:$1,0),FALSE)</f>
        <v>3.9699999999999999E-2</v>
      </c>
      <c r="CA39" s="6">
        <f>VLOOKUP($A39,Replications!$A:$AK,MATCH(CA$2,Replications!$1:$1,0),FALSE)</f>
        <v>4.3299999999999998E-2</v>
      </c>
      <c r="CB39" s="6">
        <f>VLOOKUP($A39,Replications!$A:$AK,MATCH(CB$2,Replications!$1:$1,0),FALSE)</f>
        <v>4.9799999999999997E-2</v>
      </c>
      <c r="CC39" s="6">
        <f>VLOOKUP($A39,Replications!$A:$AK,MATCH(CC$2,Replications!$1:$1,0),FALSE)</f>
        <v>3.1199999999999999E-2</v>
      </c>
      <c r="CD39" s="6">
        <f>VLOOKUP($A39,Replications!$A:$AK,MATCH(CD$2,Replications!$1:$1,0),FALSE)</f>
        <v>3.8899999999999997E-2</v>
      </c>
      <c r="CE39" s="6">
        <f>VLOOKUP($A39,Replications!$A:$AK,MATCH(CE$2,Replications!$1:$1,0),FALSE)</f>
        <v>3.4200000000000001E-2</v>
      </c>
      <c r="CF39" s="6">
        <f>VLOOKUP($A39,Replications!$A:$AK,MATCH(CF$2,Replications!$1:$1,0),FALSE)</f>
        <v>3.3442857142857142E-2</v>
      </c>
      <c r="CG39" s="6" t="str">
        <f>VLOOKUP($A39,Replications!$A:$AK,MATCH(CG$2,Replications!$1:$1,0),FALSE)</f>
        <v>NA</v>
      </c>
      <c r="CH39" s="113">
        <f>VLOOKUP($A39,'[1]Formated Data'!$A:$ZZ,MATCH(CH$1,'[1]Formated Data'!$1:$1,0),FALSE)</f>
        <v>1.38E-2</v>
      </c>
      <c r="CI39" s="113">
        <f>VLOOKUP($A39,'[1]Formated Data'!$A:$ZZ,MATCH(CI$1,'[1]Formated Data'!$1:$1,0),FALSE)</f>
        <v>8.2000000000000007E-3</v>
      </c>
      <c r="CJ39" s="113">
        <f>VLOOKUP($A39,'[1]Formated Data'!$A:$ZZ,MATCH(CJ$1,'[1]Formated Data'!$1:$1,0),FALSE)</f>
        <v>1.1900000000000001E-2</v>
      </c>
      <c r="CK39" s="113">
        <f>VLOOKUP($A39,'[1]Formated Data'!$A:$ZZ,MATCH(CK$1,'[1]Formated Data'!$1:$1,0),FALSE)</f>
        <v>1.18E-2</v>
      </c>
      <c r="CL39" s="113">
        <f>VLOOKUP($A39,'[1]Formated Data'!$A:$ZZ,MATCH(CL$1,'[1]Formated Data'!$1:$1,0),FALSE)</f>
        <v>5.1000000000000004E-3</v>
      </c>
      <c r="CM39" s="113">
        <f>VLOOKUP($A39,'[1]Formated Data'!$A:$ZZ,MATCH(CM$1,'[1]Formated Data'!$1:$1,0),FALSE)</f>
        <v>7.3000000000000001E-3</v>
      </c>
      <c r="CN39" s="113">
        <f>VLOOKUP($A39,'[1]Formated Data'!$A:$ZZ,MATCH(CN$1,'[1]Formated Data'!$1:$1,0),FALSE)</f>
        <v>-7.4999999999999997E-3</v>
      </c>
      <c r="CO39" s="113">
        <f>VLOOKUP($A39,'[1]Formated Data'!$A:$ZZ,MATCH(CO$1,'[1]Formated Data'!$1:$1,0),FALSE)</f>
        <v>-2E-3</v>
      </c>
      <c r="CP39" s="113">
        <f>VLOOKUP($A39,'[1]Formated Data'!$A:$ZZ,MATCH(CP$1,'[1]Formated Data'!$1:$1,0),FALSE)</f>
        <v>-1E-4</v>
      </c>
      <c r="CQ39" s="113">
        <f>VLOOKUP($A39,'[1]Formated Data'!$A:$ZZ,MATCH(CQ$1,'[1]Formated Data'!$1:$1,0),FALSE)</f>
        <v>1.17E-2</v>
      </c>
      <c r="CR39" s="113">
        <f>VLOOKUP($A39,'[1]Formated Data'!$A:$ZZ,MATCH(CR$1,'[1]Formated Data'!$1:$1,0),FALSE)</f>
        <v>1.6500000000000001E-2</v>
      </c>
      <c r="CS39" s="113">
        <f>VLOOKUP($A39,'[1]Formated Data'!$A:$ZZ,MATCH(CS$1,'[1]Formated Data'!$1:$1,0),FALSE)</f>
        <v>1.2E-2</v>
      </c>
      <c r="CT39" s="113">
        <f>VLOOKUP($A39,'[1]Formated Data'!$A:$ZZ,MATCH(CT$1,'[1]Formated Data'!$1:$1,0),FALSE)</f>
        <v>1.3599999999999999E-2</v>
      </c>
      <c r="CU39" s="113">
        <f>VLOOKUP($A39,'[1]Formated Data'!$A:$ZZ,MATCH(CU$1,'[1]Formated Data'!$1:$1,0),FALSE)</f>
        <v>1.38E-2</v>
      </c>
      <c r="CV39" s="113">
        <f>VLOOKUP($A39,'[1]Formated Data'!$A:$ZZ,MATCH(CV$1,'[1]Formated Data'!$1:$1,0),FALSE)</f>
        <v>3.1300000000000001E-2</v>
      </c>
      <c r="CW39" s="113">
        <f>VLOOKUP($A39,'[1]Formated Data'!$A:$ZZ,MATCH(CW$1,'[1]Formated Data'!$1:$1,0),FALSE)</f>
        <v>4.7999999999999996E-3</v>
      </c>
      <c r="CX39" s="113">
        <f>VLOOKUP($A39,'[1]Formated Data'!$A:$ZZ,MATCH(CX$1,'[1]Formated Data'!$1:$1,0),FALSE)</f>
        <v>3.2000000000000002E-3</v>
      </c>
      <c r="CY39" s="113">
        <f>VLOOKUP($A39,'[1]Formated Data'!$A:$ZZ,MATCH(CY$1,'[1]Formated Data'!$1:$1,0),FALSE)</f>
        <v>1.9E-2</v>
      </c>
      <c r="CZ39" s="113">
        <f>VLOOKUP($A39,'[1]Formated Data'!$A:$ZZ,MATCH(CZ$1,'[1]Formated Data'!$1:$1,0),FALSE)</f>
        <v>1.5100000000000001E-2</v>
      </c>
      <c r="DA39" s="113">
        <f>VLOOKUP($A39,'[1]Formated Data'!$A:$ZZ,MATCH(DA$1,'[1]Formated Data'!$1:$1,0),FALSE)</f>
        <v>6.8999999999999999E-3</v>
      </c>
      <c r="DB39" s="113">
        <f>VLOOKUP($A39,'[1]Formated Data'!$A:$ZZ,MATCH(DB$1,'[1]Formated Data'!$1:$1,0),FALSE)</f>
        <v>9.1000000000000004E-3</v>
      </c>
      <c r="DC39" s="113">
        <f>VLOOKUP($A39,'[1]Formated Data'!$A:$ZZ,MATCH(DC$1,'[1]Formated Data'!$1:$1,0),FALSE)</f>
        <v>1.3299999999999999E-2</v>
      </c>
      <c r="DD39" s="113">
        <f>VLOOKUP($A39,'[1]Formated Data'!$A:$ZZ,MATCH(DD$1,'[1]Formated Data'!$1:$1,0),FALSE)</f>
        <v>1.7000000000000001E-2</v>
      </c>
      <c r="DF39" s="26">
        <v>40602</v>
      </c>
      <c r="DG39" s="27">
        <v>5153.0492999999997</v>
      </c>
      <c r="DH39" s="27">
        <f t="shared" si="5"/>
        <v>8.3402422470715276E-3</v>
      </c>
      <c r="DI39" s="26">
        <v>40602</v>
      </c>
      <c r="DJ39" s="27">
        <v>11147.06</v>
      </c>
      <c r="DK39" s="27">
        <f t="shared" si="6"/>
        <v>1.2309846696774596E-2</v>
      </c>
      <c r="DL39" s="26">
        <v>40602</v>
      </c>
      <c r="DM39" s="27">
        <v>14659.22</v>
      </c>
      <c r="DN39" s="27">
        <f t="shared" si="7"/>
        <v>1.2753357255665287E-2</v>
      </c>
      <c r="DO39" s="26">
        <v>40602</v>
      </c>
      <c r="DP39" s="27">
        <v>8691.56</v>
      </c>
      <c r="DQ39" s="27">
        <f t="shared" si="8"/>
        <v>9.0777477340457935E-3</v>
      </c>
      <c r="DR39" s="26">
        <v>40602</v>
      </c>
      <c r="DS39" s="27">
        <v>11538.46</v>
      </c>
      <c r="DT39" s="27">
        <f t="shared" si="9"/>
        <v>1.5688048844038516E-2</v>
      </c>
      <c r="DU39" s="26">
        <v>40602</v>
      </c>
      <c r="DV39" s="27">
        <v>6657.71</v>
      </c>
      <c r="DW39" s="27">
        <f t="shared" si="10"/>
        <v>7.5013543901913948E-3</v>
      </c>
      <c r="DX39" s="26">
        <v>40602</v>
      </c>
      <c r="DY39" s="27">
        <v>5326.72</v>
      </c>
      <c r="DZ39" s="27">
        <f t="shared" si="11"/>
        <v>1.1102400616525898E-2</v>
      </c>
      <c r="EA39" s="26">
        <v>40602</v>
      </c>
      <c r="EB39" s="27">
        <v>6421.98</v>
      </c>
      <c r="EC39" s="27">
        <f t="shared" si="12"/>
        <v>7.2003600964229975E-3</v>
      </c>
      <c r="ED39" s="26">
        <v>40602</v>
      </c>
      <c r="EE39" s="27">
        <v>13643.89</v>
      </c>
      <c r="EF39" s="27">
        <f t="shared" si="13"/>
        <v>2.05632740867292E-2</v>
      </c>
      <c r="EG39" s="26">
        <v>40602</v>
      </c>
      <c r="EH39" s="27">
        <v>3876.46</v>
      </c>
      <c r="EI39" s="27">
        <f t="shared" si="14"/>
        <v>1.9571020896621549E-2</v>
      </c>
      <c r="EK39" s="26">
        <v>40602</v>
      </c>
      <c r="EL39" s="27">
        <v>76.888999999999996</v>
      </c>
      <c r="EM39" s="27">
        <f t="shared" si="15"/>
        <v>-1.0883128577860779E-2</v>
      </c>
      <c r="EO39" s="26">
        <v>40602</v>
      </c>
      <c r="EP39" s="27">
        <v>8299.1776000000009</v>
      </c>
      <c r="EQ39" s="27">
        <f t="shared" si="16"/>
        <v>2.6421203352742673E-2</v>
      </c>
      <c r="ES39" s="26">
        <v>40602</v>
      </c>
      <c r="ET39" s="27">
        <v>1397.4219000000001</v>
      </c>
      <c r="EU39" s="27">
        <f t="shared" si="17"/>
        <v>-9.805703455273207E-3</v>
      </c>
      <c r="EW39" s="26">
        <v>40602</v>
      </c>
      <c r="EX39" s="27">
        <v>1686.8122000000001</v>
      </c>
      <c r="EY39" s="27">
        <f t="shared" si="18"/>
        <v>3.5547863967762661E-2</v>
      </c>
      <c r="FA39" s="26">
        <v>40602</v>
      </c>
      <c r="FB39" s="27">
        <v>133.81809999999999</v>
      </c>
      <c r="FC39" s="27">
        <f t="shared" si="19"/>
        <v>2.5806506014490971E-2</v>
      </c>
      <c r="FE39" s="26">
        <v>40602</v>
      </c>
      <c r="FF39" s="27">
        <v>601.59400000000005</v>
      </c>
      <c r="FG39" s="27">
        <f t="shared" si="20"/>
        <v>-6.6550377379012926E-2</v>
      </c>
      <c r="FI39" s="6">
        <f>VLOOKUP($A39,Funds!$A:$CD,MATCH(Factors!FI$1,Funds!$1:$1,0),FALSE)</f>
        <v>3.7400000000000003E-2</v>
      </c>
      <c r="FJ39" s="6">
        <f>VLOOKUP($A39,Funds!$A:$CD,MATCH(Factors!FJ$1,Funds!$1:$1,0),FALSE)</f>
        <v>3.7774999999999996E-2</v>
      </c>
    </row>
    <row r="40" spans="1:166" x14ac:dyDescent="0.25">
      <c r="A40" s="26">
        <f t="shared" si="21"/>
        <v>40574</v>
      </c>
      <c r="B40" s="26">
        <v>40574</v>
      </c>
      <c r="C40" s="27">
        <v>821.08749999999998</v>
      </c>
      <c r="D40" s="27">
        <f t="shared" si="22"/>
        <v>2.2609848165470181E-2</v>
      </c>
      <c r="E40" s="26">
        <v>40574</v>
      </c>
      <c r="F40" s="27">
        <v>659.93889999999999</v>
      </c>
      <c r="G40" s="27">
        <f t="shared" si="23"/>
        <v>2.5456199332335006E-2</v>
      </c>
      <c r="H40" s="26">
        <v>40574</v>
      </c>
      <c r="I40" s="27">
        <v>933.26980000000003</v>
      </c>
      <c r="J40" s="27">
        <f t="shared" si="24"/>
        <v>-5.9037360290230545E-3</v>
      </c>
      <c r="K40" s="26">
        <v>40574</v>
      </c>
      <c r="L40" s="27">
        <v>2135.4405000000002</v>
      </c>
      <c r="M40" s="27">
        <f t="shared" si="25"/>
        <v>8.762138077899273E-3</v>
      </c>
      <c r="N40" s="26">
        <v>40574</v>
      </c>
      <c r="O40" s="27">
        <v>1360.5044</v>
      </c>
      <c r="P40" s="27">
        <f t="shared" si="26"/>
        <v>2.4114217459581644E-2</v>
      </c>
      <c r="Q40" s="26"/>
      <c r="S40" s="27" t="e">
        <f t="shared" si="27"/>
        <v>#DIV/0!</v>
      </c>
      <c r="T40" s="26">
        <v>40574</v>
      </c>
      <c r="U40" s="27">
        <v>1533.5183</v>
      </c>
      <c r="V40" s="27">
        <f t="shared" si="28"/>
        <v>2.3696061423967851E-2</v>
      </c>
      <c r="W40" s="26">
        <v>40574</v>
      </c>
      <c r="X40" s="27">
        <v>127.6108</v>
      </c>
      <c r="Y40" s="27">
        <f t="shared" si="29"/>
        <v>7.417629263794856E-3</v>
      </c>
      <c r="Z40" s="26">
        <v>40574</v>
      </c>
      <c r="AA40" s="27">
        <v>113.46</v>
      </c>
      <c r="AB40" s="27">
        <f t="shared" si="30"/>
        <v>-1.847453153866474E-3</v>
      </c>
      <c r="AC40" s="26">
        <v>40574</v>
      </c>
      <c r="AD40" s="27">
        <v>980.01599999999996</v>
      </c>
      <c r="AE40" s="27">
        <f t="shared" si="31"/>
        <v>9.5867972927032863E-3</v>
      </c>
      <c r="AF40" s="26">
        <v>40574</v>
      </c>
      <c r="AG40" s="27">
        <v>358.46230000000003</v>
      </c>
      <c r="AH40" s="27">
        <f t="shared" si="32"/>
        <v>4.0580220045628002E-2</v>
      </c>
      <c r="AI40" s="26">
        <v>40574</v>
      </c>
      <c r="AJ40" s="27">
        <v>136.47999999999999</v>
      </c>
      <c r="AK40" s="27">
        <f t="shared" si="33"/>
        <v>3.4487986053209907E-2</v>
      </c>
      <c r="AL40" s="26">
        <v>40574</v>
      </c>
      <c r="AM40" s="27">
        <v>146.8047</v>
      </c>
      <c r="AN40" s="27">
        <f t="shared" si="34"/>
        <v>1.8749102204050017E-2</v>
      </c>
      <c r="AO40" s="26">
        <v>40574</v>
      </c>
      <c r="AP40" s="27">
        <v>341.42</v>
      </c>
      <c r="AQ40" s="27">
        <f t="shared" si="35"/>
        <v>2.5901442307692424E-2</v>
      </c>
      <c r="AR40" s="26">
        <v>40574</v>
      </c>
      <c r="AS40" s="27">
        <v>1643.01</v>
      </c>
      <c r="AT40" s="27">
        <f t="shared" si="36"/>
        <v>1.1638535128877248E-3</v>
      </c>
      <c r="AU40" s="26">
        <v>40574</v>
      </c>
      <c r="AV40" s="27">
        <v>1237.9100000000001</v>
      </c>
      <c r="AW40" s="27">
        <f t="shared" si="37"/>
        <v>2.2060948323549656E-2</v>
      </c>
      <c r="AY40" s="27">
        <f t="shared" si="38"/>
        <v>-2.8463511668648245E-3</v>
      </c>
      <c r="AZ40" s="27">
        <f t="shared" si="39"/>
        <v>-1.5352079381682371E-2</v>
      </c>
      <c r="BA40" s="27">
        <f t="shared" si="3"/>
        <v>2.0897094810661931E-2</v>
      </c>
      <c r="BC40" s="26">
        <v>40574</v>
      </c>
      <c r="BD40" s="27">
        <v>1496.45</v>
      </c>
      <c r="BE40" s="27">
        <f t="shared" si="40"/>
        <v>8.341924572291104E-3</v>
      </c>
      <c r="BF40" s="26">
        <v>40574</v>
      </c>
      <c r="BG40" s="27">
        <v>1092.3699999999999</v>
      </c>
      <c r="BH40" s="27">
        <f t="shared" si="41"/>
        <v>1.6177045154328384E-2</v>
      </c>
      <c r="BI40" s="26">
        <v>40574</v>
      </c>
      <c r="BJ40" s="27">
        <v>995.08</v>
      </c>
      <c r="BK40" s="27">
        <f t="shared" si="42"/>
        <v>9.6287502917034029E-3</v>
      </c>
      <c r="BL40" s="26">
        <v>40574</v>
      </c>
      <c r="BM40" s="27">
        <v>370.13</v>
      </c>
      <c r="BN40" s="27">
        <f t="shared" si="43"/>
        <v>2.1583726642930179E-2</v>
      </c>
      <c r="BP40" s="26">
        <v>40543</v>
      </c>
      <c r="BQ40" s="27">
        <v>1.248E-2</v>
      </c>
      <c r="BR40" s="27">
        <f t="shared" si="44"/>
        <v>1.248E-2</v>
      </c>
      <c r="BT40" s="26">
        <v>40574</v>
      </c>
      <c r="BU40" s="27">
        <v>1073.31</v>
      </c>
      <c r="BV40" s="27">
        <f t="shared" si="4"/>
        <v>1.1564125763401822E-2</v>
      </c>
      <c r="BX40" s="6">
        <f>VLOOKUP($A40,Replications!$A:$AK,MATCH(BX$2,Replications!$1:$1,0),FALSE)</f>
        <v>3.1300000000000001E-2</v>
      </c>
      <c r="BY40" s="6">
        <f>VLOOKUP($A40,Replications!$A:$AK,MATCH(BY$2,Replications!$1:$1,0),FALSE)</f>
        <v>-1.89E-2</v>
      </c>
      <c r="BZ40" s="6">
        <f>VLOOKUP($A40,Replications!$A:$AK,MATCH(BZ$2,Replications!$1:$1,0),FALSE)</f>
        <v>1.67E-2</v>
      </c>
      <c r="CA40" s="6">
        <f>VLOOKUP($A40,Replications!$A:$AK,MATCH(CA$2,Replications!$1:$1,0),FALSE)</f>
        <v>3.3099999999999997E-2</v>
      </c>
      <c r="CB40" s="6">
        <f>VLOOKUP($A40,Replications!$A:$AK,MATCH(CB$2,Replications!$1:$1,0),FALSE)</f>
        <v>-4.1200000000000001E-2</v>
      </c>
      <c r="CC40" s="6">
        <f>VLOOKUP($A40,Replications!$A:$AK,MATCH(CC$2,Replications!$1:$1,0),FALSE)</f>
        <v>2.9399999999999999E-2</v>
      </c>
      <c r="CD40" s="6">
        <f>VLOOKUP($A40,Replications!$A:$AK,MATCH(CD$2,Replications!$1:$1,0),FALSE)</f>
        <v>1.43E-2</v>
      </c>
      <c r="CE40" s="6">
        <f>VLOOKUP($A40,Replications!$A:$AK,MATCH(CE$2,Replications!$1:$1,0),FALSE)</f>
        <v>2.3800000000000002E-2</v>
      </c>
      <c r="CF40" s="6">
        <f>VLOOKUP($A40,Replications!$A:$AK,MATCH(CF$2,Replications!$1:$1,0),FALSE)</f>
        <v>9.2428571428571447E-3</v>
      </c>
      <c r="CG40" s="6" t="str">
        <f>VLOOKUP($A40,Replications!$A:$AK,MATCH(CG$2,Replications!$1:$1,0),FALSE)</f>
        <v>NA</v>
      </c>
      <c r="CH40" s="113">
        <f>VLOOKUP($A40,'[1]Formated Data'!$A:$ZZ,MATCH(CH$1,'[1]Formated Data'!$1:$1,0),FALSE)</f>
        <v>1.5100000000000001E-2</v>
      </c>
      <c r="CI40" s="113">
        <f>VLOOKUP($A40,'[1]Formated Data'!$A:$ZZ,MATCH(CI$1,'[1]Formated Data'!$1:$1,0),FALSE)</f>
        <v>1.9199999999999998E-2</v>
      </c>
      <c r="CJ40" s="113">
        <f>VLOOKUP($A40,'[1]Formated Data'!$A:$ZZ,MATCH(CJ$1,'[1]Formated Data'!$1:$1,0),FALSE)</f>
        <v>1.14E-2</v>
      </c>
      <c r="CK40" s="113">
        <f>VLOOKUP($A40,'[1]Formated Data'!$A:$ZZ,MATCH(CK$1,'[1]Formated Data'!$1:$1,0),FALSE)</f>
        <v>2.0799999999999999E-2</v>
      </c>
      <c r="CL40" s="113">
        <f>VLOOKUP($A40,'[1]Formated Data'!$A:$ZZ,MATCH(CL$1,'[1]Formated Data'!$1:$1,0),FALSE)</f>
        <v>2.3699999999999999E-2</v>
      </c>
      <c r="CM40" s="113">
        <f>VLOOKUP($A40,'[1]Formated Data'!$A:$ZZ,MATCH(CM$1,'[1]Formated Data'!$1:$1,0),FALSE)</f>
        <v>9.7000000000000003E-3</v>
      </c>
      <c r="CN40" s="113">
        <f>VLOOKUP($A40,'[1]Formated Data'!$A:$ZZ,MATCH(CN$1,'[1]Formated Data'!$1:$1,0),FALSE)</f>
        <v>1.41E-2</v>
      </c>
      <c r="CO40" s="113">
        <f>VLOOKUP($A40,'[1]Formated Data'!$A:$ZZ,MATCH(CO$1,'[1]Formated Data'!$1:$1,0),FALSE)</f>
        <v>1E-3</v>
      </c>
      <c r="CP40" s="113">
        <f>VLOOKUP($A40,'[1]Formated Data'!$A:$ZZ,MATCH(CP$1,'[1]Formated Data'!$1:$1,0),FALSE)</f>
        <v>-1.47E-2</v>
      </c>
      <c r="CQ40" s="113">
        <f>VLOOKUP($A40,'[1]Formated Data'!$A:$ZZ,MATCH(CQ$1,'[1]Formated Data'!$1:$1,0),FALSE)</f>
        <v>3.32E-2</v>
      </c>
      <c r="CR40" s="113">
        <f>VLOOKUP($A40,'[1]Formated Data'!$A:$ZZ,MATCH(CR$1,'[1]Formated Data'!$1:$1,0),FALSE)</f>
        <v>1.29E-2</v>
      </c>
      <c r="CS40" s="113">
        <f>VLOOKUP($A40,'[1]Formated Data'!$A:$ZZ,MATCH(CS$1,'[1]Formated Data'!$1:$1,0),FALSE)</f>
        <v>1.0999999999999999E-2</v>
      </c>
      <c r="CT40" s="113">
        <f>VLOOKUP($A40,'[1]Formated Data'!$A:$ZZ,MATCH(CT$1,'[1]Formated Data'!$1:$1,0),FALSE)</f>
        <v>1.6400000000000001E-2</v>
      </c>
      <c r="CU40" s="113">
        <f>VLOOKUP($A40,'[1]Formated Data'!$A:$ZZ,MATCH(CU$1,'[1]Formated Data'!$1:$1,0),FALSE)</f>
        <v>1.5800000000000002E-2</v>
      </c>
      <c r="CV40" s="113">
        <f>VLOOKUP($A40,'[1]Formated Data'!$A:$ZZ,MATCH(CV$1,'[1]Formated Data'!$1:$1,0),FALSE)</f>
        <v>-2.53E-2</v>
      </c>
      <c r="CW40" s="113">
        <f>VLOOKUP($A40,'[1]Formated Data'!$A:$ZZ,MATCH(CW$1,'[1]Formated Data'!$1:$1,0),FALSE)</f>
        <v>6.1999999999999998E-3</v>
      </c>
      <c r="CX40" s="113">
        <f>VLOOKUP($A40,'[1]Formated Data'!$A:$ZZ,MATCH(CX$1,'[1]Formated Data'!$1:$1,0),FALSE)</f>
        <v>1.7399999999999999E-2</v>
      </c>
      <c r="CY40" s="113">
        <f>VLOOKUP($A40,'[1]Formated Data'!$A:$ZZ,MATCH(CY$1,'[1]Formated Data'!$1:$1,0),FALSE)</f>
        <v>-1.72E-2</v>
      </c>
      <c r="CZ40" s="113">
        <f>VLOOKUP($A40,'[1]Formated Data'!$A:$ZZ,MATCH(CZ$1,'[1]Formated Data'!$1:$1,0),FALSE)</f>
        <v>8.0000000000000004E-4</v>
      </c>
      <c r="DA40" s="113">
        <f>VLOOKUP($A40,'[1]Formated Data'!$A:$ZZ,MATCH(DA$1,'[1]Formated Data'!$1:$1,0),FALSE)</f>
        <v>4.0000000000000002E-4</v>
      </c>
      <c r="DB40" s="113">
        <f>VLOOKUP($A40,'[1]Formated Data'!$A:$ZZ,MATCH(DB$1,'[1]Formated Data'!$1:$1,0),FALSE)</f>
        <v>1.0500000000000001E-2</v>
      </c>
      <c r="DC40" s="113">
        <f>VLOOKUP($A40,'[1]Formated Data'!$A:$ZZ,MATCH(DC$1,'[1]Formated Data'!$1:$1,0),FALSE)</f>
        <v>1.7299999999999999E-2</v>
      </c>
      <c r="DD40" s="113">
        <f>VLOOKUP($A40,'[1]Formated Data'!$A:$ZZ,MATCH(DD$1,'[1]Formated Data'!$1:$1,0),FALSE)</f>
        <v>3.5000000000000003E-2</v>
      </c>
      <c r="DF40" s="26">
        <v>40574</v>
      </c>
      <c r="DG40" s="27">
        <v>5110.4270999999999</v>
      </c>
      <c r="DH40" s="27">
        <f t="shared" si="5"/>
        <v>1.4564192204773452E-3</v>
      </c>
      <c r="DI40" s="26">
        <v>40574</v>
      </c>
      <c r="DJ40" s="27">
        <v>11011.51</v>
      </c>
      <c r="DK40" s="27">
        <f t="shared" si="6"/>
        <v>4.0576237278893146E-3</v>
      </c>
      <c r="DL40" s="26">
        <v>40574</v>
      </c>
      <c r="DM40" s="27">
        <v>14474.62</v>
      </c>
      <c r="DN40" s="27">
        <f t="shared" si="7"/>
        <v>-7.2127288614780571E-3</v>
      </c>
      <c r="DO40" s="26">
        <v>40574</v>
      </c>
      <c r="DP40" s="27">
        <v>8613.3700000000008</v>
      </c>
      <c r="DQ40" s="27">
        <f t="shared" si="8"/>
        <v>1.1453962796345252E-2</v>
      </c>
      <c r="DR40" s="26">
        <v>40574</v>
      </c>
      <c r="DS40" s="27">
        <v>11360.24</v>
      </c>
      <c r="DT40" s="27">
        <f t="shared" si="9"/>
        <v>-1.1036805019926876E-2</v>
      </c>
      <c r="DU40" s="26">
        <v>40574</v>
      </c>
      <c r="DV40" s="27">
        <v>6608.14</v>
      </c>
      <c r="DW40" s="27">
        <f t="shared" si="10"/>
        <v>1.6793352823511354E-2</v>
      </c>
      <c r="DX40" s="26">
        <v>40574</v>
      </c>
      <c r="DY40" s="27">
        <v>5268.23</v>
      </c>
      <c r="DZ40" s="27">
        <f t="shared" si="11"/>
        <v>1.5354934702499268E-2</v>
      </c>
      <c r="EA40" s="26">
        <v>40574</v>
      </c>
      <c r="EB40" s="27">
        <v>6376.07</v>
      </c>
      <c r="EC40" s="27">
        <f t="shared" si="12"/>
        <v>6.2940031785663209E-3</v>
      </c>
      <c r="ED40" s="26">
        <v>40574</v>
      </c>
      <c r="EE40" s="27">
        <v>13368.98</v>
      </c>
      <c r="EF40" s="27">
        <f t="shared" si="13"/>
        <v>-2.0557577639567226E-3</v>
      </c>
      <c r="EG40" s="26">
        <v>40574</v>
      </c>
      <c r="EH40" s="27">
        <v>3802.05</v>
      </c>
      <c r="EI40" s="27">
        <f t="shared" si="14"/>
        <v>1.2904910206441356E-2</v>
      </c>
      <c r="EK40" s="26">
        <v>40574</v>
      </c>
      <c r="EL40" s="27">
        <v>77.734999999999999</v>
      </c>
      <c r="EM40" s="27">
        <f t="shared" si="15"/>
        <v>-1.6361289669484358E-2</v>
      </c>
      <c r="EO40" s="26">
        <v>40574</v>
      </c>
      <c r="EP40" s="27">
        <v>8085.5477000000001</v>
      </c>
      <c r="EQ40" s="27">
        <f t="shared" si="16"/>
        <v>-5.5110389775875346E-3</v>
      </c>
      <c r="ES40" s="26">
        <v>40574</v>
      </c>
      <c r="ET40" s="27">
        <v>1411.2602999999999</v>
      </c>
      <c r="EU40" s="27">
        <f t="shared" si="17"/>
        <v>-2.7594010560269333E-2</v>
      </c>
      <c r="EW40" s="26">
        <v>40574</v>
      </c>
      <c r="EX40" s="27">
        <v>1628.9079999999999</v>
      </c>
      <c r="EY40" s="27">
        <f t="shared" si="18"/>
        <v>2.2818170772560098E-2</v>
      </c>
      <c r="FA40" s="26">
        <v>40574</v>
      </c>
      <c r="FB40" s="27">
        <v>130.45160000000001</v>
      </c>
      <c r="FC40" s="27">
        <f t="shared" si="19"/>
        <v>1.7197404053612475E-2</v>
      </c>
      <c r="FE40" s="26">
        <v>40574</v>
      </c>
      <c r="FF40" s="27">
        <v>644.48469999999998</v>
      </c>
      <c r="FG40" s="27">
        <f t="shared" si="20"/>
        <v>1.7223358722340265E-5</v>
      </c>
      <c r="FI40" s="6">
        <f>VLOOKUP($A40,Funds!$A:$CD,MATCH(Factors!FI$1,Funds!$1:$1,0),FALSE)</f>
        <v>8.5000000000000006E-3</v>
      </c>
      <c r="FJ40" s="6">
        <f>VLOOKUP($A40,Funds!$A:$CD,MATCH(Factors!FJ$1,Funds!$1:$1,0),FALSE)</f>
        <v>7.9749999999999995E-3</v>
      </c>
    </row>
    <row r="41" spans="1:166" x14ac:dyDescent="0.25">
      <c r="A41" s="26">
        <f t="shared" si="21"/>
        <v>40543</v>
      </c>
      <c r="B41" s="26">
        <v>40543</v>
      </c>
      <c r="C41" s="27">
        <v>802.93330000000003</v>
      </c>
      <c r="D41" s="27">
        <f t="shared" si="22"/>
        <v>7.8858620561313764E-2</v>
      </c>
      <c r="E41" s="26">
        <v>40543</v>
      </c>
      <c r="F41" s="27">
        <v>643.55640000000005</v>
      </c>
      <c r="G41" s="27">
        <f t="shared" si="23"/>
        <v>5.5054250610722111E-2</v>
      </c>
      <c r="H41" s="26">
        <v>40543</v>
      </c>
      <c r="I41" s="27">
        <v>938.81230000000005</v>
      </c>
      <c r="J41" s="27">
        <f t="shared" si="24"/>
        <v>-4.5876886395996519E-2</v>
      </c>
      <c r="K41" s="26">
        <v>40543</v>
      </c>
      <c r="L41" s="27">
        <v>2116.8919999999998</v>
      </c>
      <c r="M41" s="27">
        <f t="shared" si="25"/>
        <v>7.8528634587472501E-2</v>
      </c>
      <c r="N41" s="26">
        <v>40543</v>
      </c>
      <c r="O41" s="27">
        <v>1328.4694</v>
      </c>
      <c r="P41" s="27">
        <f t="shared" si="26"/>
        <v>6.6819191463322491E-2</v>
      </c>
      <c r="Q41" s="26"/>
      <c r="S41" s="27" t="e">
        <f t="shared" si="27"/>
        <v>#DIV/0!</v>
      </c>
      <c r="T41" s="26">
        <v>40543</v>
      </c>
      <c r="U41" s="27">
        <v>1498.0210999999999</v>
      </c>
      <c r="V41" s="27">
        <f t="shared" si="28"/>
        <v>6.6809081536607806E-2</v>
      </c>
      <c r="W41" s="26">
        <v>40543</v>
      </c>
      <c r="X41" s="27">
        <v>126.6712</v>
      </c>
      <c r="Y41" s="27">
        <f t="shared" si="29"/>
        <v>2.9872273307478991E-2</v>
      </c>
      <c r="Z41" s="26">
        <v>40543</v>
      </c>
      <c r="AA41" s="27">
        <v>113.67</v>
      </c>
      <c r="AB41" s="27">
        <f t="shared" si="30"/>
        <v>2.470026142612447E-2</v>
      </c>
      <c r="AC41" s="26">
        <v>40543</v>
      </c>
      <c r="AD41" s="27">
        <v>970.71</v>
      </c>
      <c r="AE41" s="27">
        <f t="shared" si="31"/>
        <v>-1.4312478104802406E-2</v>
      </c>
      <c r="AF41" s="26">
        <v>40543</v>
      </c>
      <c r="AG41" s="27">
        <v>344.48309999999998</v>
      </c>
      <c r="AH41" s="27">
        <f t="shared" si="32"/>
        <v>0.10569236428204154</v>
      </c>
      <c r="AI41" s="26">
        <v>40543</v>
      </c>
      <c r="AJ41" s="27">
        <v>131.93</v>
      </c>
      <c r="AK41" s="27">
        <f t="shared" si="33"/>
        <v>0.11842997626314022</v>
      </c>
      <c r="AL41" s="26">
        <v>40543</v>
      </c>
      <c r="AM41" s="27">
        <v>144.10290000000001</v>
      </c>
      <c r="AN41" s="27">
        <f t="shared" si="34"/>
        <v>-2.7839828601323724E-3</v>
      </c>
      <c r="AO41" s="26">
        <v>40543</v>
      </c>
      <c r="AP41" s="27">
        <v>332.8</v>
      </c>
      <c r="AQ41" s="27">
        <f t="shared" si="35"/>
        <v>0.10414385720447217</v>
      </c>
      <c r="AR41" s="26">
        <v>40543</v>
      </c>
      <c r="AS41" s="27">
        <v>1641.1</v>
      </c>
      <c r="AT41" s="27">
        <f t="shared" si="36"/>
        <v>-1.0783669582095201E-2</v>
      </c>
      <c r="AU41" s="26">
        <v>40543</v>
      </c>
      <c r="AV41" s="27">
        <v>1211.19</v>
      </c>
      <c r="AW41" s="27">
        <f t="shared" si="37"/>
        <v>1.8131840419630008E-2</v>
      </c>
      <c r="AY41" s="27">
        <f t="shared" si="38"/>
        <v>2.3804369950591653E-2</v>
      </c>
      <c r="AZ41" s="27">
        <f t="shared" si="39"/>
        <v>1.170944312415001E-2</v>
      </c>
      <c r="BA41" s="27">
        <f t="shared" si="3"/>
        <v>2.8915510001725209E-2</v>
      </c>
      <c r="BC41" s="26">
        <v>40543</v>
      </c>
      <c r="BD41" s="27">
        <v>1484.07</v>
      </c>
      <c r="BE41" s="27">
        <f t="shared" si="40"/>
        <v>3.9250150558115315E-2</v>
      </c>
      <c r="BF41" s="26">
        <v>40543</v>
      </c>
      <c r="BG41" s="27">
        <v>1074.98</v>
      </c>
      <c r="BH41" s="27">
        <f t="shared" si="41"/>
        <v>2.2407791367864416E-2</v>
      </c>
      <c r="BI41" s="26">
        <v>40543</v>
      </c>
      <c r="BJ41" s="27">
        <v>985.59</v>
      </c>
      <c r="BK41" s="27">
        <f t="shared" si="42"/>
        <v>-6.4917391611140074E-3</v>
      </c>
      <c r="BL41" s="26">
        <v>40543</v>
      </c>
      <c r="BM41" s="27">
        <v>362.31</v>
      </c>
      <c r="BN41" s="27">
        <f t="shared" si="43"/>
        <v>1.1558757014825227E-2</v>
      </c>
      <c r="BP41" s="26">
        <v>40512</v>
      </c>
      <c r="BQ41" s="27">
        <v>-5.2900000000000004E-3</v>
      </c>
      <c r="BR41" s="27">
        <f t="shared" si="44"/>
        <v>-5.2900000000000004E-3</v>
      </c>
      <c r="BT41" s="26">
        <v>40543</v>
      </c>
      <c r="BU41" s="27">
        <v>1061.04</v>
      </c>
      <c r="BV41" s="27">
        <f t="shared" si="4"/>
        <v>3.1628277799924165E-2</v>
      </c>
      <c r="BX41" s="6">
        <f>VLOOKUP($A41,Replications!$A:$AK,MATCH(BX$2,Replications!$1:$1,0),FALSE)</f>
        <v>6.4299999999999996E-2</v>
      </c>
      <c r="BY41" s="6">
        <f>VLOOKUP($A41,Replications!$A:$AK,MATCH(BY$2,Replications!$1:$1,0),FALSE)</f>
        <v>4.1399999999999999E-2</v>
      </c>
      <c r="BZ41" s="6">
        <f>VLOOKUP($A41,Replications!$A:$AK,MATCH(BZ$2,Replications!$1:$1,0),FALSE)</f>
        <v>8.7400000000000005E-2</v>
      </c>
      <c r="CA41" s="6">
        <f>VLOOKUP($A41,Replications!$A:$AK,MATCH(CA$2,Replications!$1:$1,0),FALSE)</f>
        <v>2.9100000000000001E-2</v>
      </c>
      <c r="CB41" s="6">
        <f>VLOOKUP($A41,Replications!$A:$AK,MATCH(CB$2,Replications!$1:$1,0),FALSE)</f>
        <v>3.2800000000000003E-2</v>
      </c>
      <c r="CC41" s="6">
        <f>VLOOKUP($A41,Replications!$A:$AK,MATCH(CC$2,Replications!$1:$1,0),FALSE)</f>
        <v>8.6699999999999999E-2</v>
      </c>
      <c r="CD41" s="6">
        <f>VLOOKUP($A41,Replications!$A:$AK,MATCH(CD$2,Replications!$1:$1,0),FALSE)</f>
        <v>3.2599999999999997E-2</v>
      </c>
      <c r="CE41" s="6">
        <f>VLOOKUP($A41,Replications!$A:$AK,MATCH(CE$2,Replications!$1:$1,0),FALSE)</f>
        <v>6.6900000000000001E-2</v>
      </c>
      <c r="CF41" s="6">
        <f>VLOOKUP($A41,Replications!$A:$AK,MATCH(CF$2,Replications!$1:$1,0),FALSE)</f>
        <v>5.3471428571428573E-2</v>
      </c>
      <c r="CG41" s="6" t="str">
        <f>VLOOKUP($A41,Replications!$A:$AK,MATCH(CG$2,Replications!$1:$1,0),FALSE)</f>
        <v>NA</v>
      </c>
      <c r="CH41" s="113">
        <f>VLOOKUP($A41,'[1]Formated Data'!$A:$ZZ,MATCH(CH$1,'[1]Formated Data'!$1:$1,0),FALSE)</f>
        <v>1.7100000000000001E-2</v>
      </c>
      <c r="CI41" s="113">
        <f>VLOOKUP($A41,'[1]Formated Data'!$A:$ZZ,MATCH(CI$1,'[1]Formated Data'!$1:$1,0),FALSE)</f>
        <v>2E-3</v>
      </c>
      <c r="CJ41" s="113">
        <f>VLOOKUP($A41,'[1]Formated Data'!$A:$ZZ,MATCH(CJ$1,'[1]Formated Data'!$1:$1,0),FALSE)</f>
        <v>6.7999999999999996E-3</v>
      </c>
      <c r="CK41" s="113">
        <f>VLOOKUP($A41,'[1]Formated Data'!$A:$ZZ,MATCH(CK$1,'[1]Formated Data'!$1:$1,0),FALSE)</f>
        <v>3.5999999999999999E-3</v>
      </c>
      <c r="CL41" s="113">
        <f>VLOOKUP($A41,'[1]Formated Data'!$A:$ZZ,MATCH(CL$1,'[1]Formated Data'!$1:$1,0),FALSE)</f>
        <v>3.4299999999999997E-2</v>
      </c>
      <c r="CM41" s="113">
        <f>VLOOKUP($A41,'[1]Formated Data'!$A:$ZZ,MATCH(CM$1,'[1]Formated Data'!$1:$1,0),FALSE)</f>
        <v>1.21E-2</v>
      </c>
      <c r="CN41" s="113">
        <f>VLOOKUP($A41,'[1]Formated Data'!$A:$ZZ,MATCH(CN$1,'[1]Formated Data'!$1:$1,0),FALSE)</f>
        <v>3.49E-2</v>
      </c>
      <c r="CO41" s="113">
        <f>VLOOKUP($A41,'[1]Formated Data'!$A:$ZZ,MATCH(CO$1,'[1]Formated Data'!$1:$1,0),FALSE)</f>
        <v>1.4E-2</v>
      </c>
      <c r="CP41" s="113">
        <f>VLOOKUP($A41,'[1]Formated Data'!$A:$ZZ,MATCH(CP$1,'[1]Formated Data'!$1:$1,0),FALSE)</f>
        <v>1.5299999999999999E-2</v>
      </c>
      <c r="CQ41" s="113">
        <f>VLOOKUP($A41,'[1]Formated Data'!$A:$ZZ,MATCH(CQ$1,'[1]Formated Data'!$1:$1,0),FALSE)</f>
        <v>3.3000000000000002E-2</v>
      </c>
      <c r="CR41" s="113">
        <f>VLOOKUP($A41,'[1]Formated Data'!$A:$ZZ,MATCH(CR$1,'[1]Formated Data'!$1:$1,0),FALSE)</f>
        <v>1.2699999999999999E-2</v>
      </c>
      <c r="CS41" s="113">
        <f>VLOOKUP($A41,'[1]Formated Data'!$A:$ZZ,MATCH(CS$1,'[1]Formated Data'!$1:$1,0),FALSE)</f>
        <v>6.0000000000000001E-3</v>
      </c>
      <c r="CT41" s="113">
        <f>VLOOKUP($A41,'[1]Formated Data'!$A:$ZZ,MATCH(CT$1,'[1]Formated Data'!$1:$1,0),FALSE)</f>
        <v>1.41E-2</v>
      </c>
      <c r="CU41" s="113">
        <f>VLOOKUP($A41,'[1]Formated Data'!$A:$ZZ,MATCH(CU$1,'[1]Formated Data'!$1:$1,0),FALSE)</f>
        <v>2.8500000000000001E-2</v>
      </c>
      <c r="CV41" s="113">
        <f>VLOOKUP($A41,'[1]Formated Data'!$A:$ZZ,MATCH(CV$1,'[1]Formated Data'!$1:$1,0),FALSE)</f>
        <v>2.0899999999999998E-2</v>
      </c>
      <c r="CW41" s="113">
        <f>VLOOKUP($A41,'[1]Formated Data'!$A:$ZZ,MATCH(CW$1,'[1]Formated Data'!$1:$1,0),FALSE)</f>
        <v>-4.4999999999999997E-3</v>
      </c>
      <c r="CX41" s="113">
        <f>VLOOKUP($A41,'[1]Formated Data'!$A:$ZZ,MATCH(CX$1,'[1]Formated Data'!$1:$1,0),FALSE)</f>
        <v>1.34E-2</v>
      </c>
      <c r="CY41" s="113">
        <f>VLOOKUP($A41,'[1]Formated Data'!$A:$ZZ,MATCH(CY$1,'[1]Formated Data'!$1:$1,0),FALSE)</f>
        <v>3.4000000000000002E-2</v>
      </c>
      <c r="CZ41" s="113">
        <f>VLOOKUP($A41,'[1]Formated Data'!$A:$ZZ,MATCH(CZ$1,'[1]Formated Data'!$1:$1,0),FALSE)</f>
        <v>3.7499999999999999E-2</v>
      </c>
      <c r="DA41" s="113">
        <f>VLOOKUP($A41,'[1]Formated Data'!$A:$ZZ,MATCH(DA$1,'[1]Formated Data'!$1:$1,0),FALSE)</f>
        <v>1.1000000000000001E-3</v>
      </c>
      <c r="DB41" s="113">
        <f>VLOOKUP($A41,'[1]Formated Data'!$A:$ZZ,MATCH(DB$1,'[1]Formated Data'!$1:$1,0),FALSE)</f>
        <v>-5.0000000000000001E-4</v>
      </c>
      <c r="DC41" s="113">
        <f>VLOOKUP($A41,'[1]Formated Data'!$A:$ZZ,MATCH(DC$1,'[1]Formated Data'!$1:$1,0),FALSE)</f>
        <v>1.17E-2</v>
      </c>
      <c r="DD41" s="113">
        <f>VLOOKUP($A41,'[1]Formated Data'!$A:$ZZ,MATCH(DD$1,'[1]Formated Data'!$1:$1,0),FALSE)</f>
        <v>5.0000000000000001E-3</v>
      </c>
      <c r="DF41" s="26">
        <v>40543</v>
      </c>
      <c r="DG41" s="27">
        <v>5102.9949999999999</v>
      </c>
      <c r="DH41" s="27">
        <f t="shared" si="5"/>
        <v>2.2048612428952508E-2</v>
      </c>
      <c r="DI41" s="26">
        <v>40543</v>
      </c>
      <c r="DJ41" s="27">
        <v>10967.01</v>
      </c>
      <c r="DK41" s="27">
        <f t="shared" si="6"/>
        <v>2.9458809482239001E-2</v>
      </c>
      <c r="DL41" s="26">
        <v>40543</v>
      </c>
      <c r="DM41" s="27">
        <v>14579.78</v>
      </c>
      <c r="DN41" s="27">
        <f t="shared" si="7"/>
        <v>3.33959192294635E-2</v>
      </c>
      <c r="DO41" s="26">
        <v>40543</v>
      </c>
      <c r="DP41" s="27">
        <v>8515.83</v>
      </c>
      <c r="DQ41" s="27">
        <f t="shared" si="8"/>
        <v>1.0673043829145801E-2</v>
      </c>
      <c r="DR41" s="26">
        <v>40543</v>
      </c>
      <c r="DS41" s="27">
        <v>11487.02</v>
      </c>
      <c r="DT41" s="27">
        <f t="shared" si="9"/>
        <v>4.7032047127753662E-2</v>
      </c>
      <c r="DU41" s="26">
        <v>40543</v>
      </c>
      <c r="DV41" s="27">
        <v>6499</v>
      </c>
      <c r="DW41" s="27">
        <f t="shared" si="10"/>
        <v>2.332436343367128E-2</v>
      </c>
      <c r="DX41" s="26">
        <v>40543</v>
      </c>
      <c r="DY41" s="27">
        <v>5188.5600000000004</v>
      </c>
      <c r="DZ41" s="27">
        <f t="shared" si="11"/>
        <v>-1.4626185490822508E-3</v>
      </c>
      <c r="EA41" s="26">
        <v>40543</v>
      </c>
      <c r="EB41" s="27">
        <v>6336.19</v>
      </c>
      <c r="EC41" s="27">
        <f t="shared" si="12"/>
        <v>8.7033074797182586E-3</v>
      </c>
      <c r="ED41" s="26">
        <v>40543</v>
      </c>
      <c r="EE41" s="27">
        <v>13396.52</v>
      </c>
      <c r="EF41" s="27">
        <f t="shared" si="13"/>
        <v>2.9205531188803091E-2</v>
      </c>
      <c r="EG41" s="26">
        <v>40543</v>
      </c>
      <c r="EH41" s="27">
        <v>3753.61</v>
      </c>
      <c r="EI41" s="27">
        <f t="shared" si="14"/>
        <v>1.3527707499102259E-2</v>
      </c>
      <c r="EK41" s="26">
        <v>40543</v>
      </c>
      <c r="EL41" s="27">
        <v>79.028000000000006</v>
      </c>
      <c r="EM41" s="27">
        <f t="shared" si="15"/>
        <v>-2.6688835519428356E-2</v>
      </c>
      <c r="EO41" s="26">
        <v>40543</v>
      </c>
      <c r="EP41" s="27">
        <v>8130.3544000000002</v>
      </c>
      <c r="EQ41" s="27">
        <f t="shared" si="16"/>
        <v>6.8080657987827697E-2</v>
      </c>
      <c r="ES41" s="26">
        <v>40543</v>
      </c>
      <c r="ET41" s="27">
        <v>1451.3077000000001</v>
      </c>
      <c r="EU41" s="27">
        <f t="shared" si="17"/>
        <v>7.282961245353925E-2</v>
      </c>
      <c r="EW41" s="26">
        <v>40543</v>
      </c>
      <c r="EX41" s="27">
        <v>1592.5685000000001</v>
      </c>
      <c r="EY41" s="27">
        <f t="shared" si="18"/>
        <v>7.3920156509797108E-2</v>
      </c>
      <c r="FA41" s="26">
        <v>40543</v>
      </c>
      <c r="FB41" s="27">
        <v>128.24610000000001</v>
      </c>
      <c r="FC41" s="27">
        <f t="shared" si="19"/>
        <v>5.19373461007826E-2</v>
      </c>
      <c r="FE41" s="26">
        <v>40543</v>
      </c>
      <c r="FF41" s="27">
        <v>644.47360000000003</v>
      </c>
      <c r="FG41" s="27">
        <f t="shared" si="20"/>
        <v>4.7133839097761143E-2</v>
      </c>
      <c r="FI41" s="6">
        <f>VLOOKUP($A41,Funds!$A:$CD,MATCH(Factors!FI$1,Funds!$1:$1,0),FALSE)</f>
        <v>5.9700000000000003E-2</v>
      </c>
      <c r="FJ41" s="6">
        <f>VLOOKUP($A41,Funds!$A:$CD,MATCH(Factors!FJ$1,Funds!$1:$1,0),FALSE)</f>
        <v>5.9699999999999996E-2</v>
      </c>
    </row>
    <row r="42" spans="1:166" x14ac:dyDescent="0.25">
      <c r="A42" s="26">
        <f t="shared" si="21"/>
        <v>40512</v>
      </c>
      <c r="B42" s="26">
        <v>40512</v>
      </c>
      <c r="C42" s="27">
        <v>744.24329999999998</v>
      </c>
      <c r="D42" s="27">
        <f t="shared" si="22"/>
        <v>-5.2422900069958311E-3</v>
      </c>
      <c r="E42" s="26">
        <v>40512</v>
      </c>
      <c r="F42" s="27">
        <v>609.97469999999998</v>
      </c>
      <c r="G42" s="27">
        <f t="shared" si="23"/>
        <v>1.1622867937107539E-2</v>
      </c>
      <c r="H42" s="26">
        <v>40512</v>
      </c>
      <c r="I42" s="27">
        <v>983.95299999999997</v>
      </c>
      <c r="J42" s="27">
        <f t="shared" si="24"/>
        <v>3.1601215921722048E-2</v>
      </c>
      <c r="K42" s="26">
        <v>40512</v>
      </c>
      <c r="L42" s="27">
        <v>1962.7592</v>
      </c>
      <c r="M42" s="27">
        <f t="shared" si="25"/>
        <v>3.0492837091120828E-2</v>
      </c>
      <c r="N42" s="26">
        <v>40512</v>
      </c>
      <c r="O42" s="27">
        <v>1245.2619999999999</v>
      </c>
      <c r="P42" s="27">
        <f t="shared" si="26"/>
        <v>-2.4337098453897088E-3</v>
      </c>
      <c r="Q42" s="26"/>
      <c r="S42" s="27" t="e">
        <f t="shared" si="27"/>
        <v>#DIV/0!</v>
      </c>
      <c r="T42" s="26">
        <v>40512</v>
      </c>
      <c r="U42" s="27">
        <v>1404.2073</v>
      </c>
      <c r="V42" s="27">
        <f t="shared" si="28"/>
        <v>1.6032966799728321E-4</v>
      </c>
      <c r="W42" s="26">
        <v>40512</v>
      </c>
      <c r="X42" s="27">
        <v>122.997</v>
      </c>
      <c r="Y42" s="27">
        <f t="shared" si="29"/>
        <v>-9.3589671308564881E-3</v>
      </c>
      <c r="Z42" s="26">
        <v>40512</v>
      </c>
      <c r="AA42" s="27">
        <v>110.93</v>
      </c>
      <c r="AB42" s="27">
        <f t="shared" si="30"/>
        <v>-1.1847496882237629E-2</v>
      </c>
      <c r="AC42" s="26">
        <v>40512</v>
      </c>
      <c r="AD42" s="27">
        <v>984.80499999999995</v>
      </c>
      <c r="AE42" s="27">
        <f t="shared" si="31"/>
        <v>1.4855897995545986E-2</v>
      </c>
      <c r="AF42" s="26">
        <v>40512</v>
      </c>
      <c r="AG42" s="27">
        <v>311.55419999999998</v>
      </c>
      <c r="AH42" s="27">
        <f t="shared" si="32"/>
        <v>-1.1807420112368572E-3</v>
      </c>
      <c r="AI42" s="26">
        <v>40512</v>
      </c>
      <c r="AJ42" s="27">
        <v>117.96</v>
      </c>
      <c r="AK42" s="27">
        <f t="shared" si="33"/>
        <v>-2.4075452965996669E-2</v>
      </c>
      <c r="AL42" s="26">
        <v>40512</v>
      </c>
      <c r="AM42" s="27">
        <v>144.5052</v>
      </c>
      <c r="AN42" s="27">
        <f t="shared" si="34"/>
        <v>-2.4747400487492577E-3</v>
      </c>
      <c r="AO42" s="26">
        <v>40512</v>
      </c>
      <c r="AP42" s="27">
        <v>301.41000000000003</v>
      </c>
      <c r="AQ42" s="27">
        <f t="shared" si="35"/>
        <v>2.4611700535470682E-3</v>
      </c>
      <c r="AR42" s="26">
        <v>40512</v>
      </c>
      <c r="AS42" s="27">
        <v>1658.99</v>
      </c>
      <c r="AT42" s="27">
        <f t="shared" si="36"/>
        <v>-5.7474019825239919E-3</v>
      </c>
      <c r="AU42" s="26">
        <v>40512</v>
      </c>
      <c r="AV42" s="27">
        <v>1189.6199999999999</v>
      </c>
      <c r="AW42" s="27">
        <f t="shared" si="37"/>
        <v>-1.1680845407417428E-2</v>
      </c>
      <c r="AY42" s="27">
        <f t="shared" si="38"/>
        <v>-1.6865157944103371E-2</v>
      </c>
      <c r="AZ42" s="27">
        <f t="shared" si="39"/>
        <v>3.2926546936510537E-2</v>
      </c>
      <c r="BA42" s="27">
        <f t="shared" si="3"/>
        <v>-5.9334434248934365E-3</v>
      </c>
      <c r="BC42" s="26">
        <v>40512</v>
      </c>
      <c r="BD42" s="27">
        <v>1428.02</v>
      </c>
      <c r="BE42" s="27">
        <f t="shared" si="40"/>
        <v>-8.6086002693659402E-3</v>
      </c>
      <c r="BF42" s="26">
        <v>40512</v>
      </c>
      <c r="BG42" s="27">
        <v>1051.42</v>
      </c>
      <c r="BH42" s="27">
        <f t="shared" si="41"/>
        <v>-2.4638676042227026E-2</v>
      </c>
      <c r="BI42" s="26">
        <v>40512</v>
      </c>
      <c r="BJ42" s="27">
        <v>992.03</v>
      </c>
      <c r="BK42" s="27">
        <f t="shared" si="42"/>
        <v>-5.5235880265452897E-3</v>
      </c>
      <c r="BL42" s="26">
        <v>40512</v>
      </c>
      <c r="BM42" s="27">
        <v>358.17</v>
      </c>
      <c r="BN42" s="27">
        <f t="shared" si="43"/>
        <v>3.6308792313710647E-4</v>
      </c>
      <c r="BP42" s="26">
        <v>40482</v>
      </c>
      <c r="BQ42" s="27">
        <v>2.291E-2</v>
      </c>
      <c r="BR42" s="27">
        <f t="shared" si="44"/>
        <v>2.291E-2</v>
      </c>
      <c r="BT42" s="26">
        <v>40512</v>
      </c>
      <c r="BU42" s="27">
        <v>1028.51</v>
      </c>
      <c r="BV42" s="27">
        <f t="shared" si="4"/>
        <v>8.5606699484201965E-3</v>
      </c>
      <c r="BX42" s="6">
        <f>VLOOKUP($A42,Replications!$A:$AK,MATCH(BX$2,Replications!$1:$1,0),FALSE)</f>
        <v>8.9999999999999993E-3</v>
      </c>
      <c r="BY42" s="6">
        <f>VLOOKUP($A42,Replications!$A:$AK,MATCH(BY$2,Replications!$1:$1,0),FALSE)</f>
        <v>3.5999999999999999E-3</v>
      </c>
      <c r="BZ42" s="6">
        <f>VLOOKUP($A42,Replications!$A:$AK,MATCH(BZ$2,Replications!$1:$1,0),FALSE)</f>
        <v>1E-3</v>
      </c>
      <c r="CA42" s="6">
        <f>VLOOKUP($A42,Replications!$A:$AK,MATCH(CA$2,Replications!$1:$1,0),FALSE)</f>
        <v>-5.1999999999999998E-3</v>
      </c>
      <c r="CB42" s="6">
        <f>VLOOKUP($A42,Replications!$A:$AK,MATCH(CB$2,Replications!$1:$1,0),FALSE)</f>
        <v>6.4399999999999999E-2</v>
      </c>
      <c r="CC42" s="6">
        <f>VLOOKUP($A42,Replications!$A:$AK,MATCH(CC$2,Replications!$1:$1,0),FALSE)</f>
        <v>2.52E-2</v>
      </c>
      <c r="CD42" s="6">
        <f>VLOOKUP($A42,Replications!$A:$AK,MATCH(CD$2,Replications!$1:$1,0),FALSE)</f>
        <v>3.4799999999999998E-2</v>
      </c>
      <c r="CE42" s="6">
        <f>VLOOKUP($A42,Replications!$A:$AK,MATCH(CE$2,Replications!$1:$1,0),FALSE)</f>
        <v>2.0000000000000001E-4</v>
      </c>
      <c r="CF42" s="6">
        <f>VLOOKUP($A42,Replications!$A:$AK,MATCH(CF$2,Replications!$1:$1,0),FALSE)</f>
        <v>1.8971428571428573E-2</v>
      </c>
      <c r="CG42" s="6" t="str">
        <f>VLOOKUP($A42,Replications!$A:$AK,MATCH(CG$2,Replications!$1:$1,0),FALSE)</f>
        <v>NA</v>
      </c>
      <c r="CH42" s="113">
        <f>VLOOKUP($A42,'[1]Formated Data'!$A:$ZZ,MATCH(CH$1,'[1]Formated Data'!$1:$1,0),FALSE)</f>
        <v>3.3999999999999998E-3</v>
      </c>
      <c r="CI42" s="113">
        <f>VLOOKUP($A42,'[1]Formated Data'!$A:$ZZ,MATCH(CI$1,'[1]Formated Data'!$1:$1,0),FALSE)</f>
        <v>1.29E-2</v>
      </c>
      <c r="CJ42" s="113">
        <f>VLOOKUP($A42,'[1]Formated Data'!$A:$ZZ,MATCH(CJ$1,'[1]Formated Data'!$1:$1,0),FALSE)</f>
        <v>4.0000000000000001E-3</v>
      </c>
      <c r="CK42" s="113">
        <f>VLOOKUP($A42,'[1]Formated Data'!$A:$ZZ,MATCH(CK$1,'[1]Formated Data'!$1:$1,0),FALSE)</f>
        <v>4.7000000000000002E-3</v>
      </c>
      <c r="CL42" s="113">
        <f>VLOOKUP($A42,'[1]Formated Data'!$A:$ZZ,MATCH(CL$1,'[1]Formated Data'!$1:$1,0),FALSE)</f>
        <v>5.1999999999999998E-3</v>
      </c>
      <c r="CM42" s="113">
        <f>VLOOKUP($A42,'[1]Formated Data'!$A:$ZZ,MATCH(CM$1,'[1]Formated Data'!$1:$1,0),FALSE)</f>
        <v>5.9999999999999995E-4</v>
      </c>
      <c r="CN42" s="113">
        <f>VLOOKUP($A42,'[1]Formated Data'!$A:$ZZ,MATCH(CN$1,'[1]Formated Data'!$1:$1,0),FALSE)</f>
        <v>5.4999999999999997E-3</v>
      </c>
      <c r="CO42" s="113">
        <f>VLOOKUP($A42,'[1]Formated Data'!$A:$ZZ,MATCH(CO$1,'[1]Formated Data'!$1:$1,0),FALSE)</f>
        <v>-4.0000000000000001E-3</v>
      </c>
      <c r="CP42" s="113">
        <f>VLOOKUP($A42,'[1]Formated Data'!$A:$ZZ,MATCH(CP$1,'[1]Formated Data'!$1:$1,0),FALSE)</f>
        <v>2.0899999999999998E-2</v>
      </c>
      <c r="CQ42" s="113">
        <f>VLOOKUP($A42,'[1]Formated Data'!$A:$ZZ,MATCH(CQ$1,'[1]Formated Data'!$1:$1,0),FALSE)</f>
        <v>9.7000000000000003E-3</v>
      </c>
      <c r="CR42" s="113">
        <f>VLOOKUP($A42,'[1]Formated Data'!$A:$ZZ,MATCH(CR$1,'[1]Formated Data'!$1:$1,0),FALSE)</f>
        <v>-2.5000000000000001E-3</v>
      </c>
      <c r="CS42" s="113">
        <f>VLOOKUP($A42,'[1]Formated Data'!$A:$ZZ,MATCH(CS$1,'[1]Formated Data'!$1:$1,0),FALSE)</f>
        <v>1E-3</v>
      </c>
      <c r="CT42" s="113">
        <f>VLOOKUP($A42,'[1]Formated Data'!$A:$ZZ,MATCH(CT$1,'[1]Formated Data'!$1:$1,0),FALSE)</f>
        <v>1E-3</v>
      </c>
      <c r="CU42" s="113">
        <f>VLOOKUP($A42,'[1]Formated Data'!$A:$ZZ,MATCH(CU$1,'[1]Formated Data'!$1:$1,0),FALSE)</f>
        <v>-7.4000000000000003E-3</v>
      </c>
      <c r="CV42" s="113">
        <f>VLOOKUP($A42,'[1]Formated Data'!$A:$ZZ,MATCH(CV$1,'[1]Formated Data'!$1:$1,0),FALSE)</f>
        <v>0.1225</v>
      </c>
      <c r="CW42" s="113">
        <f>VLOOKUP($A42,'[1]Formated Data'!$A:$ZZ,MATCH(CW$1,'[1]Formated Data'!$1:$1,0),FALSE)</f>
        <v>-2.8E-3</v>
      </c>
      <c r="CX42" s="113">
        <f>VLOOKUP($A42,'[1]Formated Data'!$A:$ZZ,MATCH(CX$1,'[1]Formated Data'!$1:$1,0),FALSE)</f>
        <v>7.4000000000000003E-3</v>
      </c>
      <c r="CY42" s="113">
        <f>VLOOKUP($A42,'[1]Formated Data'!$A:$ZZ,MATCH(CY$1,'[1]Formated Data'!$1:$1,0),FALSE)</f>
        <v>-2.8199999999999999E-2</v>
      </c>
      <c r="CZ42" s="113">
        <f>VLOOKUP($A42,'[1]Formated Data'!$A:$ZZ,MATCH(CZ$1,'[1]Formated Data'!$1:$1,0),FALSE)</f>
        <v>-2.01E-2</v>
      </c>
      <c r="DA42" s="113">
        <f>VLOOKUP($A42,'[1]Formated Data'!$A:$ZZ,MATCH(DA$1,'[1]Formated Data'!$1:$1,0),FALSE)</f>
        <v>9.1000000000000004E-3</v>
      </c>
      <c r="DB42" s="113">
        <f>VLOOKUP($A42,'[1]Formated Data'!$A:$ZZ,MATCH(DB$1,'[1]Formated Data'!$1:$1,0),FALSE)</f>
        <v>-5.9999999999999995E-4</v>
      </c>
      <c r="DC42" s="113">
        <f>VLOOKUP($A42,'[1]Formated Data'!$A:$ZZ,MATCH(DC$1,'[1]Formated Data'!$1:$1,0),FALSE)</f>
        <v>6.1999999999999998E-3</v>
      </c>
      <c r="DD42" s="113">
        <f>VLOOKUP($A42,'[1]Formated Data'!$A:$ZZ,MATCH(DD$1,'[1]Formated Data'!$1:$1,0),FALSE)</f>
        <v>0</v>
      </c>
      <c r="DF42" s="26">
        <v>40512</v>
      </c>
      <c r="DG42" s="27">
        <v>4992.9083000000001</v>
      </c>
      <c r="DH42" s="27">
        <f t="shared" si="5"/>
        <v>-9.7831090682198862E-4</v>
      </c>
      <c r="DI42" s="26">
        <v>40512</v>
      </c>
      <c r="DJ42" s="27">
        <v>10653.18</v>
      </c>
      <c r="DK42" s="27">
        <f t="shared" si="6"/>
        <v>1.8827893119262029E-3</v>
      </c>
      <c r="DL42" s="26">
        <v>40512</v>
      </c>
      <c r="DM42" s="27">
        <v>14108.61</v>
      </c>
      <c r="DN42" s="27">
        <f t="shared" si="7"/>
        <v>-9.1628110804911067E-3</v>
      </c>
      <c r="DO42" s="26">
        <v>40512</v>
      </c>
      <c r="DP42" s="27">
        <v>8425.9</v>
      </c>
      <c r="DQ42" s="27">
        <f t="shared" si="8"/>
        <v>4.6369325898025782E-3</v>
      </c>
      <c r="DR42" s="26">
        <v>40512</v>
      </c>
      <c r="DS42" s="27">
        <v>10971.03</v>
      </c>
      <c r="DT42" s="27">
        <f t="shared" si="9"/>
        <v>-2.6345660101403046E-2</v>
      </c>
      <c r="DU42" s="26">
        <v>40512</v>
      </c>
      <c r="DV42" s="27">
        <v>6350.87</v>
      </c>
      <c r="DW42" s="27">
        <f t="shared" si="10"/>
        <v>-1.9157449403275351E-3</v>
      </c>
      <c r="DX42" s="26">
        <v>40512</v>
      </c>
      <c r="DY42" s="27">
        <v>5196.16</v>
      </c>
      <c r="DZ42" s="27">
        <f t="shared" si="11"/>
        <v>1.4496545234102154E-2</v>
      </c>
      <c r="EA42" s="26">
        <v>40512</v>
      </c>
      <c r="EB42" s="27">
        <v>6281.52</v>
      </c>
      <c r="EC42" s="27">
        <f t="shared" si="12"/>
        <v>-3.4837899065276456E-3</v>
      </c>
      <c r="ED42" s="26">
        <v>40512</v>
      </c>
      <c r="EE42" s="27">
        <v>13016.37</v>
      </c>
      <c r="EF42" s="27">
        <f t="shared" si="13"/>
        <v>-2.2704294576340045E-3</v>
      </c>
      <c r="EG42" s="26">
        <v>40512</v>
      </c>
      <c r="EH42" s="27">
        <v>3703.51</v>
      </c>
      <c r="EI42" s="27">
        <f t="shared" si="14"/>
        <v>2.2136047389544888E-3</v>
      </c>
      <c r="EK42" s="26">
        <v>40512</v>
      </c>
      <c r="EL42" s="27">
        <v>81.194999999999993</v>
      </c>
      <c r="EM42" s="27">
        <f t="shared" si="15"/>
        <v>5.0850309321046616E-2</v>
      </c>
      <c r="EO42" s="26">
        <v>40512</v>
      </c>
      <c r="EP42" s="27">
        <v>7612.1165000000001</v>
      </c>
      <c r="EQ42" s="27">
        <f t="shared" si="16"/>
        <v>-2.2586032138682155E-2</v>
      </c>
      <c r="ES42" s="26">
        <v>40512</v>
      </c>
      <c r="ET42" s="27">
        <v>1352.7849000000001</v>
      </c>
      <c r="EU42" s="27">
        <f t="shared" si="17"/>
        <v>-2.6327805575472762E-2</v>
      </c>
      <c r="EW42" s="26">
        <v>40512</v>
      </c>
      <c r="EX42" s="27">
        <v>1482.9486999999999</v>
      </c>
      <c r="EY42" s="27">
        <f t="shared" si="18"/>
        <v>-2.1059436488324423E-2</v>
      </c>
      <c r="FA42" s="26">
        <v>40512</v>
      </c>
      <c r="FB42" s="27">
        <v>121.91419999999999</v>
      </c>
      <c r="FC42" s="27">
        <f t="shared" si="19"/>
        <v>-1.2963565676830657E-2</v>
      </c>
      <c r="FE42" s="26">
        <v>40512</v>
      </c>
      <c r="FF42" s="27">
        <v>615.46439999999996</v>
      </c>
      <c r="FG42" s="27">
        <f t="shared" si="20"/>
        <v>-8.7503976099115865E-3</v>
      </c>
      <c r="FI42" s="6">
        <f>VLOOKUP($A42,Funds!$A:$CD,MATCH(Factors!FI$1,Funds!$1:$1,0),FALSE)</f>
        <v>3.5200000000000002E-2</v>
      </c>
      <c r="FJ42" s="6">
        <f>VLOOKUP($A42,Funds!$A:$CD,MATCH(Factors!FJ$1,Funds!$1:$1,0),FALSE)</f>
        <v>3.7400000000000003E-2</v>
      </c>
    </row>
    <row r="43" spans="1:166" x14ac:dyDescent="0.25">
      <c r="A43" s="26">
        <f t="shared" si="21"/>
        <v>40482</v>
      </c>
      <c r="B43" s="26">
        <v>40480</v>
      </c>
      <c r="C43" s="27">
        <v>748.16539999999998</v>
      </c>
      <c r="D43" s="27">
        <f t="shared" si="22"/>
        <v>2.9999822405611054E-2</v>
      </c>
      <c r="E43" s="26">
        <v>40480</v>
      </c>
      <c r="F43" s="27">
        <v>602.9665</v>
      </c>
      <c r="G43" s="27">
        <f t="shared" si="23"/>
        <v>4.7742710137951727E-2</v>
      </c>
      <c r="H43" s="26">
        <v>40480</v>
      </c>
      <c r="I43" s="27">
        <v>953.81140000000005</v>
      </c>
      <c r="J43" s="27">
        <f t="shared" si="24"/>
        <v>2.026023491804807E-2</v>
      </c>
      <c r="K43" s="26">
        <v>40480</v>
      </c>
      <c r="L43" s="27">
        <v>1904.6801</v>
      </c>
      <c r="M43" s="27">
        <f t="shared" si="25"/>
        <v>4.0200649904190033E-2</v>
      </c>
      <c r="N43" s="26">
        <v>40480</v>
      </c>
      <c r="O43" s="27">
        <v>1248.3</v>
      </c>
      <c r="P43" s="27">
        <f t="shared" si="26"/>
        <v>3.7742123202261002E-2</v>
      </c>
      <c r="Q43" s="26"/>
      <c r="S43" s="27" t="e">
        <f t="shared" si="27"/>
        <v>#DIV/0!</v>
      </c>
      <c r="T43" s="26">
        <v>40480</v>
      </c>
      <c r="U43" s="27">
        <v>1403.9821999999999</v>
      </c>
      <c r="V43" s="27">
        <f t="shared" si="28"/>
        <v>3.8029322186353909E-2</v>
      </c>
      <c r="W43" s="26">
        <v>40480</v>
      </c>
      <c r="X43" s="27">
        <v>124.15900000000001</v>
      </c>
      <c r="Y43" s="27">
        <f t="shared" si="29"/>
        <v>1.5391283724657923E-2</v>
      </c>
      <c r="Z43" s="26">
        <v>40480</v>
      </c>
      <c r="AA43" s="27">
        <v>112.26</v>
      </c>
      <c r="AB43" s="27">
        <f t="shared" si="30"/>
        <v>3.3068191974261474E-3</v>
      </c>
      <c r="AC43" s="26">
        <v>40480</v>
      </c>
      <c r="AD43" s="27">
        <v>970.38900000000001</v>
      </c>
      <c r="AE43" s="27">
        <f t="shared" si="31"/>
        <v>1.2805285350478091E-2</v>
      </c>
      <c r="AF43" s="26">
        <v>40480</v>
      </c>
      <c r="AG43" s="27">
        <v>311.92250000000001</v>
      </c>
      <c r="AH43" s="27">
        <f t="shared" si="32"/>
        <v>5.010692205866718E-2</v>
      </c>
      <c r="AI43" s="26">
        <v>40480</v>
      </c>
      <c r="AJ43" s="27">
        <v>120.87</v>
      </c>
      <c r="AK43" s="27">
        <f t="shared" si="33"/>
        <v>7.2398190045249056E-2</v>
      </c>
      <c r="AL43" s="26">
        <v>40480</v>
      </c>
      <c r="AM43" s="27">
        <v>144.86369999999999</v>
      </c>
      <c r="AN43" s="27">
        <f t="shared" si="34"/>
        <v>4.6061186065138315E-3</v>
      </c>
      <c r="AO43" s="26">
        <v>40480</v>
      </c>
      <c r="AP43" s="27">
        <v>300.67</v>
      </c>
      <c r="AQ43" s="27">
        <f t="shared" si="35"/>
        <v>4.8141950777382592E-2</v>
      </c>
      <c r="AR43" s="26">
        <v>40480</v>
      </c>
      <c r="AS43" s="27">
        <v>1668.58</v>
      </c>
      <c r="AT43" s="27">
        <f t="shared" si="36"/>
        <v>3.5605595852428173E-3</v>
      </c>
      <c r="AU43" s="26">
        <v>40480</v>
      </c>
      <c r="AV43" s="27">
        <v>1203.68</v>
      </c>
      <c r="AW43" s="27">
        <f t="shared" si="37"/>
        <v>2.582283659172635E-2</v>
      </c>
      <c r="AY43" s="27">
        <f t="shared" si="38"/>
        <v>-1.7742887732340673E-2</v>
      </c>
      <c r="AZ43" s="27">
        <f t="shared" si="39"/>
        <v>2.4585267019290313E-3</v>
      </c>
      <c r="BA43" s="27">
        <f t="shared" si="3"/>
        <v>2.2262277006483533E-2</v>
      </c>
      <c r="BC43" s="26">
        <v>40480</v>
      </c>
      <c r="BD43" s="27">
        <v>1440.42</v>
      </c>
      <c r="BE43" s="27">
        <f t="shared" si="40"/>
        <v>3.4763102345638508E-3</v>
      </c>
      <c r="BF43" s="26">
        <v>40480</v>
      </c>
      <c r="BG43" s="27">
        <v>1077.98</v>
      </c>
      <c r="BH43" s="27">
        <f t="shared" si="41"/>
        <v>5.2314033402651727E-3</v>
      </c>
      <c r="BI43" s="26">
        <v>40480</v>
      </c>
      <c r="BJ43" s="27">
        <v>997.54</v>
      </c>
      <c r="BK43" s="27">
        <f t="shared" si="42"/>
        <v>-6.0382622558788901E-3</v>
      </c>
      <c r="BL43" s="26">
        <v>40482</v>
      </c>
      <c r="BM43" s="27">
        <v>358.04</v>
      </c>
      <c r="BN43" s="27">
        <f t="shared" si="43"/>
        <v>1.9795494032869287E-2</v>
      </c>
      <c r="BP43" s="26">
        <v>40451</v>
      </c>
      <c r="BQ43" s="27">
        <v>2.4379999999999999E-2</v>
      </c>
      <c r="BR43" s="27">
        <f t="shared" si="44"/>
        <v>2.4379999999999999E-2</v>
      </c>
      <c r="BT43" s="26">
        <v>40480</v>
      </c>
      <c r="BU43" s="27">
        <v>1019.78</v>
      </c>
      <c r="BV43" s="27">
        <f t="shared" si="4"/>
        <v>1.9107389123178775E-2</v>
      </c>
      <c r="BX43" s="6">
        <f>VLOOKUP($A43,Replications!$A:$AK,MATCH(BX$2,Replications!$1:$1,0),FALSE)</f>
        <v>3.6600000000000001E-2</v>
      </c>
      <c r="BY43" s="6">
        <f>VLOOKUP($A43,Replications!$A:$AK,MATCH(BY$2,Replications!$1:$1,0),FALSE)</f>
        <v>3.2099999999999997E-2</v>
      </c>
      <c r="BZ43" s="6">
        <f>VLOOKUP($A43,Replications!$A:$AK,MATCH(BZ$2,Replications!$1:$1,0),FALSE)</f>
        <v>3.32E-2</v>
      </c>
      <c r="CA43" s="6">
        <f>VLOOKUP($A43,Replications!$A:$AK,MATCH(CA$2,Replications!$1:$1,0),FALSE)</f>
        <v>5.4899999999999997E-2</v>
      </c>
      <c r="CB43" s="6">
        <f>VLOOKUP($A43,Replications!$A:$AK,MATCH(CB$2,Replications!$1:$1,0),FALSE)</f>
        <v>5.0900000000000001E-2</v>
      </c>
      <c r="CC43" s="6">
        <f>VLOOKUP($A43,Replications!$A:$AK,MATCH(CC$2,Replications!$1:$1,0),FALSE)</f>
        <v>4.6100000000000002E-2</v>
      </c>
      <c r="CD43" s="6">
        <f>VLOOKUP($A43,Replications!$A:$AK,MATCH(CD$2,Replications!$1:$1,0),FALSE)</f>
        <v>3.8600000000000002E-2</v>
      </c>
      <c r="CE43" s="6">
        <f>VLOOKUP($A43,Replications!$A:$AK,MATCH(CE$2,Replications!$1:$1,0),FALSE)</f>
        <v>3.8100000000000002E-2</v>
      </c>
      <c r="CF43" s="6">
        <f>VLOOKUP($A43,Replications!$A:$AK,MATCH(CF$2,Replications!$1:$1,0),FALSE)</f>
        <v>4.1771428571428577E-2</v>
      </c>
      <c r="CG43" s="6" t="str">
        <f>VLOOKUP($A43,Replications!$A:$AK,MATCH(CG$2,Replications!$1:$1,0),FALSE)</f>
        <v>NA</v>
      </c>
      <c r="CH43" s="113">
        <f>VLOOKUP($A43,'[1]Formated Data'!$A:$ZZ,MATCH(CH$1,'[1]Formated Data'!$1:$1,0),FALSE)</f>
        <v>1.4E-3</v>
      </c>
      <c r="CI43" s="113">
        <f>VLOOKUP($A43,'[1]Formated Data'!$A:$ZZ,MATCH(CI$1,'[1]Formated Data'!$1:$1,0),FALSE)</f>
        <v>2.8999999999999998E-3</v>
      </c>
      <c r="CJ43" s="113">
        <f>VLOOKUP($A43,'[1]Formated Data'!$A:$ZZ,MATCH(CJ$1,'[1]Formated Data'!$1:$1,0),FALSE)</f>
        <v>6.4000000000000003E-3</v>
      </c>
      <c r="CK43" s="113">
        <f>VLOOKUP($A43,'[1]Formated Data'!$A:$ZZ,MATCH(CK$1,'[1]Formated Data'!$1:$1,0),FALSE)</f>
        <v>8.5000000000000006E-3</v>
      </c>
      <c r="CL43" s="113">
        <f>VLOOKUP($A43,'[1]Formated Data'!$A:$ZZ,MATCH(CL$1,'[1]Formated Data'!$1:$1,0),FALSE)</f>
        <v>2.0500000000000001E-2</v>
      </c>
      <c r="CM43" s="113">
        <f>VLOOKUP($A43,'[1]Formated Data'!$A:$ZZ,MATCH(CM$1,'[1]Formated Data'!$1:$1,0),FALSE)</f>
        <v>5.7999999999999996E-3</v>
      </c>
      <c r="CN43" s="113">
        <f>VLOOKUP($A43,'[1]Formated Data'!$A:$ZZ,MATCH(CN$1,'[1]Formated Data'!$1:$1,0),FALSE)</f>
        <v>1.6500000000000001E-2</v>
      </c>
      <c r="CO43" s="113">
        <f>VLOOKUP($A43,'[1]Formated Data'!$A:$ZZ,MATCH(CO$1,'[1]Formated Data'!$1:$1,0),FALSE)</f>
        <v>1.7999999999999999E-2</v>
      </c>
      <c r="CP43" s="113">
        <f>VLOOKUP($A43,'[1]Formated Data'!$A:$ZZ,MATCH(CP$1,'[1]Formated Data'!$1:$1,0),FALSE)</f>
        <v>2.2499999999999999E-2</v>
      </c>
      <c r="CQ43" s="113">
        <f>VLOOKUP($A43,'[1]Formated Data'!$A:$ZZ,MATCH(CQ$1,'[1]Formated Data'!$1:$1,0),FALSE)</f>
        <v>6.0000000000000001E-3</v>
      </c>
      <c r="CR43" s="113">
        <f>VLOOKUP($A43,'[1]Formated Data'!$A:$ZZ,MATCH(CR$1,'[1]Formated Data'!$1:$1,0),FALSE)</f>
        <v>9.4999999999999998E-3</v>
      </c>
      <c r="CS43" s="113">
        <f>VLOOKUP($A43,'[1]Formated Data'!$A:$ZZ,MATCH(CS$1,'[1]Formated Data'!$1:$1,0),FALSE)</f>
        <v>5.0000000000000001E-3</v>
      </c>
      <c r="CT43" s="113">
        <f>VLOOKUP($A43,'[1]Formated Data'!$A:$ZZ,MATCH(CT$1,'[1]Formated Data'!$1:$1,0),FALSE)</f>
        <v>1E-4</v>
      </c>
      <c r="CU43" s="113">
        <f>VLOOKUP($A43,'[1]Formated Data'!$A:$ZZ,MATCH(CU$1,'[1]Formated Data'!$1:$1,0),FALSE)</f>
        <v>1.95E-2</v>
      </c>
      <c r="CV43" s="113">
        <f>VLOOKUP($A43,'[1]Formated Data'!$A:$ZZ,MATCH(CV$1,'[1]Formated Data'!$1:$1,0),FALSE)</f>
        <v>5.21E-2</v>
      </c>
      <c r="CW43" s="113">
        <f>VLOOKUP($A43,'[1]Formated Data'!$A:$ZZ,MATCH(CW$1,'[1]Formated Data'!$1:$1,0),FALSE)</f>
        <v>-3.0999999999999999E-3</v>
      </c>
      <c r="CX43" s="113">
        <f>VLOOKUP($A43,'[1]Formated Data'!$A:$ZZ,MATCH(CX$1,'[1]Formated Data'!$1:$1,0),FALSE)</f>
        <v>-6.6E-3</v>
      </c>
      <c r="CY43" s="113">
        <f>VLOOKUP($A43,'[1]Formated Data'!$A:$ZZ,MATCH(CY$1,'[1]Formated Data'!$1:$1,0),FALSE)</f>
        <v>2.8000000000000001E-2</v>
      </c>
      <c r="CZ43" s="113">
        <f>VLOOKUP($A43,'[1]Formated Data'!$A:$ZZ,MATCH(CZ$1,'[1]Formated Data'!$1:$1,0),FALSE)</f>
        <v>2.5100000000000001E-2</v>
      </c>
      <c r="DA43" s="113">
        <f>VLOOKUP($A43,'[1]Formated Data'!$A:$ZZ,MATCH(DA$1,'[1]Formated Data'!$1:$1,0),FALSE)</f>
        <v>-2E-3</v>
      </c>
      <c r="DB43" s="113">
        <f>VLOOKUP($A43,'[1]Formated Data'!$A:$ZZ,MATCH(DB$1,'[1]Formated Data'!$1:$1,0),FALSE)</f>
        <v>8.0000000000000002E-3</v>
      </c>
      <c r="DC43" s="113">
        <f>VLOOKUP($A43,'[1]Formated Data'!$A:$ZZ,MATCH(DC$1,'[1]Formated Data'!$1:$1,0),FALSE)</f>
        <v>2.1700000000000001E-2</v>
      </c>
      <c r="DD43" s="113">
        <f>VLOOKUP($A43,'[1]Formated Data'!$A:$ZZ,MATCH(DD$1,'[1]Formated Data'!$1:$1,0),FALSE)</f>
        <v>1.4E-2</v>
      </c>
      <c r="DF43" s="26">
        <v>40482</v>
      </c>
      <c r="DG43" s="27">
        <v>4997.7977000000001</v>
      </c>
      <c r="DH43" s="27">
        <f t="shared" si="5"/>
        <v>1.480849902204473E-2</v>
      </c>
      <c r="DI43" s="26">
        <v>40482</v>
      </c>
      <c r="DJ43" s="27">
        <v>10633.16</v>
      </c>
      <c r="DK43" s="27">
        <f t="shared" si="6"/>
        <v>2.1418437127468382E-2</v>
      </c>
      <c r="DL43" s="26">
        <v>40482</v>
      </c>
      <c r="DM43" s="27">
        <v>14239.08</v>
      </c>
      <c r="DN43" s="27">
        <f t="shared" si="7"/>
        <v>2.2308441194799578E-2</v>
      </c>
      <c r="DO43" s="26">
        <v>40482</v>
      </c>
      <c r="DP43" s="27">
        <v>8387.01</v>
      </c>
      <c r="DQ43" s="27">
        <f t="shared" si="8"/>
        <v>1.560766857347673E-2</v>
      </c>
      <c r="DR43" s="26">
        <v>40482</v>
      </c>
      <c r="DS43" s="27">
        <v>11267.89</v>
      </c>
      <c r="DT43" s="27">
        <f t="shared" si="9"/>
        <v>3.3204441318678057E-2</v>
      </c>
      <c r="DU43" s="26">
        <v>40482</v>
      </c>
      <c r="DV43" s="27">
        <v>6363.06</v>
      </c>
      <c r="DW43" s="27">
        <f t="shared" si="10"/>
        <v>2.0160934761940696E-2</v>
      </c>
      <c r="DX43" s="26">
        <v>40482</v>
      </c>
      <c r="DY43" s="27">
        <v>5121.91</v>
      </c>
      <c r="DZ43" s="27">
        <f t="shared" si="11"/>
        <v>1.1455597464405054E-2</v>
      </c>
      <c r="EA43" s="26">
        <v>40482</v>
      </c>
      <c r="EB43" s="27">
        <v>6303.48</v>
      </c>
      <c r="EC43" s="27">
        <f t="shared" si="12"/>
        <v>3.2787511459710927E-3</v>
      </c>
      <c r="ED43" s="26">
        <v>40482</v>
      </c>
      <c r="EE43" s="27">
        <v>13045.99</v>
      </c>
      <c r="EF43" s="27">
        <f t="shared" si="13"/>
        <v>2.3339307915864138E-2</v>
      </c>
      <c r="EG43" s="26">
        <v>40482</v>
      </c>
      <c r="EH43" s="27">
        <v>3695.33</v>
      </c>
      <c r="EI43" s="27">
        <f t="shared" si="14"/>
        <v>2.5879276313049759E-2</v>
      </c>
      <c r="EK43" s="26">
        <v>40480</v>
      </c>
      <c r="EL43" s="27">
        <v>77.266000000000005</v>
      </c>
      <c r="EM43" s="27">
        <f t="shared" si="15"/>
        <v>-1.8470528455284518E-2</v>
      </c>
      <c r="EO43" s="26">
        <v>40480</v>
      </c>
      <c r="EP43" s="27">
        <v>7788.0168999999996</v>
      </c>
      <c r="EQ43" s="27">
        <f t="shared" si="16"/>
        <v>2.4242133155580881E-2</v>
      </c>
      <c r="ES43" s="26">
        <v>40480</v>
      </c>
      <c r="ET43" s="27">
        <v>1389.3638000000001</v>
      </c>
      <c r="EU43" s="27">
        <f t="shared" si="17"/>
        <v>2.9070785012446088E-2</v>
      </c>
      <c r="EW43" s="26">
        <v>40480</v>
      </c>
      <c r="EX43" s="27">
        <v>1514.8506</v>
      </c>
      <c r="EY43" s="27">
        <f t="shared" si="18"/>
        <v>3.7633081004941671E-2</v>
      </c>
      <c r="FA43" s="26">
        <v>40480</v>
      </c>
      <c r="FB43" s="27">
        <v>123.5154</v>
      </c>
      <c r="FC43" s="27">
        <f t="shared" si="19"/>
        <v>2.4796995188617998E-2</v>
      </c>
      <c r="FE43" s="26">
        <v>40480</v>
      </c>
      <c r="FF43" s="27">
        <v>620.89750000000004</v>
      </c>
      <c r="FG43" s="27">
        <f t="shared" si="20"/>
        <v>4.0598417727618186E-2</v>
      </c>
      <c r="FI43" s="6">
        <f>VLOOKUP($A43,Funds!$A:$CD,MATCH(Factors!FI$1,Funds!$1:$1,0),FALSE)</f>
        <v>5.0799999999999998E-2</v>
      </c>
      <c r="FJ43" s="6">
        <f>VLOOKUP($A43,Funds!$A:$CD,MATCH(Factors!FJ$1,Funds!$1:$1,0),FALSE)</f>
        <v>4.5425E-2</v>
      </c>
    </row>
    <row r="44" spans="1:166" x14ac:dyDescent="0.25">
      <c r="A44" s="26">
        <f t="shared" si="21"/>
        <v>40451</v>
      </c>
      <c r="B44" s="26">
        <v>40451</v>
      </c>
      <c r="C44" s="27">
        <v>726.37429999999995</v>
      </c>
      <c r="D44" s="27">
        <f t="shared" si="22"/>
        <v>7.7548561494463097E-2</v>
      </c>
      <c r="E44" s="26">
        <v>40451</v>
      </c>
      <c r="F44" s="27">
        <v>575.49099999999999</v>
      </c>
      <c r="G44" s="27">
        <f t="shared" si="23"/>
        <v>0.10641600585073463</v>
      </c>
      <c r="H44" s="26">
        <v>40451</v>
      </c>
      <c r="I44" s="27">
        <v>934.87070000000006</v>
      </c>
      <c r="J44" s="27">
        <f t="shared" si="24"/>
        <v>9.1996684617432489E-3</v>
      </c>
      <c r="K44" s="26">
        <v>40451</v>
      </c>
      <c r="L44" s="27">
        <v>1831.0699</v>
      </c>
      <c r="M44" s="27">
        <f t="shared" si="25"/>
        <v>0.11829940697582098</v>
      </c>
      <c r="N44" s="26">
        <v>40451</v>
      </c>
      <c r="O44" s="27">
        <v>1202.9000000000001</v>
      </c>
      <c r="P44" s="27">
        <f t="shared" si="26"/>
        <v>8.6797430499715666E-2</v>
      </c>
      <c r="Q44" s="26"/>
      <c r="S44" s="27" t="e">
        <f t="shared" si="27"/>
        <v>#DIV/0!</v>
      </c>
      <c r="T44" s="26">
        <v>40451</v>
      </c>
      <c r="U44" s="27">
        <v>1352.5458000000001</v>
      </c>
      <c r="V44" s="27">
        <f t="shared" si="28"/>
        <v>8.9211230808889042E-2</v>
      </c>
      <c r="W44" s="26">
        <v>40451</v>
      </c>
      <c r="X44" s="27">
        <v>122.277</v>
      </c>
      <c r="Y44" s="27">
        <f t="shared" si="29"/>
        <v>4.4027895285894125E-3</v>
      </c>
      <c r="Z44" s="26">
        <v>40451</v>
      </c>
      <c r="AA44" s="27">
        <v>111.89</v>
      </c>
      <c r="AB44" s="27">
        <f t="shared" si="30"/>
        <v>5.626357028226181E-2</v>
      </c>
      <c r="AC44" s="26">
        <v>40451</v>
      </c>
      <c r="AD44" s="27">
        <v>958.12</v>
      </c>
      <c r="AE44" s="27">
        <f t="shared" si="31"/>
        <v>7.9097328952946189E-3</v>
      </c>
      <c r="AF44" s="26">
        <v>40451</v>
      </c>
      <c r="AG44" s="27">
        <v>297.03879999999998</v>
      </c>
      <c r="AH44" s="27">
        <f t="shared" si="32"/>
        <v>7.8413668287706351E-2</v>
      </c>
      <c r="AI44" s="26">
        <v>40451</v>
      </c>
      <c r="AJ44" s="27">
        <v>112.71</v>
      </c>
      <c r="AK44" s="27">
        <f t="shared" si="33"/>
        <v>7.5579730890352081E-2</v>
      </c>
      <c r="AL44" s="26">
        <v>40451</v>
      </c>
      <c r="AM44" s="27">
        <v>144.1995</v>
      </c>
      <c r="AN44" s="27">
        <f t="shared" si="34"/>
        <v>3.3551980172186191E-3</v>
      </c>
      <c r="AO44" s="26">
        <v>40451</v>
      </c>
      <c r="AP44" s="27">
        <v>286.86</v>
      </c>
      <c r="AQ44" s="27">
        <f t="shared" si="35"/>
        <v>8.5809455316249839E-2</v>
      </c>
      <c r="AR44" s="26">
        <v>40451</v>
      </c>
      <c r="AS44" s="27">
        <v>1662.66</v>
      </c>
      <c r="AT44" s="27">
        <f t="shared" si="36"/>
        <v>1.065693694344505E-3</v>
      </c>
      <c r="AU44" s="26">
        <v>40451</v>
      </c>
      <c r="AV44" s="27">
        <v>1173.3800000000001</v>
      </c>
      <c r="AW44" s="27">
        <f t="shared" si="37"/>
        <v>3.0130107281442831E-2</v>
      </c>
      <c r="AY44" s="27">
        <f t="shared" si="38"/>
        <v>-2.8867444356271532E-2</v>
      </c>
      <c r="AZ44" s="27">
        <f t="shared" si="39"/>
        <v>3.1501976476105309E-2</v>
      </c>
      <c r="BA44" s="27">
        <f t="shared" si="3"/>
        <v>2.9064413587098326E-2</v>
      </c>
      <c r="BC44" s="26">
        <v>40451</v>
      </c>
      <c r="BD44" s="27">
        <v>1435.43</v>
      </c>
      <c r="BE44" s="27">
        <f t="shared" si="40"/>
        <v>4.1593196479236205E-2</v>
      </c>
      <c r="BF44" s="26">
        <v>40451</v>
      </c>
      <c r="BG44" s="27">
        <v>1072.3699999999999</v>
      </c>
      <c r="BH44" s="27">
        <f t="shared" si="41"/>
        <v>1.9159673449216319E-2</v>
      </c>
      <c r="BI44" s="26">
        <v>40451</v>
      </c>
      <c r="BJ44" s="27">
        <v>1003.6</v>
      </c>
      <c r="BK44" s="27">
        <f t="shared" si="42"/>
        <v>1.3389341034392155E-2</v>
      </c>
      <c r="BL44" s="26">
        <v>40451</v>
      </c>
      <c r="BM44" s="27">
        <v>351.09</v>
      </c>
      <c r="BN44" s="27">
        <f t="shared" si="43"/>
        <v>1.1058315334773194E-2</v>
      </c>
      <c r="BP44" s="26">
        <v>40421</v>
      </c>
      <c r="BQ44" s="27">
        <v>1.358E-2</v>
      </c>
      <c r="BR44" s="27">
        <f t="shared" si="44"/>
        <v>1.358E-2</v>
      </c>
      <c r="BT44" s="26">
        <v>40451</v>
      </c>
      <c r="BU44" s="27">
        <v>1000.66</v>
      </c>
      <c r="BV44" s="27">
        <f t="shared" si="4"/>
        <v>4.0641444289606588E-2</v>
      </c>
      <c r="BX44" s="6">
        <f>VLOOKUP($A44,Replications!$A:$AK,MATCH(BX$2,Replications!$1:$1,0),FALSE)</f>
        <v>0.1037</v>
      </c>
      <c r="BY44" s="6">
        <f>VLOOKUP($A44,Replications!$A:$AK,MATCH(BY$2,Replications!$1:$1,0),FALSE)</f>
        <v>5.9700000000000003E-2</v>
      </c>
      <c r="BZ44" s="6">
        <f>VLOOKUP($A44,Replications!$A:$AK,MATCH(BZ$2,Replications!$1:$1,0),FALSE)</f>
        <v>9.3899999999999997E-2</v>
      </c>
      <c r="CA44" s="6">
        <f>VLOOKUP($A44,Replications!$A:$AK,MATCH(CA$2,Replications!$1:$1,0),FALSE)</f>
        <v>9.9400000000000002E-2</v>
      </c>
      <c r="CB44" s="6">
        <f>VLOOKUP($A44,Replications!$A:$AK,MATCH(CB$2,Replications!$1:$1,0),FALSE)</f>
        <v>0.12479999999999999</v>
      </c>
      <c r="CC44" s="6">
        <f>VLOOKUP($A44,Replications!$A:$AK,MATCH(CC$2,Replications!$1:$1,0),FALSE)</f>
        <v>2.9600000000000001E-2</v>
      </c>
      <c r="CD44" s="6">
        <f>VLOOKUP($A44,Replications!$A:$AK,MATCH(CD$2,Replications!$1:$1,0),FALSE)</f>
        <v>0.12479999999999999</v>
      </c>
      <c r="CE44" s="6">
        <f>VLOOKUP($A44,Replications!$A:$AK,MATCH(CE$2,Replications!$1:$1,0),FALSE)</f>
        <v>8.9200000000000002E-2</v>
      </c>
      <c r="CF44" s="6">
        <f>VLOOKUP($A44,Replications!$A:$AK,MATCH(CF$2,Replications!$1:$1,0),FALSE)</f>
        <v>9.0842857142857128E-2</v>
      </c>
      <c r="CG44" s="6" t="str">
        <f>VLOOKUP($A44,Replications!$A:$AK,MATCH(CG$2,Replications!$1:$1,0),FALSE)</f>
        <v>NA</v>
      </c>
      <c r="CH44" s="113">
        <f>VLOOKUP($A44,'[1]Formated Data'!$A:$ZZ,MATCH(CH$1,'[1]Formated Data'!$1:$1,0),FALSE)</f>
        <v>1.6E-2</v>
      </c>
      <c r="CI44" s="113">
        <f>VLOOKUP($A44,'[1]Formated Data'!$A:$ZZ,MATCH(CI$1,'[1]Formated Data'!$1:$1,0),FALSE)</f>
        <v>-6.9999999999999999E-4</v>
      </c>
      <c r="CJ44" s="113">
        <f>VLOOKUP($A44,'[1]Formated Data'!$A:$ZZ,MATCH(CJ$1,'[1]Formated Data'!$1:$1,0),FALSE)</f>
        <v>1.2E-2</v>
      </c>
      <c r="CK44" s="113">
        <f>VLOOKUP($A44,'[1]Formated Data'!$A:$ZZ,MATCH(CK$1,'[1]Formated Data'!$1:$1,0),FALSE)</f>
        <v>6.4999999999999997E-3</v>
      </c>
      <c r="CL44" s="113">
        <f>VLOOKUP($A44,'[1]Formated Data'!$A:$ZZ,MATCH(CL$1,'[1]Formated Data'!$1:$1,0),FALSE)</f>
        <v>3.6700000000000003E-2</v>
      </c>
      <c r="CM44" s="113">
        <f>VLOOKUP($A44,'[1]Formated Data'!$A:$ZZ,MATCH(CM$1,'[1]Formated Data'!$1:$1,0),FALSE)</f>
        <v>1.14E-2</v>
      </c>
      <c r="CN44" s="113">
        <f>VLOOKUP($A44,'[1]Formated Data'!$A:$ZZ,MATCH(CN$1,'[1]Formated Data'!$1:$1,0),FALSE)</f>
        <v>7.6899999999999996E-2</v>
      </c>
      <c r="CO44" s="113">
        <f>VLOOKUP($A44,'[1]Formated Data'!$A:$ZZ,MATCH(CO$1,'[1]Formated Data'!$1:$1,0),FALSE)</f>
        <v>4.7E-2</v>
      </c>
      <c r="CP44" s="113">
        <f>VLOOKUP($A44,'[1]Formated Data'!$A:$ZZ,MATCH(CP$1,'[1]Formated Data'!$1:$1,0),FALSE)</f>
        <v>1.6999999999999999E-3</v>
      </c>
      <c r="CQ44" s="113">
        <f>VLOOKUP($A44,'[1]Formated Data'!$A:$ZZ,MATCH(CQ$1,'[1]Formated Data'!$1:$1,0),FALSE)</f>
        <v>3.4200000000000001E-2</v>
      </c>
      <c r="CR44" s="113">
        <f>VLOOKUP($A44,'[1]Formated Data'!$A:$ZZ,MATCH(CR$1,'[1]Formated Data'!$1:$1,0),FALSE)</f>
        <v>1.44E-2</v>
      </c>
      <c r="CS44" s="113">
        <f>VLOOKUP($A44,'[1]Formated Data'!$A:$ZZ,MATCH(CS$1,'[1]Formated Data'!$1:$1,0),FALSE)</f>
        <v>5.0000000000000001E-3</v>
      </c>
      <c r="CT44" s="113">
        <f>VLOOKUP($A44,'[1]Formated Data'!$A:$ZZ,MATCH(CT$1,'[1]Formated Data'!$1:$1,0),FALSE)</f>
        <v>1.37E-2</v>
      </c>
      <c r="CU44" s="113">
        <f>VLOOKUP($A44,'[1]Formated Data'!$A:$ZZ,MATCH(CU$1,'[1]Formated Data'!$1:$1,0),FALSE)</f>
        <v>2.63E-2</v>
      </c>
      <c r="CV44" s="113">
        <f>VLOOKUP($A44,'[1]Formated Data'!$A:$ZZ,MATCH(CV$1,'[1]Formated Data'!$1:$1,0),FALSE)</f>
        <v>4.07E-2</v>
      </c>
      <c r="CW44" s="113">
        <f>VLOOKUP($A44,'[1]Formated Data'!$A:$ZZ,MATCH(CW$1,'[1]Formated Data'!$1:$1,0),FALSE)</f>
        <v>1.3899999999999999E-2</v>
      </c>
      <c r="CX44" s="113">
        <f>VLOOKUP($A44,'[1]Formated Data'!$A:$ZZ,MATCH(CX$1,'[1]Formated Data'!$1:$1,0),FALSE)</f>
        <v>9.2999999999999992E-3</v>
      </c>
      <c r="CY44" s="113">
        <f>VLOOKUP($A44,'[1]Formated Data'!$A:$ZZ,MATCH(CY$1,'[1]Formated Data'!$1:$1,0),FALSE)</f>
        <v>3.7999999999999999E-2</v>
      </c>
      <c r="CZ44" s="113">
        <f>VLOOKUP($A44,'[1]Formated Data'!$A:$ZZ,MATCH(CZ$1,'[1]Formated Data'!$1:$1,0),FALSE)</f>
        <v>9.4000000000000004E-3</v>
      </c>
      <c r="DA44" s="113">
        <f>VLOOKUP($A44,'[1]Formated Data'!$A:$ZZ,MATCH(DA$1,'[1]Formated Data'!$1:$1,0),FALSE)</f>
        <v>3.3E-3</v>
      </c>
      <c r="DB44" s="113">
        <f>VLOOKUP($A44,'[1]Formated Data'!$A:$ZZ,MATCH(DB$1,'[1]Formated Data'!$1:$1,0),FALSE)</f>
        <v>2.9999999999999997E-4</v>
      </c>
      <c r="DC44" s="113">
        <f>VLOOKUP($A44,'[1]Formated Data'!$A:$ZZ,MATCH(DC$1,'[1]Formated Data'!$1:$1,0),FALSE)</f>
        <v>1.3599999999999999E-2</v>
      </c>
      <c r="DD44" s="113">
        <f>VLOOKUP($A44,'[1]Formated Data'!$A:$ZZ,MATCH(DD$1,'[1]Formated Data'!$1:$1,0),FALSE)</f>
        <v>1.6E-2</v>
      </c>
      <c r="DF44" s="26">
        <v>40451</v>
      </c>
      <c r="DG44" s="27">
        <v>4924.8678</v>
      </c>
      <c r="DH44" s="27">
        <f t="shared" si="5"/>
        <v>2.346586557236896E-2</v>
      </c>
      <c r="DI44" s="26">
        <v>40451</v>
      </c>
      <c r="DJ44" s="27">
        <v>10410.19</v>
      </c>
      <c r="DK44" s="27">
        <f t="shared" si="6"/>
        <v>3.4843056637984482E-2</v>
      </c>
      <c r="DL44" s="26">
        <v>40451</v>
      </c>
      <c r="DM44" s="27">
        <v>13928.36</v>
      </c>
      <c r="DN44" s="27">
        <f t="shared" si="7"/>
        <v>2.735308522502633E-2</v>
      </c>
      <c r="DO44" s="26">
        <v>40451</v>
      </c>
      <c r="DP44" s="27">
        <v>8258.1200000000008</v>
      </c>
      <c r="DQ44" s="27">
        <f t="shared" si="8"/>
        <v>1.6315203278547408E-2</v>
      </c>
      <c r="DR44" s="26">
        <v>40451</v>
      </c>
      <c r="DS44" s="27">
        <v>10905.77</v>
      </c>
      <c r="DT44" s="27">
        <f t="shared" si="9"/>
        <v>2.9601915368072218E-2</v>
      </c>
      <c r="DU44" s="26">
        <v>40451</v>
      </c>
      <c r="DV44" s="27">
        <v>6237.31</v>
      </c>
      <c r="DW44" s="27">
        <f t="shared" si="10"/>
        <v>2.2369050819231573E-2</v>
      </c>
      <c r="DX44" s="26">
        <v>40451</v>
      </c>
      <c r="DY44" s="27">
        <v>5063.8999999999996</v>
      </c>
      <c r="DZ44" s="27">
        <f t="shared" si="11"/>
        <v>8.3553367821997959E-3</v>
      </c>
      <c r="EA44" s="26">
        <v>40451</v>
      </c>
      <c r="EB44" s="27">
        <v>6282.88</v>
      </c>
      <c r="EC44" s="27">
        <f t="shared" si="12"/>
        <v>1.1898856498631094E-2</v>
      </c>
      <c r="ED44" s="26">
        <v>40451</v>
      </c>
      <c r="EE44" s="27">
        <v>12748.45</v>
      </c>
      <c r="EF44" s="27">
        <f t="shared" si="13"/>
        <v>4.8883934080942604E-2</v>
      </c>
      <c r="EG44" s="26">
        <v>40451</v>
      </c>
      <c r="EH44" s="27">
        <v>3602.11</v>
      </c>
      <c r="EI44" s="27">
        <f t="shared" si="14"/>
        <v>3.0867854332117028E-2</v>
      </c>
      <c r="EK44" s="26">
        <v>40451</v>
      </c>
      <c r="EL44" s="27">
        <v>78.72</v>
      </c>
      <c r="EM44" s="27">
        <f t="shared" si="15"/>
        <v>-5.3868897382274405E-2</v>
      </c>
      <c r="EO44" s="26">
        <v>40451</v>
      </c>
      <c r="EP44" s="27">
        <v>7603.6872999999996</v>
      </c>
      <c r="EQ44" s="27">
        <f t="shared" si="16"/>
        <v>6.3615733011959996E-2</v>
      </c>
      <c r="ES44" s="26">
        <v>40451</v>
      </c>
      <c r="ET44" s="27">
        <v>1350.1149</v>
      </c>
      <c r="EU44" s="27">
        <f t="shared" si="17"/>
        <v>0.11103495454649082</v>
      </c>
      <c r="EW44" s="26">
        <v>40451</v>
      </c>
      <c r="EX44" s="27">
        <v>1459.9096999999999</v>
      </c>
      <c r="EY44" s="27">
        <f t="shared" si="18"/>
        <v>9.3687958866997878E-2</v>
      </c>
      <c r="FA44" s="26">
        <v>40451</v>
      </c>
      <c r="FB44" s="27">
        <v>120.52670000000001</v>
      </c>
      <c r="FC44" s="27">
        <f t="shared" si="19"/>
        <v>3.3387749222773211E-2</v>
      </c>
      <c r="FE44" s="26">
        <v>40451</v>
      </c>
      <c r="FF44" s="27">
        <v>596.67349999999999</v>
      </c>
      <c r="FG44" s="27">
        <f t="shared" si="20"/>
        <v>7.4783736774907572E-2</v>
      </c>
      <c r="FI44" s="6">
        <f>VLOOKUP($A44,Funds!$A:$CD,MATCH(Factors!FI$1,Funds!$1:$1,0),FALSE)</f>
        <v>7.7700000000000005E-2</v>
      </c>
      <c r="FJ44" s="6">
        <f>VLOOKUP($A44,Funds!$A:$CD,MATCH(Factors!FJ$1,Funds!$1:$1,0),FALSE)</f>
        <v>7.7199999999999991E-2</v>
      </c>
    </row>
    <row r="45" spans="1:166" x14ac:dyDescent="0.25">
      <c r="A45" s="26">
        <f t="shared" si="21"/>
        <v>40421</v>
      </c>
      <c r="B45" s="26">
        <v>40421</v>
      </c>
      <c r="C45" s="27">
        <v>674.09889999999996</v>
      </c>
      <c r="D45" s="27">
        <f t="shared" si="22"/>
        <v>-4.271900057485245E-2</v>
      </c>
      <c r="E45" s="26">
        <v>40421</v>
      </c>
      <c r="F45" s="27">
        <v>520.13980000000004</v>
      </c>
      <c r="G45" s="27">
        <f t="shared" si="23"/>
        <v>-4.6625972203052868E-2</v>
      </c>
      <c r="H45" s="26">
        <v>40421</v>
      </c>
      <c r="I45" s="27">
        <v>926.34860000000003</v>
      </c>
      <c r="J45" s="27">
        <f t="shared" si="24"/>
        <v>-5.1647529559435412E-3</v>
      </c>
      <c r="K45" s="26">
        <v>40421</v>
      </c>
      <c r="L45" s="27">
        <v>1637.37</v>
      </c>
      <c r="M45" s="27">
        <f t="shared" si="25"/>
        <v>-6.6882084423244725E-2</v>
      </c>
      <c r="N45" s="26">
        <v>40421</v>
      </c>
      <c r="O45" s="27">
        <v>1106.83</v>
      </c>
      <c r="P45" s="27">
        <f t="shared" si="26"/>
        <v>-4.7084854328810599E-2</v>
      </c>
      <c r="Q45" s="26"/>
      <c r="S45" s="27" t="e">
        <f t="shared" si="27"/>
        <v>#DIV/0!</v>
      </c>
      <c r="T45" s="26">
        <v>40421</v>
      </c>
      <c r="U45" s="27">
        <v>1241.7663</v>
      </c>
      <c r="V45" s="27">
        <f t="shared" si="28"/>
        <v>-4.5064665980039886E-2</v>
      </c>
      <c r="W45" s="26">
        <v>40421</v>
      </c>
      <c r="X45" s="27">
        <v>121.741</v>
      </c>
      <c r="Y45" s="27">
        <f t="shared" si="29"/>
        <v>-5.8964700387300617E-3</v>
      </c>
      <c r="Z45" s="26">
        <v>40421</v>
      </c>
      <c r="AA45" s="27">
        <v>105.93</v>
      </c>
      <c r="AB45" s="27">
        <f t="shared" si="30"/>
        <v>-4.790580621966567E-2</v>
      </c>
      <c r="AC45" s="26">
        <v>40421</v>
      </c>
      <c r="AD45" s="27">
        <v>950.601</v>
      </c>
      <c r="AE45" s="27">
        <f t="shared" si="31"/>
        <v>-1.5649560843065347E-2</v>
      </c>
      <c r="AF45" s="26">
        <v>40421</v>
      </c>
      <c r="AG45" s="27">
        <v>275.44049999999999</v>
      </c>
      <c r="AH45" s="27">
        <f t="shared" si="32"/>
        <v>-1.8157144476502407E-2</v>
      </c>
      <c r="AI45" s="26">
        <v>40421</v>
      </c>
      <c r="AJ45" s="27">
        <v>104.79</v>
      </c>
      <c r="AK45" s="27">
        <f t="shared" si="33"/>
        <v>1.3540961408259999E-2</v>
      </c>
      <c r="AL45" s="26">
        <v>40421</v>
      </c>
      <c r="AM45" s="27">
        <v>143.71729999999999</v>
      </c>
      <c r="AN45" s="27">
        <f t="shared" si="34"/>
        <v>3.3840061550234335E-3</v>
      </c>
      <c r="AO45" s="26">
        <v>40421</v>
      </c>
      <c r="AP45" s="27">
        <v>264.19</v>
      </c>
      <c r="AQ45" s="27">
        <f t="shared" si="35"/>
        <v>-3.703298706032454E-2</v>
      </c>
      <c r="AR45" s="26">
        <v>40421</v>
      </c>
      <c r="AS45" s="27">
        <v>1660.89</v>
      </c>
      <c r="AT45" s="27">
        <f t="shared" si="36"/>
        <v>1.2867501326389474E-2</v>
      </c>
      <c r="AU45" s="26">
        <v>40421</v>
      </c>
      <c r="AV45" s="27">
        <v>1139.06</v>
      </c>
      <c r="AW45" s="27">
        <f t="shared" si="37"/>
        <v>3.6007552803751786E-4</v>
      </c>
      <c r="AY45" s="27">
        <f t="shared" si="38"/>
        <v>3.9069716282004174E-3</v>
      </c>
      <c r="AZ45" s="27">
        <f t="shared" si="39"/>
        <v>-1.9797230094434126E-2</v>
      </c>
      <c r="BA45" s="27">
        <f t="shared" si="3"/>
        <v>-1.2507425798351957E-2</v>
      </c>
      <c r="BC45" s="26">
        <v>40421</v>
      </c>
      <c r="BD45" s="27">
        <v>1378.11</v>
      </c>
      <c r="BE45" s="27">
        <f t="shared" si="40"/>
        <v>2.7872667332965229E-2</v>
      </c>
      <c r="BF45" s="26">
        <v>40421</v>
      </c>
      <c r="BG45" s="27">
        <v>1052.21</v>
      </c>
      <c r="BH45" s="27">
        <f t="shared" si="41"/>
        <v>-4.3433005299015059E-3</v>
      </c>
      <c r="BI45" s="26">
        <v>40421</v>
      </c>
      <c r="BJ45" s="27">
        <v>990.34</v>
      </c>
      <c r="BK45" s="27">
        <f t="shared" si="42"/>
        <v>-1.336972981589224E-2</v>
      </c>
      <c r="BL45" s="26">
        <v>40421</v>
      </c>
      <c r="BM45" s="27">
        <v>347.25</v>
      </c>
      <c r="BN45" s="27">
        <f t="shared" si="43"/>
        <v>1.3513513513513598E-2</v>
      </c>
      <c r="BP45" s="26">
        <v>40390</v>
      </c>
      <c r="BQ45" s="27">
        <v>2.215E-2</v>
      </c>
      <c r="BR45" s="27">
        <f t="shared" si="44"/>
        <v>2.215E-2</v>
      </c>
      <c r="BT45" s="26">
        <v>40421</v>
      </c>
      <c r="BU45" s="27">
        <v>961.58</v>
      </c>
      <c r="BV45" s="27">
        <f t="shared" si="4"/>
        <v>7.5547219631799667E-3</v>
      </c>
      <c r="BX45" s="6">
        <f>VLOOKUP($A45,Replications!$A:$AK,MATCH(BX$2,Replications!$1:$1,0),FALSE)</f>
        <v>-4.3499999999999997E-2</v>
      </c>
      <c r="BY45" s="6">
        <f>VLOOKUP($A45,Replications!$A:$AK,MATCH(BY$2,Replications!$1:$1,0),FALSE)</f>
        <v>1.9099999999999999E-2</v>
      </c>
      <c r="BZ45" s="6">
        <f>VLOOKUP($A45,Replications!$A:$AK,MATCH(BZ$2,Replications!$1:$1,0),FALSE)</f>
        <v>-3.9E-2</v>
      </c>
      <c r="CA45" s="6">
        <f>VLOOKUP($A45,Replications!$A:$AK,MATCH(CA$2,Replications!$1:$1,0),FALSE)</f>
        <v>-3.5799999999999998E-2</v>
      </c>
      <c r="CB45" s="6">
        <f>VLOOKUP($A45,Replications!$A:$AK,MATCH(CB$2,Replications!$1:$1,0),FALSE)</f>
        <v>-6.6000000000000003E-2</v>
      </c>
      <c r="CC45" s="6">
        <f>VLOOKUP($A45,Replications!$A:$AK,MATCH(CC$2,Replications!$1:$1,0),FALSE)</f>
        <v>2.1100000000000001E-2</v>
      </c>
      <c r="CD45" s="6">
        <f>VLOOKUP($A45,Replications!$A:$AK,MATCH(CD$2,Replications!$1:$1,0),FALSE)</f>
        <v>-7.51E-2</v>
      </c>
      <c r="CE45" s="6">
        <f>VLOOKUP($A45,Replications!$A:$AK,MATCH(CE$2,Replications!$1:$1,0),FALSE)</f>
        <v>-4.4900000000000002E-2</v>
      </c>
      <c r="CF45" s="6">
        <f>VLOOKUP($A45,Replications!$A:$AK,MATCH(CF$2,Replications!$1:$1,0),FALSE)</f>
        <v>-3.1314285714285718E-2</v>
      </c>
      <c r="CG45" s="6" t="str">
        <f>VLOOKUP($A45,Replications!$A:$AK,MATCH(CG$2,Replications!$1:$1,0),FALSE)</f>
        <v>NA</v>
      </c>
      <c r="CH45" s="113">
        <f>VLOOKUP($A45,'[1]Formated Data'!$A:$ZZ,MATCH(CH$1,'[1]Formated Data'!$1:$1,0),FALSE)</f>
        <v>1.4E-3</v>
      </c>
      <c r="CI45" s="113">
        <f>VLOOKUP($A45,'[1]Formated Data'!$A:$ZZ,MATCH(CI$1,'[1]Formated Data'!$1:$1,0),FALSE)</f>
        <v>7.0000000000000001E-3</v>
      </c>
      <c r="CJ45" s="113">
        <f>VLOOKUP($A45,'[1]Formated Data'!$A:$ZZ,MATCH(CJ$1,'[1]Formated Data'!$1:$1,0),FALSE)</f>
        <v>2.3999999999999998E-3</v>
      </c>
      <c r="CK45" s="113">
        <f>VLOOKUP($A45,'[1]Formated Data'!$A:$ZZ,MATCH(CK$1,'[1]Formated Data'!$1:$1,0),FALSE)</f>
        <v>8.8999999999999999E-3</v>
      </c>
      <c r="CL45" s="113">
        <f>VLOOKUP($A45,'[1]Formated Data'!$A:$ZZ,MATCH(CL$1,'[1]Formated Data'!$1:$1,0),FALSE)</f>
        <v>-0.02</v>
      </c>
      <c r="CM45" s="113">
        <f>VLOOKUP($A45,'[1]Formated Data'!$A:$ZZ,MATCH(CM$1,'[1]Formated Data'!$1:$1,0),FALSE)</f>
        <v>4.0000000000000002E-4</v>
      </c>
      <c r="CN45" s="113">
        <f>VLOOKUP($A45,'[1]Formated Data'!$A:$ZZ,MATCH(CN$1,'[1]Formated Data'!$1:$1,0),FALSE)</f>
        <v>-3.7199999999999997E-2</v>
      </c>
      <c r="CO45" s="113">
        <f>VLOOKUP($A45,'[1]Formated Data'!$A:$ZZ,MATCH(CO$1,'[1]Formated Data'!$1:$1,0),FALSE)</f>
        <v>1.4999999999999999E-2</v>
      </c>
      <c r="CP45" s="113">
        <f>VLOOKUP($A45,'[1]Formated Data'!$A:$ZZ,MATCH(CP$1,'[1]Formated Data'!$1:$1,0),FALSE)</f>
        <v>5.6899999999999999E-2</v>
      </c>
      <c r="CQ45" s="113">
        <f>VLOOKUP($A45,'[1]Formated Data'!$A:$ZZ,MATCH(CQ$1,'[1]Formated Data'!$1:$1,0),FALSE)</f>
        <v>-3.3E-3</v>
      </c>
      <c r="CR45" s="113">
        <f>VLOOKUP($A45,'[1]Formated Data'!$A:$ZZ,MATCH(CR$1,'[1]Formated Data'!$1:$1,0),FALSE)</f>
        <v>5.1999999999999998E-3</v>
      </c>
      <c r="CS45" s="113">
        <f>VLOOKUP($A45,'[1]Formated Data'!$A:$ZZ,MATCH(CS$1,'[1]Formated Data'!$1:$1,0),FALSE)</f>
        <v>8.0000000000000002E-3</v>
      </c>
      <c r="CT45" s="113">
        <f>VLOOKUP($A45,'[1]Formated Data'!$A:$ZZ,MATCH(CT$1,'[1]Formated Data'!$1:$1,0),FALSE)</f>
        <v>6.3E-3</v>
      </c>
      <c r="CU45" s="113">
        <f>VLOOKUP($A45,'[1]Formated Data'!$A:$ZZ,MATCH(CU$1,'[1]Formated Data'!$1:$1,0),FALSE)</f>
        <v>-7.6E-3</v>
      </c>
      <c r="CV45" s="113">
        <f>VLOOKUP($A45,'[1]Formated Data'!$A:$ZZ,MATCH(CV$1,'[1]Formated Data'!$1:$1,0),FALSE)</f>
        <v>-5.4000000000000003E-3</v>
      </c>
      <c r="CW45" s="113">
        <f>VLOOKUP($A45,'[1]Formated Data'!$A:$ZZ,MATCH(CW$1,'[1]Formated Data'!$1:$1,0),FALSE)</f>
        <v>1.18E-2</v>
      </c>
      <c r="CX45" s="113">
        <f>VLOOKUP($A45,'[1]Formated Data'!$A:$ZZ,MATCH(CX$1,'[1]Formated Data'!$1:$1,0),FALSE)</f>
        <v>-1.5E-3</v>
      </c>
      <c r="CY45" s="113">
        <f>VLOOKUP($A45,'[1]Formated Data'!$A:$ZZ,MATCH(CY$1,'[1]Formated Data'!$1:$1,0),FALSE)</f>
        <v>3.9E-2</v>
      </c>
      <c r="CZ45" s="113">
        <f>VLOOKUP($A45,'[1]Formated Data'!$A:$ZZ,MATCH(CZ$1,'[1]Formated Data'!$1:$1,0),FALSE)</f>
        <v>4.7800000000000002E-2</v>
      </c>
      <c r="DA45" s="113">
        <f>VLOOKUP($A45,'[1]Formated Data'!$A:$ZZ,MATCH(DA$1,'[1]Formated Data'!$1:$1,0),FALSE)</f>
        <v>1.5800000000000002E-2</v>
      </c>
      <c r="DB45" s="113">
        <f>VLOOKUP($A45,'[1]Formated Data'!$A:$ZZ,MATCH(DB$1,'[1]Formated Data'!$1:$1,0),FALSE)</f>
        <v>5.4000000000000003E-3</v>
      </c>
      <c r="DC45" s="113">
        <f>VLOOKUP($A45,'[1]Formated Data'!$A:$ZZ,MATCH(DC$1,'[1]Formated Data'!$1:$1,0),FALSE)</f>
        <v>1.8E-3</v>
      </c>
      <c r="DD45" s="113">
        <f>VLOOKUP($A45,'[1]Formated Data'!$A:$ZZ,MATCH(DD$1,'[1]Formated Data'!$1:$1,0),FALSE)</f>
        <v>6.0000000000000001E-3</v>
      </c>
      <c r="DF45" s="26">
        <v>40421</v>
      </c>
      <c r="DG45" s="27">
        <v>4811.9512000000004</v>
      </c>
      <c r="DH45" s="27">
        <f t="shared" si="5"/>
        <v>1.2681401840384243E-3</v>
      </c>
      <c r="DI45" s="26">
        <v>40421</v>
      </c>
      <c r="DJ45" s="27">
        <v>10059.68</v>
      </c>
      <c r="DK45" s="27">
        <f t="shared" si="6"/>
        <v>-1.2886367652635844E-3</v>
      </c>
      <c r="DL45" s="26">
        <v>40421</v>
      </c>
      <c r="DM45" s="27">
        <v>13557.52</v>
      </c>
      <c r="DN45" s="27">
        <f t="shared" si="7"/>
        <v>1.6890521011706072E-2</v>
      </c>
      <c r="DO45" s="26">
        <v>40421</v>
      </c>
      <c r="DP45" s="27">
        <v>8125.55</v>
      </c>
      <c r="DQ45" s="27">
        <f t="shared" si="8"/>
        <v>8.1877918893835666E-3</v>
      </c>
      <c r="DR45" s="26">
        <v>40421</v>
      </c>
      <c r="DS45" s="27">
        <v>10592.22</v>
      </c>
      <c r="DT45" s="27">
        <f t="shared" si="9"/>
        <v>3.0805777141539092E-2</v>
      </c>
      <c r="DU45" s="26">
        <v>40421</v>
      </c>
      <c r="DV45" s="27">
        <v>6100.84</v>
      </c>
      <c r="DW45" s="27">
        <f t="shared" si="10"/>
        <v>1.2170923835500114E-2</v>
      </c>
      <c r="DX45" s="26">
        <v>40421</v>
      </c>
      <c r="DY45" s="27">
        <v>5021.9399999999996</v>
      </c>
      <c r="DZ45" s="27">
        <f t="shared" si="11"/>
        <v>1.5359979943266877E-2</v>
      </c>
      <c r="EA45" s="26">
        <v>40421</v>
      </c>
      <c r="EB45" s="27">
        <v>6209</v>
      </c>
      <c r="EC45" s="27">
        <f t="shared" si="12"/>
        <v>4.5998993620330886E-3</v>
      </c>
      <c r="ED45" s="26">
        <v>40421</v>
      </c>
      <c r="EE45" s="27">
        <v>12154.3</v>
      </c>
      <c r="EF45" s="27">
        <f t="shared" si="13"/>
        <v>-1.5382945337037213E-2</v>
      </c>
      <c r="EG45" s="26">
        <v>40421</v>
      </c>
      <c r="EH45" s="27">
        <v>3494.25</v>
      </c>
      <c r="EI45" s="27">
        <f t="shared" si="14"/>
        <v>-7.9917101975925942E-3</v>
      </c>
      <c r="EK45" s="26">
        <v>40421</v>
      </c>
      <c r="EL45" s="27">
        <v>83.201999999999998</v>
      </c>
      <c r="EM45" s="27">
        <f t="shared" si="15"/>
        <v>2.0395148333925972E-2</v>
      </c>
      <c r="EO45" s="26">
        <v>40421</v>
      </c>
      <c r="EP45" s="27">
        <v>7148.9044999999996</v>
      </c>
      <c r="EQ45" s="27">
        <f t="shared" si="16"/>
        <v>-9.4636755792931737E-4</v>
      </c>
      <c r="ES45" s="26">
        <v>40421</v>
      </c>
      <c r="ET45" s="27">
        <v>1215.1867</v>
      </c>
      <c r="EU45" s="27">
        <f t="shared" si="17"/>
        <v>-1.9280168622384242E-2</v>
      </c>
      <c r="EW45" s="26">
        <v>40421</v>
      </c>
      <c r="EX45" s="27">
        <v>1334.8503000000001</v>
      </c>
      <c r="EY45" s="27">
        <f t="shared" si="18"/>
        <v>-3.6871468313053102E-2</v>
      </c>
      <c r="FA45" s="26">
        <v>40421</v>
      </c>
      <c r="FB45" s="27">
        <v>116.6326</v>
      </c>
      <c r="FC45" s="27">
        <f t="shared" si="19"/>
        <v>-1.2443459986350769E-2</v>
      </c>
      <c r="FE45" s="26">
        <v>40421</v>
      </c>
      <c r="FF45" s="27">
        <v>555.15679999999998</v>
      </c>
      <c r="FG45" s="27">
        <f t="shared" si="20"/>
        <v>3.977703160804591E-3</v>
      </c>
      <c r="FI45" s="6">
        <f>VLOOKUP($A45,Funds!$A:$CD,MATCH(Factors!FI$1,Funds!$1:$1,0),FALSE)</f>
        <v>-2.2499999999999999E-2</v>
      </c>
      <c r="FJ45" s="6">
        <f>VLOOKUP($A45,Funds!$A:$CD,MATCH(Factors!FJ$1,Funds!$1:$1,0),FALSE)</f>
        <v>-2.4725E-2</v>
      </c>
    </row>
    <row r="46" spans="1:166" x14ac:dyDescent="0.25">
      <c r="A46" s="26">
        <f t="shared" si="21"/>
        <v>40390</v>
      </c>
      <c r="B46" s="26">
        <v>40389</v>
      </c>
      <c r="C46" s="27">
        <v>704.18079999999998</v>
      </c>
      <c r="D46" s="27">
        <f t="shared" si="22"/>
        <v>6.7606080517461864E-2</v>
      </c>
      <c r="E46" s="26">
        <v>40389</v>
      </c>
      <c r="F46" s="27">
        <v>545.5779</v>
      </c>
      <c r="G46" s="27">
        <f t="shared" si="23"/>
        <v>7.1312731327800138E-2</v>
      </c>
      <c r="H46" s="26">
        <v>40389</v>
      </c>
      <c r="I46" s="27">
        <v>931.15779999999995</v>
      </c>
      <c r="J46" s="27">
        <f t="shared" si="24"/>
        <v>2.8970273655288592E-2</v>
      </c>
      <c r="K46" s="26">
        <v>40389</v>
      </c>
      <c r="L46" s="27">
        <v>1754.73</v>
      </c>
      <c r="M46" s="27">
        <f t="shared" si="25"/>
        <v>7.0838800231898258E-2</v>
      </c>
      <c r="N46" s="26">
        <v>40389</v>
      </c>
      <c r="O46" s="27">
        <v>1161.52</v>
      </c>
      <c r="P46" s="27">
        <f t="shared" si="26"/>
        <v>6.8850648753105759E-2</v>
      </c>
      <c r="Q46" s="26"/>
      <c r="S46" s="27" t="e">
        <f t="shared" si="27"/>
        <v>#DIV/0!</v>
      </c>
      <c r="T46" s="26">
        <v>40389</v>
      </c>
      <c r="U46" s="27">
        <v>1300.3669</v>
      </c>
      <c r="V46" s="27">
        <f t="shared" si="28"/>
        <v>7.0021543330598401E-2</v>
      </c>
      <c r="W46" s="26">
        <v>40389</v>
      </c>
      <c r="X46" s="27">
        <v>122.4631</v>
      </c>
      <c r="Y46" s="27">
        <f t="shared" si="29"/>
        <v>1.7886961385940259E-2</v>
      </c>
      <c r="Z46" s="26">
        <v>40389</v>
      </c>
      <c r="AA46" s="27">
        <v>111.26</v>
      </c>
      <c r="AB46" s="27">
        <f t="shared" si="30"/>
        <v>4.7547311929196923E-2</v>
      </c>
      <c r="AC46" s="26">
        <v>40389</v>
      </c>
      <c r="AD46" s="27">
        <v>965.71400000000006</v>
      </c>
      <c r="AE46" s="27">
        <f t="shared" si="31"/>
        <v>7.7713205192289081E-3</v>
      </c>
      <c r="AF46" s="26">
        <v>40389</v>
      </c>
      <c r="AG46" s="27">
        <v>280.5342</v>
      </c>
      <c r="AH46" s="27">
        <f t="shared" si="32"/>
        <v>5.4342176325405722E-2</v>
      </c>
      <c r="AI46" s="26">
        <v>40389</v>
      </c>
      <c r="AJ46" s="27">
        <v>103.39</v>
      </c>
      <c r="AK46" s="27">
        <f t="shared" si="33"/>
        <v>-1.1000573942988368E-2</v>
      </c>
      <c r="AL46" s="26">
        <v>40389</v>
      </c>
      <c r="AM46" s="27">
        <v>143.23259999999999</v>
      </c>
      <c r="AN46" s="27">
        <f t="shared" si="34"/>
        <v>9.4188635205618709E-3</v>
      </c>
      <c r="AO46" s="26">
        <v>40389</v>
      </c>
      <c r="AP46" s="27">
        <v>274.35000000000002</v>
      </c>
      <c r="AQ46" s="27">
        <f t="shared" si="35"/>
        <v>6.1233173448862921E-2</v>
      </c>
      <c r="AR46" s="26">
        <v>40389</v>
      </c>
      <c r="AS46" s="27">
        <v>1639.79</v>
      </c>
      <c r="AT46" s="27">
        <f t="shared" si="36"/>
        <v>1.0668852620679514E-2</v>
      </c>
      <c r="AU46" s="26">
        <v>40389</v>
      </c>
      <c r="AV46" s="27">
        <v>1138.6500000000001</v>
      </c>
      <c r="AW46" s="27">
        <f t="shared" si="37"/>
        <v>3.5560001818926157E-2</v>
      </c>
      <c r="AY46" s="27">
        <f t="shared" si="38"/>
        <v>-3.7066508103382745E-3</v>
      </c>
      <c r="AZ46" s="27">
        <f t="shared" si="39"/>
        <v>1.9881514787924992E-3</v>
      </c>
      <c r="BA46" s="27">
        <f t="shared" si="3"/>
        <v>2.4891149198246643E-2</v>
      </c>
      <c r="BC46" s="26">
        <v>40389</v>
      </c>
      <c r="BD46" s="27">
        <v>1340.74</v>
      </c>
      <c r="BE46" s="27">
        <f t="shared" si="40"/>
        <v>3.8648952240771584E-2</v>
      </c>
      <c r="BF46" s="26">
        <v>40389</v>
      </c>
      <c r="BG46" s="27">
        <v>1056.8</v>
      </c>
      <c r="BH46" s="27">
        <f t="shared" si="41"/>
        <v>1.831777141810953E-2</v>
      </c>
      <c r="BI46" s="26">
        <v>40389</v>
      </c>
      <c r="BJ46" s="27">
        <v>1003.76</v>
      </c>
      <c r="BK46" s="27">
        <f t="shared" si="42"/>
        <v>3.4772120449882982E-2</v>
      </c>
      <c r="BL46" s="26">
        <v>40390</v>
      </c>
      <c r="BM46" s="27">
        <v>342.62</v>
      </c>
      <c r="BN46" s="27">
        <f t="shared" si="43"/>
        <v>2.2166532414451545E-2</v>
      </c>
      <c r="BP46" s="26">
        <v>40359</v>
      </c>
      <c r="BQ46" s="27">
        <v>1.08E-3</v>
      </c>
      <c r="BR46" s="27">
        <f t="shared" si="44"/>
        <v>1.08E-3</v>
      </c>
      <c r="BT46" s="26">
        <v>40389</v>
      </c>
      <c r="BU46" s="27">
        <v>954.37</v>
      </c>
      <c r="BV46" s="27">
        <f t="shared" si="4"/>
        <v>8.3391038812137497E-2</v>
      </c>
      <c r="BX46" s="6">
        <f>VLOOKUP($A46,Replications!$A:$AK,MATCH(BX$2,Replications!$1:$1,0),FALSE)</f>
        <v>7.7600000000000002E-2</v>
      </c>
      <c r="BY46" s="6">
        <f>VLOOKUP($A46,Replications!$A:$AK,MATCH(BY$2,Replications!$1:$1,0),FALSE)</f>
        <v>4.5900000000000003E-2</v>
      </c>
      <c r="BZ46" s="6">
        <f>VLOOKUP($A46,Replications!$A:$AK,MATCH(BZ$2,Replications!$1:$1,0),FALSE)</f>
        <v>0.108</v>
      </c>
      <c r="CA46" s="6">
        <f>VLOOKUP($A46,Replications!$A:$AK,MATCH(CA$2,Replications!$1:$1,0),FALSE)</f>
        <v>6.0499999999999998E-2</v>
      </c>
      <c r="CB46" s="6">
        <f>VLOOKUP($A46,Replications!$A:$AK,MATCH(CB$2,Replications!$1:$1,0),FALSE)</f>
        <v>5.9299999999999999E-2</v>
      </c>
      <c r="CC46" s="6">
        <f>VLOOKUP($A46,Replications!$A:$AK,MATCH(CC$2,Replications!$1:$1,0),FALSE)</f>
        <v>6.08E-2</v>
      </c>
      <c r="CD46" s="6">
        <f>VLOOKUP($A46,Replications!$A:$AK,MATCH(CD$2,Replications!$1:$1,0),FALSE)</f>
        <v>1.7500000000000002E-2</v>
      </c>
      <c r="CE46" s="6">
        <f>VLOOKUP($A46,Replications!$A:$AK,MATCH(CE$2,Replications!$1:$1,0),FALSE)</f>
        <v>7.0099999999999996E-2</v>
      </c>
      <c r="CF46" s="6">
        <f>VLOOKUP($A46,Replications!$A:$AK,MATCH(CF$2,Replications!$1:$1,0),FALSE)</f>
        <v>6.1371428571428577E-2</v>
      </c>
      <c r="CG46" s="6" t="str">
        <f>VLOOKUP($A46,Replications!$A:$AK,MATCH(CG$2,Replications!$1:$1,0),FALSE)</f>
        <v>NA</v>
      </c>
      <c r="CH46" s="113">
        <f>VLOOKUP($A46,'[1]Formated Data'!$A:$ZZ,MATCH(CH$1,'[1]Formated Data'!$1:$1,0),FALSE)</f>
        <v>8.0000000000000004E-4</v>
      </c>
      <c r="CI46" s="113">
        <f>VLOOKUP($A46,'[1]Formated Data'!$A:$ZZ,MATCH(CI$1,'[1]Formated Data'!$1:$1,0),FALSE)</f>
        <v>-1.2800000000000001E-2</v>
      </c>
      <c r="CJ46" s="113">
        <f>VLOOKUP($A46,'[1]Formated Data'!$A:$ZZ,MATCH(CJ$1,'[1]Formated Data'!$1:$1,0),FALSE)</f>
        <v>8.6E-3</v>
      </c>
      <c r="CK46" s="113">
        <f>VLOOKUP($A46,'[1]Formated Data'!$A:$ZZ,MATCH(CK$1,'[1]Formated Data'!$1:$1,0),FALSE)</f>
        <v>-6.9999999999999999E-4</v>
      </c>
      <c r="CL46" s="113">
        <f>VLOOKUP($A46,'[1]Formated Data'!$A:$ZZ,MATCH(CL$1,'[1]Formated Data'!$1:$1,0),FALSE)</f>
        <v>2.1100000000000001E-2</v>
      </c>
      <c r="CM46" s="113">
        <f>VLOOKUP($A46,'[1]Formated Data'!$A:$ZZ,MATCH(CM$1,'[1]Formated Data'!$1:$1,0),FALSE)</f>
        <v>1.0800000000000001E-2</v>
      </c>
      <c r="CN46" s="113">
        <f>VLOOKUP($A46,'[1]Formated Data'!$A:$ZZ,MATCH(CN$1,'[1]Formated Data'!$1:$1,0),FALSE)</f>
        <v>2.8999999999999998E-3</v>
      </c>
      <c r="CO46" s="113">
        <f>VLOOKUP($A46,'[1]Formated Data'!$A:$ZZ,MATCH(CO$1,'[1]Formated Data'!$1:$1,0),FALSE)</f>
        <v>1.4E-2</v>
      </c>
      <c r="CP46" s="113">
        <f>VLOOKUP($A46,'[1]Formated Data'!$A:$ZZ,MATCH(CP$1,'[1]Formated Data'!$1:$1,0),FALSE)</f>
        <v>-1.5599999999999999E-2</v>
      </c>
      <c r="CQ46" s="113">
        <f>VLOOKUP($A46,'[1]Formated Data'!$A:$ZZ,MATCH(CQ$1,'[1]Formated Data'!$1:$1,0),FALSE)</f>
        <v>4.6600000000000003E-2</v>
      </c>
      <c r="CR46" s="113">
        <f>VLOOKUP($A46,'[1]Formated Data'!$A:$ZZ,MATCH(CR$1,'[1]Formated Data'!$1:$1,0),FALSE)</f>
        <v>1.0800000000000001E-2</v>
      </c>
      <c r="CS46" s="113">
        <f>VLOOKUP($A46,'[1]Formated Data'!$A:$ZZ,MATCH(CS$1,'[1]Formated Data'!$1:$1,0),FALSE)</f>
        <v>-4.0000000000000001E-3</v>
      </c>
      <c r="CT46" s="113">
        <f>VLOOKUP($A46,'[1]Formated Data'!$A:$ZZ,MATCH(CT$1,'[1]Formated Data'!$1:$1,0),FALSE)</f>
        <v>7.9000000000000008E-3</v>
      </c>
      <c r="CU46" s="113">
        <f>VLOOKUP($A46,'[1]Formated Data'!$A:$ZZ,MATCH(CU$1,'[1]Formated Data'!$1:$1,0),FALSE)</f>
        <v>2.41E-2</v>
      </c>
      <c r="CV46" s="113">
        <f>VLOOKUP($A46,'[1]Formated Data'!$A:$ZZ,MATCH(CV$1,'[1]Formated Data'!$1:$1,0),FALSE)</f>
        <v>8.6E-3</v>
      </c>
      <c r="CW46" s="113">
        <f>VLOOKUP($A46,'[1]Formated Data'!$A:$ZZ,MATCH(CW$1,'[1]Formated Data'!$1:$1,0),FALSE)</f>
        <v>-1.9199999999999998E-2</v>
      </c>
      <c r="CX46" s="113">
        <f>VLOOKUP($A46,'[1]Formated Data'!$A:$ZZ,MATCH(CX$1,'[1]Formated Data'!$1:$1,0),FALSE)</f>
        <v>9.1999999999999998E-3</v>
      </c>
      <c r="CY46" s="113">
        <f>VLOOKUP($A46,'[1]Formated Data'!$A:$ZZ,MATCH(CY$1,'[1]Formated Data'!$1:$1,0),FALSE)</f>
        <v>1.4999999999999999E-2</v>
      </c>
      <c r="CZ46" s="113">
        <f>VLOOKUP($A46,'[1]Formated Data'!$A:$ZZ,MATCH(CZ$1,'[1]Formated Data'!$1:$1,0),FALSE)</f>
        <v>-2.7799999999999998E-2</v>
      </c>
      <c r="DA46" s="113">
        <f>VLOOKUP($A46,'[1]Formated Data'!$A:$ZZ,MATCH(DA$1,'[1]Formated Data'!$1:$1,0),FALSE)</f>
        <v>-8.9999999999999998E-4</v>
      </c>
      <c r="DB46" s="113">
        <f>VLOOKUP($A46,'[1]Formated Data'!$A:$ZZ,MATCH(DB$1,'[1]Formated Data'!$1:$1,0),FALSE)</f>
        <v>6.7000000000000002E-3</v>
      </c>
      <c r="DC46" s="113">
        <f>VLOOKUP($A46,'[1]Formated Data'!$A:$ZZ,MATCH(DC$1,'[1]Formated Data'!$1:$1,0),FALSE)</f>
        <v>1.44E-2</v>
      </c>
      <c r="DD46" s="113">
        <f>VLOOKUP($A46,'[1]Formated Data'!$A:$ZZ,MATCH(DD$1,'[1]Formated Data'!$1:$1,0),FALSE)</f>
        <v>-2.4E-2</v>
      </c>
      <c r="DF46" s="26">
        <v>40390</v>
      </c>
      <c r="DG46" s="27">
        <v>4805.8567000000003</v>
      </c>
      <c r="DH46" s="27">
        <f t="shared" si="5"/>
        <v>7.7037960323216303E-3</v>
      </c>
      <c r="DI46" s="26">
        <v>40390</v>
      </c>
      <c r="DJ46" s="27">
        <v>10072.66</v>
      </c>
      <c r="DK46" s="27">
        <f t="shared" si="6"/>
        <v>1.6128674297220202E-2</v>
      </c>
      <c r="DL46" s="26">
        <v>40390</v>
      </c>
      <c r="DM46" s="27">
        <v>13332.33</v>
      </c>
      <c r="DN46" s="27">
        <f t="shared" si="7"/>
        <v>-6.2290864606195928E-4</v>
      </c>
      <c r="DO46" s="26">
        <v>40390</v>
      </c>
      <c r="DP46" s="27">
        <v>8059.56</v>
      </c>
      <c r="DQ46" s="27">
        <f t="shared" si="8"/>
        <v>1.7015112205857053E-2</v>
      </c>
      <c r="DR46" s="26">
        <v>40390</v>
      </c>
      <c r="DS46" s="27">
        <v>10275.67</v>
      </c>
      <c r="DT46" s="27">
        <f t="shared" si="9"/>
        <v>-6.0840135531315953E-3</v>
      </c>
      <c r="DU46" s="26">
        <v>40390</v>
      </c>
      <c r="DV46" s="27">
        <v>6027.48</v>
      </c>
      <c r="DW46" s="27">
        <f t="shared" si="10"/>
        <v>2.6462469069785888E-2</v>
      </c>
      <c r="DX46" s="26">
        <v>40390</v>
      </c>
      <c r="DY46" s="27">
        <v>4945.97</v>
      </c>
      <c r="DZ46" s="27">
        <f t="shared" si="11"/>
        <v>1.1263821643548777E-2</v>
      </c>
      <c r="EA46" s="26">
        <v>40390</v>
      </c>
      <c r="EB46" s="27">
        <v>6180.57</v>
      </c>
      <c r="EC46" s="27">
        <f t="shared" si="12"/>
        <v>1.3833116806424961E-2</v>
      </c>
      <c r="ED46" s="26">
        <v>40390</v>
      </c>
      <c r="EE46" s="27">
        <v>12344.19</v>
      </c>
      <c r="EF46" s="27">
        <f t="shared" si="13"/>
        <v>2.5899746936435042E-2</v>
      </c>
      <c r="EG46" s="26">
        <v>40390</v>
      </c>
      <c r="EH46" s="27">
        <v>3522.4</v>
      </c>
      <c r="EI46" s="27">
        <f t="shared" si="14"/>
        <v>2.7459994282813982E-2</v>
      </c>
      <c r="EK46" s="26">
        <v>40389</v>
      </c>
      <c r="EL46" s="27">
        <v>81.539000000000001</v>
      </c>
      <c r="EM46" s="27">
        <f t="shared" si="15"/>
        <v>-5.2081516874179057E-2</v>
      </c>
      <c r="EO46" s="26">
        <v>40389</v>
      </c>
      <c r="EP46" s="27">
        <v>7155.6764000000003</v>
      </c>
      <c r="EQ46" s="27">
        <f t="shared" si="16"/>
        <v>7.0751600162194173E-2</v>
      </c>
      <c r="ES46" s="26">
        <v>40389</v>
      </c>
      <c r="ET46" s="27">
        <v>1239.0762999999999</v>
      </c>
      <c r="EU46" s="27">
        <f t="shared" si="17"/>
        <v>8.36316197703455E-2</v>
      </c>
      <c r="EW46" s="26">
        <v>40389</v>
      </c>
      <c r="EX46" s="27">
        <v>1385.9523999999999</v>
      </c>
      <c r="EY46" s="27">
        <f t="shared" si="18"/>
        <v>8.1279008197484126E-2</v>
      </c>
      <c r="FA46" s="26">
        <v>40389</v>
      </c>
      <c r="FB46" s="27">
        <v>118.1022</v>
      </c>
      <c r="FC46" s="27">
        <f t="shared" si="19"/>
        <v>4.9624728378000027E-2</v>
      </c>
      <c r="FE46" s="26">
        <v>40389</v>
      </c>
      <c r="FF46" s="27">
        <v>552.95730000000003</v>
      </c>
      <c r="FG46" s="27">
        <f t="shared" si="20"/>
        <v>5.8749430375626632E-2</v>
      </c>
      <c r="FI46" s="6">
        <f>VLOOKUP($A46,Funds!$A:$CD,MATCH(Factors!FI$1,Funds!$1:$1,0),FALSE)</f>
        <v>4.99E-2</v>
      </c>
      <c r="FJ46" s="6">
        <f>VLOOKUP($A46,Funds!$A:$CD,MATCH(Factors!FJ$1,Funds!$1:$1,0),FALSE)</f>
        <v>4.9600000000000005E-2</v>
      </c>
    </row>
    <row r="47" spans="1:166" x14ac:dyDescent="0.25">
      <c r="A47" s="26">
        <f t="shared" si="21"/>
        <v>40359</v>
      </c>
      <c r="B47" s="26">
        <v>40359</v>
      </c>
      <c r="C47" s="27">
        <v>659.58860000000004</v>
      </c>
      <c r="D47" s="27">
        <f t="shared" si="22"/>
        <v>-5.6212151607343053E-2</v>
      </c>
      <c r="E47" s="26">
        <v>40359</v>
      </c>
      <c r="F47" s="27">
        <v>509.2611</v>
      </c>
      <c r="G47" s="27">
        <f t="shared" si="23"/>
        <v>-5.4980123004854664E-2</v>
      </c>
      <c r="H47" s="26">
        <v>40359</v>
      </c>
      <c r="I47" s="27">
        <v>904.94140000000004</v>
      </c>
      <c r="J47" s="27">
        <f t="shared" si="24"/>
        <v>-3.1188749499504231E-2</v>
      </c>
      <c r="K47" s="26">
        <v>40359</v>
      </c>
      <c r="L47" s="27">
        <v>1638.65</v>
      </c>
      <c r="M47" s="27">
        <f t="shared" si="25"/>
        <v>-7.6952108423554821E-2</v>
      </c>
      <c r="N47" s="26">
        <v>40359</v>
      </c>
      <c r="O47" s="27">
        <v>1086.7</v>
      </c>
      <c r="P47" s="27">
        <f t="shared" si="26"/>
        <v>-5.3735164270600211E-2</v>
      </c>
      <c r="Q47" s="26"/>
      <c r="S47" s="27" t="e">
        <f t="shared" si="27"/>
        <v>#DIV/0!</v>
      </c>
      <c r="T47" s="26">
        <v>40359</v>
      </c>
      <c r="U47" s="27">
        <v>1215.2717</v>
      </c>
      <c r="V47" s="27">
        <f t="shared" si="28"/>
        <v>-5.2277698069059575E-2</v>
      </c>
      <c r="W47" s="26">
        <v>40359</v>
      </c>
      <c r="X47" s="27">
        <v>120.3111</v>
      </c>
      <c r="Y47" s="27">
        <f t="shared" si="29"/>
        <v>4.3988684347517903E-4</v>
      </c>
      <c r="Z47" s="26">
        <v>40359</v>
      </c>
      <c r="AA47" s="27">
        <v>106.21</v>
      </c>
      <c r="AB47" s="27">
        <f t="shared" si="30"/>
        <v>-3.3048069919883516E-2</v>
      </c>
      <c r="AC47" s="26">
        <v>40359</v>
      </c>
      <c r="AD47" s="27">
        <v>958.26700000000005</v>
      </c>
      <c r="AE47" s="27">
        <f t="shared" si="31"/>
        <v>2.7562882403600053E-3</v>
      </c>
      <c r="AF47" s="26">
        <v>40359</v>
      </c>
      <c r="AG47" s="27">
        <v>266.07510000000002</v>
      </c>
      <c r="AH47" s="27">
        <f t="shared" si="32"/>
        <v>3.5911633468239668E-3</v>
      </c>
      <c r="AI47" s="26">
        <v>40359</v>
      </c>
      <c r="AJ47" s="27">
        <v>104.54</v>
      </c>
      <c r="AK47" s="27">
        <f t="shared" si="33"/>
        <v>1.7247987734765324E-3</v>
      </c>
      <c r="AL47" s="26">
        <v>40359</v>
      </c>
      <c r="AM47" s="27">
        <v>141.89609999999999</v>
      </c>
      <c r="AN47" s="27">
        <f t="shared" si="34"/>
        <v>-3.3463995558813409E-4</v>
      </c>
      <c r="AO47" s="26">
        <v>40359</v>
      </c>
      <c r="AP47" s="27">
        <v>258.52</v>
      </c>
      <c r="AQ47" s="27">
        <f t="shared" si="35"/>
        <v>1.4599686028257342E-2</v>
      </c>
      <c r="AR47" s="26">
        <v>40359</v>
      </c>
      <c r="AS47" s="27">
        <v>1622.48</v>
      </c>
      <c r="AT47" s="27">
        <f t="shared" si="36"/>
        <v>1.5681374728071074E-2</v>
      </c>
      <c r="AU47" s="26">
        <v>40359</v>
      </c>
      <c r="AV47" s="27">
        <v>1099.55</v>
      </c>
      <c r="AW47" s="27">
        <f t="shared" si="37"/>
        <v>1.2449011537434496E-2</v>
      </c>
      <c r="AY47" s="27">
        <f t="shared" si="38"/>
        <v>-1.2320286024883886E-3</v>
      </c>
      <c r="AZ47" s="27">
        <f t="shared" si="39"/>
        <v>-2.3216944152954611E-2</v>
      </c>
      <c r="BA47" s="27">
        <f t="shared" si="3"/>
        <v>-3.232363190636578E-3</v>
      </c>
      <c r="BC47" s="26">
        <v>40359</v>
      </c>
      <c r="BD47" s="27">
        <v>1290.8499999999999</v>
      </c>
      <c r="BE47" s="27">
        <f t="shared" si="40"/>
        <v>8.0198035265270917E-3</v>
      </c>
      <c r="BF47" s="26">
        <v>40359</v>
      </c>
      <c r="BG47" s="27">
        <v>1037.79</v>
      </c>
      <c r="BH47" s="27">
        <f t="shared" si="41"/>
        <v>2.101472801865345E-2</v>
      </c>
      <c r="BI47" s="26">
        <v>40359</v>
      </c>
      <c r="BJ47" s="27">
        <v>970.03</v>
      </c>
      <c r="BK47" s="27">
        <f t="shared" si="42"/>
        <v>-2.437268613739163E-3</v>
      </c>
      <c r="BL47" s="26">
        <v>40359</v>
      </c>
      <c r="BM47" s="27">
        <v>335.19</v>
      </c>
      <c r="BN47" s="27">
        <f t="shared" si="43"/>
        <v>1.1934954497982986E-4</v>
      </c>
      <c r="BP47" s="26">
        <v>40329</v>
      </c>
      <c r="BQ47" s="27">
        <v>-3.5929999999999997E-2</v>
      </c>
      <c r="BR47" s="27">
        <f t="shared" si="44"/>
        <v>-3.5929999999999997E-2</v>
      </c>
      <c r="BT47" s="26">
        <v>40359</v>
      </c>
      <c r="BU47" s="27">
        <v>880.91</v>
      </c>
      <c r="BV47" s="27">
        <f t="shared" si="4"/>
        <v>-4.0089353819330986E-2</v>
      </c>
      <c r="BX47" s="6">
        <f>VLOOKUP($A47,Replications!$A:$AK,MATCH(BX$2,Replications!$1:$1,0),FALSE)</f>
        <v>-5.79E-2</v>
      </c>
      <c r="BY47" s="6">
        <f>VLOOKUP($A47,Replications!$A:$AK,MATCH(BY$2,Replications!$1:$1,0),FALSE)</f>
        <v>-5.5399999999999998E-2</v>
      </c>
      <c r="BZ47" s="6">
        <f>VLOOKUP($A47,Replications!$A:$AK,MATCH(BZ$2,Replications!$1:$1,0),FALSE)</f>
        <v>-7.1099999999999997E-2</v>
      </c>
      <c r="CA47" s="6">
        <f>VLOOKUP($A47,Replications!$A:$AK,MATCH(CA$2,Replications!$1:$1,0),FALSE)</f>
        <v>-2.5899999999999999E-2</v>
      </c>
      <c r="CB47" s="6">
        <f>VLOOKUP($A47,Replications!$A:$AK,MATCH(CB$2,Replications!$1:$1,0),FALSE)</f>
        <v>-8.0399999999999999E-2</v>
      </c>
      <c r="CC47" s="6">
        <f>VLOOKUP($A47,Replications!$A:$AK,MATCH(CC$2,Replications!$1:$1,0),FALSE)</f>
        <v>-2.0000000000000001E-4</v>
      </c>
      <c r="CD47" s="6">
        <f>VLOOKUP($A47,Replications!$A:$AK,MATCH(CD$2,Replications!$1:$1,0),FALSE)</f>
        <v>-6.2E-2</v>
      </c>
      <c r="CE47" s="6">
        <f>VLOOKUP($A47,Replications!$A:$AK,MATCH(CE$2,Replications!$1:$1,0),FALSE)</f>
        <v>-5.21E-2</v>
      </c>
      <c r="CF47" s="6">
        <f>VLOOKUP($A47,Replications!$A:$AK,MATCH(CF$2,Replications!$1:$1,0),FALSE)</f>
        <v>-5.041428571428571E-2</v>
      </c>
      <c r="CG47" s="6" t="str">
        <f>VLOOKUP($A47,Replications!$A:$AK,MATCH(CG$2,Replications!$1:$1,0),FALSE)</f>
        <v>NA</v>
      </c>
      <c r="CH47" s="113">
        <f>VLOOKUP($A47,'[1]Formated Data'!$A:$ZZ,MATCH(CH$1,'[1]Formated Data'!$1:$1,0),FALSE)</f>
        <v>-7.0000000000000001E-3</v>
      </c>
      <c r="CI47" s="113">
        <f>VLOOKUP($A47,'[1]Formated Data'!$A:$ZZ,MATCH(CI$1,'[1]Formated Data'!$1:$1,0),FALSE)</f>
        <v>-0.01</v>
      </c>
      <c r="CJ47" s="113">
        <f>VLOOKUP($A47,'[1]Formated Data'!$A:$ZZ,MATCH(CJ$1,'[1]Formated Data'!$1:$1,0),FALSE)</f>
        <v>-7.1999999999999998E-3</v>
      </c>
      <c r="CK47" s="113">
        <f>VLOOKUP($A47,'[1]Formated Data'!$A:$ZZ,MATCH(CK$1,'[1]Formated Data'!$1:$1,0),FALSE)</f>
        <v>1.6000000000000001E-3</v>
      </c>
      <c r="CL47" s="113">
        <f>VLOOKUP($A47,'[1]Formated Data'!$A:$ZZ,MATCH(CL$1,'[1]Formated Data'!$1:$1,0),FALSE)</f>
        <v>-3.5700000000000003E-2</v>
      </c>
      <c r="CM47" s="113">
        <f>VLOOKUP($A47,'[1]Formated Data'!$A:$ZZ,MATCH(CM$1,'[1]Formated Data'!$1:$1,0),FALSE)</f>
        <v>-1.32E-2</v>
      </c>
      <c r="CN47" s="113">
        <f>VLOOKUP($A47,'[1]Formated Data'!$A:$ZZ,MATCH(CN$1,'[1]Formated Data'!$1:$1,0),FALSE)</f>
        <v>-3.1600000000000003E-2</v>
      </c>
      <c r="CO47" s="113">
        <f>VLOOKUP($A47,'[1]Formated Data'!$A:$ZZ,MATCH(CO$1,'[1]Formated Data'!$1:$1,0),FALSE)</f>
        <v>1E-3</v>
      </c>
      <c r="CP47" s="113">
        <f>VLOOKUP($A47,'[1]Formated Data'!$A:$ZZ,MATCH(CP$1,'[1]Formated Data'!$1:$1,0),FALSE)</f>
        <v>1.2800000000000001E-2</v>
      </c>
      <c r="CQ47" s="113">
        <f>VLOOKUP($A47,'[1]Formated Data'!$A:$ZZ,MATCH(CQ$1,'[1]Formated Data'!$1:$1,0),FALSE)</f>
        <v>-2.3300000000000001E-2</v>
      </c>
      <c r="CR47" s="113">
        <f>VLOOKUP($A47,'[1]Formated Data'!$A:$ZZ,MATCH(CR$1,'[1]Formated Data'!$1:$1,0),FALSE)</f>
        <v>-1.8E-3</v>
      </c>
      <c r="CS47" s="113">
        <f>VLOOKUP($A47,'[1]Formated Data'!$A:$ZZ,MATCH(CS$1,'[1]Formated Data'!$1:$1,0),FALSE)</f>
        <v>7.0000000000000001E-3</v>
      </c>
      <c r="CT47" s="113">
        <f>VLOOKUP($A47,'[1]Formated Data'!$A:$ZZ,MATCH(CT$1,'[1]Formated Data'!$1:$1,0),FALSE)</f>
        <v>-1.15E-2</v>
      </c>
      <c r="CU47" s="113">
        <f>VLOOKUP($A47,'[1]Formated Data'!$A:$ZZ,MATCH(CU$1,'[1]Formated Data'!$1:$1,0),FALSE)</f>
        <v>-1.2999999999999999E-2</v>
      </c>
      <c r="CV47" s="113">
        <f>VLOOKUP($A47,'[1]Formated Data'!$A:$ZZ,MATCH(CV$1,'[1]Formated Data'!$1:$1,0),FALSE)</f>
        <v>-2.76E-2</v>
      </c>
      <c r="CW47" s="113">
        <f>VLOOKUP($A47,'[1]Formated Data'!$A:$ZZ,MATCH(CW$1,'[1]Formated Data'!$1:$1,0),FALSE)</f>
        <v>1.2999999999999999E-2</v>
      </c>
      <c r="CX47" s="113">
        <f>VLOOKUP($A47,'[1]Formated Data'!$A:$ZZ,MATCH(CX$1,'[1]Formated Data'!$1:$1,0),FALSE)</f>
        <v>1.7399999999999999E-2</v>
      </c>
      <c r="CY47" s="113">
        <f>VLOOKUP($A47,'[1]Formated Data'!$A:$ZZ,MATCH(CY$1,'[1]Formated Data'!$1:$1,0),FALSE)</f>
        <v>1.6E-2</v>
      </c>
      <c r="CZ47" s="113">
        <f>VLOOKUP($A47,'[1]Formated Data'!$A:$ZZ,MATCH(CZ$1,'[1]Formated Data'!$1:$1,0),FALSE)</f>
        <v>1.47E-2</v>
      </c>
      <c r="DA47" s="113">
        <f>VLOOKUP($A47,'[1]Formated Data'!$A:$ZZ,MATCH(DA$1,'[1]Formated Data'!$1:$1,0),FALSE)</f>
        <v>2.1100000000000001E-2</v>
      </c>
      <c r="DB47" s="113">
        <f>VLOOKUP($A47,'[1]Formated Data'!$A:$ZZ,MATCH(DB$1,'[1]Formated Data'!$1:$1,0),FALSE)</f>
        <v>-1.1999999999999999E-3</v>
      </c>
      <c r="DC47" s="113">
        <f>VLOOKUP($A47,'[1]Formated Data'!$A:$ZZ,MATCH(DC$1,'[1]Formated Data'!$1:$1,0),FALSE)</f>
        <v>-4.5999999999999999E-3</v>
      </c>
      <c r="DD47" s="113">
        <f>VLOOKUP($A47,'[1]Formated Data'!$A:$ZZ,MATCH(DD$1,'[1]Formated Data'!$1:$1,0),FALSE)</f>
        <v>-2E-3</v>
      </c>
      <c r="DF47" s="26">
        <v>40359</v>
      </c>
      <c r="DG47" s="27">
        <v>4769.1163999999999</v>
      </c>
      <c r="DH47" s="27">
        <f t="shared" si="5"/>
        <v>-8.8573857276205148E-3</v>
      </c>
      <c r="DI47" s="26">
        <v>40359</v>
      </c>
      <c r="DJ47" s="27">
        <v>9912.7800000000007</v>
      </c>
      <c r="DK47" s="27">
        <f t="shared" si="6"/>
        <v>-9.5242853288836082E-3</v>
      </c>
      <c r="DL47" s="26">
        <v>40359</v>
      </c>
      <c r="DM47" s="27">
        <v>13340.64</v>
      </c>
      <c r="DN47" s="27">
        <f t="shared" si="7"/>
        <v>-1.1597670882208533E-3</v>
      </c>
      <c r="DO47" s="26">
        <v>40359</v>
      </c>
      <c r="DP47" s="27">
        <v>7924.72</v>
      </c>
      <c r="DQ47" s="27">
        <f t="shared" si="8"/>
        <v>3.6550800039514275E-3</v>
      </c>
      <c r="DR47" s="26">
        <v>40359</v>
      </c>
      <c r="DS47" s="27">
        <v>10338.57</v>
      </c>
      <c r="DT47" s="27">
        <f t="shared" si="9"/>
        <v>-2.6495676079718589E-4</v>
      </c>
      <c r="DU47" s="26">
        <v>40359</v>
      </c>
      <c r="DV47" s="27">
        <v>5872.09</v>
      </c>
      <c r="DW47" s="27">
        <f t="shared" si="10"/>
        <v>1.7861956251001843E-3</v>
      </c>
      <c r="DX47" s="26">
        <v>40359</v>
      </c>
      <c r="DY47" s="27">
        <v>4890.88</v>
      </c>
      <c r="DZ47" s="27">
        <f t="shared" si="11"/>
        <v>6.3518387822247835E-3</v>
      </c>
      <c r="EA47" s="26">
        <v>40359</v>
      </c>
      <c r="EB47" s="27">
        <v>6096.24</v>
      </c>
      <c r="EC47" s="27">
        <f t="shared" si="12"/>
        <v>8.307093206898486E-4</v>
      </c>
      <c r="ED47" s="26">
        <v>40359</v>
      </c>
      <c r="EE47" s="27">
        <v>12032.55</v>
      </c>
      <c r="EF47" s="27">
        <f t="shared" si="13"/>
        <v>-2.2957659103163053E-2</v>
      </c>
      <c r="EG47" s="26">
        <v>40359</v>
      </c>
      <c r="EH47" s="27">
        <v>3428.26</v>
      </c>
      <c r="EI47" s="27">
        <f t="shared" si="14"/>
        <v>6.9346335159268246E-3</v>
      </c>
      <c r="EK47" s="26">
        <v>40359</v>
      </c>
      <c r="EL47" s="27">
        <v>86.019000000000005</v>
      </c>
      <c r="EM47" s="27">
        <f t="shared" si="15"/>
        <v>-6.5713493786666577E-3</v>
      </c>
      <c r="EO47" s="26">
        <v>40359</v>
      </c>
      <c r="EP47" s="27">
        <v>6682.8537999999999</v>
      </c>
      <c r="EQ47" s="27">
        <f t="shared" si="16"/>
        <v>-4.8749840203415773E-2</v>
      </c>
      <c r="ES47" s="26">
        <v>40359</v>
      </c>
      <c r="ET47" s="27">
        <v>1143.4478999999999</v>
      </c>
      <c r="EU47" s="27">
        <f t="shared" si="17"/>
        <v>-7.0343553978586826E-3</v>
      </c>
      <c r="EW47" s="26">
        <v>40359</v>
      </c>
      <c r="EX47" s="27">
        <v>1281.7713000000001</v>
      </c>
      <c r="EY47" s="27">
        <f t="shared" si="18"/>
        <v>-3.3711032269708063E-2</v>
      </c>
      <c r="FA47" s="26">
        <v>40359</v>
      </c>
      <c r="FB47" s="27">
        <v>112.5185</v>
      </c>
      <c r="FC47" s="27">
        <f t="shared" si="19"/>
        <v>-4.8370235279757701E-3</v>
      </c>
      <c r="FE47" s="26">
        <v>40359</v>
      </c>
      <c r="FF47" s="27">
        <v>522.274</v>
      </c>
      <c r="FG47" s="27">
        <f t="shared" si="20"/>
        <v>-2.2533749343317089E-2</v>
      </c>
      <c r="FI47" s="6">
        <f>VLOOKUP($A47,Funds!$A:$CD,MATCH(Factors!FI$1,Funds!$1:$1,0),FALSE)</f>
        <v>-3.5700000000000003E-2</v>
      </c>
      <c r="FJ47" s="6">
        <f>VLOOKUP($A47,Funds!$A:$CD,MATCH(Factors!FJ$1,Funds!$1:$1,0),FALSE)</f>
        <v>-3.5700000000000003E-2</v>
      </c>
    </row>
    <row r="48" spans="1:166" x14ac:dyDescent="0.25">
      <c r="A48" s="26">
        <f t="shared" si="21"/>
        <v>40329</v>
      </c>
      <c r="B48" s="26">
        <v>40329</v>
      </c>
      <c r="C48" s="27">
        <v>698.87379999999996</v>
      </c>
      <c r="D48" s="27">
        <f t="shared" si="22"/>
        <v>-8.2108468927372891E-2</v>
      </c>
      <c r="E48" s="26">
        <v>40329</v>
      </c>
      <c r="F48" s="27">
        <v>538.88930000000005</v>
      </c>
      <c r="G48" s="27">
        <f t="shared" si="23"/>
        <v>-7.6292012706936418E-2</v>
      </c>
      <c r="H48" s="26">
        <v>40329</v>
      </c>
      <c r="I48" s="27">
        <v>934.07399999999996</v>
      </c>
      <c r="J48" s="27">
        <f t="shared" si="24"/>
        <v>-2.0394114356465765E-2</v>
      </c>
      <c r="K48" s="26">
        <v>40329</v>
      </c>
      <c r="L48" s="27">
        <v>1775.26</v>
      </c>
      <c r="M48" s="27">
        <f t="shared" si="25"/>
        <v>-7.8820648000166083E-2</v>
      </c>
      <c r="N48" s="26">
        <v>40329</v>
      </c>
      <c r="O48" s="27">
        <v>1148.4100000000001</v>
      </c>
      <c r="P48" s="27">
        <f t="shared" si="26"/>
        <v>-8.3749541240485725E-2</v>
      </c>
      <c r="Q48" s="26"/>
      <c r="S48" s="27" t="e">
        <f t="shared" si="27"/>
        <v>#DIV/0!</v>
      </c>
      <c r="T48" s="26">
        <v>40329</v>
      </c>
      <c r="U48" s="27">
        <v>1282.3078</v>
      </c>
      <c r="V48" s="27">
        <f t="shared" si="28"/>
        <v>-7.9771281173338648E-2</v>
      </c>
      <c r="W48" s="26">
        <v>40329</v>
      </c>
      <c r="X48" s="27">
        <v>120.2582</v>
      </c>
      <c r="Y48" s="27">
        <f t="shared" si="29"/>
        <v>-2.0790398293319412E-2</v>
      </c>
      <c r="Z48" s="26">
        <v>40329</v>
      </c>
      <c r="AA48" s="27">
        <v>109.84</v>
      </c>
      <c r="AB48" s="27">
        <f t="shared" si="30"/>
        <v>-6.7176220806793974E-2</v>
      </c>
      <c r="AC48" s="26">
        <v>40329</v>
      </c>
      <c r="AD48" s="27">
        <v>955.63300000000004</v>
      </c>
      <c r="AE48" s="27">
        <f t="shared" si="31"/>
        <v>4.5953146069383388E-2</v>
      </c>
      <c r="AF48" s="26">
        <v>40329</v>
      </c>
      <c r="AG48" s="27">
        <v>265.12299999999999</v>
      </c>
      <c r="AH48" s="27">
        <f t="shared" si="32"/>
        <v>-7.4976893873710315E-2</v>
      </c>
      <c r="AI48" s="26">
        <v>40329</v>
      </c>
      <c r="AJ48" s="27">
        <v>104.36</v>
      </c>
      <c r="AK48" s="27">
        <f t="shared" si="33"/>
        <v>6.655734542297731E-3</v>
      </c>
      <c r="AL48" s="26">
        <v>40329</v>
      </c>
      <c r="AM48" s="27">
        <v>141.9436</v>
      </c>
      <c r="AN48" s="27">
        <f t="shared" si="34"/>
        <v>2.6566832076571067E-3</v>
      </c>
      <c r="AO48" s="26">
        <v>40329</v>
      </c>
      <c r="AP48" s="27">
        <v>254.8</v>
      </c>
      <c r="AQ48" s="27">
        <f t="shared" si="35"/>
        <v>-8.249612905548942E-2</v>
      </c>
      <c r="AR48" s="26">
        <v>40329</v>
      </c>
      <c r="AS48" s="27">
        <v>1597.4301</v>
      </c>
      <c r="AT48" s="27">
        <f t="shared" si="36"/>
        <v>8.4149359257623679E-3</v>
      </c>
      <c r="AU48" s="26">
        <v>40329</v>
      </c>
      <c r="AV48" s="27">
        <v>1086.03</v>
      </c>
      <c r="AW48" s="27">
        <f t="shared" si="37"/>
        <v>-3.593399082120885E-2</v>
      </c>
      <c r="AY48" s="27">
        <f t="shared" si="38"/>
        <v>-5.8164562204364723E-3</v>
      </c>
      <c r="AZ48" s="27">
        <f t="shared" si="39"/>
        <v>4.9288932403196428E-3</v>
      </c>
      <c r="BA48" s="27">
        <f t="shared" si="3"/>
        <v>-4.4348926746971218E-2</v>
      </c>
      <c r="BC48" s="26">
        <v>40329</v>
      </c>
      <c r="BD48" s="27">
        <v>1280.58</v>
      </c>
      <c r="BE48" s="27">
        <f t="shared" si="40"/>
        <v>-2.0821067280415329E-2</v>
      </c>
      <c r="BF48" s="26">
        <v>40329</v>
      </c>
      <c r="BG48" s="27">
        <v>1016.43</v>
      </c>
      <c r="BH48" s="27">
        <f t="shared" si="41"/>
        <v>-8.4577114427860645E-3</v>
      </c>
      <c r="BI48" s="26">
        <v>40329</v>
      </c>
      <c r="BJ48" s="27">
        <v>972.4</v>
      </c>
      <c r="BK48" s="27">
        <f t="shared" si="42"/>
        <v>-4.6320724184262918E-2</v>
      </c>
      <c r="BL48" s="26">
        <v>40329</v>
      </c>
      <c r="BM48" s="27">
        <v>335.15</v>
      </c>
      <c r="BN48" s="27">
        <f t="shared" si="43"/>
        <v>-2.51316210477327E-2</v>
      </c>
      <c r="BP48" s="26">
        <v>40298</v>
      </c>
      <c r="BQ48" s="27">
        <v>1.6379999999999999E-2</v>
      </c>
      <c r="BR48" s="27">
        <f t="shared" si="44"/>
        <v>1.6379999999999999E-2</v>
      </c>
      <c r="BT48" s="26">
        <v>40329</v>
      </c>
      <c r="BU48" s="27">
        <v>917.7</v>
      </c>
      <c r="BV48" s="27">
        <f t="shared" si="4"/>
        <v>-9.0638841820505855E-2</v>
      </c>
      <c r="BX48" s="6">
        <f>VLOOKUP($A48,Replications!$A:$AK,MATCH(BX$2,Replications!$1:$1,0),FALSE)</f>
        <v>-9.35E-2</v>
      </c>
      <c r="BY48" s="6">
        <f>VLOOKUP($A48,Replications!$A:$AK,MATCH(BY$2,Replications!$1:$1,0),FALSE)</f>
        <v>-3.8399999999999997E-2</v>
      </c>
      <c r="BZ48" s="6">
        <f>VLOOKUP($A48,Replications!$A:$AK,MATCH(BZ$2,Replications!$1:$1,0),FALSE)</f>
        <v>-6.8900000000000003E-2</v>
      </c>
      <c r="CA48" s="6">
        <f>VLOOKUP($A48,Replications!$A:$AK,MATCH(CA$2,Replications!$1:$1,0),FALSE)</f>
        <v>-0.1106</v>
      </c>
      <c r="CB48" s="6">
        <f>VLOOKUP($A48,Replications!$A:$AK,MATCH(CB$2,Replications!$1:$1,0),FALSE)</f>
        <v>-5.9799999999999999E-2</v>
      </c>
      <c r="CC48" s="6">
        <f>VLOOKUP($A48,Replications!$A:$AK,MATCH(CC$2,Replications!$1:$1,0),FALSE)</f>
        <v>-1.8800000000000001E-2</v>
      </c>
      <c r="CD48" s="6">
        <f>VLOOKUP($A48,Replications!$A:$AK,MATCH(CD$2,Replications!$1:$1,0),FALSE)</f>
        <v>-5.9700000000000003E-2</v>
      </c>
      <c r="CE48" s="6">
        <f>VLOOKUP($A48,Replications!$A:$AK,MATCH(CE$2,Replications!$1:$1,0),FALSE)</f>
        <v>-7.9799999999999996E-2</v>
      </c>
      <c r="CF48" s="6">
        <f>VLOOKUP($A48,Replications!$A:$AK,MATCH(CF$2,Replications!$1:$1,0),FALSE)</f>
        <v>-6.4242857142857143E-2</v>
      </c>
      <c r="CG48" s="6" t="str">
        <f>VLOOKUP($A48,Replications!$A:$AK,MATCH(CG$2,Replications!$1:$1,0),FALSE)</f>
        <v>NA</v>
      </c>
      <c r="CH48" s="113">
        <f>VLOOKUP($A48,'[1]Formated Data'!$A:$ZZ,MATCH(CH$1,'[1]Formated Data'!$1:$1,0),FALSE)</f>
        <v>-2.64E-2</v>
      </c>
      <c r="CI48" s="113">
        <f>VLOOKUP($A48,'[1]Formated Data'!$A:$ZZ,MATCH(CI$1,'[1]Formated Data'!$1:$1,0),FALSE)</f>
        <v>-5.0000000000000001E-3</v>
      </c>
      <c r="CJ48" s="113">
        <f>VLOOKUP($A48,'[1]Formated Data'!$A:$ZZ,MATCH(CJ$1,'[1]Formated Data'!$1:$1,0),FALSE)</f>
        <v>-2.1100000000000001E-2</v>
      </c>
      <c r="CK48" s="113">
        <f>VLOOKUP($A48,'[1]Formated Data'!$A:$ZZ,MATCH(CK$1,'[1]Formated Data'!$1:$1,0),FALSE)</f>
        <v>-1.32E-2</v>
      </c>
      <c r="CL48" s="113">
        <f>VLOOKUP($A48,'[1]Formated Data'!$A:$ZZ,MATCH(CL$1,'[1]Formated Data'!$1:$1,0),FALSE)</f>
        <v>-3.6400000000000002E-2</v>
      </c>
      <c r="CM48" s="113">
        <f>VLOOKUP($A48,'[1]Formated Data'!$A:$ZZ,MATCH(CM$1,'[1]Formated Data'!$1:$1,0),FALSE)</f>
        <v>-2.9899999999999999E-2</v>
      </c>
      <c r="CN48" s="113">
        <f>VLOOKUP($A48,'[1]Formated Data'!$A:$ZZ,MATCH(CN$1,'[1]Formated Data'!$1:$1,0),FALSE)</f>
        <v>-2.9899999999999999E-2</v>
      </c>
      <c r="CO48" s="113">
        <f>VLOOKUP($A48,'[1]Formated Data'!$A:$ZZ,MATCH(CO$1,'[1]Formated Data'!$1:$1,0),FALSE)</f>
        <v>-2.9000000000000001E-2</v>
      </c>
      <c r="CP48" s="113">
        <f>VLOOKUP($A48,'[1]Formated Data'!$A:$ZZ,MATCH(CP$1,'[1]Formated Data'!$1:$1,0),FALSE)</f>
        <v>-1E-3</v>
      </c>
      <c r="CQ48" s="113">
        <f>VLOOKUP($A48,'[1]Formated Data'!$A:$ZZ,MATCH(CQ$1,'[1]Formated Data'!$1:$1,0),FALSE)</f>
        <v>-1.17E-2</v>
      </c>
      <c r="CR48" s="113">
        <f>VLOOKUP($A48,'[1]Formated Data'!$A:$ZZ,MATCH(CR$1,'[1]Formated Data'!$1:$1,0),FALSE)</f>
        <v>-2.0400000000000001E-2</v>
      </c>
      <c r="CS48" s="113">
        <f>VLOOKUP($A48,'[1]Formated Data'!$A:$ZZ,MATCH(CS$1,'[1]Formated Data'!$1:$1,0),FALSE)</f>
        <v>-7.0000000000000001E-3</v>
      </c>
      <c r="CT48" s="113">
        <f>VLOOKUP($A48,'[1]Formated Data'!$A:$ZZ,MATCH(CT$1,'[1]Formated Data'!$1:$1,0),FALSE)</f>
        <v>-2.3199999999999998E-2</v>
      </c>
      <c r="CU48" s="113">
        <f>VLOOKUP($A48,'[1]Formated Data'!$A:$ZZ,MATCH(CU$1,'[1]Formated Data'!$1:$1,0),FALSE)</f>
        <v>-5.0099999999999999E-2</v>
      </c>
      <c r="CV48" s="113">
        <f>VLOOKUP($A48,'[1]Formated Data'!$A:$ZZ,MATCH(CV$1,'[1]Formated Data'!$1:$1,0),FALSE)</f>
        <v>-2.07E-2</v>
      </c>
      <c r="CW48" s="113">
        <f>VLOOKUP($A48,'[1]Formated Data'!$A:$ZZ,MATCH(CW$1,'[1]Formated Data'!$1:$1,0),FALSE)</f>
        <v>3.3E-3</v>
      </c>
      <c r="CX48" s="113">
        <f>VLOOKUP($A48,'[1]Formated Data'!$A:$ZZ,MATCH(CX$1,'[1]Formated Data'!$1:$1,0),FALSE)</f>
        <v>-1.2999999999999999E-3</v>
      </c>
      <c r="CY48" s="113">
        <f>VLOOKUP($A48,'[1]Formated Data'!$A:$ZZ,MATCH(CY$1,'[1]Formated Data'!$1:$1,0),FALSE)</f>
        <v>-2.1700000000000001E-2</v>
      </c>
      <c r="CZ48" s="113">
        <f>VLOOKUP($A48,'[1]Formated Data'!$A:$ZZ,MATCH(CZ$1,'[1]Formated Data'!$1:$1,0),FALSE)</f>
        <v>-1.01E-2</v>
      </c>
      <c r="DA48" s="113">
        <f>VLOOKUP($A48,'[1]Formated Data'!$A:$ZZ,MATCH(DA$1,'[1]Formated Data'!$1:$1,0),FALSE)</f>
        <v>1.3599999999999999E-2</v>
      </c>
      <c r="DB48" s="113">
        <f>VLOOKUP($A48,'[1]Formated Data'!$A:$ZZ,MATCH(DB$1,'[1]Formated Data'!$1:$1,0),FALSE)</f>
        <v>-3.6499999999999998E-2</v>
      </c>
      <c r="DC48" s="113">
        <f>VLOOKUP($A48,'[1]Formated Data'!$A:$ZZ,MATCH(DC$1,'[1]Formated Data'!$1:$1,0),FALSE)</f>
        <v>-1.77E-2</v>
      </c>
      <c r="DD48" s="113">
        <f>VLOOKUP($A48,'[1]Formated Data'!$A:$ZZ,MATCH(DD$1,'[1]Formated Data'!$1:$1,0),FALSE)</f>
        <v>3.2000000000000001E-2</v>
      </c>
      <c r="DF48" s="26">
        <v>40329</v>
      </c>
      <c r="DG48" s="27">
        <v>4811.7358000000004</v>
      </c>
      <c r="DH48" s="27">
        <f t="shared" si="5"/>
        <v>-2.5954751373039819E-2</v>
      </c>
      <c r="DI48" s="26">
        <v>40329</v>
      </c>
      <c r="DJ48" s="27">
        <v>10008.1</v>
      </c>
      <c r="DK48" s="27">
        <f t="shared" si="6"/>
        <v>-2.8937527774166139E-2</v>
      </c>
      <c r="DL48" s="26">
        <v>40329</v>
      </c>
      <c r="DM48" s="27">
        <v>13356.13</v>
      </c>
      <c r="DN48" s="27">
        <f t="shared" si="7"/>
        <v>-1.5830850705586985E-2</v>
      </c>
      <c r="DO48" s="26">
        <v>40329</v>
      </c>
      <c r="DP48" s="27">
        <v>7895.86</v>
      </c>
      <c r="DQ48" s="27">
        <f t="shared" si="8"/>
        <v>-1.7893657988089173E-2</v>
      </c>
      <c r="DR48" s="26">
        <v>40329</v>
      </c>
      <c r="DS48" s="27">
        <v>10341.31</v>
      </c>
      <c r="DT48" s="27">
        <f t="shared" si="9"/>
        <v>-1.5877200078034726E-2</v>
      </c>
      <c r="DU48" s="26">
        <v>40329</v>
      </c>
      <c r="DV48" s="27">
        <v>5861.62</v>
      </c>
      <c r="DW48" s="27">
        <f t="shared" si="10"/>
        <v>-2.6598403464750509E-2</v>
      </c>
      <c r="DX48" s="26">
        <v>40329</v>
      </c>
      <c r="DY48" s="27">
        <v>4860.01</v>
      </c>
      <c r="DZ48" s="27">
        <f t="shared" si="11"/>
        <v>4.3106743952967541E-3</v>
      </c>
      <c r="EA48" s="26">
        <v>40329</v>
      </c>
      <c r="EB48" s="27">
        <v>6091.18</v>
      </c>
      <c r="EC48" s="27">
        <f t="shared" si="12"/>
        <v>-1.2464210789129848E-2</v>
      </c>
      <c r="ED48" s="26">
        <v>40329</v>
      </c>
      <c r="EE48" s="27">
        <v>12315.28</v>
      </c>
      <c r="EF48" s="27">
        <f t="shared" si="13"/>
        <v>-1.9406784451959203E-2</v>
      </c>
      <c r="EG48" s="26">
        <v>40329</v>
      </c>
      <c r="EH48" s="27">
        <v>3404.65</v>
      </c>
      <c r="EI48" s="27">
        <f t="shared" si="14"/>
        <v>-3.4834572632975513E-2</v>
      </c>
      <c r="EK48" s="26">
        <v>40329</v>
      </c>
      <c r="EL48" s="27">
        <v>86.587999999999994</v>
      </c>
      <c r="EM48" s="27">
        <f t="shared" si="15"/>
        <v>5.7679622798231245E-2</v>
      </c>
      <c r="EO48" s="26">
        <v>40329</v>
      </c>
      <c r="EP48" s="27">
        <v>7025.3379000000004</v>
      </c>
      <c r="EQ48" s="27">
        <f t="shared" si="16"/>
        <v>-6.2117389834164483E-2</v>
      </c>
      <c r="ES48" s="26">
        <v>40329</v>
      </c>
      <c r="ET48" s="27">
        <v>1151.5482999999999</v>
      </c>
      <c r="EU48" s="27">
        <f t="shared" si="17"/>
        <v>-8.7175918435712707E-2</v>
      </c>
      <c r="EW48" s="26">
        <v>40329</v>
      </c>
      <c r="EX48" s="27">
        <v>1326.4885999999999</v>
      </c>
      <c r="EY48" s="27">
        <f t="shared" si="18"/>
        <v>-9.4794247659734765E-2</v>
      </c>
      <c r="FA48" s="26">
        <v>40329</v>
      </c>
      <c r="FB48" s="27">
        <v>113.0654</v>
      </c>
      <c r="FC48" s="27">
        <f t="shared" si="19"/>
        <v>-4.6445002002994062E-2</v>
      </c>
      <c r="FE48" s="26">
        <v>40329</v>
      </c>
      <c r="FF48" s="27">
        <v>534.31410000000005</v>
      </c>
      <c r="FG48" s="27">
        <f t="shared" si="20"/>
        <v>-9.141411547765721E-2</v>
      </c>
      <c r="FI48" s="6">
        <f>VLOOKUP($A48,Funds!$A:$CD,MATCH(Factors!FI$1,Funds!$1:$1,0),FALSE)</f>
        <v>-3.9300000000000002E-2</v>
      </c>
      <c r="FJ48" s="6">
        <f>VLOOKUP($A48,Funds!$A:$CD,MATCH(Factors!FJ$1,Funds!$1:$1,0),FALSE)</f>
        <v>-3.9275000000000004E-2</v>
      </c>
    </row>
    <row r="49" spans="1:166" x14ac:dyDescent="0.25">
      <c r="A49" s="26">
        <f t="shared" si="21"/>
        <v>40298</v>
      </c>
      <c r="B49" s="26">
        <v>40298</v>
      </c>
      <c r="C49" s="27">
        <v>761.3904</v>
      </c>
      <c r="D49" s="27">
        <f t="shared" si="22"/>
        <v>2.5859973602702979E-2</v>
      </c>
      <c r="E49" s="26">
        <v>40298</v>
      </c>
      <c r="F49" s="27">
        <v>583.39790000000005</v>
      </c>
      <c r="G49" s="27">
        <f t="shared" si="23"/>
        <v>1.1160590870715748E-2</v>
      </c>
      <c r="H49" s="26">
        <v>40298</v>
      </c>
      <c r="I49" s="27">
        <v>953.52020000000005</v>
      </c>
      <c r="J49" s="27">
        <f t="shared" si="24"/>
        <v>2.2185840490716036E-2</v>
      </c>
      <c r="K49" s="26">
        <v>40298</v>
      </c>
      <c r="L49" s="27">
        <v>1927.16</v>
      </c>
      <c r="M49" s="27">
        <f t="shared" si="25"/>
        <v>5.4902948228107373E-2</v>
      </c>
      <c r="N49" s="26">
        <v>40298</v>
      </c>
      <c r="O49" s="27">
        <v>1253.3800000000001</v>
      </c>
      <c r="P49" s="27">
        <f t="shared" si="26"/>
        <v>1.1777621711508868E-2</v>
      </c>
      <c r="Q49" s="26"/>
      <c r="S49" s="27" t="e">
        <f t="shared" si="27"/>
        <v>#DIV/0!</v>
      </c>
      <c r="T49" s="26">
        <v>40298</v>
      </c>
      <c r="U49" s="27">
        <v>1393.4664</v>
      </c>
      <c r="V49" s="27">
        <f t="shared" si="28"/>
        <v>1.5781106759382491E-2</v>
      </c>
      <c r="W49" s="26">
        <v>40298</v>
      </c>
      <c r="X49" s="27">
        <v>122.8115</v>
      </c>
      <c r="Y49" s="27">
        <f t="shared" si="29"/>
        <v>2.8272329337847957E-2</v>
      </c>
      <c r="Z49" s="26">
        <v>40298</v>
      </c>
      <c r="AA49" s="27">
        <v>117.75</v>
      </c>
      <c r="AB49" s="27">
        <f t="shared" si="30"/>
        <v>2.2579244463742931E-2</v>
      </c>
      <c r="AC49" s="26">
        <v>40298</v>
      </c>
      <c r="AD49" s="27">
        <v>913.64800000000002</v>
      </c>
      <c r="AE49" s="27">
        <f t="shared" si="31"/>
        <v>1.2609293660108767E-2</v>
      </c>
      <c r="AF49" s="26">
        <v>40298</v>
      </c>
      <c r="AG49" s="27">
        <v>286.6123</v>
      </c>
      <c r="AH49" s="27">
        <f t="shared" si="32"/>
        <v>2.9351048233765553E-2</v>
      </c>
      <c r="AI49" s="26">
        <v>40298</v>
      </c>
      <c r="AJ49" s="27">
        <v>103.67</v>
      </c>
      <c r="AK49" s="27">
        <f t="shared" si="33"/>
        <v>1.5377081292850203E-2</v>
      </c>
      <c r="AL49" s="26">
        <v>40298</v>
      </c>
      <c r="AM49" s="27">
        <v>141.5675</v>
      </c>
      <c r="AN49" s="27">
        <f t="shared" si="34"/>
        <v>5.0762322287498662E-3</v>
      </c>
      <c r="AO49" s="26">
        <v>40298</v>
      </c>
      <c r="AP49" s="27">
        <v>277.70999999999998</v>
      </c>
      <c r="AQ49" s="27">
        <f t="shared" si="35"/>
        <v>1.598741494109901E-2</v>
      </c>
      <c r="AR49" s="26">
        <v>40298</v>
      </c>
      <c r="AS49" s="27">
        <v>1584.1</v>
      </c>
      <c r="AT49" s="27">
        <f t="shared" si="36"/>
        <v>1.0409623799257472E-2</v>
      </c>
      <c r="AU49" s="26">
        <v>40298</v>
      </c>
      <c r="AV49" s="27">
        <v>1126.51</v>
      </c>
      <c r="AW49" s="27">
        <f t="shared" si="37"/>
        <v>2.3439416376702216E-2</v>
      </c>
      <c r="AY49" s="27">
        <f t="shared" si="38"/>
        <v>1.4699382731987232E-2</v>
      </c>
      <c r="AZ49" s="27">
        <f t="shared" si="39"/>
        <v>4.3125326516598506E-2</v>
      </c>
      <c r="BA49" s="27">
        <f t="shared" si="3"/>
        <v>1.3029792577444743E-2</v>
      </c>
      <c r="BC49" s="26">
        <v>40298</v>
      </c>
      <c r="BD49" s="27">
        <v>1307.81</v>
      </c>
      <c r="BE49" s="27">
        <f t="shared" si="40"/>
        <v>1.1016110578558447E-2</v>
      </c>
      <c r="BF49" s="26">
        <v>40298</v>
      </c>
      <c r="BG49" s="27">
        <v>1025.0999999999999</v>
      </c>
      <c r="BH49" s="27">
        <f t="shared" si="41"/>
        <v>3.3572484265955715E-3</v>
      </c>
      <c r="BI49" s="26">
        <v>40298</v>
      </c>
      <c r="BJ49" s="27">
        <v>1019.63</v>
      </c>
      <c r="BK49" s="27">
        <f t="shared" si="42"/>
        <v>1.6630938730744171E-2</v>
      </c>
      <c r="BL49" s="26">
        <v>40298</v>
      </c>
      <c r="BM49" s="27">
        <v>343.79</v>
      </c>
      <c r="BN49" s="27">
        <f t="shared" si="43"/>
        <v>1.68894936109798E-2</v>
      </c>
      <c r="BP49" s="26">
        <v>40268</v>
      </c>
      <c r="BQ49" s="27">
        <v>2.5590000000000002E-2</v>
      </c>
      <c r="BR49" s="27">
        <f t="shared" si="44"/>
        <v>2.5590000000000002E-2</v>
      </c>
      <c r="BT49" s="26">
        <v>40298</v>
      </c>
      <c r="BU49" s="27">
        <v>1009.17</v>
      </c>
      <c r="BV49" s="27">
        <f t="shared" si="4"/>
        <v>9.6950414215390968E-3</v>
      </c>
      <c r="BX49" s="6">
        <f>VLOOKUP($A49,Replications!$A:$AK,MATCH(BX$2,Replications!$1:$1,0),FALSE)</f>
        <v>3.7199999999999997E-2</v>
      </c>
      <c r="BY49" s="6">
        <f>VLOOKUP($A49,Replications!$A:$AK,MATCH(BY$2,Replications!$1:$1,0),FALSE)</f>
        <v>8.1699999999999995E-2</v>
      </c>
      <c r="BZ49" s="6">
        <f>VLOOKUP($A49,Replications!$A:$AK,MATCH(BZ$2,Replications!$1:$1,0),FALSE)</f>
        <v>9.2999999999999992E-3</v>
      </c>
      <c r="CA49" s="6">
        <f>VLOOKUP($A49,Replications!$A:$AK,MATCH(CA$2,Replications!$1:$1,0),FALSE)</f>
        <v>-1.5E-3</v>
      </c>
      <c r="CB49" s="6">
        <f>VLOOKUP($A49,Replications!$A:$AK,MATCH(CB$2,Replications!$1:$1,0),FALSE)</f>
        <v>3.7199999999999997E-2</v>
      </c>
      <c r="CC49" s="6">
        <f>VLOOKUP($A49,Replications!$A:$AK,MATCH(CC$2,Replications!$1:$1,0),FALSE)</f>
        <v>5.7299999999999997E-2</v>
      </c>
      <c r="CD49" s="6">
        <f>VLOOKUP($A49,Replications!$A:$AK,MATCH(CD$2,Replications!$1:$1,0),FALSE)</f>
        <v>2.07E-2</v>
      </c>
      <c r="CE49" s="6">
        <f>VLOOKUP($A49,Replications!$A:$AK,MATCH(CE$2,Replications!$1:$1,0),FALSE)</f>
        <v>1.5800000000000002E-2</v>
      </c>
      <c r="CF49" s="6">
        <f>VLOOKUP($A49,Replications!$A:$AK,MATCH(CF$2,Replications!$1:$1,0),FALSE)</f>
        <v>3.4557142857142856E-2</v>
      </c>
      <c r="CG49" s="6" t="str">
        <f>VLOOKUP($A49,Replications!$A:$AK,MATCH(CG$2,Replications!$1:$1,0),FALSE)</f>
        <v>NA</v>
      </c>
      <c r="CH49" s="113">
        <f>VLOOKUP($A49,'[1]Formated Data'!$A:$ZZ,MATCH(CH$1,'[1]Formated Data'!$1:$1,0),FALSE)</f>
        <v>1.4200000000000001E-2</v>
      </c>
      <c r="CI49" s="113">
        <f>VLOOKUP($A49,'[1]Formated Data'!$A:$ZZ,MATCH(CI$1,'[1]Formated Data'!$1:$1,0),FALSE)</f>
        <v>2.87E-2</v>
      </c>
      <c r="CJ49" s="113">
        <f>VLOOKUP($A49,'[1]Formated Data'!$A:$ZZ,MATCH(CJ$1,'[1]Formated Data'!$1:$1,0),FALSE)</f>
        <v>1.04E-2</v>
      </c>
      <c r="CK49" s="113">
        <f>VLOOKUP($A49,'[1]Formated Data'!$A:$ZZ,MATCH(CK$1,'[1]Formated Data'!$1:$1,0),FALSE)</f>
        <v>2.0799999999999999E-2</v>
      </c>
      <c r="CL49" s="113">
        <f>VLOOKUP($A49,'[1]Formated Data'!$A:$ZZ,MATCH(CL$1,'[1]Formated Data'!$1:$1,0),FALSE)</f>
        <v>-2.5000000000000001E-3</v>
      </c>
      <c r="CM49" s="113">
        <f>VLOOKUP($A49,'[1]Formated Data'!$A:$ZZ,MATCH(CM$1,'[1]Formated Data'!$1:$1,0),FALSE)</f>
        <v>6.4000000000000003E-3</v>
      </c>
      <c r="CN49" s="113">
        <f>VLOOKUP($A49,'[1]Formated Data'!$A:$ZZ,MATCH(CN$1,'[1]Formated Data'!$1:$1,0),FALSE)</f>
        <v>2.1499999999999998E-2</v>
      </c>
      <c r="CO49" s="113">
        <f>VLOOKUP($A49,'[1]Formated Data'!$A:$ZZ,MATCH(CO$1,'[1]Formated Data'!$1:$1,0),FALSE)</f>
        <v>0.01</v>
      </c>
      <c r="CP49" s="113">
        <f>VLOOKUP($A49,'[1]Formated Data'!$A:$ZZ,MATCH(CP$1,'[1]Formated Data'!$1:$1,0),FALSE)</f>
        <v>-2.1600000000000001E-2</v>
      </c>
      <c r="CQ49" s="113">
        <f>VLOOKUP($A49,'[1]Formated Data'!$A:$ZZ,MATCH(CQ$1,'[1]Formated Data'!$1:$1,0),FALSE)</f>
        <v>-5.7999999999999996E-3</v>
      </c>
      <c r="CR49" s="113">
        <f>VLOOKUP($A49,'[1]Formated Data'!$A:$ZZ,MATCH(CR$1,'[1]Formated Data'!$1:$1,0),FALSE)</f>
        <v>1.2699999999999999E-2</v>
      </c>
      <c r="CS49" s="113">
        <f>VLOOKUP($A49,'[1]Formated Data'!$A:$ZZ,MATCH(CS$1,'[1]Formated Data'!$1:$1,0),FALSE)</f>
        <v>3.0000000000000001E-3</v>
      </c>
      <c r="CT49" s="113">
        <f>VLOOKUP($A49,'[1]Formated Data'!$A:$ZZ,MATCH(CT$1,'[1]Formated Data'!$1:$1,0),FALSE)</f>
        <v>8.3999999999999995E-3</v>
      </c>
      <c r="CU49" s="113">
        <f>VLOOKUP($A49,'[1]Formated Data'!$A:$ZZ,MATCH(CU$1,'[1]Formated Data'!$1:$1,0),FALSE)</f>
        <v>6.7999999999999996E-3</v>
      </c>
      <c r="CV49" s="113">
        <f>VLOOKUP($A49,'[1]Formated Data'!$A:$ZZ,MATCH(CV$1,'[1]Formated Data'!$1:$1,0),FALSE)</f>
        <v>1.06E-2</v>
      </c>
      <c r="CW49" s="113">
        <f>VLOOKUP($A49,'[1]Formated Data'!$A:$ZZ,MATCH(CW$1,'[1]Formated Data'!$1:$1,0),FALSE)</f>
        <v>1.46E-2</v>
      </c>
      <c r="CX49" s="113">
        <f>VLOOKUP($A49,'[1]Formated Data'!$A:$ZZ,MATCH(CX$1,'[1]Formated Data'!$1:$1,0),FALSE)</f>
        <v>2.1100000000000001E-2</v>
      </c>
      <c r="CY49" s="113">
        <f>VLOOKUP($A49,'[1]Formated Data'!$A:$ZZ,MATCH(CY$1,'[1]Formated Data'!$1:$1,0),FALSE)</f>
        <v>2.5000000000000001E-2</v>
      </c>
      <c r="CZ49" s="113">
        <f>VLOOKUP($A49,'[1]Formated Data'!$A:$ZZ,MATCH(CZ$1,'[1]Formated Data'!$1:$1,0),FALSE)</f>
        <v>1.7500000000000002E-2</v>
      </c>
      <c r="DA49" s="113">
        <f>VLOOKUP($A49,'[1]Formated Data'!$A:$ZZ,MATCH(DA$1,'[1]Formated Data'!$1:$1,0),FALSE)</f>
        <v>9.5999999999999992E-3</v>
      </c>
      <c r="DB49" s="113">
        <f>VLOOKUP($A49,'[1]Formated Data'!$A:$ZZ,MATCH(DB$1,'[1]Formated Data'!$1:$1,0),FALSE)</f>
        <v>4.7999999999999996E-3</v>
      </c>
      <c r="DC49" s="113">
        <f>VLOOKUP($A49,'[1]Formated Data'!$A:$ZZ,MATCH(DC$1,'[1]Formated Data'!$1:$1,0),FALSE)</f>
        <v>9.4000000000000004E-3</v>
      </c>
      <c r="DD49" s="113">
        <f>VLOOKUP($A49,'[1]Formated Data'!$A:$ZZ,MATCH(DD$1,'[1]Formated Data'!$1:$1,0),FALSE)</f>
        <v>1.4E-2</v>
      </c>
      <c r="DF49" s="26">
        <v>40298</v>
      </c>
      <c r="DG49" s="27">
        <v>4939.951</v>
      </c>
      <c r="DH49" s="27">
        <f t="shared" si="5"/>
        <v>9.0025571728169496E-3</v>
      </c>
      <c r="DI49" s="26">
        <v>40298</v>
      </c>
      <c r="DJ49" s="27">
        <v>10306.34</v>
      </c>
      <c r="DK49" s="27">
        <f t="shared" si="6"/>
        <v>1.1906643744225676E-2</v>
      </c>
      <c r="DL49" s="26">
        <v>40298</v>
      </c>
      <c r="DM49" s="27">
        <v>13570.97</v>
      </c>
      <c r="DN49" s="27">
        <f t="shared" si="7"/>
        <v>8.1755184638196976E-3</v>
      </c>
      <c r="DO49" s="26">
        <v>40298</v>
      </c>
      <c r="DP49" s="27">
        <v>8039.72</v>
      </c>
      <c r="DQ49" s="27">
        <f t="shared" si="8"/>
        <v>1.3897436414814557E-2</v>
      </c>
      <c r="DR49" s="26">
        <v>40298</v>
      </c>
      <c r="DS49" s="27">
        <v>10508.15</v>
      </c>
      <c r="DT49" s="27">
        <f t="shared" si="9"/>
        <v>6.9994470590151181E-3</v>
      </c>
      <c r="DU49" s="26">
        <v>40298</v>
      </c>
      <c r="DV49" s="27">
        <v>6021.79</v>
      </c>
      <c r="DW49" s="27">
        <f t="shared" si="10"/>
        <v>1.9945698107902698E-2</v>
      </c>
      <c r="DX49" s="26">
        <v>40298</v>
      </c>
      <c r="DY49" s="27">
        <v>4839.1499999999996</v>
      </c>
      <c r="DZ49" s="27">
        <f t="shared" si="11"/>
        <v>1.748531851412638E-2</v>
      </c>
      <c r="EA49" s="26">
        <v>40298</v>
      </c>
      <c r="EB49" s="27">
        <v>6168.06</v>
      </c>
      <c r="EC49" s="27">
        <f t="shared" si="12"/>
        <v>2.5958657952014352E-3</v>
      </c>
      <c r="ED49" s="26">
        <v>40298</v>
      </c>
      <c r="EE49" s="27">
        <v>12559.01</v>
      </c>
      <c r="EF49" s="27">
        <f t="shared" si="13"/>
        <v>3.3570371151532274E-3</v>
      </c>
      <c r="EG49" s="26">
        <v>40298</v>
      </c>
      <c r="EH49" s="27">
        <v>3527.53</v>
      </c>
      <c r="EI49" s="27">
        <f t="shared" si="14"/>
        <v>1.3416340355604905E-2</v>
      </c>
      <c r="EK49" s="26">
        <v>40298</v>
      </c>
      <c r="EL49" s="27">
        <v>81.866</v>
      </c>
      <c r="EM49" s="27">
        <f t="shared" si="15"/>
        <v>9.7813082037176979E-3</v>
      </c>
      <c r="EO49" s="26">
        <v>40298</v>
      </c>
      <c r="EP49" s="27">
        <v>7490.6367</v>
      </c>
      <c r="EQ49" s="27">
        <f t="shared" si="16"/>
        <v>-2.0154057932306291E-2</v>
      </c>
      <c r="ES49" s="26">
        <v>40298</v>
      </c>
      <c r="ET49" s="27">
        <v>1261.5227</v>
      </c>
      <c r="EU49" s="27">
        <f t="shared" si="17"/>
        <v>1.2306423452153936E-2</v>
      </c>
      <c r="EW49" s="26">
        <v>40298</v>
      </c>
      <c r="EX49" s="27">
        <v>1465.4001000000001</v>
      </c>
      <c r="EY49" s="27">
        <f t="shared" si="18"/>
        <v>6.4952761410785875E-4</v>
      </c>
      <c r="FA49" s="26">
        <v>40298</v>
      </c>
      <c r="FB49" s="27">
        <v>118.57250000000001</v>
      </c>
      <c r="FC49" s="27">
        <f t="shared" si="19"/>
        <v>-8.6342399828769345E-3</v>
      </c>
      <c r="FE49" s="26">
        <v>40298</v>
      </c>
      <c r="FF49" s="27">
        <v>588.07219999999995</v>
      </c>
      <c r="FG49" s="27">
        <f t="shared" si="20"/>
        <v>5.9024173368071864E-4</v>
      </c>
      <c r="FI49" s="6">
        <f>VLOOKUP($A49,Funds!$A:$CD,MATCH(Factors!FI$1,Funds!$1:$1,0),FALSE)</f>
        <v>4.2900000000000001E-2</v>
      </c>
      <c r="FJ49" s="6">
        <f>VLOOKUP($A49,Funds!$A:$CD,MATCH(Factors!FJ$1,Funds!$1:$1,0),FALSE)</f>
        <v>4.3124999999999997E-2</v>
      </c>
    </row>
    <row r="50" spans="1:166" x14ac:dyDescent="0.25">
      <c r="A50" s="26">
        <f t="shared" si="21"/>
        <v>40268</v>
      </c>
      <c r="B50" s="26">
        <v>40268</v>
      </c>
      <c r="C50" s="27">
        <v>742.19719999999995</v>
      </c>
      <c r="D50" s="27">
        <f t="shared" si="22"/>
        <v>6.5060030034748584E-2</v>
      </c>
      <c r="E50" s="26">
        <v>40268</v>
      </c>
      <c r="F50" s="27">
        <v>576.95870000000002</v>
      </c>
      <c r="G50" s="27">
        <f t="shared" si="23"/>
        <v>5.779959368054266E-2</v>
      </c>
      <c r="H50" s="26">
        <v>40268</v>
      </c>
      <c r="I50" s="27">
        <v>932.82470000000001</v>
      </c>
      <c r="J50" s="27">
        <f t="shared" si="24"/>
        <v>1.2622931155296335E-2</v>
      </c>
      <c r="K50" s="26">
        <v>40268</v>
      </c>
      <c r="L50" s="27">
        <v>1826.86</v>
      </c>
      <c r="M50" s="27">
        <f t="shared" si="25"/>
        <v>7.9251614275333448E-2</v>
      </c>
      <c r="N50" s="26">
        <v>40268</v>
      </c>
      <c r="O50" s="27">
        <v>1238.79</v>
      </c>
      <c r="P50" s="27">
        <f t="shared" si="26"/>
        <v>5.6771650856479949E-2</v>
      </c>
      <c r="Q50" s="26"/>
      <c r="S50" s="27" t="e">
        <f t="shared" si="27"/>
        <v>#DIV/0!</v>
      </c>
      <c r="T50" s="26">
        <v>40268</v>
      </c>
      <c r="U50" s="27">
        <v>1371.8176000000001</v>
      </c>
      <c r="V50" s="27">
        <f t="shared" si="28"/>
        <v>6.0319404175848801E-2</v>
      </c>
      <c r="W50" s="26">
        <v>40268</v>
      </c>
      <c r="X50" s="27">
        <v>119.4348</v>
      </c>
      <c r="Y50" s="27">
        <f t="shared" si="29"/>
        <v>1.7063637370030138E-2</v>
      </c>
      <c r="Z50" s="26">
        <v>40268</v>
      </c>
      <c r="AA50" s="27">
        <v>115.15</v>
      </c>
      <c r="AB50" s="27">
        <f t="shared" si="30"/>
        <v>2.1557842441447983E-2</v>
      </c>
      <c r="AC50" s="26">
        <v>40268</v>
      </c>
      <c r="AD50" s="27">
        <v>902.27099999999996</v>
      </c>
      <c r="AE50" s="27">
        <f t="shared" si="31"/>
        <v>-4.146670963811383E-3</v>
      </c>
      <c r="AF50" s="26">
        <v>40268</v>
      </c>
      <c r="AG50" s="27">
        <v>278.43979999999999</v>
      </c>
      <c r="AH50" s="27">
        <f t="shared" si="32"/>
        <v>-1.1347664428029702E-4</v>
      </c>
      <c r="AI50" s="26">
        <v>40268</v>
      </c>
      <c r="AJ50" s="27">
        <v>102.1</v>
      </c>
      <c r="AK50" s="27">
        <f t="shared" si="33"/>
        <v>-2.4553358173306616E-2</v>
      </c>
      <c r="AL50" s="26">
        <v>40268</v>
      </c>
      <c r="AM50" s="27">
        <v>140.85249999999999</v>
      </c>
      <c r="AN50" s="27">
        <f t="shared" si="34"/>
        <v>1.5038288976898517E-3</v>
      </c>
      <c r="AO50" s="26">
        <v>40268</v>
      </c>
      <c r="AP50" s="27">
        <v>273.33999999999997</v>
      </c>
      <c r="AQ50" s="27">
        <f t="shared" si="35"/>
        <v>-5.2405560812286422E-3</v>
      </c>
      <c r="AR50" s="26">
        <v>40268</v>
      </c>
      <c r="AS50" s="27">
        <v>1567.78</v>
      </c>
      <c r="AT50" s="27">
        <f t="shared" si="36"/>
        <v>-1.2295264730428634E-3</v>
      </c>
      <c r="AU50" s="26">
        <v>40268</v>
      </c>
      <c r="AV50" s="27">
        <v>1100.71</v>
      </c>
      <c r="AW50" s="27">
        <f t="shared" si="37"/>
        <v>3.1351604591239202E-2</v>
      </c>
      <c r="AY50" s="27">
        <f t="shared" si="38"/>
        <v>7.2604363542059236E-3</v>
      </c>
      <c r="AZ50" s="27">
        <f t="shared" si="39"/>
        <v>2.2479963418853499E-2</v>
      </c>
      <c r="BA50" s="27">
        <f t="shared" si="3"/>
        <v>3.2581131064282065E-2</v>
      </c>
      <c r="BC50" s="26">
        <v>40268</v>
      </c>
      <c r="BD50" s="27">
        <v>1293.56</v>
      </c>
      <c r="BE50" s="27">
        <f t="shared" si="40"/>
        <v>1.1542070691272999E-2</v>
      </c>
      <c r="BF50" s="26">
        <v>40268</v>
      </c>
      <c r="BG50" s="27">
        <v>1021.67</v>
      </c>
      <c r="BH50" s="27">
        <f t="shared" si="41"/>
        <v>8.9272488470615308E-3</v>
      </c>
      <c r="BI50" s="26">
        <v>40268</v>
      </c>
      <c r="BJ50" s="27">
        <v>1002.95</v>
      </c>
      <c r="BK50" s="27">
        <f t="shared" si="42"/>
        <v>7.0082432201772349E-3</v>
      </c>
      <c r="BL50" s="26">
        <v>40268</v>
      </c>
      <c r="BM50" s="27">
        <v>338.08</v>
      </c>
      <c r="BN50" s="27">
        <f t="shared" si="43"/>
        <v>2.0557249373622799E-2</v>
      </c>
      <c r="BP50" s="26">
        <v>40237</v>
      </c>
      <c r="BQ50" s="27">
        <v>-1.4999999999999999E-4</v>
      </c>
      <c r="BR50" s="27">
        <f t="shared" si="44"/>
        <v>-1.4999999999999999E-4</v>
      </c>
      <c r="BT50" s="26">
        <v>40268</v>
      </c>
      <c r="BU50" s="27">
        <v>999.48</v>
      </c>
      <c r="BV50" s="27">
        <f t="shared" si="4"/>
        <v>2.6708304228129975E-2</v>
      </c>
      <c r="BX50" s="6">
        <f>VLOOKUP($A50,Replications!$A:$AK,MATCH(BX$2,Replications!$1:$1,0),FALSE)</f>
        <v>6.7400000000000002E-2</v>
      </c>
      <c r="BY50" s="6">
        <f>VLOOKUP($A50,Replications!$A:$AK,MATCH(BY$2,Replications!$1:$1,0),FALSE)</f>
        <v>1.44E-2</v>
      </c>
      <c r="BZ50" s="6">
        <f>VLOOKUP($A50,Replications!$A:$AK,MATCH(BZ$2,Replications!$1:$1,0),FALSE)</f>
        <v>6.2100000000000002E-2</v>
      </c>
      <c r="CA50" s="6">
        <f>VLOOKUP($A50,Replications!$A:$AK,MATCH(CA$2,Replications!$1:$1,0),FALSE)</f>
        <v>6.2199999999999998E-2</v>
      </c>
      <c r="CB50" s="6">
        <f>VLOOKUP($A50,Replications!$A:$AK,MATCH(CB$2,Replications!$1:$1,0),FALSE)</f>
        <v>5.9400000000000001E-2</v>
      </c>
      <c r="CC50" s="6">
        <f>VLOOKUP($A50,Replications!$A:$AK,MATCH(CC$2,Replications!$1:$1,0),FALSE)</f>
        <v>4.8399999999999999E-2</v>
      </c>
      <c r="CD50" s="6">
        <f>VLOOKUP($A50,Replications!$A:$AK,MATCH(CD$2,Replications!$1:$1,0),FALSE)</f>
        <v>9.6600000000000005E-2</v>
      </c>
      <c r="CE50" s="6">
        <f>VLOOKUP($A50,Replications!$A:$AK,MATCH(CE$2,Replications!$1:$1,0),FALSE)</f>
        <v>6.0299999999999999E-2</v>
      </c>
      <c r="CF50" s="6">
        <f>VLOOKUP($A50,Replications!$A:$AK,MATCH(CF$2,Replications!$1:$1,0),FALSE)</f>
        <v>5.8642857142857149E-2</v>
      </c>
      <c r="CG50" s="6" t="str">
        <f>VLOOKUP($A50,Replications!$A:$AK,MATCH(CG$2,Replications!$1:$1,0),FALSE)</f>
        <v>NA</v>
      </c>
      <c r="CH50" s="113">
        <f>VLOOKUP($A50,'[1]Formated Data'!$A:$ZZ,MATCH(CH$1,'[1]Formated Data'!$1:$1,0),FALSE)</f>
        <v>1.37E-2</v>
      </c>
      <c r="CI50" s="113">
        <f>VLOOKUP($A50,'[1]Formated Data'!$A:$ZZ,MATCH(CI$1,'[1]Formated Data'!$1:$1,0),FALSE)</f>
        <v>-4.5999999999999999E-3</v>
      </c>
      <c r="CJ50" s="113">
        <f>VLOOKUP($A50,'[1]Formated Data'!$A:$ZZ,MATCH(CJ$1,'[1]Formated Data'!$1:$1,0),FALSE)</f>
        <v>1.7000000000000001E-2</v>
      </c>
      <c r="CK50" s="113">
        <f>VLOOKUP($A50,'[1]Formated Data'!$A:$ZZ,MATCH(CK$1,'[1]Formated Data'!$1:$1,0),FALSE)</f>
        <v>1.6799999999999999E-2</v>
      </c>
      <c r="CL50" s="113">
        <f>VLOOKUP($A50,'[1]Formated Data'!$A:$ZZ,MATCH(CL$1,'[1]Formated Data'!$1:$1,0),FALSE)</f>
        <v>1.5100000000000001E-2</v>
      </c>
      <c r="CM50" s="113">
        <f>VLOOKUP($A50,'[1]Formated Data'!$A:$ZZ,MATCH(CM$1,'[1]Formated Data'!$1:$1,0),FALSE)</f>
        <v>2.01E-2</v>
      </c>
      <c r="CN50" s="113">
        <f>VLOOKUP($A50,'[1]Formated Data'!$A:$ZZ,MATCH(CN$1,'[1]Formated Data'!$1:$1,0),FALSE)</f>
        <v>4.5600000000000002E-2</v>
      </c>
      <c r="CO50" s="113">
        <f>VLOOKUP($A50,'[1]Formated Data'!$A:$ZZ,MATCH(CO$1,'[1]Formated Data'!$1:$1,0),FALSE)</f>
        <v>2.9000000000000001E-2</v>
      </c>
      <c r="CP50" s="113">
        <f>VLOOKUP($A50,'[1]Formated Data'!$A:$ZZ,MATCH(CP$1,'[1]Formated Data'!$1:$1,0),FALSE)</f>
        <v>-2.35E-2</v>
      </c>
      <c r="CQ50" s="113">
        <f>VLOOKUP($A50,'[1]Formated Data'!$A:$ZZ,MATCH(CQ$1,'[1]Formated Data'!$1:$1,0),FALSE)</f>
        <v>2.5399999999999999E-2</v>
      </c>
      <c r="CR50" s="113">
        <f>VLOOKUP($A50,'[1]Formated Data'!$A:$ZZ,MATCH(CR$1,'[1]Formated Data'!$1:$1,0),FALSE)</f>
        <v>2.6599999999999999E-2</v>
      </c>
      <c r="CS50" s="113">
        <f>VLOOKUP($A50,'[1]Formated Data'!$A:$ZZ,MATCH(CS$1,'[1]Formated Data'!$1:$1,0),FALSE)</f>
        <v>1.2E-2</v>
      </c>
      <c r="CT50" s="113">
        <f>VLOOKUP($A50,'[1]Formated Data'!$A:$ZZ,MATCH(CT$1,'[1]Formated Data'!$1:$1,0),FALSE)</f>
        <v>1.9099999999999999E-2</v>
      </c>
      <c r="CU50" s="113">
        <f>VLOOKUP($A50,'[1]Formated Data'!$A:$ZZ,MATCH(CU$1,'[1]Formated Data'!$1:$1,0),FALSE)</f>
        <v>3.4700000000000002E-2</v>
      </c>
      <c r="CV50" s="113">
        <f>VLOOKUP($A50,'[1]Formated Data'!$A:$ZZ,MATCH(CV$1,'[1]Formated Data'!$1:$1,0),FALSE)</f>
        <v>5.04E-2</v>
      </c>
      <c r="CW50" s="113">
        <f>VLOOKUP($A50,'[1]Formated Data'!$A:$ZZ,MATCH(CW$1,'[1]Formated Data'!$1:$1,0),FALSE)</f>
        <v>5.0000000000000001E-4</v>
      </c>
      <c r="CX50" s="113">
        <f>VLOOKUP($A50,'[1]Formated Data'!$A:$ZZ,MATCH(CX$1,'[1]Formated Data'!$1:$1,0),FALSE)</f>
        <v>9.1999999999999998E-3</v>
      </c>
      <c r="CY50" s="113">
        <f>VLOOKUP($A50,'[1]Formated Data'!$A:$ZZ,MATCH(CY$1,'[1]Formated Data'!$1:$1,0),FALSE)</f>
        <v>3.4000000000000002E-2</v>
      </c>
      <c r="CZ50" s="113">
        <f>VLOOKUP($A50,'[1]Formated Data'!$A:$ZZ,MATCH(CZ$1,'[1]Formated Data'!$1:$1,0),FALSE)</f>
        <v>4.9099999999999998E-2</v>
      </c>
      <c r="DA50" s="113">
        <f>VLOOKUP($A50,'[1]Formated Data'!$A:$ZZ,MATCH(DA$1,'[1]Formated Data'!$1:$1,0),FALSE)</f>
        <v>2.2000000000000001E-3</v>
      </c>
      <c r="DB50" s="113">
        <f>VLOOKUP($A50,'[1]Formated Data'!$A:$ZZ,MATCH(DB$1,'[1]Formated Data'!$1:$1,0),FALSE)</f>
        <v>2.18E-2</v>
      </c>
      <c r="DC50" s="113">
        <f>VLOOKUP($A50,'[1]Formated Data'!$A:$ZZ,MATCH(DC$1,'[1]Formated Data'!$1:$1,0),FALSE)</f>
        <v>1.4500000000000001E-2</v>
      </c>
      <c r="DD50" s="113">
        <f>VLOOKUP($A50,'[1]Formated Data'!$A:$ZZ,MATCH(DD$1,'[1]Formated Data'!$1:$1,0),FALSE)</f>
        <v>2.5000000000000001E-2</v>
      </c>
      <c r="DF50" s="26">
        <v>40268</v>
      </c>
      <c r="DG50" s="27">
        <v>4895.8756000000003</v>
      </c>
      <c r="DH50" s="27">
        <f t="shared" si="5"/>
        <v>1.6552769098020503E-2</v>
      </c>
      <c r="DI50" s="26">
        <v>40268</v>
      </c>
      <c r="DJ50" s="27">
        <v>10185.07</v>
      </c>
      <c r="DK50" s="27">
        <f t="shared" si="6"/>
        <v>2.4939520430220075E-2</v>
      </c>
      <c r="DL50" s="26">
        <v>40268</v>
      </c>
      <c r="DM50" s="27">
        <v>13460.92</v>
      </c>
      <c r="DN50" s="27">
        <f t="shared" si="7"/>
        <v>1.5902389471563083E-2</v>
      </c>
      <c r="DO50" s="26">
        <v>40268</v>
      </c>
      <c r="DP50" s="27">
        <v>7929.52</v>
      </c>
      <c r="DQ50" s="27">
        <f t="shared" si="8"/>
        <v>1.6205160276660413E-2</v>
      </c>
      <c r="DR50" s="26">
        <v>40268</v>
      </c>
      <c r="DS50" s="27">
        <v>10435.11</v>
      </c>
      <c r="DT50" s="27">
        <f t="shared" si="9"/>
        <v>2.2407487059602715E-2</v>
      </c>
      <c r="DU50" s="26">
        <v>40268</v>
      </c>
      <c r="DV50" s="27">
        <v>5904.03</v>
      </c>
      <c r="DW50" s="27">
        <f t="shared" si="10"/>
        <v>2.4523184404559695E-2</v>
      </c>
      <c r="DX50" s="26">
        <v>40268</v>
      </c>
      <c r="DY50" s="27">
        <v>4755.99</v>
      </c>
      <c r="DZ50" s="27">
        <f t="shared" si="11"/>
        <v>1.3467468179910069E-2</v>
      </c>
      <c r="EA50" s="26">
        <v>40268</v>
      </c>
      <c r="EB50" s="27">
        <v>6152.09</v>
      </c>
      <c r="EC50" s="27">
        <f t="shared" si="12"/>
        <v>6.2546513244519097E-3</v>
      </c>
      <c r="ED50" s="26">
        <v>40268</v>
      </c>
      <c r="EE50" s="27">
        <v>12516.99</v>
      </c>
      <c r="EF50" s="27">
        <f t="shared" si="13"/>
        <v>2.5569196684615658E-2</v>
      </c>
      <c r="EG50" s="26">
        <v>40268</v>
      </c>
      <c r="EH50" s="27">
        <v>3480.83</v>
      </c>
      <c r="EI50" s="27">
        <f t="shared" si="14"/>
        <v>2.5689154744891196E-2</v>
      </c>
      <c r="EK50" s="26">
        <v>40268</v>
      </c>
      <c r="EL50" s="27">
        <v>81.072999999999993</v>
      </c>
      <c r="EM50" s="27">
        <f t="shared" si="15"/>
        <v>8.8474652198800019E-3</v>
      </c>
      <c r="EO50" s="26">
        <v>40268</v>
      </c>
      <c r="EP50" s="27">
        <v>7644.7085999999999</v>
      </c>
      <c r="EQ50" s="27">
        <f t="shared" si="16"/>
        <v>6.4864207922905592E-2</v>
      </c>
      <c r="ES50" s="26">
        <v>40268</v>
      </c>
      <c r="ET50" s="27">
        <v>1246.1866</v>
      </c>
      <c r="EU50" s="27">
        <f t="shared" si="17"/>
        <v>8.0878360586008613E-2</v>
      </c>
      <c r="EW50" s="26">
        <v>40268</v>
      </c>
      <c r="EX50" s="27">
        <v>1464.4489000000001</v>
      </c>
      <c r="EY50" s="27">
        <f t="shared" si="18"/>
        <v>6.2460337722546999E-2</v>
      </c>
      <c r="FA50" s="26">
        <v>40268</v>
      </c>
      <c r="FB50" s="27">
        <v>119.6052</v>
      </c>
      <c r="FC50" s="27">
        <f t="shared" si="19"/>
        <v>7.4648912369605691E-2</v>
      </c>
      <c r="FE50" s="26">
        <v>40268</v>
      </c>
      <c r="FF50" s="27">
        <v>587.72529999999995</v>
      </c>
      <c r="FG50" s="27">
        <f t="shared" si="20"/>
        <v>7.7776856797367122E-2</v>
      </c>
      <c r="FI50" s="6">
        <f>VLOOKUP($A50,Funds!$A:$CD,MATCH(Factors!FI$1,Funds!$1:$1,0),FALSE)</f>
        <v>6.3200000000000006E-2</v>
      </c>
      <c r="FJ50" s="6">
        <f>VLOOKUP($A50,Funds!$A:$CD,MATCH(Factors!FJ$1,Funds!$1:$1,0),FALSE)</f>
        <v>6.3200000000000006E-2</v>
      </c>
    </row>
    <row r="51" spans="1:166" x14ac:dyDescent="0.25">
      <c r="A51" s="26">
        <f t="shared" si="21"/>
        <v>40237</v>
      </c>
      <c r="B51" s="26">
        <v>40235</v>
      </c>
      <c r="C51" s="27">
        <v>696.85950000000003</v>
      </c>
      <c r="D51" s="27">
        <f t="shared" si="22"/>
        <v>3.1497814767218024E-2</v>
      </c>
      <c r="E51" s="26">
        <v>40235</v>
      </c>
      <c r="F51" s="27">
        <v>545.43290000000002</v>
      </c>
      <c r="G51" s="27">
        <f t="shared" si="23"/>
        <v>3.428189251171232E-2</v>
      </c>
      <c r="H51" s="26">
        <v>40235</v>
      </c>
      <c r="I51" s="27">
        <v>921.19650000000001</v>
      </c>
      <c r="J51" s="27">
        <f t="shared" si="24"/>
        <v>2.7266032358333803E-2</v>
      </c>
      <c r="K51" s="26">
        <v>40235</v>
      </c>
      <c r="L51" s="27">
        <v>1692.71</v>
      </c>
      <c r="M51" s="27">
        <f t="shared" si="25"/>
        <v>4.869556597753566E-2</v>
      </c>
      <c r="N51" s="26">
        <v>40235</v>
      </c>
      <c r="O51" s="27">
        <v>1172.24</v>
      </c>
      <c r="P51" s="27">
        <f t="shared" si="26"/>
        <v>2.4963147790323159E-2</v>
      </c>
      <c r="Q51" s="26"/>
      <c r="S51" s="27" t="e">
        <f t="shared" si="27"/>
        <v>#DIV/0!</v>
      </c>
      <c r="T51" s="26">
        <v>40235</v>
      </c>
      <c r="U51" s="27">
        <v>1293.7777000000001</v>
      </c>
      <c r="V51" s="27">
        <f t="shared" si="28"/>
        <v>3.0918773387908605E-2</v>
      </c>
      <c r="W51" s="26">
        <v>40235</v>
      </c>
      <c r="X51" s="27">
        <v>117.431</v>
      </c>
      <c r="Y51" s="27">
        <f t="shared" si="29"/>
        <v>-4.6845454075435944E-3</v>
      </c>
      <c r="Z51" s="26">
        <v>40235</v>
      </c>
      <c r="AA51" s="27">
        <v>112.72</v>
      </c>
      <c r="AB51" s="27">
        <f t="shared" si="30"/>
        <v>2.846975088967918E-3</v>
      </c>
      <c r="AC51" s="26">
        <v>40235</v>
      </c>
      <c r="AD51" s="27">
        <v>906.02800000000002</v>
      </c>
      <c r="AE51" s="27">
        <f t="shared" si="31"/>
        <v>1.4397051397887717E-2</v>
      </c>
      <c r="AF51" s="26">
        <v>40235</v>
      </c>
      <c r="AG51" s="27">
        <v>278.47140000000002</v>
      </c>
      <c r="AH51" s="27">
        <f t="shared" si="32"/>
        <v>3.4055674670869118E-2</v>
      </c>
      <c r="AI51" s="26">
        <v>40235</v>
      </c>
      <c r="AJ51" s="27">
        <v>104.67</v>
      </c>
      <c r="AK51" s="27">
        <f t="shared" si="33"/>
        <v>2.4669603524229089E-2</v>
      </c>
      <c r="AL51" s="26">
        <v>40235</v>
      </c>
      <c r="AM51" s="27">
        <v>140.64099999999999</v>
      </c>
      <c r="AN51" s="27">
        <f t="shared" si="34"/>
        <v>1.0012438346877595E-2</v>
      </c>
      <c r="AO51" s="26">
        <v>40235</v>
      </c>
      <c r="AP51" s="27">
        <v>274.77999999999997</v>
      </c>
      <c r="AQ51" s="27">
        <f t="shared" si="35"/>
        <v>3.4641162738157982E-2</v>
      </c>
      <c r="AR51" s="26">
        <v>40235</v>
      </c>
      <c r="AS51" s="27">
        <v>1569.71</v>
      </c>
      <c r="AT51" s="27">
        <f t="shared" si="36"/>
        <v>3.734325743188549E-3</v>
      </c>
      <c r="AU51" s="26">
        <v>40235</v>
      </c>
      <c r="AV51" s="27">
        <v>1067.25</v>
      </c>
      <c r="AW51" s="27">
        <f t="shared" si="37"/>
        <v>1.7458395517133685E-3</v>
      </c>
      <c r="AY51" s="27">
        <f t="shared" si="38"/>
        <v>-2.7840777444942955E-3</v>
      </c>
      <c r="AZ51" s="27">
        <f t="shared" si="39"/>
        <v>2.3732418187212501E-2</v>
      </c>
      <c r="BA51" s="27">
        <f t="shared" si="3"/>
        <v>-1.9884861914751806E-3</v>
      </c>
      <c r="BC51" s="26">
        <v>40235</v>
      </c>
      <c r="BD51" s="27">
        <v>1278.8</v>
      </c>
      <c r="BE51" s="27">
        <f t="shared" si="40"/>
        <v>-3.6618620958317472E-3</v>
      </c>
      <c r="BF51" s="26">
        <v>40235</v>
      </c>
      <c r="BG51" s="27">
        <v>1012.63</v>
      </c>
      <c r="BH51" s="27">
        <f t="shared" si="41"/>
        <v>9.5882015696968637E-4</v>
      </c>
      <c r="BI51" s="26">
        <v>40235</v>
      </c>
      <c r="BJ51" s="27">
        <v>995.97</v>
      </c>
      <c r="BK51" s="27">
        <f t="shared" si="42"/>
        <v>8.9348123385504241E-3</v>
      </c>
      <c r="BL51" s="26">
        <v>40237</v>
      </c>
      <c r="BM51" s="27">
        <v>331.27</v>
      </c>
      <c r="BN51" s="27">
        <f t="shared" si="43"/>
        <v>4.670487975009685E-3</v>
      </c>
      <c r="BP51" s="26">
        <v>40209</v>
      </c>
      <c r="BQ51" s="27">
        <v>3.65E-3</v>
      </c>
      <c r="BR51" s="27">
        <f t="shared" si="44"/>
        <v>3.65E-3</v>
      </c>
      <c r="BT51" s="26">
        <v>40235</v>
      </c>
      <c r="BU51" s="27">
        <v>973.48</v>
      </c>
      <c r="BV51" s="27">
        <f t="shared" si="4"/>
        <v>3.1589432746617074E-2</v>
      </c>
      <c r="BX51" s="6">
        <f>VLOOKUP($A51,Replications!$A:$AK,MATCH(BX$2,Replications!$1:$1,0),FALSE)</f>
        <v>6.8900000000000003E-2</v>
      </c>
      <c r="BY51" s="6">
        <f>VLOOKUP($A51,Replications!$A:$AK,MATCH(BY$2,Replications!$1:$1,0),FALSE)</f>
        <v>3.5200000000000002E-2</v>
      </c>
      <c r="BZ51" s="6">
        <f>VLOOKUP($A51,Replications!$A:$AK,MATCH(BZ$2,Replications!$1:$1,0),FALSE)</f>
        <v>6.1499999999999999E-2</v>
      </c>
      <c r="CA51" s="6">
        <f>VLOOKUP($A51,Replications!$A:$AK,MATCH(CA$2,Replications!$1:$1,0),FALSE)</f>
        <v>1.9E-2</v>
      </c>
      <c r="CB51" s="6">
        <f>VLOOKUP($A51,Replications!$A:$AK,MATCH(CB$2,Replications!$1:$1,0),FALSE)</f>
        <v>7.22E-2</v>
      </c>
      <c r="CC51" s="6">
        <f>VLOOKUP($A51,Replications!$A:$AK,MATCH(CC$2,Replications!$1:$1,0),FALSE)</f>
        <v>7.8700000000000006E-2</v>
      </c>
      <c r="CD51" s="6">
        <f>VLOOKUP($A51,Replications!$A:$AK,MATCH(CD$2,Replications!$1:$1,0),FALSE)</f>
        <v>4.1599999999999998E-2</v>
      </c>
      <c r="CE51" s="6">
        <f>VLOOKUP($A51,Replications!$A:$AK,MATCH(CE$2,Replications!$1:$1,0),FALSE)</f>
        <v>3.0700000000000002E-2</v>
      </c>
      <c r="CF51" s="6">
        <f>VLOOKUP($A51,Replications!$A:$AK,MATCH(CF$2,Replications!$1:$1,0),FALSE)</f>
        <v>5.387142857142857E-2</v>
      </c>
      <c r="CG51" s="6" t="str">
        <f>VLOOKUP($A51,Replications!$A:$AK,MATCH(CG$2,Replications!$1:$1,0),FALSE)</f>
        <v>NA</v>
      </c>
      <c r="CH51" s="113">
        <f>VLOOKUP($A51,'[1]Formated Data'!$A:$ZZ,MATCH(CH$1,'[1]Formated Data'!$1:$1,0),FALSE)</f>
        <v>7.4999999999999997E-3</v>
      </c>
      <c r="CI51" s="113">
        <f>VLOOKUP($A51,'[1]Formated Data'!$A:$ZZ,MATCH(CI$1,'[1]Formated Data'!$1:$1,0),FALSE)</f>
        <v>-4.7000000000000002E-3</v>
      </c>
      <c r="CJ51" s="113">
        <f>VLOOKUP($A51,'[1]Formated Data'!$A:$ZZ,MATCH(CJ$1,'[1]Formated Data'!$1:$1,0),FALSE)</f>
        <v>4.4000000000000003E-3</v>
      </c>
      <c r="CK51" s="113">
        <f>VLOOKUP($A51,'[1]Formated Data'!$A:$ZZ,MATCH(CK$1,'[1]Formated Data'!$1:$1,0),FALSE)</f>
        <v>3.2000000000000002E-3</v>
      </c>
      <c r="CL51" s="113">
        <f>VLOOKUP($A51,'[1]Formated Data'!$A:$ZZ,MATCH(CL$1,'[1]Formated Data'!$1:$1,0),FALSE)</f>
        <v>1.41E-2</v>
      </c>
      <c r="CM51" s="113">
        <f>VLOOKUP($A51,'[1]Formated Data'!$A:$ZZ,MATCH(CM$1,'[1]Formated Data'!$1:$1,0),FALSE)</f>
        <v>1.5900000000000001E-2</v>
      </c>
      <c r="CN51" s="113">
        <f>VLOOKUP($A51,'[1]Formated Data'!$A:$ZZ,MATCH(CN$1,'[1]Formated Data'!$1:$1,0),FALSE)</f>
        <v>0.03</v>
      </c>
      <c r="CO51" s="113">
        <f>VLOOKUP($A51,'[1]Formated Data'!$A:$ZZ,MATCH(CO$1,'[1]Formated Data'!$1:$1,0),FALSE)</f>
        <v>-8.0000000000000002E-3</v>
      </c>
      <c r="CP51" s="113">
        <f>VLOOKUP($A51,'[1]Formated Data'!$A:$ZZ,MATCH(CP$1,'[1]Formated Data'!$1:$1,0),FALSE)</f>
        <v>1.38E-2</v>
      </c>
      <c r="CQ51" s="113">
        <f>VLOOKUP($A51,'[1]Formated Data'!$A:$ZZ,MATCH(CQ$1,'[1]Formated Data'!$1:$1,0),FALSE)</f>
        <v>2.8400000000000002E-2</v>
      </c>
      <c r="CR51" s="113">
        <f>VLOOKUP($A51,'[1]Formated Data'!$A:$ZZ,MATCH(CR$1,'[1]Formated Data'!$1:$1,0),FALSE)</f>
        <v>7.4000000000000003E-3</v>
      </c>
      <c r="CS51" s="113">
        <f>VLOOKUP($A51,'[1]Formated Data'!$A:$ZZ,MATCH(CS$1,'[1]Formated Data'!$1:$1,0),FALSE)</f>
        <v>5.0000000000000001E-3</v>
      </c>
      <c r="CT51" s="113">
        <f>VLOOKUP($A51,'[1]Formated Data'!$A:$ZZ,MATCH(CT$1,'[1]Formated Data'!$1:$1,0),FALSE)</f>
        <v>4.0000000000000001E-3</v>
      </c>
      <c r="CU51" s="113">
        <f>VLOOKUP($A51,'[1]Formated Data'!$A:$ZZ,MATCH(CU$1,'[1]Formated Data'!$1:$1,0),FALSE)</f>
        <v>1.23E-2</v>
      </c>
      <c r="CV51" s="113">
        <f>VLOOKUP($A51,'[1]Formated Data'!$A:$ZZ,MATCH(CV$1,'[1]Formated Data'!$1:$1,0),FALSE)</f>
        <v>8.14E-2</v>
      </c>
      <c r="CW51" s="113">
        <f>VLOOKUP($A51,'[1]Formated Data'!$A:$ZZ,MATCH(CW$1,'[1]Formated Data'!$1:$1,0),FALSE)</f>
        <v>-1.5100000000000001E-2</v>
      </c>
      <c r="CX51" s="113">
        <f>VLOOKUP($A51,'[1]Formated Data'!$A:$ZZ,MATCH(CX$1,'[1]Formated Data'!$1:$1,0),FALSE)</f>
        <v>1.11E-2</v>
      </c>
      <c r="CY51" s="113">
        <f>VLOOKUP($A51,'[1]Formated Data'!$A:$ZZ,MATCH(CY$1,'[1]Formated Data'!$1:$1,0),FALSE)</f>
        <v>3.4000000000000002E-2</v>
      </c>
      <c r="CZ51" s="113">
        <f>VLOOKUP($A51,'[1]Formated Data'!$A:$ZZ,MATCH(CZ$1,'[1]Formated Data'!$1:$1,0),FALSE)</f>
        <v>2.3300000000000001E-2</v>
      </c>
      <c r="DA51" s="113">
        <f>VLOOKUP($A51,'[1]Formated Data'!$A:$ZZ,MATCH(DA$1,'[1]Formated Data'!$1:$1,0),FALSE)</f>
        <v>8.8999999999999999E-3</v>
      </c>
      <c r="DB51" s="113">
        <f>VLOOKUP($A51,'[1]Formated Data'!$A:$ZZ,MATCH(DB$1,'[1]Formated Data'!$1:$1,0),FALSE)</f>
        <v>8.2000000000000007E-3</v>
      </c>
      <c r="DC51" s="113">
        <f>VLOOKUP($A51,'[1]Formated Data'!$A:$ZZ,MATCH(DC$1,'[1]Formated Data'!$1:$1,0),FALSE)</f>
        <v>1.2999999999999999E-3</v>
      </c>
      <c r="DD51" s="113">
        <f>VLOOKUP($A51,'[1]Formated Data'!$A:$ZZ,MATCH(DD$1,'[1]Formated Data'!$1:$1,0),FALSE)</f>
        <v>-2.4E-2</v>
      </c>
      <c r="DF51" s="26">
        <v>40237</v>
      </c>
      <c r="DG51" s="27">
        <v>4816.1549000000005</v>
      </c>
      <c r="DH51" s="27">
        <f t="shared" si="5"/>
        <v>1.3076874027091456E-3</v>
      </c>
      <c r="DI51" s="26">
        <v>40237</v>
      </c>
      <c r="DJ51" s="27">
        <v>9937.24</v>
      </c>
      <c r="DK51" s="27">
        <f t="shared" si="6"/>
        <v>6.5963541772182666E-3</v>
      </c>
      <c r="DL51" s="26">
        <v>40237</v>
      </c>
      <c r="DM51" s="27">
        <v>13250.21</v>
      </c>
      <c r="DN51" s="27">
        <f t="shared" si="7"/>
        <v>1.5972388102574175E-3</v>
      </c>
      <c r="DO51" s="26">
        <v>40237</v>
      </c>
      <c r="DP51" s="27">
        <v>7803.07</v>
      </c>
      <c r="DQ51" s="27">
        <f t="shared" si="8"/>
        <v>5.6241244524404266E-3</v>
      </c>
      <c r="DR51" s="26">
        <v>40237</v>
      </c>
      <c r="DS51" s="27">
        <v>10206.41</v>
      </c>
      <c r="DT51" s="27">
        <f t="shared" si="9"/>
        <v>5.5071124505072788E-3</v>
      </c>
      <c r="DU51" s="26">
        <v>40237</v>
      </c>
      <c r="DV51" s="27">
        <v>5762.71</v>
      </c>
      <c r="DW51" s="27">
        <f t="shared" si="10"/>
        <v>4.3203809045786468E-3</v>
      </c>
      <c r="DX51" s="26">
        <v>40237</v>
      </c>
      <c r="DY51" s="27">
        <v>4692.79</v>
      </c>
      <c r="DZ51" s="27">
        <f t="shared" si="11"/>
        <v>3.2259443743720695E-3</v>
      </c>
      <c r="EA51" s="26">
        <v>40237</v>
      </c>
      <c r="EB51" s="27">
        <v>6113.85</v>
      </c>
      <c r="EC51" s="27">
        <f t="shared" si="12"/>
        <v>6.1085485121110672E-3</v>
      </c>
      <c r="ED51" s="26">
        <v>40237</v>
      </c>
      <c r="EE51" s="27">
        <v>12204.92</v>
      </c>
      <c r="EF51" s="27">
        <f t="shared" si="13"/>
        <v>1.2465728992546499E-2</v>
      </c>
      <c r="EG51" s="26">
        <v>40237</v>
      </c>
      <c r="EH51" s="27">
        <v>3393.65</v>
      </c>
      <c r="EI51" s="27">
        <f t="shared" si="14"/>
        <v>7.8402257034673184E-3</v>
      </c>
      <c r="EK51" s="26">
        <v>40235</v>
      </c>
      <c r="EL51" s="27">
        <v>80.361999999999995</v>
      </c>
      <c r="EM51" s="27">
        <f t="shared" si="15"/>
        <v>1.1326168483048349E-2</v>
      </c>
      <c r="EO51" s="26">
        <v>40235</v>
      </c>
      <c r="EP51" s="27">
        <v>7179.0455000000002</v>
      </c>
      <c r="EQ51" s="27">
        <f t="shared" si="16"/>
        <v>3.7536425188663847E-2</v>
      </c>
      <c r="ES51" s="26">
        <v>40235</v>
      </c>
      <c r="ET51" s="27">
        <v>1152.9387999999999</v>
      </c>
      <c r="EU51" s="27">
        <f t="shared" si="17"/>
        <v>3.4716042063096531E-3</v>
      </c>
      <c r="EW51" s="26">
        <v>40235</v>
      </c>
      <c r="EX51" s="27">
        <v>1378.3562999999999</v>
      </c>
      <c r="EY51" s="27">
        <f t="shared" si="18"/>
        <v>1.445272978057055E-2</v>
      </c>
      <c r="FA51" s="26">
        <v>40235</v>
      </c>
      <c r="FB51" s="27">
        <v>111.297</v>
      </c>
      <c r="FC51" s="27">
        <f t="shared" si="19"/>
        <v>-1.7606439131320206E-3</v>
      </c>
      <c r="FE51" s="26">
        <v>40235</v>
      </c>
      <c r="FF51" s="27">
        <v>545.31259999999997</v>
      </c>
      <c r="FG51" s="27">
        <f t="shared" si="20"/>
        <v>5.5877946195422412E-2</v>
      </c>
      <c r="FI51" s="6">
        <f>VLOOKUP($A51,Funds!$A:$CD,MATCH(Factors!FI$1,Funds!$1:$1,0),FALSE)</f>
        <v>6.7599999999999993E-2</v>
      </c>
      <c r="FJ51" s="6">
        <f>VLOOKUP($A51,Funds!$A:$CD,MATCH(Factors!FJ$1,Funds!$1:$1,0),FALSE)</f>
        <v>6.7799999999999999E-2</v>
      </c>
    </row>
    <row r="52" spans="1:166" x14ac:dyDescent="0.25">
      <c r="A52" s="26">
        <f t="shared" si="21"/>
        <v>40209</v>
      </c>
      <c r="B52" s="26">
        <v>40207</v>
      </c>
      <c r="C52" s="27">
        <v>675.58019999999999</v>
      </c>
      <c r="D52" s="27">
        <f t="shared" si="22"/>
        <v>-2.8052638620933656E-2</v>
      </c>
      <c r="E52" s="26">
        <v>40207</v>
      </c>
      <c r="F52" s="27">
        <v>527.35419999999999</v>
      </c>
      <c r="G52" s="27">
        <f t="shared" si="23"/>
        <v>-4.3595276901763014E-2</v>
      </c>
      <c r="H52" s="26">
        <v>40207</v>
      </c>
      <c r="I52" s="27">
        <v>896.74580000000003</v>
      </c>
      <c r="J52" s="27">
        <f t="shared" si="24"/>
        <v>-4.1620426261016474E-2</v>
      </c>
      <c r="K52" s="26">
        <v>40207</v>
      </c>
      <c r="L52" s="27">
        <v>1614.11</v>
      </c>
      <c r="M52" s="27">
        <f t="shared" si="25"/>
        <v>-3.4033920214485036E-2</v>
      </c>
      <c r="N52" s="26">
        <v>40207</v>
      </c>
      <c r="O52" s="27">
        <v>1143.6899000000001</v>
      </c>
      <c r="P52" s="27">
        <f t="shared" si="26"/>
        <v>-3.5910359187045215E-2</v>
      </c>
      <c r="Q52" s="26"/>
      <c r="S52" s="27" t="e">
        <f t="shared" si="27"/>
        <v>#DIV/0!</v>
      </c>
      <c r="T52" s="26">
        <v>40207</v>
      </c>
      <c r="U52" s="27">
        <v>1254.9754</v>
      </c>
      <c r="V52" s="27">
        <f t="shared" si="28"/>
        <v>-3.5921352686471231E-2</v>
      </c>
      <c r="W52" s="26">
        <v>40207</v>
      </c>
      <c r="X52" s="27">
        <v>117.9837</v>
      </c>
      <c r="Y52" s="27">
        <f t="shared" si="29"/>
        <v>-3.9097721508727368E-3</v>
      </c>
      <c r="Z52" s="26">
        <v>40207</v>
      </c>
      <c r="AA52" s="27">
        <v>112.4</v>
      </c>
      <c r="AB52" s="27">
        <f t="shared" si="30"/>
        <v>-2.4390243902438935E-2</v>
      </c>
      <c r="AC52" s="26">
        <v>40207</v>
      </c>
      <c r="AD52" s="27">
        <v>893.16899999999998</v>
      </c>
      <c r="AE52" s="27">
        <f t="shared" si="31"/>
        <v>2.190794042706079E-2</v>
      </c>
      <c r="AF52" s="26">
        <v>40207</v>
      </c>
      <c r="AG52" s="27">
        <v>269.30020000000002</v>
      </c>
      <c r="AH52" s="27">
        <f t="shared" si="32"/>
        <v>-6.064437724744931E-2</v>
      </c>
      <c r="AI52" s="26">
        <v>40207</v>
      </c>
      <c r="AJ52" s="27">
        <v>102.15</v>
      </c>
      <c r="AK52" s="27">
        <f t="shared" si="33"/>
        <v>-6.2413951353831987E-2</v>
      </c>
      <c r="AL52" s="26">
        <v>40207</v>
      </c>
      <c r="AM52" s="27">
        <v>139.24680000000001</v>
      </c>
      <c r="AN52" s="27">
        <f t="shared" si="34"/>
        <v>7.7451609027867629E-3</v>
      </c>
      <c r="AO52" s="26">
        <v>40207</v>
      </c>
      <c r="AP52" s="27">
        <v>265.58</v>
      </c>
      <c r="AQ52" s="27">
        <f t="shared" si="35"/>
        <v>-6.2813183710918263E-2</v>
      </c>
      <c r="AR52" s="26">
        <v>40207</v>
      </c>
      <c r="AS52" s="27">
        <v>1563.87</v>
      </c>
      <c r="AT52" s="27">
        <f t="shared" si="36"/>
        <v>1.5275848189360675E-2</v>
      </c>
      <c r="AU52" s="26">
        <v>40207</v>
      </c>
      <c r="AV52" s="27">
        <v>1065.3900000000001</v>
      </c>
      <c r="AW52" s="27">
        <f t="shared" si="37"/>
        <v>1.2651129191696642E-2</v>
      </c>
      <c r="AY52" s="27">
        <f t="shared" si="38"/>
        <v>1.5542638280829357E-2</v>
      </c>
      <c r="AZ52" s="27">
        <f t="shared" si="39"/>
        <v>1.8764389725601793E-3</v>
      </c>
      <c r="BA52" s="27">
        <f t="shared" si="3"/>
        <v>-2.6247189976640328E-3</v>
      </c>
      <c r="BC52" s="26">
        <v>40207</v>
      </c>
      <c r="BD52" s="27">
        <v>1283.5</v>
      </c>
      <c r="BE52" s="27">
        <f t="shared" si="40"/>
        <v>2.953771137436334E-3</v>
      </c>
      <c r="BF52" s="26">
        <v>40207</v>
      </c>
      <c r="BG52" s="27">
        <v>1011.66</v>
      </c>
      <c r="BH52" s="27">
        <f t="shared" si="41"/>
        <v>1.1660000000000004E-2</v>
      </c>
      <c r="BI52" s="26">
        <v>40207</v>
      </c>
      <c r="BJ52" s="27">
        <v>987.15</v>
      </c>
      <c r="BK52" s="27">
        <f t="shared" si="42"/>
        <v>1.1393092425437734E-2</v>
      </c>
      <c r="BL52" s="26">
        <v>40209</v>
      </c>
      <c r="BM52" s="27">
        <v>329.73</v>
      </c>
      <c r="BN52" s="27">
        <f t="shared" si="43"/>
        <v>9.7381717960496328E-3</v>
      </c>
      <c r="BP52" s="26">
        <v>40178</v>
      </c>
      <c r="BQ52" s="27">
        <v>2.7910000000000001E-2</v>
      </c>
      <c r="BR52" s="27">
        <f t="shared" si="44"/>
        <v>2.7910000000000001E-2</v>
      </c>
      <c r="BT52" s="26">
        <v>40207</v>
      </c>
      <c r="BU52" s="27">
        <v>943.67</v>
      </c>
      <c r="BV52" s="27">
        <f t="shared" si="4"/>
        <v>-3.0422899884925192E-2</v>
      </c>
      <c r="BX52" s="6">
        <f>VLOOKUP($A52,Replications!$A:$AK,MATCH(BX$2,Replications!$1:$1,0),FALSE)</f>
        <v>-2.0299999999999999E-2</v>
      </c>
      <c r="BY52" s="6">
        <f>VLOOKUP($A52,Replications!$A:$AK,MATCH(BY$2,Replications!$1:$1,0),FALSE)</f>
        <v>-1.5100000000000001E-2</v>
      </c>
      <c r="BZ52" s="6">
        <f>VLOOKUP($A52,Replications!$A:$AK,MATCH(BZ$2,Replications!$1:$1,0),FALSE)</f>
        <v>-3.1600000000000003E-2</v>
      </c>
      <c r="CA52" s="6">
        <f>VLOOKUP($A52,Replications!$A:$AK,MATCH(CA$2,Replications!$1:$1,0),FALSE)</f>
        <v>-5.04E-2</v>
      </c>
      <c r="CB52" s="6">
        <f>VLOOKUP($A52,Replications!$A:$AK,MATCH(CB$2,Replications!$1:$1,0),FALSE)</f>
        <v>-3.2099999999999997E-2</v>
      </c>
      <c r="CC52" s="6">
        <f>VLOOKUP($A52,Replications!$A:$AK,MATCH(CC$2,Replications!$1:$1,0),FALSE)</f>
        <v>2.98E-2</v>
      </c>
      <c r="CD52" s="6">
        <f>VLOOKUP($A52,Replications!$A:$AK,MATCH(CD$2,Replications!$1:$1,0),FALSE)</f>
        <v>-5.0000000000000001E-4</v>
      </c>
      <c r="CE52" s="6">
        <f>VLOOKUP($A52,Replications!$A:$AK,MATCH(CE$2,Replications!$1:$1,0),FALSE)</f>
        <v>-3.5900000000000001E-2</v>
      </c>
      <c r="CF52" s="6">
        <f>VLOOKUP($A52,Replications!$A:$AK,MATCH(CF$2,Replications!$1:$1,0),FALSE)</f>
        <v>-1.717142857142857E-2</v>
      </c>
      <c r="CG52" s="6" t="str">
        <f>VLOOKUP($A52,Replications!$A:$AK,MATCH(CG$2,Replications!$1:$1,0),FALSE)</f>
        <v>NA</v>
      </c>
      <c r="CH52" s="113">
        <f>VLOOKUP($A52,'[1]Formated Data'!$A:$ZZ,MATCH(CH$1,'[1]Formated Data'!$1:$1,0),FALSE)</f>
        <v>2.7300000000000001E-2</v>
      </c>
      <c r="CI52" s="113">
        <f>VLOOKUP($A52,'[1]Formated Data'!$A:$ZZ,MATCH(CI$1,'[1]Formated Data'!$1:$1,0),FALSE)</f>
        <v>3.0800000000000001E-2</v>
      </c>
      <c r="CJ52" s="113">
        <f>VLOOKUP($A52,'[1]Formated Data'!$A:$ZZ,MATCH(CJ$1,'[1]Formated Data'!$1:$1,0),FALSE)</f>
        <v>1.26E-2</v>
      </c>
      <c r="CK52" s="113">
        <f>VLOOKUP($A52,'[1]Formated Data'!$A:$ZZ,MATCH(CK$1,'[1]Formated Data'!$1:$1,0),FALSE)</f>
        <v>1.38E-2</v>
      </c>
      <c r="CL52" s="113">
        <f>VLOOKUP($A52,'[1]Formated Data'!$A:$ZZ,MATCH(CL$1,'[1]Formated Data'!$1:$1,0),FALSE)</f>
        <v>-2.8899999999999999E-2</v>
      </c>
      <c r="CM52" s="113">
        <f>VLOOKUP($A52,'[1]Formated Data'!$A:$ZZ,MATCH(CM$1,'[1]Formated Data'!$1:$1,0),FALSE)</f>
        <v>-1.03E-2</v>
      </c>
      <c r="CN52" s="113">
        <f>VLOOKUP($A52,'[1]Formated Data'!$A:$ZZ,MATCH(CN$1,'[1]Formated Data'!$1:$1,0),FALSE)</f>
        <v>1.49E-2</v>
      </c>
      <c r="CO52" s="113">
        <f>VLOOKUP($A52,'[1]Formated Data'!$A:$ZZ,MATCH(CO$1,'[1]Formated Data'!$1:$1,0),FALSE)</f>
        <v>-3.3000000000000002E-2</v>
      </c>
      <c r="CP52" s="113">
        <f>VLOOKUP($A52,'[1]Formated Data'!$A:$ZZ,MATCH(CP$1,'[1]Formated Data'!$1:$1,0),FALSE)</f>
        <v>-0.01</v>
      </c>
      <c r="CQ52" s="113">
        <f>VLOOKUP($A52,'[1]Formated Data'!$A:$ZZ,MATCH(CQ$1,'[1]Formated Data'!$1:$1,0),FALSE)</f>
        <v>-2.7900000000000001E-2</v>
      </c>
      <c r="CR52" s="113">
        <f>VLOOKUP($A52,'[1]Formated Data'!$A:$ZZ,MATCH(CR$1,'[1]Formated Data'!$1:$1,0),FALSE)</f>
        <v>1.6E-2</v>
      </c>
      <c r="CS52" s="113">
        <f>VLOOKUP($A52,'[1]Formated Data'!$A:$ZZ,MATCH(CS$1,'[1]Formated Data'!$1:$1,0),FALSE)</f>
        <v>3.1E-2</v>
      </c>
      <c r="CT52" s="113">
        <f>VLOOKUP($A52,'[1]Formated Data'!$A:$ZZ,MATCH(CT$1,'[1]Formated Data'!$1:$1,0),FALSE)</f>
        <v>9.9000000000000008E-3</v>
      </c>
      <c r="CU52" s="113">
        <f>VLOOKUP($A52,'[1]Formated Data'!$A:$ZZ,MATCH(CU$1,'[1]Formated Data'!$1:$1,0),FALSE)</f>
        <v>-2.5999999999999999E-3</v>
      </c>
      <c r="CV52" s="113">
        <f>VLOOKUP($A52,'[1]Formated Data'!$A:$ZZ,MATCH(CV$1,'[1]Formated Data'!$1:$1,0),FALSE)</f>
        <v>-5.7599999999999998E-2</v>
      </c>
      <c r="CW52" s="113">
        <f>VLOOKUP($A52,'[1]Formated Data'!$A:$ZZ,MATCH(CW$1,'[1]Formated Data'!$1:$1,0),FALSE)</f>
        <v>-2.5999999999999999E-3</v>
      </c>
      <c r="CX52" s="113">
        <f>VLOOKUP($A52,'[1]Formated Data'!$A:$ZZ,MATCH(CX$1,'[1]Formated Data'!$1:$1,0),FALSE)</f>
        <v>3.3000000000000002E-2</v>
      </c>
      <c r="CY52" s="113">
        <f>VLOOKUP($A52,'[1]Formated Data'!$A:$ZZ,MATCH(CY$1,'[1]Formated Data'!$1:$1,0),FALSE)</f>
        <v>-1.7600000000000001E-2</v>
      </c>
      <c r="CZ52" s="113">
        <f>VLOOKUP($A52,'[1]Formated Data'!$A:$ZZ,MATCH(CZ$1,'[1]Formated Data'!$1:$1,0),FALSE)</f>
        <v>-2.64E-2</v>
      </c>
      <c r="DA52" s="113">
        <f>VLOOKUP($A52,'[1]Formated Data'!$A:$ZZ,MATCH(DA$1,'[1]Formated Data'!$1:$1,0),FALSE)</f>
        <v>1.03E-2</v>
      </c>
      <c r="DB52" s="113">
        <f>VLOOKUP($A52,'[1]Formated Data'!$A:$ZZ,MATCH(DB$1,'[1]Formated Data'!$1:$1,0),FALSE)</f>
        <v>2.63E-2</v>
      </c>
      <c r="DC52" s="113">
        <f>VLOOKUP($A52,'[1]Formated Data'!$A:$ZZ,MATCH(DC$1,'[1]Formated Data'!$1:$1,0),FALSE)</f>
        <v>1.1299999999999999E-2</v>
      </c>
      <c r="DD52" s="113">
        <f>VLOOKUP($A52,'[1]Formated Data'!$A:$ZZ,MATCH(DD$1,'[1]Formated Data'!$1:$1,0),FALSE)</f>
        <v>1E-3</v>
      </c>
      <c r="DF52" s="26">
        <v>40209</v>
      </c>
      <c r="DG52" s="27">
        <v>4809.8651</v>
      </c>
      <c r="DH52" s="27">
        <f t="shared" si="5"/>
        <v>-3.6873508906912766E-3</v>
      </c>
      <c r="DI52" s="26">
        <v>40209</v>
      </c>
      <c r="DJ52" s="27">
        <v>9872.1200000000008</v>
      </c>
      <c r="DK52" s="27">
        <f t="shared" si="6"/>
        <v>-7.6117026409752153E-3</v>
      </c>
      <c r="DL52" s="26">
        <v>40209</v>
      </c>
      <c r="DM52" s="27">
        <v>13229.08</v>
      </c>
      <c r="DN52" s="27">
        <f t="shared" si="7"/>
        <v>-1.953070572017257E-2</v>
      </c>
      <c r="DO52" s="26">
        <v>40209</v>
      </c>
      <c r="DP52" s="27">
        <v>7759.43</v>
      </c>
      <c r="DQ52" s="27">
        <f t="shared" si="8"/>
        <v>1.5318566516102416E-2</v>
      </c>
      <c r="DR52" s="26">
        <v>40209</v>
      </c>
      <c r="DS52" s="27">
        <v>10150.51</v>
      </c>
      <c r="DT52" s="27">
        <f t="shared" si="9"/>
        <v>-3.0135009889259323E-2</v>
      </c>
      <c r="DU52" s="26">
        <v>40209</v>
      </c>
      <c r="DV52" s="27">
        <v>5737.92</v>
      </c>
      <c r="DW52" s="27">
        <f t="shared" si="10"/>
        <v>7.4472630872146617E-4</v>
      </c>
      <c r="DX52" s="26">
        <v>40209</v>
      </c>
      <c r="DY52" s="27">
        <v>4677.7</v>
      </c>
      <c r="DZ52" s="27">
        <f t="shared" si="11"/>
        <v>1.828813002183427E-2</v>
      </c>
      <c r="EA52" s="26">
        <v>40209</v>
      </c>
      <c r="EB52" s="27">
        <v>6076.73</v>
      </c>
      <c r="EC52" s="27">
        <f t="shared" si="12"/>
        <v>3.1431123084872947E-3</v>
      </c>
      <c r="ED52" s="26">
        <v>40209</v>
      </c>
      <c r="EE52" s="27">
        <v>12054.65</v>
      </c>
      <c r="EF52" s="27">
        <f t="shared" si="13"/>
        <v>-2.1288705075806713E-2</v>
      </c>
      <c r="EG52" s="26">
        <v>40209</v>
      </c>
      <c r="EH52" s="27">
        <v>3367.25</v>
      </c>
      <c r="EI52" s="27">
        <f t="shared" si="14"/>
        <v>9.2162445676606808E-3</v>
      </c>
      <c r="EK52" s="26">
        <v>40207</v>
      </c>
      <c r="EL52" s="27">
        <v>79.462000000000003</v>
      </c>
      <c r="EM52" s="27">
        <f t="shared" si="15"/>
        <v>2.0575391728743897E-2</v>
      </c>
      <c r="EO52" s="26">
        <v>40207</v>
      </c>
      <c r="EP52" s="27">
        <v>6919.3190000000004</v>
      </c>
      <c r="EQ52" s="27">
        <f t="shared" si="16"/>
        <v>-4.0883920770046323E-2</v>
      </c>
      <c r="ES52" s="26">
        <v>40207</v>
      </c>
      <c r="ET52" s="27">
        <v>1148.9501</v>
      </c>
      <c r="EU52" s="27">
        <f t="shared" si="17"/>
        <v>-5.6222580802027133E-2</v>
      </c>
      <c r="EW52" s="26">
        <v>40207</v>
      </c>
      <c r="EX52" s="27">
        <v>1358.7191</v>
      </c>
      <c r="EY52" s="27">
        <f t="shared" si="18"/>
        <v>-4.1094050646347302E-2</v>
      </c>
      <c r="FA52" s="26">
        <v>40207</v>
      </c>
      <c r="FB52" s="27">
        <v>111.4933</v>
      </c>
      <c r="FC52" s="27">
        <f t="shared" si="19"/>
        <v>-2.8658474963147662E-2</v>
      </c>
      <c r="FE52" s="26">
        <v>40207</v>
      </c>
      <c r="FF52" s="27">
        <v>516.45420000000001</v>
      </c>
      <c r="FG52" s="27">
        <f t="shared" si="20"/>
        <v>-2.1197455532079745E-2</v>
      </c>
      <c r="FI52" s="6">
        <f>VLOOKUP($A52,Funds!$A:$CD,MATCH(Factors!FI$1,Funds!$1:$1,0),FALSE)</f>
        <v>6.1999999999999998E-3</v>
      </c>
      <c r="FJ52" s="6">
        <f>VLOOKUP($A52,Funds!$A:$CD,MATCH(Factors!FJ$1,Funds!$1:$1,0),FALSE)</f>
        <v>6.7500000000000008E-3</v>
      </c>
    </row>
    <row r="53" spans="1:166" x14ac:dyDescent="0.25">
      <c r="A53" s="26">
        <f t="shared" si="21"/>
        <v>40178</v>
      </c>
      <c r="B53" s="26">
        <v>40178</v>
      </c>
      <c r="C53" s="27">
        <v>695.07899999999995</v>
      </c>
      <c r="D53" s="27">
        <f t="shared" si="22"/>
        <v>1.7644238335938089E-2</v>
      </c>
      <c r="E53" s="26">
        <v>40178</v>
      </c>
      <c r="F53" s="27">
        <v>551.39229999999998</v>
      </c>
      <c r="G53" s="27">
        <f t="shared" si="23"/>
        <v>3.0861207388278356E-2</v>
      </c>
      <c r="H53" s="26">
        <v>40178</v>
      </c>
      <c r="I53" s="27">
        <v>935.68960000000004</v>
      </c>
      <c r="J53" s="27">
        <f t="shared" si="24"/>
        <v>-3.3363094039784436E-3</v>
      </c>
      <c r="K53" s="26">
        <v>40178</v>
      </c>
      <c r="L53" s="27">
        <v>1670.98</v>
      </c>
      <c r="M53" s="27">
        <f t="shared" si="25"/>
        <v>7.7009345794392559E-2</v>
      </c>
      <c r="N53" s="26">
        <v>40178</v>
      </c>
      <c r="O53" s="27">
        <v>1186.29</v>
      </c>
      <c r="P53" s="27">
        <f t="shared" si="26"/>
        <v>1.3316818997181068E-2</v>
      </c>
      <c r="Q53" s="26"/>
      <c r="S53" s="27" t="e">
        <f t="shared" si="27"/>
        <v>#DIV/0!</v>
      </c>
      <c r="T53" s="26">
        <v>40178</v>
      </c>
      <c r="U53" s="27">
        <v>1301.7355</v>
      </c>
      <c r="V53" s="27">
        <f t="shared" si="28"/>
        <v>1.9309823053517583E-2</v>
      </c>
      <c r="W53" s="26">
        <v>40178</v>
      </c>
      <c r="X53" s="27">
        <v>118.4468</v>
      </c>
      <c r="Y53" s="27">
        <f t="shared" si="29"/>
        <v>4.2150839242240501E-2</v>
      </c>
      <c r="Z53" s="26">
        <v>40178</v>
      </c>
      <c r="AA53" s="27">
        <v>115.21</v>
      </c>
      <c r="AB53" s="27">
        <f t="shared" si="30"/>
        <v>2.5182416800142438E-2</v>
      </c>
      <c r="AC53" s="26">
        <v>40178</v>
      </c>
      <c r="AD53" s="27">
        <v>874.02099999999996</v>
      </c>
      <c r="AE53" s="27">
        <f t="shared" si="31"/>
        <v>4.5617963064275013E-3</v>
      </c>
      <c r="AF53" s="26">
        <v>40178</v>
      </c>
      <c r="AG53" s="27">
        <v>286.68610000000001</v>
      </c>
      <c r="AH53" s="27">
        <f t="shared" si="32"/>
        <v>1.2085958400438246E-2</v>
      </c>
      <c r="AI53" s="26">
        <v>40178</v>
      </c>
      <c r="AJ53" s="27">
        <v>108.95</v>
      </c>
      <c r="AK53" s="27">
        <f t="shared" si="33"/>
        <v>1.160631383472599E-2</v>
      </c>
      <c r="AL53" s="26">
        <v>40178</v>
      </c>
      <c r="AM53" s="27">
        <v>138.17660000000001</v>
      </c>
      <c r="AN53" s="27">
        <f t="shared" si="34"/>
        <v>-8.6908485665910806E-3</v>
      </c>
      <c r="AO53" s="26">
        <v>40178</v>
      </c>
      <c r="AP53" s="27">
        <v>283.38</v>
      </c>
      <c r="AQ53" s="27">
        <f t="shared" si="35"/>
        <v>2.1557317952415334E-2</v>
      </c>
      <c r="AR53" s="26">
        <v>40178</v>
      </c>
      <c r="AS53" s="27">
        <v>1540.34</v>
      </c>
      <c r="AT53" s="27">
        <f t="shared" si="36"/>
        <v>-1.5631390593047079E-2</v>
      </c>
      <c r="AU53" s="26">
        <v>40178</v>
      </c>
      <c r="AV53" s="27">
        <v>1052.08</v>
      </c>
      <c r="AW53" s="27">
        <f t="shared" si="37"/>
        <v>3.2807806333811085E-2</v>
      </c>
      <c r="AY53" s="27">
        <f t="shared" si="38"/>
        <v>-1.3216969052340266E-2</v>
      </c>
      <c r="AZ53" s="27">
        <f t="shared" si="39"/>
        <v>6.3692526797211491E-2</v>
      </c>
      <c r="BA53" s="27">
        <f t="shared" si="3"/>
        <v>4.8439196926858163E-2</v>
      </c>
      <c r="BC53" s="26">
        <v>40178</v>
      </c>
      <c r="BD53" s="27">
        <v>1279.72</v>
      </c>
      <c r="BE53" s="27">
        <f t="shared" si="40"/>
        <v>2.9625217486715094E-3</v>
      </c>
      <c r="BF53" s="26">
        <v>40178</v>
      </c>
      <c r="BG53" s="27">
        <v>1000</v>
      </c>
      <c r="BH53" s="27">
        <f t="shared" si="41"/>
        <v>-3.8984795929586369E-4</v>
      </c>
      <c r="BI53" s="26">
        <v>40178</v>
      </c>
      <c r="BJ53" s="27">
        <v>976.03</v>
      </c>
      <c r="BK53" s="27">
        <f t="shared" si="42"/>
        <v>1.4689676681567621E-2</v>
      </c>
      <c r="BL53" s="26">
        <v>40178</v>
      </c>
      <c r="BM53" s="27">
        <v>326.55</v>
      </c>
      <c r="BN53" s="27">
        <f t="shared" si="43"/>
        <v>2.2225700422601413E-2</v>
      </c>
      <c r="BP53" s="26">
        <v>40147</v>
      </c>
      <c r="BQ53" s="27">
        <v>8.3199999999999993E-3</v>
      </c>
      <c r="BR53" s="27">
        <f t="shared" si="44"/>
        <v>8.3199999999999993E-3</v>
      </c>
      <c r="BT53" s="26">
        <v>40178</v>
      </c>
      <c r="BU53" s="27">
        <v>973.28</v>
      </c>
      <c r="BV53" s="27">
        <f t="shared" si="4"/>
        <v>2.9294189809428994E-2</v>
      </c>
      <c r="BX53" s="6">
        <f>VLOOKUP($A53,Replications!$A:$AK,MATCH(BX$2,Replications!$1:$1,0),FALSE)</f>
        <v>4.2599999999999999E-2</v>
      </c>
      <c r="BY53" s="6">
        <f>VLOOKUP($A53,Replications!$A:$AK,MATCH(BY$2,Replications!$1:$1,0),FALSE)</f>
        <v>2.07E-2</v>
      </c>
      <c r="BZ53" s="6">
        <f>VLOOKUP($A53,Replications!$A:$AK,MATCH(BZ$2,Replications!$1:$1,0),FALSE)</f>
        <v>4.1000000000000002E-2</v>
      </c>
      <c r="CA53" s="6">
        <f>VLOOKUP($A53,Replications!$A:$AK,MATCH(CA$2,Replications!$1:$1,0),FALSE)</f>
        <v>3.1399999999999997E-2</v>
      </c>
      <c r="CB53" s="6">
        <f>VLOOKUP($A53,Replications!$A:$AK,MATCH(CB$2,Replications!$1:$1,0),FALSE)</f>
        <v>5.2499999999999998E-2</v>
      </c>
      <c r="CC53" s="6">
        <f>VLOOKUP($A53,Replications!$A:$AK,MATCH(CC$2,Replications!$1:$1,0),FALSE)</f>
        <v>-1.6000000000000001E-3</v>
      </c>
      <c r="CD53" s="6">
        <f>VLOOKUP($A53,Replications!$A:$AK,MATCH(CD$2,Replications!$1:$1,0),FALSE)</f>
        <v>5.8400000000000001E-2</v>
      </c>
      <c r="CE53" s="6">
        <f>VLOOKUP($A53,Replications!$A:$AK,MATCH(CE$2,Replications!$1:$1,0),FALSE)</f>
        <v>1.9599999999999999E-2</v>
      </c>
      <c r="CF53" s="6">
        <f>VLOOKUP($A53,Replications!$A:$AK,MATCH(CF$2,Replications!$1:$1,0),FALSE)</f>
        <v>3.4999999999999996E-2</v>
      </c>
      <c r="CG53" s="6" t="str">
        <f>VLOOKUP($A53,Replications!$A:$AK,MATCH(CG$2,Replications!$1:$1,0),FALSE)</f>
        <v>NA</v>
      </c>
      <c r="CH53" s="113">
        <f>VLOOKUP($A53,'[1]Formated Data'!$A:$ZZ,MATCH(CH$1,'[1]Formated Data'!$1:$1,0),FALSE)</f>
        <v>2.0400000000000001E-2</v>
      </c>
      <c r="CI53" s="113">
        <f>VLOOKUP($A53,'[1]Formated Data'!$A:$ZZ,MATCH(CI$1,'[1]Formated Data'!$1:$1,0),FALSE)</f>
        <v>3.5000000000000001E-3</v>
      </c>
      <c r="CJ53" s="113">
        <f>VLOOKUP($A53,'[1]Formated Data'!$A:$ZZ,MATCH(CJ$1,'[1]Formated Data'!$1:$1,0),FALSE)</f>
        <v>1.52E-2</v>
      </c>
      <c r="CK53" s="113">
        <f>VLOOKUP($A53,'[1]Formated Data'!$A:$ZZ,MATCH(CK$1,'[1]Formated Data'!$1:$1,0),FALSE)</f>
        <v>4.4000000000000003E-3</v>
      </c>
      <c r="CL53" s="113">
        <f>VLOOKUP($A53,'[1]Formated Data'!$A:$ZZ,MATCH(CL$1,'[1]Formated Data'!$1:$1,0),FALSE)</f>
        <v>2.3699999999999999E-2</v>
      </c>
      <c r="CM53" s="113">
        <f>VLOOKUP($A53,'[1]Formated Data'!$A:$ZZ,MATCH(CM$1,'[1]Formated Data'!$1:$1,0),FALSE)</f>
        <v>1.46E-2</v>
      </c>
      <c r="CN53" s="113">
        <f>VLOOKUP($A53,'[1]Formated Data'!$A:$ZZ,MATCH(CN$1,'[1]Formated Data'!$1:$1,0),FALSE)</f>
        <v>3.7699999999999997E-2</v>
      </c>
      <c r="CO53" s="113">
        <f>VLOOKUP($A53,'[1]Formated Data'!$A:$ZZ,MATCH(CO$1,'[1]Formated Data'!$1:$1,0),FALSE)</f>
        <v>0.01</v>
      </c>
      <c r="CP53" s="113">
        <f>VLOOKUP($A53,'[1]Formated Data'!$A:$ZZ,MATCH(CP$1,'[1]Formated Data'!$1:$1,0),FALSE)</f>
        <v>4.0000000000000001E-3</v>
      </c>
      <c r="CQ53" s="113">
        <f>VLOOKUP($A53,'[1]Formated Data'!$A:$ZZ,MATCH(CQ$1,'[1]Formated Data'!$1:$1,0),FALSE)</f>
        <v>-1.7100000000000001E-2</v>
      </c>
      <c r="CR53" s="113">
        <f>VLOOKUP($A53,'[1]Formated Data'!$A:$ZZ,MATCH(CR$1,'[1]Formated Data'!$1:$1,0),FALSE)</f>
        <v>1.49E-2</v>
      </c>
      <c r="CS53" s="113">
        <f>VLOOKUP($A53,'[1]Formated Data'!$A:$ZZ,MATCH(CS$1,'[1]Formated Data'!$1:$1,0),FALSE)</f>
        <v>5.0000000000000001E-3</v>
      </c>
      <c r="CT53" s="113">
        <f>VLOOKUP($A53,'[1]Formated Data'!$A:$ZZ,MATCH(CT$1,'[1]Formated Data'!$1:$1,0),FALSE)</f>
        <v>9.9000000000000008E-3</v>
      </c>
      <c r="CU53" s="113">
        <f>VLOOKUP($A53,'[1]Formated Data'!$A:$ZZ,MATCH(CU$1,'[1]Formated Data'!$1:$1,0),FALSE)</f>
        <v>5.96E-2</v>
      </c>
      <c r="CV53" s="113">
        <f>VLOOKUP($A53,'[1]Formated Data'!$A:$ZZ,MATCH(CV$1,'[1]Formated Data'!$1:$1,0),FALSE)</f>
        <v>7.22E-2</v>
      </c>
      <c r="CW53" s="113">
        <f>VLOOKUP($A53,'[1]Formated Data'!$A:$ZZ,MATCH(CW$1,'[1]Formated Data'!$1:$1,0),FALSE)</f>
        <v>3.7000000000000002E-3</v>
      </c>
      <c r="CX53" s="113">
        <f>VLOOKUP($A53,'[1]Formated Data'!$A:$ZZ,MATCH(CX$1,'[1]Formated Data'!$1:$1,0),FALSE)</f>
        <v>4.0000000000000001E-3</v>
      </c>
      <c r="CY53" s="113">
        <f>VLOOKUP($A53,'[1]Formated Data'!$A:$ZZ,MATCH(CY$1,'[1]Formated Data'!$1:$1,0),FALSE)</f>
        <v>-3.1699999999999999E-2</v>
      </c>
      <c r="CZ53" s="113">
        <f>VLOOKUP($A53,'[1]Formated Data'!$A:$ZZ,MATCH(CZ$1,'[1]Formated Data'!$1:$1,0),FALSE)</f>
        <v>-2.4500000000000001E-2</v>
      </c>
      <c r="DA53" s="113">
        <f>VLOOKUP($A53,'[1]Formated Data'!$A:$ZZ,MATCH(DA$1,'[1]Formated Data'!$1:$1,0),FALSE)</f>
        <v>3.5999999999999999E-3</v>
      </c>
      <c r="DB53" s="113">
        <f>VLOOKUP($A53,'[1]Formated Data'!$A:$ZZ,MATCH(DB$1,'[1]Formated Data'!$1:$1,0),FALSE)</f>
        <v>0.02</v>
      </c>
      <c r="DC53" s="113">
        <f>VLOOKUP($A53,'[1]Formated Data'!$A:$ZZ,MATCH(DC$1,'[1]Formated Data'!$1:$1,0),FALSE)</f>
        <v>1.3899999999999999E-2</v>
      </c>
      <c r="DD53" s="113">
        <f>VLOOKUP($A53,'[1]Formated Data'!$A:$ZZ,MATCH(DD$1,'[1]Formated Data'!$1:$1,0),FALSE)</f>
        <v>-0.01</v>
      </c>
      <c r="DF53" s="26">
        <v>40178</v>
      </c>
      <c r="DG53" s="27">
        <v>4827.6664000000001</v>
      </c>
      <c r="DH53" s="27">
        <f t="shared" si="5"/>
        <v>7.5783139470331218E-3</v>
      </c>
      <c r="DI53" s="26">
        <v>40178</v>
      </c>
      <c r="DJ53" s="27">
        <v>9947.84</v>
      </c>
      <c r="DK53" s="27">
        <f t="shared" si="6"/>
        <v>1.2781120511489164E-2</v>
      </c>
      <c r="DL53" s="26">
        <v>40178</v>
      </c>
      <c r="DM53" s="27">
        <v>13492.6</v>
      </c>
      <c r="DN53" s="27">
        <f t="shared" si="7"/>
        <v>-1.3023530719849186E-2</v>
      </c>
      <c r="DO53" s="26">
        <v>40178</v>
      </c>
      <c r="DP53" s="27">
        <v>7642.36</v>
      </c>
      <c r="DQ53" s="27">
        <f t="shared" si="8"/>
        <v>2.0512101485561596E-2</v>
      </c>
      <c r="DR53" s="26">
        <v>40178</v>
      </c>
      <c r="DS53" s="27">
        <v>10465.9</v>
      </c>
      <c r="DT53" s="27">
        <f t="shared" si="9"/>
        <v>-2.8997675918151611E-2</v>
      </c>
      <c r="DU53" s="26">
        <v>40178</v>
      </c>
      <c r="DV53" s="27">
        <v>5733.65</v>
      </c>
      <c r="DW53" s="27">
        <f t="shared" si="10"/>
        <v>2.7622398302366014E-2</v>
      </c>
      <c r="DX53" s="26">
        <v>40178</v>
      </c>
      <c r="DY53" s="27">
        <v>4593.6899999999996</v>
      </c>
      <c r="DZ53" s="27">
        <f t="shared" si="11"/>
        <v>2.1126337901370418E-2</v>
      </c>
      <c r="EA53" s="26">
        <v>40178</v>
      </c>
      <c r="EB53" s="27">
        <v>6057.69</v>
      </c>
      <c r="EC53" s="27">
        <f t="shared" si="12"/>
        <v>9.125574096563227E-3</v>
      </c>
      <c r="ED53" s="26">
        <v>40178</v>
      </c>
      <c r="EE53" s="27">
        <v>12316.86</v>
      </c>
      <c r="EF53" s="27">
        <f t="shared" si="13"/>
        <v>1.6028805820557768E-2</v>
      </c>
      <c r="EG53" s="26">
        <v>40178</v>
      </c>
      <c r="EH53" s="27">
        <v>3336.5</v>
      </c>
      <c r="EI53" s="27">
        <f t="shared" si="14"/>
        <v>3.3551308937825874E-2</v>
      </c>
      <c r="EK53" s="26">
        <v>40178</v>
      </c>
      <c r="EL53" s="27">
        <v>77.86</v>
      </c>
      <c r="EM53" s="27">
        <f t="shared" si="15"/>
        <v>3.9810894910455419E-2</v>
      </c>
      <c r="EO53" s="26">
        <v>40178</v>
      </c>
      <c r="EP53" s="27">
        <v>7214.2664999999997</v>
      </c>
      <c r="EQ53" s="27">
        <f t="shared" si="16"/>
        <v>4.3557574780780595E-2</v>
      </c>
      <c r="ES53" s="26">
        <v>40178</v>
      </c>
      <c r="ET53" s="27">
        <v>1217.3951999999999</v>
      </c>
      <c r="EU53" s="27">
        <f t="shared" si="17"/>
        <v>4.102487053623749E-2</v>
      </c>
      <c r="EW53" s="26">
        <v>40178</v>
      </c>
      <c r="EX53" s="27">
        <v>1416.9472000000001</v>
      </c>
      <c r="EY53" s="27">
        <f t="shared" si="18"/>
        <v>1.827377263794272E-2</v>
      </c>
      <c r="FA53" s="26">
        <v>40178</v>
      </c>
      <c r="FB53" s="27">
        <v>114.78279999999999</v>
      </c>
      <c r="FC53" s="27">
        <f t="shared" si="19"/>
        <v>6.231680849980803E-2</v>
      </c>
      <c r="FE53" s="26">
        <v>40178</v>
      </c>
      <c r="FF53" s="27">
        <v>527.63879999999995</v>
      </c>
      <c r="FG53" s="27">
        <f t="shared" si="20"/>
        <v>-1.0482005730755972E-2</v>
      </c>
      <c r="FI53" s="6">
        <f>VLOOKUP($A53,Funds!$A:$CD,MATCH(Factors!FI$1,Funds!$1:$1,0),FALSE)</f>
        <v>2.69E-2</v>
      </c>
      <c r="FJ53" s="6">
        <f>VLOOKUP($A53,Funds!$A:$CD,MATCH(Factors!FJ$1,Funds!$1:$1,0),FALSE)</f>
        <v>2.6925000000000001E-2</v>
      </c>
    </row>
    <row r="54" spans="1:166" x14ac:dyDescent="0.25">
      <c r="A54" s="26">
        <f t="shared" si="21"/>
        <v>40147</v>
      </c>
      <c r="B54" s="26">
        <v>40147</v>
      </c>
      <c r="C54" s="27">
        <v>683.02750000000003</v>
      </c>
      <c r="D54" s="27">
        <f t="shared" si="22"/>
        <v>5.6067831768209953E-2</v>
      </c>
      <c r="E54" s="26">
        <v>40147</v>
      </c>
      <c r="F54" s="27">
        <v>534.88509999999997</v>
      </c>
      <c r="G54" s="27">
        <f t="shared" si="23"/>
        <v>6.136145771510626E-2</v>
      </c>
      <c r="H54" s="26">
        <v>40147</v>
      </c>
      <c r="I54" s="27">
        <v>938.82180000000005</v>
      </c>
      <c r="J54" s="27">
        <f t="shared" si="24"/>
        <v>-8.8133116617458152E-3</v>
      </c>
      <c r="K54" s="26">
        <v>40147</v>
      </c>
      <c r="L54" s="27">
        <v>1551.5</v>
      </c>
      <c r="M54" s="27">
        <f t="shared" si="25"/>
        <v>3.2200119752511469E-2</v>
      </c>
      <c r="N54" s="26">
        <v>40147</v>
      </c>
      <c r="O54" s="27">
        <v>1170.7</v>
      </c>
      <c r="P54" s="27">
        <f t="shared" si="26"/>
        <v>5.8719263499642738E-2</v>
      </c>
      <c r="Q54" s="26"/>
      <c r="S54" s="27" t="e">
        <f t="shared" si="27"/>
        <v>#DIV/0!</v>
      </c>
      <c r="T54" s="26">
        <v>40147</v>
      </c>
      <c r="U54" s="27">
        <v>1277.0753999999999</v>
      </c>
      <c r="V54" s="27">
        <f t="shared" si="28"/>
        <v>5.9925935719494783E-2</v>
      </c>
      <c r="W54" s="26">
        <v>40147</v>
      </c>
      <c r="X54" s="27">
        <v>113.6561</v>
      </c>
      <c r="Y54" s="27">
        <f t="shared" si="29"/>
        <v>2.1947460125988361E-3</v>
      </c>
      <c r="Z54" s="26">
        <v>40147</v>
      </c>
      <c r="AA54" s="27">
        <v>112.38</v>
      </c>
      <c r="AB54" s="27">
        <f t="shared" si="30"/>
        <v>-2.6844475233806842E-2</v>
      </c>
      <c r="AC54" s="26">
        <v>40147</v>
      </c>
      <c r="AD54" s="27">
        <v>870.05200000000002</v>
      </c>
      <c r="AE54" s="27">
        <f t="shared" si="31"/>
        <v>9.526108033723224E-3</v>
      </c>
      <c r="AF54" s="26">
        <v>40147</v>
      </c>
      <c r="AG54" s="27">
        <v>283.26260000000002</v>
      </c>
      <c r="AH54" s="27">
        <f t="shared" si="32"/>
        <v>3.5909063481121439E-2</v>
      </c>
      <c r="AI54" s="26">
        <v>40147</v>
      </c>
      <c r="AJ54" s="27">
        <v>107.7</v>
      </c>
      <c r="AK54" s="27">
        <f t="shared" si="33"/>
        <v>6.433442039727244E-2</v>
      </c>
      <c r="AL54" s="26">
        <v>40147</v>
      </c>
      <c r="AM54" s="27">
        <v>139.38800000000001</v>
      </c>
      <c r="AN54" s="27">
        <f t="shared" si="34"/>
        <v>7.9500407119603711E-3</v>
      </c>
      <c r="AO54" s="26">
        <v>40147</v>
      </c>
      <c r="AP54" s="27">
        <v>277.39999999999998</v>
      </c>
      <c r="AQ54" s="27">
        <f t="shared" si="35"/>
        <v>2.5963458835712716E-2</v>
      </c>
      <c r="AR54" s="26">
        <v>40147</v>
      </c>
      <c r="AS54" s="27">
        <v>1564.8</v>
      </c>
      <c r="AT54" s="27">
        <f t="shared" si="36"/>
        <v>1.2946659761781554E-2</v>
      </c>
      <c r="AU54" s="26">
        <v>40147</v>
      </c>
      <c r="AV54" s="27">
        <v>1018.66</v>
      </c>
      <c r="AW54" s="27">
        <f t="shared" si="37"/>
        <v>1.0074367873078804E-2</v>
      </c>
      <c r="AY54" s="27">
        <f t="shared" si="38"/>
        <v>-5.2936259468963076E-3</v>
      </c>
      <c r="AZ54" s="27">
        <f t="shared" si="39"/>
        <v>-2.6519143747131269E-2</v>
      </c>
      <c r="BA54" s="27">
        <f t="shared" si="3"/>
        <v>-2.8722918887027493E-3</v>
      </c>
      <c r="BC54" s="26">
        <v>40147</v>
      </c>
      <c r="BD54" s="27">
        <v>1275.94</v>
      </c>
      <c r="BE54" s="27">
        <f t="shared" si="40"/>
        <v>1.4220420492031316E-2</v>
      </c>
      <c r="BF54" s="26">
        <v>40147</v>
      </c>
      <c r="BG54" s="27">
        <v>1000.39</v>
      </c>
      <c r="BH54" s="27">
        <f t="shared" si="41"/>
        <v>1.9661604321679738E-2</v>
      </c>
      <c r="BI54" s="26">
        <v>40147</v>
      </c>
      <c r="BJ54" s="27">
        <v>961.9</v>
      </c>
      <c r="BK54" s="27">
        <f t="shared" si="42"/>
        <v>7.6049610324311345E-3</v>
      </c>
      <c r="BL54" s="26">
        <v>40147</v>
      </c>
      <c r="BM54" s="27">
        <v>319.45</v>
      </c>
      <c r="BN54" s="27">
        <f t="shared" si="43"/>
        <v>8.0467024297885548E-3</v>
      </c>
      <c r="BP54" s="26">
        <v>40117</v>
      </c>
      <c r="BQ54" s="27">
        <v>1.3180000000000001E-2</v>
      </c>
      <c r="BR54" s="27">
        <f t="shared" si="44"/>
        <v>1.3180000000000001E-2</v>
      </c>
      <c r="BT54" s="26">
        <v>40147</v>
      </c>
      <c r="BU54" s="27">
        <v>945.58</v>
      </c>
      <c r="BV54" s="27">
        <f t="shared" si="4"/>
        <v>5.8975048156609811E-2</v>
      </c>
      <c r="BX54" s="6">
        <f>VLOOKUP($A54,Replications!$A:$AK,MATCH(BX$2,Replications!$1:$1,0),FALSE)</f>
        <v>4.36E-2</v>
      </c>
      <c r="BY54" s="6">
        <f>VLOOKUP($A54,Replications!$A:$AK,MATCH(BY$2,Replications!$1:$1,0),FALSE)</f>
        <v>5.1000000000000004E-3</v>
      </c>
      <c r="BZ54" s="6">
        <f>VLOOKUP($A54,Replications!$A:$AK,MATCH(BZ$2,Replications!$1:$1,0),FALSE)</f>
        <v>5.6800000000000003E-2</v>
      </c>
      <c r="CA54" s="6">
        <f>VLOOKUP($A54,Replications!$A:$AK,MATCH(CA$2,Replications!$1:$1,0),FALSE)</f>
        <v>7.0400000000000004E-2</v>
      </c>
      <c r="CB54" s="6">
        <f>VLOOKUP($A54,Replications!$A:$AK,MATCH(CB$2,Replications!$1:$1,0),FALSE)</f>
        <v>2.5600000000000001E-2</v>
      </c>
      <c r="CC54" s="6">
        <f>VLOOKUP($A54,Replications!$A:$AK,MATCH(CC$2,Replications!$1:$1,0),FALSE)</f>
        <v>4.9399999999999999E-2</v>
      </c>
      <c r="CD54" s="6">
        <f>VLOOKUP($A54,Replications!$A:$AK,MATCH(CD$2,Replications!$1:$1,0),FALSE)</f>
        <v>1.03E-2</v>
      </c>
      <c r="CE54" s="6">
        <f>VLOOKUP($A54,Replications!$A:$AK,MATCH(CE$2,Replications!$1:$1,0),FALSE)</f>
        <v>5.91E-2</v>
      </c>
      <c r="CF54" s="6">
        <f>VLOOKUP($A54,Replications!$A:$AK,MATCH(CF$2,Replications!$1:$1,0),FALSE)</f>
        <v>3.731428571428571E-2</v>
      </c>
      <c r="CG54" s="6" t="str">
        <f>VLOOKUP($A54,Replications!$A:$AK,MATCH(CG$2,Replications!$1:$1,0),FALSE)</f>
        <v>NA</v>
      </c>
      <c r="CH54" s="113">
        <f>VLOOKUP($A54,'[1]Formated Data'!$A:$ZZ,MATCH(CH$1,'[1]Formated Data'!$1:$1,0),FALSE)</f>
        <v>1.7100000000000001E-2</v>
      </c>
      <c r="CI54" s="113">
        <f>VLOOKUP($A54,'[1]Formated Data'!$A:$ZZ,MATCH(CI$1,'[1]Formated Data'!$1:$1,0),FALSE)</f>
        <v>9.7000000000000003E-3</v>
      </c>
      <c r="CJ54" s="113">
        <f>VLOOKUP($A54,'[1]Formated Data'!$A:$ZZ,MATCH(CJ$1,'[1]Formated Data'!$1:$1,0),FALSE)</f>
        <v>1.6400000000000001E-2</v>
      </c>
      <c r="CK54" s="113">
        <f>VLOOKUP($A54,'[1]Formated Data'!$A:$ZZ,MATCH(CK$1,'[1]Formated Data'!$1:$1,0),FALSE)</f>
        <v>1.2500000000000001E-2</v>
      </c>
      <c r="CL54" s="113">
        <f>VLOOKUP($A54,'[1]Formated Data'!$A:$ZZ,MATCH(CL$1,'[1]Formated Data'!$1:$1,0),FALSE)</f>
        <v>2.53E-2</v>
      </c>
      <c r="CM54" s="113">
        <f>VLOOKUP($A54,'[1]Formated Data'!$A:$ZZ,MATCH(CM$1,'[1]Formated Data'!$1:$1,0),FALSE)</f>
        <v>2.8999999999999998E-3</v>
      </c>
      <c r="CN54" s="113">
        <f>VLOOKUP($A54,'[1]Formated Data'!$A:$ZZ,MATCH(CN$1,'[1]Formated Data'!$1:$1,0),FALSE)</f>
        <v>5.3199999999999997E-2</v>
      </c>
      <c r="CO54" s="113">
        <f>VLOOKUP($A54,'[1]Formated Data'!$A:$ZZ,MATCH(CO$1,'[1]Formated Data'!$1:$1,0),FALSE)</f>
        <v>1.4E-2</v>
      </c>
      <c r="CP54" s="113">
        <f>VLOOKUP($A54,'[1]Formated Data'!$A:$ZZ,MATCH(CP$1,'[1]Formated Data'!$1:$1,0),FALSE)</f>
        <v>9.7999999999999997E-3</v>
      </c>
      <c r="CQ54" s="113">
        <f>VLOOKUP($A54,'[1]Formated Data'!$A:$ZZ,MATCH(CQ$1,'[1]Formated Data'!$1:$1,0),FALSE)</f>
        <v>3.3099999999999997E-2</v>
      </c>
      <c r="CR54" s="113">
        <f>VLOOKUP($A54,'[1]Formated Data'!$A:$ZZ,MATCH(CR$1,'[1]Formated Data'!$1:$1,0),FALSE)</f>
        <v>7.6E-3</v>
      </c>
      <c r="CS54" s="113">
        <f>VLOOKUP($A54,'[1]Formated Data'!$A:$ZZ,MATCH(CS$1,'[1]Formated Data'!$1:$1,0),FALSE)</f>
        <v>1.9E-2</v>
      </c>
      <c r="CT54" s="113">
        <f>VLOOKUP($A54,'[1]Formated Data'!$A:$ZZ,MATCH(CT$1,'[1]Formated Data'!$1:$1,0),FALSE)</f>
        <v>1.4800000000000001E-2</v>
      </c>
      <c r="CU54" s="113">
        <f>VLOOKUP($A54,'[1]Formated Data'!$A:$ZZ,MATCH(CU$1,'[1]Formated Data'!$1:$1,0),FALSE)</f>
        <v>3.1800000000000002E-2</v>
      </c>
      <c r="CV54" s="113">
        <f>VLOOKUP($A54,'[1]Formated Data'!$A:$ZZ,MATCH(CV$1,'[1]Formated Data'!$1:$1,0),FALSE)</f>
        <v>5.4300000000000001E-2</v>
      </c>
      <c r="CW54" s="113">
        <f>VLOOKUP($A54,'[1]Formated Data'!$A:$ZZ,MATCH(CW$1,'[1]Formated Data'!$1:$1,0),FALSE)</f>
        <v>3.7000000000000002E-3</v>
      </c>
      <c r="CX54" s="113">
        <f>VLOOKUP($A54,'[1]Formated Data'!$A:$ZZ,MATCH(CX$1,'[1]Formated Data'!$1:$1,0),FALSE)</f>
        <v>2.3699999999999999E-2</v>
      </c>
      <c r="CY54" s="113">
        <f>VLOOKUP($A54,'[1]Formated Data'!$A:$ZZ,MATCH(CY$1,'[1]Formated Data'!$1:$1,0),FALSE)</f>
        <v>0.04</v>
      </c>
      <c r="CZ54" s="113">
        <f>VLOOKUP($A54,'[1]Formated Data'!$A:$ZZ,MATCH(CZ$1,'[1]Formated Data'!$1:$1,0),FALSE)</f>
        <v>5.1200000000000002E-2</v>
      </c>
      <c r="DA54" s="113">
        <f>VLOOKUP($A54,'[1]Formated Data'!$A:$ZZ,MATCH(DA$1,'[1]Formated Data'!$1:$1,0),FALSE)</f>
        <v>5.0000000000000001E-3</v>
      </c>
      <c r="DB54" s="113">
        <f>VLOOKUP($A54,'[1]Formated Data'!$A:$ZZ,MATCH(DB$1,'[1]Formated Data'!$1:$1,0),FALSE)</f>
        <v>6.3E-3</v>
      </c>
      <c r="DC54" s="113">
        <f>VLOOKUP($A54,'[1]Formated Data'!$A:$ZZ,MATCH(DC$1,'[1]Formated Data'!$1:$1,0),FALSE)</f>
        <v>3.3E-3</v>
      </c>
      <c r="DD54" s="113">
        <f>VLOOKUP($A54,'[1]Formated Data'!$A:$ZZ,MATCH(DD$1,'[1]Formated Data'!$1:$1,0),FALSE)</f>
        <v>-4.0000000000000001E-3</v>
      </c>
      <c r="DF54" s="26">
        <v>40147</v>
      </c>
      <c r="DG54" s="27">
        <v>4791.3559999999998</v>
      </c>
      <c r="DH54" s="27">
        <f t="shared" si="5"/>
        <v>7.9756908885428857E-3</v>
      </c>
      <c r="DI54" s="26">
        <v>40147</v>
      </c>
      <c r="DJ54" s="27">
        <v>9822.2999999999993</v>
      </c>
      <c r="DK54" s="27">
        <f t="shared" si="6"/>
        <v>1.5163948827873863E-2</v>
      </c>
      <c r="DL54" s="26">
        <v>40147</v>
      </c>
      <c r="DM54" s="27">
        <v>13670.64</v>
      </c>
      <c r="DN54" s="27">
        <f t="shared" si="7"/>
        <v>2.1699828628527262E-2</v>
      </c>
      <c r="DO54" s="26">
        <v>40147</v>
      </c>
      <c r="DP54" s="27">
        <v>7488.75</v>
      </c>
      <c r="DQ54" s="27">
        <f t="shared" si="8"/>
        <v>6.1048108973023041E-3</v>
      </c>
      <c r="DR54" s="26">
        <v>40147</v>
      </c>
      <c r="DS54" s="27">
        <v>10778.45</v>
      </c>
      <c r="DT54" s="27">
        <f t="shared" si="9"/>
        <v>3.4192757882536062E-2</v>
      </c>
      <c r="DU54" s="26">
        <v>40147</v>
      </c>
      <c r="DV54" s="27">
        <v>5579.53</v>
      </c>
      <c r="DW54" s="27">
        <f t="shared" si="10"/>
        <v>9.9281768355812261E-3</v>
      </c>
      <c r="DX54" s="26">
        <v>40147</v>
      </c>
      <c r="DY54" s="27">
        <v>4498.6499999999996</v>
      </c>
      <c r="DZ54" s="27">
        <f t="shared" si="11"/>
        <v>8.5279815989292018E-3</v>
      </c>
      <c r="EA54" s="26">
        <v>40147</v>
      </c>
      <c r="EB54" s="27">
        <v>6002.91</v>
      </c>
      <c r="EC54" s="27">
        <f t="shared" si="12"/>
        <v>7.72889117942821E-3</v>
      </c>
      <c r="ED54" s="26">
        <v>40147</v>
      </c>
      <c r="EE54" s="27">
        <v>12122.55</v>
      </c>
      <c r="EF54" s="27">
        <f t="shared" si="13"/>
        <v>1.8145550749590456E-2</v>
      </c>
      <c r="EG54" s="26">
        <v>40147</v>
      </c>
      <c r="EH54" s="27">
        <v>3228.19</v>
      </c>
      <c r="EI54" s="27">
        <f t="shared" si="14"/>
        <v>9.784448107704069E-3</v>
      </c>
      <c r="EK54" s="26">
        <v>40147</v>
      </c>
      <c r="EL54" s="27">
        <v>74.879000000000005</v>
      </c>
      <c r="EM54" s="27">
        <f t="shared" si="15"/>
        <v>-1.8623853211009123E-2</v>
      </c>
      <c r="EO54" s="26">
        <v>40147</v>
      </c>
      <c r="EP54" s="27">
        <v>6913.1466</v>
      </c>
      <c r="EQ54" s="27">
        <f t="shared" si="16"/>
        <v>3.4586218660974444E-2</v>
      </c>
      <c r="ES54" s="26">
        <v>40147</v>
      </c>
      <c r="ET54" s="27">
        <v>1169.4199000000001</v>
      </c>
      <c r="EU54" s="27">
        <f t="shared" si="17"/>
        <v>4.300154217827723E-2</v>
      </c>
      <c r="EW54" s="26">
        <v>40147</v>
      </c>
      <c r="EX54" s="27">
        <v>1391.5189</v>
      </c>
      <c r="EY54" s="27">
        <f t="shared" si="18"/>
        <v>4.1373043120864761E-2</v>
      </c>
      <c r="FA54" s="26">
        <v>40147</v>
      </c>
      <c r="FB54" s="27">
        <v>108.04949999999999</v>
      </c>
      <c r="FC54" s="27">
        <f t="shared" si="19"/>
        <v>1.1574412151307056E-2</v>
      </c>
      <c r="FE54" s="26">
        <v>40147</v>
      </c>
      <c r="FF54" s="27">
        <v>533.22810000000004</v>
      </c>
      <c r="FG54" s="27">
        <f t="shared" si="20"/>
        <v>-5.9028884985048768E-2</v>
      </c>
      <c r="FI54" s="6">
        <f>VLOOKUP($A54,Funds!$A:$CD,MATCH(Factors!FI$1,Funds!$1:$1,0),FALSE)</f>
        <v>3.4299999999999997E-2</v>
      </c>
      <c r="FJ54" s="6">
        <f>VLOOKUP($A54,Funds!$A:$CD,MATCH(Factors!FJ$1,Funds!$1:$1,0),FALSE)</f>
        <v>3.3674999999999997E-2</v>
      </c>
    </row>
    <row r="55" spans="1:166" x14ac:dyDescent="0.25">
      <c r="A55" s="26">
        <f t="shared" si="21"/>
        <v>40117</v>
      </c>
      <c r="B55" s="26">
        <v>40116</v>
      </c>
      <c r="C55" s="27">
        <v>646.76480000000004</v>
      </c>
      <c r="D55" s="27">
        <f t="shared" si="22"/>
        <v>-3.0557536199059987E-2</v>
      </c>
      <c r="E55" s="26">
        <v>40116</v>
      </c>
      <c r="F55" s="27">
        <v>503.96129999999999</v>
      </c>
      <c r="G55" s="27">
        <f t="shared" si="23"/>
        <v>-1.355526129580642E-2</v>
      </c>
      <c r="H55" s="26">
        <v>40116</v>
      </c>
      <c r="I55" s="27">
        <v>947.16949999999997</v>
      </c>
      <c r="J55" s="27">
        <f t="shared" si="24"/>
        <v>2.1414044032644908E-2</v>
      </c>
      <c r="K55" s="26">
        <v>40116</v>
      </c>
      <c r="L55" s="27">
        <v>1503.1</v>
      </c>
      <c r="M55" s="27">
        <f t="shared" si="25"/>
        <v>-6.6936548022785147E-2</v>
      </c>
      <c r="N55" s="26">
        <v>40116</v>
      </c>
      <c r="O55" s="27">
        <v>1105.77</v>
      </c>
      <c r="P55" s="27">
        <f t="shared" si="26"/>
        <v>-1.7093333333333405E-2</v>
      </c>
      <c r="Q55" s="26"/>
      <c r="S55" s="27" t="e">
        <f t="shared" si="27"/>
        <v>#DIV/0!</v>
      </c>
      <c r="T55" s="26">
        <v>40116</v>
      </c>
      <c r="U55" s="27">
        <v>1204.8723</v>
      </c>
      <c r="V55" s="27">
        <f t="shared" si="28"/>
        <v>-1.8561738357808832E-2</v>
      </c>
      <c r="W55" s="26">
        <v>40116</v>
      </c>
      <c r="X55" s="27">
        <v>113.4072</v>
      </c>
      <c r="Y55" s="27">
        <f t="shared" si="29"/>
        <v>1.0839540747884513E-2</v>
      </c>
      <c r="Z55" s="26">
        <v>40116</v>
      </c>
      <c r="AA55" s="27">
        <v>115.48</v>
      </c>
      <c r="AB55" s="27">
        <f t="shared" si="30"/>
        <v>2.0141342756183844E-2</v>
      </c>
      <c r="AC55" s="26">
        <v>40116</v>
      </c>
      <c r="AD55" s="27">
        <v>861.84199999999998</v>
      </c>
      <c r="AE55" s="27">
        <f t="shared" si="31"/>
        <v>3.7420119749040914E-3</v>
      </c>
      <c r="AF55" s="26">
        <v>40116</v>
      </c>
      <c r="AG55" s="27">
        <v>273.44349999999997</v>
      </c>
      <c r="AH55" s="27">
        <f t="shared" si="32"/>
        <v>4.2634050961213532E-2</v>
      </c>
      <c r="AI55" s="26">
        <v>40116</v>
      </c>
      <c r="AJ55" s="27">
        <v>101.19</v>
      </c>
      <c r="AK55" s="27">
        <f t="shared" si="33"/>
        <v>3.0238240684178352E-2</v>
      </c>
      <c r="AL55" s="26">
        <v>40116</v>
      </c>
      <c r="AM55" s="27">
        <v>138.2886</v>
      </c>
      <c r="AN55" s="27">
        <f t="shared" si="34"/>
        <v>4.0236861669997737E-3</v>
      </c>
      <c r="AO55" s="26">
        <v>40116</v>
      </c>
      <c r="AP55" s="27">
        <v>270.38</v>
      </c>
      <c r="AQ55" s="27">
        <f t="shared" si="35"/>
        <v>4.2368634103087999E-2</v>
      </c>
      <c r="AR55" s="26">
        <v>40116</v>
      </c>
      <c r="AS55" s="27">
        <v>1544.8</v>
      </c>
      <c r="AT55" s="27">
        <f t="shared" si="36"/>
        <v>4.9375166698109041E-3</v>
      </c>
      <c r="AU55" s="26">
        <v>40116</v>
      </c>
      <c r="AV55" s="27">
        <v>1008.5</v>
      </c>
      <c r="AW55" s="27">
        <f t="shared" si="37"/>
        <v>1.7946543927648495E-2</v>
      </c>
      <c r="AY55" s="27">
        <f t="shared" si="38"/>
        <v>-1.7002274903253567E-2</v>
      </c>
      <c r="AZ55" s="27">
        <f t="shared" si="39"/>
        <v>-4.9843214689451742E-2</v>
      </c>
      <c r="BA55" s="27">
        <f t="shared" si="3"/>
        <v>1.3009027257837591E-2</v>
      </c>
      <c r="BC55" s="26">
        <v>40116</v>
      </c>
      <c r="BD55" s="27">
        <v>1258.05</v>
      </c>
      <c r="BE55" s="27">
        <f t="shared" si="40"/>
        <v>1.5205311509862707E-3</v>
      </c>
      <c r="BF55" s="26">
        <v>40116</v>
      </c>
      <c r="BG55" s="27">
        <v>981.1</v>
      </c>
      <c r="BH55" s="27">
        <f t="shared" si="41"/>
        <v>-1.130683650435349E-2</v>
      </c>
      <c r="BI55" s="26">
        <v>40116</v>
      </c>
      <c r="BJ55" s="27">
        <v>954.64</v>
      </c>
      <c r="BK55" s="27">
        <f t="shared" si="42"/>
        <v>6.3248439871816942E-3</v>
      </c>
      <c r="BL55" s="26">
        <v>40117</v>
      </c>
      <c r="BM55" s="27">
        <v>316.89999999999998</v>
      </c>
      <c r="BN55" s="27">
        <f t="shared" si="43"/>
        <v>2.1631903027176769E-2</v>
      </c>
      <c r="BP55" s="26">
        <v>40086</v>
      </c>
      <c r="BQ55" s="27">
        <v>3.3509999999999998E-2</v>
      </c>
      <c r="BR55" s="27">
        <f t="shared" si="44"/>
        <v>3.3509999999999998E-2</v>
      </c>
      <c r="BT55" s="26">
        <v>40116</v>
      </c>
      <c r="BU55" s="27">
        <v>892.92</v>
      </c>
      <c r="BV55" s="27">
        <f t="shared" si="4"/>
        <v>-1.8667769592775052E-3</v>
      </c>
      <c r="BX55" s="6">
        <f>VLOOKUP($A55,Replications!$A:$AK,MATCH(BX$2,Replications!$1:$1,0),FALSE)</f>
        <v>-3.3799999999999997E-2</v>
      </c>
      <c r="BY55" s="6">
        <f>VLOOKUP($A55,Replications!$A:$AK,MATCH(BY$2,Replications!$1:$1,0),FALSE)</f>
        <v>1.9E-3</v>
      </c>
      <c r="BZ55" s="6">
        <f>VLOOKUP($A55,Replications!$A:$AK,MATCH(BZ$2,Replications!$1:$1,0),FALSE)</f>
        <v>-5.6800000000000003E-2</v>
      </c>
      <c r="CA55" s="6">
        <f>VLOOKUP($A55,Replications!$A:$AK,MATCH(CA$2,Replications!$1:$1,0),FALSE)</f>
        <v>4.6800000000000001E-2</v>
      </c>
      <c r="CB55" s="6">
        <f>VLOOKUP($A55,Replications!$A:$AK,MATCH(CB$2,Replications!$1:$1,0),FALSE)</f>
        <v>-3.4700000000000002E-2</v>
      </c>
      <c r="CC55" s="6">
        <f>VLOOKUP($A55,Replications!$A:$AK,MATCH(CC$2,Replications!$1:$1,0),FALSE)</f>
        <v>9.7999999999999997E-3</v>
      </c>
      <c r="CD55" s="6">
        <f>VLOOKUP($A55,Replications!$A:$AK,MATCH(CD$2,Replications!$1:$1,0),FALSE)</f>
        <v>-2.6200000000000001E-2</v>
      </c>
      <c r="CE55" s="6">
        <f>VLOOKUP($A55,Replications!$A:$AK,MATCH(CE$2,Replications!$1:$1,0),FALSE)</f>
        <v>-1.83E-2</v>
      </c>
      <c r="CF55" s="6">
        <f>VLOOKUP($A55,Replications!$A:$AK,MATCH(CF$2,Replications!$1:$1,0),FALSE)</f>
        <v>-1.3285714285714286E-2</v>
      </c>
      <c r="CG55" s="6" t="str">
        <f>VLOOKUP($A55,Replications!$A:$AK,MATCH(CG$2,Replications!$1:$1,0),FALSE)</f>
        <v>NA</v>
      </c>
      <c r="CH55" s="113">
        <f>VLOOKUP($A55,'[1]Formated Data'!$A:$ZZ,MATCH(CH$1,'[1]Formated Data'!$1:$1,0),FALSE)</f>
        <v>0.01</v>
      </c>
      <c r="CI55" s="113">
        <f>VLOOKUP($A55,'[1]Formated Data'!$A:$ZZ,MATCH(CI$1,'[1]Formated Data'!$1:$1,0),FALSE)</f>
        <v>1.4E-3</v>
      </c>
      <c r="CJ55" s="113">
        <f>VLOOKUP($A55,'[1]Formated Data'!$A:$ZZ,MATCH(CJ$1,'[1]Formated Data'!$1:$1,0),FALSE)</f>
        <v>8.3000000000000001E-3</v>
      </c>
      <c r="CK55" s="113">
        <f>VLOOKUP($A55,'[1]Formated Data'!$A:$ZZ,MATCH(CK$1,'[1]Formated Data'!$1:$1,0),FALSE)</f>
        <v>1.55E-2</v>
      </c>
      <c r="CL55" s="113">
        <f>VLOOKUP($A55,'[1]Formated Data'!$A:$ZZ,MATCH(CL$1,'[1]Formated Data'!$1:$1,0),FALSE)</f>
        <v>-3.7000000000000002E-3</v>
      </c>
      <c r="CM55" s="113">
        <f>VLOOKUP($A55,'[1]Formated Data'!$A:$ZZ,MATCH(CM$1,'[1]Formated Data'!$1:$1,0),FALSE)</f>
        <v>-7.0000000000000001E-3</v>
      </c>
      <c r="CN55" s="113">
        <f>VLOOKUP($A55,'[1]Formated Data'!$A:$ZZ,MATCH(CN$1,'[1]Formated Data'!$1:$1,0),FALSE)</f>
        <v>-3.0099999999999998E-2</v>
      </c>
      <c r="CO55" s="113">
        <f>VLOOKUP($A55,'[1]Formated Data'!$A:$ZZ,MATCH(CO$1,'[1]Formated Data'!$1:$1,0),FALSE)</f>
        <v>-5.0000000000000001E-3</v>
      </c>
      <c r="CP55" s="113">
        <f>VLOOKUP($A55,'[1]Formated Data'!$A:$ZZ,MATCH(CP$1,'[1]Formated Data'!$1:$1,0),FALSE)</f>
        <v>2.5899999999999999E-2</v>
      </c>
      <c r="CQ55" s="113">
        <f>VLOOKUP($A55,'[1]Formated Data'!$A:$ZZ,MATCH(CQ$1,'[1]Formated Data'!$1:$1,0),FALSE)</f>
        <v>-4.5999999999999999E-3</v>
      </c>
      <c r="CR55" s="113">
        <f>VLOOKUP($A55,'[1]Formated Data'!$A:$ZZ,MATCH(CR$1,'[1]Formated Data'!$1:$1,0),FALSE)</f>
        <v>9.1999999999999998E-3</v>
      </c>
      <c r="CS55" s="113">
        <f>VLOOKUP($A55,'[1]Formated Data'!$A:$ZZ,MATCH(CS$1,'[1]Formated Data'!$1:$1,0),FALSE)</f>
        <v>3.3000000000000002E-2</v>
      </c>
      <c r="CT55" s="113">
        <f>VLOOKUP($A55,'[1]Formated Data'!$A:$ZZ,MATCH(CT$1,'[1]Formated Data'!$1:$1,0),FALSE)</f>
        <v>8.5000000000000006E-3</v>
      </c>
      <c r="CU55" s="113">
        <f>VLOOKUP($A55,'[1]Formated Data'!$A:$ZZ,MATCH(CU$1,'[1]Formated Data'!$1:$1,0),FALSE)</f>
        <v>-4.3E-3</v>
      </c>
      <c r="CV55" s="113">
        <f>VLOOKUP($A55,'[1]Formated Data'!$A:$ZZ,MATCH(CV$1,'[1]Formated Data'!$1:$1,0),FALSE)</f>
        <v>4.7999999999999996E-3</v>
      </c>
      <c r="CW55" s="113">
        <f>VLOOKUP($A55,'[1]Formated Data'!$A:$ZZ,MATCH(CW$1,'[1]Formated Data'!$1:$1,0),FALSE)</f>
        <v>1.03E-2</v>
      </c>
      <c r="CX55" s="113">
        <f>VLOOKUP($A55,'[1]Formated Data'!$A:$ZZ,MATCH(CX$1,'[1]Formated Data'!$1:$1,0),FALSE)</f>
        <v>2.1100000000000001E-2</v>
      </c>
      <c r="CY55" s="113">
        <f>VLOOKUP($A55,'[1]Formated Data'!$A:$ZZ,MATCH(CY$1,'[1]Formated Data'!$1:$1,0),FALSE)</f>
        <v>-1.18E-2</v>
      </c>
      <c r="CZ55" s="113">
        <f>VLOOKUP($A55,'[1]Formated Data'!$A:$ZZ,MATCH(CZ$1,'[1]Formated Data'!$1:$1,0),FALSE)</f>
        <v>-1.5900000000000001E-2</v>
      </c>
      <c r="DA55" s="113">
        <f>VLOOKUP($A55,'[1]Formated Data'!$A:$ZZ,MATCH(DA$1,'[1]Formated Data'!$1:$1,0),FALSE)</f>
        <v>8.8000000000000005E-3</v>
      </c>
      <c r="DB55" s="113">
        <f>VLOOKUP($A55,'[1]Formated Data'!$A:$ZZ,MATCH(DB$1,'[1]Formated Data'!$1:$1,0),FALSE)</f>
        <v>1.3100000000000001E-2</v>
      </c>
      <c r="DC55" s="113">
        <f>VLOOKUP($A55,'[1]Formated Data'!$A:$ZZ,MATCH(DC$1,'[1]Formated Data'!$1:$1,0),FALSE)</f>
        <v>8.9999999999999993E-3</v>
      </c>
      <c r="DD55" s="113">
        <f>VLOOKUP($A55,'[1]Formated Data'!$A:$ZZ,MATCH(DD$1,'[1]Formated Data'!$1:$1,0),FALSE)</f>
        <v>5.0000000000000001E-3</v>
      </c>
      <c r="DF55" s="26">
        <v>40117</v>
      </c>
      <c r="DG55" s="27">
        <v>4753.4440000000004</v>
      </c>
      <c r="DH55" s="27">
        <f t="shared" si="5"/>
        <v>-8.9467588607816673E-4</v>
      </c>
      <c r="DI55" s="26">
        <v>40117</v>
      </c>
      <c r="DJ55" s="27">
        <v>9675.58</v>
      </c>
      <c r="DK55" s="27">
        <f t="shared" si="6"/>
        <v>-2.0298578893190866E-3</v>
      </c>
      <c r="DL55" s="26">
        <v>40117</v>
      </c>
      <c r="DM55" s="27">
        <v>13380.29</v>
      </c>
      <c r="DN55" s="27">
        <f t="shared" si="7"/>
        <v>-5.1555321596206127E-3</v>
      </c>
      <c r="DO55" s="26">
        <v>40117</v>
      </c>
      <c r="DP55" s="27">
        <v>7443.31</v>
      </c>
      <c r="DQ55" s="27">
        <f t="shared" si="8"/>
        <v>1.2556097733508853E-2</v>
      </c>
      <c r="DR55" s="26">
        <v>40117</v>
      </c>
      <c r="DS55" s="27">
        <v>10422.09</v>
      </c>
      <c r="DT55" s="27">
        <f t="shared" si="9"/>
        <v>-1.6391446775458562E-2</v>
      </c>
      <c r="DU55" s="26">
        <v>40117</v>
      </c>
      <c r="DV55" s="27">
        <v>5524.68</v>
      </c>
      <c r="DW55" s="27">
        <f t="shared" si="10"/>
        <v>6.8524606894742046E-3</v>
      </c>
      <c r="DX55" s="26">
        <v>40117</v>
      </c>
      <c r="DY55" s="27">
        <v>4460.6099999999997</v>
      </c>
      <c r="DZ55" s="27">
        <f t="shared" si="11"/>
        <v>2.7279050058035548E-2</v>
      </c>
      <c r="EA55" s="26">
        <v>40117</v>
      </c>
      <c r="EB55" s="27">
        <v>5956.87</v>
      </c>
      <c r="EC55" s="27">
        <f t="shared" si="12"/>
        <v>3.8591364634468217E-3</v>
      </c>
      <c r="ED55" s="26">
        <v>40117</v>
      </c>
      <c r="EE55" s="27">
        <v>11906.5</v>
      </c>
      <c r="EF55" s="27">
        <f t="shared" si="13"/>
        <v>-9.3082506196764392E-3</v>
      </c>
      <c r="EG55" s="26">
        <v>40117</v>
      </c>
      <c r="EH55" s="27">
        <v>3196.91</v>
      </c>
      <c r="EI55" s="27">
        <f t="shared" si="14"/>
        <v>1.3862108334390388E-2</v>
      </c>
      <c r="EK55" s="26">
        <v>40116</v>
      </c>
      <c r="EL55" s="27">
        <v>76.3</v>
      </c>
      <c r="EM55" s="27">
        <f t="shared" si="15"/>
        <v>-4.6051687474725211E-3</v>
      </c>
      <c r="EO55" s="26">
        <v>40116</v>
      </c>
      <c r="EP55" s="27">
        <v>6682.0401000000002</v>
      </c>
      <c r="EQ55" s="27">
        <f t="shared" si="16"/>
        <v>-1.6646911179481583E-2</v>
      </c>
      <c r="ES55" s="26">
        <v>40116</v>
      </c>
      <c r="ET55" s="27">
        <v>1121.2063000000001</v>
      </c>
      <c r="EU55" s="27">
        <f t="shared" si="17"/>
        <v>1.2924208430189488E-3</v>
      </c>
      <c r="EW55" s="26">
        <v>40116</v>
      </c>
      <c r="EX55" s="27">
        <v>1336.2348</v>
      </c>
      <c r="EY55" s="27">
        <f t="shared" si="18"/>
        <v>-1.7569548595919082E-2</v>
      </c>
      <c r="FA55" s="26">
        <v>40116</v>
      </c>
      <c r="FB55" s="27">
        <v>106.81319999999999</v>
      </c>
      <c r="FC55" s="27">
        <f t="shared" si="19"/>
        <v>-2.0783771221751346E-2</v>
      </c>
      <c r="FE55" s="26">
        <v>40116</v>
      </c>
      <c r="FF55" s="27">
        <v>566.67849999999999</v>
      </c>
      <c r="FG55" s="27">
        <f t="shared" si="20"/>
        <v>-2.9274139478059569E-2</v>
      </c>
      <c r="FI55" s="6">
        <f>VLOOKUP($A55,Funds!$A:$CD,MATCH(Factors!FI$1,Funds!$1:$1,0),FALSE)</f>
        <v>-9.7999999999999997E-3</v>
      </c>
      <c r="FJ55" s="6">
        <f>VLOOKUP($A55,Funds!$A:$CD,MATCH(Factors!FJ$1,Funds!$1:$1,0),FALSE)</f>
        <v>-1.0325000000000001E-2</v>
      </c>
    </row>
    <row r="56" spans="1:166" x14ac:dyDescent="0.25">
      <c r="A56" s="26">
        <f t="shared" si="21"/>
        <v>40086</v>
      </c>
      <c r="B56" s="26">
        <v>40086</v>
      </c>
      <c r="C56" s="27">
        <v>667.15129999999999</v>
      </c>
      <c r="D56" s="27">
        <f t="shared" si="22"/>
        <v>3.8610905961488751E-2</v>
      </c>
      <c r="E56" s="26">
        <v>40086</v>
      </c>
      <c r="F56" s="27">
        <v>510.88650000000001</v>
      </c>
      <c r="G56" s="27">
        <f t="shared" si="23"/>
        <v>4.2516365123406397E-2</v>
      </c>
      <c r="H56" s="26">
        <v>40086</v>
      </c>
      <c r="I56" s="27">
        <v>927.31200000000001</v>
      </c>
      <c r="J56" s="27">
        <f t="shared" si="24"/>
        <v>-4.5636863196238386E-2</v>
      </c>
      <c r="K56" s="26">
        <v>40086</v>
      </c>
      <c r="L56" s="27">
        <v>1610.9301</v>
      </c>
      <c r="M56" s="27">
        <f t="shared" si="25"/>
        <v>6.2058346518987451E-2</v>
      </c>
      <c r="N56" s="26">
        <v>40086</v>
      </c>
      <c r="O56" s="27">
        <v>1125</v>
      </c>
      <c r="P56" s="27">
        <f t="shared" si="26"/>
        <v>3.3655833953526892E-2</v>
      </c>
      <c r="Q56" s="26"/>
      <c r="S56" s="27" t="e">
        <f t="shared" si="27"/>
        <v>#DIV/0!</v>
      </c>
      <c r="T56" s="26">
        <v>40086</v>
      </c>
      <c r="U56" s="27">
        <v>1227.6597999999999</v>
      </c>
      <c r="V56" s="27">
        <f t="shared" si="28"/>
        <v>3.7282560222573924E-2</v>
      </c>
      <c r="W56" s="26">
        <v>40086</v>
      </c>
      <c r="X56" s="27">
        <v>112.19110000000001</v>
      </c>
      <c r="Y56" s="27">
        <f t="shared" si="29"/>
        <v>4.021558833864769E-2</v>
      </c>
      <c r="Z56" s="26">
        <v>40086</v>
      </c>
      <c r="AA56" s="27">
        <v>113.2</v>
      </c>
      <c r="AB56" s="27">
        <f t="shared" si="30"/>
        <v>1.7162368586575605E-2</v>
      </c>
      <c r="AC56" s="26">
        <v>40086</v>
      </c>
      <c r="AD56" s="27">
        <v>858.62900000000002</v>
      </c>
      <c r="AE56" s="27">
        <f t="shared" si="31"/>
        <v>1.3991811342011662E-2</v>
      </c>
      <c r="AF56" s="26">
        <v>40086</v>
      </c>
      <c r="AG56" s="27">
        <v>262.26220000000001</v>
      </c>
      <c r="AH56" s="27">
        <f t="shared" si="32"/>
        <v>1.7127277522241968E-2</v>
      </c>
      <c r="AI56" s="26">
        <v>40086</v>
      </c>
      <c r="AJ56" s="27">
        <v>98.22</v>
      </c>
      <c r="AK56" s="27">
        <f t="shared" si="33"/>
        <v>-5.1656031601337027E-3</v>
      </c>
      <c r="AL56" s="26">
        <v>40086</v>
      </c>
      <c r="AM56" s="27">
        <v>137.73439999999999</v>
      </c>
      <c r="AN56" s="27">
        <f t="shared" si="34"/>
        <v>3.1529152995415366E-3</v>
      </c>
      <c r="AO56" s="26">
        <v>40086</v>
      </c>
      <c r="AP56" s="27">
        <v>259.39</v>
      </c>
      <c r="AQ56" s="27">
        <f t="shared" si="35"/>
        <v>2.2508672343109382E-2</v>
      </c>
      <c r="AR56" s="26">
        <v>40086</v>
      </c>
      <c r="AS56" s="27">
        <v>1537.21</v>
      </c>
      <c r="AT56" s="27">
        <f t="shared" si="36"/>
        <v>1.0504657415381091E-2</v>
      </c>
      <c r="AU56" s="26">
        <v>40086</v>
      </c>
      <c r="AV56" s="27">
        <v>990.72</v>
      </c>
      <c r="AW56" s="27">
        <f t="shared" si="37"/>
        <v>5.6948385857853001E-2</v>
      </c>
      <c r="AY56" s="27">
        <f t="shared" si="38"/>
        <v>-3.905459161917646E-3</v>
      </c>
      <c r="AZ56" s="27">
        <f t="shared" si="39"/>
        <v>2.8402512565460558E-2</v>
      </c>
      <c r="BA56" s="27">
        <f t="shared" si="3"/>
        <v>4.644372844247191E-2</v>
      </c>
      <c r="BC56" s="26">
        <v>40086</v>
      </c>
      <c r="BD56" s="27">
        <v>1256.1400000000001</v>
      </c>
      <c r="BE56" s="27">
        <f t="shared" si="40"/>
        <v>1.1409293300160384E-2</v>
      </c>
      <c r="BF56" s="26">
        <v>40086</v>
      </c>
      <c r="BG56" s="27">
        <v>992.32</v>
      </c>
      <c r="BH56" s="27">
        <f t="shared" si="41"/>
        <v>1.1858997236639413E-2</v>
      </c>
      <c r="BI56" s="26">
        <v>40086</v>
      </c>
      <c r="BJ56" s="27">
        <v>948.64</v>
      </c>
      <c r="BK56" s="27">
        <f t="shared" si="42"/>
        <v>1.8553513142071765E-2</v>
      </c>
      <c r="BL56" s="26">
        <v>40086</v>
      </c>
      <c r="BM56" s="27">
        <v>310.19</v>
      </c>
      <c r="BN56" s="27">
        <f t="shared" si="43"/>
        <v>3.2349319399607168E-2</v>
      </c>
      <c r="BP56" s="26">
        <v>40056</v>
      </c>
      <c r="BQ56" s="27">
        <v>2.8899999999999999E-2</v>
      </c>
      <c r="BR56" s="27">
        <f t="shared" si="44"/>
        <v>2.8899999999999999E-2</v>
      </c>
      <c r="BT56" s="26">
        <v>40086</v>
      </c>
      <c r="BU56" s="27">
        <v>894.59</v>
      </c>
      <c r="BV56" s="27">
        <f t="shared" si="4"/>
        <v>2.0580685642576091E-2</v>
      </c>
      <c r="BX56" s="6">
        <f>VLOOKUP($A56,Replications!$A:$AK,MATCH(BX$2,Replications!$1:$1,0),FALSE)</f>
        <v>2.69E-2</v>
      </c>
      <c r="BY56" s="6">
        <f>VLOOKUP($A56,Replications!$A:$AK,MATCH(BY$2,Replications!$1:$1,0),FALSE)</f>
        <v>2.7300000000000001E-2</v>
      </c>
      <c r="BZ56" s="6">
        <f>VLOOKUP($A56,Replications!$A:$AK,MATCH(BZ$2,Replications!$1:$1,0),FALSE)</f>
        <v>2.69E-2</v>
      </c>
      <c r="CA56" s="6">
        <f>VLOOKUP($A56,Replications!$A:$AK,MATCH(CA$2,Replications!$1:$1,0),FALSE)</f>
        <v>2.3099999999999999E-2</v>
      </c>
      <c r="CB56" s="6">
        <f>VLOOKUP($A56,Replications!$A:$AK,MATCH(CB$2,Replications!$1:$1,0),FALSE)</f>
        <v>1.14E-2</v>
      </c>
      <c r="CC56" s="6">
        <f>VLOOKUP($A56,Replications!$A:$AK,MATCH(CC$2,Replications!$1:$1,0),FALSE)</f>
        <v>8.3099999999999993E-2</v>
      </c>
      <c r="CD56" s="6">
        <f>VLOOKUP($A56,Replications!$A:$AK,MATCH(CD$2,Replications!$1:$1,0),FALSE)</f>
        <v>6.0600000000000001E-2</v>
      </c>
      <c r="CE56" s="6">
        <f>VLOOKUP($A56,Replications!$A:$AK,MATCH(CE$2,Replications!$1:$1,0),FALSE)</f>
        <v>3.73E-2</v>
      </c>
      <c r="CF56" s="6">
        <f>VLOOKUP($A56,Replications!$A:$AK,MATCH(CF$2,Replications!$1:$1,0),FALSE)</f>
        <v>3.7042857142857141E-2</v>
      </c>
      <c r="CG56" s="6" t="str">
        <f>VLOOKUP($A56,Replications!$A:$AK,MATCH(CG$2,Replications!$1:$1,0),FALSE)</f>
        <v>NA</v>
      </c>
      <c r="CH56" s="113">
        <f>VLOOKUP($A56,'[1]Formated Data'!$A:$ZZ,MATCH(CH$1,'[1]Formated Data'!$1:$1,0),FALSE)</f>
        <v>3.8800000000000001E-2</v>
      </c>
      <c r="CI56" s="113">
        <f>VLOOKUP($A56,'[1]Formated Data'!$A:$ZZ,MATCH(CI$1,'[1]Formated Data'!$1:$1,0),FALSE)</f>
        <v>1.2E-2</v>
      </c>
      <c r="CJ56" s="113">
        <f>VLOOKUP($A56,'[1]Formated Data'!$A:$ZZ,MATCH(CJ$1,'[1]Formated Data'!$1:$1,0),FALSE)</f>
        <v>2.3199999999999998E-2</v>
      </c>
      <c r="CK56" s="113">
        <f>VLOOKUP($A56,'[1]Formated Data'!$A:$ZZ,MATCH(CK$1,'[1]Formated Data'!$1:$1,0),FALSE)</f>
        <v>3.1399999999999997E-2</v>
      </c>
      <c r="CL56" s="113">
        <f>VLOOKUP($A56,'[1]Formated Data'!$A:$ZZ,MATCH(CL$1,'[1]Formated Data'!$1:$1,0),FALSE)</f>
        <v>3.3E-3</v>
      </c>
      <c r="CM56" s="113">
        <f>VLOOKUP($A56,'[1]Formated Data'!$A:$ZZ,MATCH(CM$1,'[1]Formated Data'!$1:$1,0),FALSE)</f>
        <v>1.8499999999999999E-2</v>
      </c>
      <c r="CN56" s="113">
        <f>VLOOKUP($A56,'[1]Formated Data'!$A:$ZZ,MATCH(CN$1,'[1]Formated Data'!$1:$1,0),FALSE)</f>
        <v>2.8400000000000002E-2</v>
      </c>
      <c r="CO56" s="113">
        <f>VLOOKUP($A56,'[1]Formated Data'!$A:$ZZ,MATCH(CO$1,'[1]Formated Data'!$1:$1,0),FALSE)</f>
        <v>4.8000000000000001E-2</v>
      </c>
      <c r="CP56" s="113">
        <f>VLOOKUP($A56,'[1]Formated Data'!$A:$ZZ,MATCH(CP$1,'[1]Formated Data'!$1:$1,0),FALSE)</f>
        <v>-8.9999999999999993E-3</v>
      </c>
      <c r="CQ56" s="113">
        <f>VLOOKUP($A56,'[1]Formated Data'!$A:$ZZ,MATCH(CQ$1,'[1]Formated Data'!$1:$1,0),FALSE)</f>
        <v>2.4799999999999999E-2</v>
      </c>
      <c r="CR56" s="113">
        <f>VLOOKUP($A56,'[1]Formated Data'!$A:$ZZ,MATCH(CR$1,'[1]Formated Data'!$1:$1,0),FALSE)</f>
        <v>1.9300000000000001E-2</v>
      </c>
      <c r="CS56" s="113">
        <f>VLOOKUP($A56,'[1]Formated Data'!$A:$ZZ,MATCH(CS$1,'[1]Formated Data'!$1:$1,0),FALSE)</f>
        <v>2.1000000000000001E-2</v>
      </c>
      <c r="CT56" s="113">
        <f>VLOOKUP($A56,'[1]Formated Data'!$A:$ZZ,MATCH(CT$1,'[1]Formated Data'!$1:$1,0),FALSE)</f>
        <v>2.01E-2</v>
      </c>
      <c r="CU56" s="113">
        <f>VLOOKUP($A56,'[1]Formated Data'!$A:$ZZ,MATCH(CU$1,'[1]Formated Data'!$1:$1,0),FALSE)</f>
        <v>4.1000000000000002E-2</v>
      </c>
      <c r="CV56" s="113">
        <f>VLOOKUP($A56,'[1]Formated Data'!$A:$ZZ,MATCH(CV$1,'[1]Formated Data'!$1:$1,0),FALSE)</f>
        <v>4.8099999999999997E-2</v>
      </c>
      <c r="CW56" s="113">
        <f>VLOOKUP($A56,'[1]Formated Data'!$A:$ZZ,MATCH(CW$1,'[1]Formated Data'!$1:$1,0),FALSE)</f>
        <v>1.4800000000000001E-2</v>
      </c>
      <c r="CX56" s="113">
        <f>VLOOKUP($A56,'[1]Formated Data'!$A:$ZZ,MATCH(CX$1,'[1]Formated Data'!$1:$1,0),FALSE)</f>
        <v>3.4000000000000002E-2</v>
      </c>
      <c r="CY56" s="113">
        <f>VLOOKUP($A56,'[1]Formated Data'!$A:$ZZ,MATCH(CY$1,'[1]Formated Data'!$1:$1,0),FALSE)</f>
        <v>3.9E-2</v>
      </c>
      <c r="CZ56" s="113">
        <f>VLOOKUP($A56,'[1]Formated Data'!$A:$ZZ,MATCH(CZ$1,'[1]Formated Data'!$1:$1,0),FALSE)</f>
        <v>2.8500000000000001E-2</v>
      </c>
      <c r="DA56" s="113">
        <f>VLOOKUP($A56,'[1]Formated Data'!$A:$ZZ,MATCH(DA$1,'[1]Formated Data'!$1:$1,0),FALSE)</f>
        <v>2.8999999999999998E-3</v>
      </c>
      <c r="DB56" s="113">
        <f>VLOOKUP($A56,'[1]Formated Data'!$A:$ZZ,MATCH(DB$1,'[1]Formated Data'!$1:$1,0),FALSE)</f>
        <v>2.1600000000000001E-2</v>
      </c>
      <c r="DC56" s="113">
        <f>VLOOKUP($A56,'[1]Formated Data'!$A:$ZZ,MATCH(DC$1,'[1]Formated Data'!$1:$1,0),FALSE)</f>
        <v>2.4299999999999999E-2</v>
      </c>
      <c r="DD56" s="113">
        <f>VLOOKUP($A56,'[1]Formated Data'!$A:$ZZ,MATCH(DD$1,'[1]Formated Data'!$1:$1,0),FALSE)</f>
        <v>1.7999999999999999E-2</v>
      </c>
      <c r="DF56" s="26">
        <v>40086</v>
      </c>
      <c r="DG56" s="27">
        <v>4757.7006000000001</v>
      </c>
      <c r="DH56" s="27">
        <f t="shared" si="5"/>
        <v>1.7371612207166098E-2</v>
      </c>
      <c r="DI56" s="26">
        <v>40086</v>
      </c>
      <c r="DJ56" s="27">
        <v>9695.26</v>
      </c>
      <c r="DK56" s="27">
        <f t="shared" si="6"/>
        <v>2.787322353390187E-2</v>
      </c>
      <c r="DL56" s="26">
        <v>40086</v>
      </c>
      <c r="DM56" s="27">
        <v>13449.63</v>
      </c>
      <c r="DN56" s="27">
        <f t="shared" si="7"/>
        <v>1.7089079036423316E-2</v>
      </c>
      <c r="DO56" s="26">
        <v>40086</v>
      </c>
      <c r="DP56" s="27">
        <v>7351.01</v>
      </c>
      <c r="DQ56" s="27">
        <f t="shared" si="8"/>
        <v>2.4511019994035044E-2</v>
      </c>
      <c r="DR56" s="26">
        <v>40086</v>
      </c>
      <c r="DS56" s="27">
        <v>10595.77</v>
      </c>
      <c r="DT56" s="27">
        <f t="shared" si="9"/>
        <v>1.7107669269646131E-2</v>
      </c>
      <c r="DU56" s="26">
        <v>40086</v>
      </c>
      <c r="DV56" s="27">
        <v>5487.08</v>
      </c>
      <c r="DW56" s="27">
        <f t="shared" si="10"/>
        <v>4.3480575988315895E-2</v>
      </c>
      <c r="DX56" s="26">
        <v>40086</v>
      </c>
      <c r="DY56" s="27">
        <v>4342.16</v>
      </c>
      <c r="DZ56" s="27">
        <f t="shared" si="11"/>
        <v>1.8260953171571392E-2</v>
      </c>
      <c r="EA56" s="26">
        <v>40086</v>
      </c>
      <c r="EB56" s="27">
        <v>5933.97</v>
      </c>
      <c r="EC56" s="27">
        <f t="shared" si="12"/>
        <v>1.157676532459595E-2</v>
      </c>
      <c r="ED56" s="26">
        <v>40086</v>
      </c>
      <c r="EE56" s="27">
        <v>12018.37</v>
      </c>
      <c r="EF56" s="27">
        <f t="shared" si="13"/>
        <v>2.260762873457689E-2</v>
      </c>
      <c r="EG56" s="26">
        <v>40086</v>
      </c>
      <c r="EH56" s="27">
        <v>3153.2</v>
      </c>
      <c r="EI56" s="27">
        <f t="shared" si="14"/>
        <v>3.0427209657232224E-2</v>
      </c>
      <c r="EK56" s="26">
        <v>40086</v>
      </c>
      <c r="EL56" s="27">
        <v>76.653000000000006</v>
      </c>
      <c r="EM56" s="27">
        <f t="shared" si="15"/>
        <v>-1.9431510003581787E-2</v>
      </c>
      <c r="EO56" s="26">
        <v>40086</v>
      </c>
      <c r="EP56" s="27">
        <v>6795.1584999999995</v>
      </c>
      <c r="EQ56" s="27">
        <f t="shared" si="16"/>
        <v>4.7511290698198039E-2</v>
      </c>
      <c r="ES56" s="26">
        <v>40086</v>
      </c>
      <c r="ET56" s="27">
        <v>1119.7591</v>
      </c>
      <c r="EU56" s="27">
        <f t="shared" si="17"/>
        <v>9.0806478134755952E-2</v>
      </c>
      <c r="EW56" s="26">
        <v>40086</v>
      </c>
      <c r="EX56" s="27">
        <v>1360.1316999999999</v>
      </c>
      <c r="EY56" s="27">
        <f t="shared" si="18"/>
        <v>4.015448775172259E-2</v>
      </c>
      <c r="FA56" s="26">
        <v>40086</v>
      </c>
      <c r="FB56" s="27">
        <v>109.08029999999999</v>
      </c>
      <c r="FC56" s="27">
        <f t="shared" si="19"/>
        <v>2.7343963381899927E-2</v>
      </c>
      <c r="FE56" s="26">
        <v>40086</v>
      </c>
      <c r="FF56" s="27">
        <v>583.76779999999997</v>
      </c>
      <c r="FG56" s="27">
        <f t="shared" si="20"/>
        <v>2.9654921344699714E-2</v>
      </c>
      <c r="FI56" s="6">
        <f>VLOOKUP($A56,Funds!$A:$CD,MATCH(Factors!FI$1,Funds!$1:$1,0),FALSE)</f>
        <v>5.9499999999999997E-2</v>
      </c>
      <c r="FJ56" s="6">
        <f>VLOOKUP($A56,Funds!$A:$CD,MATCH(Factors!FJ$1,Funds!$1:$1,0),FALSE)</f>
        <v>5.9549999999999992E-2</v>
      </c>
    </row>
    <row r="57" spans="1:166" x14ac:dyDescent="0.25">
      <c r="A57" s="26">
        <f t="shared" si="21"/>
        <v>40056</v>
      </c>
      <c r="B57" s="26">
        <v>40056</v>
      </c>
      <c r="C57" s="27">
        <v>642.34960000000001</v>
      </c>
      <c r="D57" s="27">
        <f t="shared" si="22"/>
        <v>5.2211061532312586E-2</v>
      </c>
      <c r="E57" s="26">
        <v>40056</v>
      </c>
      <c r="F57" s="27">
        <v>490.05130000000003</v>
      </c>
      <c r="G57" s="27">
        <f t="shared" si="23"/>
        <v>2.0706721670751271E-2</v>
      </c>
      <c r="H57" s="26">
        <v>40056</v>
      </c>
      <c r="I57" s="27">
        <v>971.65530000000001</v>
      </c>
      <c r="J57" s="27">
        <f t="shared" si="24"/>
        <v>-9.6249780260562079E-2</v>
      </c>
      <c r="K57" s="26">
        <v>40056</v>
      </c>
      <c r="L57" s="27">
        <v>1516.8</v>
      </c>
      <c r="M57" s="27">
        <f t="shared" si="25"/>
        <v>4.3471082339829881E-2</v>
      </c>
      <c r="N57" s="26">
        <v>40056</v>
      </c>
      <c r="O57" s="27">
        <v>1088.3699999999999</v>
      </c>
      <c r="P57" s="27">
        <f t="shared" si="26"/>
        <v>3.0370447509679988E-2</v>
      </c>
      <c r="Q57" s="26"/>
      <c r="S57" s="27" t="e">
        <f t="shared" si="27"/>
        <v>#DIV/0!</v>
      </c>
      <c r="T57" s="26">
        <v>40056</v>
      </c>
      <c r="U57" s="27">
        <v>1183.5346</v>
      </c>
      <c r="V57" s="27">
        <f t="shared" si="28"/>
        <v>3.6042546970703526E-2</v>
      </c>
      <c r="W57" s="26">
        <v>40056</v>
      </c>
      <c r="X57" s="27">
        <v>107.8537</v>
      </c>
      <c r="Y57" s="27">
        <f t="shared" si="29"/>
        <v>-1.1098060681745792E-2</v>
      </c>
      <c r="Z57" s="26">
        <v>40056</v>
      </c>
      <c r="AA57" s="27">
        <v>111.29</v>
      </c>
      <c r="AB57" s="27">
        <f t="shared" si="30"/>
        <v>1.8020490303695791E-2</v>
      </c>
      <c r="AC57" s="26">
        <v>40056</v>
      </c>
      <c r="AD57" s="27">
        <v>846.78099999999995</v>
      </c>
      <c r="AE57" s="27">
        <f t="shared" si="31"/>
        <v>3.510231459590285E-3</v>
      </c>
      <c r="AF57" s="26">
        <v>40056</v>
      </c>
      <c r="AG57" s="27">
        <v>257.846</v>
      </c>
      <c r="AH57" s="27">
        <f t="shared" si="32"/>
        <v>-5.6292630667200694E-3</v>
      </c>
      <c r="AI57" s="26">
        <v>40056</v>
      </c>
      <c r="AJ57" s="27">
        <v>98.73</v>
      </c>
      <c r="AK57" s="27">
        <f t="shared" si="33"/>
        <v>-2.9585217220365556E-2</v>
      </c>
      <c r="AL57" s="26">
        <v>40056</v>
      </c>
      <c r="AM57" s="27">
        <v>137.3015</v>
      </c>
      <c r="AN57" s="27">
        <f t="shared" si="34"/>
        <v>-8.9794498668005485E-4</v>
      </c>
      <c r="AO57" s="26">
        <v>40056</v>
      </c>
      <c r="AP57" s="27">
        <v>253.68</v>
      </c>
      <c r="AQ57" s="27">
        <f t="shared" si="35"/>
        <v>-1.4643620120411649E-2</v>
      </c>
      <c r="AR57" s="26">
        <v>40056</v>
      </c>
      <c r="AS57" s="27">
        <v>1521.23</v>
      </c>
      <c r="AT57" s="27">
        <f t="shared" si="36"/>
        <v>1.0354400786376505E-2</v>
      </c>
      <c r="AU57" s="26">
        <v>40056</v>
      </c>
      <c r="AV57" s="27">
        <v>937.34</v>
      </c>
      <c r="AW57" s="27">
        <f t="shared" si="37"/>
        <v>1.8648525288530671E-2</v>
      </c>
      <c r="AY57" s="27">
        <f t="shared" si="38"/>
        <v>3.1504339861561315E-2</v>
      </c>
      <c r="AZ57" s="27">
        <f t="shared" si="39"/>
        <v>1.3100634830149893E-2</v>
      </c>
      <c r="BA57" s="27">
        <f t="shared" si="3"/>
        <v>8.2941245021541654E-3</v>
      </c>
      <c r="BC57" s="26">
        <v>40056</v>
      </c>
      <c r="BD57" s="27">
        <v>1241.97</v>
      </c>
      <c r="BE57" s="27">
        <f t="shared" si="40"/>
        <v>1.0865849489671398E-2</v>
      </c>
      <c r="BF57" s="26">
        <v>40056</v>
      </c>
      <c r="BG57" s="27">
        <v>980.69</v>
      </c>
      <c r="BH57" s="27">
        <f t="shared" si="41"/>
        <v>4.7332670812543221E-3</v>
      </c>
      <c r="BI57" s="26">
        <v>40056</v>
      </c>
      <c r="BJ57" s="27">
        <v>931.36</v>
      </c>
      <c r="BK57" s="27">
        <f t="shared" si="42"/>
        <v>1.9830276485080844E-2</v>
      </c>
      <c r="BL57" s="26">
        <v>40056</v>
      </c>
      <c r="BM57" s="27">
        <v>300.47000000000003</v>
      </c>
      <c r="BN57" s="27">
        <f t="shared" si="43"/>
        <v>3.3857482021814711E-2</v>
      </c>
      <c r="BP57" s="26">
        <v>40025</v>
      </c>
      <c r="BQ57" s="27">
        <v>4.743E-2</v>
      </c>
      <c r="BR57" s="27">
        <f t="shared" si="44"/>
        <v>4.743E-2</v>
      </c>
      <c r="BT57" s="26">
        <v>40056</v>
      </c>
      <c r="BU57" s="27">
        <v>876.55</v>
      </c>
      <c r="BV57" s="27">
        <f t="shared" si="4"/>
        <v>8.8506778997765601E-3</v>
      </c>
      <c r="BX57" s="6">
        <f>VLOOKUP($A57,Replications!$A:$AK,MATCH(BX$2,Replications!$1:$1,0),FALSE)</f>
        <v>5.5399999999999998E-2</v>
      </c>
      <c r="BY57" s="6">
        <f>VLOOKUP($A57,Replications!$A:$AK,MATCH(BY$2,Replications!$1:$1,0),FALSE)</f>
        <v>7.7399999999999997E-2</v>
      </c>
      <c r="BZ57" s="6">
        <f>VLOOKUP($A57,Replications!$A:$AK,MATCH(BZ$2,Replications!$1:$1,0),FALSE)</f>
        <v>6.13E-2</v>
      </c>
      <c r="CA57" s="6">
        <f>VLOOKUP($A57,Replications!$A:$AK,MATCH(CA$2,Replications!$1:$1,0),FALSE)</f>
        <v>7.1800000000000003E-2</v>
      </c>
      <c r="CB57" s="6">
        <f>VLOOKUP($A57,Replications!$A:$AK,MATCH(CB$2,Replications!$1:$1,0),FALSE)</f>
        <v>7.2599999999999998E-2</v>
      </c>
      <c r="CC57" s="6">
        <f>VLOOKUP($A57,Replications!$A:$AK,MATCH(CC$2,Replications!$1:$1,0),FALSE)</f>
        <v>-6.7000000000000002E-3</v>
      </c>
      <c r="CD57" s="6">
        <f>VLOOKUP($A57,Replications!$A:$AK,MATCH(CD$2,Replications!$1:$1,0),FALSE)</f>
        <v>2.7900000000000001E-2</v>
      </c>
      <c r="CE57" s="6">
        <f>VLOOKUP($A57,Replications!$A:$AK,MATCH(CE$2,Replications!$1:$1,0),FALSE)</f>
        <v>3.5200000000000002E-2</v>
      </c>
      <c r="CF57" s="6">
        <f>VLOOKUP($A57,Replications!$A:$AK,MATCH(CF$2,Replications!$1:$1,0),FALSE)</f>
        <v>5.1385714285714292E-2</v>
      </c>
      <c r="CG57" s="6" t="str">
        <f>VLOOKUP($A57,Replications!$A:$AK,MATCH(CG$2,Replications!$1:$1,0),FALSE)</f>
        <v>NA</v>
      </c>
      <c r="CH57" s="113">
        <f>VLOOKUP($A57,'[1]Formated Data'!$A:$ZZ,MATCH(CH$1,'[1]Formated Data'!$1:$1,0),FALSE)</f>
        <v>3.78E-2</v>
      </c>
      <c r="CI57" s="113">
        <f>VLOOKUP($A57,'[1]Formated Data'!$A:$ZZ,MATCH(CI$1,'[1]Formated Data'!$1:$1,0),FALSE)</f>
        <v>2.24E-2</v>
      </c>
      <c r="CJ57" s="113">
        <f>VLOOKUP($A57,'[1]Formated Data'!$A:$ZZ,MATCH(CJ$1,'[1]Formated Data'!$1:$1,0),FALSE)</f>
        <v>1.6E-2</v>
      </c>
      <c r="CK57" s="113">
        <f>VLOOKUP($A57,'[1]Formated Data'!$A:$ZZ,MATCH(CK$1,'[1]Formated Data'!$1:$1,0),FALSE)</f>
        <v>2.63E-2</v>
      </c>
      <c r="CL57" s="113">
        <f>VLOOKUP($A57,'[1]Formated Data'!$A:$ZZ,MATCH(CL$1,'[1]Formated Data'!$1:$1,0),FALSE)</f>
        <v>-2.8999999999999998E-3</v>
      </c>
      <c r="CM57" s="113">
        <f>VLOOKUP($A57,'[1]Formated Data'!$A:$ZZ,MATCH(CM$1,'[1]Formated Data'!$1:$1,0),FALSE)</f>
        <v>1.5100000000000001E-2</v>
      </c>
      <c r="CN57" s="113">
        <f>VLOOKUP($A57,'[1]Formated Data'!$A:$ZZ,MATCH(CN$1,'[1]Formated Data'!$1:$1,0),FALSE)</f>
        <v>7.5899999999999995E-2</v>
      </c>
      <c r="CO57" s="113">
        <f>VLOOKUP($A57,'[1]Formated Data'!$A:$ZZ,MATCH(CO$1,'[1]Formated Data'!$1:$1,0),FALSE)</f>
        <v>3.5999999999999997E-2</v>
      </c>
      <c r="CP57" s="113">
        <f>VLOOKUP($A57,'[1]Formated Data'!$A:$ZZ,MATCH(CP$1,'[1]Formated Data'!$1:$1,0),FALSE)</f>
        <v>1.7899999999999999E-2</v>
      </c>
      <c r="CQ57" s="113">
        <f>VLOOKUP($A57,'[1]Formated Data'!$A:$ZZ,MATCH(CQ$1,'[1]Formated Data'!$1:$1,0),FALSE)</f>
        <v>5.2699999999999997E-2</v>
      </c>
      <c r="CR57" s="113">
        <f>VLOOKUP($A57,'[1]Formated Data'!$A:$ZZ,MATCH(CR$1,'[1]Formated Data'!$1:$1,0),FALSE)</f>
        <v>1.6E-2</v>
      </c>
      <c r="CS57" s="113">
        <f>VLOOKUP($A57,'[1]Formated Data'!$A:$ZZ,MATCH(CS$1,'[1]Formated Data'!$1:$1,0),FALSE)</f>
        <v>2.5999999999999999E-2</v>
      </c>
      <c r="CT57" s="113">
        <f>VLOOKUP($A57,'[1]Formated Data'!$A:$ZZ,MATCH(CT$1,'[1]Formated Data'!$1:$1,0),FALSE)</f>
        <v>2.2499999999999999E-2</v>
      </c>
      <c r="CU57" s="113">
        <f>VLOOKUP($A57,'[1]Formated Data'!$A:$ZZ,MATCH(CU$1,'[1]Formated Data'!$1:$1,0),FALSE)</f>
        <v>4.1500000000000002E-2</v>
      </c>
      <c r="CV57" s="113">
        <f>VLOOKUP($A57,'[1]Formated Data'!$A:$ZZ,MATCH(CV$1,'[1]Formated Data'!$1:$1,0),FALSE)</f>
        <v>1.9300000000000001E-2</v>
      </c>
      <c r="CW57" s="113">
        <f>VLOOKUP($A57,'[1]Formated Data'!$A:$ZZ,MATCH(CW$1,'[1]Formated Data'!$1:$1,0),FALSE)</f>
        <v>6.7999999999999996E-3</v>
      </c>
      <c r="CX57" s="113">
        <f>VLOOKUP($A57,'[1]Formated Data'!$A:$ZZ,MATCH(CX$1,'[1]Formated Data'!$1:$1,0),FALSE)</f>
        <v>3.1800000000000002E-2</v>
      </c>
      <c r="CY57" s="113">
        <f>VLOOKUP($A57,'[1]Formated Data'!$A:$ZZ,MATCH(CY$1,'[1]Formated Data'!$1:$1,0),FALSE)</f>
        <v>2.5000000000000001E-2</v>
      </c>
      <c r="CZ57" s="113">
        <f>VLOOKUP($A57,'[1]Formated Data'!$A:$ZZ,MATCH(CZ$1,'[1]Formated Data'!$1:$1,0),FALSE)</f>
        <v>3.2000000000000002E-3</v>
      </c>
      <c r="DA57" s="113">
        <f>VLOOKUP($A57,'[1]Formated Data'!$A:$ZZ,MATCH(DA$1,'[1]Formated Data'!$1:$1,0),FALSE)</f>
        <v>1.61E-2</v>
      </c>
      <c r="DB57" s="113">
        <f>VLOOKUP($A57,'[1]Formated Data'!$A:$ZZ,MATCH(DB$1,'[1]Formated Data'!$1:$1,0),FALSE)</f>
        <v>2.1499999999999998E-2</v>
      </c>
      <c r="DC57" s="113">
        <f>VLOOKUP($A57,'[1]Formated Data'!$A:$ZZ,MATCH(DC$1,'[1]Formated Data'!$1:$1,0),FALSE)</f>
        <v>1.54E-2</v>
      </c>
      <c r="DD57" s="113">
        <f>VLOOKUP($A57,'[1]Formated Data'!$A:$ZZ,MATCH(DD$1,'[1]Formated Data'!$1:$1,0),FALSE)</f>
        <v>-1.2E-2</v>
      </c>
      <c r="DF57" s="26">
        <v>40056</v>
      </c>
      <c r="DG57" s="27">
        <v>4676.4629000000004</v>
      </c>
      <c r="DH57" s="27">
        <f t="shared" si="5"/>
        <v>1.0943504314891994E-2</v>
      </c>
      <c r="DI57" s="26">
        <v>40056</v>
      </c>
      <c r="DJ57" s="27">
        <v>9432.35</v>
      </c>
      <c r="DK57" s="27">
        <f t="shared" si="6"/>
        <v>1.3002508785043387E-2</v>
      </c>
      <c r="DL57" s="26">
        <v>40056</v>
      </c>
      <c r="DM57" s="27">
        <v>13223.65</v>
      </c>
      <c r="DN57" s="27">
        <f t="shared" si="7"/>
        <v>3.7466914725574618E-3</v>
      </c>
      <c r="DO57" s="26">
        <v>40056</v>
      </c>
      <c r="DP57" s="27">
        <v>7175.14</v>
      </c>
      <c r="DQ57" s="27">
        <f t="shared" si="8"/>
        <v>1.7522314148034956E-2</v>
      </c>
      <c r="DR57" s="26">
        <v>40056</v>
      </c>
      <c r="DS57" s="27">
        <v>10417.549999999999</v>
      </c>
      <c r="DT57" s="27">
        <f t="shared" si="9"/>
        <v>9.2403050908869133E-3</v>
      </c>
      <c r="DU57" s="26">
        <v>40056</v>
      </c>
      <c r="DV57" s="27">
        <v>5258.44</v>
      </c>
      <c r="DW57" s="27">
        <f t="shared" si="10"/>
        <v>3.4203751379183522E-2</v>
      </c>
      <c r="DX57" s="26">
        <v>40056</v>
      </c>
      <c r="DY57" s="27">
        <v>4264.29</v>
      </c>
      <c r="DZ57" s="27">
        <f t="shared" si="11"/>
        <v>1.9921071513991917E-2</v>
      </c>
      <c r="EA57" s="26">
        <v>40056</v>
      </c>
      <c r="EB57" s="27">
        <v>5866.06</v>
      </c>
      <c r="EC57" s="27">
        <f t="shared" si="12"/>
        <v>1.1421044101368683E-2</v>
      </c>
      <c r="ED57" s="26">
        <v>40056</v>
      </c>
      <c r="EE57" s="27">
        <v>11752.67</v>
      </c>
      <c r="EF57" s="27">
        <f t="shared" si="13"/>
        <v>1.1077167665613397E-2</v>
      </c>
      <c r="EG57" s="26">
        <v>40056</v>
      </c>
      <c r="EH57" s="27">
        <v>3060.09</v>
      </c>
      <c r="EI57" s="27">
        <f t="shared" si="14"/>
        <v>7.4569374209860761E-3</v>
      </c>
      <c r="EK57" s="26">
        <v>40056</v>
      </c>
      <c r="EL57" s="27">
        <v>78.171999999999997</v>
      </c>
      <c r="EM57" s="27">
        <f t="shared" si="15"/>
        <v>-2.2336528520555676E-3</v>
      </c>
      <c r="EO57" s="26">
        <v>40056</v>
      </c>
      <c r="EP57" s="27">
        <v>6486.9548999999997</v>
      </c>
      <c r="EQ57" s="27">
        <f t="shared" si="16"/>
        <v>7.1525864595817445E-2</v>
      </c>
      <c r="ES57" s="26">
        <v>40056</v>
      </c>
      <c r="ET57" s="27">
        <v>1026.5424</v>
      </c>
      <c r="EU57" s="27">
        <f t="shared" si="17"/>
        <v>-3.4081741424956125E-3</v>
      </c>
      <c r="EW57" s="26">
        <v>40056</v>
      </c>
      <c r="EX57" s="27">
        <v>1307.6247000000001</v>
      </c>
      <c r="EY57" s="27">
        <f t="shared" si="18"/>
        <v>4.1613986868710651E-2</v>
      </c>
      <c r="FA57" s="26">
        <v>40056</v>
      </c>
      <c r="FB57" s="27">
        <v>106.17700000000001</v>
      </c>
      <c r="FC57" s="27">
        <f t="shared" si="19"/>
        <v>5.0408778650120389E-2</v>
      </c>
      <c r="FE57" s="26">
        <v>40056</v>
      </c>
      <c r="FF57" s="27">
        <v>566.95479999999998</v>
      </c>
      <c r="FG57" s="27">
        <f t="shared" si="20"/>
        <v>5.6788159151937245E-2</v>
      </c>
      <c r="FI57" s="6">
        <f>VLOOKUP($A57,Funds!$A:$CD,MATCH(Factors!FI$1,Funds!$1:$1,0),FALSE)</f>
        <v>2.1600000000000001E-2</v>
      </c>
      <c r="FJ57" s="6">
        <f>VLOOKUP($A57,Funds!$A:$CD,MATCH(Factors!FJ$1,Funds!$1:$1,0),FALSE)</f>
        <v>2.1775000000000003E-2</v>
      </c>
    </row>
    <row r="58" spans="1:166" x14ac:dyDescent="0.25">
      <c r="A58" s="26">
        <f t="shared" si="21"/>
        <v>40025</v>
      </c>
      <c r="B58" s="26">
        <v>40025</v>
      </c>
      <c r="C58" s="27">
        <v>610.476</v>
      </c>
      <c r="D58" s="27">
        <f t="shared" si="22"/>
        <v>8.1669525540364329E-2</v>
      </c>
      <c r="E58" s="26">
        <v>40025</v>
      </c>
      <c r="F58" s="27">
        <v>480.10980000000001</v>
      </c>
      <c r="G58" s="27">
        <f t="shared" si="23"/>
        <v>7.0940974534163592E-2</v>
      </c>
      <c r="H58" s="26">
        <v>40025</v>
      </c>
      <c r="I58" s="27">
        <v>1075.1369999999999</v>
      </c>
      <c r="J58" s="27">
        <f t="shared" si="24"/>
        <v>-7.6104983722614539E-2</v>
      </c>
      <c r="K58" s="26">
        <v>40025</v>
      </c>
      <c r="L58" s="27">
        <v>1453.61</v>
      </c>
      <c r="M58" s="27">
        <f t="shared" si="25"/>
        <v>9.5840118207586977E-2</v>
      </c>
      <c r="N58" s="26">
        <v>40025</v>
      </c>
      <c r="O58" s="27">
        <v>1056.29</v>
      </c>
      <c r="P58" s="27">
        <f t="shared" si="26"/>
        <v>7.1657569547308508E-2</v>
      </c>
      <c r="Q58" s="26"/>
      <c r="S58" s="27" t="e">
        <f t="shared" si="27"/>
        <v>#DIV/0!</v>
      </c>
      <c r="T58" s="26">
        <v>40025</v>
      </c>
      <c r="U58" s="27">
        <v>1142.3610000000001</v>
      </c>
      <c r="V58" s="27">
        <f t="shared" si="28"/>
        <v>7.5513835709464683E-2</v>
      </c>
      <c r="W58" s="26">
        <v>40025</v>
      </c>
      <c r="X58" s="27">
        <v>109.0641</v>
      </c>
      <c r="Y58" s="27">
        <f t="shared" si="29"/>
        <v>2.5614960287831057E-2</v>
      </c>
      <c r="Z58" s="26">
        <v>40025</v>
      </c>
      <c r="AA58" s="27">
        <v>109.32</v>
      </c>
      <c r="AB58" s="27">
        <f t="shared" si="30"/>
        <v>-5.4854635216683434E-4</v>
      </c>
      <c r="AC58" s="26">
        <v>40025</v>
      </c>
      <c r="AD58" s="27">
        <v>843.81899999999996</v>
      </c>
      <c r="AE58" s="27">
        <f t="shared" si="31"/>
        <v>-6.5225658408283316E-3</v>
      </c>
      <c r="AF58" s="26">
        <v>40025</v>
      </c>
      <c r="AG58" s="27">
        <v>259.3057</v>
      </c>
      <c r="AH58" s="27">
        <f t="shared" si="32"/>
        <v>4.1528478731074348E-2</v>
      </c>
      <c r="AI58" s="26">
        <v>40025</v>
      </c>
      <c r="AJ58" s="27">
        <v>101.74</v>
      </c>
      <c r="AK58" s="27">
        <f t="shared" si="33"/>
        <v>-1.8143215595444961E-2</v>
      </c>
      <c r="AL58" s="26">
        <v>40025</v>
      </c>
      <c r="AM58" s="27">
        <v>137.42490000000001</v>
      </c>
      <c r="AN58" s="27">
        <f t="shared" si="34"/>
        <v>3.7865258406286628E-3</v>
      </c>
      <c r="AO58" s="26">
        <v>40025</v>
      </c>
      <c r="AP58" s="27">
        <v>257.45</v>
      </c>
      <c r="AQ58" s="27">
        <f t="shared" si="35"/>
        <v>2.9964794367098646E-2</v>
      </c>
      <c r="AR58" s="26">
        <v>40025</v>
      </c>
      <c r="AS58" s="27">
        <v>1505.64</v>
      </c>
      <c r="AT58" s="27">
        <f t="shared" si="36"/>
        <v>1.6129685369903113E-2</v>
      </c>
      <c r="AU58" s="26">
        <v>40025</v>
      </c>
      <c r="AV58" s="27">
        <v>920.18</v>
      </c>
      <c r="AW58" s="27">
        <f t="shared" si="37"/>
        <v>6.0860743148987151E-2</v>
      </c>
      <c r="AY58" s="27">
        <f t="shared" si="38"/>
        <v>1.0728551006200737E-2</v>
      </c>
      <c r="AZ58" s="27">
        <f t="shared" si="39"/>
        <v>2.4182548660278469E-2</v>
      </c>
      <c r="BA58" s="27">
        <f t="shared" si="3"/>
        <v>4.4731057779084038E-2</v>
      </c>
      <c r="BC58" s="26">
        <v>40025</v>
      </c>
      <c r="BD58" s="27">
        <v>1228.6199999999999</v>
      </c>
      <c r="BE58" s="27">
        <f t="shared" si="40"/>
        <v>5.8124304145654726E-3</v>
      </c>
      <c r="BF58" s="26">
        <v>40025</v>
      </c>
      <c r="BG58" s="27">
        <v>976.07</v>
      </c>
      <c r="BH58" s="27">
        <f t="shared" si="41"/>
        <v>6.8286141626696661E-3</v>
      </c>
      <c r="BI58" s="26">
        <v>40025</v>
      </c>
      <c r="BJ58" s="27">
        <v>913.25</v>
      </c>
      <c r="BK58" s="27">
        <f t="shared" si="42"/>
        <v>3.9970392301998503E-2</v>
      </c>
      <c r="BL58" s="26">
        <v>40025</v>
      </c>
      <c r="BM58" s="27">
        <v>290.63</v>
      </c>
      <c r="BN58" s="27">
        <f t="shared" si="43"/>
        <v>5.8029050930139325E-2</v>
      </c>
      <c r="BP58" s="26">
        <v>39994</v>
      </c>
      <c r="BQ58" s="27">
        <v>7.1999999999999998E-3</v>
      </c>
      <c r="BR58" s="27">
        <f t="shared" si="44"/>
        <v>7.1999999999999998E-3</v>
      </c>
      <c r="BT58" s="26">
        <v>40025</v>
      </c>
      <c r="BU58" s="27">
        <v>868.86</v>
      </c>
      <c r="BV58" s="27">
        <f t="shared" si="4"/>
        <v>4.5433762483455542E-2</v>
      </c>
      <c r="BX58" s="6">
        <f>VLOOKUP($A58,Replications!$A:$AK,MATCH(BX$2,Replications!$1:$1,0),FALSE)</f>
        <v>0.1002</v>
      </c>
      <c r="BY58" s="6">
        <f>VLOOKUP($A58,Replications!$A:$AK,MATCH(BY$2,Replications!$1:$1,0),FALSE)</f>
        <v>0.11650000000000001</v>
      </c>
      <c r="BZ58" s="6">
        <f>VLOOKUP($A58,Replications!$A:$AK,MATCH(BZ$2,Replications!$1:$1,0),FALSE)</f>
        <v>8.0500000000000002E-2</v>
      </c>
      <c r="CA58" s="6">
        <f>VLOOKUP($A58,Replications!$A:$AK,MATCH(CA$2,Replications!$1:$1,0),FALSE)</f>
        <v>0.1235</v>
      </c>
      <c r="CB58" s="6">
        <f>VLOOKUP($A58,Replications!$A:$AK,MATCH(CB$2,Replications!$1:$1,0),FALSE)</f>
        <v>0.13270000000000001</v>
      </c>
      <c r="CC58" s="6">
        <f>VLOOKUP($A58,Replications!$A:$AK,MATCH(CC$2,Replications!$1:$1,0),FALSE)</f>
        <v>9.11E-2</v>
      </c>
      <c r="CD58" s="6">
        <f>VLOOKUP($A58,Replications!$A:$AK,MATCH(CD$2,Replications!$1:$1,0),FALSE)</f>
        <v>0.1157</v>
      </c>
      <c r="CE58" s="6">
        <f>VLOOKUP($A58,Replications!$A:$AK,MATCH(CE$2,Replications!$1:$1,0),FALSE)</f>
        <v>7.5600000000000001E-2</v>
      </c>
      <c r="CF58" s="6">
        <f>VLOOKUP($A58,Replications!$A:$AK,MATCH(CF$2,Replications!$1:$1,0),FALSE)</f>
        <v>0.1086</v>
      </c>
      <c r="CG58" s="6" t="str">
        <f>VLOOKUP($A58,Replications!$A:$AK,MATCH(CG$2,Replications!$1:$1,0),FALSE)</f>
        <v>NA</v>
      </c>
      <c r="CH58" s="113">
        <f>VLOOKUP($A58,'[1]Formated Data'!$A:$ZZ,MATCH(CH$1,'[1]Formated Data'!$1:$1,0),FALSE)</f>
        <v>4.0500000000000001E-2</v>
      </c>
      <c r="CI58" s="113">
        <f>VLOOKUP($A58,'[1]Formated Data'!$A:$ZZ,MATCH(CI$1,'[1]Formated Data'!$1:$1,0),FALSE)</f>
        <v>1.21E-2</v>
      </c>
      <c r="CJ58" s="113">
        <f>VLOOKUP($A58,'[1]Formated Data'!$A:$ZZ,MATCH(CJ$1,'[1]Formated Data'!$1:$1,0),FALSE)</f>
        <v>2.35E-2</v>
      </c>
      <c r="CK58" s="113">
        <f>VLOOKUP($A58,'[1]Formated Data'!$A:$ZZ,MATCH(CK$1,'[1]Formated Data'!$1:$1,0),FALSE)</f>
        <v>2.0199999999999999E-2</v>
      </c>
      <c r="CL58" s="113">
        <f>VLOOKUP($A58,'[1]Formated Data'!$A:$ZZ,MATCH(CL$1,'[1]Formated Data'!$1:$1,0),FALSE)</f>
        <v>3.4799999999999998E-2</v>
      </c>
      <c r="CM58" s="113">
        <f>VLOOKUP($A58,'[1]Formated Data'!$A:$ZZ,MATCH(CM$1,'[1]Formated Data'!$1:$1,0),FALSE)</f>
        <v>1.6E-2</v>
      </c>
      <c r="CN58" s="113">
        <f>VLOOKUP($A58,'[1]Formated Data'!$A:$ZZ,MATCH(CN$1,'[1]Formated Data'!$1:$1,0),FALSE)</f>
        <v>6.8699999999999997E-2</v>
      </c>
      <c r="CO58" s="113">
        <f>VLOOKUP($A58,'[1]Formated Data'!$A:$ZZ,MATCH(CO$1,'[1]Formated Data'!$1:$1,0),FALSE)</f>
        <v>5.0999999999999997E-2</v>
      </c>
      <c r="CP58" s="113">
        <f>VLOOKUP($A58,'[1]Formated Data'!$A:$ZZ,MATCH(CP$1,'[1]Formated Data'!$1:$1,0),FALSE)</f>
        <v>5.4999999999999997E-3</v>
      </c>
      <c r="CQ58" s="113">
        <f>VLOOKUP($A58,'[1]Formated Data'!$A:$ZZ,MATCH(CQ$1,'[1]Formated Data'!$1:$1,0),FALSE)</f>
        <v>3.2000000000000001E-2</v>
      </c>
      <c r="CR58" s="113">
        <f>VLOOKUP($A58,'[1]Formated Data'!$A:$ZZ,MATCH(CR$1,'[1]Formated Data'!$1:$1,0),FALSE)</f>
        <v>2.1999999999999999E-2</v>
      </c>
      <c r="CS58" s="113">
        <f>VLOOKUP($A58,'[1]Formated Data'!$A:$ZZ,MATCH(CS$1,'[1]Formated Data'!$1:$1,0),FALSE)</f>
        <v>1.7999999999999999E-2</v>
      </c>
      <c r="CT58" s="113">
        <f>VLOOKUP($A58,'[1]Formated Data'!$A:$ZZ,MATCH(CT$1,'[1]Formated Data'!$1:$1,0),FALSE)</f>
        <v>1.9599999999999999E-2</v>
      </c>
      <c r="CU58" s="113">
        <f>VLOOKUP($A58,'[1]Formated Data'!$A:$ZZ,MATCH(CU$1,'[1]Formated Data'!$1:$1,0),FALSE)</f>
        <v>3.9300000000000002E-2</v>
      </c>
      <c r="CV58" s="113">
        <f>VLOOKUP($A58,'[1]Formated Data'!$A:$ZZ,MATCH(CV$1,'[1]Formated Data'!$1:$1,0),FALSE)</f>
        <v>4.8099999999999997E-2</v>
      </c>
      <c r="CW58" s="113">
        <f>VLOOKUP($A58,'[1]Formated Data'!$A:$ZZ,MATCH(CW$1,'[1]Formated Data'!$1:$1,0),FALSE)</f>
        <v>1.3299999999999999E-2</v>
      </c>
      <c r="CX58" s="113">
        <f>VLOOKUP($A58,'[1]Formated Data'!$A:$ZZ,MATCH(CX$1,'[1]Formated Data'!$1:$1,0),FALSE)</f>
        <v>4.3200000000000002E-2</v>
      </c>
      <c r="CY58" s="113">
        <f>VLOOKUP($A58,'[1]Formated Data'!$A:$ZZ,MATCH(CY$1,'[1]Formated Data'!$1:$1,0),FALSE)</f>
        <v>1.7999999999999999E-2</v>
      </c>
      <c r="CZ58" s="113">
        <f>VLOOKUP($A58,'[1]Formated Data'!$A:$ZZ,MATCH(CZ$1,'[1]Formated Data'!$1:$1,0),FALSE)</f>
        <v>-1.52E-2</v>
      </c>
      <c r="DA58" s="113">
        <f>VLOOKUP($A58,'[1]Formated Data'!$A:$ZZ,MATCH(DA$1,'[1]Formated Data'!$1:$1,0),FALSE)</f>
        <v>1.2500000000000001E-2</v>
      </c>
      <c r="DB58" s="113">
        <f>VLOOKUP($A58,'[1]Formated Data'!$A:$ZZ,MATCH(DB$1,'[1]Formated Data'!$1:$1,0),FALSE)</f>
        <v>3.0300000000000001E-2</v>
      </c>
      <c r="DC58" s="113">
        <f>VLOOKUP($A58,'[1]Formated Data'!$A:$ZZ,MATCH(DC$1,'[1]Formated Data'!$1:$1,0),FALSE)</f>
        <v>3.3500000000000002E-2</v>
      </c>
      <c r="DD58" s="113">
        <f>VLOOKUP($A58,'[1]Formated Data'!$A:$ZZ,MATCH(DD$1,'[1]Formated Data'!$1:$1,0),FALSE)</f>
        <v>0.01</v>
      </c>
      <c r="DF58" s="26">
        <v>40025</v>
      </c>
      <c r="DG58" s="27">
        <v>4625.84</v>
      </c>
      <c r="DH58" s="27">
        <f t="shared" si="5"/>
        <v>1.5364292538019297E-2</v>
      </c>
      <c r="DI58" s="26">
        <v>40025</v>
      </c>
      <c r="DJ58" s="27">
        <v>9311.2800000000007</v>
      </c>
      <c r="DK58" s="27">
        <f t="shared" si="6"/>
        <v>2.4998376299923297E-2</v>
      </c>
      <c r="DL58" s="26">
        <v>40025</v>
      </c>
      <c r="DM58" s="27">
        <v>13174.29</v>
      </c>
      <c r="DN58" s="27">
        <f t="shared" si="7"/>
        <v>4.9199872766840791E-3</v>
      </c>
      <c r="DO58" s="26">
        <v>40025</v>
      </c>
      <c r="DP58" s="27">
        <v>7051.58</v>
      </c>
      <c r="DQ58" s="27">
        <f t="shared" si="8"/>
        <v>2.9692300503487035E-2</v>
      </c>
      <c r="DR58" s="26">
        <v>40025</v>
      </c>
      <c r="DS58" s="27">
        <v>10322.17</v>
      </c>
      <c r="DT58" s="27">
        <f t="shared" si="9"/>
        <v>-8.5857764561947381E-4</v>
      </c>
      <c r="DU58" s="26">
        <v>40025</v>
      </c>
      <c r="DV58" s="27">
        <v>5084.53</v>
      </c>
      <c r="DW58" s="27">
        <f t="shared" si="10"/>
        <v>6.9524464609876713E-2</v>
      </c>
      <c r="DX58" s="26">
        <v>40025</v>
      </c>
      <c r="DY58" s="27">
        <v>4181</v>
      </c>
      <c r="DZ58" s="27">
        <f t="shared" si="11"/>
        <v>3.4237951412337209E-2</v>
      </c>
      <c r="EA58" s="26">
        <v>40025</v>
      </c>
      <c r="EB58" s="27">
        <v>5799.82</v>
      </c>
      <c r="EC58" s="27">
        <f t="shared" si="12"/>
        <v>7.142249365741149E-3</v>
      </c>
      <c r="ED58" s="26">
        <v>40025</v>
      </c>
      <c r="EE58" s="27">
        <v>11623.91</v>
      </c>
      <c r="EF58" s="27">
        <f t="shared" si="13"/>
        <v>3.095276950967274E-2</v>
      </c>
      <c r="EG58" s="26">
        <v>40025</v>
      </c>
      <c r="EH58" s="27">
        <v>3037.44</v>
      </c>
      <c r="EI58" s="27">
        <f t="shared" si="14"/>
        <v>3.6463771676596535E-2</v>
      </c>
      <c r="EK58" s="26">
        <v>40025</v>
      </c>
      <c r="EL58" s="27">
        <v>78.346999999999994</v>
      </c>
      <c r="EM58" s="27">
        <f t="shared" si="15"/>
        <v>-2.2287946289294092E-2</v>
      </c>
      <c r="EO58" s="26">
        <v>40025</v>
      </c>
      <c r="EP58" s="27">
        <v>6053.9414999999999</v>
      </c>
      <c r="EQ58" s="27">
        <f t="shared" si="16"/>
        <v>8.5692020845129724E-2</v>
      </c>
      <c r="ES58" s="26">
        <v>40025</v>
      </c>
      <c r="ET58" s="27">
        <v>1030.0530000000001</v>
      </c>
      <c r="EU58" s="27">
        <f t="shared" si="17"/>
        <v>0.1125555587598388</v>
      </c>
      <c r="EW58" s="26">
        <v>40025</v>
      </c>
      <c r="EX58" s="27">
        <v>1255.3832</v>
      </c>
      <c r="EY58" s="27">
        <f t="shared" si="18"/>
        <v>8.4839864293825062E-2</v>
      </c>
      <c r="FA58" s="26">
        <v>40025</v>
      </c>
      <c r="FB58" s="27">
        <v>101.08159999999999</v>
      </c>
      <c r="FC58" s="27">
        <f t="shared" si="19"/>
        <v>9.3101393606517702E-2</v>
      </c>
      <c r="FE58" s="26">
        <v>40025</v>
      </c>
      <c r="FF58" s="27">
        <v>536.48860000000002</v>
      </c>
      <c r="FG58" s="27">
        <f t="shared" si="20"/>
        <v>1.8304241607258076E-2</v>
      </c>
      <c r="FI58" s="6">
        <f>VLOOKUP($A58,Funds!$A:$CD,MATCH(Factors!FI$1,Funds!$1:$1,0),FALSE)</f>
        <v>0.1072</v>
      </c>
      <c r="FJ58" s="6">
        <f>VLOOKUP($A58,Funds!$A:$CD,MATCH(Factors!FJ$1,Funds!$1:$1,0),FALSE)</f>
        <v>0.10765</v>
      </c>
    </row>
    <row r="59" spans="1:166" x14ac:dyDescent="0.25">
      <c r="A59" s="26">
        <f t="shared" si="21"/>
        <v>39994</v>
      </c>
      <c r="B59" s="26">
        <v>39994</v>
      </c>
      <c r="C59" s="27">
        <v>564.38310000000001</v>
      </c>
      <c r="D59" s="27">
        <f t="shared" si="22"/>
        <v>-7.4346147318771205E-3</v>
      </c>
      <c r="E59" s="26">
        <v>39994</v>
      </c>
      <c r="F59" s="27">
        <v>448.30650000000003</v>
      </c>
      <c r="G59" s="27">
        <f t="shared" si="23"/>
        <v>1.1217517110147845E-2</v>
      </c>
      <c r="H59" s="26">
        <v>39994</v>
      </c>
      <c r="I59" s="27">
        <v>1163.7003999999999</v>
      </c>
      <c r="J59" s="27">
        <f t="shared" si="24"/>
        <v>3.5330864922242355E-2</v>
      </c>
      <c r="K59" s="26">
        <v>39994</v>
      </c>
      <c r="L59" s="27">
        <v>1326.48</v>
      </c>
      <c r="M59" s="27">
        <f t="shared" si="25"/>
        <v>1.0358905612089409E-2</v>
      </c>
      <c r="N59" s="26">
        <v>39994</v>
      </c>
      <c r="O59" s="27">
        <v>985.66</v>
      </c>
      <c r="P59" s="27">
        <f t="shared" si="26"/>
        <v>1.8397113381103392E-3</v>
      </c>
      <c r="Q59" s="26"/>
      <c r="S59" s="27" t="e">
        <f t="shared" si="27"/>
        <v>#DIV/0!</v>
      </c>
      <c r="T59" s="26">
        <v>39994</v>
      </c>
      <c r="U59" s="27">
        <v>1062.1537000000001</v>
      </c>
      <c r="V59" s="27">
        <f t="shared" si="28"/>
        <v>2.0013542984826937E-3</v>
      </c>
      <c r="W59" s="26">
        <v>39994</v>
      </c>
      <c r="X59" s="27">
        <v>106.3402</v>
      </c>
      <c r="Y59" s="27">
        <f t="shared" si="29"/>
        <v>-3.546707371810176E-3</v>
      </c>
      <c r="Z59" s="26">
        <v>39994</v>
      </c>
      <c r="AA59" s="27">
        <v>109.38</v>
      </c>
      <c r="AB59" s="27">
        <f t="shared" si="30"/>
        <v>2.9071408410951127E-2</v>
      </c>
      <c r="AC59" s="26">
        <v>39994</v>
      </c>
      <c r="AD59" s="27">
        <v>849.35900000000004</v>
      </c>
      <c r="AE59" s="27">
        <f t="shared" si="31"/>
        <v>-2.3269199144877462E-3</v>
      </c>
      <c r="AF59" s="26">
        <v>39994</v>
      </c>
      <c r="AG59" s="27">
        <v>248.9665</v>
      </c>
      <c r="AH59" s="27">
        <f t="shared" si="32"/>
        <v>-7.6192412248183849E-3</v>
      </c>
      <c r="AI59" s="26">
        <v>39994</v>
      </c>
      <c r="AJ59" s="27">
        <v>103.62</v>
      </c>
      <c r="AK59" s="27">
        <f t="shared" si="33"/>
        <v>3.3719074221867595E-2</v>
      </c>
      <c r="AL59" s="26">
        <v>39994</v>
      </c>
      <c r="AM59" s="27">
        <v>136.90649999999999</v>
      </c>
      <c r="AN59" s="27">
        <f t="shared" si="34"/>
        <v>-1.5781463198342172E-3</v>
      </c>
      <c r="AO59" s="26">
        <v>39994</v>
      </c>
      <c r="AP59" s="27">
        <v>249.96</v>
      </c>
      <c r="AQ59" s="27">
        <f t="shared" si="35"/>
        <v>-1.2211025489033855E-2</v>
      </c>
      <c r="AR59" s="26">
        <v>39994</v>
      </c>
      <c r="AS59" s="27">
        <v>1481.74</v>
      </c>
      <c r="AT59" s="27">
        <f t="shared" si="36"/>
        <v>5.6876798609981627E-3</v>
      </c>
      <c r="AU59" s="26">
        <v>39994</v>
      </c>
      <c r="AV59" s="27">
        <v>867.39</v>
      </c>
      <c r="AW59" s="27">
        <f t="shared" si="37"/>
        <v>2.8639533228973946E-2</v>
      </c>
      <c r="AY59" s="27">
        <f t="shared" si="38"/>
        <v>-1.8652131842024966E-2</v>
      </c>
      <c r="AZ59" s="27">
        <f t="shared" si="39"/>
        <v>8.5191942739790694E-3</v>
      </c>
      <c r="BA59" s="27">
        <f t="shared" si="3"/>
        <v>2.2951853367975783E-2</v>
      </c>
      <c r="BC59" s="26">
        <v>39994</v>
      </c>
      <c r="BD59" s="27">
        <v>1221.52</v>
      </c>
      <c r="BE59" s="27">
        <f t="shared" si="40"/>
        <v>6.5923923791944006E-3</v>
      </c>
      <c r="BF59" s="26">
        <v>39994</v>
      </c>
      <c r="BG59" s="27">
        <v>969.45</v>
      </c>
      <c r="BH59" s="27">
        <f t="shared" si="41"/>
        <v>5.4032191155728437E-3</v>
      </c>
      <c r="BI59" s="26">
        <v>39994</v>
      </c>
      <c r="BJ59" s="27">
        <v>878.15</v>
      </c>
      <c r="BK59" s="27">
        <f t="shared" si="42"/>
        <v>-1.2393580530157267E-2</v>
      </c>
      <c r="BL59" s="26">
        <v>39994</v>
      </c>
      <c r="BM59" s="27">
        <v>274.69</v>
      </c>
      <c r="BN59" s="27">
        <f t="shared" si="43"/>
        <v>4.0492424242424274E-2</v>
      </c>
      <c r="BP59" s="26">
        <v>39964</v>
      </c>
      <c r="BQ59" s="27">
        <v>5.2260000000000001E-2</v>
      </c>
      <c r="BR59" s="27">
        <f t="shared" si="44"/>
        <v>5.2260000000000001E-2</v>
      </c>
      <c r="BT59" s="26">
        <v>39994</v>
      </c>
      <c r="BU59" s="27">
        <v>831.1</v>
      </c>
      <c r="BV59" s="27">
        <f t="shared" si="4"/>
        <v>1.9254353691439796E-2</v>
      </c>
      <c r="BX59" s="6">
        <f>VLOOKUP($A59,Replications!$A:$AK,MATCH(BX$2,Replications!$1:$1,0),FALSE)</f>
        <v>1.67E-2</v>
      </c>
      <c r="BY59" s="6">
        <f>VLOOKUP($A59,Replications!$A:$AK,MATCH(BY$2,Replications!$1:$1,0),FALSE)</f>
        <v>2.98E-2</v>
      </c>
      <c r="BZ59" s="6">
        <f>VLOOKUP($A59,Replications!$A:$AK,MATCH(BZ$2,Replications!$1:$1,0),FALSE)</f>
        <v>-9.4999999999999998E-3</v>
      </c>
      <c r="CA59" s="6">
        <f>VLOOKUP($A59,Replications!$A:$AK,MATCH(CA$2,Replications!$1:$1,0),FALSE)</f>
        <v>2.7900000000000001E-2</v>
      </c>
      <c r="CB59" s="6">
        <f>VLOOKUP($A59,Replications!$A:$AK,MATCH(CB$2,Replications!$1:$1,0),FALSE)</f>
        <v>-3.61E-2</v>
      </c>
      <c r="CC59" s="6">
        <f>VLOOKUP($A59,Replications!$A:$AK,MATCH(CC$2,Replications!$1:$1,0),FALSE)</f>
        <v>2.18E-2</v>
      </c>
      <c r="CD59" s="6">
        <f>VLOOKUP($A59,Replications!$A:$AK,MATCH(CD$2,Replications!$1:$1,0),FALSE)</f>
        <v>1.04E-2</v>
      </c>
      <c r="CE59" s="6">
        <f>VLOOKUP($A59,Replications!$A:$AK,MATCH(CE$2,Replications!$1:$1,0),FALSE)</f>
        <v>2.3999999999999998E-3</v>
      </c>
      <c r="CF59" s="6">
        <f>VLOOKUP($A59,Replications!$A:$AK,MATCH(CF$2,Replications!$1:$1,0),FALSE)</f>
        <v>8.7142857142857143E-3</v>
      </c>
      <c r="CG59" s="6" t="str">
        <f>VLOOKUP($A59,Replications!$A:$AK,MATCH(CG$2,Replications!$1:$1,0),FALSE)</f>
        <v>NA</v>
      </c>
      <c r="CH59" s="113">
        <f>VLOOKUP($A59,'[1]Formated Data'!$A:$ZZ,MATCH(CH$1,'[1]Formated Data'!$1:$1,0),FALSE)</f>
        <v>4.5600000000000002E-2</v>
      </c>
      <c r="CI59" s="113">
        <f>VLOOKUP($A59,'[1]Formated Data'!$A:$ZZ,MATCH(CI$1,'[1]Formated Data'!$1:$1,0),FALSE)</f>
        <v>3.5999999999999997E-2</v>
      </c>
      <c r="CJ59" s="113">
        <f>VLOOKUP($A59,'[1]Formated Data'!$A:$ZZ,MATCH(CJ$1,'[1]Formated Data'!$1:$1,0),FALSE)</f>
        <v>6.7999999999999996E-3</v>
      </c>
      <c r="CK59" s="113">
        <f>VLOOKUP($A59,'[1]Formated Data'!$A:$ZZ,MATCH(CK$1,'[1]Formated Data'!$1:$1,0),FALSE)</f>
        <v>3.1399999999999997E-2</v>
      </c>
      <c r="CL59" s="113">
        <f>VLOOKUP($A59,'[1]Formated Data'!$A:$ZZ,MATCH(CL$1,'[1]Formated Data'!$1:$1,0),FALSE)</f>
        <v>2.47E-2</v>
      </c>
      <c r="CM59" s="113">
        <f>VLOOKUP($A59,'[1]Formated Data'!$A:$ZZ,MATCH(CM$1,'[1]Formated Data'!$1:$1,0),FALSE)</f>
        <v>1.01E-2</v>
      </c>
      <c r="CN59" s="113">
        <f>VLOOKUP($A59,'[1]Formated Data'!$A:$ZZ,MATCH(CN$1,'[1]Formated Data'!$1:$1,0),FALSE)</f>
        <v>5.8900000000000001E-2</v>
      </c>
      <c r="CO59" s="113">
        <f>VLOOKUP($A59,'[1]Formated Data'!$A:$ZZ,MATCH(CO$1,'[1]Formated Data'!$1:$1,0),FALSE)</f>
        <v>2E-3</v>
      </c>
      <c r="CP59" s="113">
        <f>VLOOKUP($A59,'[1]Formated Data'!$A:$ZZ,MATCH(CP$1,'[1]Formated Data'!$1:$1,0),FALSE)</f>
        <v>7.9000000000000008E-3</v>
      </c>
      <c r="CQ59" s="113">
        <f>VLOOKUP($A59,'[1]Formated Data'!$A:$ZZ,MATCH(CQ$1,'[1]Formated Data'!$1:$1,0),FALSE)</f>
        <v>4.1099999999999998E-2</v>
      </c>
      <c r="CR59" s="113">
        <f>VLOOKUP($A59,'[1]Formated Data'!$A:$ZZ,MATCH(CR$1,'[1]Formated Data'!$1:$1,0),FALSE)</f>
        <v>3.3599999999999998E-2</v>
      </c>
      <c r="CS59" s="113">
        <f>VLOOKUP($A59,'[1]Formated Data'!$A:$ZZ,MATCH(CS$1,'[1]Formated Data'!$1:$1,0),FALSE)</f>
        <v>3.6999999999999998E-2</v>
      </c>
      <c r="CT59" s="113">
        <f>VLOOKUP($A59,'[1]Formated Data'!$A:$ZZ,MATCH(CT$1,'[1]Formated Data'!$1:$1,0),FALSE)</f>
        <v>2.2599999999999999E-2</v>
      </c>
      <c r="CU59" s="113">
        <f>VLOOKUP($A59,'[1]Formated Data'!$A:$ZZ,MATCH(CU$1,'[1]Formated Data'!$1:$1,0),FALSE)</f>
        <v>2.5899999999999999E-2</v>
      </c>
      <c r="CV59" s="113">
        <f>VLOOKUP($A59,'[1]Formated Data'!$A:$ZZ,MATCH(CV$1,'[1]Formated Data'!$1:$1,0),FALSE)</f>
        <v>1.24E-2</v>
      </c>
      <c r="CW59" s="113">
        <f>VLOOKUP($A59,'[1]Formated Data'!$A:$ZZ,MATCH(CW$1,'[1]Formated Data'!$1:$1,0),FALSE)</f>
        <v>-8.5000000000000006E-3</v>
      </c>
      <c r="CX59" s="113">
        <f>VLOOKUP($A59,'[1]Formated Data'!$A:$ZZ,MATCH(CX$1,'[1]Formated Data'!$1:$1,0),FALSE)</f>
        <v>1.8499999999999999E-2</v>
      </c>
      <c r="CY59" s="113">
        <f>VLOOKUP($A59,'[1]Formated Data'!$A:$ZZ,MATCH(CY$1,'[1]Formated Data'!$1:$1,0),FALSE)</f>
        <v>-9.4999999999999998E-3</v>
      </c>
      <c r="CZ59" s="113">
        <f>VLOOKUP($A59,'[1]Formated Data'!$A:$ZZ,MATCH(CZ$1,'[1]Formated Data'!$1:$1,0),FALSE)</f>
        <v>-1.26E-2</v>
      </c>
      <c r="DA59" s="113">
        <f>VLOOKUP($A59,'[1]Formated Data'!$A:$ZZ,MATCH(DA$1,'[1]Formated Data'!$1:$1,0),FALSE)</f>
        <v>9.5999999999999992E-3</v>
      </c>
      <c r="DB59" s="113">
        <f>VLOOKUP($A59,'[1]Formated Data'!$A:$ZZ,MATCH(DB$1,'[1]Formated Data'!$1:$1,0),FALSE)</f>
        <v>3.56E-2</v>
      </c>
      <c r="DC59" s="113">
        <f>VLOOKUP($A59,'[1]Formated Data'!$A:$ZZ,MATCH(DC$1,'[1]Formated Data'!$1:$1,0),FALSE)</f>
        <v>2.35E-2</v>
      </c>
      <c r="DD59" s="113">
        <f>VLOOKUP($A59,'[1]Formated Data'!$A:$ZZ,MATCH(DD$1,'[1]Formated Data'!$1:$1,0),FALSE)</f>
        <v>1.4E-2</v>
      </c>
      <c r="DF59" s="26">
        <v>39994</v>
      </c>
      <c r="DG59" s="27">
        <v>4555.8427000000001</v>
      </c>
      <c r="DH59" s="27">
        <f t="shared" si="5"/>
        <v>3.7964469358373609E-3</v>
      </c>
      <c r="DI59" s="26">
        <v>39994</v>
      </c>
      <c r="DJ59" s="27">
        <v>9084.19</v>
      </c>
      <c r="DK59" s="27">
        <f t="shared" si="6"/>
        <v>2.4918309218782131E-3</v>
      </c>
      <c r="DL59" s="26">
        <v>39994</v>
      </c>
      <c r="DM59" s="27">
        <v>13109.79</v>
      </c>
      <c r="DN59" s="27">
        <f t="shared" si="7"/>
        <v>-1.1690285460984828E-2</v>
      </c>
      <c r="DO59" s="26">
        <v>39994</v>
      </c>
      <c r="DP59" s="27">
        <v>6848.24</v>
      </c>
      <c r="DQ59" s="27">
        <f t="shared" si="8"/>
        <v>1.5461219430098261E-2</v>
      </c>
      <c r="DR59" s="26">
        <v>39994</v>
      </c>
      <c r="DS59" s="27">
        <v>10331.040000000001</v>
      </c>
      <c r="DT59" s="27">
        <f t="shared" si="9"/>
        <v>-1.5939602110039641E-2</v>
      </c>
      <c r="DU59" s="26">
        <v>39994</v>
      </c>
      <c r="DV59" s="27">
        <v>4754.01</v>
      </c>
      <c r="DW59" s="27">
        <f t="shared" si="10"/>
        <v>2.7927392239748272E-2</v>
      </c>
      <c r="DX59" s="26">
        <v>39994</v>
      </c>
      <c r="DY59" s="27">
        <v>4042.59</v>
      </c>
      <c r="DZ59" s="27">
        <f t="shared" si="11"/>
        <v>1.8471910452047879E-2</v>
      </c>
      <c r="EA59" s="26">
        <v>39994</v>
      </c>
      <c r="EB59" s="27">
        <v>5758.69</v>
      </c>
      <c r="EC59" s="27">
        <f t="shared" si="12"/>
        <v>9.7119211684462137E-3</v>
      </c>
      <c r="ED59" s="26">
        <v>39994</v>
      </c>
      <c r="EE59" s="27">
        <v>11274.92</v>
      </c>
      <c r="EF59" s="27">
        <f t="shared" si="13"/>
        <v>4.8500512454880962E-3</v>
      </c>
      <c r="EG59" s="26">
        <v>39994</v>
      </c>
      <c r="EH59" s="27">
        <v>2930.58</v>
      </c>
      <c r="EI59" s="27">
        <f t="shared" si="14"/>
        <v>-3.4244129699216863E-3</v>
      </c>
      <c r="EK59" s="26">
        <v>39994</v>
      </c>
      <c r="EL59" s="27">
        <v>80.132999999999996</v>
      </c>
      <c r="EM59" s="27">
        <f t="shared" si="15"/>
        <v>9.8931290013610784E-3</v>
      </c>
      <c r="EO59" s="26">
        <v>39994</v>
      </c>
      <c r="EP59" s="27">
        <v>5576.1130999999996</v>
      </c>
      <c r="EQ59" s="27">
        <f t="shared" si="16"/>
        <v>-3.405560522126716E-2</v>
      </c>
      <c r="ES59" s="26">
        <v>39994</v>
      </c>
      <c r="ET59" s="27">
        <v>925.84410000000003</v>
      </c>
      <c r="EU59" s="27">
        <f t="shared" si="17"/>
        <v>-1.3294314595130974E-2</v>
      </c>
      <c r="EW59" s="26">
        <v>39994</v>
      </c>
      <c r="EX59" s="27">
        <v>1157.2059999999999</v>
      </c>
      <c r="EY59" s="27">
        <f t="shared" si="18"/>
        <v>-4.0482491883836458E-3</v>
      </c>
      <c r="FA59" s="26">
        <v>39994</v>
      </c>
      <c r="FB59" s="27">
        <v>92.472300000000004</v>
      </c>
      <c r="FC59" s="27">
        <f t="shared" si="19"/>
        <v>-1.0139210764347872E-2</v>
      </c>
      <c r="FE59" s="26">
        <v>39994</v>
      </c>
      <c r="FF59" s="27">
        <v>526.8451</v>
      </c>
      <c r="FG59" s="27">
        <f t="shared" si="20"/>
        <v>2.7799117978819066E-2</v>
      </c>
      <c r="FI59" s="6">
        <f>VLOOKUP($A59,Funds!$A:$CD,MATCH(Factors!FI$1,Funds!$1:$1,0),FALSE)</f>
        <v>4.4999999999999997E-3</v>
      </c>
      <c r="FJ59" s="6">
        <f>VLOOKUP($A59,Funds!$A:$CD,MATCH(Factors!FJ$1,Funds!$1:$1,0),FALSE)</f>
        <v>4.4749999999999998E-3</v>
      </c>
    </row>
    <row r="60" spans="1:166" x14ac:dyDescent="0.25">
      <c r="A60" s="26">
        <f t="shared" si="21"/>
        <v>39964</v>
      </c>
      <c r="B60" s="26">
        <v>39962</v>
      </c>
      <c r="C60" s="27">
        <v>568.6105</v>
      </c>
      <c r="D60" s="27">
        <f t="shared" si="22"/>
        <v>6.1758034181778054E-2</v>
      </c>
      <c r="E60" s="26">
        <v>39962</v>
      </c>
      <c r="F60" s="27">
        <v>443.33339999999998</v>
      </c>
      <c r="G60" s="27">
        <f t="shared" si="23"/>
        <v>4.9456373789475983E-2</v>
      </c>
      <c r="H60" s="26">
        <v>39962</v>
      </c>
      <c r="I60" s="27">
        <v>1123.9889000000001</v>
      </c>
      <c r="J60" s="27">
        <f t="shared" si="24"/>
        <v>-9.4721206010788372E-2</v>
      </c>
      <c r="K60" s="26">
        <v>39962</v>
      </c>
      <c r="L60" s="27">
        <v>1312.88</v>
      </c>
      <c r="M60" s="27">
        <f t="shared" si="25"/>
        <v>3.5467817116356937E-2</v>
      </c>
      <c r="N60" s="26">
        <v>39962</v>
      </c>
      <c r="O60" s="27">
        <v>983.85</v>
      </c>
      <c r="P60" s="27">
        <f t="shared" si="26"/>
        <v>5.4603337942566776E-2</v>
      </c>
      <c r="Q60" s="26"/>
      <c r="S60" s="27" t="e">
        <f t="shared" si="27"/>
        <v>#DIV/0!</v>
      </c>
      <c r="T60" s="26">
        <v>39962</v>
      </c>
      <c r="U60" s="27">
        <v>1060.0322000000001</v>
      </c>
      <c r="V60" s="27">
        <f t="shared" si="28"/>
        <v>5.5840197663217905E-2</v>
      </c>
      <c r="W60" s="26">
        <v>39962</v>
      </c>
      <c r="X60" s="27">
        <v>106.7187</v>
      </c>
      <c r="Y60" s="27">
        <f t="shared" si="29"/>
        <v>-3.6543337587402469E-5</v>
      </c>
      <c r="Z60" s="26">
        <v>39962</v>
      </c>
      <c r="AA60" s="27">
        <v>106.29</v>
      </c>
      <c r="AB60" s="27">
        <f t="shared" si="30"/>
        <v>2.0057581573896366E-2</v>
      </c>
      <c r="AC60" s="26">
        <v>39962</v>
      </c>
      <c r="AD60" s="27">
        <v>851.34</v>
      </c>
      <c r="AE60" s="27">
        <f t="shared" si="31"/>
        <v>1.5229515996894705E-2</v>
      </c>
      <c r="AF60" s="26">
        <v>39962</v>
      </c>
      <c r="AG60" s="27">
        <v>250.87799999999999</v>
      </c>
      <c r="AH60" s="27">
        <f t="shared" si="32"/>
        <v>0.12683204867407083</v>
      </c>
      <c r="AI60" s="26">
        <v>39962</v>
      </c>
      <c r="AJ60" s="27">
        <v>100.24</v>
      </c>
      <c r="AK60" s="27">
        <f t="shared" si="33"/>
        <v>-4.3237568006108673E-2</v>
      </c>
      <c r="AL60" s="26">
        <v>39962</v>
      </c>
      <c r="AM60" s="27">
        <v>137.12289999999999</v>
      </c>
      <c r="AN60" s="27">
        <f t="shared" si="34"/>
        <v>4.314682518174795E-3</v>
      </c>
      <c r="AO60" s="26">
        <v>39962</v>
      </c>
      <c r="AP60" s="27">
        <v>253.05</v>
      </c>
      <c r="AQ60" s="27">
        <f t="shared" si="35"/>
        <v>0.13786591123701619</v>
      </c>
      <c r="AR60" s="26">
        <v>39962</v>
      </c>
      <c r="AS60" s="27">
        <v>1473.36</v>
      </c>
      <c r="AT60" s="27">
        <f t="shared" si="36"/>
        <v>7.253460946846646E-3</v>
      </c>
      <c r="AU60" s="26">
        <v>39962</v>
      </c>
      <c r="AV60" s="27">
        <v>843.24</v>
      </c>
      <c r="AW60" s="27">
        <f t="shared" si="37"/>
        <v>6.7284325637910092E-2</v>
      </c>
      <c r="AY60" s="27">
        <f t="shared" si="38"/>
        <v>1.2301660392302072E-2</v>
      </c>
      <c r="AZ60" s="27">
        <f t="shared" si="39"/>
        <v>-1.913552082620984E-2</v>
      </c>
      <c r="BA60" s="27">
        <f t="shared" si="3"/>
        <v>6.0030864691063446E-2</v>
      </c>
      <c r="BC60" s="26">
        <v>39962</v>
      </c>
      <c r="BD60" s="27">
        <v>1213.52</v>
      </c>
      <c r="BE60" s="27">
        <f t="shared" si="40"/>
        <v>1.6808271747691617E-2</v>
      </c>
      <c r="BF60" s="26">
        <v>39962</v>
      </c>
      <c r="BG60" s="27">
        <v>964.24</v>
      </c>
      <c r="BH60" s="27">
        <f t="shared" si="41"/>
        <v>5.5583944270056751E-3</v>
      </c>
      <c r="BI60" s="26">
        <v>39962</v>
      </c>
      <c r="BJ60" s="27">
        <v>889.17</v>
      </c>
      <c r="BK60" s="27">
        <f t="shared" si="42"/>
        <v>3.9515063656663241E-2</v>
      </c>
      <c r="BL60" s="26">
        <v>39964</v>
      </c>
      <c r="BM60" s="27">
        <v>264</v>
      </c>
      <c r="BN60" s="27">
        <f t="shared" si="43"/>
        <v>5.8073824696404985E-2</v>
      </c>
      <c r="BP60" s="26">
        <v>39933</v>
      </c>
      <c r="BQ60" s="27">
        <v>5.8810000000000001E-2</v>
      </c>
      <c r="BR60" s="27">
        <f t="shared" si="44"/>
        <v>5.8810000000000001E-2</v>
      </c>
      <c r="BT60" s="26">
        <v>39962</v>
      </c>
      <c r="BU60" s="27">
        <v>815.4</v>
      </c>
      <c r="BV60" s="27">
        <f t="shared" si="4"/>
        <v>4.6229647022595133E-2</v>
      </c>
      <c r="BX60" s="6">
        <f>VLOOKUP($A60,Replications!$A:$AK,MATCH(BX$2,Replications!$1:$1,0),FALSE)</f>
        <v>2.0799999999999999E-2</v>
      </c>
      <c r="BY60" s="6">
        <f>VLOOKUP($A60,Replications!$A:$AK,MATCH(BY$2,Replications!$1:$1,0),FALSE)</f>
        <v>-2.5899999999999999E-2</v>
      </c>
      <c r="BZ60" s="6">
        <f>VLOOKUP($A60,Replications!$A:$AK,MATCH(BZ$2,Replications!$1:$1,0),FALSE)</f>
        <v>1.8599999999999998E-2</v>
      </c>
      <c r="CA60" s="6">
        <f>VLOOKUP($A60,Replications!$A:$AK,MATCH(CA$2,Replications!$1:$1,0),FALSE)</f>
        <v>4.9000000000000002E-2</v>
      </c>
      <c r="CB60" s="6">
        <f>VLOOKUP($A60,Replications!$A:$AK,MATCH(CB$2,Replications!$1:$1,0),FALSE)</f>
        <v>2.87E-2</v>
      </c>
      <c r="CC60" s="6">
        <f>VLOOKUP($A60,Replications!$A:$AK,MATCH(CC$2,Replications!$1:$1,0),FALSE)</f>
        <v>7.4700000000000003E-2</v>
      </c>
      <c r="CD60" s="6">
        <f>VLOOKUP($A60,Replications!$A:$AK,MATCH(CD$2,Replications!$1:$1,0),FALSE)</f>
        <v>3.5000000000000003E-2</v>
      </c>
      <c r="CE60" s="6">
        <f>VLOOKUP($A60,Replications!$A:$AK,MATCH(CE$2,Replications!$1:$1,0),FALSE)</f>
        <v>5.5899999999999998E-2</v>
      </c>
      <c r="CF60" s="6">
        <f>VLOOKUP($A60,Replications!$A:$AK,MATCH(CF$2,Replications!$1:$1,0),FALSE)</f>
        <v>2.87E-2</v>
      </c>
      <c r="CG60" s="6" t="str">
        <f>VLOOKUP($A60,Replications!$A:$AK,MATCH(CG$2,Replications!$1:$1,0),FALSE)</f>
        <v>NA</v>
      </c>
      <c r="CH60" s="113">
        <f>VLOOKUP($A60,'[1]Formated Data'!$A:$ZZ,MATCH(CH$1,'[1]Formated Data'!$1:$1,0),FALSE)</f>
        <v>6.9500000000000006E-2</v>
      </c>
      <c r="CI60" s="113">
        <f>VLOOKUP($A60,'[1]Formated Data'!$A:$ZZ,MATCH(CI$1,'[1]Formated Data'!$1:$1,0),FALSE)</f>
        <v>2.2700000000000001E-2</v>
      </c>
      <c r="CJ60" s="113">
        <f>VLOOKUP($A60,'[1]Formated Data'!$A:$ZZ,MATCH(CJ$1,'[1]Formated Data'!$1:$1,0),FALSE)</f>
        <v>3.09E-2</v>
      </c>
      <c r="CK60" s="113">
        <f>VLOOKUP($A60,'[1]Formated Data'!$A:$ZZ,MATCH(CK$1,'[1]Formated Data'!$1:$1,0),FALSE)</f>
        <v>6.3600000000000004E-2</v>
      </c>
      <c r="CL60" s="113">
        <f>VLOOKUP($A60,'[1]Formated Data'!$A:$ZZ,MATCH(CL$1,'[1]Formated Data'!$1:$1,0),FALSE)</f>
        <v>4.3499999999999997E-2</v>
      </c>
      <c r="CM60" s="113">
        <f>VLOOKUP($A60,'[1]Formated Data'!$A:$ZZ,MATCH(CM$1,'[1]Formated Data'!$1:$1,0),FALSE)</f>
        <v>2.64E-2</v>
      </c>
      <c r="CN60" s="113">
        <f>VLOOKUP($A60,'[1]Formated Data'!$A:$ZZ,MATCH(CN$1,'[1]Formated Data'!$1:$1,0),FALSE)</f>
        <v>9.4200000000000006E-2</v>
      </c>
      <c r="CO60" s="113">
        <f>VLOOKUP($A60,'[1]Formated Data'!$A:$ZZ,MATCH(CO$1,'[1]Formated Data'!$1:$1,0),FALSE)</f>
        <v>0.04</v>
      </c>
      <c r="CP60" s="113">
        <f>VLOOKUP($A60,'[1]Formated Data'!$A:$ZZ,MATCH(CP$1,'[1]Formated Data'!$1:$1,0),FALSE)</f>
        <v>4.99E-2</v>
      </c>
      <c r="CQ60" s="113">
        <f>VLOOKUP($A60,'[1]Formated Data'!$A:$ZZ,MATCH(CQ$1,'[1]Formated Data'!$1:$1,0),FALSE)</f>
        <v>7.2400000000000006E-2</v>
      </c>
      <c r="CR60" s="113">
        <f>VLOOKUP($A60,'[1]Formated Data'!$A:$ZZ,MATCH(CR$1,'[1]Formated Data'!$1:$1,0),FALSE)</f>
        <v>3.56E-2</v>
      </c>
      <c r="CS60" s="113">
        <f>VLOOKUP($A60,'[1]Formated Data'!$A:$ZZ,MATCH(CS$1,'[1]Formated Data'!$1:$1,0),FALSE)</f>
        <v>4.2999999999999997E-2</v>
      </c>
      <c r="CT60" s="113">
        <f>VLOOKUP($A60,'[1]Formated Data'!$A:$ZZ,MATCH(CT$1,'[1]Formated Data'!$1:$1,0),FALSE)</f>
        <v>1.6799999999999999E-2</v>
      </c>
      <c r="CU60" s="113">
        <f>VLOOKUP($A60,'[1]Formated Data'!$A:$ZZ,MATCH(CU$1,'[1]Formated Data'!$1:$1,0),FALSE)</f>
        <v>4.8399999999999999E-2</v>
      </c>
      <c r="CV60" s="113">
        <f>VLOOKUP($A60,'[1]Formated Data'!$A:$ZZ,MATCH(CV$1,'[1]Formated Data'!$1:$1,0),FALSE)</f>
        <v>-2.5999999999999999E-3</v>
      </c>
      <c r="CW60" s="113">
        <f>VLOOKUP($A60,'[1]Formated Data'!$A:$ZZ,MATCH(CW$1,'[1]Formated Data'!$1:$1,0),FALSE)</f>
        <v>3.0099999999999998E-2</v>
      </c>
      <c r="CX60" s="113">
        <f>VLOOKUP($A60,'[1]Formated Data'!$A:$ZZ,MATCH(CX$1,'[1]Formated Data'!$1:$1,0),FALSE)</f>
        <v>1.14E-2</v>
      </c>
      <c r="CY60" s="113">
        <f>VLOOKUP($A60,'[1]Formated Data'!$A:$ZZ,MATCH(CY$1,'[1]Formated Data'!$1:$1,0),FALSE)</f>
        <v>2.8000000000000001E-2</v>
      </c>
      <c r="CZ60" s="113">
        <f>VLOOKUP($A60,'[1]Formated Data'!$A:$ZZ,MATCH(CZ$1,'[1]Formated Data'!$1:$1,0),FALSE)</f>
        <v>-2.0299999999999999E-2</v>
      </c>
      <c r="DA60" s="113">
        <f>VLOOKUP($A60,'[1]Formated Data'!$A:$ZZ,MATCH(DA$1,'[1]Formated Data'!$1:$1,0),FALSE)</f>
        <v>8.6999999999999994E-3</v>
      </c>
      <c r="DB60" s="113">
        <f>VLOOKUP($A60,'[1]Formated Data'!$A:$ZZ,MATCH(DB$1,'[1]Formated Data'!$1:$1,0),FALSE)</f>
        <v>3.2599999999999997E-2</v>
      </c>
      <c r="DC60" s="113">
        <f>VLOOKUP($A60,'[1]Formated Data'!$A:$ZZ,MATCH(DC$1,'[1]Formated Data'!$1:$1,0),FALSE)</f>
        <v>3.78E-2</v>
      </c>
      <c r="DD60" s="113">
        <f>VLOOKUP($A60,'[1]Formated Data'!$A:$ZZ,MATCH(DD$1,'[1]Formated Data'!$1:$1,0),FALSE)</f>
        <v>1.7999999999999999E-2</v>
      </c>
      <c r="DF60" s="26">
        <v>39964</v>
      </c>
      <c r="DG60" s="27">
        <v>4538.6121000000003</v>
      </c>
      <c r="DH60" s="27">
        <f t="shared" si="5"/>
        <v>3.3242001564679269E-2</v>
      </c>
      <c r="DI60" s="26">
        <v>39964</v>
      </c>
      <c r="DJ60" s="27">
        <v>9061.61</v>
      </c>
      <c r="DK60" s="27">
        <f t="shared" si="6"/>
        <v>5.1466279573036733E-2</v>
      </c>
      <c r="DL60" s="26">
        <v>39964</v>
      </c>
      <c r="DM60" s="27">
        <v>13264.86</v>
      </c>
      <c r="DN60" s="27">
        <f t="shared" si="7"/>
        <v>3.5352206888423554E-2</v>
      </c>
      <c r="DO60" s="26">
        <v>39964</v>
      </c>
      <c r="DP60" s="27">
        <v>6743.97</v>
      </c>
      <c r="DQ60" s="27">
        <f t="shared" si="8"/>
        <v>3.9327885981648381E-2</v>
      </c>
      <c r="DR60" s="26">
        <v>39964</v>
      </c>
      <c r="DS60" s="27">
        <v>10498.38</v>
      </c>
      <c r="DT60" s="27">
        <f t="shared" si="9"/>
        <v>2.7098049190913187E-2</v>
      </c>
      <c r="DU60" s="26">
        <v>39964</v>
      </c>
      <c r="DV60" s="27">
        <v>4624.8500000000004</v>
      </c>
      <c r="DW60" s="27">
        <f t="shared" si="10"/>
        <v>9.7433938266449083E-2</v>
      </c>
      <c r="DX60" s="26">
        <v>39964</v>
      </c>
      <c r="DY60" s="27">
        <v>3969.27</v>
      </c>
      <c r="DZ60" s="27">
        <f t="shared" si="11"/>
        <v>3.0727562621074345E-2</v>
      </c>
      <c r="EA60" s="26">
        <v>39964</v>
      </c>
      <c r="EB60" s="27">
        <v>5703.3</v>
      </c>
      <c r="EC60" s="27">
        <f t="shared" si="12"/>
        <v>1.4369027356109676E-2</v>
      </c>
      <c r="ED60" s="26">
        <v>39964</v>
      </c>
      <c r="EE60" s="27">
        <v>11220.5</v>
      </c>
      <c r="EF60" s="27">
        <f t="shared" si="13"/>
        <v>3.6486007138686993E-2</v>
      </c>
      <c r="EG60" s="26">
        <v>39964</v>
      </c>
      <c r="EH60" s="27">
        <v>2940.65</v>
      </c>
      <c r="EI60" s="27">
        <f t="shared" si="14"/>
        <v>2.995670935021999E-2</v>
      </c>
      <c r="EK60" s="26">
        <v>39962</v>
      </c>
      <c r="EL60" s="27">
        <v>79.347999999999999</v>
      </c>
      <c r="EM60" s="27">
        <f t="shared" si="15"/>
        <v>-6.2235563854681319E-2</v>
      </c>
      <c r="EO60" s="26">
        <v>39962</v>
      </c>
      <c r="EP60" s="27">
        <v>5772.7061000000003</v>
      </c>
      <c r="EQ60" s="27">
        <f t="shared" si="16"/>
        <v>4.6892964352450051E-2</v>
      </c>
      <c r="ES60" s="26">
        <v>39962</v>
      </c>
      <c r="ET60" s="27">
        <v>938.3184</v>
      </c>
      <c r="EU60" s="27">
        <f t="shared" si="17"/>
        <v>0.17153272505054407</v>
      </c>
      <c r="EW60" s="26">
        <v>39962</v>
      </c>
      <c r="EX60" s="27">
        <v>1161.9096999999999</v>
      </c>
      <c r="EY60" s="27">
        <f t="shared" si="18"/>
        <v>9.1528796429277248E-2</v>
      </c>
      <c r="FA60" s="26">
        <v>39962</v>
      </c>
      <c r="FB60" s="27">
        <v>93.419499999999999</v>
      </c>
      <c r="FC60" s="27">
        <f t="shared" si="19"/>
        <v>5.193847331854462E-2</v>
      </c>
      <c r="FE60" s="26">
        <v>39962</v>
      </c>
      <c r="FF60" s="27">
        <v>512.59540000000004</v>
      </c>
      <c r="FG60" s="27">
        <f t="shared" si="20"/>
        <v>0.18323147894874747</v>
      </c>
      <c r="FI60" s="6">
        <f>VLOOKUP($A60,Funds!$A:$CD,MATCH(Factors!FI$1,Funds!$1:$1,0),FALSE)</f>
        <v>5.3100000000000001E-2</v>
      </c>
      <c r="FJ60" s="6">
        <f>VLOOKUP($A60,Funds!$A:$CD,MATCH(Factors!FJ$1,Funds!$1:$1,0),FALSE)</f>
        <v>5.3275000000000003E-2</v>
      </c>
    </row>
    <row r="61" spans="1:166" x14ac:dyDescent="0.25">
      <c r="A61" s="26">
        <f t="shared" si="21"/>
        <v>39933</v>
      </c>
      <c r="B61" s="26">
        <v>39933</v>
      </c>
      <c r="C61" s="27">
        <v>535.53679999999997</v>
      </c>
      <c r="D61" s="27">
        <f t="shared" si="22"/>
        <v>0.10704297615545744</v>
      </c>
      <c r="E61" s="26">
        <v>39933</v>
      </c>
      <c r="F61" s="27">
        <v>422.44099999999997</v>
      </c>
      <c r="G61" s="27">
        <f t="shared" si="23"/>
        <v>9.5930249149465352E-2</v>
      </c>
      <c r="H61" s="26">
        <v>39933</v>
      </c>
      <c r="I61" s="27">
        <v>1241.5942</v>
      </c>
      <c r="J61" s="27">
        <f t="shared" si="24"/>
        <v>-0.27194090168453</v>
      </c>
      <c r="K61" s="26">
        <v>39933</v>
      </c>
      <c r="L61" s="27">
        <v>1267.9100000000001</v>
      </c>
      <c r="M61" s="27">
        <f t="shared" si="25"/>
        <v>0.18155047572896987</v>
      </c>
      <c r="N61" s="26">
        <v>39933</v>
      </c>
      <c r="O61" s="27">
        <v>932.91</v>
      </c>
      <c r="P61" s="27">
        <f t="shared" si="26"/>
        <v>8.7066966522564737E-2</v>
      </c>
      <c r="Q61" s="26"/>
      <c r="S61" s="27" t="e">
        <f t="shared" si="27"/>
        <v>#DIV/0!</v>
      </c>
      <c r="T61" s="26">
        <v>39933</v>
      </c>
      <c r="U61" s="27">
        <v>1003.9703</v>
      </c>
      <c r="V61" s="27">
        <f t="shared" si="28"/>
        <v>9.5607574931844352E-2</v>
      </c>
      <c r="W61" s="26">
        <v>39933</v>
      </c>
      <c r="X61" s="27">
        <v>106.7226</v>
      </c>
      <c r="Y61" s="27">
        <f t="shared" si="29"/>
        <v>3.9849872409085885E-2</v>
      </c>
      <c r="Z61" s="26">
        <v>39933</v>
      </c>
      <c r="AA61" s="27">
        <v>104.2</v>
      </c>
      <c r="AB61" s="27">
        <f t="shared" si="30"/>
        <v>1.3618677042801508E-2</v>
      </c>
      <c r="AC61" s="26">
        <v>39933</v>
      </c>
      <c r="AD61" s="27">
        <v>838.56899999999996</v>
      </c>
      <c r="AE61" s="27">
        <f t="shared" si="31"/>
        <v>3.5291161054067377E-3</v>
      </c>
      <c r="AF61" s="26">
        <v>39933</v>
      </c>
      <c r="AG61" s="27">
        <v>222.64009999999999</v>
      </c>
      <c r="AH61" s="27">
        <f t="shared" si="32"/>
        <v>7.4773392365277136E-3</v>
      </c>
      <c r="AI61" s="26">
        <v>39933</v>
      </c>
      <c r="AJ61" s="27">
        <v>104.77</v>
      </c>
      <c r="AK61" s="27">
        <f t="shared" si="33"/>
        <v>-1.0390101067346835E-2</v>
      </c>
      <c r="AL61" s="26">
        <v>39933</v>
      </c>
      <c r="AM61" s="27">
        <v>136.53380000000001</v>
      </c>
      <c r="AN61" s="27">
        <f t="shared" si="34"/>
        <v>-1.0326046757203056E-4</v>
      </c>
      <c r="AO61" s="26">
        <v>39933</v>
      </c>
      <c r="AP61" s="27">
        <v>222.39</v>
      </c>
      <c r="AQ61" s="27">
        <f t="shared" si="35"/>
        <v>9.0290381125226471E-3</v>
      </c>
      <c r="AR61" s="26">
        <v>39933</v>
      </c>
      <c r="AS61" s="27">
        <v>1462.75</v>
      </c>
      <c r="AT61" s="27">
        <f t="shared" si="36"/>
        <v>4.7809093344506337E-3</v>
      </c>
      <c r="AU61" s="26">
        <v>39933</v>
      </c>
      <c r="AV61" s="27">
        <v>790.08</v>
      </c>
      <c r="AW61" s="27">
        <f t="shared" si="37"/>
        <v>0.12104658257303802</v>
      </c>
      <c r="AY61" s="27">
        <f t="shared" si="38"/>
        <v>1.1112727005992085E-2</v>
      </c>
      <c r="AZ61" s="27">
        <f t="shared" si="39"/>
        <v>9.4483509206405136E-2</v>
      </c>
      <c r="BA61" s="27">
        <f t="shared" si="3"/>
        <v>0.11626567323858739</v>
      </c>
      <c r="BC61" s="26">
        <v>39933</v>
      </c>
      <c r="BD61" s="27">
        <v>1193.46</v>
      </c>
      <c r="BE61" s="27">
        <f t="shared" si="40"/>
        <v>-5.9455521408180445E-4</v>
      </c>
      <c r="BF61" s="26">
        <v>39933</v>
      </c>
      <c r="BG61" s="27">
        <v>958.91</v>
      </c>
      <c r="BH61" s="27">
        <f t="shared" si="41"/>
        <v>3.1286500917770965E-5</v>
      </c>
      <c r="BI61" s="26">
        <v>39933</v>
      </c>
      <c r="BJ61" s="27">
        <v>855.37</v>
      </c>
      <c r="BK61" s="27">
        <f t="shared" si="42"/>
        <v>1.4400449575011631E-3</v>
      </c>
      <c r="BL61" s="26">
        <v>39933</v>
      </c>
      <c r="BM61" s="27">
        <v>249.51</v>
      </c>
      <c r="BN61" s="27">
        <f t="shared" si="43"/>
        <v>4.5155615130063165E-2</v>
      </c>
      <c r="BP61" s="26">
        <v>39903</v>
      </c>
      <c r="BQ61" s="27">
        <v>5.0009999999999999E-2</v>
      </c>
      <c r="BR61" s="27">
        <f t="shared" si="44"/>
        <v>5.0009999999999999E-2</v>
      </c>
      <c r="BT61" s="26">
        <v>39933</v>
      </c>
      <c r="BU61" s="27">
        <v>779.37</v>
      </c>
      <c r="BV61" s="27">
        <f t="shared" si="4"/>
        <v>4.2342619464765807E-2</v>
      </c>
      <c r="BX61" s="6">
        <f>VLOOKUP($A61,Replications!$A:$AK,MATCH(BX$2,Replications!$1:$1,0),FALSE)</f>
        <v>0.159</v>
      </c>
      <c r="BY61" s="6">
        <f>VLOOKUP($A61,Replications!$A:$AK,MATCH(BY$2,Replications!$1:$1,0),FALSE)</f>
        <v>0.1565</v>
      </c>
      <c r="BZ61" s="6">
        <f>VLOOKUP($A61,Replications!$A:$AK,MATCH(BZ$2,Replications!$1:$1,0),FALSE)</f>
        <v>0.11890000000000001</v>
      </c>
      <c r="CA61" s="6">
        <f>VLOOKUP($A61,Replications!$A:$AK,MATCH(CA$2,Replications!$1:$1,0),FALSE)</f>
        <v>0.1666</v>
      </c>
      <c r="CB61" s="6">
        <f>VLOOKUP($A61,Replications!$A:$AK,MATCH(CB$2,Replications!$1:$1,0),FALSE)</f>
        <v>8.6999999999999994E-2</v>
      </c>
      <c r="CC61" s="6">
        <f>VLOOKUP($A61,Replications!$A:$AK,MATCH(CC$2,Replications!$1:$1,0),FALSE)</f>
        <v>0.12139999999999999</v>
      </c>
      <c r="CD61" s="6">
        <f>VLOOKUP($A61,Replications!$A:$AK,MATCH(CD$2,Replications!$1:$1,0),FALSE)</f>
        <v>0.1729</v>
      </c>
      <c r="CE61" s="6">
        <f>VLOOKUP($A61,Replications!$A:$AK,MATCH(CE$2,Replications!$1:$1,0),FALSE)</f>
        <v>9.5299999999999996E-2</v>
      </c>
      <c r="CF61" s="6">
        <f>VLOOKUP($A61,Replications!$A:$AK,MATCH(CF$2,Replications!$1:$1,0),FALSE)</f>
        <v>0.14032857142857141</v>
      </c>
      <c r="CG61" s="6" t="str">
        <f>VLOOKUP($A61,Replications!$A:$AK,MATCH(CG$2,Replications!$1:$1,0),FALSE)</f>
        <v>NA</v>
      </c>
      <c r="CH61" s="113">
        <f>VLOOKUP($A61,'[1]Formated Data'!$A:$ZZ,MATCH(CH$1,'[1]Formated Data'!$1:$1,0),FALSE)</f>
        <v>1.9300000000000001E-2</v>
      </c>
      <c r="CI61" s="113">
        <f>VLOOKUP($A61,'[1]Formated Data'!$A:$ZZ,MATCH(CI$1,'[1]Formated Data'!$1:$1,0),FALSE)</f>
        <v>3.5400000000000001E-2</v>
      </c>
      <c r="CJ61" s="113">
        <f>VLOOKUP($A61,'[1]Formated Data'!$A:$ZZ,MATCH(CJ$1,'[1]Formated Data'!$1:$1,0),FALSE)</f>
        <v>1.32E-2</v>
      </c>
      <c r="CK61" s="113">
        <f>VLOOKUP($A61,'[1]Formated Data'!$A:$ZZ,MATCH(CK$1,'[1]Formated Data'!$1:$1,0),FALSE)</f>
        <v>7.2999999999999995E-2</v>
      </c>
      <c r="CL61" s="113">
        <f>VLOOKUP($A61,'[1]Formated Data'!$A:$ZZ,MATCH(CL$1,'[1]Formated Data'!$1:$1,0),FALSE)</f>
        <v>-6.4999999999999997E-3</v>
      </c>
      <c r="CM61" s="113">
        <f>VLOOKUP($A61,'[1]Formated Data'!$A:$ZZ,MATCH(CM$1,'[1]Formated Data'!$1:$1,0),FALSE)</f>
        <v>5.0000000000000001E-3</v>
      </c>
      <c r="CN61" s="113">
        <f>VLOOKUP($A61,'[1]Formated Data'!$A:$ZZ,MATCH(CN$1,'[1]Formated Data'!$1:$1,0),FALSE)</f>
        <v>0.14929999999999999</v>
      </c>
      <c r="CO61" s="113">
        <f>VLOOKUP($A61,'[1]Formated Data'!$A:$ZZ,MATCH(CO$1,'[1]Formated Data'!$1:$1,0),FALSE)</f>
        <v>1.9E-2</v>
      </c>
      <c r="CP61" s="113">
        <f>VLOOKUP($A61,'[1]Formated Data'!$A:$ZZ,MATCH(CP$1,'[1]Formated Data'!$1:$1,0),FALSE)</f>
        <v>8.3000000000000001E-3</v>
      </c>
      <c r="CQ61" s="113">
        <f>VLOOKUP($A61,'[1]Formated Data'!$A:$ZZ,MATCH(CQ$1,'[1]Formated Data'!$1:$1,0),FALSE)</f>
        <v>9.6600000000000005E-2</v>
      </c>
      <c r="CR61" s="113">
        <f>VLOOKUP($A61,'[1]Formated Data'!$A:$ZZ,MATCH(CR$1,'[1]Formated Data'!$1:$1,0),FALSE)</f>
        <v>1.6500000000000001E-2</v>
      </c>
      <c r="CS61" s="113">
        <f>VLOOKUP($A61,'[1]Formated Data'!$A:$ZZ,MATCH(CS$1,'[1]Formated Data'!$1:$1,0),FALSE)</f>
        <v>3.4000000000000002E-2</v>
      </c>
      <c r="CT61" s="113">
        <f>VLOOKUP($A61,'[1]Formated Data'!$A:$ZZ,MATCH(CT$1,'[1]Formated Data'!$1:$1,0),FALSE)</f>
        <v>1.03E-2</v>
      </c>
      <c r="CU61" s="113">
        <f>VLOOKUP($A61,'[1]Formated Data'!$A:$ZZ,MATCH(CU$1,'[1]Formated Data'!$1:$1,0),FALSE)</f>
        <v>5.3999999999999999E-2</v>
      </c>
      <c r="CV61" s="113">
        <f>VLOOKUP($A61,'[1]Formated Data'!$A:$ZZ,MATCH(CV$1,'[1]Formated Data'!$1:$1,0),FALSE)</f>
        <v>6.1199999999999997E-2</v>
      </c>
      <c r="CW61" s="113">
        <f>VLOOKUP($A61,'[1]Formated Data'!$A:$ZZ,MATCH(CW$1,'[1]Formated Data'!$1:$1,0),FALSE)</f>
        <v>-8.9999999999999998E-4</v>
      </c>
      <c r="CX61" s="113">
        <f>VLOOKUP($A61,'[1]Formated Data'!$A:$ZZ,MATCH(CX$1,'[1]Formated Data'!$1:$1,0),FALSE)</f>
        <v>5.3800000000000001E-2</v>
      </c>
      <c r="CY61" s="113">
        <f>VLOOKUP($A61,'[1]Formated Data'!$A:$ZZ,MATCH(CY$1,'[1]Formated Data'!$1:$1,0),FALSE)</f>
        <v>-1.78E-2</v>
      </c>
      <c r="CZ61" s="113">
        <f>VLOOKUP($A61,'[1]Formated Data'!$A:$ZZ,MATCH(CZ$1,'[1]Formated Data'!$1:$1,0),FALSE)</f>
        <v>-3.0099999999999998E-2</v>
      </c>
      <c r="DA61" s="113">
        <f>VLOOKUP($A61,'[1]Formated Data'!$A:$ZZ,MATCH(DA$1,'[1]Formated Data'!$1:$1,0),FALSE)</f>
        <v>7.1999999999999998E-3</v>
      </c>
      <c r="DB61" s="113">
        <f>VLOOKUP($A61,'[1]Formated Data'!$A:$ZZ,MATCH(DB$1,'[1]Formated Data'!$1:$1,0),FALSE)</f>
        <v>1.1900000000000001E-2</v>
      </c>
      <c r="DC61" s="113">
        <f>VLOOKUP($A61,'[1]Formated Data'!$A:$ZZ,MATCH(DC$1,'[1]Formated Data'!$1:$1,0),FALSE)</f>
        <v>1.9300000000000001E-2</v>
      </c>
      <c r="DD61" s="113">
        <f>VLOOKUP($A61,'[1]Formated Data'!$A:$ZZ,MATCH(DD$1,'[1]Formated Data'!$1:$1,0),FALSE)</f>
        <v>4.0000000000000001E-3</v>
      </c>
      <c r="DF61" s="26">
        <v>39933</v>
      </c>
      <c r="DG61" s="27">
        <v>4392.5934999999999</v>
      </c>
      <c r="DH61" s="27">
        <f t="shared" si="5"/>
        <v>1.0537804248511806E-2</v>
      </c>
      <c r="DI61" s="26">
        <v>39933</v>
      </c>
      <c r="DJ61" s="27">
        <v>8618.07</v>
      </c>
      <c r="DK61" s="27">
        <f t="shared" si="6"/>
        <v>3.60162385631011E-2</v>
      </c>
      <c r="DL61" s="26">
        <v>39933</v>
      </c>
      <c r="DM61" s="27">
        <v>12811.93</v>
      </c>
      <c r="DN61" s="27">
        <f t="shared" si="7"/>
        <v>-8.9134205075735995E-4</v>
      </c>
      <c r="DO61" s="26">
        <v>39933</v>
      </c>
      <c r="DP61" s="27">
        <v>6488.78</v>
      </c>
      <c r="DQ61" s="27">
        <f t="shared" si="8"/>
        <v>3.0997713582969544E-2</v>
      </c>
      <c r="DR61" s="26">
        <v>39933</v>
      </c>
      <c r="DS61" s="27">
        <v>10221.4</v>
      </c>
      <c r="DT61" s="27">
        <f t="shared" si="9"/>
        <v>-1.3005873838485393E-2</v>
      </c>
      <c r="DU61" s="26">
        <v>39933</v>
      </c>
      <c r="DV61" s="27">
        <v>4214.24</v>
      </c>
      <c r="DW61" s="27">
        <f t="shared" si="10"/>
        <v>6.0348883728069014E-2</v>
      </c>
      <c r="DX61" s="26">
        <v>39933</v>
      </c>
      <c r="DY61" s="27">
        <v>3850.94</v>
      </c>
      <c r="DZ61" s="27">
        <f t="shared" si="11"/>
        <v>1.7316577684201695E-2</v>
      </c>
      <c r="EA61" s="26">
        <v>39933</v>
      </c>
      <c r="EB61" s="27">
        <v>5622.51</v>
      </c>
      <c r="EC61" s="27">
        <f t="shared" si="12"/>
        <v>1.112823546972197E-2</v>
      </c>
      <c r="ED61" s="26">
        <v>39933</v>
      </c>
      <c r="EE61" s="27">
        <v>10825.52</v>
      </c>
      <c r="EF61" s="27">
        <f t="shared" si="13"/>
        <v>4.666297330823399E-2</v>
      </c>
      <c r="EG61" s="26">
        <v>39933</v>
      </c>
      <c r="EH61" s="27">
        <v>2855.12</v>
      </c>
      <c r="EI61" s="27">
        <f t="shared" si="14"/>
        <v>2.7450303004131094E-2</v>
      </c>
      <c r="EK61" s="26">
        <v>39933</v>
      </c>
      <c r="EL61" s="27">
        <v>84.614000000000004</v>
      </c>
      <c r="EM61" s="27">
        <f t="shared" si="15"/>
        <v>-9.5516797377970253E-3</v>
      </c>
      <c r="EO61" s="26">
        <v>39933</v>
      </c>
      <c r="EP61" s="27">
        <v>5514.1320999999998</v>
      </c>
      <c r="EQ61" s="27">
        <f t="shared" si="16"/>
        <v>8.4657218467725226E-2</v>
      </c>
      <c r="ES61" s="26">
        <v>39933</v>
      </c>
      <c r="ET61" s="27">
        <v>800.93230000000005</v>
      </c>
      <c r="EU61" s="27">
        <f t="shared" si="17"/>
        <v>0.16578245533955305</v>
      </c>
      <c r="EW61" s="26">
        <v>39933</v>
      </c>
      <c r="EX61" s="27">
        <v>1064.4792</v>
      </c>
      <c r="EY61" s="27">
        <f t="shared" si="18"/>
        <v>0.11305468744771829</v>
      </c>
      <c r="FA61" s="26">
        <v>39933</v>
      </c>
      <c r="FB61" s="27">
        <v>88.807000000000002</v>
      </c>
      <c r="FC61" s="27">
        <f t="shared" si="19"/>
        <v>0.14366551965713348</v>
      </c>
      <c r="FE61" s="26">
        <v>39933</v>
      </c>
      <c r="FF61" s="27">
        <v>433.2165</v>
      </c>
      <c r="FG61" s="27">
        <f t="shared" si="20"/>
        <v>0.1097908154730507</v>
      </c>
      <c r="FI61" s="6">
        <f>VLOOKUP($A61,Funds!$A:$CD,MATCH(Factors!FI$1,Funds!$1:$1,0),FALSE)</f>
        <v>0.12620000000000001</v>
      </c>
      <c r="FJ61" s="6">
        <f>VLOOKUP($A61,Funds!$A:$CD,MATCH(Factors!FJ$1,Funds!$1:$1,0),FALSE)</f>
        <v>0.12567499999999998</v>
      </c>
    </row>
    <row r="62" spans="1:166" x14ac:dyDescent="0.25">
      <c r="A62" s="26">
        <f t="shared" si="21"/>
        <v>39903</v>
      </c>
      <c r="B62" s="26">
        <v>39903</v>
      </c>
      <c r="C62" s="27">
        <v>483.7543</v>
      </c>
      <c r="D62" s="27">
        <f t="shared" si="22"/>
        <v>8.5324235910485324E-2</v>
      </c>
      <c r="E62" s="26">
        <v>39903</v>
      </c>
      <c r="F62" s="27">
        <v>385.46339999999998</v>
      </c>
      <c r="G62" s="27">
        <f t="shared" si="23"/>
        <v>8.9039017573757873E-2</v>
      </c>
      <c r="H62" s="26">
        <v>39903</v>
      </c>
      <c r="I62" s="27">
        <v>1705.3480999999999</v>
      </c>
      <c r="J62" s="27">
        <f t="shared" si="24"/>
        <v>-8.2301209167107259E-2</v>
      </c>
      <c r="K62" s="26">
        <v>39903</v>
      </c>
      <c r="L62" s="27">
        <v>1073.0899999999999</v>
      </c>
      <c r="M62" s="27">
        <f t="shared" si="25"/>
        <v>9.1714651962479854E-2</v>
      </c>
      <c r="N62" s="26">
        <v>39903</v>
      </c>
      <c r="O62" s="27">
        <v>858.19</v>
      </c>
      <c r="P62" s="27">
        <f t="shared" si="26"/>
        <v>8.3655327423794779E-2</v>
      </c>
      <c r="Q62" s="26"/>
      <c r="S62" s="27" t="e">
        <f t="shared" si="27"/>
        <v>#DIV/0!</v>
      </c>
      <c r="T62" s="26">
        <v>39903</v>
      </c>
      <c r="U62" s="27">
        <v>916.35940000000005</v>
      </c>
      <c r="V62" s="27">
        <f t="shared" si="28"/>
        <v>8.7428290218562132E-2</v>
      </c>
      <c r="W62" s="26">
        <v>39903</v>
      </c>
      <c r="X62" s="27">
        <v>102.6327</v>
      </c>
      <c r="Y62" s="27">
        <f t="shared" si="29"/>
        <v>-1.5478726822918509E-2</v>
      </c>
      <c r="Z62" s="26">
        <v>39903</v>
      </c>
      <c r="AA62" s="27">
        <v>102.8</v>
      </c>
      <c r="AB62" s="27">
        <f t="shared" si="30"/>
        <v>6.9273975452465164E-2</v>
      </c>
      <c r="AC62" s="26">
        <v>39903</v>
      </c>
      <c r="AD62" s="27">
        <v>835.62</v>
      </c>
      <c r="AE62" s="27">
        <f t="shared" si="31"/>
        <v>-8.9745660797335702E-5</v>
      </c>
      <c r="AF62" s="26">
        <v>39903</v>
      </c>
      <c r="AG62" s="27">
        <v>220.98769999999999</v>
      </c>
      <c r="AH62" s="27">
        <f t="shared" si="32"/>
        <v>5.7935484365141177E-2</v>
      </c>
      <c r="AI62" s="26">
        <v>39903</v>
      </c>
      <c r="AJ62" s="27">
        <v>105.87</v>
      </c>
      <c r="AK62" s="27">
        <f t="shared" si="33"/>
        <v>-1.8631813125695174E-2</v>
      </c>
      <c r="AL62" s="26">
        <v>39903</v>
      </c>
      <c r="AM62" s="27">
        <v>136.5479</v>
      </c>
      <c r="AN62" s="27">
        <f t="shared" si="34"/>
        <v>6.2602064578507477E-3</v>
      </c>
      <c r="AO62" s="26">
        <v>39903</v>
      </c>
      <c r="AP62" s="27">
        <v>220.4</v>
      </c>
      <c r="AQ62" s="27">
        <f t="shared" si="35"/>
        <v>4.1735595783901402E-2</v>
      </c>
      <c r="AR62" s="26">
        <v>39903</v>
      </c>
      <c r="AS62" s="27">
        <v>1455.79</v>
      </c>
      <c r="AT62" s="27">
        <f t="shared" si="36"/>
        <v>1.3901367153493105E-2</v>
      </c>
      <c r="AU62" s="26">
        <v>39903</v>
      </c>
      <c r="AV62" s="27">
        <v>704.77</v>
      </c>
      <c r="AW62" s="27">
        <f t="shared" si="37"/>
        <v>3.18891931067804E-2</v>
      </c>
      <c r="AY62" s="27">
        <f t="shared" si="38"/>
        <v>-3.7147816632725483E-3</v>
      </c>
      <c r="AZ62" s="27">
        <f t="shared" si="39"/>
        <v>8.0593245386850754E-3</v>
      </c>
      <c r="BA62" s="27">
        <f t="shared" si="3"/>
        <v>1.7987825953287295E-2</v>
      </c>
      <c r="BC62" s="26">
        <v>39903</v>
      </c>
      <c r="BD62" s="27">
        <v>1194.17</v>
      </c>
      <c r="BE62" s="27">
        <f t="shared" si="40"/>
        <v>3.7371324327845956E-2</v>
      </c>
      <c r="BF62" s="26">
        <v>39903</v>
      </c>
      <c r="BG62" s="27">
        <v>958.88</v>
      </c>
      <c r="BH62" s="27">
        <f t="shared" si="41"/>
        <v>2.8642536849106337E-2</v>
      </c>
      <c r="BI62" s="26">
        <v>39903</v>
      </c>
      <c r="BJ62" s="27">
        <v>854.14</v>
      </c>
      <c r="BK62" s="27">
        <f t="shared" si="42"/>
        <v>6.8864111323847732E-2</v>
      </c>
      <c r="BL62" s="26">
        <v>39903</v>
      </c>
      <c r="BM62" s="27">
        <v>238.73</v>
      </c>
      <c r="BN62" s="27">
        <f t="shared" si="43"/>
        <v>1.1396373496017631E-2</v>
      </c>
      <c r="BP62" s="26">
        <v>39872</v>
      </c>
      <c r="BQ62" s="27">
        <v>2.265E-2</v>
      </c>
      <c r="BR62" s="27">
        <f t="shared" si="44"/>
        <v>2.265E-2</v>
      </c>
      <c r="BT62" s="26">
        <v>39903</v>
      </c>
      <c r="BU62" s="27">
        <v>747.71</v>
      </c>
      <c r="BV62" s="27">
        <f t="shared" si="4"/>
        <v>8.3543459988986601E-2</v>
      </c>
      <c r="BX62" s="6">
        <f>VLOOKUP($A62,Replications!$A:$AK,MATCH(BX$2,Replications!$1:$1,0),FALSE)</f>
        <v>9.5299999999999996E-2</v>
      </c>
      <c r="BY62" s="6">
        <f>VLOOKUP($A62,Replications!$A:$AK,MATCH(BY$2,Replications!$1:$1,0),FALSE)</f>
        <v>0.1237</v>
      </c>
      <c r="BZ62" s="6">
        <f>VLOOKUP($A62,Replications!$A:$AK,MATCH(BZ$2,Replications!$1:$1,0),FALSE)</f>
        <v>9.2999999999999999E-2</v>
      </c>
      <c r="CA62" s="6">
        <f>VLOOKUP($A62,Replications!$A:$AK,MATCH(CA$2,Replications!$1:$1,0),FALSE)</f>
        <v>1.37E-2</v>
      </c>
      <c r="CB62" s="6">
        <f>VLOOKUP($A62,Replications!$A:$AK,MATCH(CB$2,Replications!$1:$1,0),FALSE)</f>
        <v>5.1400000000000001E-2</v>
      </c>
      <c r="CC62" s="6">
        <f>VLOOKUP($A62,Replications!$A:$AK,MATCH(CC$2,Replications!$1:$1,0),FALSE)</f>
        <v>4.4299999999999999E-2</v>
      </c>
      <c r="CD62" s="6">
        <f>VLOOKUP($A62,Replications!$A:$AK,MATCH(CD$2,Replications!$1:$1,0),FALSE)</f>
        <v>9.2200000000000004E-2</v>
      </c>
      <c r="CE62" s="6">
        <f>VLOOKUP($A62,Replications!$A:$AK,MATCH(CE$2,Replications!$1:$1,0),FALSE)</f>
        <v>8.7599999999999997E-2</v>
      </c>
      <c r="CF62" s="6">
        <f>VLOOKUP($A62,Replications!$A:$AK,MATCH(CF$2,Replications!$1:$1,0),FALSE)</f>
        <v>7.3371428571428574E-2</v>
      </c>
      <c r="CG62" s="6" t="str">
        <f>VLOOKUP($A62,Replications!$A:$AK,MATCH(CG$2,Replications!$1:$1,0),FALSE)</f>
        <v>NA</v>
      </c>
      <c r="CH62" s="113">
        <f>VLOOKUP($A62,'[1]Formated Data'!$A:$ZZ,MATCH(CH$1,'[1]Formated Data'!$1:$1,0),FALSE)</f>
        <v>-4.7999999999999996E-3</v>
      </c>
      <c r="CI62" s="113">
        <f>VLOOKUP($A62,'[1]Formated Data'!$A:$ZZ,MATCH(CI$1,'[1]Formated Data'!$1:$1,0),FALSE)</f>
        <v>1.6899999999999998E-2</v>
      </c>
      <c r="CJ62" s="113">
        <f>VLOOKUP($A62,'[1]Formated Data'!$A:$ZZ,MATCH(CJ$1,'[1]Formated Data'!$1:$1,0),FALSE)</f>
        <v>4.1999999999999997E-3</v>
      </c>
      <c r="CK62" s="113">
        <f>VLOOKUP($A62,'[1]Formated Data'!$A:$ZZ,MATCH(CK$1,'[1]Formated Data'!$1:$1,0),FALSE)</f>
        <v>7.4999999999999997E-3</v>
      </c>
      <c r="CL62" s="113">
        <f>VLOOKUP($A62,'[1]Formated Data'!$A:$ZZ,MATCH(CL$1,'[1]Formated Data'!$1:$1,0),FALSE)</f>
        <v>1.12E-2</v>
      </c>
      <c r="CM62" s="113">
        <f>VLOOKUP($A62,'[1]Formated Data'!$A:$ZZ,MATCH(CM$1,'[1]Formated Data'!$1:$1,0),FALSE)</f>
        <v>-6.9999999999999999E-4</v>
      </c>
      <c r="CN62" s="113">
        <f>VLOOKUP($A62,'[1]Formated Data'!$A:$ZZ,MATCH(CN$1,'[1]Formated Data'!$1:$1,0),FALSE)</f>
        <v>3.3000000000000002E-2</v>
      </c>
      <c r="CO62" s="113">
        <f>VLOOKUP($A62,'[1]Formated Data'!$A:$ZZ,MATCH(CO$1,'[1]Formated Data'!$1:$1,0),FALSE)</f>
        <v>0.01</v>
      </c>
      <c r="CP62" s="113">
        <f>VLOOKUP($A62,'[1]Formated Data'!$A:$ZZ,MATCH(CP$1,'[1]Formated Data'!$1:$1,0),FALSE)</f>
        <v>-3.3399999999999999E-2</v>
      </c>
      <c r="CQ62" s="113">
        <f>VLOOKUP($A62,'[1]Formated Data'!$A:$ZZ,MATCH(CQ$1,'[1]Formated Data'!$1:$1,0),FALSE)</f>
        <v>2.98E-2</v>
      </c>
      <c r="CR62" s="113">
        <f>VLOOKUP($A62,'[1]Formated Data'!$A:$ZZ,MATCH(CR$1,'[1]Formated Data'!$1:$1,0),FALSE)</f>
        <v>4.8999999999999998E-3</v>
      </c>
      <c r="CS62" s="113">
        <f>VLOOKUP($A62,'[1]Formated Data'!$A:$ZZ,MATCH(CS$1,'[1]Formated Data'!$1:$1,0),FALSE)</f>
        <v>1.9E-2</v>
      </c>
      <c r="CT62" s="113">
        <f>VLOOKUP($A62,'[1]Formated Data'!$A:$ZZ,MATCH(CT$1,'[1]Formated Data'!$1:$1,0),FALSE)</f>
        <v>2.0999999999999999E-3</v>
      </c>
      <c r="CU62" s="113">
        <f>VLOOKUP($A62,'[1]Formated Data'!$A:$ZZ,MATCH(CU$1,'[1]Formated Data'!$1:$1,0),FALSE)</f>
        <v>8.6999999999999994E-3</v>
      </c>
      <c r="CV62" s="113">
        <f>VLOOKUP($A62,'[1]Formated Data'!$A:$ZZ,MATCH(CV$1,'[1]Formated Data'!$1:$1,0),FALSE)</f>
        <v>7.7299999999999994E-2</v>
      </c>
      <c r="CW62" s="113">
        <f>VLOOKUP($A62,'[1]Formated Data'!$A:$ZZ,MATCH(CW$1,'[1]Formated Data'!$1:$1,0),FALSE)</f>
        <v>1.0999999999999999E-2</v>
      </c>
      <c r="CX62" s="113">
        <f>VLOOKUP($A62,'[1]Formated Data'!$A:$ZZ,MATCH(CX$1,'[1]Formated Data'!$1:$1,0),FALSE)</f>
        <v>6.4000000000000001E-2</v>
      </c>
      <c r="CY62" s="113">
        <f>VLOOKUP($A62,'[1]Formated Data'!$A:$ZZ,MATCH(CY$1,'[1]Formated Data'!$1:$1,0),FALSE)</f>
        <v>1.0999999999999999E-2</v>
      </c>
      <c r="CZ62" s="113">
        <f>VLOOKUP($A62,'[1]Formated Data'!$A:$ZZ,MATCH(CZ$1,'[1]Formated Data'!$1:$1,0),FALSE)</f>
        <v>-1.6400000000000001E-2</v>
      </c>
      <c r="DA62" s="113">
        <f>VLOOKUP($A62,'[1]Formated Data'!$A:$ZZ,MATCH(DA$1,'[1]Formated Data'!$1:$1,0),FALSE)</f>
        <v>6.4000000000000003E-3</v>
      </c>
      <c r="DB62" s="113">
        <f>VLOOKUP($A62,'[1]Formated Data'!$A:$ZZ,MATCH(DB$1,'[1]Formated Data'!$1:$1,0),FALSE)</f>
        <v>6.3E-3</v>
      </c>
      <c r="DC62" s="113">
        <f>VLOOKUP($A62,'[1]Formated Data'!$A:$ZZ,MATCH(DC$1,'[1]Formated Data'!$1:$1,0),FALSE)</f>
        <v>1.2699999999999999E-2</v>
      </c>
      <c r="DD62" s="113">
        <f>VLOOKUP($A62,'[1]Formated Data'!$A:$ZZ,MATCH(DD$1,'[1]Formated Data'!$1:$1,0),FALSE)</f>
        <v>5.0999999999999997E-2</v>
      </c>
      <c r="DF62" s="26">
        <v>39903</v>
      </c>
      <c r="DG62" s="27">
        <v>4346.7879000000003</v>
      </c>
      <c r="DH62" s="27">
        <f t="shared" si="5"/>
        <v>2.7066385153551309E-4</v>
      </c>
      <c r="DI62" s="26">
        <v>39903</v>
      </c>
      <c r="DJ62" s="27">
        <v>8318.4699999999993</v>
      </c>
      <c r="DK62" s="27">
        <f t="shared" si="6"/>
        <v>1.656623377258204E-2</v>
      </c>
      <c r="DL62" s="26">
        <v>39903</v>
      </c>
      <c r="DM62" s="27">
        <v>12823.36</v>
      </c>
      <c r="DN62" s="27">
        <f t="shared" si="7"/>
        <v>-6.1460195029551246E-3</v>
      </c>
      <c r="DO62" s="26">
        <v>39903</v>
      </c>
      <c r="DP62" s="27">
        <v>6293.69</v>
      </c>
      <c r="DQ62" s="27">
        <f t="shared" si="8"/>
        <v>9.9572504188303324E-3</v>
      </c>
      <c r="DR62" s="26">
        <v>39903</v>
      </c>
      <c r="DS62" s="27">
        <v>10356.09</v>
      </c>
      <c r="DT62" s="27">
        <f t="shared" si="9"/>
        <v>-2.0564560747451499E-2</v>
      </c>
      <c r="DU62" s="26">
        <v>39903</v>
      </c>
      <c r="DV62" s="27">
        <v>3974.39</v>
      </c>
      <c r="DW62" s="27">
        <f t="shared" si="10"/>
        <v>3.4604030759138427E-2</v>
      </c>
      <c r="DX62" s="26">
        <v>39903</v>
      </c>
      <c r="DY62" s="27">
        <v>3785.39</v>
      </c>
      <c r="DZ62" s="27">
        <f t="shared" si="11"/>
        <v>4.3086637570803887E-3</v>
      </c>
      <c r="EA62" s="26">
        <v>39903</v>
      </c>
      <c r="EB62" s="27">
        <v>5560.63</v>
      </c>
      <c r="EC62" s="27">
        <f t="shared" si="12"/>
        <v>2.0692376879164476E-2</v>
      </c>
      <c r="ED62" s="26">
        <v>39903</v>
      </c>
      <c r="EE62" s="27">
        <v>10342.89</v>
      </c>
      <c r="EF62" s="27">
        <f t="shared" si="13"/>
        <v>2.7258443214638994E-2</v>
      </c>
      <c r="EG62" s="26">
        <v>39903</v>
      </c>
      <c r="EH62" s="27">
        <v>2778.84</v>
      </c>
      <c r="EI62" s="27">
        <f t="shared" si="14"/>
        <v>2.1024085740766196E-3</v>
      </c>
      <c r="EK62" s="26">
        <v>39903</v>
      </c>
      <c r="EL62" s="27">
        <v>85.43</v>
      </c>
      <c r="EM62" s="27">
        <f t="shared" si="15"/>
        <v>-2.929279156440312E-2</v>
      </c>
      <c r="EO62" s="26">
        <v>39903</v>
      </c>
      <c r="EP62" s="27">
        <v>5083.7555000000002</v>
      </c>
      <c r="EQ62" s="27">
        <f t="shared" si="16"/>
        <v>2.9666724559512136E-2</v>
      </c>
      <c r="ES62" s="26">
        <v>39903</v>
      </c>
      <c r="ET62" s="27">
        <v>687.03409999999997</v>
      </c>
      <c r="EU62" s="27">
        <f t="shared" si="17"/>
        <v>0.14386740187994507</v>
      </c>
      <c r="EW62" s="26">
        <v>39903</v>
      </c>
      <c r="EX62" s="27">
        <v>956.35839999999996</v>
      </c>
      <c r="EY62" s="27">
        <f t="shared" si="18"/>
        <v>7.6132967840295995E-2</v>
      </c>
      <c r="FA62" s="26">
        <v>39903</v>
      </c>
      <c r="FB62" s="27">
        <v>77.651200000000003</v>
      </c>
      <c r="FC62" s="27">
        <f t="shared" si="19"/>
        <v>2.323828499216618E-2</v>
      </c>
      <c r="FE62" s="26">
        <v>39903</v>
      </c>
      <c r="FF62" s="27">
        <v>390.3587</v>
      </c>
      <c r="FG62" s="27">
        <f t="shared" si="20"/>
        <v>7.9432695891859417E-2</v>
      </c>
      <c r="FI62" s="6">
        <f>VLOOKUP($A62,Funds!$A:$CD,MATCH(Factors!FI$1,Funds!$1:$1,0),FALSE)</f>
        <v>5.8000000000000003E-2</v>
      </c>
      <c r="FJ62" s="6">
        <f>VLOOKUP($A62,Funds!$A:$CD,MATCH(Factors!FJ$1,Funds!$1:$1,0),FALSE)</f>
        <v>5.8050000000000004E-2</v>
      </c>
    </row>
    <row r="63" spans="1:166" x14ac:dyDescent="0.25">
      <c r="A63" s="26">
        <f t="shared" si="21"/>
        <v>39872</v>
      </c>
      <c r="B63" s="26">
        <v>39871</v>
      </c>
      <c r="C63" s="27">
        <v>445.72329999999999</v>
      </c>
      <c r="D63" s="27">
        <f t="shared" si="22"/>
        <v>-0.1331258156301478</v>
      </c>
      <c r="E63" s="26">
        <v>39871</v>
      </c>
      <c r="F63" s="27">
        <v>353.94819999999999</v>
      </c>
      <c r="G63" s="27">
        <f t="shared" si="23"/>
        <v>-7.5103445482564868E-2</v>
      </c>
      <c r="H63" s="26">
        <v>39871</v>
      </c>
      <c r="I63" s="27">
        <v>1858.2873999999999</v>
      </c>
      <c r="J63" s="27">
        <f t="shared" si="24"/>
        <v>5.1621122046543233E-2</v>
      </c>
      <c r="K63" s="26">
        <v>39871</v>
      </c>
      <c r="L63" s="27">
        <v>982.94</v>
      </c>
      <c r="M63" s="27">
        <f t="shared" si="25"/>
        <v>-0.12075003616057922</v>
      </c>
      <c r="N63" s="26">
        <v>39871</v>
      </c>
      <c r="O63" s="27">
        <v>791.94</v>
      </c>
      <c r="P63" s="27">
        <f t="shared" si="26"/>
        <v>-0.10720043290531311</v>
      </c>
      <c r="Q63" s="26"/>
      <c r="S63" s="27" t="e">
        <f t="shared" si="27"/>
        <v>#DIV/0!</v>
      </c>
      <c r="T63" s="26">
        <v>39871</v>
      </c>
      <c r="U63" s="27">
        <v>842.68489999999997</v>
      </c>
      <c r="V63" s="27">
        <f t="shared" si="28"/>
        <v>-0.10613412789501264</v>
      </c>
      <c r="W63" s="26">
        <v>39871</v>
      </c>
      <c r="X63" s="27">
        <v>104.24630000000001</v>
      </c>
      <c r="Y63" s="27">
        <f t="shared" si="29"/>
        <v>-1.0159870789231973E-2</v>
      </c>
      <c r="Z63" s="26">
        <v>39871</v>
      </c>
      <c r="AA63" s="27">
        <v>96.14</v>
      </c>
      <c r="AB63" s="27">
        <f t="shared" si="30"/>
        <v>2.0702834695827566E-2</v>
      </c>
      <c r="AC63" s="26">
        <v>39871</v>
      </c>
      <c r="AD63" s="27">
        <v>835.69500000000005</v>
      </c>
      <c r="AE63" s="27">
        <f t="shared" si="31"/>
        <v>2.3484624048111247E-3</v>
      </c>
      <c r="AF63" s="26">
        <v>39871</v>
      </c>
      <c r="AG63" s="27">
        <v>208.88579999999999</v>
      </c>
      <c r="AH63" s="27">
        <f t="shared" si="32"/>
        <v>-4.6121276412112833E-2</v>
      </c>
      <c r="AI63" s="26">
        <v>39871</v>
      </c>
      <c r="AJ63" s="27">
        <v>107.88</v>
      </c>
      <c r="AK63" s="27">
        <f t="shared" si="33"/>
        <v>1.8889308651303338E-2</v>
      </c>
      <c r="AL63" s="26">
        <v>39871</v>
      </c>
      <c r="AM63" s="27">
        <v>135.69839999999999</v>
      </c>
      <c r="AN63" s="27">
        <f t="shared" si="34"/>
        <v>2.4800037233299044E-3</v>
      </c>
      <c r="AO63" s="26">
        <v>39871</v>
      </c>
      <c r="AP63" s="27">
        <v>211.57</v>
      </c>
      <c r="AQ63" s="27">
        <f t="shared" si="35"/>
        <v>-3.9932840223260935E-2</v>
      </c>
      <c r="AR63" s="26">
        <v>39871</v>
      </c>
      <c r="AS63" s="27">
        <v>1435.83</v>
      </c>
      <c r="AT63" s="27">
        <f t="shared" si="36"/>
        <v>-3.7744489235188583E-3</v>
      </c>
      <c r="AU63" s="26">
        <v>39871</v>
      </c>
      <c r="AV63" s="27">
        <v>682.99</v>
      </c>
      <c r="AW63" s="27">
        <f t="shared" si="37"/>
        <v>-3.1027438072808833E-2</v>
      </c>
      <c r="AY63" s="27">
        <f t="shared" si="38"/>
        <v>-5.8022370147582936E-2</v>
      </c>
      <c r="AZ63" s="27">
        <f t="shared" si="39"/>
        <v>-1.3549603255266107E-2</v>
      </c>
      <c r="BA63" s="27">
        <f t="shared" si="3"/>
        <v>-2.7252989149289975E-2</v>
      </c>
      <c r="BC63" s="26">
        <v>39871</v>
      </c>
      <c r="BD63" s="27">
        <v>1151.1500000000001</v>
      </c>
      <c r="BE63" s="27">
        <f t="shared" si="40"/>
        <v>6.3027781177333875E-3</v>
      </c>
      <c r="BF63" s="26">
        <v>39871</v>
      </c>
      <c r="BG63" s="27">
        <v>932.18</v>
      </c>
      <c r="BH63" s="27">
        <f t="shared" si="41"/>
        <v>4.839978872252404E-3</v>
      </c>
      <c r="BI63" s="26">
        <v>39871</v>
      </c>
      <c r="BJ63" s="27">
        <v>799.11</v>
      </c>
      <c r="BK63" s="27">
        <f t="shared" si="42"/>
        <v>1.2916392029610257E-2</v>
      </c>
      <c r="BL63" s="26">
        <v>39872</v>
      </c>
      <c r="BM63" s="27">
        <v>236.04</v>
      </c>
      <c r="BN63" s="27">
        <f t="shared" si="43"/>
        <v>7.4693755602031064E-3</v>
      </c>
      <c r="BP63" s="26">
        <v>39844</v>
      </c>
      <c r="BQ63" s="27">
        <v>3.7670000000000002E-2</v>
      </c>
      <c r="BR63" s="27">
        <f t="shared" si="44"/>
        <v>3.7670000000000002E-2</v>
      </c>
      <c r="BT63" s="26">
        <v>39871</v>
      </c>
      <c r="BU63" s="27">
        <v>690.06</v>
      </c>
      <c r="BV63" s="27">
        <f t="shared" si="4"/>
        <v>-5.5126519881695812E-2</v>
      </c>
      <c r="BX63" s="6">
        <f>VLOOKUP($A63,Replications!$A:$AK,MATCH(BX$2,Replications!$1:$1,0),FALSE)</f>
        <v>-5.6800000000000003E-2</v>
      </c>
      <c r="BY63" s="6">
        <f>VLOOKUP($A63,Replications!$A:$AK,MATCH(BY$2,Replications!$1:$1,0),FALSE)</f>
        <v>-6.6600000000000006E-2</v>
      </c>
      <c r="BZ63" s="6">
        <f>VLOOKUP($A63,Replications!$A:$AK,MATCH(BZ$2,Replications!$1:$1,0),FALSE)</f>
        <v>-5.96E-2</v>
      </c>
      <c r="CA63" s="6">
        <f>VLOOKUP($A63,Replications!$A:$AK,MATCH(CA$2,Replications!$1:$1,0),FALSE)</f>
        <v>-1.67E-2</v>
      </c>
      <c r="CB63" s="6">
        <f>VLOOKUP($A63,Replications!$A:$AK,MATCH(CB$2,Replications!$1:$1,0),FALSE)</f>
        <v>-0.14480000000000001</v>
      </c>
      <c r="CC63" s="6">
        <f>VLOOKUP($A63,Replications!$A:$AK,MATCH(CC$2,Replications!$1:$1,0),FALSE)</f>
        <v>-0.14649999999999999</v>
      </c>
      <c r="CD63" s="6">
        <f>VLOOKUP($A63,Replications!$A:$AK,MATCH(CD$2,Replications!$1:$1,0),FALSE)</f>
        <v>-6.4000000000000001E-2</v>
      </c>
      <c r="CE63" s="6">
        <f>VLOOKUP($A63,Replications!$A:$AK,MATCH(CE$2,Replications!$1:$1,0),FALSE)</f>
        <v>-0.106</v>
      </c>
      <c r="CF63" s="6">
        <f>VLOOKUP($A63,Replications!$A:$AK,MATCH(CF$2,Replications!$1:$1,0),FALSE)</f>
        <v>-7.9285714285714279E-2</v>
      </c>
      <c r="CG63" s="6" t="str">
        <f>VLOOKUP($A63,Replications!$A:$AK,MATCH(CG$2,Replications!$1:$1,0),FALSE)</f>
        <v>NA</v>
      </c>
      <c r="CH63" s="113">
        <f>VLOOKUP($A63,'[1]Formated Data'!$A:$ZZ,MATCH(CH$1,'[1]Formated Data'!$1:$1,0),FALSE)</f>
        <v>-3.7000000000000002E-3</v>
      </c>
      <c r="CI63" s="113">
        <f>VLOOKUP($A63,'[1]Formated Data'!$A:$ZZ,MATCH(CI$1,'[1]Formated Data'!$1:$1,0),FALSE)</f>
        <v>4.0500000000000001E-2</v>
      </c>
      <c r="CJ63" s="113">
        <f>VLOOKUP($A63,'[1]Formated Data'!$A:$ZZ,MATCH(CJ$1,'[1]Formated Data'!$1:$1,0),FALSE)</f>
        <v>7.6E-3</v>
      </c>
      <c r="CK63" s="113">
        <f>VLOOKUP($A63,'[1]Formated Data'!$A:$ZZ,MATCH(CK$1,'[1]Formated Data'!$1:$1,0),FALSE)</f>
        <v>1.95E-2</v>
      </c>
      <c r="CL63" s="113">
        <f>VLOOKUP($A63,'[1]Formated Data'!$A:$ZZ,MATCH(CL$1,'[1]Formated Data'!$1:$1,0),FALSE)</f>
        <v>2.3800000000000002E-2</v>
      </c>
      <c r="CM63" s="113">
        <f>VLOOKUP($A63,'[1]Formated Data'!$A:$ZZ,MATCH(CM$1,'[1]Formated Data'!$1:$1,0),FALSE)</f>
        <v>7.4000000000000003E-3</v>
      </c>
      <c r="CN63" s="113">
        <f>VLOOKUP($A63,'[1]Formated Data'!$A:$ZZ,MATCH(CN$1,'[1]Formated Data'!$1:$1,0),FALSE)</f>
        <v>-5.4000000000000003E-3</v>
      </c>
      <c r="CO63" s="113">
        <f>VLOOKUP($A63,'[1]Formated Data'!$A:$ZZ,MATCH(CO$1,'[1]Formated Data'!$1:$1,0),FALSE)</f>
        <v>1.2E-2</v>
      </c>
      <c r="CP63" s="113">
        <f>VLOOKUP($A63,'[1]Formated Data'!$A:$ZZ,MATCH(CP$1,'[1]Formated Data'!$1:$1,0),FALSE)</f>
        <v>5.4399999999999997E-2</v>
      </c>
      <c r="CQ63" s="113">
        <f>VLOOKUP($A63,'[1]Formated Data'!$A:$ZZ,MATCH(CQ$1,'[1]Formated Data'!$1:$1,0),FALSE)</f>
        <v>-5.21E-2</v>
      </c>
      <c r="CR63" s="113">
        <f>VLOOKUP($A63,'[1]Formated Data'!$A:$ZZ,MATCH(CR$1,'[1]Formated Data'!$1:$1,0),FALSE)</f>
        <v>-2.8E-3</v>
      </c>
      <c r="CS63" s="113">
        <f>VLOOKUP($A63,'[1]Formated Data'!$A:$ZZ,MATCH(CS$1,'[1]Formated Data'!$1:$1,0),FALSE)</f>
        <v>-8.9999999999999993E-3</v>
      </c>
      <c r="CT63" s="113">
        <f>VLOOKUP($A63,'[1]Formated Data'!$A:$ZZ,MATCH(CT$1,'[1]Formated Data'!$1:$1,0),FALSE)</f>
        <v>2.0999999999999999E-3</v>
      </c>
      <c r="CU63" s="113">
        <f>VLOOKUP($A63,'[1]Formated Data'!$A:$ZZ,MATCH(CU$1,'[1]Formated Data'!$1:$1,0),FALSE)</f>
        <v>-6.9999999999999999E-4</v>
      </c>
      <c r="CV63" s="113">
        <f>VLOOKUP($A63,'[1]Formated Data'!$A:$ZZ,MATCH(CV$1,'[1]Formated Data'!$1:$1,0),FALSE)</f>
        <v>-2.2599999999999999E-2</v>
      </c>
      <c r="CW63" s="113">
        <f>VLOOKUP($A63,'[1]Formated Data'!$A:$ZZ,MATCH(CW$1,'[1]Formated Data'!$1:$1,0),FALSE)</f>
        <v>2.76E-2</v>
      </c>
      <c r="CX63" s="113">
        <f>VLOOKUP($A63,'[1]Formated Data'!$A:$ZZ,MATCH(CX$1,'[1]Formated Data'!$1:$1,0),FALSE)</f>
        <v>1.7100000000000001E-2</v>
      </c>
      <c r="CY63" s="113">
        <f>VLOOKUP($A63,'[1]Formated Data'!$A:$ZZ,MATCH(CY$1,'[1]Formated Data'!$1:$1,0),FALSE)</f>
        <v>1.0999999999999999E-2</v>
      </c>
      <c r="CZ63" s="113">
        <f>VLOOKUP($A63,'[1]Formated Data'!$A:$ZZ,MATCH(CZ$1,'[1]Formated Data'!$1:$1,0),FALSE)</f>
        <v>-2.0999999999999999E-3</v>
      </c>
      <c r="DA63" s="113">
        <f>VLOOKUP($A63,'[1]Formated Data'!$A:$ZZ,MATCH(DA$1,'[1]Formated Data'!$1:$1,0),FALSE)</f>
        <v>2.4E-2</v>
      </c>
      <c r="DB63" s="113">
        <f>VLOOKUP($A63,'[1]Formated Data'!$A:$ZZ,MATCH(DB$1,'[1]Formated Data'!$1:$1,0),FALSE)</f>
        <v>4.4000000000000003E-3</v>
      </c>
      <c r="DC63" s="113">
        <f>VLOOKUP($A63,'[1]Formated Data'!$A:$ZZ,MATCH(DC$1,'[1]Formated Data'!$1:$1,0),FALSE)</f>
        <v>7.1999999999999998E-3</v>
      </c>
      <c r="DD63" s="113">
        <f>VLOOKUP($A63,'[1]Formated Data'!$A:$ZZ,MATCH(DD$1,'[1]Formated Data'!$1:$1,0),FALSE)</f>
        <v>3.9E-2</v>
      </c>
      <c r="DF63" s="26">
        <v>39872</v>
      </c>
      <c r="DG63" s="27">
        <v>4345.6117000000004</v>
      </c>
      <c r="DH63" s="27">
        <f t="shared" si="5"/>
        <v>-3.7142357678143778E-3</v>
      </c>
      <c r="DI63" s="26">
        <v>39872</v>
      </c>
      <c r="DJ63" s="27">
        <v>8182.91</v>
      </c>
      <c r="DK63" s="27">
        <f t="shared" si="6"/>
        <v>-1.2142225076628321E-2</v>
      </c>
      <c r="DL63" s="26">
        <v>39872</v>
      </c>
      <c r="DM63" s="27">
        <v>12902.66</v>
      </c>
      <c r="DN63" s="27">
        <f t="shared" si="7"/>
        <v>-1.2246022751902785E-3</v>
      </c>
      <c r="DO63" s="26">
        <v>39872</v>
      </c>
      <c r="DP63" s="27">
        <v>6231.64</v>
      </c>
      <c r="DQ63" s="27">
        <f t="shared" si="8"/>
        <v>5.1826676624442403E-3</v>
      </c>
      <c r="DR63" s="26">
        <v>39872</v>
      </c>
      <c r="DS63" s="27">
        <v>10573.53</v>
      </c>
      <c r="DT63" s="27">
        <f t="shared" si="9"/>
        <v>-1.9868649819058115E-3</v>
      </c>
      <c r="DU63" s="26">
        <v>39872</v>
      </c>
      <c r="DV63" s="27">
        <v>3841.46</v>
      </c>
      <c r="DW63" s="27">
        <f t="shared" si="10"/>
        <v>2.3551385932050195E-2</v>
      </c>
      <c r="DX63" s="26">
        <v>39872</v>
      </c>
      <c r="DY63" s="27">
        <v>3769.15</v>
      </c>
      <c r="DZ63" s="27">
        <f t="shared" si="11"/>
        <v>2.5988327862573879E-3</v>
      </c>
      <c r="EA63" s="26">
        <v>39872</v>
      </c>
      <c r="EB63" s="27">
        <v>5447.9</v>
      </c>
      <c r="EC63" s="27">
        <f t="shared" si="12"/>
        <v>1.995567449259994E-3</v>
      </c>
      <c r="ED63" s="26">
        <v>39872</v>
      </c>
      <c r="EE63" s="27">
        <v>10068.44</v>
      </c>
      <c r="EF63" s="27">
        <f t="shared" si="13"/>
        <v>-3.9590823284993748E-2</v>
      </c>
      <c r="EG63" s="26">
        <v>39872</v>
      </c>
      <c r="EH63" s="27">
        <v>2773.01</v>
      </c>
      <c r="EI63" s="27">
        <f t="shared" si="14"/>
        <v>-3.7865315873614191E-3</v>
      </c>
      <c r="EK63" s="26">
        <v>39871</v>
      </c>
      <c r="EL63" s="27">
        <v>88.007999999999996</v>
      </c>
      <c r="EM63" s="27">
        <f t="shared" si="15"/>
        <v>2.3360736752752853E-2</v>
      </c>
      <c r="EO63" s="26">
        <v>39871</v>
      </c>
      <c r="EP63" s="27">
        <v>4937.2825000000003</v>
      </c>
      <c r="EQ63" s="27">
        <f t="shared" si="16"/>
        <v>-6.9296163308611436E-2</v>
      </c>
      <c r="ES63" s="26">
        <v>39871</v>
      </c>
      <c r="ET63" s="27">
        <v>600.62390000000005</v>
      </c>
      <c r="EU63" s="27">
        <f t="shared" si="17"/>
        <v>-5.6463525346204801E-2</v>
      </c>
      <c r="EW63" s="26">
        <v>39871</v>
      </c>
      <c r="EX63" s="27">
        <v>888.69910000000004</v>
      </c>
      <c r="EY63" s="27">
        <f t="shared" si="18"/>
        <v>-0.10148025893409784</v>
      </c>
      <c r="FA63" s="26">
        <v>39871</v>
      </c>
      <c r="FB63" s="27">
        <v>75.887699999999995</v>
      </c>
      <c r="FC63" s="27">
        <f t="shared" si="19"/>
        <v>-9.2928356021768521E-2</v>
      </c>
      <c r="FE63" s="26">
        <v>39871</v>
      </c>
      <c r="FF63" s="27">
        <v>361.63319999999999</v>
      </c>
      <c r="FG63" s="27">
        <f t="shared" si="20"/>
        <v>-6.5289577255537967E-2</v>
      </c>
      <c r="FI63" s="6">
        <f>VLOOKUP($A63,Funds!$A:$CD,MATCH(Factors!FI$1,Funds!$1:$1,0),FALSE)</f>
        <v>-0.12620000000000001</v>
      </c>
      <c r="FJ63" s="6">
        <f>VLOOKUP($A63,Funds!$A:$CD,MATCH(Factors!FJ$1,Funds!$1:$1,0),FALSE)</f>
        <v>-0.12545000000000001</v>
      </c>
    </row>
    <row r="64" spans="1:166" x14ac:dyDescent="0.25">
      <c r="A64" s="26">
        <f t="shared" si="21"/>
        <v>39844</v>
      </c>
      <c r="B64" s="26">
        <v>39843</v>
      </c>
      <c r="C64" s="27">
        <v>514.173</v>
      </c>
      <c r="D64" s="27">
        <f t="shared" si="22"/>
        <v>-0.11479409618262026</v>
      </c>
      <c r="E64" s="26">
        <v>39843</v>
      </c>
      <c r="F64" s="27">
        <v>382.68950000000001</v>
      </c>
      <c r="G64" s="27">
        <f t="shared" si="23"/>
        <v>-4.8091716031525511E-2</v>
      </c>
      <c r="H64" s="26">
        <v>39843</v>
      </c>
      <c r="I64" s="27">
        <v>1767.0693000000001</v>
      </c>
      <c r="J64" s="27">
        <f t="shared" si="24"/>
        <v>6.5541208482722269E-4</v>
      </c>
      <c r="K64" s="26">
        <v>39843</v>
      </c>
      <c r="L64" s="27">
        <v>1117.9301</v>
      </c>
      <c r="M64" s="27">
        <f t="shared" si="25"/>
        <v>-0.10344681294710167</v>
      </c>
      <c r="N64" s="26">
        <v>39843</v>
      </c>
      <c r="O64" s="27">
        <v>887.03</v>
      </c>
      <c r="P64" s="27">
        <f t="shared" si="26"/>
        <v>-8.3968440836896141E-2</v>
      </c>
      <c r="Q64" s="26"/>
      <c r="S64" s="27" t="e">
        <f t="shared" si="27"/>
        <v>#DIV/0!</v>
      </c>
      <c r="T64" s="26">
        <v>39843</v>
      </c>
      <c r="U64" s="27">
        <v>942.74199999999996</v>
      </c>
      <c r="V64" s="27">
        <f t="shared" si="28"/>
        <v>-8.4189691643008269E-2</v>
      </c>
      <c r="W64" s="26">
        <v>39843</v>
      </c>
      <c r="X64" s="27">
        <v>105.3163</v>
      </c>
      <c r="Y64" s="27">
        <f t="shared" si="29"/>
        <v>-7.8774863980686116E-2</v>
      </c>
      <c r="Z64" s="26">
        <v>39843</v>
      </c>
      <c r="AA64" s="27">
        <v>94.19</v>
      </c>
      <c r="AB64" s="27">
        <f t="shared" si="30"/>
        <v>-3.6123618501841981E-2</v>
      </c>
      <c r="AC64" s="26">
        <v>39843</v>
      </c>
      <c r="AD64" s="27">
        <v>833.73699999999997</v>
      </c>
      <c r="AE64" s="27">
        <f t="shared" si="31"/>
        <v>-2.0181922882561043E-2</v>
      </c>
      <c r="AF64" s="26">
        <v>39843</v>
      </c>
      <c r="AG64" s="27">
        <v>218.98570000000001</v>
      </c>
      <c r="AH64" s="27">
        <f t="shared" si="32"/>
        <v>-2.9944769687648365E-2</v>
      </c>
      <c r="AI64" s="26">
        <v>39843</v>
      </c>
      <c r="AJ64" s="27">
        <v>105.88</v>
      </c>
      <c r="AK64" s="27">
        <f t="shared" si="33"/>
        <v>1.4467758934559649E-2</v>
      </c>
      <c r="AL64" s="26">
        <v>39843</v>
      </c>
      <c r="AM64" s="27">
        <v>135.36269999999999</v>
      </c>
      <c r="AN64" s="27">
        <f t="shared" si="34"/>
        <v>5.1354745004681401E-3</v>
      </c>
      <c r="AO64" s="26">
        <v>39843</v>
      </c>
      <c r="AP64" s="27">
        <v>220.37</v>
      </c>
      <c r="AQ64" s="27">
        <f t="shared" si="35"/>
        <v>-3.9949464145682567E-2</v>
      </c>
      <c r="AR64" s="26">
        <v>39843</v>
      </c>
      <c r="AS64" s="27">
        <v>1441.27</v>
      </c>
      <c r="AT64" s="27">
        <f t="shared" si="36"/>
        <v>-8.8233271439377425E-3</v>
      </c>
      <c r="AU64" s="26">
        <v>39843</v>
      </c>
      <c r="AV64" s="27">
        <v>704.86</v>
      </c>
      <c r="AW64" s="27">
        <f t="shared" si="37"/>
        <v>5.9939849624060182E-2</v>
      </c>
      <c r="AY64" s="27">
        <f t="shared" si="38"/>
        <v>-6.6702380151094753E-2</v>
      </c>
      <c r="AZ64" s="27">
        <f t="shared" si="39"/>
        <v>-1.9478372110205533E-2</v>
      </c>
      <c r="BA64" s="27">
        <f t="shared" si="3"/>
        <v>6.8763176767997924E-2</v>
      </c>
      <c r="BC64" s="26">
        <v>39843</v>
      </c>
      <c r="BD64" s="27">
        <v>1143.94</v>
      </c>
      <c r="BE64" s="27">
        <f t="shared" si="40"/>
        <v>-1.7801357789839489E-3</v>
      </c>
      <c r="BF64" s="26">
        <v>39843</v>
      </c>
      <c r="BG64" s="27">
        <v>927.69</v>
      </c>
      <c r="BH64" s="27">
        <f t="shared" si="41"/>
        <v>-8.1576358893212797E-3</v>
      </c>
      <c r="BI64" s="26">
        <v>39843</v>
      </c>
      <c r="BJ64" s="27">
        <v>788.92</v>
      </c>
      <c r="BK64" s="27">
        <f t="shared" si="42"/>
        <v>-1.2603411807406872E-2</v>
      </c>
      <c r="BL64" s="26">
        <v>39844</v>
      </c>
      <c r="BM64" s="27">
        <v>234.29</v>
      </c>
      <c r="BN64" s="27">
        <f t="shared" si="43"/>
        <v>5.7169930511686617E-2</v>
      </c>
      <c r="BP64" s="26">
        <v>39813</v>
      </c>
      <c r="BQ64" s="27">
        <v>2.8900000000000002E-3</v>
      </c>
      <c r="BR64" s="27">
        <f t="shared" si="44"/>
        <v>2.8900000000000002E-3</v>
      </c>
      <c r="BT64" s="26">
        <v>39843</v>
      </c>
      <c r="BU64" s="27">
        <v>730.32</v>
      </c>
      <c r="BV64" s="27">
        <f t="shared" si="4"/>
        <v>-1.3214430482367256E-2</v>
      </c>
      <c r="BX64" s="6">
        <f>VLOOKUP($A64,Replications!$A:$AK,MATCH(BX$2,Replications!$1:$1,0),FALSE)</f>
        <v>-3.09E-2</v>
      </c>
      <c r="BY64" s="6">
        <f>VLOOKUP($A64,Replications!$A:$AK,MATCH(BY$2,Replications!$1:$1,0),FALSE)</f>
        <v>-1.17E-2</v>
      </c>
      <c r="BZ64" s="6">
        <f>VLOOKUP($A64,Replications!$A:$AK,MATCH(BZ$2,Replications!$1:$1,0),FALSE)</f>
        <v>-6.3100000000000003E-2</v>
      </c>
      <c r="CA64" s="6">
        <f>VLOOKUP($A64,Replications!$A:$AK,MATCH(CA$2,Replications!$1:$1,0),FALSE)</f>
        <v>-8.5099999999999995E-2</v>
      </c>
      <c r="CB64" s="6">
        <f>VLOOKUP($A64,Replications!$A:$AK,MATCH(CB$2,Replications!$1:$1,0),FALSE)</f>
        <v>-1.2999999999999999E-3</v>
      </c>
      <c r="CC64" s="6">
        <f>VLOOKUP($A64,Replications!$A:$AK,MATCH(CC$2,Replications!$1:$1,0),FALSE)</f>
        <v>5.7000000000000002E-3</v>
      </c>
      <c r="CD64" s="6">
        <f>VLOOKUP($A64,Replications!$A:$AK,MATCH(CD$2,Replications!$1:$1,0),FALSE)</f>
        <v>-5.0000000000000001E-3</v>
      </c>
      <c r="CE64" s="6">
        <f>VLOOKUP($A64,Replications!$A:$AK,MATCH(CE$2,Replications!$1:$1,0),FALSE)</f>
        <v>-8.4000000000000005E-2</v>
      </c>
      <c r="CF64" s="6">
        <f>VLOOKUP($A64,Replications!$A:$AK,MATCH(CF$2,Replications!$1:$1,0),FALSE)</f>
        <v>-2.7342857142857141E-2</v>
      </c>
      <c r="CG64" s="6" t="str">
        <f>VLOOKUP($A64,Replications!$A:$AK,MATCH(CG$2,Replications!$1:$1,0),FALSE)</f>
        <v>NA</v>
      </c>
      <c r="CH64" s="113">
        <f>VLOOKUP($A64,'[1]Formated Data'!$A:$ZZ,MATCH(CH$1,'[1]Formated Data'!$1:$1,0),FALSE)</f>
        <v>1.9099999999999999E-2</v>
      </c>
      <c r="CI64" s="113">
        <f>VLOOKUP($A64,'[1]Formated Data'!$A:$ZZ,MATCH(CI$1,'[1]Formated Data'!$1:$1,0),FALSE)</f>
        <v>1.15E-2</v>
      </c>
      <c r="CJ64" s="113">
        <f>VLOOKUP($A64,'[1]Formated Data'!$A:$ZZ,MATCH(CJ$1,'[1]Formated Data'!$1:$1,0),FALSE)</f>
        <v>2.01E-2</v>
      </c>
      <c r="CK64" s="113">
        <f>VLOOKUP($A64,'[1]Formated Data'!$A:$ZZ,MATCH(CK$1,'[1]Formated Data'!$1:$1,0),FALSE)</f>
        <v>3.56E-2</v>
      </c>
      <c r="CL64" s="113">
        <f>VLOOKUP($A64,'[1]Formated Data'!$A:$ZZ,MATCH(CL$1,'[1]Formated Data'!$1:$1,0),FALSE)</f>
        <v>3.7900000000000003E-2</v>
      </c>
      <c r="CM64" s="113">
        <f>VLOOKUP($A64,'[1]Formated Data'!$A:$ZZ,MATCH(CM$1,'[1]Formated Data'!$1:$1,0),FALSE)</f>
        <v>2.0500000000000001E-2</v>
      </c>
      <c r="CN64" s="113">
        <f>VLOOKUP($A64,'[1]Formated Data'!$A:$ZZ,MATCH(CN$1,'[1]Formated Data'!$1:$1,0),FALSE)</f>
        <v>6.5000000000000002E-2</v>
      </c>
      <c r="CO64" s="113">
        <f>VLOOKUP($A64,'[1]Formated Data'!$A:$ZZ,MATCH(CO$1,'[1]Formated Data'!$1:$1,0),FALSE)</f>
        <v>-6.0000000000000001E-3</v>
      </c>
      <c r="CP64" s="113">
        <f>VLOOKUP($A64,'[1]Formated Data'!$A:$ZZ,MATCH(CP$1,'[1]Formated Data'!$1:$1,0),FALSE)</f>
        <v>4.9500000000000002E-2</v>
      </c>
      <c r="CQ64" s="113">
        <f>VLOOKUP($A64,'[1]Formated Data'!$A:$ZZ,MATCH(CQ$1,'[1]Formated Data'!$1:$1,0),FALSE)</f>
        <v>1.04E-2</v>
      </c>
      <c r="CR64" s="113">
        <f>VLOOKUP($A64,'[1]Formated Data'!$A:$ZZ,MATCH(CR$1,'[1]Formated Data'!$1:$1,0),FALSE)</f>
        <v>1.41E-2</v>
      </c>
      <c r="CS64" s="113">
        <f>VLOOKUP($A64,'[1]Formated Data'!$A:$ZZ,MATCH(CS$1,'[1]Formated Data'!$1:$1,0),FALSE)</f>
        <v>2.7E-2</v>
      </c>
      <c r="CT64" s="113">
        <f>VLOOKUP($A64,'[1]Formated Data'!$A:$ZZ,MATCH(CT$1,'[1]Formated Data'!$1:$1,0),FALSE)</f>
        <v>3.4200000000000001E-2</v>
      </c>
      <c r="CU64" s="113">
        <f>VLOOKUP($A64,'[1]Formated Data'!$A:$ZZ,MATCH(CU$1,'[1]Formated Data'!$1:$1,0),FALSE)</f>
        <v>-2.0000000000000001E-4</v>
      </c>
      <c r="CV64" s="113">
        <f>VLOOKUP($A64,'[1]Formated Data'!$A:$ZZ,MATCH(CV$1,'[1]Formated Data'!$1:$1,0),FALSE)</f>
        <v>-2.0299999999999999E-2</v>
      </c>
      <c r="CW64" s="113">
        <f>VLOOKUP($A64,'[1]Formated Data'!$A:$ZZ,MATCH(CW$1,'[1]Formated Data'!$1:$1,0),FALSE)</f>
        <v>4.8300000000000003E-2</v>
      </c>
      <c r="CX64" s="113">
        <f>VLOOKUP($A64,'[1]Formated Data'!$A:$ZZ,MATCH(CX$1,'[1]Formated Data'!$1:$1,0),FALSE)</f>
        <v>5.9700000000000003E-2</v>
      </c>
      <c r="CY64" s="113">
        <f>VLOOKUP($A64,'[1]Formated Data'!$A:$ZZ,MATCH(CY$1,'[1]Formated Data'!$1:$1,0),FALSE)</f>
        <v>-4.7100000000000003E-2</v>
      </c>
      <c r="CZ64" s="113">
        <f>VLOOKUP($A64,'[1]Formated Data'!$A:$ZZ,MATCH(CZ$1,'[1]Formated Data'!$1:$1,0),FALSE)</f>
        <v>9.9000000000000008E-3</v>
      </c>
      <c r="DA64" s="113">
        <f>VLOOKUP($A64,'[1]Formated Data'!$A:$ZZ,MATCH(DA$1,'[1]Formated Data'!$1:$1,0),FALSE)</f>
        <v>1.14E-2</v>
      </c>
      <c r="DB64" s="113">
        <f>VLOOKUP($A64,'[1]Formated Data'!$A:$ZZ,MATCH(DB$1,'[1]Formated Data'!$1:$1,0),FALSE)</f>
        <v>6.0000000000000001E-3</v>
      </c>
      <c r="DC64" s="113">
        <f>VLOOKUP($A64,'[1]Formated Data'!$A:$ZZ,MATCH(DC$1,'[1]Formated Data'!$1:$1,0),FALSE)</f>
        <v>3.5400000000000001E-2</v>
      </c>
      <c r="DD64" s="113">
        <f>VLOOKUP($A64,'[1]Formated Data'!$A:$ZZ,MATCH(DD$1,'[1]Formated Data'!$1:$1,0),FALSE)</f>
        <v>0.15</v>
      </c>
      <c r="DF64" s="26">
        <v>39844</v>
      </c>
      <c r="DG64" s="27">
        <v>4361.8125</v>
      </c>
      <c r="DH64" s="27">
        <f t="shared" si="5"/>
        <v>7.1239883417961725E-3</v>
      </c>
      <c r="DI64" s="26">
        <v>39844</v>
      </c>
      <c r="DJ64" s="27">
        <v>8283.49</v>
      </c>
      <c r="DK64" s="27">
        <f t="shared" si="6"/>
        <v>-9.0098130976379309E-4</v>
      </c>
      <c r="DL64" s="26">
        <v>39844</v>
      </c>
      <c r="DM64" s="27">
        <v>12918.48</v>
      </c>
      <c r="DN64" s="27">
        <f t="shared" si="7"/>
        <v>-9.9525571576064564E-4</v>
      </c>
      <c r="DO64" s="26">
        <v>39844</v>
      </c>
      <c r="DP64" s="27">
        <v>6199.51</v>
      </c>
      <c r="DQ64" s="27">
        <f t="shared" si="8"/>
        <v>2.054755057459734E-2</v>
      </c>
      <c r="DR64" s="26">
        <v>39844</v>
      </c>
      <c r="DS64" s="27">
        <v>10594.58</v>
      </c>
      <c r="DT64" s="27">
        <f t="shared" si="9"/>
        <v>-4.6757199829017271E-3</v>
      </c>
      <c r="DU64" s="26">
        <v>39844</v>
      </c>
      <c r="DV64" s="27">
        <v>3753.07</v>
      </c>
      <c r="DW64" s="27">
        <f t="shared" si="10"/>
        <v>4.842264640070626E-2</v>
      </c>
      <c r="DX64" s="26">
        <v>39844</v>
      </c>
      <c r="DY64" s="27">
        <v>3759.38</v>
      </c>
      <c r="DZ64" s="27">
        <f t="shared" si="11"/>
        <v>1.4110874626052317E-2</v>
      </c>
      <c r="EA64" s="26">
        <v>39844</v>
      </c>
      <c r="EB64" s="27">
        <v>5437.05</v>
      </c>
      <c r="EC64" s="27">
        <f t="shared" si="12"/>
        <v>2.0826613832189977E-3</v>
      </c>
      <c r="ED64" s="26">
        <v>39844</v>
      </c>
      <c r="EE64" s="27">
        <v>10483.49</v>
      </c>
      <c r="EF64" s="27">
        <f t="shared" si="13"/>
        <v>-2.6981146610557283E-2</v>
      </c>
      <c r="EG64" s="26">
        <v>39844</v>
      </c>
      <c r="EH64" s="27">
        <v>2783.55</v>
      </c>
      <c r="EI64" s="27">
        <f t="shared" si="14"/>
        <v>4.7396325242042625E-2</v>
      </c>
      <c r="EK64" s="26">
        <v>39843</v>
      </c>
      <c r="EL64" s="27">
        <v>85.998999999999995</v>
      </c>
      <c r="EM64" s="27">
        <f t="shared" si="15"/>
        <v>5.7694199832734716E-2</v>
      </c>
      <c r="EO64" s="26">
        <v>39843</v>
      </c>
      <c r="EP64" s="27">
        <v>5304.8910999999998</v>
      </c>
      <c r="EQ64" s="27">
        <f t="shared" si="16"/>
        <v>-6.3517352391108117E-2</v>
      </c>
      <c r="ES64" s="26">
        <v>39843</v>
      </c>
      <c r="ET64" s="27">
        <v>636.56669999999997</v>
      </c>
      <c r="EU64" s="27">
        <f t="shared" si="17"/>
        <v>-6.5650512113713089E-2</v>
      </c>
      <c r="EW64" s="26">
        <v>39843</v>
      </c>
      <c r="EX64" s="27">
        <v>989.0702</v>
      </c>
      <c r="EY64" s="27">
        <f t="shared" si="18"/>
        <v>-8.725634519452885E-2</v>
      </c>
      <c r="FA64" s="26">
        <v>39843</v>
      </c>
      <c r="FB64" s="27">
        <v>83.662300000000002</v>
      </c>
      <c r="FC64" s="27">
        <f t="shared" si="19"/>
        <v>-3.4995726461221399E-2</v>
      </c>
      <c r="FE64" s="26">
        <v>39843</v>
      </c>
      <c r="FF64" s="27">
        <v>386.89330000000001</v>
      </c>
      <c r="FG64" s="27">
        <f t="shared" si="20"/>
        <v>-0.18359114279172772</v>
      </c>
      <c r="FI64" s="6">
        <f>VLOOKUP($A64,Funds!$A:$CD,MATCH(Factors!FI$1,Funds!$1:$1,0),FALSE)</f>
        <v>1.4E-3</v>
      </c>
      <c r="FJ64" s="6">
        <f>VLOOKUP($A64,Funds!$A:$CD,MATCH(Factors!FJ$1,Funds!$1:$1,0),FALSE)</f>
        <v>1.2750000000000003E-3</v>
      </c>
    </row>
    <row r="65" spans="1:166" x14ac:dyDescent="0.25">
      <c r="A65" s="26">
        <f t="shared" si="21"/>
        <v>39813</v>
      </c>
      <c r="B65" s="26">
        <v>39813</v>
      </c>
      <c r="C65" s="27">
        <v>580.85130000000004</v>
      </c>
      <c r="D65" s="27">
        <f t="shared" si="22"/>
        <v>1.3663705929461312E-2</v>
      </c>
      <c r="E65" s="26">
        <v>39813</v>
      </c>
      <c r="F65" s="27">
        <v>402.02350000000001</v>
      </c>
      <c r="G65" s="27">
        <f t="shared" si="23"/>
        <v>1.7986156197552727E-2</v>
      </c>
      <c r="H65" s="26">
        <v>39813</v>
      </c>
      <c r="I65" s="27">
        <v>1765.9119000000001</v>
      </c>
      <c r="J65" s="27">
        <f t="shared" si="24"/>
        <v>-8.4451104424286716E-2</v>
      </c>
      <c r="K65" s="26">
        <v>39813</v>
      </c>
      <c r="L65" s="27">
        <v>1246.92</v>
      </c>
      <c r="M65" s="27">
        <f t="shared" si="25"/>
        <v>5.2386378022534652E-2</v>
      </c>
      <c r="N65" s="26">
        <v>39813</v>
      </c>
      <c r="O65" s="27">
        <v>968.34</v>
      </c>
      <c r="P65" s="27">
        <f t="shared" si="26"/>
        <v>5.8376267242812308E-3</v>
      </c>
      <c r="Q65" s="26"/>
      <c r="S65" s="27" t="e">
        <f t="shared" si="27"/>
        <v>#DIV/0!</v>
      </c>
      <c r="T65" s="26">
        <v>39813</v>
      </c>
      <c r="U65" s="27">
        <v>1029.4075</v>
      </c>
      <c r="V65" s="27">
        <f t="shared" si="28"/>
        <v>1.053971301823653E-2</v>
      </c>
      <c r="W65" s="26">
        <v>39813</v>
      </c>
      <c r="X65" s="27">
        <v>114.322</v>
      </c>
      <c r="Y65" s="27">
        <f t="shared" si="29"/>
        <v>2.6829861974996039E-2</v>
      </c>
      <c r="Z65" s="26">
        <v>39813</v>
      </c>
      <c r="AA65" s="27">
        <v>97.72</v>
      </c>
      <c r="AB65" s="27">
        <f t="shared" si="30"/>
        <v>-3.0651721059418713E-2</v>
      </c>
      <c r="AC65" s="26">
        <v>39813</v>
      </c>
      <c r="AD65" s="27">
        <v>850.91</v>
      </c>
      <c r="AE65" s="27">
        <f t="shared" si="31"/>
        <v>1.9111255364074431E-2</v>
      </c>
      <c r="AF65" s="26">
        <v>39813</v>
      </c>
      <c r="AG65" s="27">
        <v>225.7456</v>
      </c>
      <c r="AH65" s="27">
        <f t="shared" si="32"/>
        <v>-3.3272766281267185E-2</v>
      </c>
      <c r="AI65" s="26">
        <v>39813</v>
      </c>
      <c r="AJ65" s="27">
        <v>104.37</v>
      </c>
      <c r="AK65" s="27">
        <f t="shared" si="33"/>
        <v>-9.2082779570913376E-3</v>
      </c>
      <c r="AL65" s="26">
        <v>39813</v>
      </c>
      <c r="AM65" s="27">
        <v>134.6711</v>
      </c>
      <c r="AN65" s="27">
        <f t="shared" si="34"/>
        <v>6.9552395714398418E-3</v>
      </c>
      <c r="AO65" s="26">
        <v>39813</v>
      </c>
      <c r="AP65" s="27">
        <v>229.54</v>
      </c>
      <c r="AQ65" s="27">
        <f t="shared" si="35"/>
        <v>-6.2872540213929962E-2</v>
      </c>
      <c r="AR65" s="26">
        <v>39813</v>
      </c>
      <c r="AS65" s="27">
        <v>1454.1</v>
      </c>
      <c r="AT65" s="27">
        <f t="shared" si="36"/>
        <v>3.7309173919246597E-2</v>
      </c>
      <c r="AU65" s="26">
        <v>39813</v>
      </c>
      <c r="AV65" s="27">
        <v>665</v>
      </c>
      <c r="AW65" s="27">
        <f t="shared" si="37"/>
        <v>7.6835883734110766E-2</v>
      </c>
      <c r="AY65" s="27">
        <f t="shared" si="38"/>
        <v>-4.3224502680914156E-3</v>
      </c>
      <c r="AZ65" s="27">
        <f t="shared" si="39"/>
        <v>4.6548751298253421E-2</v>
      </c>
      <c r="BA65" s="27">
        <f t="shared" si="3"/>
        <v>3.9526709814864169E-2</v>
      </c>
      <c r="BC65" s="26">
        <v>39813</v>
      </c>
      <c r="BD65" s="27">
        <v>1145.98</v>
      </c>
      <c r="BE65" s="27">
        <f t="shared" si="40"/>
        <v>-3.530311989148105E-3</v>
      </c>
      <c r="BF65" s="26">
        <v>39813</v>
      </c>
      <c r="BG65" s="27">
        <v>935.32</v>
      </c>
      <c r="BH65" s="27">
        <f t="shared" si="41"/>
        <v>1.2371602679972726E-2</v>
      </c>
      <c r="BI65" s="26">
        <v>39813</v>
      </c>
      <c r="BJ65" s="27">
        <v>798.99</v>
      </c>
      <c r="BK65" s="27">
        <f t="shared" si="42"/>
        <v>-2.2893201746340464E-2</v>
      </c>
      <c r="BL65" s="26">
        <v>39813</v>
      </c>
      <c r="BM65" s="27">
        <v>221.62</v>
      </c>
      <c r="BN65" s="27">
        <f t="shared" si="43"/>
        <v>-9.8293271378786518E-3</v>
      </c>
      <c r="BP65" s="26">
        <v>39782</v>
      </c>
      <c r="BQ65" s="27">
        <v>-3.7379999999999997E-2</v>
      </c>
      <c r="BR65" s="27">
        <f t="shared" si="44"/>
        <v>-3.7379999999999997E-2</v>
      </c>
      <c r="BT65" s="26">
        <v>39813</v>
      </c>
      <c r="BU65" s="27">
        <v>740.1</v>
      </c>
      <c r="BV65" s="27">
        <f t="shared" si="4"/>
        <v>2.9775984416307244E-2</v>
      </c>
      <c r="BX65" s="6">
        <f>VLOOKUP($A65,Replications!$A:$AK,MATCH(BX$2,Replications!$1:$1,0),FALSE)</f>
        <v>6.0600000000000001E-2</v>
      </c>
      <c r="BY65" s="6">
        <f>VLOOKUP($A65,Replications!$A:$AK,MATCH(BY$2,Replications!$1:$1,0),FALSE)</f>
        <v>1.0699999999999999E-2</v>
      </c>
      <c r="BZ65" s="6">
        <f>VLOOKUP($A65,Replications!$A:$AK,MATCH(BZ$2,Replications!$1:$1,0),FALSE)</f>
        <v>2.92E-2</v>
      </c>
      <c r="CA65" s="6">
        <f>VLOOKUP($A65,Replications!$A:$AK,MATCH(CA$2,Replications!$1:$1,0),FALSE)</f>
        <v>-3.1300000000000001E-2</v>
      </c>
      <c r="CB65" s="6">
        <f>VLOOKUP($A65,Replications!$A:$AK,MATCH(CB$2,Replications!$1:$1,0),FALSE)</f>
        <v>3.9300000000000002E-2</v>
      </c>
      <c r="CC65" s="6">
        <f>VLOOKUP($A65,Replications!$A:$AK,MATCH(CC$2,Replications!$1:$1,0),FALSE)</f>
        <v>8.7300000000000003E-2</v>
      </c>
      <c r="CD65" s="6">
        <f>VLOOKUP($A65,Replications!$A:$AK,MATCH(CD$2,Replications!$1:$1,0),FALSE)</f>
        <v>3.1199999999999999E-2</v>
      </c>
      <c r="CE65" s="6">
        <f>VLOOKUP($A65,Replications!$A:$AK,MATCH(CE$2,Replications!$1:$1,0),FALSE)</f>
        <v>1.0500000000000001E-2</v>
      </c>
      <c r="CF65" s="6">
        <f>VLOOKUP($A65,Replications!$A:$AK,MATCH(CF$2,Replications!$1:$1,0),FALSE)</f>
        <v>3.2428571428571432E-2</v>
      </c>
      <c r="CG65" s="6" t="str">
        <f>VLOOKUP($A65,Replications!$A:$AK,MATCH(CG$2,Replications!$1:$1,0),FALSE)</f>
        <v>NA</v>
      </c>
      <c r="CH65" s="113">
        <f>VLOOKUP($A65,'[1]Formated Data'!$A:$ZZ,MATCH(CH$1,'[1]Formated Data'!$1:$1,0),FALSE)</f>
        <v>-1.18E-2</v>
      </c>
      <c r="CI65" s="113">
        <f>VLOOKUP($A65,'[1]Formated Data'!$A:$ZZ,MATCH(CI$1,'[1]Formated Data'!$1:$1,0),FALSE)</f>
        <v>-4.7000000000000002E-3</v>
      </c>
      <c r="CJ65" s="113">
        <f>VLOOKUP($A65,'[1]Formated Data'!$A:$ZZ,MATCH(CJ$1,'[1]Formated Data'!$1:$1,0),FALSE)</f>
        <v>5.1000000000000004E-3</v>
      </c>
      <c r="CK65" s="113">
        <f>VLOOKUP($A65,'[1]Formated Data'!$A:$ZZ,MATCH(CK$1,'[1]Formated Data'!$1:$1,0),FALSE)</f>
        <v>-3.2899999999999999E-2</v>
      </c>
      <c r="CL65" s="113">
        <f>VLOOKUP($A65,'[1]Formated Data'!$A:$ZZ,MATCH(CL$1,'[1]Formated Data'!$1:$1,0),FALSE)</f>
        <v>3.6400000000000002E-2</v>
      </c>
      <c r="CM65" s="113">
        <f>VLOOKUP($A65,'[1]Formated Data'!$A:$ZZ,MATCH(CM$1,'[1]Formated Data'!$1:$1,0),FALSE)</f>
        <v>2.5000000000000001E-3</v>
      </c>
      <c r="CN65" s="113">
        <f>VLOOKUP($A65,'[1]Formated Data'!$A:$ZZ,MATCH(CN$1,'[1]Formated Data'!$1:$1,0),FALSE)</f>
        <v>-8.6E-3</v>
      </c>
      <c r="CO65" s="113">
        <f>VLOOKUP($A65,'[1]Formated Data'!$A:$ZZ,MATCH(CO$1,'[1]Formated Data'!$1:$1,0),FALSE)</f>
        <v>-2.8000000000000001E-2</v>
      </c>
      <c r="CP65" s="113">
        <f>VLOOKUP($A65,'[1]Formated Data'!$A:$ZZ,MATCH(CP$1,'[1]Formated Data'!$1:$1,0),FALSE)</f>
        <v>-1.1599999999999999E-2</v>
      </c>
      <c r="CQ65" s="113">
        <f>VLOOKUP($A65,'[1]Formated Data'!$A:$ZZ,MATCH(CQ$1,'[1]Formated Data'!$1:$1,0),FALSE)</f>
        <v>-2.3E-3</v>
      </c>
      <c r="CR65" s="113">
        <f>VLOOKUP($A65,'[1]Formated Data'!$A:$ZZ,MATCH(CR$1,'[1]Formated Data'!$1:$1,0),FALSE)</f>
        <v>4.0000000000000001E-3</v>
      </c>
      <c r="CS65" s="113">
        <f>VLOOKUP($A65,'[1]Formated Data'!$A:$ZZ,MATCH(CS$1,'[1]Formated Data'!$1:$1,0),FALSE)</f>
        <v>2E-3</v>
      </c>
      <c r="CT65" s="113">
        <f>VLOOKUP($A65,'[1]Formated Data'!$A:$ZZ,MATCH(CT$1,'[1]Formated Data'!$1:$1,0),FALSE)</f>
        <v>-4.7000000000000002E-3</v>
      </c>
      <c r="CU65" s="113">
        <f>VLOOKUP($A65,'[1]Formated Data'!$A:$ZZ,MATCH(CU$1,'[1]Formated Data'!$1:$1,0),FALSE)</f>
        <v>-2.92E-2</v>
      </c>
      <c r="CV65" s="113">
        <f>VLOOKUP($A65,'[1]Formated Data'!$A:$ZZ,MATCH(CV$1,'[1]Formated Data'!$1:$1,0),FALSE)</f>
        <v>-2.5000000000000001E-3</v>
      </c>
      <c r="CW65" s="113">
        <f>VLOOKUP($A65,'[1]Formated Data'!$A:$ZZ,MATCH(CW$1,'[1]Formated Data'!$1:$1,0),FALSE)</f>
        <v>-6.4999999999999997E-3</v>
      </c>
      <c r="CX65" s="113">
        <f>VLOOKUP($A65,'[1]Formated Data'!$A:$ZZ,MATCH(CX$1,'[1]Formated Data'!$1:$1,0),FALSE)</f>
        <v>-1.5299999999999999E-2</v>
      </c>
      <c r="CY65" s="113">
        <f>VLOOKUP($A65,'[1]Formated Data'!$A:$ZZ,MATCH(CY$1,'[1]Formated Data'!$1:$1,0),FALSE)</f>
        <v>6.6000000000000003E-2</v>
      </c>
      <c r="CZ65" s="113">
        <f>VLOOKUP($A65,'[1]Formated Data'!$A:$ZZ,MATCH(CZ$1,'[1]Formated Data'!$1:$1,0),FALSE)</f>
        <v>2.1000000000000001E-2</v>
      </c>
      <c r="DA65" s="113">
        <f>VLOOKUP($A65,'[1]Formated Data'!$A:$ZZ,MATCH(DA$1,'[1]Formated Data'!$1:$1,0),FALSE)</f>
        <v>1.5100000000000001E-2</v>
      </c>
      <c r="DB65" s="113">
        <f>VLOOKUP($A65,'[1]Formated Data'!$A:$ZZ,MATCH(DB$1,'[1]Formated Data'!$1:$1,0),FALSE)</f>
        <v>5.4000000000000003E-3</v>
      </c>
      <c r="DC65" s="113">
        <f>VLOOKUP($A65,'[1]Formated Data'!$A:$ZZ,MATCH(DC$1,'[1]Formated Data'!$1:$1,0),FALSE)</f>
        <v>-1.84E-2</v>
      </c>
      <c r="DD65" s="113">
        <f>VLOOKUP($A65,'[1]Formated Data'!$A:$ZZ,MATCH(DD$1,'[1]Formated Data'!$1:$1,0),FALSE)</f>
        <v>0.06</v>
      </c>
      <c r="DF65" s="26">
        <v>39813</v>
      </c>
      <c r="DG65" s="27">
        <v>4330.9588000000003</v>
      </c>
      <c r="DH65" s="27">
        <f t="shared" si="5"/>
        <v>-1.488679210606314E-2</v>
      </c>
      <c r="DI65" s="26">
        <v>39813</v>
      </c>
      <c r="DJ65" s="27">
        <v>8290.9599999999991</v>
      </c>
      <c r="DK65" s="27">
        <f t="shared" si="6"/>
        <v>1.5172013915731863E-3</v>
      </c>
      <c r="DL65" s="26">
        <v>39813</v>
      </c>
      <c r="DM65" s="27">
        <v>12931.35</v>
      </c>
      <c r="DN65" s="27">
        <f t="shared" si="7"/>
        <v>1.112828728996651E-2</v>
      </c>
      <c r="DO65" s="26">
        <v>39813</v>
      </c>
      <c r="DP65" s="27">
        <v>6074.69</v>
      </c>
      <c r="DQ65" s="27">
        <f t="shared" si="8"/>
        <v>-2.3583317594699782E-3</v>
      </c>
      <c r="DR65" s="26">
        <v>39813</v>
      </c>
      <c r="DS65" s="27">
        <v>10644.35</v>
      </c>
      <c r="DT65" s="27">
        <f t="shared" si="9"/>
        <v>1.8365177724903203E-2</v>
      </c>
      <c r="DU65" s="26">
        <v>39813</v>
      </c>
      <c r="DV65" s="27">
        <v>3579.73</v>
      </c>
      <c r="DW65" s="27">
        <f t="shared" si="10"/>
        <v>1.0986124722169643E-2</v>
      </c>
      <c r="DX65" s="26">
        <v>39813</v>
      </c>
      <c r="DY65" s="27">
        <v>3707.07</v>
      </c>
      <c r="DZ65" s="27">
        <f t="shared" si="11"/>
        <v>4.2099468089418224E-4</v>
      </c>
      <c r="EA65" s="26">
        <v>39813</v>
      </c>
      <c r="EB65" s="27">
        <v>5425.75</v>
      </c>
      <c r="EC65" s="27">
        <f t="shared" si="12"/>
        <v>1.1538332469527512E-2</v>
      </c>
      <c r="ED65" s="26">
        <v>39813</v>
      </c>
      <c r="EE65" s="27">
        <v>10774.19</v>
      </c>
      <c r="EF65" s="27">
        <f t="shared" si="13"/>
        <v>8.2943710951977057E-3</v>
      </c>
      <c r="EG65" s="26">
        <v>39813</v>
      </c>
      <c r="EH65" s="27">
        <v>2657.59</v>
      </c>
      <c r="EI65" s="27">
        <f t="shared" si="14"/>
        <v>-1.2686960850602058E-2</v>
      </c>
      <c r="EK65" s="26">
        <v>39813</v>
      </c>
      <c r="EL65" s="27">
        <v>81.308000000000007</v>
      </c>
      <c r="EM65" s="27">
        <f t="shared" si="15"/>
        <v>-6.0207820428355041E-2</v>
      </c>
      <c r="EO65" s="26">
        <v>39813</v>
      </c>
      <c r="EP65" s="27">
        <v>5664.6976999999997</v>
      </c>
      <c r="EQ65" s="27">
        <f t="shared" si="16"/>
        <v>3.5171542194975647E-2</v>
      </c>
      <c r="ES65" s="26">
        <v>39813</v>
      </c>
      <c r="ET65" s="27">
        <v>681.29399999999998</v>
      </c>
      <c r="EU65" s="27">
        <f t="shared" si="17"/>
        <v>8.0122728896319995E-2</v>
      </c>
      <c r="EW65" s="26">
        <v>39813</v>
      </c>
      <c r="EX65" s="27">
        <v>1083.6232</v>
      </c>
      <c r="EY65" s="27">
        <f t="shared" si="18"/>
        <v>3.2503241748750078E-2</v>
      </c>
      <c r="FA65" s="26">
        <v>39813</v>
      </c>
      <c r="FB65" s="27">
        <v>86.696299999999994</v>
      </c>
      <c r="FC65" s="27">
        <f t="shared" si="19"/>
        <v>-3.9174962956231352E-2</v>
      </c>
      <c r="FE65" s="26">
        <v>39813</v>
      </c>
      <c r="FF65" s="27">
        <v>473.8965</v>
      </c>
      <c r="FG65" s="27">
        <f t="shared" si="20"/>
        <v>-0.10014207188738766</v>
      </c>
      <c r="FI65" s="6">
        <f>VLOOKUP($A65,Funds!$A:$CD,MATCH(Factors!FI$1,Funds!$1:$1,0),FALSE)</f>
        <v>6.1199999999999997E-2</v>
      </c>
      <c r="FJ65" s="6">
        <f>VLOOKUP($A65,Funds!$A:$CD,MATCH(Factors!FJ$1,Funds!$1:$1,0),FALSE)</f>
        <v>6.1274999999999996E-2</v>
      </c>
    </row>
    <row r="66" spans="1:166" x14ac:dyDescent="0.25">
      <c r="A66" s="26">
        <f t="shared" si="21"/>
        <v>39782</v>
      </c>
      <c r="B66" s="26">
        <v>39780</v>
      </c>
      <c r="C66" s="27">
        <v>573.02170000000001</v>
      </c>
      <c r="D66" s="27">
        <f t="shared" si="22"/>
        <v>-7.1748980622967307E-2</v>
      </c>
      <c r="E66" s="26">
        <v>39780</v>
      </c>
      <c r="F66" s="27">
        <v>394.92039999999997</v>
      </c>
      <c r="G66" s="27">
        <f t="shared" si="23"/>
        <v>-7.955913416369953E-2</v>
      </c>
      <c r="H66" s="26">
        <v>39780</v>
      </c>
      <c r="I66" s="27">
        <v>1928.8013000000001</v>
      </c>
      <c r="J66" s="27">
        <f t="shared" si="24"/>
        <v>5.6736893126596355E-2</v>
      </c>
      <c r="K66" s="26">
        <v>39780</v>
      </c>
      <c r="L66" s="27">
        <v>1184.8499999999999</v>
      </c>
      <c r="M66" s="27">
        <f t="shared" si="25"/>
        <v>-0.1157241904307007</v>
      </c>
      <c r="N66" s="26">
        <v>39780</v>
      </c>
      <c r="O66" s="27">
        <v>962.72</v>
      </c>
      <c r="P66" s="27">
        <f t="shared" si="26"/>
        <v>-7.407621136053244E-2</v>
      </c>
      <c r="Q66" s="26"/>
      <c r="S66" s="27" t="e">
        <f t="shared" si="27"/>
        <v>#DIV/0!</v>
      </c>
      <c r="T66" s="26">
        <v>39780</v>
      </c>
      <c r="U66" s="27">
        <v>1018.671</v>
      </c>
      <c r="V66" s="27">
        <f t="shared" si="28"/>
        <v>-7.1784610722063102E-2</v>
      </c>
      <c r="W66" s="26">
        <v>39780</v>
      </c>
      <c r="X66" s="27">
        <v>111.3349</v>
      </c>
      <c r="Y66" s="27">
        <f t="shared" si="29"/>
        <v>-2.3933742983161199E-2</v>
      </c>
      <c r="Z66" s="26">
        <v>39780</v>
      </c>
      <c r="AA66" s="27">
        <v>100.81</v>
      </c>
      <c r="AB66" s="27">
        <f t="shared" si="30"/>
        <v>-1.1084951932509246E-2</v>
      </c>
      <c r="AC66" s="26">
        <v>39780</v>
      </c>
      <c r="AD66" s="27">
        <v>834.95299999999997</v>
      </c>
      <c r="AE66" s="27">
        <f t="shared" si="31"/>
        <v>-1.0390887972313134E-2</v>
      </c>
      <c r="AF66" s="26">
        <v>39780</v>
      </c>
      <c r="AG66" s="27">
        <v>233.5153</v>
      </c>
      <c r="AH66" s="27">
        <f t="shared" si="32"/>
        <v>-8.2088895143290874E-2</v>
      </c>
      <c r="AI66" s="26">
        <v>39780</v>
      </c>
      <c r="AJ66" s="27">
        <v>105.34</v>
      </c>
      <c r="AK66" s="27">
        <f t="shared" si="33"/>
        <v>2.301641254734399E-2</v>
      </c>
      <c r="AL66" s="26">
        <v>39780</v>
      </c>
      <c r="AM66" s="27">
        <v>133.74090000000001</v>
      </c>
      <c r="AN66" s="27">
        <f t="shared" si="34"/>
        <v>4.698930401741741E-3</v>
      </c>
      <c r="AO66" s="26">
        <v>39780</v>
      </c>
      <c r="AP66" s="27">
        <v>244.94</v>
      </c>
      <c r="AQ66" s="27">
        <f t="shared" si="35"/>
        <v>-8.7372852937888879E-2</v>
      </c>
      <c r="AR66" s="26">
        <v>39780</v>
      </c>
      <c r="AS66" s="27">
        <v>1401.8</v>
      </c>
      <c r="AT66" s="27">
        <f t="shared" si="36"/>
        <v>3.254984863105026E-2</v>
      </c>
      <c r="AU66" s="26">
        <v>39780</v>
      </c>
      <c r="AV66" s="27">
        <v>617.54999999999995</v>
      </c>
      <c r="AW66" s="27">
        <f t="shared" si="37"/>
        <v>-9.3131856028900062E-2</v>
      </c>
      <c r="AY66" s="27">
        <f t="shared" si="38"/>
        <v>7.8101535407322231E-3</v>
      </c>
      <c r="AZ66" s="27">
        <f t="shared" si="39"/>
        <v>-4.1647979070168262E-2</v>
      </c>
      <c r="BA66" s="27">
        <f t="shared" si="3"/>
        <v>-0.12568170465995032</v>
      </c>
      <c r="BC66" s="26">
        <v>39780</v>
      </c>
      <c r="BD66" s="27">
        <v>1150.04</v>
      </c>
      <c r="BE66" s="27">
        <f t="shared" si="40"/>
        <v>-2.8612551372535489E-3</v>
      </c>
      <c r="BF66" s="26">
        <v>39780</v>
      </c>
      <c r="BG66" s="27">
        <v>923.89</v>
      </c>
      <c r="BH66" s="27">
        <f t="shared" si="41"/>
        <v>-8.5434961283903377E-4</v>
      </c>
      <c r="BI66" s="26">
        <v>39780</v>
      </c>
      <c r="BJ66" s="27">
        <v>817.71</v>
      </c>
      <c r="BK66" s="27">
        <f t="shared" si="42"/>
        <v>-2.5630943018517205E-2</v>
      </c>
      <c r="BL66" s="26">
        <v>39782</v>
      </c>
      <c r="BM66" s="27">
        <v>223.82</v>
      </c>
      <c r="BN66" s="27">
        <f t="shared" si="43"/>
        <v>-1.8763700131521288E-2</v>
      </c>
      <c r="BP66" s="26">
        <v>39752</v>
      </c>
      <c r="BQ66" s="27">
        <v>-0.10365000000000001</v>
      </c>
      <c r="BR66" s="27">
        <f t="shared" si="44"/>
        <v>-0.10365000000000001</v>
      </c>
      <c r="BT66" s="26">
        <v>39780</v>
      </c>
      <c r="BU66" s="27">
        <v>718.7</v>
      </c>
      <c r="BV66" s="27">
        <f t="shared" si="4"/>
        <v>-9.79151761619661E-2</v>
      </c>
      <c r="BX66" s="6">
        <f>VLOOKUP($A66,Replications!$A:$AK,MATCH(BX$2,Replications!$1:$1,0),FALSE)</f>
        <v>-0.1472</v>
      </c>
      <c r="BY66" s="6">
        <f>VLOOKUP($A66,Replications!$A:$AK,MATCH(BY$2,Replications!$1:$1,0),FALSE)</f>
        <v>-0.2487</v>
      </c>
      <c r="BZ66" s="6">
        <f>VLOOKUP($A66,Replications!$A:$AK,MATCH(BZ$2,Replications!$1:$1,0),FALSE)</f>
        <v>-8.4000000000000005E-2</v>
      </c>
      <c r="CA66" s="6">
        <f>VLOOKUP($A66,Replications!$A:$AK,MATCH(CA$2,Replications!$1:$1,0),FALSE)</f>
        <v>-0.17610000000000001</v>
      </c>
      <c r="CB66" s="6">
        <f>VLOOKUP($A66,Replications!$A:$AK,MATCH(CB$2,Replications!$1:$1,0),FALSE)</f>
        <v>-0.1111</v>
      </c>
      <c r="CC66" s="6">
        <f>VLOOKUP($A66,Replications!$A:$AK,MATCH(CC$2,Replications!$1:$1,0),FALSE)</f>
        <v>-0.11459999999999999</v>
      </c>
      <c r="CD66" s="6">
        <f>VLOOKUP($A66,Replications!$A:$AK,MATCH(CD$2,Replications!$1:$1,0),FALSE)</f>
        <v>-0.17849999999999999</v>
      </c>
      <c r="CE66" s="6">
        <f>VLOOKUP($A66,Replications!$A:$AK,MATCH(CE$2,Replications!$1:$1,0),FALSE)</f>
        <v>-7.2599999999999998E-2</v>
      </c>
      <c r="CF66" s="6">
        <f>VLOOKUP($A66,Replications!$A:$AK,MATCH(CF$2,Replications!$1:$1,0),FALSE)</f>
        <v>-0.15145714285714287</v>
      </c>
      <c r="CG66" s="6" t="str">
        <f>VLOOKUP($A66,Replications!$A:$AK,MATCH(CG$2,Replications!$1:$1,0),FALSE)</f>
        <v>NA</v>
      </c>
      <c r="CH66" s="113">
        <f>VLOOKUP($A66,'[1]Formated Data'!$A:$ZZ,MATCH(CH$1,'[1]Formated Data'!$1:$1,0),FALSE)</f>
        <v>-1.23E-2</v>
      </c>
      <c r="CI66" s="113">
        <f>VLOOKUP($A66,'[1]Formated Data'!$A:$ZZ,MATCH(CI$1,'[1]Formated Data'!$1:$1,0),FALSE)</f>
        <v>1.3299999999999999E-2</v>
      </c>
      <c r="CJ66" s="113">
        <f>VLOOKUP($A66,'[1]Formated Data'!$A:$ZZ,MATCH(CJ$1,'[1]Formated Data'!$1:$1,0),FALSE)</f>
        <v>7.4000000000000003E-3</v>
      </c>
      <c r="CK66" s="113">
        <f>VLOOKUP($A66,'[1]Formated Data'!$A:$ZZ,MATCH(CK$1,'[1]Formated Data'!$1:$1,0),FALSE)</f>
        <v>-1.4500000000000001E-2</v>
      </c>
      <c r="CL66" s="113">
        <f>VLOOKUP($A66,'[1]Formated Data'!$A:$ZZ,MATCH(CL$1,'[1]Formated Data'!$1:$1,0),FALSE)</f>
        <v>-1.34E-2</v>
      </c>
      <c r="CM66" s="113">
        <f>VLOOKUP($A66,'[1]Formated Data'!$A:$ZZ,MATCH(CM$1,'[1]Formated Data'!$1:$1,0),FALSE)</f>
        <v>2.3999999999999998E-3</v>
      </c>
      <c r="CN66" s="113">
        <f>VLOOKUP($A66,'[1]Formated Data'!$A:$ZZ,MATCH(CN$1,'[1]Formated Data'!$1:$1,0),FALSE)</f>
        <v>-0.1002</v>
      </c>
      <c r="CO66" s="113">
        <f>VLOOKUP($A66,'[1]Formated Data'!$A:$ZZ,MATCH(CO$1,'[1]Formated Data'!$1:$1,0),FALSE)</f>
        <v>-3.5000000000000003E-2</v>
      </c>
      <c r="CP66" s="113">
        <f>VLOOKUP($A66,'[1]Formated Data'!$A:$ZZ,MATCH(CP$1,'[1]Formated Data'!$1:$1,0),FALSE)</f>
        <v>2.9100000000000001E-2</v>
      </c>
      <c r="CQ66" s="113">
        <f>VLOOKUP($A66,'[1]Formated Data'!$A:$ZZ,MATCH(CQ$1,'[1]Formated Data'!$1:$1,0),FALSE)</f>
        <v>-4.8500000000000001E-2</v>
      </c>
      <c r="CR66" s="113">
        <f>VLOOKUP($A66,'[1]Formated Data'!$A:$ZZ,MATCH(CR$1,'[1]Formated Data'!$1:$1,0),FALSE)</f>
        <v>-1.9099999999999999E-2</v>
      </c>
      <c r="CS66" s="113">
        <f>VLOOKUP($A66,'[1]Formated Data'!$A:$ZZ,MATCH(CS$1,'[1]Formated Data'!$1:$1,0),FALSE)</f>
        <v>-4.8000000000000001E-2</v>
      </c>
      <c r="CT66" s="113">
        <f>VLOOKUP($A66,'[1]Formated Data'!$A:$ZZ,MATCH(CT$1,'[1]Formated Data'!$1:$1,0),FALSE)</f>
        <v>-2.1399999999999999E-2</v>
      </c>
      <c r="CU66" s="113">
        <f>VLOOKUP($A66,'[1]Formated Data'!$A:$ZZ,MATCH(CU$1,'[1]Formated Data'!$1:$1,0),FALSE)</f>
        <v>-0.04</v>
      </c>
      <c r="CV66" s="113">
        <f>VLOOKUP($A66,'[1]Formated Data'!$A:$ZZ,MATCH(CV$1,'[1]Formated Data'!$1:$1,0),FALSE)</f>
        <v>-5.4699999999999999E-2</v>
      </c>
      <c r="CW66" s="113">
        <f>VLOOKUP($A66,'[1]Formated Data'!$A:$ZZ,MATCH(CW$1,'[1]Formated Data'!$1:$1,0),FALSE)</f>
        <v>3.56E-2</v>
      </c>
      <c r="CX66" s="113">
        <f>VLOOKUP($A66,'[1]Formated Data'!$A:$ZZ,MATCH(CX$1,'[1]Formated Data'!$1:$1,0),FALSE)</f>
        <v>1.6799999999999999E-2</v>
      </c>
      <c r="CY66" s="113">
        <f>VLOOKUP($A66,'[1]Formated Data'!$A:$ZZ,MATCH(CY$1,'[1]Formated Data'!$1:$1,0),FALSE)</f>
        <v>5.5E-2</v>
      </c>
      <c r="CZ66" s="113">
        <f>VLOOKUP($A66,'[1]Formated Data'!$A:$ZZ,MATCH(CZ$1,'[1]Formated Data'!$1:$1,0),FALSE)</f>
        <v>4.9700000000000001E-2</v>
      </c>
      <c r="DA66" s="113">
        <f>VLOOKUP($A66,'[1]Formated Data'!$A:$ZZ,MATCH(DA$1,'[1]Formated Data'!$1:$1,0),FALSE)</f>
        <v>3.2099999999999997E-2</v>
      </c>
      <c r="DB66" s="113">
        <f>VLOOKUP($A66,'[1]Formated Data'!$A:$ZZ,MATCH(DB$1,'[1]Formated Data'!$1:$1,0),FALSE)</f>
        <v>8.2000000000000007E-3</v>
      </c>
      <c r="DC66" s="113">
        <f>VLOOKUP($A66,'[1]Formated Data'!$A:$ZZ,MATCH(DC$1,'[1]Formated Data'!$1:$1,0),FALSE)</f>
        <v>-1.9800000000000002E-2</v>
      </c>
      <c r="DD66" s="113">
        <f>VLOOKUP($A66,'[1]Formated Data'!$A:$ZZ,MATCH(DD$1,'[1]Formated Data'!$1:$1,0),FALSE)</f>
        <v>-4.8000000000000001E-2</v>
      </c>
      <c r="DF66" s="26">
        <v>39782</v>
      </c>
      <c r="DG66" s="27">
        <v>4396.4071999999996</v>
      </c>
      <c r="DH66" s="27">
        <f t="shared" si="5"/>
        <v>-2.641216951791947E-2</v>
      </c>
      <c r="DI66" s="26">
        <v>39782</v>
      </c>
      <c r="DJ66" s="27">
        <v>8278.4</v>
      </c>
      <c r="DK66" s="27">
        <f t="shared" si="6"/>
        <v>-2.6679772189641349E-2</v>
      </c>
      <c r="DL66" s="26">
        <v>39782</v>
      </c>
      <c r="DM66" s="27">
        <v>12789.03</v>
      </c>
      <c r="DN66" s="27">
        <f t="shared" si="7"/>
        <v>7.3282981476829878E-3</v>
      </c>
      <c r="DO66" s="26">
        <v>39782</v>
      </c>
      <c r="DP66" s="27">
        <v>6089.05</v>
      </c>
      <c r="DQ66" s="27">
        <f t="shared" si="8"/>
        <v>-2.8025642417257468E-2</v>
      </c>
      <c r="DR66" s="26">
        <v>39782</v>
      </c>
      <c r="DS66" s="27">
        <v>10452.39</v>
      </c>
      <c r="DT66" s="27">
        <f t="shared" si="9"/>
        <v>1.9463894358923373E-2</v>
      </c>
      <c r="DU66" s="26">
        <v>39782</v>
      </c>
      <c r="DV66" s="27">
        <v>3540.83</v>
      </c>
      <c r="DW66" s="27">
        <f t="shared" si="10"/>
        <v>-2.751968536375704E-2</v>
      </c>
      <c r="DX66" s="26">
        <v>39782</v>
      </c>
      <c r="DY66" s="27">
        <v>3705.51</v>
      </c>
      <c r="DZ66" s="27">
        <f t="shared" si="11"/>
        <v>-3.0729873737571745E-2</v>
      </c>
      <c r="EA66" s="26">
        <v>39782</v>
      </c>
      <c r="EB66" s="27">
        <v>5363.86</v>
      </c>
      <c r="EC66" s="27">
        <f t="shared" si="12"/>
        <v>-2.547623829394885E-3</v>
      </c>
      <c r="ED66" s="26">
        <v>39782</v>
      </c>
      <c r="EE66" s="27">
        <v>10685.56</v>
      </c>
      <c r="EF66" s="27">
        <f t="shared" si="13"/>
        <v>-3.6805010334536203E-2</v>
      </c>
      <c r="EG66" s="26">
        <v>39782</v>
      </c>
      <c r="EH66" s="27">
        <v>2691.74</v>
      </c>
      <c r="EI66" s="27">
        <f t="shared" si="14"/>
        <v>-8.7873509857474996E-2</v>
      </c>
      <c r="EK66" s="26">
        <v>39780</v>
      </c>
      <c r="EL66" s="27">
        <v>86.516999999999996</v>
      </c>
      <c r="EM66" s="27">
        <f t="shared" si="15"/>
        <v>1.0323123095068443E-2</v>
      </c>
      <c r="EO66" s="26">
        <v>39780</v>
      </c>
      <c r="EP66" s="27">
        <v>5472.2308999999996</v>
      </c>
      <c r="EQ66" s="27">
        <f t="shared" si="16"/>
        <v>-1.3640904085419958E-2</v>
      </c>
      <c r="ES66" s="26">
        <v>39780</v>
      </c>
      <c r="ET66" s="27">
        <v>630.75609999999995</v>
      </c>
      <c r="EU66" s="27">
        <f t="shared" si="17"/>
        <v>-7.5280865602041724E-2</v>
      </c>
      <c r="EW66" s="26">
        <v>39780</v>
      </c>
      <c r="EX66" s="27">
        <v>1049.5107</v>
      </c>
      <c r="EY66" s="27">
        <f t="shared" si="18"/>
        <v>-6.368876636029952E-2</v>
      </c>
      <c r="FA66" s="26">
        <v>39780</v>
      </c>
      <c r="FB66" s="27">
        <v>90.231099999999998</v>
      </c>
      <c r="FC66" s="27">
        <f t="shared" si="19"/>
        <v>-6.890513329054393E-2</v>
      </c>
      <c r="FE66" s="26">
        <v>39780</v>
      </c>
      <c r="FF66" s="27">
        <v>526.63480000000004</v>
      </c>
      <c r="FG66" s="27">
        <f t="shared" si="20"/>
        <v>-0.12445456591876136</v>
      </c>
      <c r="FI66" s="6">
        <f>VLOOKUP($A66,Funds!$A:$CD,MATCH(Factors!FI$1,Funds!$1:$1,0),FALSE)</f>
        <v>-0.1283</v>
      </c>
      <c r="FJ66" s="6">
        <f>VLOOKUP($A66,Funds!$A:$CD,MATCH(Factors!FJ$1,Funds!$1:$1,0),FALSE)</f>
        <v>-0.12969999999999998</v>
      </c>
    </row>
    <row r="67" spans="1:166" x14ac:dyDescent="0.25">
      <c r="A67" s="26">
        <f t="shared" si="21"/>
        <v>39752</v>
      </c>
      <c r="B67" s="26">
        <v>39752</v>
      </c>
      <c r="C67" s="27">
        <v>617.31330000000003</v>
      </c>
      <c r="D67" s="27">
        <f t="shared" si="22"/>
        <v>-0.1730956325842864</v>
      </c>
      <c r="E67" s="26">
        <v>39752</v>
      </c>
      <c r="F67" s="27">
        <v>429.0557</v>
      </c>
      <c r="G67" s="27">
        <f t="shared" si="23"/>
        <v>-0.17607315981395122</v>
      </c>
      <c r="H67" s="26">
        <v>39752</v>
      </c>
      <c r="I67" s="27">
        <v>1825.2427</v>
      </c>
      <c r="J67" s="27">
        <f t="shared" si="24"/>
        <v>4.460057381865945E-2</v>
      </c>
      <c r="K67" s="26">
        <v>39752</v>
      </c>
      <c r="L67" s="27">
        <v>1339.91</v>
      </c>
      <c r="M67" s="27">
        <f t="shared" si="25"/>
        <v>-0.21698096668439293</v>
      </c>
      <c r="N67" s="26">
        <v>39752</v>
      </c>
      <c r="O67" s="27">
        <v>1039.74</v>
      </c>
      <c r="P67" s="27">
        <f t="shared" si="26"/>
        <v>-0.16220266872945266</v>
      </c>
      <c r="Q67" s="26"/>
      <c r="S67" s="27" t="e">
        <f t="shared" si="27"/>
        <v>#DIV/0!</v>
      </c>
      <c r="T67" s="26">
        <v>39752</v>
      </c>
      <c r="U67" s="27">
        <v>1097.4511</v>
      </c>
      <c r="V67" s="27">
        <f t="shared" si="28"/>
        <v>-0.16792688712165615</v>
      </c>
      <c r="W67" s="26">
        <v>39752</v>
      </c>
      <c r="X67" s="27">
        <v>114.06489999999999</v>
      </c>
      <c r="Y67" s="27">
        <f t="shared" si="29"/>
        <v>7.2098148848018795E-3</v>
      </c>
      <c r="Z67" s="26">
        <v>39752</v>
      </c>
      <c r="AA67" s="27">
        <v>101.94</v>
      </c>
      <c r="AB67" s="27">
        <f t="shared" si="30"/>
        <v>-0.12082794307891331</v>
      </c>
      <c r="AC67" s="26">
        <v>39752</v>
      </c>
      <c r="AD67" s="27">
        <v>843.72</v>
      </c>
      <c r="AE67" s="27">
        <f t="shared" si="31"/>
        <v>4.364218406358944E-2</v>
      </c>
      <c r="AF67" s="26">
        <v>39752</v>
      </c>
      <c r="AG67" s="27">
        <v>254.39859999999999</v>
      </c>
      <c r="AH67" s="27">
        <f t="shared" si="32"/>
        <v>-0.21684036446676824</v>
      </c>
      <c r="AI67" s="26">
        <v>39752</v>
      </c>
      <c r="AJ67" s="27">
        <v>102.97</v>
      </c>
      <c r="AK67" s="27">
        <f t="shared" si="33"/>
        <v>0.13741301226112879</v>
      </c>
      <c r="AL67" s="26">
        <v>39752</v>
      </c>
      <c r="AM67" s="27">
        <v>133.11539999999999</v>
      </c>
      <c r="AN67" s="27">
        <f t="shared" si="34"/>
        <v>-4.3359853876470122E-3</v>
      </c>
      <c r="AO67" s="26">
        <v>39752</v>
      </c>
      <c r="AP67" s="27">
        <v>268.39</v>
      </c>
      <c r="AQ67" s="27">
        <f t="shared" si="35"/>
        <v>-0.22325123722976292</v>
      </c>
      <c r="AR67" s="26">
        <v>39752</v>
      </c>
      <c r="AS67" s="27">
        <v>1357.61</v>
      </c>
      <c r="AT67" s="27">
        <f t="shared" si="36"/>
        <v>-2.3604278992521932E-2</v>
      </c>
      <c r="AU67" s="26">
        <v>39752</v>
      </c>
      <c r="AV67" s="27">
        <v>680.97</v>
      </c>
      <c r="AW67" s="27">
        <f t="shared" si="37"/>
        <v>-0.15906789498382268</v>
      </c>
      <c r="AY67" s="27">
        <f t="shared" si="38"/>
        <v>2.9775272296648225E-3</v>
      </c>
      <c r="AZ67" s="27">
        <f t="shared" si="39"/>
        <v>-5.4778297954940269E-2</v>
      </c>
      <c r="BA67" s="27">
        <f t="shared" si="3"/>
        <v>-0.13546361599130075</v>
      </c>
      <c r="BC67" s="26">
        <v>39752</v>
      </c>
      <c r="BD67" s="27">
        <v>1153.3399999999999</v>
      </c>
      <c r="BE67" s="27">
        <f t="shared" si="40"/>
        <v>-6.9669519484395592E-2</v>
      </c>
      <c r="BF67" s="26">
        <v>39752</v>
      </c>
      <c r="BG67" s="27">
        <v>924.68</v>
      </c>
      <c r="BH67" s="27">
        <f t="shared" si="41"/>
        <v>-5.1649163111257002E-2</v>
      </c>
      <c r="BI67" s="26">
        <v>39752</v>
      </c>
      <c r="BJ67" s="27">
        <v>839.22</v>
      </c>
      <c r="BK67" s="27">
        <f t="shared" si="42"/>
        <v>-7.305381284792789E-2</v>
      </c>
      <c r="BL67" s="26">
        <v>39752</v>
      </c>
      <c r="BM67" s="27">
        <v>228.1</v>
      </c>
      <c r="BN67" s="27">
        <f t="shared" ref="BN67:BN130" si="45">BM67/BM68-1</f>
        <v>-0.12591968117719188</v>
      </c>
      <c r="BP67" s="26">
        <v>39721</v>
      </c>
      <c r="BQ67" s="27">
        <v>-9.0459999999999999E-2</v>
      </c>
      <c r="BR67" s="27">
        <f t="shared" ref="BR67:BR130" si="46">BQ67</f>
        <v>-9.0459999999999999E-2</v>
      </c>
      <c r="BT67" s="26">
        <v>39752</v>
      </c>
      <c r="BU67" s="27">
        <v>796.71</v>
      </c>
      <c r="BV67" s="27">
        <f t="shared" si="4"/>
        <v>-0.17650159694874257</v>
      </c>
      <c r="BX67" s="6">
        <f>VLOOKUP($A67,Replications!$A:$AK,MATCH(BX$2,Replications!$1:$1,0),FALSE)</f>
        <v>-0.24149999999999999</v>
      </c>
      <c r="BY67" s="6">
        <f>VLOOKUP($A67,Replications!$A:$AK,MATCH(BY$2,Replications!$1:$1,0),FALSE)</f>
        <v>-0.21629999999999999</v>
      </c>
      <c r="BZ67" s="6">
        <f>VLOOKUP($A67,Replications!$A:$AK,MATCH(BZ$2,Replications!$1:$1,0),FALSE)</f>
        <v>-0.2147</v>
      </c>
      <c r="CA67" s="6">
        <f>VLOOKUP($A67,Replications!$A:$AK,MATCH(CA$2,Replications!$1:$1,0),FALSE)</f>
        <v>-0.1469</v>
      </c>
      <c r="CB67" s="6">
        <f>VLOOKUP($A67,Replications!$A:$AK,MATCH(CB$2,Replications!$1:$1,0),FALSE)</f>
        <v>-0.14940000000000001</v>
      </c>
      <c r="CC67" s="6">
        <f>VLOOKUP($A67,Replications!$A:$AK,MATCH(CC$2,Replications!$1:$1,0),FALSE)</f>
        <v>-0.18959999999999999</v>
      </c>
      <c r="CD67" s="6">
        <f>VLOOKUP($A67,Replications!$A:$AK,MATCH(CD$2,Replications!$1:$1,0),FALSE)</f>
        <v>-0.2238</v>
      </c>
      <c r="CE67" s="6">
        <f>VLOOKUP($A67,Replications!$A:$AK,MATCH(CE$2,Replications!$1:$1,0),FALSE)</f>
        <v>-0.16789999999999999</v>
      </c>
      <c r="CF67" s="6">
        <f>VLOOKUP($A67,Replications!$A:$AK,MATCH(CF$2,Replications!$1:$1,0),FALSE)</f>
        <v>-0.19745714285714283</v>
      </c>
      <c r="CG67" s="6" t="str">
        <f>VLOOKUP($A67,Replications!$A:$AK,MATCH(CG$2,Replications!$1:$1,0),FALSE)</f>
        <v>NA</v>
      </c>
      <c r="CH67" s="113">
        <f>VLOOKUP($A67,'[1]Formated Data'!$A:$ZZ,MATCH(CH$1,'[1]Formated Data'!$1:$1,0),FALSE)</f>
        <v>-3.6900000000000002E-2</v>
      </c>
      <c r="CI67" s="113">
        <f>VLOOKUP($A67,'[1]Formated Data'!$A:$ZZ,MATCH(CI$1,'[1]Formated Data'!$1:$1,0),FALSE)</f>
        <v>1.67E-2</v>
      </c>
      <c r="CJ67" s="113">
        <f>VLOOKUP($A67,'[1]Formated Data'!$A:$ZZ,MATCH(CJ$1,'[1]Formated Data'!$1:$1,0),FALSE)</f>
        <v>1.5900000000000001E-2</v>
      </c>
      <c r="CK67" s="113">
        <f>VLOOKUP($A67,'[1]Formated Data'!$A:$ZZ,MATCH(CK$1,'[1]Formated Data'!$1:$1,0),FALSE)</f>
        <v>-7.9600000000000004E-2</v>
      </c>
      <c r="CL67" s="113">
        <f>VLOOKUP($A67,'[1]Formated Data'!$A:$ZZ,MATCH(CL$1,'[1]Formated Data'!$1:$1,0),FALSE)</f>
        <v>3.6499999999999998E-2</v>
      </c>
      <c r="CM67" s="113">
        <f>VLOOKUP($A67,'[1]Formated Data'!$A:$ZZ,MATCH(CM$1,'[1]Formated Data'!$1:$1,0),FALSE)</f>
        <v>-8.9999999999999993E-3</v>
      </c>
      <c r="CN67" s="113">
        <f>VLOOKUP($A67,'[1]Formated Data'!$A:$ZZ,MATCH(CN$1,'[1]Formated Data'!$1:$1,0),FALSE)</f>
        <v>-0.27879999999999999</v>
      </c>
      <c r="CO67" s="113">
        <f>VLOOKUP($A67,'[1]Formated Data'!$A:$ZZ,MATCH(CO$1,'[1]Formated Data'!$1:$1,0),FALSE)</f>
        <v>-7.5999999999999998E-2</v>
      </c>
      <c r="CP67" s="113">
        <f>VLOOKUP($A67,'[1]Formated Data'!$A:$ZZ,MATCH(CP$1,'[1]Formated Data'!$1:$1,0),FALSE)</f>
        <v>0.11</v>
      </c>
      <c r="CQ67" s="113">
        <f>VLOOKUP($A67,'[1]Formated Data'!$A:$ZZ,MATCH(CQ$1,'[1]Formated Data'!$1:$1,0),FALSE)</f>
        <v>-0.124</v>
      </c>
      <c r="CR67" s="113">
        <f>VLOOKUP($A67,'[1]Formated Data'!$A:$ZZ,MATCH(CR$1,'[1]Formated Data'!$1:$1,0),FALSE)</f>
        <v>-2.5999999999999999E-2</v>
      </c>
      <c r="CS67" s="113">
        <f>VLOOKUP($A67,'[1]Formated Data'!$A:$ZZ,MATCH(CS$1,'[1]Formated Data'!$1:$1,0),FALSE)</f>
        <v>-4.8000000000000001E-2</v>
      </c>
      <c r="CT67" s="113">
        <f>VLOOKUP($A67,'[1]Formated Data'!$A:$ZZ,MATCH(CT$1,'[1]Formated Data'!$1:$1,0),FALSE)</f>
        <v>-1.9099999999999999E-2</v>
      </c>
      <c r="CU67" s="113">
        <f>VLOOKUP($A67,'[1]Formated Data'!$A:$ZZ,MATCH(CU$1,'[1]Formated Data'!$1:$1,0),FALSE)</f>
        <v>-5.62E-2</v>
      </c>
      <c r="CV67" s="113">
        <f>VLOOKUP($A67,'[1]Formated Data'!$A:$ZZ,MATCH(CV$1,'[1]Formated Data'!$1:$1,0),FALSE)</f>
        <v>-9.4100000000000003E-2</v>
      </c>
      <c r="CW67" s="113">
        <f>VLOOKUP($A67,'[1]Formated Data'!$A:$ZZ,MATCH(CW$1,'[1]Formated Data'!$1:$1,0),FALSE)</f>
        <v>2.6200000000000001E-2</v>
      </c>
      <c r="CX67" s="113">
        <f>VLOOKUP($A67,'[1]Formated Data'!$A:$ZZ,MATCH(CX$1,'[1]Formated Data'!$1:$1,0),FALSE)</f>
        <v>-5.4000000000000003E-3</v>
      </c>
      <c r="CY67" s="113">
        <f>VLOOKUP($A67,'[1]Formated Data'!$A:$ZZ,MATCH(CY$1,'[1]Formated Data'!$1:$1,0),FALSE)</f>
        <v>4.2999999999999997E-2</v>
      </c>
      <c r="CZ67" s="113">
        <f>VLOOKUP($A67,'[1]Formated Data'!$A:$ZZ,MATCH(CZ$1,'[1]Formated Data'!$1:$1,0),FALSE)</f>
        <v>3.73E-2</v>
      </c>
      <c r="DA67" s="113">
        <f>VLOOKUP($A67,'[1]Formated Data'!$A:$ZZ,MATCH(DA$1,'[1]Formated Data'!$1:$1,0),FALSE)</f>
        <v>-1.5800000000000002E-2</v>
      </c>
      <c r="DB67" s="113">
        <f>VLOOKUP($A67,'[1]Formated Data'!$A:$ZZ,MATCH(DB$1,'[1]Formated Data'!$1:$1,0),FALSE)</f>
        <v>-2.5000000000000001E-3</v>
      </c>
      <c r="DC67" s="113">
        <f>VLOOKUP($A67,'[1]Formated Data'!$A:$ZZ,MATCH(DC$1,'[1]Formated Data'!$1:$1,0),FALSE)</f>
        <v>-6.6400000000000001E-2</v>
      </c>
      <c r="DD67" s="113">
        <f>VLOOKUP($A67,'[1]Formated Data'!$A:$ZZ,MATCH(DD$1,'[1]Formated Data'!$1:$1,0),FALSE)</f>
        <v>-7.1999999999999995E-2</v>
      </c>
      <c r="DF67" s="26">
        <v>39752</v>
      </c>
      <c r="DG67" s="27">
        <v>4515.6760000000004</v>
      </c>
      <c r="DH67" s="27">
        <f t="shared" si="5"/>
        <v>-6.2181203620614078E-2</v>
      </c>
      <c r="DI67" s="26">
        <v>39752</v>
      </c>
      <c r="DJ67" s="27">
        <v>8505.32</v>
      </c>
      <c r="DK67" s="27">
        <f t="shared" si="6"/>
        <v>-6.8420591456736068E-2</v>
      </c>
      <c r="DL67" s="26">
        <v>39752</v>
      </c>
      <c r="DM67" s="27">
        <v>12695.99</v>
      </c>
      <c r="DN67" s="27">
        <f t="shared" si="7"/>
        <v>1.6316633792714752E-2</v>
      </c>
      <c r="DO67" s="26">
        <v>39752</v>
      </c>
      <c r="DP67" s="27">
        <v>6264.62</v>
      </c>
      <c r="DQ67" s="27">
        <f t="shared" si="8"/>
        <v>-8.0310702074527951E-2</v>
      </c>
      <c r="DR67" s="26">
        <v>39752</v>
      </c>
      <c r="DS67" s="27">
        <v>10252.83</v>
      </c>
      <c r="DT67" s="27">
        <f t="shared" si="9"/>
        <v>5.8931610866906903E-2</v>
      </c>
      <c r="DU67" s="26">
        <v>39752</v>
      </c>
      <c r="DV67" s="27">
        <v>3641.03</v>
      </c>
      <c r="DW67" s="27">
        <f t="shared" si="10"/>
        <v>-0.16009503927290336</v>
      </c>
      <c r="DX67" s="26">
        <v>39752</v>
      </c>
      <c r="DY67" s="27">
        <v>3822.99</v>
      </c>
      <c r="DZ67" s="27">
        <f t="shared" si="11"/>
        <v>-1.6212084951325201E-2</v>
      </c>
      <c r="EA67" s="26">
        <v>39752</v>
      </c>
      <c r="EB67" s="27">
        <v>5377.56</v>
      </c>
      <c r="EC67" s="27">
        <f t="shared" si="12"/>
        <v>-2.4740749875770129E-2</v>
      </c>
      <c r="ED67" s="26">
        <v>39752</v>
      </c>
      <c r="EE67" s="27">
        <v>11093.87</v>
      </c>
      <c r="EF67" s="27">
        <f t="shared" si="13"/>
        <v>-9.1448343638671603E-2</v>
      </c>
      <c r="EG67" s="26">
        <v>39752</v>
      </c>
      <c r="EH67" s="27">
        <v>2951.06</v>
      </c>
      <c r="EI67" s="27">
        <f t="shared" si="14"/>
        <v>-6.0094147923076435E-2</v>
      </c>
      <c r="EK67" s="26">
        <v>39752</v>
      </c>
      <c r="EL67" s="27">
        <v>85.632999999999996</v>
      </c>
      <c r="EM67" s="27">
        <f t="shared" si="15"/>
        <v>7.7849662672439868E-2</v>
      </c>
      <c r="EO67" s="26">
        <v>39752</v>
      </c>
      <c r="EP67" s="27">
        <v>5547.9093999999996</v>
      </c>
      <c r="EQ67" s="27">
        <f t="shared" si="16"/>
        <v>-0.10554542837737968</v>
      </c>
      <c r="ES67" s="26">
        <v>39752</v>
      </c>
      <c r="ET67" s="27">
        <v>682.10559999999998</v>
      </c>
      <c r="EU67" s="27">
        <f t="shared" si="17"/>
        <v>-0.27346999639986624</v>
      </c>
      <c r="EW67" s="26">
        <v>39752</v>
      </c>
      <c r="EX67" s="27">
        <v>1120.8994</v>
      </c>
      <c r="EY67" s="27">
        <f t="shared" si="18"/>
        <v>-0.18933045776564195</v>
      </c>
      <c r="FA67" s="26">
        <v>39752</v>
      </c>
      <c r="FB67" s="27">
        <v>96.908600000000007</v>
      </c>
      <c r="FC67" s="27">
        <f t="shared" si="19"/>
        <v>-0.12762230208055758</v>
      </c>
      <c r="FE67" s="26">
        <v>39752</v>
      </c>
      <c r="FF67" s="27">
        <v>601.49339999999995</v>
      </c>
      <c r="FG67" s="27">
        <f t="shared" si="20"/>
        <v>-0.24830566988696967</v>
      </c>
      <c r="FI67" s="6">
        <f>VLOOKUP($A67,Funds!$A:$CD,MATCH(Factors!FI$1,Funds!$1:$1,0),FALSE)</f>
        <v>-0.187</v>
      </c>
      <c r="FJ67" s="6">
        <f>VLOOKUP($A67,Funds!$A:$CD,MATCH(Factors!FJ$1,Funds!$1:$1,0),FALSE)</f>
        <v>-0.18809999999999999</v>
      </c>
    </row>
    <row r="68" spans="1:166" x14ac:dyDescent="0.25">
      <c r="A68" s="26">
        <f t="shared" si="21"/>
        <v>39721</v>
      </c>
      <c r="B68" s="26">
        <v>39721</v>
      </c>
      <c r="C68" s="27">
        <v>746.53530000000001</v>
      </c>
      <c r="D68" s="27">
        <f t="shared" si="22"/>
        <v>-7.3427492148088191E-2</v>
      </c>
      <c r="E68" s="26">
        <v>39721</v>
      </c>
      <c r="F68" s="27">
        <v>520.74490000000003</v>
      </c>
      <c r="G68" s="27">
        <f t="shared" si="23"/>
        <v>-0.1158163705379488</v>
      </c>
      <c r="H68" s="26">
        <v>39721</v>
      </c>
      <c r="I68" s="27">
        <v>1747.3116</v>
      </c>
      <c r="J68" s="27">
        <f t="shared" si="24"/>
        <v>3.0311585665715013E-2</v>
      </c>
      <c r="K68" s="26">
        <v>39721</v>
      </c>
      <c r="L68" s="27">
        <v>1711.21</v>
      </c>
      <c r="M68" s="27">
        <f t="shared" si="25"/>
        <v>-9.5402018554828549E-2</v>
      </c>
      <c r="N68" s="26">
        <v>39721</v>
      </c>
      <c r="O68" s="27">
        <v>1241.04</v>
      </c>
      <c r="P68" s="27">
        <f t="shared" si="26"/>
        <v>-8.8107571916675953E-2</v>
      </c>
      <c r="Q68" s="26"/>
      <c r="S68" s="27" t="e">
        <f t="shared" si="27"/>
        <v>#DIV/0!</v>
      </c>
      <c r="T68" s="26">
        <v>39721</v>
      </c>
      <c r="U68" s="27">
        <v>1318.9358999999999</v>
      </c>
      <c r="V68" s="27">
        <f t="shared" si="28"/>
        <v>-8.9010235767873258E-2</v>
      </c>
      <c r="W68" s="26">
        <v>39721</v>
      </c>
      <c r="X68" s="27">
        <v>113.2484</v>
      </c>
      <c r="Y68" s="27">
        <f t="shared" si="29"/>
        <v>1.4050818157300693E-3</v>
      </c>
      <c r="Z68" s="26">
        <v>39721</v>
      </c>
      <c r="AA68" s="27">
        <v>115.95</v>
      </c>
      <c r="AB68" s="27">
        <f t="shared" si="30"/>
        <v>-7.6904705039407717E-2</v>
      </c>
      <c r="AC68" s="26">
        <v>39721</v>
      </c>
      <c r="AD68" s="27">
        <v>808.43799999999999</v>
      </c>
      <c r="AE68" s="27">
        <f t="shared" si="31"/>
        <v>1.9471700397353464E-2</v>
      </c>
      <c r="AF68" s="26">
        <v>39721</v>
      </c>
      <c r="AG68" s="27">
        <v>324.83620000000002</v>
      </c>
      <c r="AH68" s="27">
        <f t="shared" si="32"/>
        <v>-0.11323090580957385</v>
      </c>
      <c r="AI68" s="26">
        <v>39721</v>
      </c>
      <c r="AJ68" s="27">
        <v>90.53</v>
      </c>
      <c r="AK68" s="27">
        <f t="shared" si="33"/>
        <v>0.11298254241455608</v>
      </c>
      <c r="AL68" s="26">
        <v>39721</v>
      </c>
      <c r="AM68" s="27">
        <v>133.6951</v>
      </c>
      <c r="AN68" s="27">
        <f t="shared" si="34"/>
        <v>-8.2892845327514619E-3</v>
      </c>
      <c r="AO68" s="26">
        <v>39721</v>
      </c>
      <c r="AP68" s="27">
        <v>345.53</v>
      </c>
      <c r="AQ68" s="27">
        <f t="shared" si="35"/>
        <v>-0.11789333946031511</v>
      </c>
      <c r="AR68" s="26">
        <v>39721</v>
      </c>
      <c r="AS68" s="27">
        <v>1390.4301</v>
      </c>
      <c r="AT68" s="27">
        <f t="shared" si="36"/>
        <v>-1.3431557586422116E-2</v>
      </c>
      <c r="AU68" s="26">
        <v>39721</v>
      </c>
      <c r="AV68" s="27">
        <v>809.78</v>
      </c>
      <c r="AW68" s="27">
        <f t="shared" si="37"/>
        <v>-7.9774540330462052E-2</v>
      </c>
      <c r="AY68" s="27">
        <f t="shared" si="38"/>
        <v>4.2388878389860607E-2</v>
      </c>
      <c r="AZ68" s="27">
        <f t="shared" si="39"/>
        <v>-7.2944466381525963E-3</v>
      </c>
      <c r="BA68" s="27">
        <f t="shared" ref="BA68:BA131" si="47">AW68-AT68</f>
        <v>-6.6342982744039936E-2</v>
      </c>
      <c r="BC68" s="26">
        <v>39721</v>
      </c>
      <c r="BD68" s="27">
        <v>1239.71</v>
      </c>
      <c r="BE68" s="27">
        <f t="shared" si="40"/>
        <v>-3.2534727641642003E-2</v>
      </c>
      <c r="BF68" s="26">
        <v>39721</v>
      </c>
      <c r="BG68" s="27">
        <v>975.04</v>
      </c>
      <c r="BH68" s="27">
        <f t="shared" si="41"/>
        <v>-6.7571961365592514E-2</v>
      </c>
      <c r="BI68" s="26">
        <v>39721</v>
      </c>
      <c r="BJ68" s="27">
        <v>905.36</v>
      </c>
      <c r="BK68" s="27">
        <f t="shared" si="42"/>
        <v>-6.6591061394917328E-2</v>
      </c>
      <c r="BL68" s="26">
        <v>39721</v>
      </c>
      <c r="BM68" s="27">
        <v>260.95999999999998</v>
      </c>
      <c r="BN68" s="27">
        <f t="shared" si="45"/>
        <v>-0.12255808479876285</v>
      </c>
      <c r="BP68" s="26">
        <v>39691</v>
      </c>
      <c r="BQ68" s="27">
        <v>-1.0319999999999999E-2</v>
      </c>
      <c r="BR68" s="27">
        <f t="shared" si="46"/>
        <v>-1.0319999999999999E-2</v>
      </c>
      <c r="BT68" s="26">
        <v>39721</v>
      </c>
      <c r="BU68" s="27">
        <v>967.47</v>
      </c>
      <c r="BV68" s="27">
        <f t="shared" ref="BV68:BV131" si="48">BU68/BU69-1</f>
        <v>-2.586692979983074E-2</v>
      </c>
      <c r="BX68" s="6">
        <f>VLOOKUP($A68,Replications!$A:$AK,MATCH(BX$2,Replications!$1:$1,0),FALSE)</f>
        <v>-0.18060000000000001</v>
      </c>
      <c r="BY68" s="6">
        <f>VLOOKUP($A68,Replications!$A:$AK,MATCH(BY$2,Replications!$1:$1,0),FALSE)</f>
        <v>-3.2300000000000002E-2</v>
      </c>
      <c r="BZ68" s="6">
        <f>VLOOKUP($A68,Replications!$A:$AK,MATCH(BZ$2,Replications!$1:$1,0),FALSE)</f>
        <v>-0.1336</v>
      </c>
      <c r="CA68" s="6">
        <f>VLOOKUP($A68,Replications!$A:$AK,MATCH(CA$2,Replications!$1:$1,0),FALSE)</f>
        <v>-0.16159999999999999</v>
      </c>
      <c r="CB68" s="6">
        <f>VLOOKUP($A68,Replications!$A:$AK,MATCH(CB$2,Replications!$1:$1,0),FALSE)</f>
        <v>-3.8100000000000002E-2</v>
      </c>
      <c r="CC68" s="6">
        <f>VLOOKUP($A68,Replications!$A:$AK,MATCH(CC$2,Replications!$1:$1,0),FALSE)</f>
        <v>-0.1067</v>
      </c>
      <c r="CD68" s="6">
        <f>VLOOKUP($A68,Replications!$A:$AK,MATCH(CD$2,Replications!$1:$1,0),FALSE)</f>
        <v>-0.13</v>
      </c>
      <c r="CE68" s="6">
        <f>VLOOKUP($A68,Replications!$A:$AK,MATCH(CE$2,Replications!$1:$1,0),FALSE)</f>
        <v>-8.8400000000000006E-2</v>
      </c>
      <c r="CF68" s="6">
        <f>VLOOKUP($A68,Replications!$A:$AK,MATCH(CF$2,Replications!$1:$1,0),FALSE)</f>
        <v>-0.11184285714285715</v>
      </c>
      <c r="CG68" s="6" t="str">
        <f>VLOOKUP($A68,Replications!$A:$AK,MATCH(CG$2,Replications!$1:$1,0),FALSE)</f>
        <v>NA</v>
      </c>
      <c r="CH68" s="113">
        <f>VLOOKUP($A68,'[1]Formated Data'!$A:$ZZ,MATCH(CH$1,'[1]Formated Data'!$1:$1,0),FALSE)</f>
        <v>-6.3E-2</v>
      </c>
      <c r="CI68" s="113">
        <f>VLOOKUP($A68,'[1]Formated Data'!$A:$ZZ,MATCH(CI$1,'[1]Formated Data'!$1:$1,0),FALSE)</f>
        <v>-7.7000000000000002E-3</v>
      </c>
      <c r="CJ68" s="113">
        <f>VLOOKUP($A68,'[1]Formated Data'!$A:$ZZ,MATCH(CJ$1,'[1]Formated Data'!$1:$1,0),FALSE)</f>
        <v>-2.7E-2</v>
      </c>
      <c r="CK68" s="113">
        <f>VLOOKUP($A68,'[1]Formated Data'!$A:$ZZ,MATCH(CK$1,'[1]Formated Data'!$1:$1,0),FALSE)</f>
        <v>-6.7900000000000002E-2</v>
      </c>
      <c r="CL68" s="113">
        <f>VLOOKUP($A68,'[1]Formated Data'!$A:$ZZ,MATCH(CL$1,'[1]Formated Data'!$1:$1,0),FALSE)</f>
        <v>-8.7499999999999994E-2</v>
      </c>
      <c r="CM68" s="113">
        <f>VLOOKUP($A68,'[1]Formated Data'!$A:$ZZ,MATCH(CM$1,'[1]Formated Data'!$1:$1,0),FALSE)</f>
        <v>-4.2099999999999999E-2</v>
      </c>
      <c r="CN68" s="113">
        <f>VLOOKUP($A68,'[1]Formated Data'!$A:$ZZ,MATCH(CN$1,'[1]Formated Data'!$1:$1,0),FALSE)</f>
        <v>-0.1439</v>
      </c>
      <c r="CO68" s="113">
        <f>VLOOKUP($A68,'[1]Formated Data'!$A:$ZZ,MATCH(CO$1,'[1]Formated Data'!$1:$1,0),FALSE)</f>
        <v>-4.1000000000000002E-2</v>
      </c>
      <c r="CP68" s="113">
        <f>VLOOKUP($A68,'[1]Formated Data'!$A:$ZZ,MATCH(CP$1,'[1]Formated Data'!$1:$1,0),FALSE)</f>
        <v>-8.1500000000000003E-2</v>
      </c>
      <c r="CQ68" s="113">
        <f>VLOOKUP($A68,'[1]Formated Data'!$A:$ZZ,MATCH(CQ$1,'[1]Formated Data'!$1:$1,0),FALSE)</f>
        <v>-7.1900000000000006E-2</v>
      </c>
      <c r="CR68" s="113">
        <f>VLOOKUP($A68,'[1]Formated Data'!$A:$ZZ,MATCH(CR$1,'[1]Formated Data'!$1:$1,0),FALSE)</f>
        <v>-5.7599999999999998E-2</v>
      </c>
      <c r="CS68" s="113">
        <f>VLOOKUP($A68,'[1]Formated Data'!$A:$ZZ,MATCH(CS$1,'[1]Formated Data'!$1:$1,0),FALSE)</f>
        <v>-1.2999999999999999E-2</v>
      </c>
      <c r="CT68" s="113">
        <f>VLOOKUP($A68,'[1]Formated Data'!$A:$ZZ,MATCH(CT$1,'[1]Formated Data'!$1:$1,0),FALSE)</f>
        <v>-7.7499999999999999E-2</v>
      </c>
      <c r="CU68" s="113">
        <f>VLOOKUP($A68,'[1]Formated Data'!$A:$ZZ,MATCH(CU$1,'[1]Formated Data'!$1:$1,0),FALSE)</f>
        <v>-9.2899999999999996E-2</v>
      </c>
      <c r="CV68" s="113">
        <f>VLOOKUP($A68,'[1]Formated Data'!$A:$ZZ,MATCH(CV$1,'[1]Formated Data'!$1:$1,0),FALSE)</f>
        <v>1.1999999999999999E-3</v>
      </c>
      <c r="CW68" s="113">
        <f>VLOOKUP($A68,'[1]Formated Data'!$A:$ZZ,MATCH(CW$1,'[1]Formated Data'!$1:$1,0),FALSE)</f>
        <v>-2.9899999999999999E-2</v>
      </c>
      <c r="CX68" s="113">
        <f>VLOOKUP($A68,'[1]Formated Data'!$A:$ZZ,MATCH(CX$1,'[1]Formated Data'!$1:$1,0),FALSE)</f>
        <v>-1.04E-2</v>
      </c>
      <c r="CY68" s="113">
        <f>VLOOKUP($A68,'[1]Formated Data'!$A:$ZZ,MATCH(CY$1,'[1]Formated Data'!$1:$1,0),FALSE)</f>
        <v>1.2999999999999999E-2</v>
      </c>
      <c r="CZ68" s="113">
        <f>VLOOKUP($A68,'[1]Formated Data'!$A:$ZZ,MATCH(CZ$1,'[1]Formated Data'!$1:$1,0),FALSE)</f>
        <v>-4.1000000000000003E-3</v>
      </c>
      <c r="DA68" s="113">
        <f>VLOOKUP($A68,'[1]Formated Data'!$A:$ZZ,MATCH(DA$1,'[1]Formated Data'!$1:$1,0),FALSE)</f>
        <v>-8.6999999999999994E-3</v>
      </c>
      <c r="DB68" s="113">
        <f>VLOOKUP($A68,'[1]Formated Data'!$A:$ZZ,MATCH(DB$1,'[1]Formated Data'!$1:$1,0),FALSE)</f>
        <v>1.1000000000000001E-3</v>
      </c>
      <c r="DC68" s="113">
        <f>VLOOKUP($A68,'[1]Formated Data'!$A:$ZZ,MATCH(DC$1,'[1]Formated Data'!$1:$1,0),FALSE)</f>
        <v>-5.79E-2</v>
      </c>
      <c r="DD68" s="113">
        <f>VLOOKUP($A68,'[1]Formated Data'!$A:$ZZ,MATCH(DD$1,'[1]Formated Data'!$1:$1,0),FALSE)</f>
        <v>-9.4E-2</v>
      </c>
      <c r="DF68" s="26">
        <v>39721</v>
      </c>
      <c r="DG68" s="27">
        <v>4815.0837000000001</v>
      </c>
      <c r="DH68" s="27">
        <f t="shared" ref="DH68:DH131" si="49">DG68/DG69-1</f>
        <v>-6.5362390747081611E-2</v>
      </c>
      <c r="DI68" s="26">
        <v>39721</v>
      </c>
      <c r="DJ68" s="27">
        <v>9130</v>
      </c>
      <c r="DK68" s="27">
        <f t="shared" ref="DK68:DK131" si="50">DJ68/DJ69-1</f>
        <v>-6.127228964222442E-2</v>
      </c>
      <c r="DL68" s="26">
        <v>39721</v>
      </c>
      <c r="DM68" s="27">
        <v>12492.16</v>
      </c>
      <c r="DN68" s="27">
        <f t="shared" ref="DN68:DN131" si="51">DM68/DM69-1</f>
        <v>-1.2144020155420043E-2</v>
      </c>
      <c r="DO68" s="26">
        <v>39721</v>
      </c>
      <c r="DP68" s="27">
        <v>6811.67</v>
      </c>
      <c r="DQ68" s="27">
        <f t="shared" ref="DQ68:DQ131" si="52">DP68/DP69-1</f>
        <v>-5.8980936947839346E-2</v>
      </c>
      <c r="DR68" s="26">
        <v>39721</v>
      </c>
      <c r="DS68" s="27">
        <v>9682.24</v>
      </c>
      <c r="DT68" s="27">
        <f t="shared" ref="DT68:DT131" si="53">DS68/DS69-1</f>
        <v>4.359863529943997E-3</v>
      </c>
      <c r="DU68" s="26">
        <v>39721</v>
      </c>
      <c r="DV68" s="27">
        <v>4335.05</v>
      </c>
      <c r="DW68" s="27">
        <f t="shared" ref="DW68:DW131" si="54">DV68/DV69-1</f>
        <v>-0.1181197349710823</v>
      </c>
      <c r="DX68" s="26">
        <v>39721</v>
      </c>
      <c r="DY68" s="27">
        <v>3885.99</v>
      </c>
      <c r="DZ68" s="27">
        <f t="shared" ref="DZ68:DZ131" si="55">DY68/DY69-1</f>
        <v>-1.7078494805881417E-2</v>
      </c>
      <c r="EA68" s="26">
        <v>39721</v>
      </c>
      <c r="EB68" s="27">
        <v>5513.98</v>
      </c>
      <c r="EC68" s="27">
        <f t="shared" ref="EC68:EC131" si="56">EB68/EB69-1</f>
        <v>-2.8963889793869879E-2</v>
      </c>
      <c r="ED68" s="26">
        <v>39721</v>
      </c>
      <c r="EE68" s="27">
        <v>12210.5</v>
      </c>
      <c r="EF68" s="27">
        <f t="shared" ref="EF68:EF131" si="57">EE68/EE69-1</f>
        <v>-7.4623517544677331E-2</v>
      </c>
      <c r="EG68" s="26">
        <v>39721</v>
      </c>
      <c r="EH68" s="27">
        <v>3139.74</v>
      </c>
      <c r="EI68" s="27">
        <f t="shared" ref="EI68:EI131" si="58">EH68/EH69-1</f>
        <v>-7.6568786616785567E-2</v>
      </c>
      <c r="EK68" s="26">
        <v>39721</v>
      </c>
      <c r="EL68" s="27">
        <v>79.447999999999993</v>
      </c>
      <c r="EM68" s="27">
        <f t="shared" ref="EM68:EM131" si="59">EL68/EL69-1</f>
        <v>2.6711983561856112E-2</v>
      </c>
      <c r="EO68" s="26">
        <v>39721</v>
      </c>
      <c r="EP68" s="27">
        <v>6202.5613999999996</v>
      </c>
      <c r="EQ68" s="27">
        <f t="shared" ref="EQ68:EQ131" si="60">EP68/EP69-1</f>
        <v>-0.12845423259535416</v>
      </c>
      <c r="ES68" s="26">
        <v>39721</v>
      </c>
      <c r="ET68" s="27">
        <v>938.85400000000004</v>
      </c>
      <c r="EU68" s="27">
        <f t="shared" ref="EU68:EU131" si="61">ET68/ET69-1</f>
        <v>-0.17445610927574651</v>
      </c>
      <c r="EW68" s="26">
        <v>39721</v>
      </c>
      <c r="EX68" s="27">
        <v>1382.6835000000001</v>
      </c>
      <c r="EY68" s="27">
        <f t="shared" ref="EY68:EY131" si="62">EX68/EX69-1</f>
        <v>-0.11836995390372229</v>
      </c>
      <c r="FA68" s="26">
        <v>39721</v>
      </c>
      <c r="FB68" s="27">
        <v>111.0856</v>
      </c>
      <c r="FC68" s="27">
        <f t="shared" ref="FC68:FC131" si="63">FB68/FB69-1</f>
        <v>-0.10969484461720325</v>
      </c>
      <c r="FE68" s="26">
        <v>39721</v>
      </c>
      <c r="FF68" s="27">
        <v>800.18349999999998</v>
      </c>
      <c r="FG68" s="27">
        <f t="shared" ref="FG68:FG131" si="64">FF68/FF69-1</f>
        <v>-0.13414916011169509</v>
      </c>
      <c r="FI68" s="6">
        <f>VLOOKUP($A68,Funds!$A:$CD,MATCH(Factors!FI$1,Funds!$1:$1,0),FALSE)</f>
        <v>-9.5399999999999999E-2</v>
      </c>
      <c r="FJ68" s="6">
        <f>VLOOKUP($A68,Funds!$A:$CD,MATCH(Factors!FJ$1,Funds!$1:$1,0),FALSE)</f>
        <v>-9.5375000000000001E-2</v>
      </c>
    </row>
    <row r="69" spans="1:166" x14ac:dyDescent="0.25">
      <c r="A69" s="26">
        <f t="shared" ref="A69:A132" si="65">EOMONTH(A68,-1)</f>
        <v>39691</v>
      </c>
      <c r="B69" s="26">
        <v>39689</v>
      </c>
      <c r="C69" s="27">
        <v>805.69550000000004</v>
      </c>
      <c r="D69" s="27">
        <f t="shared" ref="D69:D132" si="66">C69/C70-1</f>
        <v>1.6985661394014029E-2</v>
      </c>
      <c r="E69" s="26">
        <v>39689</v>
      </c>
      <c r="F69" s="27">
        <v>588.9556</v>
      </c>
      <c r="G69" s="27">
        <f t="shared" ref="G69:G132" si="67">F69/F70-1</f>
        <v>1.0788622158637518E-2</v>
      </c>
      <c r="H69" s="26">
        <v>39689</v>
      </c>
      <c r="I69" s="27">
        <v>1695.9059999999999</v>
      </c>
      <c r="J69" s="27">
        <f t="shared" ref="J69:J132" si="68">I69/I70-1</f>
        <v>-4.9085602515038906E-2</v>
      </c>
      <c r="K69" s="26">
        <v>39689</v>
      </c>
      <c r="L69" s="27">
        <v>1891.6801</v>
      </c>
      <c r="M69" s="27">
        <f t="shared" ref="M69:M132" si="69">L69/L70-1</f>
        <v>2.99734295965981E-2</v>
      </c>
      <c r="N69" s="26">
        <v>39689</v>
      </c>
      <c r="O69" s="27">
        <v>1360.95</v>
      </c>
      <c r="P69" s="27">
        <f t="shared" ref="P69:P132" si="70">O69/O70-1</f>
        <v>1.1542863938398318E-2</v>
      </c>
      <c r="Q69" s="26"/>
      <c r="S69" s="27" t="e">
        <f t="shared" ref="S69:S132" si="71">R69/R70-1</f>
        <v>#DIV/0!</v>
      </c>
      <c r="T69" s="26">
        <v>39689</v>
      </c>
      <c r="U69" s="27">
        <v>1447.8054</v>
      </c>
      <c r="V69" s="27">
        <f t="shared" ref="V69:V132" si="72">U69/U70-1</f>
        <v>1.4471261554562354E-2</v>
      </c>
      <c r="W69" s="26">
        <v>39689</v>
      </c>
      <c r="X69" s="27">
        <v>113.0895</v>
      </c>
      <c r="Y69" s="27">
        <f t="shared" ref="Y69:Y132" si="73">X69/X70-1</f>
        <v>7.5506494894959086E-3</v>
      </c>
      <c r="Z69" s="26">
        <v>39689</v>
      </c>
      <c r="AA69" s="27">
        <v>125.61</v>
      </c>
      <c r="AB69" s="27">
        <f t="shared" ref="AB69:AB132" si="74">AA69/AA70-1</f>
        <v>-4.2606707317073056E-2</v>
      </c>
      <c r="AC69" s="26">
        <v>39689</v>
      </c>
      <c r="AD69" s="27">
        <v>792.99699999999996</v>
      </c>
      <c r="AE69" s="27">
        <f t="shared" ref="AE69:AE132" si="75">AD69/AD70-1</f>
        <v>3.8661130612458683E-2</v>
      </c>
      <c r="AF69" s="26">
        <v>39689</v>
      </c>
      <c r="AG69" s="27">
        <v>366.3143</v>
      </c>
      <c r="AH69" s="27">
        <f t="shared" ref="AH69:AH132" si="76">AG69/AG70-1</f>
        <v>-5.2551467492119142E-2</v>
      </c>
      <c r="AI69" s="26">
        <v>39689</v>
      </c>
      <c r="AJ69" s="27">
        <v>81.34</v>
      </c>
      <c r="AK69" s="27">
        <f t="shared" ref="AK69:AK132" si="77">AJ69/AJ70-1</f>
        <v>5.1311877988884591E-2</v>
      </c>
      <c r="AL69" s="26">
        <v>39689</v>
      </c>
      <c r="AM69" s="27">
        <v>134.8126</v>
      </c>
      <c r="AN69" s="27">
        <f t="shared" ref="AN69:AN132" si="78">AM69/AM70-1</f>
        <v>1.4150722652521708E-3</v>
      </c>
      <c r="AO69" s="26">
        <v>39689</v>
      </c>
      <c r="AP69" s="27">
        <v>391.71</v>
      </c>
      <c r="AQ69" s="27">
        <f t="shared" ref="AQ69:AQ132" si="79">AP69/AP70-1</f>
        <v>-5.929394812680111E-2</v>
      </c>
      <c r="AR69" s="26">
        <v>39689</v>
      </c>
      <c r="AS69" s="27">
        <v>1409.36</v>
      </c>
      <c r="AT69" s="27">
        <f t="shared" ref="AT69:AT132" si="80">AS69/AS70-1</f>
        <v>9.4906561803869138E-3</v>
      </c>
      <c r="AU69" s="26">
        <v>39689</v>
      </c>
      <c r="AV69" s="27">
        <v>879.98</v>
      </c>
      <c r="AW69" s="27">
        <f t="shared" ref="AW69:AW132" si="81">AV69/AV70-1</f>
        <v>3.5009293998244928E-3</v>
      </c>
      <c r="AY69" s="27">
        <f t="shared" ref="AY69:AY132" si="82">D69-G69</f>
        <v>6.1970392353765114E-3</v>
      </c>
      <c r="AZ69" s="27">
        <f t="shared" ref="AZ69:AZ132" si="83">M69-P69</f>
        <v>1.8430565658199782E-2</v>
      </c>
      <c r="BA69" s="27">
        <f t="shared" si="47"/>
        <v>-5.989726780562421E-3</v>
      </c>
      <c r="BC69" s="26">
        <v>39689</v>
      </c>
      <c r="BD69" s="27">
        <v>1281.4000000000001</v>
      </c>
      <c r="BE69" s="27">
        <f t="shared" ref="BE69:BE132" si="84">BD69/BD70-1</f>
        <v>-1.2164849905178854E-2</v>
      </c>
      <c r="BF69" s="26">
        <v>39689</v>
      </c>
      <c r="BG69" s="27">
        <v>1045.7</v>
      </c>
      <c r="BH69" s="27">
        <f t="shared" ref="BH69:BH132" si="85">BG69/BG70-1</f>
        <v>3.0214378207280568E-3</v>
      </c>
      <c r="BI69" s="26">
        <v>39689</v>
      </c>
      <c r="BJ69" s="27">
        <v>969.95</v>
      </c>
      <c r="BK69" s="27">
        <f t="shared" ref="BK69:BK132" si="86">BJ69/BJ70-1</f>
        <v>1.4061683220073284E-2</v>
      </c>
      <c r="BL69" s="26">
        <v>39691</v>
      </c>
      <c r="BM69" s="27">
        <v>297.41000000000003</v>
      </c>
      <c r="BN69" s="27">
        <f t="shared" si="45"/>
        <v>-6.6466265865061658E-3</v>
      </c>
      <c r="BP69" s="26">
        <v>39660</v>
      </c>
      <c r="BQ69" s="27">
        <v>-1.8579999999999999E-2</v>
      </c>
      <c r="BR69" s="27">
        <f t="shared" si="46"/>
        <v>-1.8579999999999999E-2</v>
      </c>
      <c r="BT69" s="26">
        <v>39689</v>
      </c>
      <c r="BU69" s="27">
        <v>993.16</v>
      </c>
      <c r="BV69" s="27">
        <f t="shared" si="48"/>
        <v>1.4039064334650408E-2</v>
      </c>
      <c r="BX69" s="6">
        <f>VLOOKUP($A69,Replications!$A:$AK,MATCH(BX$2,Replications!$1:$1,0),FALSE)</f>
        <v>9.5999999999999992E-3</v>
      </c>
      <c r="BY69" s="6">
        <f>VLOOKUP($A69,Replications!$A:$AK,MATCH(BY$2,Replications!$1:$1,0),FALSE)</f>
        <v>0.1517</v>
      </c>
      <c r="BZ69" s="6">
        <f>VLOOKUP($A69,Replications!$A:$AK,MATCH(BZ$2,Replications!$1:$1,0),FALSE)</f>
        <v>4.2000000000000003E-2</v>
      </c>
      <c r="CA69" s="6">
        <f>VLOOKUP($A69,Replications!$A:$AK,MATCH(CA$2,Replications!$1:$1,0),FALSE)</f>
        <v>5.1999999999999998E-3</v>
      </c>
      <c r="CB69" s="6">
        <f>VLOOKUP($A69,Replications!$A:$AK,MATCH(CB$2,Replications!$1:$1,0),FALSE)</f>
        <v>3.2599999999999997E-2</v>
      </c>
      <c r="CC69" s="6">
        <f>VLOOKUP($A69,Replications!$A:$AK,MATCH(CC$2,Replications!$1:$1,0),FALSE)</f>
        <v>6.6699999999999995E-2</v>
      </c>
      <c r="CD69" s="6">
        <f>VLOOKUP($A69,Replications!$A:$AK,MATCH(CD$2,Replications!$1:$1,0),FALSE)</f>
        <v>1.24E-2</v>
      </c>
      <c r="CE69" s="6">
        <f>VLOOKUP($A69,Replications!$A:$AK,MATCH(CE$2,Replications!$1:$1,0),FALSE)</f>
        <v>1.44E-2</v>
      </c>
      <c r="CF69" s="6">
        <f>VLOOKUP($A69,Replications!$A:$AK,MATCH(CF$2,Replications!$1:$1,0),FALSE)</f>
        <v>4.5742857142857148E-2</v>
      </c>
      <c r="CG69" s="6" t="str">
        <f>VLOOKUP($A69,Replications!$A:$AK,MATCH(CG$2,Replications!$1:$1,0),FALSE)</f>
        <v>NA</v>
      </c>
      <c r="CH69" s="113">
        <f>VLOOKUP($A69,'[1]Formated Data'!$A:$ZZ,MATCH(CH$1,'[1]Formated Data'!$1:$1,0),FALSE)</f>
        <v>1E-3</v>
      </c>
      <c r="CI69" s="113">
        <f>VLOOKUP($A69,'[1]Formated Data'!$A:$ZZ,MATCH(CI$1,'[1]Formated Data'!$1:$1,0),FALSE)</f>
        <v>6.7000000000000002E-3</v>
      </c>
      <c r="CJ69" s="113">
        <f>VLOOKUP($A69,'[1]Formated Data'!$A:$ZZ,MATCH(CJ$1,'[1]Formated Data'!$1:$1,0),FALSE)</f>
        <v>2E-3</v>
      </c>
      <c r="CK69" s="113">
        <f>VLOOKUP($A69,'[1]Formated Data'!$A:$ZZ,MATCH(CK$1,'[1]Formated Data'!$1:$1,0),FALSE)</f>
        <v>-2.8999999999999998E-3</v>
      </c>
      <c r="CL69" s="113">
        <f>VLOOKUP($A69,'[1]Formated Data'!$A:$ZZ,MATCH(CL$1,'[1]Formated Data'!$1:$1,0),FALSE)</f>
        <v>1.7100000000000001E-2</v>
      </c>
      <c r="CM69" s="113">
        <f>VLOOKUP($A69,'[1]Formated Data'!$A:$ZZ,MATCH(CM$1,'[1]Formated Data'!$1:$1,0),FALSE)</f>
        <v>1.9E-3</v>
      </c>
      <c r="CN69" s="113">
        <f>VLOOKUP($A69,'[1]Formated Data'!$A:$ZZ,MATCH(CN$1,'[1]Formated Data'!$1:$1,0),FALSE)</f>
        <v>3.5999999999999997E-2</v>
      </c>
      <c r="CO69" s="113">
        <f>VLOOKUP($A69,'[1]Formated Data'!$A:$ZZ,MATCH(CO$1,'[1]Formated Data'!$1:$1,0),FALSE)</f>
        <v>-1.7999999999999999E-2</v>
      </c>
      <c r="CP69" s="113">
        <f>VLOOKUP($A69,'[1]Formated Data'!$A:$ZZ,MATCH(CP$1,'[1]Formated Data'!$1:$1,0),FALSE)</f>
        <v>1.2200000000000001E-2</v>
      </c>
      <c r="CQ69" s="113">
        <f>VLOOKUP($A69,'[1]Formated Data'!$A:$ZZ,MATCH(CQ$1,'[1]Formated Data'!$1:$1,0),FALSE)</f>
        <v>2.7900000000000001E-2</v>
      </c>
      <c r="CR69" s="113">
        <f>VLOOKUP($A69,'[1]Formated Data'!$A:$ZZ,MATCH(CR$1,'[1]Formated Data'!$1:$1,0),FALSE)</f>
        <v>4.7000000000000002E-3</v>
      </c>
      <c r="CS69" s="113">
        <f>VLOOKUP($A69,'[1]Formated Data'!$A:$ZZ,MATCH(CS$1,'[1]Formated Data'!$1:$1,0),FALSE)</f>
        <v>6.0000000000000001E-3</v>
      </c>
      <c r="CT69" s="113">
        <f>VLOOKUP($A69,'[1]Formated Data'!$A:$ZZ,MATCH(CT$1,'[1]Formated Data'!$1:$1,0),FALSE)</f>
        <v>-2.2200000000000001E-2</v>
      </c>
      <c r="CU69" s="113">
        <f>VLOOKUP($A69,'[1]Formated Data'!$A:$ZZ,MATCH(CU$1,'[1]Formated Data'!$1:$1,0),FALSE)</f>
        <v>-1.46E-2</v>
      </c>
      <c r="CV69" s="113">
        <f>VLOOKUP($A69,'[1]Formated Data'!$A:$ZZ,MATCH(CV$1,'[1]Formated Data'!$1:$1,0),FALSE)</f>
        <v>6.7199999999999996E-2</v>
      </c>
      <c r="CW69" s="113">
        <f>VLOOKUP($A69,'[1]Formated Data'!$A:$ZZ,MATCH(CW$1,'[1]Formated Data'!$1:$1,0),FALSE)</f>
        <v>7.4000000000000003E-3</v>
      </c>
      <c r="CX69" s="113">
        <f>VLOOKUP($A69,'[1]Formated Data'!$A:$ZZ,MATCH(CX$1,'[1]Formated Data'!$1:$1,0),FALSE)</f>
        <v>1.7899999999999999E-2</v>
      </c>
      <c r="CY69" s="113">
        <f>VLOOKUP($A69,'[1]Formated Data'!$A:$ZZ,MATCH(CY$1,'[1]Formated Data'!$1:$1,0),FALSE)</f>
        <v>-3.2099999999999997E-2</v>
      </c>
      <c r="CZ69" s="113">
        <f>VLOOKUP($A69,'[1]Formated Data'!$A:$ZZ,MATCH(CZ$1,'[1]Formated Data'!$1:$1,0),FALSE)</f>
        <v>-0.03</v>
      </c>
      <c r="DA69" s="113">
        <f>VLOOKUP($A69,'[1]Formated Data'!$A:$ZZ,MATCH(DA$1,'[1]Formated Data'!$1:$1,0),FALSE)</f>
        <v>1.0999999999999999E-2</v>
      </c>
      <c r="DB69" s="113">
        <f>VLOOKUP($A69,'[1]Formated Data'!$A:$ZZ,MATCH(DB$1,'[1]Formated Data'!$1:$1,0),FALSE)</f>
        <v>4.7999999999999996E-3</v>
      </c>
      <c r="DC69" s="113">
        <f>VLOOKUP($A69,'[1]Formated Data'!$A:$ZZ,MATCH(DC$1,'[1]Formated Data'!$1:$1,0),FALSE)</f>
        <v>-5.4000000000000003E-3</v>
      </c>
      <c r="DD69" s="113">
        <f>VLOOKUP($A69,'[1]Formated Data'!$A:$ZZ,MATCH(DD$1,'[1]Formated Data'!$1:$1,0),FALSE)</f>
        <v>-2.7E-2</v>
      </c>
      <c r="DF69" s="26">
        <v>39691</v>
      </c>
      <c r="DG69" s="27">
        <v>5151.8189000000002</v>
      </c>
      <c r="DH69" s="27">
        <f t="shared" si="49"/>
        <v>-1.5280245477550802E-2</v>
      </c>
      <c r="DI69" s="26">
        <v>39691</v>
      </c>
      <c r="DJ69" s="27">
        <v>9725.93</v>
      </c>
      <c r="DK69" s="27">
        <f t="shared" si="50"/>
        <v>-1.4394044570463782E-2</v>
      </c>
      <c r="DL69" s="26">
        <v>39691</v>
      </c>
      <c r="DM69" s="27">
        <v>12645.73</v>
      </c>
      <c r="DN69" s="27">
        <f t="shared" si="51"/>
        <v>-1.178753369066865E-2</v>
      </c>
      <c r="DO69" s="26">
        <v>39691</v>
      </c>
      <c r="DP69" s="27">
        <v>7238.61</v>
      </c>
      <c r="DQ69" s="27">
        <f t="shared" si="52"/>
        <v>-1.4401887143833392E-3</v>
      </c>
      <c r="DR69" s="26">
        <v>39691</v>
      </c>
      <c r="DS69" s="27">
        <v>9640.2099999999991</v>
      </c>
      <c r="DT69" s="27">
        <f t="shared" si="53"/>
        <v>-7.2150413943177227E-3</v>
      </c>
      <c r="DU69" s="26">
        <v>39691</v>
      </c>
      <c r="DV69" s="27">
        <v>4915.6899999999996</v>
      </c>
      <c r="DW69" s="27">
        <f t="shared" si="54"/>
        <v>-1.0971345332802307E-2</v>
      </c>
      <c r="DX69" s="26">
        <v>39691</v>
      </c>
      <c r="DY69" s="27">
        <v>3953.51</v>
      </c>
      <c r="DZ69" s="27">
        <f t="shared" si="55"/>
        <v>6.8019761637974074E-3</v>
      </c>
      <c r="EA69" s="26">
        <v>39691</v>
      </c>
      <c r="EB69" s="27">
        <v>5678.45</v>
      </c>
      <c r="EC69" s="27">
        <f t="shared" si="56"/>
        <v>3.24199219095056E-3</v>
      </c>
      <c r="ED69" s="26">
        <v>39691</v>
      </c>
      <c r="EE69" s="27">
        <v>13195.17</v>
      </c>
      <c r="EF69" s="27">
        <f t="shared" si="57"/>
        <v>-1.3946554275209522E-2</v>
      </c>
      <c r="EG69" s="26">
        <v>39691</v>
      </c>
      <c r="EH69" s="27">
        <v>3400.08</v>
      </c>
      <c r="EI69" s="27">
        <f t="shared" si="58"/>
        <v>-2.8886223470863115E-3</v>
      </c>
      <c r="EK69" s="26">
        <v>39689</v>
      </c>
      <c r="EL69" s="27">
        <v>77.381</v>
      </c>
      <c r="EM69" s="27">
        <f t="shared" si="59"/>
        <v>5.6727709724555098E-2</v>
      </c>
      <c r="EO69" s="26">
        <v>39689</v>
      </c>
      <c r="EP69" s="27">
        <v>7116.7362999999996</v>
      </c>
      <c r="EQ69" s="27">
        <f t="shared" si="60"/>
        <v>4.8417143765458137E-2</v>
      </c>
      <c r="ES69" s="26">
        <v>39689</v>
      </c>
      <c r="ET69" s="27">
        <v>1137.2551000000001</v>
      </c>
      <c r="EU69" s="27">
        <f t="shared" si="61"/>
        <v>-7.9491138346053924E-2</v>
      </c>
      <c r="EW69" s="26">
        <v>39689</v>
      </c>
      <c r="EX69" s="27">
        <v>1568.3262</v>
      </c>
      <c r="EY69" s="27">
        <f t="shared" si="62"/>
        <v>-1.3599309260602488E-2</v>
      </c>
      <c r="FA69" s="26">
        <v>39689</v>
      </c>
      <c r="FB69" s="27">
        <v>124.77249999999999</v>
      </c>
      <c r="FC69" s="27">
        <f t="shared" si="63"/>
        <v>1.8105547287064594E-2</v>
      </c>
      <c r="FE69" s="26">
        <v>39689</v>
      </c>
      <c r="FF69" s="27">
        <v>924.15859999999998</v>
      </c>
      <c r="FG69" s="27">
        <f t="shared" si="64"/>
        <v>-8.291187432253555E-2</v>
      </c>
      <c r="FI69" s="6">
        <f>VLOOKUP($A69,Funds!$A:$CD,MATCH(Factors!FI$1,Funds!$1:$1,0),FALSE)</f>
        <v>4.3999999999999997E-2</v>
      </c>
      <c r="FJ69" s="6">
        <f>VLOOKUP($A69,Funds!$A:$CD,MATCH(Factors!FJ$1,Funds!$1:$1,0),FALSE)</f>
        <v>4.4599999999999994E-2</v>
      </c>
    </row>
    <row r="70" spans="1:166" x14ac:dyDescent="0.25">
      <c r="A70" s="26">
        <f t="shared" si="65"/>
        <v>39660</v>
      </c>
      <c r="B70" s="26">
        <v>39660</v>
      </c>
      <c r="C70" s="27">
        <v>792.23879999999997</v>
      </c>
      <c r="D70" s="27">
        <f t="shared" si="66"/>
        <v>-3.6654562503286581E-3</v>
      </c>
      <c r="E70" s="26">
        <v>39660</v>
      </c>
      <c r="F70" s="27">
        <v>582.6694</v>
      </c>
      <c r="G70" s="27">
        <f t="shared" si="67"/>
        <v>-1.9032806801101088E-2</v>
      </c>
      <c r="H70" s="26">
        <v>39660</v>
      </c>
      <c r="I70" s="27">
        <v>1783.4476</v>
      </c>
      <c r="J70" s="27">
        <f t="shared" si="68"/>
        <v>-1.7977124348539375E-3</v>
      </c>
      <c r="K70" s="26">
        <v>39660</v>
      </c>
      <c r="L70" s="27">
        <v>1836.63</v>
      </c>
      <c r="M70" s="27">
        <f t="shared" si="69"/>
        <v>1.5329758416717354E-2</v>
      </c>
      <c r="N70" s="26">
        <v>39660</v>
      </c>
      <c r="O70" s="27">
        <v>1345.42</v>
      </c>
      <c r="P70" s="27">
        <f t="shared" si="70"/>
        <v>-6.6082385168010349E-3</v>
      </c>
      <c r="Q70" s="26"/>
      <c r="S70" s="27" t="e">
        <f t="shared" si="71"/>
        <v>#DIV/0!</v>
      </c>
      <c r="T70" s="26">
        <v>39660</v>
      </c>
      <c r="U70" s="27">
        <v>1427.1527000000001</v>
      </c>
      <c r="V70" s="27">
        <f t="shared" si="72"/>
        <v>-8.4099654766265353E-3</v>
      </c>
      <c r="W70" s="26">
        <v>39660</v>
      </c>
      <c r="X70" s="27">
        <v>112.242</v>
      </c>
      <c r="Y70" s="27">
        <f t="shared" si="73"/>
        <v>-1.4900851151221972E-2</v>
      </c>
      <c r="Z70" s="26">
        <v>39660</v>
      </c>
      <c r="AA70" s="27">
        <v>131.19999999999999</v>
      </c>
      <c r="AB70" s="27">
        <f t="shared" si="74"/>
        <v>-6.0606060606060996E-3</v>
      </c>
      <c r="AC70" s="26">
        <v>39660</v>
      </c>
      <c r="AD70" s="27">
        <v>763.48</v>
      </c>
      <c r="AE70" s="27">
        <f t="shared" si="75"/>
        <v>-5.166494015857892E-3</v>
      </c>
      <c r="AF70" s="26">
        <v>39660</v>
      </c>
      <c r="AG70" s="27">
        <v>386.63240000000002</v>
      </c>
      <c r="AH70" s="27">
        <f t="shared" si="76"/>
        <v>-9.2733157542625122E-2</v>
      </c>
      <c r="AI70" s="26">
        <v>39660</v>
      </c>
      <c r="AJ70" s="27">
        <v>77.37</v>
      </c>
      <c r="AK70" s="27">
        <f t="shared" si="77"/>
        <v>-0.10097606321171271</v>
      </c>
      <c r="AL70" s="26">
        <v>39660</v>
      </c>
      <c r="AM70" s="27">
        <v>134.62209999999999</v>
      </c>
      <c r="AN70" s="27">
        <f t="shared" si="78"/>
        <v>7.2923174769448096E-3</v>
      </c>
      <c r="AO70" s="26">
        <v>39660</v>
      </c>
      <c r="AP70" s="27">
        <v>416.4</v>
      </c>
      <c r="AQ70" s="27">
        <f t="shared" si="79"/>
        <v>-0.10014262868997714</v>
      </c>
      <c r="AR70" s="26">
        <v>39660</v>
      </c>
      <c r="AS70" s="27">
        <v>1396.11</v>
      </c>
      <c r="AT70" s="27">
        <f t="shared" si="80"/>
        <v>-8.1588835212031974E-4</v>
      </c>
      <c r="AU70" s="26">
        <v>39660</v>
      </c>
      <c r="AV70" s="27">
        <v>876.91</v>
      </c>
      <c r="AW70" s="27">
        <f t="shared" si="81"/>
        <v>-1.332208157524617E-2</v>
      </c>
      <c r="AY70" s="27">
        <f t="shared" si="82"/>
        <v>1.536735055077243E-2</v>
      </c>
      <c r="AZ70" s="27">
        <f t="shared" si="83"/>
        <v>2.1937996933518389E-2</v>
      </c>
      <c r="BA70" s="27">
        <f t="shared" si="47"/>
        <v>-1.250619322312585E-2</v>
      </c>
      <c r="BC70" s="26">
        <v>39660</v>
      </c>
      <c r="BD70" s="27">
        <v>1297.18</v>
      </c>
      <c r="BE70" s="27">
        <f t="shared" si="84"/>
        <v>1.7733914183271082E-4</v>
      </c>
      <c r="BF70" s="26">
        <v>39660</v>
      </c>
      <c r="BG70" s="27">
        <v>1042.55</v>
      </c>
      <c r="BH70" s="27">
        <f t="shared" si="85"/>
        <v>2.8858640758020471E-3</v>
      </c>
      <c r="BI70" s="26">
        <v>39660</v>
      </c>
      <c r="BJ70" s="27">
        <v>956.5</v>
      </c>
      <c r="BK70" s="27">
        <f t="shared" si="86"/>
        <v>1.8484996912068397E-2</v>
      </c>
      <c r="BL70" s="26">
        <v>39660</v>
      </c>
      <c r="BM70" s="27">
        <v>299.39999999999998</v>
      </c>
      <c r="BN70" s="27">
        <f t="shared" si="45"/>
        <v>-2.1440711204078977E-2</v>
      </c>
      <c r="BP70" s="26">
        <v>39629</v>
      </c>
      <c r="BQ70" s="27">
        <v>-6.6600000000000001E-3</v>
      </c>
      <c r="BR70" s="27">
        <f t="shared" si="46"/>
        <v>-6.6600000000000001E-3</v>
      </c>
      <c r="BT70" s="26">
        <v>39660</v>
      </c>
      <c r="BU70" s="27">
        <v>979.41</v>
      </c>
      <c r="BV70" s="27">
        <f t="shared" si="48"/>
        <v>5.6163624042548932E-3</v>
      </c>
      <c r="BX70" s="6">
        <f>VLOOKUP($A70,Replications!$A:$AK,MATCH(BX$2,Replications!$1:$1,0),FALSE)</f>
        <v>-9.5600000000000004E-2</v>
      </c>
      <c r="BY70" s="6">
        <f>VLOOKUP($A70,Replications!$A:$AK,MATCH(BY$2,Replications!$1:$1,0),FALSE)</f>
        <v>-1.46E-2</v>
      </c>
      <c r="BZ70" s="6">
        <f>VLOOKUP($A70,Replications!$A:$AK,MATCH(BZ$2,Replications!$1:$1,0),FALSE)</f>
        <v>6.2E-2</v>
      </c>
      <c r="CA70" s="6">
        <f>VLOOKUP($A70,Replications!$A:$AK,MATCH(CA$2,Replications!$1:$1,0),FALSE)</f>
        <v>4.19E-2</v>
      </c>
      <c r="CB70" s="6">
        <f>VLOOKUP($A70,Replications!$A:$AK,MATCH(CB$2,Replications!$1:$1,0),FALSE)</f>
        <v>3.9800000000000002E-2</v>
      </c>
      <c r="CC70" s="6">
        <f>VLOOKUP($A70,Replications!$A:$AK,MATCH(CC$2,Replications!$1:$1,0),FALSE)</f>
        <v>4.5900000000000003E-2</v>
      </c>
      <c r="CD70" s="6">
        <f>VLOOKUP($A70,Replications!$A:$AK,MATCH(CD$2,Replications!$1:$1,0),FALSE)</f>
        <v>1.9699999999999999E-2</v>
      </c>
      <c r="CE70" s="6">
        <f>VLOOKUP($A70,Replications!$A:$AK,MATCH(CE$2,Replications!$1:$1,0),FALSE)</f>
        <v>-8.0999999999999996E-3</v>
      </c>
      <c r="CF70" s="6">
        <f>VLOOKUP($A70,Replications!$A:$AK,MATCH(CF$2,Replications!$1:$1,0),FALSE)</f>
        <v>1.4157142857142856E-2</v>
      </c>
      <c r="CG70" s="6" t="str">
        <f>VLOOKUP($A70,Replications!$A:$AK,MATCH(CG$2,Replications!$1:$1,0),FALSE)</f>
        <v>NA</v>
      </c>
      <c r="CH70" s="113">
        <f>VLOOKUP($A70,'[1]Formated Data'!$A:$ZZ,MATCH(CH$1,'[1]Formated Data'!$1:$1,0),FALSE)</f>
        <v>-3.2399999999999998E-2</v>
      </c>
      <c r="CI70" s="113">
        <f>VLOOKUP($A70,'[1]Formated Data'!$A:$ZZ,MATCH(CI$1,'[1]Formated Data'!$1:$1,0),FALSE)</f>
        <v>1.18E-2</v>
      </c>
      <c r="CJ70" s="113">
        <f>VLOOKUP($A70,'[1]Formated Data'!$A:$ZZ,MATCH(CJ$1,'[1]Formated Data'!$1:$1,0),FALSE)</f>
        <v>-9.5999999999999992E-3</v>
      </c>
      <c r="CK70" s="113">
        <f>VLOOKUP($A70,'[1]Formated Data'!$A:$ZZ,MATCH(CK$1,'[1]Formated Data'!$1:$1,0),FALSE)</f>
        <v>-1.1299999999999999E-2</v>
      </c>
      <c r="CL70" s="113">
        <f>VLOOKUP($A70,'[1]Formated Data'!$A:$ZZ,MATCH(CL$1,'[1]Formated Data'!$1:$1,0),FALSE)</f>
        <v>1.4E-2</v>
      </c>
      <c r="CM70" s="113">
        <f>VLOOKUP($A70,'[1]Formated Data'!$A:$ZZ,MATCH(CM$1,'[1]Formated Data'!$1:$1,0),FALSE)</f>
        <v>4.3E-3</v>
      </c>
      <c r="CN70" s="113">
        <f>VLOOKUP($A70,'[1]Formated Data'!$A:$ZZ,MATCH(CN$1,'[1]Formated Data'!$1:$1,0),FALSE)</f>
        <v>-2.9899999999999999E-2</v>
      </c>
      <c r="CO70" s="113">
        <f>VLOOKUP($A70,'[1]Formated Data'!$A:$ZZ,MATCH(CO$1,'[1]Formated Data'!$1:$1,0),FALSE)</f>
        <v>-2.1999999999999999E-2</v>
      </c>
      <c r="CP70" s="113">
        <f>VLOOKUP($A70,'[1]Formated Data'!$A:$ZZ,MATCH(CP$1,'[1]Formated Data'!$1:$1,0),FALSE)</f>
        <v>-4.1000000000000002E-2</v>
      </c>
      <c r="CQ70" s="113">
        <f>VLOOKUP($A70,'[1]Formated Data'!$A:$ZZ,MATCH(CQ$1,'[1]Formated Data'!$1:$1,0),FALSE)</f>
        <v>-4.4999999999999997E-3</v>
      </c>
      <c r="CR70" s="113">
        <f>VLOOKUP($A70,'[1]Formated Data'!$A:$ZZ,MATCH(CR$1,'[1]Formated Data'!$1:$1,0),FALSE)</f>
        <v>-5.8999999999999999E-3</v>
      </c>
      <c r="CS70" s="113">
        <f>VLOOKUP($A70,'[1]Formated Data'!$A:$ZZ,MATCH(CS$1,'[1]Formated Data'!$1:$1,0),FALSE)</f>
        <v>-5.0000000000000001E-3</v>
      </c>
      <c r="CT70" s="113">
        <f>VLOOKUP($A70,'[1]Formated Data'!$A:$ZZ,MATCH(CT$1,'[1]Formated Data'!$1:$1,0),FALSE)</f>
        <v>-4.0099999999999997E-2</v>
      </c>
      <c r="CU70" s="113">
        <f>VLOOKUP($A70,'[1]Formated Data'!$A:$ZZ,MATCH(CU$1,'[1]Formated Data'!$1:$1,0),FALSE)</f>
        <v>-4.2700000000000002E-2</v>
      </c>
      <c r="CV70" s="113">
        <f>VLOOKUP($A70,'[1]Formated Data'!$A:$ZZ,MATCH(CV$1,'[1]Formated Data'!$1:$1,0),FALSE)</f>
        <v>-5.9799999999999999E-2</v>
      </c>
      <c r="CW70" s="113">
        <f>VLOOKUP($A70,'[1]Formated Data'!$A:$ZZ,MATCH(CW$1,'[1]Formated Data'!$1:$1,0),FALSE)</f>
        <v>1.09E-2</v>
      </c>
      <c r="CX70" s="113">
        <f>VLOOKUP($A70,'[1]Formated Data'!$A:$ZZ,MATCH(CX$1,'[1]Formated Data'!$1:$1,0),FALSE)</f>
        <v>1.2699999999999999E-2</v>
      </c>
      <c r="CY70" s="113">
        <f>VLOOKUP($A70,'[1]Formated Data'!$A:$ZZ,MATCH(CY$1,'[1]Formated Data'!$1:$1,0),FALSE)</f>
        <v>-2.7699999999999999E-2</v>
      </c>
      <c r="CZ70" s="113">
        <f>VLOOKUP($A70,'[1]Formated Data'!$A:$ZZ,MATCH(CZ$1,'[1]Formated Data'!$1:$1,0),FALSE)</f>
        <v>-4.6300000000000001E-2</v>
      </c>
      <c r="DA70" s="113">
        <f>VLOOKUP($A70,'[1]Formated Data'!$A:$ZZ,MATCH(DA$1,'[1]Formated Data'!$1:$1,0),FALSE)</f>
        <v>1.4E-2</v>
      </c>
      <c r="DB70" s="113">
        <f>VLOOKUP($A70,'[1]Formated Data'!$A:$ZZ,MATCH(DB$1,'[1]Formated Data'!$1:$1,0),FALSE)</f>
        <v>1.8E-3</v>
      </c>
      <c r="DC70" s="113">
        <f>VLOOKUP($A70,'[1]Formated Data'!$A:$ZZ,MATCH(DC$1,'[1]Formated Data'!$1:$1,0),FALSE)</f>
        <v>-6.0000000000000001E-3</v>
      </c>
      <c r="DD70" s="113">
        <f>VLOOKUP($A70,'[1]Formated Data'!$A:$ZZ,MATCH(DD$1,'[1]Formated Data'!$1:$1,0),FALSE)</f>
        <v>-3.2000000000000001E-2</v>
      </c>
      <c r="DF70" s="26">
        <v>39660</v>
      </c>
      <c r="DG70" s="27">
        <v>5231.7614999999996</v>
      </c>
      <c r="DH70" s="27">
        <f t="shared" si="49"/>
        <v>-2.6572145093133437E-2</v>
      </c>
      <c r="DI70" s="26">
        <v>39660</v>
      </c>
      <c r="DJ70" s="27">
        <v>9867.9699999999993</v>
      </c>
      <c r="DK70" s="27">
        <f t="shared" si="50"/>
        <v>-2.2912320273442921E-2</v>
      </c>
      <c r="DL70" s="26">
        <v>39660</v>
      </c>
      <c r="DM70" s="27">
        <v>12796.57</v>
      </c>
      <c r="DN70" s="27">
        <f t="shared" si="51"/>
        <v>-2.6237010476845679E-2</v>
      </c>
      <c r="DO70" s="26">
        <v>39660</v>
      </c>
      <c r="DP70" s="27">
        <v>7249.05</v>
      </c>
      <c r="DQ70" s="27">
        <f t="shared" si="52"/>
        <v>-8.1520066004162617E-3</v>
      </c>
      <c r="DR70" s="26">
        <v>39660</v>
      </c>
      <c r="DS70" s="27">
        <v>9710.27</v>
      </c>
      <c r="DT70" s="27">
        <f t="shared" si="53"/>
        <v>-3.6888810863512811E-2</v>
      </c>
      <c r="DU70" s="26">
        <v>39660</v>
      </c>
      <c r="DV70" s="27">
        <v>4970.22</v>
      </c>
      <c r="DW70" s="27">
        <f t="shared" si="54"/>
        <v>-1.6275272392601514E-2</v>
      </c>
      <c r="DX70" s="26">
        <v>39660</v>
      </c>
      <c r="DY70" s="27">
        <v>3926.8</v>
      </c>
      <c r="DZ70" s="27">
        <f t="shared" si="55"/>
        <v>5.8968486953669963E-3</v>
      </c>
      <c r="EA70" s="26">
        <v>39660</v>
      </c>
      <c r="EB70" s="27">
        <v>5660.1</v>
      </c>
      <c r="EC70" s="27">
        <f t="shared" si="56"/>
        <v>-3.8718079583253129E-3</v>
      </c>
      <c r="ED70" s="26">
        <v>39660</v>
      </c>
      <c r="EE70" s="27">
        <v>13381.8</v>
      </c>
      <c r="EF70" s="27">
        <f t="shared" si="57"/>
        <v>-1.3351146659116631E-2</v>
      </c>
      <c r="EG70" s="26">
        <v>39660</v>
      </c>
      <c r="EH70" s="27">
        <v>3409.93</v>
      </c>
      <c r="EI70" s="27">
        <f t="shared" si="58"/>
        <v>-1.7444323103210757E-2</v>
      </c>
      <c r="EK70" s="26">
        <v>39660</v>
      </c>
      <c r="EL70" s="27">
        <v>73.227000000000004</v>
      </c>
      <c r="EM70" s="27">
        <f t="shared" si="59"/>
        <v>1.0543311759104723E-2</v>
      </c>
      <c r="EO70" s="26">
        <v>39660</v>
      </c>
      <c r="EP70" s="27">
        <v>6788.0770000000002</v>
      </c>
      <c r="EQ70" s="27">
        <f t="shared" si="60"/>
        <v>-3.6962883242536937E-2</v>
      </c>
      <c r="ES70" s="26">
        <v>39660</v>
      </c>
      <c r="ET70" s="27">
        <v>1235.4635000000001</v>
      </c>
      <c r="EU70" s="27">
        <f t="shared" si="61"/>
        <v>-3.711326836325235E-2</v>
      </c>
      <c r="EW70" s="26">
        <v>39660</v>
      </c>
      <c r="EX70" s="27">
        <v>1589.9484</v>
      </c>
      <c r="EY70" s="27">
        <f t="shared" si="62"/>
        <v>-2.4211569580852133E-2</v>
      </c>
      <c r="FA70" s="26">
        <v>39660</v>
      </c>
      <c r="FB70" s="27">
        <v>122.5536</v>
      </c>
      <c r="FC70" s="27">
        <f t="shared" si="63"/>
        <v>-1.9216548704011349E-2</v>
      </c>
      <c r="FE70" s="26">
        <v>39660</v>
      </c>
      <c r="FF70" s="27">
        <v>1007.7097</v>
      </c>
      <c r="FG70" s="27">
        <f t="shared" si="64"/>
        <v>-2.8659708851334065E-2</v>
      </c>
      <c r="FI70" s="6">
        <f>VLOOKUP($A70,Funds!$A:$CD,MATCH(Factors!FI$1,Funds!$1:$1,0),FALSE)</f>
        <v>3.7699999999999997E-2</v>
      </c>
      <c r="FJ70" s="6">
        <f>VLOOKUP($A70,Funds!$A:$CD,MATCH(Factors!FJ$1,Funds!$1:$1,0),FALSE)</f>
        <v>3.7824999999999998E-2</v>
      </c>
    </row>
    <row r="71" spans="1:166" x14ac:dyDescent="0.25">
      <c r="A71" s="26">
        <f t="shared" si="65"/>
        <v>39629</v>
      </c>
      <c r="B71" s="26">
        <v>39629</v>
      </c>
      <c r="C71" s="27">
        <v>795.15340000000003</v>
      </c>
      <c r="D71" s="27">
        <f t="shared" si="66"/>
        <v>-9.5607159316679291E-2</v>
      </c>
      <c r="E71" s="26">
        <v>39629</v>
      </c>
      <c r="F71" s="27">
        <v>593.97439999999995</v>
      </c>
      <c r="G71" s="27">
        <f t="shared" si="67"/>
        <v>-7.198909587062674E-2</v>
      </c>
      <c r="H71" s="26">
        <v>39629</v>
      </c>
      <c r="I71" s="27">
        <v>1786.6595</v>
      </c>
      <c r="J71" s="27">
        <f t="shared" si="68"/>
        <v>8.9653026046694562E-2</v>
      </c>
      <c r="K71" s="26">
        <v>39629</v>
      </c>
      <c r="L71" s="27">
        <v>1808.9</v>
      </c>
      <c r="M71" s="27">
        <f t="shared" si="69"/>
        <v>-8.9944101165977286E-2</v>
      </c>
      <c r="N71" s="26">
        <v>39629</v>
      </c>
      <c r="O71" s="27">
        <v>1354.37</v>
      </c>
      <c r="P71" s="27">
        <f t="shared" si="70"/>
        <v>-8.3677818747674326E-2</v>
      </c>
      <c r="Q71" s="26"/>
      <c r="S71" s="27" t="e">
        <f t="shared" si="71"/>
        <v>#DIV/0!</v>
      </c>
      <c r="T71" s="26">
        <v>39629</v>
      </c>
      <c r="U71" s="27">
        <v>1439.2568000000001</v>
      </c>
      <c r="V71" s="27">
        <f t="shared" si="72"/>
        <v>-8.4226286694960462E-2</v>
      </c>
      <c r="W71" s="26">
        <v>39629</v>
      </c>
      <c r="X71" s="27">
        <v>113.93980000000001</v>
      </c>
      <c r="Y71" s="27">
        <f t="shared" si="73"/>
        <v>9.9255451161142094E-3</v>
      </c>
      <c r="Z71" s="26">
        <v>39629</v>
      </c>
      <c r="AA71" s="27">
        <v>132</v>
      </c>
      <c r="AB71" s="27">
        <f t="shared" si="74"/>
        <v>-1.3379176321100195E-2</v>
      </c>
      <c r="AC71" s="26">
        <v>39629</v>
      </c>
      <c r="AD71" s="27">
        <v>767.44500000000005</v>
      </c>
      <c r="AE71" s="27">
        <f t="shared" si="75"/>
        <v>-7.141332401855216E-3</v>
      </c>
      <c r="AF71" s="26">
        <v>39629</v>
      </c>
      <c r="AG71" s="27">
        <v>426.15069999999997</v>
      </c>
      <c r="AH71" s="27">
        <f t="shared" si="76"/>
        <v>0.10588389470829651</v>
      </c>
      <c r="AI71" s="26">
        <v>39629</v>
      </c>
      <c r="AJ71" s="27">
        <v>86.06</v>
      </c>
      <c r="AK71" s="27">
        <f t="shared" si="77"/>
        <v>5.9852216748768505E-2</v>
      </c>
      <c r="AL71" s="26">
        <v>39629</v>
      </c>
      <c r="AM71" s="27">
        <v>133.64750000000001</v>
      </c>
      <c r="AN71" s="27">
        <f t="shared" si="78"/>
        <v>7.4597894282963928E-3</v>
      </c>
      <c r="AO71" s="26">
        <v>39629</v>
      </c>
      <c r="AP71" s="27">
        <v>462.74</v>
      </c>
      <c r="AQ71" s="27">
        <f t="shared" si="79"/>
        <v>9.6098728000568512E-2</v>
      </c>
      <c r="AR71" s="26">
        <v>39629</v>
      </c>
      <c r="AS71" s="27">
        <v>1397.25</v>
      </c>
      <c r="AT71" s="27">
        <f t="shared" si="80"/>
        <v>-8.0807791873460655E-4</v>
      </c>
      <c r="AU71" s="26">
        <v>39629</v>
      </c>
      <c r="AV71" s="27">
        <v>888.75</v>
      </c>
      <c r="AW71" s="27">
        <f t="shared" si="81"/>
        <v>-2.7955507431833837E-2</v>
      </c>
      <c r="AY71" s="27">
        <f t="shared" si="82"/>
        <v>-2.3618063446052551E-2</v>
      </c>
      <c r="AZ71" s="27">
        <f t="shared" si="83"/>
        <v>-6.2662824183029597E-3</v>
      </c>
      <c r="BA71" s="27">
        <f t="shared" si="47"/>
        <v>-2.714742951309923E-2</v>
      </c>
      <c r="BC71" s="26">
        <v>39629</v>
      </c>
      <c r="BD71" s="27">
        <v>1296.95</v>
      </c>
      <c r="BE71" s="27">
        <f t="shared" si="84"/>
        <v>-1.5679905283050299E-2</v>
      </c>
      <c r="BF71" s="26">
        <v>39629</v>
      </c>
      <c r="BG71" s="27">
        <v>1039.55</v>
      </c>
      <c r="BH71" s="27">
        <f t="shared" si="85"/>
        <v>-8.3373875549704879E-3</v>
      </c>
      <c r="BI71" s="26">
        <v>39629</v>
      </c>
      <c r="BJ71" s="27">
        <v>939.14</v>
      </c>
      <c r="BK71" s="27">
        <f t="shared" si="86"/>
        <v>-1.7944159782494973E-2</v>
      </c>
      <c r="BL71" s="26">
        <v>39629</v>
      </c>
      <c r="BM71" s="27">
        <v>305.95999999999998</v>
      </c>
      <c r="BN71" s="27">
        <f t="shared" si="45"/>
        <v>-3.6472580435066293E-3</v>
      </c>
      <c r="BP71" s="26">
        <v>39599</v>
      </c>
      <c r="BQ71" s="27">
        <v>1.3180000000000001E-2</v>
      </c>
      <c r="BR71" s="27">
        <f t="shared" si="46"/>
        <v>1.3180000000000001E-2</v>
      </c>
      <c r="BT71" s="26">
        <v>39629</v>
      </c>
      <c r="BU71" s="27">
        <v>973.94</v>
      </c>
      <c r="BV71" s="27">
        <f t="shared" si="48"/>
        <v>-4.9536449692592965E-2</v>
      </c>
      <c r="BX71" s="6">
        <f>VLOOKUP($A71,Replications!$A:$AK,MATCH(BX$2,Replications!$1:$1,0),FALSE)</f>
        <v>-3.6700000000000003E-2</v>
      </c>
      <c r="BY71" s="6">
        <f>VLOOKUP($A71,Replications!$A:$AK,MATCH(BY$2,Replications!$1:$1,0),FALSE)</f>
        <v>-0.1255</v>
      </c>
      <c r="BZ71" s="6">
        <f>VLOOKUP($A71,Replications!$A:$AK,MATCH(BZ$2,Replications!$1:$1,0),FALSE)</f>
        <v>-8.0500000000000002E-2</v>
      </c>
      <c r="CA71" s="6">
        <f>VLOOKUP($A71,Replications!$A:$AK,MATCH(CA$2,Replications!$1:$1,0),FALSE)</f>
        <v>-0.1108</v>
      </c>
      <c r="CB71" s="6">
        <f>VLOOKUP($A71,Replications!$A:$AK,MATCH(CB$2,Replications!$1:$1,0),FALSE)</f>
        <v>-0.1181</v>
      </c>
      <c r="CC71" s="6">
        <f>VLOOKUP($A71,Replications!$A:$AK,MATCH(CC$2,Replications!$1:$1,0),FALSE)</f>
        <v>-7.9500000000000001E-2</v>
      </c>
      <c r="CD71" s="6">
        <f>VLOOKUP($A71,Replications!$A:$AK,MATCH(CD$2,Replications!$1:$1,0),FALSE)</f>
        <v>-6.9900000000000004E-2</v>
      </c>
      <c r="CE71" s="6">
        <f>VLOOKUP($A71,Replications!$A:$AK,MATCH(CE$2,Replications!$1:$1,0),FALSE)</f>
        <v>-8.4199999999999997E-2</v>
      </c>
      <c r="CF71" s="6">
        <f>VLOOKUP($A71,Replications!$A:$AK,MATCH(CF$2,Replications!$1:$1,0),FALSE)</f>
        <v>-8.8714285714285718E-2</v>
      </c>
      <c r="CG71" s="6" t="str">
        <f>VLOOKUP($A71,Replications!$A:$AK,MATCH(CG$2,Replications!$1:$1,0),FALSE)</f>
        <v>NA</v>
      </c>
      <c r="CH71" s="113">
        <f>VLOOKUP($A71,'[1]Formated Data'!$A:$ZZ,MATCH(CH$1,'[1]Formated Data'!$1:$1,0),FALSE)</f>
        <v>0</v>
      </c>
      <c r="CI71" s="113">
        <f>VLOOKUP($A71,'[1]Formated Data'!$A:$ZZ,MATCH(CI$1,'[1]Formated Data'!$1:$1,0),FALSE)</f>
        <v>1.32E-2</v>
      </c>
      <c r="CJ71" s="113">
        <f>VLOOKUP($A71,'[1]Formated Data'!$A:$ZZ,MATCH(CJ$1,'[1]Formated Data'!$1:$1,0),FALSE)</f>
        <v>1.32E-2</v>
      </c>
      <c r="CK71" s="113">
        <f>VLOOKUP($A71,'[1]Formated Data'!$A:$ZZ,MATCH(CK$1,'[1]Formated Data'!$1:$1,0),FALSE)</f>
        <v>8.8000000000000005E-3</v>
      </c>
      <c r="CL71" s="113">
        <f>VLOOKUP($A71,'[1]Formated Data'!$A:$ZZ,MATCH(CL$1,'[1]Formated Data'!$1:$1,0),FALSE)</f>
        <v>-1.2200000000000001E-2</v>
      </c>
      <c r="CM71" s="113">
        <f>VLOOKUP($A71,'[1]Formated Data'!$A:$ZZ,MATCH(CM$1,'[1]Formated Data'!$1:$1,0),FALSE)</f>
        <v>1.2999999999999999E-3</v>
      </c>
      <c r="CN71" s="113">
        <f>VLOOKUP($A71,'[1]Formated Data'!$A:$ZZ,MATCH(CN$1,'[1]Formated Data'!$1:$1,0),FALSE)</f>
        <v>-0.10199999999999999</v>
      </c>
      <c r="CO71" s="113">
        <f>VLOOKUP($A71,'[1]Formated Data'!$A:$ZZ,MATCH(CO$1,'[1]Formated Data'!$1:$1,0),FALSE)</f>
        <v>-3.3000000000000002E-2</v>
      </c>
      <c r="CP71" s="113">
        <f>VLOOKUP($A71,'[1]Formated Data'!$A:$ZZ,MATCH(CP$1,'[1]Formated Data'!$1:$1,0),FALSE)</f>
        <v>1.3599999999999999E-2</v>
      </c>
      <c r="CQ71" s="113">
        <f>VLOOKUP($A71,'[1]Formated Data'!$A:$ZZ,MATCH(CQ$1,'[1]Formated Data'!$1:$1,0),FALSE)</f>
        <v>-8.6800000000000002E-2</v>
      </c>
      <c r="CR71" s="113">
        <f>VLOOKUP($A71,'[1]Formated Data'!$A:$ZZ,MATCH(CR$1,'[1]Formated Data'!$1:$1,0),FALSE)</f>
        <v>-2.8999999999999998E-3</v>
      </c>
      <c r="CS71" s="113">
        <f>VLOOKUP($A71,'[1]Formated Data'!$A:$ZZ,MATCH(CS$1,'[1]Formated Data'!$1:$1,0),FALSE)</f>
        <v>-2E-3</v>
      </c>
      <c r="CT71" s="113">
        <f>VLOOKUP($A71,'[1]Formated Data'!$A:$ZZ,MATCH(CT$1,'[1]Formated Data'!$1:$1,0),FALSE)</f>
        <v>-3.5999999999999999E-3</v>
      </c>
      <c r="CU71" s="113">
        <f>VLOOKUP($A71,'[1]Formated Data'!$A:$ZZ,MATCH(CU$1,'[1]Formated Data'!$1:$1,0),FALSE)</f>
        <v>-1.6500000000000001E-2</v>
      </c>
      <c r="CV71" s="113">
        <f>VLOOKUP($A71,'[1]Formated Data'!$A:$ZZ,MATCH(CV$1,'[1]Formated Data'!$1:$1,0),FALSE)</f>
        <v>-3.4500000000000003E-2</v>
      </c>
      <c r="CW71" s="113">
        <f>VLOOKUP($A71,'[1]Formated Data'!$A:$ZZ,MATCH(CW$1,'[1]Formated Data'!$1:$1,0),FALSE)</f>
        <v>2.63E-2</v>
      </c>
      <c r="CX71" s="113">
        <f>VLOOKUP($A71,'[1]Formated Data'!$A:$ZZ,MATCH(CX$1,'[1]Formated Data'!$1:$1,0),FALSE)</f>
        <v>1.17E-2</v>
      </c>
      <c r="CY71" s="113">
        <f>VLOOKUP($A71,'[1]Formated Data'!$A:$ZZ,MATCH(CY$1,'[1]Formated Data'!$1:$1,0),FALSE)</f>
        <v>4.7E-2</v>
      </c>
      <c r="CZ71" s="113">
        <f>VLOOKUP($A71,'[1]Formated Data'!$A:$ZZ,MATCH(CZ$1,'[1]Formated Data'!$1:$1,0),FALSE)</f>
        <v>5.0599999999999999E-2</v>
      </c>
      <c r="DA71" s="113">
        <f>VLOOKUP($A71,'[1]Formated Data'!$A:$ZZ,MATCH(DA$1,'[1]Formated Data'!$1:$1,0),FALSE)</f>
        <v>2.52E-2</v>
      </c>
      <c r="DB71" s="113">
        <f>VLOOKUP($A71,'[1]Formated Data'!$A:$ZZ,MATCH(DB$1,'[1]Formated Data'!$1:$1,0),FALSE)</f>
        <v>9.4000000000000004E-3</v>
      </c>
      <c r="DC71" s="113">
        <f>VLOOKUP($A71,'[1]Formated Data'!$A:$ZZ,MATCH(DC$1,'[1]Formated Data'!$1:$1,0),FALSE)</f>
        <v>-3.3999999999999998E-3</v>
      </c>
      <c r="DD71" s="113">
        <f>VLOOKUP($A71,'[1]Formated Data'!$A:$ZZ,MATCH(DD$1,'[1]Formated Data'!$1:$1,0),FALSE)</f>
        <v>3.9E-2</v>
      </c>
      <c r="DF71" s="26">
        <v>39629</v>
      </c>
      <c r="DG71" s="27">
        <v>5374.5754999999999</v>
      </c>
      <c r="DH71" s="27">
        <f t="shared" si="49"/>
        <v>-8.541513016894986E-3</v>
      </c>
      <c r="DI71" s="26">
        <v>39629</v>
      </c>
      <c r="DJ71" s="27">
        <v>10099.370000000001</v>
      </c>
      <c r="DK71" s="27">
        <f t="shared" si="50"/>
        <v>-1.3293041914213655E-2</v>
      </c>
      <c r="DL71" s="26">
        <v>39629</v>
      </c>
      <c r="DM71" s="27">
        <v>13141.36</v>
      </c>
      <c r="DN71" s="27">
        <f t="shared" si="51"/>
        <v>1.192313260211364E-2</v>
      </c>
      <c r="DO71" s="26">
        <v>39629</v>
      </c>
      <c r="DP71" s="27">
        <v>7308.63</v>
      </c>
      <c r="DQ71" s="27">
        <f t="shared" si="52"/>
        <v>-6.280235274282675E-3</v>
      </c>
      <c r="DR71" s="26">
        <v>39629</v>
      </c>
      <c r="DS71" s="27">
        <v>10082.19</v>
      </c>
      <c r="DT71" s="27">
        <f t="shared" si="53"/>
        <v>2.2985800023336944E-2</v>
      </c>
      <c r="DU71" s="26">
        <v>39629</v>
      </c>
      <c r="DV71" s="27">
        <v>5052.45</v>
      </c>
      <c r="DW71" s="27">
        <f t="shared" si="54"/>
        <v>-2.2812548352158402E-2</v>
      </c>
      <c r="DX71" s="26">
        <v>39629</v>
      </c>
      <c r="DY71" s="27">
        <v>3903.78</v>
      </c>
      <c r="DZ71" s="27">
        <f t="shared" si="55"/>
        <v>3.5940151164584044E-3</v>
      </c>
      <c r="EA71" s="26">
        <v>39629</v>
      </c>
      <c r="EB71" s="27">
        <v>5682.1</v>
      </c>
      <c r="EC71" s="27">
        <f t="shared" si="56"/>
        <v>-1.4261897781347677E-2</v>
      </c>
      <c r="ED71" s="26">
        <v>39629</v>
      </c>
      <c r="EE71" s="27">
        <v>13562.88</v>
      </c>
      <c r="EF71" s="27">
        <f t="shared" si="57"/>
        <v>-2.9042363708213337E-2</v>
      </c>
      <c r="EG71" s="26">
        <v>39629</v>
      </c>
      <c r="EH71" s="27">
        <v>3470.47</v>
      </c>
      <c r="EI71" s="27">
        <f t="shared" si="58"/>
        <v>-2.658712127586782E-2</v>
      </c>
      <c r="EK71" s="26">
        <v>39629</v>
      </c>
      <c r="EL71" s="27">
        <v>72.462999999999994</v>
      </c>
      <c r="EM71" s="27">
        <f t="shared" si="59"/>
        <v>-5.7080914941205485E-3</v>
      </c>
      <c r="EO71" s="26">
        <v>39629</v>
      </c>
      <c r="EP71" s="27">
        <v>7048.6140999999998</v>
      </c>
      <c r="EQ71" s="27">
        <f t="shared" si="60"/>
        <v>-6.7537169058774049E-2</v>
      </c>
      <c r="ES71" s="26">
        <v>39629</v>
      </c>
      <c r="ET71" s="27">
        <v>1283.0829000000001</v>
      </c>
      <c r="EU71" s="27">
        <f t="shared" si="61"/>
        <v>-9.9832318646347451E-2</v>
      </c>
      <c r="EW71" s="26">
        <v>39629</v>
      </c>
      <c r="EX71" s="27">
        <v>1629.3987</v>
      </c>
      <c r="EY71" s="27">
        <f t="shared" si="62"/>
        <v>-7.9291622434224052E-2</v>
      </c>
      <c r="FA71" s="26">
        <v>39629</v>
      </c>
      <c r="FB71" s="27">
        <v>124.95480000000001</v>
      </c>
      <c r="FC71" s="27">
        <f t="shared" si="63"/>
        <v>-9.9038506602831311E-2</v>
      </c>
      <c r="FE71" s="26">
        <v>39629</v>
      </c>
      <c r="FF71" s="27">
        <v>1037.4425000000001</v>
      </c>
      <c r="FG71" s="27">
        <f t="shared" si="64"/>
        <v>-1.677768770067134E-2</v>
      </c>
      <c r="FI71" s="6">
        <f>VLOOKUP($A71,Funds!$A:$CD,MATCH(Factors!FI$1,Funds!$1:$1,0),FALSE)</f>
        <v>-8.6699999999999999E-2</v>
      </c>
      <c r="FJ71" s="6">
        <f>VLOOKUP($A71,Funds!$A:$CD,MATCH(Factors!FJ$1,Funds!$1:$1,0),FALSE)</f>
        <v>-8.6750000000000008E-2</v>
      </c>
    </row>
    <row r="72" spans="1:166" x14ac:dyDescent="0.25">
      <c r="A72" s="26">
        <f t="shared" si="65"/>
        <v>39599</v>
      </c>
      <c r="B72" s="26">
        <v>39598</v>
      </c>
      <c r="C72" s="27">
        <v>879.2124</v>
      </c>
      <c r="D72" s="27">
        <f t="shared" si="66"/>
        <v>-1.5860612841724908E-3</v>
      </c>
      <c r="E72" s="26">
        <v>39598</v>
      </c>
      <c r="F72" s="27">
        <v>640.05110000000002</v>
      </c>
      <c r="G72" s="27">
        <f t="shared" si="67"/>
        <v>3.6632140934436341E-2</v>
      </c>
      <c r="H72" s="26">
        <v>39598</v>
      </c>
      <c r="I72" s="27">
        <v>1639.6591000000001</v>
      </c>
      <c r="J72" s="27">
        <f t="shared" si="68"/>
        <v>7.6198659390303014E-3</v>
      </c>
      <c r="K72" s="26">
        <v>39598</v>
      </c>
      <c r="L72" s="27">
        <v>1987.6801</v>
      </c>
      <c r="M72" s="27">
        <f t="shared" si="69"/>
        <v>5.0537506710278457E-2</v>
      </c>
      <c r="N72" s="26">
        <v>39598</v>
      </c>
      <c r="O72" s="27">
        <v>1478.05</v>
      </c>
      <c r="P72" s="27">
        <f t="shared" si="70"/>
        <v>9.6384421245707674E-3</v>
      </c>
      <c r="Q72" s="26"/>
      <c r="S72" s="27" t="e">
        <f t="shared" si="71"/>
        <v>#DIV/0!</v>
      </c>
      <c r="T72" s="26">
        <v>39598</v>
      </c>
      <c r="U72" s="27">
        <v>1571.6293000000001</v>
      </c>
      <c r="V72" s="27">
        <f t="shared" si="72"/>
        <v>1.2950781603027428E-2</v>
      </c>
      <c r="W72" s="26">
        <v>39598</v>
      </c>
      <c r="X72" s="27">
        <v>112.82</v>
      </c>
      <c r="Y72" s="27">
        <f t="shared" si="73"/>
        <v>2.602928538991911E-3</v>
      </c>
      <c r="Z72" s="26">
        <v>39598</v>
      </c>
      <c r="AA72" s="27">
        <v>133.79</v>
      </c>
      <c r="AB72" s="27">
        <f t="shared" si="74"/>
        <v>1.7801445416508299E-2</v>
      </c>
      <c r="AC72" s="26">
        <v>39598</v>
      </c>
      <c r="AD72" s="27">
        <v>772.96500000000003</v>
      </c>
      <c r="AE72" s="27">
        <f t="shared" si="75"/>
        <v>-1.3582211183982285E-4</v>
      </c>
      <c r="AF72" s="26">
        <v>39598</v>
      </c>
      <c r="AG72" s="27">
        <v>385.3485</v>
      </c>
      <c r="AH72" s="27">
        <f t="shared" si="76"/>
        <v>4.6960014041028675E-2</v>
      </c>
      <c r="AI72" s="26">
        <v>39598</v>
      </c>
      <c r="AJ72" s="27">
        <v>81.2</v>
      </c>
      <c r="AK72" s="27">
        <f t="shared" si="77"/>
        <v>-3.1950405340963162E-2</v>
      </c>
      <c r="AL72" s="26">
        <v>39598</v>
      </c>
      <c r="AM72" s="27">
        <v>132.65790000000001</v>
      </c>
      <c r="AN72" s="27">
        <f t="shared" si="78"/>
        <v>9.8727932948137198E-3</v>
      </c>
      <c r="AO72" s="26">
        <v>39598</v>
      </c>
      <c r="AP72" s="27">
        <v>422.17</v>
      </c>
      <c r="AQ72" s="27">
        <f t="shared" si="79"/>
        <v>3.1519534781440317E-2</v>
      </c>
      <c r="AR72" s="26">
        <v>39598</v>
      </c>
      <c r="AS72" s="27">
        <v>1398.38</v>
      </c>
      <c r="AT72" s="27">
        <f t="shared" si="80"/>
        <v>-7.332950003904215E-3</v>
      </c>
      <c r="AU72" s="26">
        <v>39598</v>
      </c>
      <c r="AV72" s="27">
        <v>914.31</v>
      </c>
      <c r="AW72" s="27">
        <f t="shared" si="81"/>
        <v>3.6113367434305044E-3</v>
      </c>
      <c r="AY72" s="27">
        <f t="shared" si="82"/>
        <v>-3.8218202218608832E-2</v>
      </c>
      <c r="AZ72" s="27">
        <f t="shared" si="83"/>
        <v>4.089906458570769E-2</v>
      </c>
      <c r="BA72" s="27">
        <f t="shared" si="47"/>
        <v>1.0944286747334719E-2</v>
      </c>
      <c r="BC72" s="26">
        <v>39598</v>
      </c>
      <c r="BD72" s="27">
        <v>1317.61</v>
      </c>
      <c r="BE72" s="27">
        <f t="shared" si="84"/>
        <v>2.1228937700547013E-2</v>
      </c>
      <c r="BF72" s="26">
        <v>39598</v>
      </c>
      <c r="BG72" s="27">
        <v>1048.29</v>
      </c>
      <c r="BH72" s="27">
        <f t="shared" si="85"/>
        <v>1.45167377986819E-2</v>
      </c>
      <c r="BI72" s="26">
        <v>39598</v>
      </c>
      <c r="BJ72" s="27">
        <v>956.3</v>
      </c>
      <c r="BK72" s="27">
        <f t="shared" si="86"/>
        <v>-2.3889254008492289E-3</v>
      </c>
      <c r="BL72" s="26">
        <v>39599</v>
      </c>
      <c r="BM72" s="27">
        <v>307.08</v>
      </c>
      <c r="BN72" s="27">
        <f t="shared" si="45"/>
        <v>1.5039830760585682E-2</v>
      </c>
      <c r="BP72" s="26">
        <v>39568</v>
      </c>
      <c r="BQ72" s="27">
        <v>1.153E-2</v>
      </c>
      <c r="BR72" s="27">
        <f t="shared" si="46"/>
        <v>1.153E-2</v>
      </c>
      <c r="BT72" s="26">
        <v>39598</v>
      </c>
      <c r="BU72" s="27">
        <v>1024.7</v>
      </c>
      <c r="BV72" s="27">
        <f t="shared" si="48"/>
        <v>1.7576961271102309E-2</v>
      </c>
      <c r="BX72" s="6">
        <f>VLOOKUP($A72,Replications!$A:$AK,MATCH(BX$2,Replications!$1:$1,0),FALSE)</f>
        <v>7.9699999999999993E-2</v>
      </c>
      <c r="BY72" s="6">
        <f>VLOOKUP($A72,Replications!$A:$AK,MATCH(BY$2,Replications!$1:$1,0),FALSE)</f>
        <v>-7.3800000000000004E-2</v>
      </c>
      <c r="BZ72" s="6">
        <f>VLOOKUP($A72,Replications!$A:$AK,MATCH(BZ$2,Replications!$1:$1,0),FALSE)</f>
        <v>9.4999999999999998E-3</v>
      </c>
      <c r="CA72" s="6">
        <f>VLOOKUP($A72,Replications!$A:$AK,MATCH(CA$2,Replications!$1:$1,0),FALSE)</f>
        <v>0.1106</v>
      </c>
      <c r="CB72" s="6">
        <f>VLOOKUP($A72,Replications!$A:$AK,MATCH(CB$2,Replications!$1:$1,0),FALSE)</f>
        <v>7.4200000000000002E-2</v>
      </c>
      <c r="CC72" s="6">
        <f>VLOOKUP($A72,Replications!$A:$AK,MATCH(CC$2,Replications!$1:$1,0),FALSE)</f>
        <v>2.53E-2</v>
      </c>
      <c r="CD72" s="6">
        <f>VLOOKUP($A72,Replications!$A:$AK,MATCH(CD$2,Replications!$1:$1,0),FALSE)</f>
        <v>3.2399999999999998E-2</v>
      </c>
      <c r="CE72" s="6">
        <f>VLOOKUP($A72,Replications!$A:$AK,MATCH(CE$2,Replications!$1:$1,0),FALSE)</f>
        <v>1.2999999999999999E-2</v>
      </c>
      <c r="CF72" s="6">
        <f>VLOOKUP($A72,Replications!$A:$AK,MATCH(CF$2,Replications!$1:$1,0),FALSE)</f>
        <v>3.6842857142857136E-2</v>
      </c>
      <c r="CG72" s="6" t="str">
        <f>VLOOKUP($A72,Replications!$A:$AK,MATCH(CG$2,Replications!$1:$1,0),FALSE)</f>
        <v>NA</v>
      </c>
      <c r="CH72" s="113">
        <f>VLOOKUP($A72,'[1]Formated Data'!$A:$ZZ,MATCH(CH$1,'[1]Formated Data'!$1:$1,0),FALSE)</f>
        <v>1.5299999999999999E-2</v>
      </c>
      <c r="CI72" s="113">
        <f>VLOOKUP($A72,'[1]Formated Data'!$A:$ZZ,MATCH(CI$1,'[1]Formated Data'!$1:$1,0),FALSE)</f>
        <v>3.3E-3</v>
      </c>
      <c r="CJ72" s="113">
        <f>VLOOKUP($A72,'[1]Formated Data'!$A:$ZZ,MATCH(CJ$1,'[1]Formated Data'!$1:$1,0),FALSE)</f>
        <v>9.7000000000000003E-3</v>
      </c>
      <c r="CK72" s="113">
        <f>VLOOKUP($A72,'[1]Formated Data'!$A:$ZZ,MATCH(CK$1,'[1]Formated Data'!$1:$1,0),FALSE)</f>
        <v>7.0000000000000001E-3</v>
      </c>
      <c r="CL72" s="113">
        <f>VLOOKUP($A72,'[1]Formated Data'!$A:$ZZ,MATCH(CL$1,'[1]Formated Data'!$1:$1,0),FALSE)</f>
        <v>2.35E-2</v>
      </c>
      <c r="CM72" s="113">
        <f>VLOOKUP($A72,'[1]Formated Data'!$A:$ZZ,MATCH(CM$1,'[1]Formated Data'!$1:$1,0),FALSE)</f>
        <v>1.3100000000000001E-2</v>
      </c>
      <c r="CN72" s="113">
        <f>VLOOKUP($A72,'[1]Formated Data'!$A:$ZZ,MATCH(CN$1,'[1]Formated Data'!$1:$1,0),FALSE)</f>
        <v>4.2200000000000001E-2</v>
      </c>
      <c r="CO72" s="113">
        <f>VLOOKUP($A72,'[1]Formated Data'!$A:$ZZ,MATCH(CO$1,'[1]Formated Data'!$1:$1,0),FALSE)</f>
        <v>2.4E-2</v>
      </c>
      <c r="CP72" s="113">
        <f>VLOOKUP($A72,'[1]Formated Data'!$A:$ZZ,MATCH(CP$1,'[1]Formated Data'!$1:$1,0),FALSE)</f>
        <v>5.5800000000000002E-2</v>
      </c>
      <c r="CQ72" s="113">
        <f>VLOOKUP($A72,'[1]Formated Data'!$A:$ZZ,MATCH(CQ$1,'[1]Formated Data'!$1:$1,0),FALSE)</f>
        <v>4.8300000000000003E-2</v>
      </c>
      <c r="CR72" s="113">
        <f>VLOOKUP($A72,'[1]Formated Data'!$A:$ZZ,MATCH(CR$1,'[1]Formated Data'!$1:$1,0),FALSE)</f>
        <v>8.9999999999999993E-3</v>
      </c>
      <c r="CS72" s="113">
        <f>VLOOKUP($A72,'[1]Formated Data'!$A:$ZZ,MATCH(CS$1,'[1]Formated Data'!$1:$1,0),FALSE)</f>
        <v>1.0999999999999999E-2</v>
      </c>
      <c r="CT72" s="113">
        <f>VLOOKUP($A72,'[1]Formated Data'!$A:$ZZ,MATCH(CT$1,'[1]Formated Data'!$1:$1,0),FALSE)</f>
        <v>1.2500000000000001E-2</v>
      </c>
      <c r="CU72" s="113">
        <f>VLOOKUP($A72,'[1]Formated Data'!$A:$ZZ,MATCH(CU$1,'[1]Formated Data'!$1:$1,0),FALSE)</f>
        <v>3.0499999999999999E-2</v>
      </c>
      <c r="CV72" s="113">
        <f>VLOOKUP($A72,'[1]Formated Data'!$A:$ZZ,MATCH(CV$1,'[1]Formated Data'!$1:$1,0),FALSE)</f>
        <v>2E-3</v>
      </c>
      <c r="CW72" s="113">
        <f>VLOOKUP($A72,'[1]Formated Data'!$A:$ZZ,MATCH(CW$1,'[1]Formated Data'!$1:$1,0),FALSE)</f>
        <v>7.3000000000000001E-3</v>
      </c>
      <c r="CX72" s="113">
        <f>VLOOKUP($A72,'[1]Formated Data'!$A:$ZZ,MATCH(CX$1,'[1]Formated Data'!$1:$1,0),FALSE)</f>
        <v>3.7000000000000002E-3</v>
      </c>
      <c r="CY72" s="113">
        <f>VLOOKUP($A72,'[1]Formated Data'!$A:$ZZ,MATCH(CY$1,'[1]Formated Data'!$1:$1,0),FALSE)</f>
        <v>2.4E-2</v>
      </c>
      <c r="CZ72" s="113">
        <f>VLOOKUP($A72,'[1]Formated Data'!$A:$ZZ,MATCH(CZ$1,'[1]Formated Data'!$1:$1,0),FALSE)</f>
        <v>1.9900000000000001E-2</v>
      </c>
      <c r="DA72" s="113">
        <f>VLOOKUP($A72,'[1]Formated Data'!$A:$ZZ,MATCH(DA$1,'[1]Formated Data'!$1:$1,0),FALSE)</f>
        <v>1.4800000000000001E-2</v>
      </c>
      <c r="DB72" s="113">
        <f>VLOOKUP($A72,'[1]Formated Data'!$A:$ZZ,MATCH(DB$1,'[1]Formated Data'!$1:$1,0),FALSE)</f>
        <v>4.3E-3</v>
      </c>
      <c r="DC72" s="113">
        <f>VLOOKUP($A72,'[1]Formated Data'!$A:$ZZ,MATCH(DC$1,'[1]Formated Data'!$1:$1,0),FALSE)</f>
        <v>1.1599999999999999E-2</v>
      </c>
      <c r="DD72" s="113">
        <f>VLOOKUP($A72,'[1]Formated Data'!$A:$ZZ,MATCH(DD$1,'[1]Formated Data'!$1:$1,0),FALSE)</f>
        <v>3.2000000000000001E-2</v>
      </c>
      <c r="DF72" s="26">
        <v>39599</v>
      </c>
      <c r="DG72" s="27">
        <v>5420.8779999999997</v>
      </c>
      <c r="DH72" s="27">
        <f t="shared" si="49"/>
        <v>1.7444966081026081E-2</v>
      </c>
      <c r="DI72" s="26">
        <v>39599</v>
      </c>
      <c r="DJ72" s="27">
        <v>10235.43</v>
      </c>
      <c r="DK72" s="27">
        <f t="shared" si="50"/>
        <v>1.8698071969712071E-2</v>
      </c>
      <c r="DL72" s="26">
        <v>39599</v>
      </c>
      <c r="DM72" s="27">
        <v>12986.52</v>
      </c>
      <c r="DN72" s="27">
        <f t="shared" si="51"/>
        <v>1.2045714018523945E-2</v>
      </c>
      <c r="DO72" s="26">
        <v>39599</v>
      </c>
      <c r="DP72" s="27">
        <v>7354.82</v>
      </c>
      <c r="DQ72" s="27">
        <f t="shared" si="52"/>
        <v>1.2716059412293479E-2</v>
      </c>
      <c r="DR72" s="26">
        <v>39599</v>
      </c>
      <c r="DS72" s="27">
        <v>9855.65</v>
      </c>
      <c r="DT72" s="27">
        <f t="shared" si="53"/>
        <v>1.7386825115977667E-2</v>
      </c>
      <c r="DU72" s="26">
        <v>39599</v>
      </c>
      <c r="DV72" s="27">
        <v>5170.3999999999996</v>
      </c>
      <c r="DW72" s="27">
        <f t="shared" si="54"/>
        <v>7.7200587044099489E-3</v>
      </c>
      <c r="DX72" s="26">
        <v>39599</v>
      </c>
      <c r="DY72" s="27">
        <v>3889.8</v>
      </c>
      <c r="DZ72" s="27">
        <f t="shared" si="55"/>
        <v>1.0508267629599777E-2</v>
      </c>
      <c r="EA72" s="26">
        <v>39599</v>
      </c>
      <c r="EB72" s="27">
        <v>5764.31</v>
      </c>
      <c r="EC72" s="27">
        <f t="shared" si="56"/>
        <v>9.3116423544903348E-3</v>
      </c>
      <c r="ED72" s="26">
        <v>39599</v>
      </c>
      <c r="EE72" s="27">
        <v>13968.56</v>
      </c>
      <c r="EF72" s="27">
        <f t="shared" si="57"/>
        <v>2.7112083671572584E-2</v>
      </c>
      <c r="EG72" s="26">
        <v>39599</v>
      </c>
      <c r="EH72" s="27">
        <v>3565.26</v>
      </c>
      <c r="EI72" s="27">
        <f t="shared" si="58"/>
        <v>8.7398885798601889E-3</v>
      </c>
      <c r="EK72" s="26">
        <v>39598</v>
      </c>
      <c r="EL72" s="27">
        <v>72.879000000000005</v>
      </c>
      <c r="EM72" s="27">
        <f t="shared" si="59"/>
        <v>5.102814822987467E-3</v>
      </c>
      <c r="EO72" s="26">
        <v>39598</v>
      </c>
      <c r="EP72" s="27">
        <v>7559.1368000000002</v>
      </c>
      <c r="EQ72" s="27">
        <f t="shared" si="60"/>
        <v>-1.5861140166966159E-3</v>
      </c>
      <c r="ES72" s="26">
        <v>39598</v>
      </c>
      <c r="ET72" s="27">
        <v>1425.3821</v>
      </c>
      <c r="EU72" s="27">
        <f t="shared" si="61"/>
        <v>1.9190101933875825E-2</v>
      </c>
      <c r="EW72" s="26">
        <v>39598</v>
      </c>
      <c r="EX72" s="27">
        <v>1769.7229</v>
      </c>
      <c r="EY72" s="27">
        <f t="shared" si="62"/>
        <v>1.6456012899640271E-2</v>
      </c>
      <c r="FA72" s="26">
        <v>39598</v>
      </c>
      <c r="FB72" s="27">
        <v>138.69049999999999</v>
      </c>
      <c r="FC72" s="27">
        <f t="shared" si="63"/>
        <v>8.7117352412162674E-3</v>
      </c>
      <c r="FE72" s="26">
        <v>39598</v>
      </c>
      <c r="FF72" s="27">
        <v>1055.1454000000001</v>
      </c>
      <c r="FG72" s="27">
        <f t="shared" si="64"/>
        <v>-9.8552689047370912E-4</v>
      </c>
      <c r="FI72" s="6">
        <f>VLOOKUP($A72,Funds!$A:$CD,MATCH(Factors!FI$1,Funds!$1:$1,0),FALSE)</f>
        <v>4.0599999999999997E-2</v>
      </c>
      <c r="FJ72" s="6">
        <f>VLOOKUP($A72,Funds!$A:$CD,MATCH(Factors!FJ$1,Funds!$1:$1,0),FALSE)</f>
        <v>3.9300000000000002E-2</v>
      </c>
    </row>
    <row r="73" spans="1:166" x14ac:dyDescent="0.25">
      <c r="A73" s="26">
        <f t="shared" si="65"/>
        <v>39568</v>
      </c>
      <c r="B73" s="26">
        <v>39568</v>
      </c>
      <c r="C73" s="27">
        <v>880.60910000000001</v>
      </c>
      <c r="D73" s="27">
        <f t="shared" si="66"/>
        <v>4.8707593786370573E-2</v>
      </c>
      <c r="E73" s="26">
        <v>39568</v>
      </c>
      <c r="F73" s="27">
        <v>617.43320000000006</v>
      </c>
      <c r="G73" s="27">
        <f t="shared" si="67"/>
        <v>5.2442535960355086E-2</v>
      </c>
      <c r="H73" s="26">
        <v>39568</v>
      </c>
      <c r="I73" s="27">
        <v>1627.2596000000001</v>
      </c>
      <c r="J73" s="27">
        <f t="shared" si="68"/>
        <v>2.0482142592857855E-2</v>
      </c>
      <c r="K73" s="26">
        <v>39568</v>
      </c>
      <c r="L73" s="27">
        <v>1892.0600999999999</v>
      </c>
      <c r="M73" s="27">
        <f t="shared" si="69"/>
        <v>5.335654875237994E-2</v>
      </c>
      <c r="N73" s="26">
        <v>39568</v>
      </c>
      <c r="O73" s="27">
        <v>1463.9399000000001</v>
      </c>
      <c r="P73" s="27">
        <f t="shared" si="70"/>
        <v>4.5402539347025206E-2</v>
      </c>
      <c r="Q73" s="26"/>
      <c r="S73" s="27" t="e">
        <f t="shared" si="71"/>
        <v>#DIV/0!</v>
      </c>
      <c r="T73" s="26">
        <v>39568</v>
      </c>
      <c r="U73" s="27">
        <v>1551.5356999999999</v>
      </c>
      <c r="V73" s="27">
        <f t="shared" si="72"/>
        <v>4.8686384085477208E-2</v>
      </c>
      <c r="W73" s="26">
        <v>39568</v>
      </c>
      <c r="X73" s="27">
        <v>112.5271</v>
      </c>
      <c r="Y73" s="27">
        <f t="shared" si="73"/>
        <v>-1.4259571862442977E-2</v>
      </c>
      <c r="Z73" s="26">
        <v>39568</v>
      </c>
      <c r="AA73" s="27">
        <v>131.44999999999999</v>
      </c>
      <c r="AB73" s="27">
        <f t="shared" si="74"/>
        <v>3.0737865600250824E-2</v>
      </c>
      <c r="AC73" s="26">
        <v>39568</v>
      </c>
      <c r="AD73" s="27">
        <v>773.07</v>
      </c>
      <c r="AE73" s="27">
        <f t="shared" si="75"/>
        <v>-8.1012697207024642E-3</v>
      </c>
      <c r="AF73" s="26">
        <v>39568</v>
      </c>
      <c r="AG73" s="27">
        <v>368.06420000000003</v>
      </c>
      <c r="AH73" s="27">
        <f t="shared" si="76"/>
        <v>6.4764580535680016E-2</v>
      </c>
      <c r="AI73" s="26">
        <v>39568</v>
      </c>
      <c r="AJ73" s="27">
        <v>83.88</v>
      </c>
      <c r="AK73" s="27">
        <f t="shared" si="77"/>
        <v>-1.4336075205640397E-2</v>
      </c>
      <c r="AL73" s="26">
        <v>39568</v>
      </c>
      <c r="AM73" s="27">
        <v>131.36099999999999</v>
      </c>
      <c r="AN73" s="27">
        <f t="shared" si="78"/>
        <v>-9.8135952101153778E-3</v>
      </c>
      <c r="AO73" s="26">
        <v>39568</v>
      </c>
      <c r="AP73" s="27">
        <v>409.27</v>
      </c>
      <c r="AQ73" s="27">
        <f t="shared" si="79"/>
        <v>5.784589935123674E-2</v>
      </c>
      <c r="AR73" s="26">
        <v>39568</v>
      </c>
      <c r="AS73" s="27">
        <v>1408.71</v>
      </c>
      <c r="AT73" s="27">
        <f t="shared" si="80"/>
        <v>-2.0897383222588939E-3</v>
      </c>
      <c r="AU73" s="26">
        <v>39568</v>
      </c>
      <c r="AV73" s="27">
        <v>911.02</v>
      </c>
      <c r="AW73" s="27">
        <f t="shared" si="81"/>
        <v>4.3096933751631594E-2</v>
      </c>
      <c r="AY73" s="27">
        <f t="shared" si="82"/>
        <v>-3.7349421739845123E-3</v>
      </c>
      <c r="AZ73" s="27">
        <f t="shared" si="83"/>
        <v>7.9540094053547339E-3</v>
      </c>
      <c r="BA73" s="27">
        <f t="shared" si="47"/>
        <v>4.5186672073890488E-2</v>
      </c>
      <c r="BC73" s="26">
        <v>39568</v>
      </c>
      <c r="BD73" s="27">
        <v>1290.22</v>
      </c>
      <c r="BE73" s="27">
        <f t="shared" si="84"/>
        <v>2.5351262000127273E-2</v>
      </c>
      <c r="BF73" s="26">
        <v>39568</v>
      </c>
      <c r="BG73" s="27">
        <v>1033.29</v>
      </c>
      <c r="BH73" s="27">
        <f t="shared" si="85"/>
        <v>1.5268975681650643E-2</v>
      </c>
      <c r="BI73" s="26">
        <v>39568</v>
      </c>
      <c r="BJ73" s="27">
        <v>958.59</v>
      </c>
      <c r="BK73" s="27">
        <f t="shared" si="86"/>
        <v>1.8411490980175582E-2</v>
      </c>
      <c r="BL73" s="26">
        <v>39568</v>
      </c>
      <c r="BM73" s="27">
        <v>302.52999999999997</v>
      </c>
      <c r="BN73" s="27">
        <f t="shared" si="45"/>
        <v>1.1062094779760612E-2</v>
      </c>
      <c r="BP73" s="26">
        <v>39538</v>
      </c>
      <c r="BQ73" s="27">
        <v>-2.3560000000000001E-2</v>
      </c>
      <c r="BR73" s="27">
        <f t="shared" si="46"/>
        <v>-2.3560000000000001E-2</v>
      </c>
      <c r="BT73" s="26">
        <v>39568</v>
      </c>
      <c r="BU73" s="27">
        <v>1007</v>
      </c>
      <c r="BV73" s="27">
        <f t="shared" si="48"/>
        <v>2.2532265106975036E-2</v>
      </c>
      <c r="BX73" s="6">
        <f>VLOOKUP($A73,Replications!$A:$AK,MATCH(BX$2,Replications!$1:$1,0),FALSE)</f>
        <v>7.9299999999999995E-2</v>
      </c>
      <c r="BY73" s="6">
        <f>VLOOKUP($A73,Replications!$A:$AK,MATCH(BY$2,Replications!$1:$1,0),FALSE)</f>
        <v>9.4000000000000004E-3</v>
      </c>
      <c r="BZ73" s="6">
        <f>VLOOKUP($A73,Replications!$A:$AK,MATCH(BZ$2,Replications!$1:$1,0),FALSE)</f>
        <v>5.4300000000000001E-2</v>
      </c>
      <c r="CA73" s="6">
        <f>VLOOKUP($A73,Replications!$A:$AK,MATCH(CA$2,Replications!$1:$1,0),FALSE)</f>
        <v>0.1414</v>
      </c>
      <c r="CB73" s="6">
        <f>VLOOKUP($A73,Replications!$A:$AK,MATCH(CB$2,Replications!$1:$1,0),FALSE)</f>
        <v>3.2899999999999999E-2</v>
      </c>
      <c r="CC73" s="6">
        <f>VLOOKUP($A73,Replications!$A:$AK,MATCH(CC$2,Replications!$1:$1,0),FALSE)</f>
        <v>4.19E-2</v>
      </c>
      <c r="CD73" s="6">
        <f>VLOOKUP($A73,Replications!$A:$AK,MATCH(CD$2,Replications!$1:$1,0),FALSE)</f>
        <v>5.9900000000000002E-2</v>
      </c>
      <c r="CE73" s="6">
        <f>VLOOKUP($A73,Replications!$A:$AK,MATCH(CE$2,Replications!$1:$1,0),FALSE)</f>
        <v>4.87E-2</v>
      </c>
      <c r="CF73" s="6">
        <f>VLOOKUP($A73,Replications!$A:$AK,MATCH(CF$2,Replications!$1:$1,0),FALSE)</f>
        <v>5.9871428571428568E-2</v>
      </c>
      <c r="CG73" s="6" t="str">
        <f>VLOOKUP($A73,Replications!$A:$AK,MATCH(CG$2,Replications!$1:$1,0),FALSE)</f>
        <v>NA</v>
      </c>
      <c r="CH73" s="113">
        <f>VLOOKUP($A73,'[1]Formated Data'!$A:$ZZ,MATCH(CH$1,'[1]Formated Data'!$1:$1,0),FALSE)</f>
        <v>1.2999999999999999E-2</v>
      </c>
      <c r="CI73" s="113">
        <f>VLOOKUP($A73,'[1]Formated Data'!$A:$ZZ,MATCH(CI$1,'[1]Formated Data'!$1:$1,0),FALSE)</f>
        <v>-5.1000000000000004E-3</v>
      </c>
      <c r="CJ73" s="113">
        <f>VLOOKUP($A73,'[1]Formated Data'!$A:$ZZ,MATCH(CJ$1,'[1]Formated Data'!$1:$1,0),FALSE)</f>
        <v>-2.07E-2</v>
      </c>
      <c r="CK73" s="113">
        <f>VLOOKUP($A73,'[1]Formated Data'!$A:$ZZ,MATCH(CK$1,'[1]Formated Data'!$1:$1,0),FALSE)</f>
        <v>7.7999999999999996E-3</v>
      </c>
      <c r="CL73" s="113">
        <f>VLOOKUP($A73,'[1]Formated Data'!$A:$ZZ,MATCH(CL$1,'[1]Formated Data'!$1:$1,0),FALSE)</f>
        <v>2.9499999999999998E-2</v>
      </c>
      <c r="CM73" s="113">
        <f>VLOOKUP($A73,'[1]Formated Data'!$A:$ZZ,MATCH(CM$1,'[1]Formated Data'!$1:$1,0),FALSE)</f>
        <v>1.14E-2</v>
      </c>
      <c r="CN73" s="113">
        <f>VLOOKUP($A73,'[1]Formated Data'!$A:$ZZ,MATCH(CN$1,'[1]Formated Data'!$1:$1,0),FALSE)</f>
        <v>1.12E-2</v>
      </c>
      <c r="CO73" s="113">
        <f>VLOOKUP($A73,'[1]Formated Data'!$A:$ZZ,MATCH(CO$1,'[1]Formated Data'!$1:$1,0),FALSE)</f>
        <v>0</v>
      </c>
      <c r="CP73" s="113">
        <f>VLOOKUP($A73,'[1]Formated Data'!$A:$ZZ,MATCH(CP$1,'[1]Formated Data'!$1:$1,0),FALSE)</f>
        <v>7.8100000000000003E-2</v>
      </c>
      <c r="CQ73" s="113">
        <f>VLOOKUP($A73,'[1]Formated Data'!$A:$ZZ,MATCH(CQ$1,'[1]Formated Data'!$1:$1,0),FALSE)</f>
        <v>3.7000000000000002E-3</v>
      </c>
      <c r="CR73" s="113">
        <f>VLOOKUP($A73,'[1]Formated Data'!$A:$ZZ,MATCH(CR$1,'[1]Formated Data'!$1:$1,0),FALSE)</f>
        <v>2.06E-2</v>
      </c>
      <c r="CS73" s="113">
        <f>VLOOKUP($A73,'[1]Formated Data'!$A:$ZZ,MATCH(CS$1,'[1]Formated Data'!$1:$1,0),FALSE)</f>
        <v>8.0000000000000002E-3</v>
      </c>
      <c r="CT73" s="113">
        <f>VLOOKUP($A73,'[1]Formated Data'!$A:$ZZ,MATCH(CT$1,'[1]Formated Data'!$1:$1,0),FALSE)</f>
        <v>1.17E-2</v>
      </c>
      <c r="CU73" s="113">
        <f>VLOOKUP($A73,'[1]Formated Data'!$A:$ZZ,MATCH(CU$1,'[1]Formated Data'!$1:$1,0),FALSE)</f>
        <v>2.5600000000000001E-2</v>
      </c>
      <c r="CV73" s="113">
        <f>VLOOKUP($A73,'[1]Formated Data'!$A:$ZZ,MATCH(CV$1,'[1]Formated Data'!$1:$1,0),FALSE)</f>
        <v>2.6800000000000001E-2</v>
      </c>
      <c r="CW73" s="113">
        <f>VLOOKUP($A73,'[1]Formated Data'!$A:$ZZ,MATCH(CW$1,'[1]Formated Data'!$1:$1,0),FALSE)</f>
        <v>-2.3199999999999998E-2</v>
      </c>
      <c r="CX73" s="113">
        <f>VLOOKUP($A73,'[1]Formated Data'!$A:$ZZ,MATCH(CX$1,'[1]Formated Data'!$1:$1,0),FALSE)</f>
        <v>6.0000000000000001E-3</v>
      </c>
      <c r="CY73" s="113">
        <f>VLOOKUP($A73,'[1]Formated Data'!$A:$ZZ,MATCH(CY$1,'[1]Formated Data'!$1:$1,0),FALSE)</f>
        <v>-3.73E-2</v>
      </c>
      <c r="CZ73" s="113">
        <f>VLOOKUP($A73,'[1]Formated Data'!$A:$ZZ,MATCH(CZ$1,'[1]Formated Data'!$1:$1,0),FALSE)</f>
        <v>-9.9000000000000008E-3</v>
      </c>
      <c r="DA73" s="113">
        <f>VLOOKUP($A73,'[1]Formated Data'!$A:$ZZ,MATCH(DA$1,'[1]Formated Data'!$1:$1,0),FALSE)</f>
        <v>1.15E-2</v>
      </c>
      <c r="DB73" s="113">
        <f>VLOOKUP($A73,'[1]Formated Data'!$A:$ZZ,MATCH(DB$1,'[1]Formated Data'!$1:$1,0),FALSE)</f>
        <v>1.35E-2</v>
      </c>
      <c r="DC73" s="113">
        <f>VLOOKUP($A73,'[1]Formated Data'!$A:$ZZ,MATCH(DC$1,'[1]Formated Data'!$1:$1,0),FALSE)</f>
        <v>1.1299999999999999E-2</v>
      </c>
      <c r="DD73" s="113">
        <f>VLOOKUP($A73,'[1]Formated Data'!$A:$ZZ,MATCH(DD$1,'[1]Formated Data'!$1:$1,0),FALSE)</f>
        <v>4.5999999999999999E-2</v>
      </c>
      <c r="DF73" s="26">
        <v>39568</v>
      </c>
      <c r="DG73" s="27">
        <v>5327.9323999999997</v>
      </c>
      <c r="DH73" s="27">
        <f t="shared" si="49"/>
        <v>1.014516755151873E-2</v>
      </c>
      <c r="DI73" s="26">
        <v>39568</v>
      </c>
      <c r="DJ73" s="27">
        <v>10047.56</v>
      </c>
      <c r="DK73" s="27">
        <f t="shared" si="50"/>
        <v>1.631043331637394E-2</v>
      </c>
      <c r="DL73" s="26">
        <v>39568</v>
      </c>
      <c r="DM73" s="27">
        <v>12831.95</v>
      </c>
      <c r="DN73" s="27">
        <f t="shared" si="51"/>
        <v>-3.2875850039371102E-4</v>
      </c>
      <c r="DO73" s="26">
        <v>39568</v>
      </c>
      <c r="DP73" s="27">
        <v>7262.47</v>
      </c>
      <c r="DQ73" s="27">
        <f t="shared" si="52"/>
        <v>1.3856916103255346E-2</v>
      </c>
      <c r="DR73" s="26">
        <v>39568</v>
      </c>
      <c r="DS73" s="27">
        <v>9687.2199999999993</v>
      </c>
      <c r="DT73" s="27">
        <f t="shared" si="53"/>
        <v>-1.0831895275341341E-2</v>
      </c>
      <c r="DU73" s="26">
        <v>39568</v>
      </c>
      <c r="DV73" s="27">
        <v>5130.79</v>
      </c>
      <c r="DW73" s="27">
        <f t="shared" si="54"/>
        <v>1.307714786674441E-2</v>
      </c>
      <c r="DX73" s="26">
        <v>39568</v>
      </c>
      <c r="DY73" s="27">
        <v>3849.35</v>
      </c>
      <c r="DZ73" s="27">
        <f t="shared" si="55"/>
        <v>1.1490900300082485E-2</v>
      </c>
      <c r="EA73" s="26">
        <v>39568</v>
      </c>
      <c r="EB73" s="27">
        <v>5711.13</v>
      </c>
      <c r="EC73" s="27">
        <f t="shared" si="56"/>
        <v>1.3960053262316974E-2</v>
      </c>
      <c r="ED73" s="26">
        <v>39568</v>
      </c>
      <c r="EE73" s="27">
        <v>13599.84</v>
      </c>
      <c r="EF73" s="27">
        <f t="shared" si="57"/>
        <v>2.633253112427747E-2</v>
      </c>
      <c r="EG73" s="26">
        <v>39568</v>
      </c>
      <c r="EH73" s="27">
        <v>3534.37</v>
      </c>
      <c r="EI73" s="27">
        <f t="shared" si="58"/>
        <v>1.9093753153698545E-2</v>
      </c>
      <c r="EK73" s="26">
        <v>39568</v>
      </c>
      <c r="EL73" s="27">
        <v>72.509</v>
      </c>
      <c r="EM73" s="27">
        <f t="shared" si="59"/>
        <v>9.8465223809920399E-3</v>
      </c>
      <c r="EO73" s="26">
        <v>39568</v>
      </c>
      <c r="EP73" s="27">
        <v>7571.1454999999996</v>
      </c>
      <c r="EQ73" s="27">
        <f t="shared" si="60"/>
        <v>7.044949262927469E-2</v>
      </c>
      <c r="ES73" s="26">
        <v>39568</v>
      </c>
      <c r="ET73" s="27">
        <v>1398.5438999999999</v>
      </c>
      <c r="EU73" s="27">
        <f t="shared" si="61"/>
        <v>8.1121034368056399E-2</v>
      </c>
      <c r="EW73" s="26">
        <v>39568</v>
      </c>
      <c r="EX73" s="27">
        <v>1741.0717999999999</v>
      </c>
      <c r="EY73" s="27">
        <f t="shared" si="62"/>
        <v>5.3269653376657677E-2</v>
      </c>
      <c r="FA73" s="26">
        <v>39568</v>
      </c>
      <c r="FB73" s="27">
        <v>137.49270000000001</v>
      </c>
      <c r="FC73" s="27">
        <f t="shared" si="63"/>
        <v>6.5482200852896133E-2</v>
      </c>
      <c r="FE73" s="26">
        <v>39568</v>
      </c>
      <c r="FF73" s="27">
        <v>1056.1863000000001</v>
      </c>
      <c r="FG73" s="27">
        <f t="shared" si="64"/>
        <v>3.1103672073148569E-2</v>
      </c>
      <c r="FI73" s="6">
        <f>VLOOKUP($A73,Funds!$A:$CD,MATCH(Factors!FI$1,Funds!$1:$1,0),FALSE)</f>
        <v>4.3900000000000002E-2</v>
      </c>
      <c r="FJ73" s="6">
        <f>VLOOKUP($A73,Funds!$A:$CD,MATCH(Factors!FJ$1,Funds!$1:$1,0),FALSE)</f>
        <v>4.4150000000000002E-2</v>
      </c>
    </row>
    <row r="74" spans="1:166" x14ac:dyDescent="0.25">
      <c r="A74" s="26">
        <f t="shared" si="65"/>
        <v>39538</v>
      </c>
      <c r="B74" s="26">
        <v>39538</v>
      </c>
      <c r="C74" s="27">
        <v>839.70889999999997</v>
      </c>
      <c r="D74" s="27">
        <f t="shared" si="66"/>
        <v>-7.5450361408390121E-3</v>
      </c>
      <c r="E74" s="26">
        <v>39538</v>
      </c>
      <c r="F74" s="27">
        <v>586.66690000000006</v>
      </c>
      <c r="G74" s="27">
        <f t="shared" si="67"/>
        <v>-6.0964101910766511E-3</v>
      </c>
      <c r="H74" s="26">
        <v>39538</v>
      </c>
      <c r="I74" s="27">
        <v>1594.5988</v>
      </c>
      <c r="J74" s="27">
        <f t="shared" si="68"/>
        <v>2.4630606444780989E-2</v>
      </c>
      <c r="K74" s="26">
        <v>39538</v>
      </c>
      <c r="L74" s="27">
        <v>1796.22</v>
      </c>
      <c r="M74" s="27">
        <f t="shared" si="69"/>
        <v>-6.8340908336926853E-3</v>
      </c>
      <c r="N74" s="26">
        <v>39538</v>
      </c>
      <c r="O74" s="27">
        <v>1400.36</v>
      </c>
      <c r="P74" s="27">
        <f t="shared" si="70"/>
        <v>-4.5140789501746381E-3</v>
      </c>
      <c r="Q74" s="26"/>
      <c r="S74" s="27" t="e">
        <f t="shared" si="71"/>
        <v>#DIV/0!</v>
      </c>
      <c r="T74" s="26">
        <v>39538</v>
      </c>
      <c r="U74" s="27">
        <v>1479.5039999999999</v>
      </c>
      <c r="V74" s="27">
        <f t="shared" si="72"/>
        <v>-4.3320691289804314E-3</v>
      </c>
      <c r="W74" s="26">
        <v>39538</v>
      </c>
      <c r="X74" s="27">
        <v>114.1549</v>
      </c>
      <c r="Y74" s="27">
        <f t="shared" si="73"/>
        <v>6.9135785045748577E-3</v>
      </c>
      <c r="Z74" s="26">
        <v>39538</v>
      </c>
      <c r="AA74" s="27">
        <v>127.53</v>
      </c>
      <c r="AB74" s="27">
        <f t="shared" si="74"/>
        <v>-5.7079482439925999E-2</v>
      </c>
      <c r="AC74" s="26">
        <v>39538</v>
      </c>
      <c r="AD74" s="27">
        <v>779.38400000000001</v>
      </c>
      <c r="AE74" s="27">
        <f t="shared" si="75"/>
        <v>2.5768453748001185E-2</v>
      </c>
      <c r="AF74" s="26">
        <v>39538</v>
      </c>
      <c r="AG74" s="27">
        <v>345.67660000000001</v>
      </c>
      <c r="AH74" s="27">
        <f t="shared" si="76"/>
        <v>-6.1169606017612232E-2</v>
      </c>
      <c r="AI74" s="26">
        <v>39538</v>
      </c>
      <c r="AJ74" s="27">
        <v>85.1</v>
      </c>
      <c r="AK74" s="27">
        <f t="shared" si="77"/>
        <v>-9.7656664192556586E-2</v>
      </c>
      <c r="AL74" s="26">
        <v>39538</v>
      </c>
      <c r="AM74" s="27">
        <v>132.66290000000001</v>
      </c>
      <c r="AN74" s="27">
        <f t="shared" si="78"/>
        <v>-7.8192544372679418E-3</v>
      </c>
      <c r="AO74" s="26">
        <v>39538</v>
      </c>
      <c r="AP74" s="27">
        <v>386.89</v>
      </c>
      <c r="AQ74" s="27">
        <f t="shared" si="79"/>
        <v>-6.2652937613567605E-2</v>
      </c>
      <c r="AR74" s="26">
        <v>39538</v>
      </c>
      <c r="AS74" s="27">
        <v>1411.66</v>
      </c>
      <c r="AT74" s="27">
        <f t="shared" si="80"/>
        <v>3.4118533471703127E-3</v>
      </c>
      <c r="AU74" s="26">
        <v>39538</v>
      </c>
      <c r="AV74" s="27">
        <v>873.38</v>
      </c>
      <c r="AW74" s="27">
        <f t="shared" si="81"/>
        <v>-3.4459151072568917E-3</v>
      </c>
      <c r="AY74" s="27">
        <f t="shared" si="82"/>
        <v>-1.448625949762361E-3</v>
      </c>
      <c r="AZ74" s="27">
        <f t="shared" si="83"/>
        <v>-2.3200118835180472E-3</v>
      </c>
      <c r="BA74" s="27">
        <f t="shared" si="47"/>
        <v>-6.8577684544272044E-3</v>
      </c>
      <c r="BC74" s="26">
        <v>39538</v>
      </c>
      <c r="BD74" s="27">
        <v>1258.32</v>
      </c>
      <c r="BE74" s="27">
        <f t="shared" si="84"/>
        <v>4.4863095713258971E-3</v>
      </c>
      <c r="BF74" s="26">
        <v>39538</v>
      </c>
      <c r="BG74" s="27">
        <v>1017.75</v>
      </c>
      <c r="BH74" s="27">
        <f t="shared" si="85"/>
        <v>-6.5788181693204884E-4</v>
      </c>
      <c r="BI74" s="26">
        <v>39538</v>
      </c>
      <c r="BJ74" s="27">
        <v>941.26</v>
      </c>
      <c r="BK74" s="27">
        <f t="shared" si="86"/>
        <v>-3.9599212301162257E-2</v>
      </c>
      <c r="BL74" s="26">
        <v>39538</v>
      </c>
      <c r="BM74" s="27">
        <v>299.22000000000003</v>
      </c>
      <c r="BN74" s="27">
        <f t="shared" si="45"/>
        <v>-5.9322833160426081E-2</v>
      </c>
      <c r="BP74" s="26">
        <v>39507</v>
      </c>
      <c r="BQ74" s="27">
        <v>-2.48E-3</v>
      </c>
      <c r="BR74" s="27">
        <f t="shared" si="46"/>
        <v>-2.48E-3</v>
      </c>
      <c r="BT74" s="26">
        <v>39538</v>
      </c>
      <c r="BU74" s="27">
        <v>984.81</v>
      </c>
      <c r="BV74" s="27">
        <f t="shared" si="48"/>
        <v>1.2470699510630512E-2</v>
      </c>
      <c r="BX74" s="6">
        <f>VLOOKUP($A74,Replications!$A:$AK,MATCH(BX$2,Replications!$1:$1,0),FALSE)</f>
        <v>-1.32E-2</v>
      </c>
      <c r="BY74" s="6">
        <f>VLOOKUP($A74,Replications!$A:$AK,MATCH(BY$2,Replications!$1:$1,0),FALSE)</f>
        <v>5.3E-3</v>
      </c>
      <c r="BZ74" s="6">
        <f>VLOOKUP($A74,Replications!$A:$AK,MATCH(BZ$2,Replications!$1:$1,0),FALSE)</f>
        <v>7.4999999999999997E-3</v>
      </c>
      <c r="CA74" s="6">
        <f>VLOOKUP($A74,Replications!$A:$AK,MATCH(CA$2,Replications!$1:$1,0),FALSE)</f>
        <v>3.5299999999999998E-2</v>
      </c>
      <c r="CB74" s="6">
        <f>VLOOKUP($A74,Replications!$A:$AK,MATCH(CB$2,Replications!$1:$1,0),FALSE)</f>
        <v>5.6300000000000003E-2</v>
      </c>
      <c r="CC74" s="6">
        <f>VLOOKUP($A74,Replications!$A:$AK,MATCH(CC$2,Replications!$1:$1,0),FALSE)</f>
        <v>4.7000000000000002E-3</v>
      </c>
      <c r="CD74" s="6">
        <f>VLOOKUP($A74,Replications!$A:$AK,MATCH(CD$2,Replications!$1:$1,0),FALSE)</f>
        <v>-8.2000000000000007E-3</v>
      </c>
      <c r="CE74" s="6">
        <f>VLOOKUP($A74,Replications!$A:$AK,MATCH(CE$2,Replications!$1:$1,0),FALSE)</f>
        <v>-4.1999999999999997E-3</v>
      </c>
      <c r="CF74" s="6">
        <f>VLOOKUP($A74,Replications!$A:$AK,MATCH(CF$2,Replications!$1:$1,0),FALSE)</f>
        <v>1.2528571428571429E-2</v>
      </c>
      <c r="CG74" s="6" t="str">
        <f>VLOOKUP($A74,Replications!$A:$AK,MATCH(CG$2,Replications!$1:$1,0),FALSE)</f>
        <v>NA</v>
      </c>
      <c r="CH74" s="113">
        <f>VLOOKUP($A74,'[1]Formated Data'!$A:$ZZ,MATCH(CH$1,'[1]Formated Data'!$1:$1,0),FALSE)</f>
        <v>-2.8000000000000001E-2</v>
      </c>
      <c r="CI74" s="113">
        <f>VLOOKUP($A74,'[1]Formated Data'!$A:$ZZ,MATCH(CI$1,'[1]Formated Data'!$1:$1,0),FALSE)</f>
        <v>1.15E-2</v>
      </c>
      <c r="CJ74" s="113">
        <f>VLOOKUP($A74,'[1]Formated Data'!$A:$ZZ,MATCH(CJ$1,'[1]Formated Data'!$1:$1,0),FALSE)</f>
        <v>-7.4999999999999997E-3</v>
      </c>
      <c r="CK74" s="113">
        <f>VLOOKUP($A74,'[1]Formated Data'!$A:$ZZ,MATCH(CK$1,'[1]Formated Data'!$1:$1,0),FALSE)</f>
        <v>-7.0000000000000001E-3</v>
      </c>
      <c r="CL74" s="113">
        <f>VLOOKUP($A74,'[1]Formated Data'!$A:$ZZ,MATCH(CL$1,'[1]Formated Data'!$1:$1,0),FALSE)</f>
        <v>1.3899999999999999E-2</v>
      </c>
      <c r="CM74" s="113">
        <f>VLOOKUP($A74,'[1]Formated Data'!$A:$ZZ,MATCH(CM$1,'[1]Formated Data'!$1:$1,0),FALSE)</f>
        <v>-8.2000000000000007E-3</v>
      </c>
      <c r="CN74" s="113">
        <f>VLOOKUP($A74,'[1]Formated Data'!$A:$ZZ,MATCH(CN$1,'[1]Formated Data'!$1:$1,0),FALSE)</f>
        <v>-3.0599999999999999E-2</v>
      </c>
      <c r="CO74" s="113">
        <f>VLOOKUP($A74,'[1]Formated Data'!$A:$ZZ,MATCH(CO$1,'[1]Formated Data'!$1:$1,0),FALSE)</f>
        <v>-0.05</v>
      </c>
      <c r="CP74" s="113">
        <f>VLOOKUP($A74,'[1]Formated Data'!$A:$ZZ,MATCH(CP$1,'[1]Formated Data'!$1:$1,0),FALSE)</f>
        <v>-6.6500000000000004E-2</v>
      </c>
      <c r="CQ74" s="113">
        <f>VLOOKUP($A74,'[1]Formated Data'!$A:$ZZ,MATCH(CQ$1,'[1]Formated Data'!$1:$1,0),FALSE)</f>
        <v>-2.6800000000000001E-2</v>
      </c>
      <c r="CR74" s="113">
        <f>VLOOKUP($A74,'[1]Formated Data'!$A:$ZZ,MATCH(CR$1,'[1]Formated Data'!$1:$1,0),FALSE)</f>
        <v>-1.29E-2</v>
      </c>
      <c r="CS74" s="113">
        <f>VLOOKUP($A74,'[1]Formated Data'!$A:$ZZ,MATCH(CS$1,'[1]Formated Data'!$1:$1,0),FALSE)</f>
        <v>1.0999999999999999E-2</v>
      </c>
      <c r="CT74" s="113">
        <f>VLOOKUP($A74,'[1]Formated Data'!$A:$ZZ,MATCH(CT$1,'[1]Formated Data'!$1:$1,0),FALSE)</f>
        <v>-1.2500000000000001E-2</v>
      </c>
      <c r="CU74" s="113">
        <f>VLOOKUP($A74,'[1]Formated Data'!$A:$ZZ,MATCH(CU$1,'[1]Formated Data'!$1:$1,0),FALSE)</f>
        <v>-9.4999999999999998E-3</v>
      </c>
      <c r="CV74" s="113">
        <f>VLOOKUP($A74,'[1]Formated Data'!$A:$ZZ,MATCH(CV$1,'[1]Formated Data'!$1:$1,0),FALSE)</f>
        <v>2.7099999999999999E-2</v>
      </c>
      <c r="CW74" s="113">
        <f>VLOOKUP($A74,'[1]Formated Data'!$A:$ZZ,MATCH(CW$1,'[1]Formated Data'!$1:$1,0),FALSE)</f>
        <v>-2.64E-2</v>
      </c>
      <c r="CX74" s="113">
        <f>VLOOKUP($A74,'[1]Formated Data'!$A:$ZZ,MATCH(CX$1,'[1]Formated Data'!$1:$1,0),FALSE)</f>
        <v>-2.8999999999999998E-3</v>
      </c>
      <c r="CY74" s="113">
        <f>VLOOKUP($A74,'[1]Formated Data'!$A:$ZZ,MATCH(CY$1,'[1]Formated Data'!$1:$1,0),FALSE)</f>
        <v>2.5000000000000001E-2</v>
      </c>
      <c r="CZ74" s="113">
        <f>VLOOKUP($A74,'[1]Formated Data'!$A:$ZZ,MATCH(CZ$1,'[1]Formated Data'!$1:$1,0),FALSE)</f>
        <v>-6.6E-3</v>
      </c>
      <c r="DA74" s="113">
        <f>VLOOKUP($A74,'[1]Formated Data'!$A:$ZZ,MATCH(DA$1,'[1]Formated Data'!$1:$1,0),FALSE)</f>
        <v>-7.4099999999999999E-2</v>
      </c>
      <c r="DB74" s="113">
        <f>VLOOKUP($A74,'[1]Formated Data'!$A:$ZZ,MATCH(DB$1,'[1]Formated Data'!$1:$1,0),FALSE)</f>
        <v>1.77E-2</v>
      </c>
      <c r="DC74" s="113">
        <f>VLOOKUP($A74,'[1]Formated Data'!$A:$ZZ,MATCH(DC$1,'[1]Formated Data'!$1:$1,0),FALSE)</f>
        <v>-7.0000000000000001E-3</v>
      </c>
      <c r="DD74" s="113">
        <f>VLOOKUP($A74,'[1]Formated Data'!$A:$ZZ,MATCH(DD$1,'[1]Formated Data'!$1:$1,0),FALSE)</f>
        <v>-0.03</v>
      </c>
      <c r="DF74" s="26">
        <v>39538</v>
      </c>
      <c r="DG74" s="27">
        <v>5274.4224999999997</v>
      </c>
      <c r="DH74" s="27">
        <f t="shared" si="49"/>
        <v>-2.7084236799131078E-2</v>
      </c>
      <c r="DI74" s="26">
        <v>39538</v>
      </c>
      <c r="DJ74" s="27">
        <v>9886.31</v>
      </c>
      <c r="DK74" s="27">
        <f t="shared" si="50"/>
        <v>-2.2369300629318967E-2</v>
      </c>
      <c r="DL74" s="26">
        <v>39538</v>
      </c>
      <c r="DM74" s="27">
        <v>12836.17</v>
      </c>
      <c r="DN74" s="27">
        <f t="shared" si="51"/>
        <v>-1.2211751415559746E-2</v>
      </c>
      <c r="DO74" s="26">
        <v>39538</v>
      </c>
      <c r="DP74" s="27">
        <v>7163.21</v>
      </c>
      <c r="DQ74" s="27">
        <f t="shared" si="52"/>
        <v>-1.9929209303216511E-2</v>
      </c>
      <c r="DR74" s="26">
        <v>39538</v>
      </c>
      <c r="DS74" s="27">
        <v>9793.2999999999993</v>
      </c>
      <c r="DT74" s="27">
        <f t="shared" si="53"/>
        <v>-7.7026583391763825E-3</v>
      </c>
      <c r="DU74" s="26">
        <v>39538</v>
      </c>
      <c r="DV74" s="27">
        <v>5064.5600000000004</v>
      </c>
      <c r="DW74" s="27">
        <f t="shared" si="54"/>
        <v>-4.1630712869188735E-2</v>
      </c>
      <c r="DX74" s="26">
        <v>39538</v>
      </c>
      <c r="DY74" s="27">
        <v>3805.62</v>
      </c>
      <c r="DZ74" s="27">
        <f t="shared" si="55"/>
        <v>-1.8883660912396572E-3</v>
      </c>
      <c r="EA74" s="26">
        <v>39538</v>
      </c>
      <c r="EB74" s="27">
        <v>5632.5</v>
      </c>
      <c r="EC74" s="27">
        <f t="shared" si="56"/>
        <v>-8.5808580858085515E-3</v>
      </c>
      <c r="ED74" s="26">
        <v>39538</v>
      </c>
      <c r="EE74" s="27">
        <v>13250.91</v>
      </c>
      <c r="EF74" s="27">
        <f t="shared" si="57"/>
        <v>-1.4764872125262785E-2</v>
      </c>
      <c r="EG74" s="26">
        <v>39538</v>
      </c>
      <c r="EH74" s="27">
        <v>3468.15</v>
      </c>
      <c r="EI74" s="27">
        <f t="shared" si="58"/>
        <v>-2.4998102370771491E-2</v>
      </c>
      <c r="EK74" s="26">
        <v>39538</v>
      </c>
      <c r="EL74" s="27">
        <v>71.802000000000007</v>
      </c>
      <c r="EM74" s="27">
        <f t="shared" si="59"/>
        <v>-2.593808503133721E-2</v>
      </c>
      <c r="EO74" s="26">
        <v>39538</v>
      </c>
      <c r="EP74" s="27">
        <v>7072.8657000000003</v>
      </c>
      <c r="EQ74" s="27">
        <f t="shared" si="60"/>
        <v>-2.2022080541861722E-2</v>
      </c>
      <c r="ES74" s="26">
        <v>39538</v>
      </c>
      <c r="ET74" s="27">
        <v>1293.6052999999999</v>
      </c>
      <c r="EU74" s="27">
        <f t="shared" si="61"/>
        <v>-5.1356973436344155E-2</v>
      </c>
      <c r="EW74" s="26">
        <v>39538</v>
      </c>
      <c r="EX74" s="27">
        <v>1653.0162</v>
      </c>
      <c r="EY74" s="27">
        <f t="shared" si="62"/>
        <v>-8.9986002017594657E-3</v>
      </c>
      <c r="FA74" s="26">
        <v>39538</v>
      </c>
      <c r="FB74" s="27">
        <v>129.0427</v>
      </c>
      <c r="FC74" s="27">
        <f t="shared" si="63"/>
        <v>-3.7432959622858308E-2</v>
      </c>
      <c r="FE74" s="26">
        <v>39538</v>
      </c>
      <c r="FF74" s="27">
        <v>1024.326</v>
      </c>
      <c r="FG74" s="27">
        <f t="shared" si="64"/>
        <v>-6.0063302574579258E-2</v>
      </c>
      <c r="FI74" s="6">
        <f>VLOOKUP($A74,Funds!$A:$CD,MATCH(Factors!FI$1,Funds!$1:$1,0),FALSE)</f>
        <v>1.44E-2</v>
      </c>
      <c r="FJ74" s="6">
        <f>VLOOKUP($A74,Funds!$A:$CD,MATCH(Factors!FJ$1,Funds!$1:$1,0),FALSE)</f>
        <v>1.4375000000000002E-2</v>
      </c>
    </row>
    <row r="75" spans="1:166" x14ac:dyDescent="0.25">
      <c r="A75" s="26">
        <f t="shared" si="65"/>
        <v>39507</v>
      </c>
      <c r="B75" s="26">
        <v>39507</v>
      </c>
      <c r="C75" s="27">
        <v>846.09270000000004</v>
      </c>
      <c r="D75" s="27">
        <f t="shared" si="66"/>
        <v>-4.1851008981153015E-2</v>
      </c>
      <c r="E75" s="26">
        <v>39507</v>
      </c>
      <c r="F75" s="27">
        <v>590.2654</v>
      </c>
      <c r="G75" s="27">
        <f t="shared" si="67"/>
        <v>-1.9876437082690268E-2</v>
      </c>
      <c r="H75" s="26">
        <v>39507</v>
      </c>
      <c r="I75" s="27">
        <v>1556.2670000000001</v>
      </c>
      <c r="J75" s="27">
        <f t="shared" si="68"/>
        <v>5.2277095999821999E-2</v>
      </c>
      <c r="K75" s="26">
        <v>39507</v>
      </c>
      <c r="L75" s="27">
        <v>1808.58</v>
      </c>
      <c r="M75" s="27">
        <f t="shared" si="69"/>
        <v>-2.7200602425839882E-2</v>
      </c>
      <c r="N75" s="26">
        <v>39507</v>
      </c>
      <c r="O75" s="27">
        <v>1406.71</v>
      </c>
      <c r="P75" s="27">
        <f t="shared" si="70"/>
        <v>-3.4840719318828928E-2</v>
      </c>
      <c r="Q75" s="26"/>
      <c r="S75" s="27" t="e">
        <f t="shared" si="71"/>
        <v>#DIV/0!</v>
      </c>
      <c r="T75" s="26">
        <v>39507</v>
      </c>
      <c r="U75" s="27">
        <v>1485.9412</v>
      </c>
      <c r="V75" s="27">
        <f t="shared" si="72"/>
        <v>-3.24553744705397E-2</v>
      </c>
      <c r="W75" s="26">
        <v>39507</v>
      </c>
      <c r="X75" s="27">
        <v>113.3711</v>
      </c>
      <c r="Y75" s="27">
        <f t="shared" si="73"/>
        <v>1.005321504204737E-2</v>
      </c>
      <c r="Z75" s="26">
        <v>39507</v>
      </c>
      <c r="AA75" s="27">
        <v>135.25</v>
      </c>
      <c r="AB75" s="27">
        <f t="shared" si="74"/>
        <v>2.0745350818700548E-3</v>
      </c>
      <c r="AC75" s="26">
        <v>39507</v>
      </c>
      <c r="AD75" s="27">
        <v>759.80499999999995</v>
      </c>
      <c r="AE75" s="27">
        <f t="shared" si="75"/>
        <v>-1.5851448688738889E-2</v>
      </c>
      <c r="AF75" s="26">
        <v>39507</v>
      </c>
      <c r="AG75" s="27">
        <v>368.19920000000002</v>
      </c>
      <c r="AH75" s="27">
        <f t="shared" si="76"/>
        <v>0.11846148939175549</v>
      </c>
      <c r="AI75" s="26">
        <v>39507</v>
      </c>
      <c r="AJ75" s="27">
        <v>94.31</v>
      </c>
      <c r="AK75" s="27">
        <f t="shared" si="77"/>
        <v>0.11240858693087996</v>
      </c>
      <c r="AL75" s="26">
        <v>39507</v>
      </c>
      <c r="AM75" s="27">
        <v>133.70840000000001</v>
      </c>
      <c r="AN75" s="27">
        <f t="shared" si="78"/>
        <v>4.0806518229266064E-3</v>
      </c>
      <c r="AO75" s="26">
        <v>39507</v>
      </c>
      <c r="AP75" s="27">
        <v>412.75</v>
      </c>
      <c r="AQ75" s="27">
        <f t="shared" si="79"/>
        <v>0.11717100633356803</v>
      </c>
      <c r="AR75" s="26">
        <v>39507</v>
      </c>
      <c r="AS75" s="27">
        <v>1406.86</v>
      </c>
      <c r="AT75" s="27">
        <f t="shared" si="80"/>
        <v>1.3879892662163051E-3</v>
      </c>
      <c r="AU75" s="26">
        <v>39507</v>
      </c>
      <c r="AV75" s="27">
        <v>876.4</v>
      </c>
      <c r="AW75" s="27">
        <f t="shared" si="81"/>
        <v>-1.3640660874262855E-2</v>
      </c>
      <c r="AY75" s="27">
        <f t="shared" si="82"/>
        <v>-2.1974571898462747E-2</v>
      </c>
      <c r="AZ75" s="27">
        <f t="shared" si="83"/>
        <v>7.6401168929890462E-3</v>
      </c>
      <c r="BA75" s="27">
        <f t="shared" si="47"/>
        <v>-1.5028650140479161E-2</v>
      </c>
      <c r="BC75" s="26">
        <v>39507</v>
      </c>
      <c r="BD75" s="27">
        <v>1252.7</v>
      </c>
      <c r="BE75" s="27">
        <f t="shared" si="84"/>
        <v>2.4016610535264826E-2</v>
      </c>
      <c r="BF75" s="26">
        <v>39507</v>
      </c>
      <c r="BG75" s="27">
        <v>1018.42</v>
      </c>
      <c r="BH75" s="27">
        <f t="shared" si="85"/>
        <v>1.1983783139234427E-2</v>
      </c>
      <c r="BI75" s="26">
        <v>39507</v>
      </c>
      <c r="BJ75" s="27">
        <v>980.07</v>
      </c>
      <c r="BK75" s="27">
        <f t="shared" si="86"/>
        <v>2.7197836750094462E-2</v>
      </c>
      <c r="BL75" s="26">
        <v>39507</v>
      </c>
      <c r="BM75" s="27">
        <v>318.08999999999997</v>
      </c>
      <c r="BN75" s="27">
        <f t="shared" si="45"/>
        <v>-1.293986222304977E-2</v>
      </c>
      <c r="BP75" s="26">
        <v>39478</v>
      </c>
      <c r="BQ75" s="27">
        <v>2.0699999999999998E-3</v>
      </c>
      <c r="BR75" s="27">
        <f t="shared" si="46"/>
        <v>2.0699999999999998E-3</v>
      </c>
      <c r="BT75" s="26">
        <v>39507</v>
      </c>
      <c r="BU75" s="27">
        <v>972.68</v>
      </c>
      <c r="BV75" s="27">
        <f t="shared" si="48"/>
        <v>1.7128516156017959E-2</v>
      </c>
      <c r="BX75" s="6">
        <f>VLOOKUP($A75,Replications!$A:$AK,MATCH(BX$2,Replications!$1:$1,0),FALSE)</f>
        <v>4.7000000000000002E-3</v>
      </c>
      <c r="BY75" s="6">
        <f>VLOOKUP($A75,Replications!$A:$AK,MATCH(BY$2,Replications!$1:$1,0),FALSE)</f>
        <v>-5.7799999999999997E-2</v>
      </c>
      <c r="BZ75" s="6">
        <f>VLOOKUP($A75,Replications!$A:$AK,MATCH(BZ$2,Replications!$1:$1,0),FALSE)</f>
        <v>-9.5299999999999996E-2</v>
      </c>
      <c r="CA75" s="6">
        <f>VLOOKUP($A75,Replications!$A:$AK,MATCH(CA$2,Replications!$1:$1,0),FALSE)</f>
        <v>2.5000000000000001E-3</v>
      </c>
      <c r="CB75" s="6">
        <f>VLOOKUP($A75,Replications!$A:$AK,MATCH(CB$2,Replications!$1:$1,0),FALSE)</f>
        <v>1.8200000000000001E-2</v>
      </c>
      <c r="CC75" s="6">
        <f>VLOOKUP($A75,Replications!$A:$AK,MATCH(CC$2,Replications!$1:$1,0),FALSE)</f>
        <v>3.49E-2</v>
      </c>
      <c r="CD75" s="6">
        <f>VLOOKUP($A75,Replications!$A:$AK,MATCH(CD$2,Replications!$1:$1,0),FALSE)</f>
        <v>2.1100000000000001E-2</v>
      </c>
      <c r="CE75" s="6">
        <f>VLOOKUP($A75,Replications!$A:$AK,MATCH(CE$2,Replications!$1:$1,0),FALSE)</f>
        <v>-3.2399999999999998E-2</v>
      </c>
      <c r="CF75" s="6">
        <f>VLOOKUP($A75,Replications!$A:$AK,MATCH(CF$2,Replications!$1:$1,0),FALSE)</f>
        <v>-1.024285714285714E-2</v>
      </c>
      <c r="CG75" s="6" t="str">
        <f>VLOOKUP($A75,Replications!$A:$AK,MATCH(CG$2,Replications!$1:$1,0),FALSE)</f>
        <v>NA</v>
      </c>
      <c r="CH75" s="113">
        <f>VLOOKUP($A75,'[1]Formated Data'!$A:$ZZ,MATCH(CH$1,'[1]Formated Data'!$1:$1,0),FALSE)</f>
        <v>3.4099999999999998E-2</v>
      </c>
      <c r="CI75" s="113">
        <f>VLOOKUP($A75,'[1]Formated Data'!$A:$ZZ,MATCH(CI$1,'[1]Formated Data'!$1:$1,0),FALSE)</f>
        <v>1.24E-2</v>
      </c>
      <c r="CJ75" s="113">
        <f>VLOOKUP($A75,'[1]Formated Data'!$A:$ZZ,MATCH(CJ$1,'[1]Formated Data'!$1:$1,0),FALSE)</f>
        <v>2.3199999999999998E-2</v>
      </c>
      <c r="CK75" s="113">
        <f>VLOOKUP($A75,'[1]Formated Data'!$A:$ZZ,MATCH(CK$1,'[1]Formated Data'!$1:$1,0),FALSE)</f>
        <v>8.8000000000000005E-3</v>
      </c>
      <c r="CL75" s="113">
        <f>VLOOKUP($A75,'[1]Formated Data'!$A:$ZZ,MATCH(CL$1,'[1]Formated Data'!$1:$1,0),FALSE)</f>
        <v>2.6499999999999999E-2</v>
      </c>
      <c r="CM75" s="113">
        <f>VLOOKUP($A75,'[1]Formated Data'!$A:$ZZ,MATCH(CM$1,'[1]Formated Data'!$1:$1,0),FALSE)</f>
        <v>2.1700000000000001E-2</v>
      </c>
      <c r="CN75" s="113">
        <f>VLOOKUP($A75,'[1]Formated Data'!$A:$ZZ,MATCH(CN$1,'[1]Formated Data'!$1:$1,0),FALSE)</f>
        <v>-8.0000000000000002E-3</v>
      </c>
      <c r="CO75" s="113">
        <f>VLOOKUP($A75,'[1]Formated Data'!$A:$ZZ,MATCH(CO$1,'[1]Formated Data'!$1:$1,0),FALSE)</f>
        <v>-1.7999999999999999E-2</v>
      </c>
      <c r="CP75" s="113">
        <f>VLOOKUP($A75,'[1]Formated Data'!$A:$ZZ,MATCH(CP$1,'[1]Formated Data'!$1:$1,0),FALSE)</f>
        <v>3.8300000000000001E-2</v>
      </c>
      <c r="CQ75" s="113">
        <f>VLOOKUP($A75,'[1]Formated Data'!$A:$ZZ,MATCH(CQ$1,'[1]Formated Data'!$1:$1,0),FALSE)</f>
        <v>5.4999999999999997E-3</v>
      </c>
      <c r="CR75" s="113">
        <f>VLOOKUP($A75,'[1]Formated Data'!$A:$ZZ,MATCH(CR$1,'[1]Formated Data'!$1:$1,0),FALSE)</f>
        <v>-4.8999999999999998E-3</v>
      </c>
      <c r="CS75" s="113">
        <f>VLOOKUP($A75,'[1]Formated Data'!$A:$ZZ,MATCH(CS$1,'[1]Formated Data'!$1:$1,0),FALSE)</f>
        <v>2.9000000000000001E-2</v>
      </c>
      <c r="CT75" s="113">
        <f>VLOOKUP($A75,'[1]Formated Data'!$A:$ZZ,MATCH(CT$1,'[1]Formated Data'!$1:$1,0),FALSE)</f>
        <v>1.6E-2</v>
      </c>
      <c r="CU75" s="113">
        <f>VLOOKUP($A75,'[1]Formated Data'!$A:$ZZ,MATCH(CU$1,'[1]Formated Data'!$1:$1,0),FALSE)</f>
        <v>2.6499999999999999E-2</v>
      </c>
      <c r="CV75" s="113">
        <f>VLOOKUP($A75,'[1]Formated Data'!$A:$ZZ,MATCH(CV$1,'[1]Formated Data'!$1:$1,0),FALSE)</f>
        <v>-6.1899999999999997E-2</v>
      </c>
      <c r="CW75" s="113">
        <f>VLOOKUP($A75,'[1]Formated Data'!$A:$ZZ,MATCH(CW$1,'[1]Formated Data'!$1:$1,0),FALSE)</f>
        <v>6.3200000000000006E-2</v>
      </c>
      <c r="CX75" s="113">
        <f>VLOOKUP($A75,'[1]Formated Data'!$A:$ZZ,MATCH(CX$1,'[1]Formated Data'!$1:$1,0),FALSE)</f>
        <v>7.3000000000000001E-3</v>
      </c>
      <c r="CY75" s="113">
        <f>VLOOKUP($A75,'[1]Formated Data'!$A:$ZZ,MATCH(CY$1,'[1]Formated Data'!$1:$1,0),FALSE)</f>
        <v>6.3E-2</v>
      </c>
      <c r="CZ75" s="113">
        <f>VLOOKUP($A75,'[1]Formated Data'!$A:$ZZ,MATCH(CZ$1,'[1]Formated Data'!$1:$1,0),FALSE)</f>
        <v>7.9500000000000001E-2</v>
      </c>
      <c r="DA75" s="113">
        <f>VLOOKUP($A75,'[1]Formated Data'!$A:$ZZ,MATCH(DA$1,'[1]Formated Data'!$1:$1,0),FALSE)</f>
        <v>4.8399999999999999E-2</v>
      </c>
      <c r="DB75" s="113">
        <f>VLOOKUP($A75,'[1]Formated Data'!$A:$ZZ,MATCH(DB$1,'[1]Formated Data'!$1:$1,0),FALSE)</f>
        <v>2.7699999999999999E-2</v>
      </c>
      <c r="DC75" s="113">
        <f>VLOOKUP($A75,'[1]Formated Data'!$A:$ZZ,MATCH(DC$1,'[1]Formated Data'!$1:$1,0),FALSE)</f>
        <v>1.06E-2</v>
      </c>
      <c r="DD75" s="113">
        <f>VLOOKUP($A75,'[1]Formated Data'!$A:$ZZ,MATCH(DD$1,'[1]Formated Data'!$1:$1,0),FALSE)</f>
        <v>3.5000000000000003E-2</v>
      </c>
      <c r="DF75" s="26">
        <v>39507</v>
      </c>
      <c r="DG75" s="27">
        <v>5421.2529999999997</v>
      </c>
      <c r="DH75" s="27">
        <f t="shared" si="49"/>
        <v>1.362809007986554E-2</v>
      </c>
      <c r="DI75" s="26">
        <v>39507</v>
      </c>
      <c r="DJ75" s="27">
        <v>10112.52</v>
      </c>
      <c r="DK75" s="27">
        <f t="shared" si="50"/>
        <v>1.4974928036036284E-2</v>
      </c>
      <c r="DL75" s="26">
        <v>39507</v>
      </c>
      <c r="DM75" s="27">
        <v>12994.86</v>
      </c>
      <c r="DN75" s="27">
        <f t="shared" si="51"/>
        <v>4.2192614026884678E-2</v>
      </c>
      <c r="DO75" s="26">
        <v>39507</v>
      </c>
      <c r="DP75" s="27">
        <v>7308.87</v>
      </c>
      <c r="DQ75" s="27">
        <f t="shared" si="52"/>
        <v>-9.2268324489241937E-4</v>
      </c>
      <c r="DR75" s="26">
        <v>39507</v>
      </c>
      <c r="DS75" s="27">
        <v>9869.32</v>
      </c>
      <c r="DT75" s="27">
        <f t="shared" si="53"/>
        <v>6.4901994212231084E-2</v>
      </c>
      <c r="DU75" s="26">
        <v>39507</v>
      </c>
      <c r="DV75" s="27">
        <v>5284.56</v>
      </c>
      <c r="DW75" s="27">
        <f t="shared" si="54"/>
        <v>-7.7825614296630485E-3</v>
      </c>
      <c r="DX75" s="26">
        <v>39507</v>
      </c>
      <c r="DY75" s="27">
        <v>3812.82</v>
      </c>
      <c r="DZ75" s="27">
        <f t="shared" si="55"/>
        <v>-1.3686936231966484E-2</v>
      </c>
      <c r="EA75" s="26">
        <v>39507</v>
      </c>
      <c r="EB75" s="27">
        <v>5681.25</v>
      </c>
      <c r="EC75" s="27">
        <f t="shared" si="56"/>
        <v>8.8324445841345689E-3</v>
      </c>
      <c r="ED75" s="26">
        <v>39507</v>
      </c>
      <c r="EE75" s="27">
        <v>13449.49</v>
      </c>
      <c r="EF75" s="27">
        <f t="shared" si="57"/>
        <v>1.3410681979669103E-2</v>
      </c>
      <c r="EG75" s="26">
        <v>39507</v>
      </c>
      <c r="EH75" s="27">
        <v>3557.07</v>
      </c>
      <c r="EI75" s="27">
        <f t="shared" si="58"/>
        <v>7.8541374474054848E-3</v>
      </c>
      <c r="EK75" s="26">
        <v>39507</v>
      </c>
      <c r="EL75" s="27">
        <v>73.713999999999999</v>
      </c>
      <c r="EM75" s="27">
        <f t="shared" si="59"/>
        <v>-1.9473782223522806E-2</v>
      </c>
      <c r="EO75" s="26">
        <v>39507</v>
      </c>
      <c r="EP75" s="27">
        <v>7232.1323000000002</v>
      </c>
      <c r="EQ75" s="27">
        <f t="shared" si="60"/>
        <v>4.7755558361985972E-3</v>
      </c>
      <c r="ES75" s="26">
        <v>39507</v>
      </c>
      <c r="ET75" s="27">
        <v>1363.6376</v>
      </c>
      <c r="EU75" s="27">
        <f t="shared" si="61"/>
        <v>7.2997966978288531E-2</v>
      </c>
      <c r="EW75" s="26">
        <v>39507</v>
      </c>
      <c r="EX75" s="27">
        <v>1668.0261</v>
      </c>
      <c r="EY75" s="27">
        <f t="shared" si="62"/>
        <v>-5.3267259756173413E-3</v>
      </c>
      <c r="FA75" s="26">
        <v>39507</v>
      </c>
      <c r="FB75" s="27">
        <v>134.06100000000001</v>
      </c>
      <c r="FC75" s="27">
        <f t="shared" si="63"/>
        <v>-8.7706067112663932E-3</v>
      </c>
      <c r="FE75" s="26">
        <v>39507</v>
      </c>
      <c r="FF75" s="27">
        <v>1089.7819</v>
      </c>
      <c r="FG75" s="27">
        <f t="shared" si="64"/>
        <v>4.227979010978844E-2</v>
      </c>
      <c r="FI75" s="6">
        <f>VLOOKUP($A75,Funds!$A:$CD,MATCH(Factors!FI$1,Funds!$1:$1,0),FALSE)</f>
        <v>2.7099999999999999E-2</v>
      </c>
      <c r="FJ75" s="6">
        <f>VLOOKUP($A75,Funds!$A:$CD,MATCH(Factors!FJ$1,Funds!$1:$1,0),FALSE)</f>
        <v>2.7275000000000001E-2</v>
      </c>
    </row>
    <row r="76" spans="1:166" x14ac:dyDescent="0.25">
      <c r="A76" s="26">
        <f t="shared" si="65"/>
        <v>39478</v>
      </c>
      <c r="B76" s="26">
        <v>39478</v>
      </c>
      <c r="C76" s="27">
        <v>883.04920000000004</v>
      </c>
      <c r="D76" s="27">
        <f t="shared" si="66"/>
        <v>-4.0076998276039499E-2</v>
      </c>
      <c r="E76" s="26">
        <v>39478</v>
      </c>
      <c r="F76" s="27">
        <v>602.23569999999995</v>
      </c>
      <c r="G76" s="27">
        <f t="shared" si="67"/>
        <v>-7.7962795202444979E-2</v>
      </c>
      <c r="H76" s="26">
        <v>39478</v>
      </c>
      <c r="I76" s="27">
        <v>1478.9517000000001</v>
      </c>
      <c r="J76" s="27">
        <f t="shared" si="68"/>
        <v>-9.4928238133075271E-2</v>
      </c>
      <c r="K76" s="26">
        <v>39478</v>
      </c>
      <c r="L76" s="27">
        <v>1859.15</v>
      </c>
      <c r="M76" s="27">
        <f t="shared" si="69"/>
        <v>-6.3291968338900717E-2</v>
      </c>
      <c r="N76" s="26">
        <v>39478</v>
      </c>
      <c r="O76" s="27">
        <v>1457.49</v>
      </c>
      <c r="P76" s="27">
        <f t="shared" si="70"/>
        <v>-6.0635295902556452E-2</v>
      </c>
      <c r="Q76" s="26"/>
      <c r="S76" s="27" t="e">
        <f t="shared" si="71"/>
        <v>#DIV/0!</v>
      </c>
      <c r="T76" s="26">
        <v>39478</v>
      </c>
      <c r="U76" s="27">
        <v>1535.7856999999999</v>
      </c>
      <c r="V76" s="27">
        <f t="shared" si="72"/>
        <v>-5.9972627675794699E-2</v>
      </c>
      <c r="W76" s="26">
        <v>39478</v>
      </c>
      <c r="X76" s="27">
        <v>112.2427</v>
      </c>
      <c r="Y76" s="27">
        <f t="shared" si="73"/>
        <v>-3.7924913464099097E-3</v>
      </c>
      <c r="Z76" s="26">
        <v>39478</v>
      </c>
      <c r="AA76" s="27">
        <v>134.97</v>
      </c>
      <c r="AB76" s="27">
        <f t="shared" si="74"/>
        <v>-2.6471436814771931E-2</v>
      </c>
      <c r="AC76" s="26">
        <v>39478</v>
      </c>
      <c r="AD76" s="27">
        <v>772.04300000000001</v>
      </c>
      <c r="AE76" s="27">
        <f t="shared" si="75"/>
        <v>-2.2288553181627702E-2</v>
      </c>
      <c r="AF76" s="26">
        <v>39478</v>
      </c>
      <c r="AG76" s="27">
        <v>329.20150000000001</v>
      </c>
      <c r="AH76" s="27">
        <f t="shared" si="76"/>
        <v>3.7430197526818088E-2</v>
      </c>
      <c r="AI76" s="26">
        <v>39478</v>
      </c>
      <c r="AJ76" s="27">
        <v>84.78</v>
      </c>
      <c r="AK76" s="27">
        <f t="shared" si="77"/>
        <v>6.3605570191945793E-2</v>
      </c>
      <c r="AL76" s="26">
        <v>39478</v>
      </c>
      <c r="AM76" s="27">
        <v>133.16499999999999</v>
      </c>
      <c r="AN76" s="27">
        <f t="shared" si="78"/>
        <v>1.1583856286952132E-2</v>
      </c>
      <c r="AO76" s="26">
        <v>39478</v>
      </c>
      <c r="AP76" s="27">
        <v>369.46</v>
      </c>
      <c r="AQ76" s="27">
        <f t="shared" si="79"/>
        <v>2.9968498229767881E-2</v>
      </c>
      <c r="AR76" s="26">
        <v>39478</v>
      </c>
      <c r="AS76" s="27">
        <v>1404.91</v>
      </c>
      <c r="AT76" s="27">
        <f t="shared" si="80"/>
        <v>1.6798147209958758E-2</v>
      </c>
      <c r="AU76" s="26">
        <v>39478</v>
      </c>
      <c r="AV76" s="27">
        <v>888.52</v>
      </c>
      <c r="AW76" s="27">
        <f t="shared" si="81"/>
        <v>-1.3347547027339091E-2</v>
      </c>
      <c r="AY76" s="27">
        <f t="shared" si="82"/>
        <v>3.7885796926405479E-2</v>
      </c>
      <c r="AZ76" s="27">
        <f t="shared" si="83"/>
        <v>-2.6566724363442651E-3</v>
      </c>
      <c r="BA76" s="27">
        <f t="shared" si="47"/>
        <v>-3.0145694237297849E-2</v>
      </c>
      <c r="BC76" s="26">
        <v>39478</v>
      </c>
      <c r="BD76" s="27">
        <v>1223.32</v>
      </c>
      <c r="BE76" s="27">
        <f t="shared" si="84"/>
        <v>-2.8293643859119699E-2</v>
      </c>
      <c r="BF76" s="26">
        <v>39478</v>
      </c>
      <c r="BG76" s="27">
        <v>1006.36</v>
      </c>
      <c r="BH76" s="27">
        <f t="shared" si="85"/>
        <v>-1.1832169754813826E-2</v>
      </c>
      <c r="BI76" s="26">
        <v>39478</v>
      </c>
      <c r="BJ76" s="27">
        <v>954.12</v>
      </c>
      <c r="BK76" s="27">
        <f t="shared" si="86"/>
        <v>-2.3718407858385304E-2</v>
      </c>
      <c r="BL76" s="26">
        <v>39478</v>
      </c>
      <c r="BM76" s="27">
        <v>322.26</v>
      </c>
      <c r="BN76" s="27">
        <f t="shared" si="45"/>
        <v>-5.3089696894871308E-3</v>
      </c>
      <c r="BP76" s="26">
        <v>39447</v>
      </c>
      <c r="BQ76" s="27">
        <v>-3.9100000000000003E-3</v>
      </c>
      <c r="BR76" s="27">
        <f t="shared" si="46"/>
        <v>-3.9100000000000003E-3</v>
      </c>
      <c r="BT76" s="26">
        <v>39478</v>
      </c>
      <c r="BU76" s="27">
        <v>956.3</v>
      </c>
      <c r="BV76" s="27">
        <f t="shared" si="48"/>
        <v>-5.3739820504447922E-2</v>
      </c>
      <c r="BX76" s="6">
        <f>VLOOKUP($A76,Replications!$A:$AK,MATCH(BX$2,Replications!$1:$1,0),FALSE)</f>
        <v>-5.4800000000000001E-2</v>
      </c>
      <c r="BY76" s="6">
        <f>VLOOKUP($A76,Replications!$A:$AK,MATCH(BY$2,Replications!$1:$1,0),FALSE)</f>
        <v>-1.7999999999999999E-2</v>
      </c>
      <c r="BZ76" s="6">
        <f>VLOOKUP($A76,Replications!$A:$AK,MATCH(BZ$2,Replications!$1:$1,0),FALSE)</f>
        <v>-2.3699999999999999E-2</v>
      </c>
      <c r="CA76" s="6">
        <f>VLOOKUP($A76,Replications!$A:$AK,MATCH(CA$2,Replications!$1:$1,0),FALSE)</f>
        <v>1.46E-2</v>
      </c>
      <c r="CB76" s="6">
        <f>VLOOKUP($A76,Replications!$A:$AK,MATCH(CB$2,Replications!$1:$1,0),FALSE)</f>
        <v>-0.1018</v>
      </c>
      <c r="CC76" s="6">
        <f>VLOOKUP($A76,Replications!$A:$AK,MATCH(CC$2,Replications!$1:$1,0),FALSE)</f>
        <v>-8.2799999999999999E-2</v>
      </c>
      <c r="CD76" s="6">
        <f>VLOOKUP($A76,Replications!$A:$AK,MATCH(CD$2,Replications!$1:$1,0),FALSE)</f>
        <v>-2.63E-2</v>
      </c>
      <c r="CE76" s="6">
        <f>VLOOKUP($A76,Replications!$A:$AK,MATCH(CE$2,Replications!$1:$1,0),FALSE)</f>
        <v>-5.9900000000000002E-2</v>
      </c>
      <c r="CF76" s="6">
        <f>VLOOKUP($A76,Replications!$A:$AK,MATCH(CF$2,Replications!$1:$1,0),FALSE)</f>
        <v>-4.182857142857143E-2</v>
      </c>
      <c r="CG76" s="6" t="str">
        <f>VLOOKUP($A76,Replications!$A:$AK,MATCH(CG$2,Replications!$1:$1,0),FALSE)</f>
        <v>NA</v>
      </c>
      <c r="CH76" s="113">
        <f>VLOOKUP($A76,'[1]Formated Data'!$A:$ZZ,MATCH(CH$1,'[1]Formated Data'!$1:$1,0),FALSE)</f>
        <v>-2.47E-2</v>
      </c>
      <c r="CI76" s="113">
        <f>VLOOKUP($A76,'[1]Formated Data'!$A:$ZZ,MATCH(CI$1,'[1]Formated Data'!$1:$1,0),FALSE)</f>
        <v>1.09E-2</v>
      </c>
      <c r="CJ76" s="113">
        <f>VLOOKUP($A76,'[1]Formated Data'!$A:$ZZ,MATCH(CJ$1,'[1]Formated Data'!$1:$1,0),FALSE)</f>
        <v>1.49E-2</v>
      </c>
      <c r="CK76" s="113">
        <f>VLOOKUP($A76,'[1]Formated Data'!$A:$ZZ,MATCH(CK$1,'[1]Formated Data'!$1:$1,0),FALSE)</f>
        <v>2.3E-3</v>
      </c>
      <c r="CL76" s="113">
        <f>VLOOKUP($A76,'[1]Formated Data'!$A:$ZZ,MATCH(CL$1,'[1]Formated Data'!$1:$1,0),FALSE)</f>
        <v>-1.32E-2</v>
      </c>
      <c r="CM76" s="113">
        <f>VLOOKUP($A76,'[1]Formated Data'!$A:$ZZ,MATCH(CM$1,'[1]Formated Data'!$1:$1,0),FALSE)</f>
        <v>-3.3799999999999997E-2</v>
      </c>
      <c r="CN76" s="113">
        <f>VLOOKUP($A76,'[1]Formated Data'!$A:$ZZ,MATCH(CN$1,'[1]Formated Data'!$1:$1,0),FALSE)</f>
        <v>-1.4200000000000001E-2</v>
      </c>
      <c r="CO76" s="113">
        <f>VLOOKUP($A76,'[1]Formated Data'!$A:$ZZ,MATCH(CO$1,'[1]Formated Data'!$1:$1,0),FALSE)</f>
        <v>-3.6999999999999998E-2</v>
      </c>
      <c r="CP76" s="113">
        <f>VLOOKUP($A76,'[1]Formated Data'!$A:$ZZ,MATCH(CP$1,'[1]Formated Data'!$1:$1,0),FALSE)</f>
        <v>-8.7099999999999997E-2</v>
      </c>
      <c r="CQ76" s="113">
        <f>VLOOKUP($A76,'[1]Formated Data'!$A:$ZZ,MATCH(CQ$1,'[1]Formated Data'!$1:$1,0),FALSE)</f>
        <v>2.7000000000000001E-3</v>
      </c>
      <c r="CR76" s="113">
        <f>VLOOKUP($A76,'[1]Formated Data'!$A:$ZZ,MATCH(CR$1,'[1]Formated Data'!$1:$1,0),FALSE)</f>
        <v>-1.37E-2</v>
      </c>
      <c r="CS76" s="113">
        <f>VLOOKUP($A76,'[1]Formated Data'!$A:$ZZ,MATCH(CS$1,'[1]Formated Data'!$1:$1,0),FALSE)</f>
        <v>2.1000000000000001E-2</v>
      </c>
      <c r="CT76" s="113">
        <f>VLOOKUP($A76,'[1]Formated Data'!$A:$ZZ,MATCH(CT$1,'[1]Formated Data'!$1:$1,0),FALSE)</f>
        <v>-3.8E-3</v>
      </c>
      <c r="CU76" s="113">
        <f>VLOOKUP($A76,'[1]Formated Data'!$A:$ZZ,MATCH(CU$1,'[1]Formated Data'!$1:$1,0),FALSE)</f>
        <v>-4.3200000000000002E-2</v>
      </c>
      <c r="CV76" s="113">
        <f>VLOOKUP($A76,'[1]Formated Data'!$A:$ZZ,MATCH(CV$1,'[1]Formated Data'!$1:$1,0),FALSE)</f>
        <v>5.9799999999999999E-2</v>
      </c>
      <c r="CW76" s="113">
        <f>VLOOKUP($A76,'[1]Formated Data'!$A:$ZZ,MATCH(CW$1,'[1]Formated Data'!$1:$1,0),FALSE)</f>
        <v>9.2700000000000005E-2</v>
      </c>
      <c r="CX76" s="113">
        <f>VLOOKUP($A76,'[1]Formated Data'!$A:$ZZ,MATCH(CX$1,'[1]Formated Data'!$1:$1,0),FALSE)</f>
        <v>1.95E-2</v>
      </c>
      <c r="CY76" s="113">
        <f>VLOOKUP($A76,'[1]Formated Data'!$A:$ZZ,MATCH(CY$1,'[1]Formated Data'!$1:$1,0),FALSE)</f>
        <v>3.4000000000000002E-2</v>
      </c>
      <c r="CZ76" s="113">
        <f>VLOOKUP($A76,'[1]Formated Data'!$A:$ZZ,MATCH(CZ$1,'[1]Formated Data'!$1:$1,0),FALSE)</f>
        <v>3.85E-2</v>
      </c>
      <c r="DA76" s="113">
        <f>VLOOKUP($A76,'[1]Formated Data'!$A:$ZZ,MATCH(DA$1,'[1]Formated Data'!$1:$1,0),FALSE)</f>
        <v>2.2499999999999999E-2</v>
      </c>
      <c r="DB76" s="113" t="str">
        <f>VLOOKUP($A76,'[1]Formated Data'!$A:$ZZ,MATCH(DB$1,'[1]Formated Data'!$1:$1,0),FALSE)</f>
        <v>-</v>
      </c>
      <c r="DC76" s="113">
        <f>VLOOKUP($A76,'[1]Formated Data'!$A:$ZZ,MATCH(DC$1,'[1]Formated Data'!$1:$1,0),FALSE)</f>
        <v>-1.2200000000000001E-2</v>
      </c>
      <c r="DD76" s="113">
        <f>VLOOKUP($A76,'[1]Formated Data'!$A:$ZZ,MATCH(DD$1,'[1]Formated Data'!$1:$1,0),FALSE)</f>
        <v>4.2999999999999997E-2</v>
      </c>
      <c r="DF76" s="26">
        <v>39478</v>
      </c>
      <c r="DG76" s="27">
        <v>5348.3649999999998</v>
      </c>
      <c r="DH76" s="27">
        <f t="shared" si="49"/>
        <v>-2.8980203223406109E-2</v>
      </c>
      <c r="DI76" s="26">
        <v>39478</v>
      </c>
      <c r="DJ76" s="27">
        <v>9963.32</v>
      </c>
      <c r="DK76" s="27">
        <f t="shared" si="50"/>
        <v>-2.6916901391943693E-2</v>
      </c>
      <c r="DL76" s="26">
        <v>39478</v>
      </c>
      <c r="DM76" s="27">
        <v>12468.77</v>
      </c>
      <c r="DN76" s="27">
        <f t="shared" si="51"/>
        <v>1.0826722182498694E-2</v>
      </c>
      <c r="DO76" s="26">
        <v>39478</v>
      </c>
      <c r="DP76" s="27">
        <v>7315.62</v>
      </c>
      <c r="DQ76" s="27">
        <f t="shared" si="52"/>
        <v>-1.2919338799709079E-2</v>
      </c>
      <c r="DR76" s="26">
        <v>39478</v>
      </c>
      <c r="DS76" s="27">
        <v>9267.82</v>
      </c>
      <c r="DT76" s="27">
        <f t="shared" si="53"/>
        <v>2.7926925708987138E-2</v>
      </c>
      <c r="DU76" s="26">
        <v>39478</v>
      </c>
      <c r="DV76" s="27">
        <v>5326.01</v>
      </c>
      <c r="DW76" s="27">
        <f t="shared" si="54"/>
        <v>-1.3973922010408146E-2</v>
      </c>
      <c r="DX76" s="26">
        <v>39478</v>
      </c>
      <c r="DY76" s="27">
        <v>3865.73</v>
      </c>
      <c r="DZ76" s="27">
        <f t="shared" si="55"/>
        <v>7.1227780397511431E-3</v>
      </c>
      <c r="EA76" s="26">
        <v>39478</v>
      </c>
      <c r="EB76" s="27">
        <v>5631.51</v>
      </c>
      <c r="EC76" s="27">
        <f t="shared" si="56"/>
        <v>-1.7810706306475965E-2</v>
      </c>
      <c r="ED76" s="26">
        <v>39478</v>
      </c>
      <c r="EE76" s="27">
        <v>13271.51</v>
      </c>
      <c r="EF76" s="27">
        <f t="shared" si="57"/>
        <v>-5.0839736039026362E-2</v>
      </c>
      <c r="EG76" s="26">
        <v>39478</v>
      </c>
      <c r="EH76" s="27">
        <v>3529.35</v>
      </c>
      <c r="EI76" s="27">
        <f t="shared" si="58"/>
        <v>-1.3315702072698277E-2</v>
      </c>
      <c r="EK76" s="26">
        <v>39478</v>
      </c>
      <c r="EL76" s="27">
        <v>75.177999999999997</v>
      </c>
      <c r="EM76" s="27">
        <f t="shared" si="59"/>
        <v>-1.9779646652324123E-2</v>
      </c>
      <c r="EO76" s="26">
        <v>39478</v>
      </c>
      <c r="EP76" s="27">
        <v>7197.759</v>
      </c>
      <c r="EQ76" s="27">
        <f t="shared" si="60"/>
        <v>-8.8963629787633947E-2</v>
      </c>
      <c r="ES76" s="26">
        <v>39478</v>
      </c>
      <c r="ET76" s="27">
        <v>1270.8669</v>
      </c>
      <c r="EU76" s="27">
        <f t="shared" si="61"/>
        <v>-0.12531387210969747</v>
      </c>
      <c r="EW76" s="26">
        <v>39478</v>
      </c>
      <c r="EX76" s="27">
        <v>1676.9588000000001</v>
      </c>
      <c r="EY76" s="27">
        <f t="shared" si="62"/>
        <v>-7.6049648813105053E-2</v>
      </c>
      <c r="FA76" s="26">
        <v>39478</v>
      </c>
      <c r="FB76" s="27">
        <v>135.24719999999999</v>
      </c>
      <c r="FC76" s="27">
        <f t="shared" si="63"/>
        <v>-0.11507646486502765</v>
      </c>
      <c r="FE76" s="26">
        <v>39478</v>
      </c>
      <c r="FF76" s="27">
        <v>1045.5752</v>
      </c>
      <c r="FG76" s="27">
        <f t="shared" si="64"/>
        <v>-1.0709119631342356E-2</v>
      </c>
      <c r="FI76" s="6">
        <f>VLOOKUP($A76,Funds!$A:$CD,MATCH(Factors!FI$1,Funds!$1:$1,0),FALSE)</f>
        <v>-7.3300000000000004E-2</v>
      </c>
      <c r="FJ76" s="6">
        <f>VLOOKUP($A76,Funds!$A:$CD,MATCH(Factors!FJ$1,Funds!$1:$1,0),FALSE)</f>
        <v>-7.342499999999999E-2</v>
      </c>
    </row>
    <row r="77" spans="1:166" x14ac:dyDescent="0.25">
      <c r="A77" s="26">
        <f t="shared" si="65"/>
        <v>39447</v>
      </c>
      <c r="B77" s="26">
        <v>39447</v>
      </c>
      <c r="C77" s="27">
        <v>919.91669999999999</v>
      </c>
      <c r="D77" s="27">
        <f t="shared" si="66"/>
        <v>-9.8231211737500601E-3</v>
      </c>
      <c r="E77" s="26">
        <v>39447</v>
      </c>
      <c r="F77" s="27">
        <v>653.15769999999998</v>
      </c>
      <c r="G77" s="27">
        <f t="shared" si="67"/>
        <v>-3.6933763894205773E-3</v>
      </c>
      <c r="H77" s="26">
        <v>39447</v>
      </c>
      <c r="I77" s="27">
        <v>1634.0712000000001</v>
      </c>
      <c r="J77" s="27">
        <f t="shared" si="68"/>
        <v>5.3361388225982909E-2</v>
      </c>
      <c r="K77" s="26">
        <v>39447</v>
      </c>
      <c r="L77" s="27">
        <v>1984.77</v>
      </c>
      <c r="M77" s="27">
        <f t="shared" si="69"/>
        <v>-8.6955713924037337E-3</v>
      </c>
      <c r="N77" s="26">
        <v>39447</v>
      </c>
      <c r="O77" s="27">
        <v>1551.5699</v>
      </c>
      <c r="P77" s="27">
        <f t="shared" si="70"/>
        <v>-8.8728552629898649E-3</v>
      </c>
      <c r="Q77" s="26"/>
      <c r="S77" s="27" t="e">
        <f t="shared" si="71"/>
        <v>#DIV/0!</v>
      </c>
      <c r="T77" s="26">
        <v>39447</v>
      </c>
      <c r="U77" s="27">
        <v>1633.7670000000001</v>
      </c>
      <c r="V77" s="27">
        <f t="shared" si="72"/>
        <v>-6.9689238451100533E-3</v>
      </c>
      <c r="W77" s="26">
        <v>39447</v>
      </c>
      <c r="X77" s="27">
        <v>112.67</v>
      </c>
      <c r="Y77" s="27">
        <f t="shared" si="73"/>
        <v>4.370665993936651E-3</v>
      </c>
      <c r="Z77" s="26">
        <v>39447</v>
      </c>
      <c r="AA77" s="27">
        <v>138.63999999999999</v>
      </c>
      <c r="AB77" s="27">
        <f t="shared" si="74"/>
        <v>7.2134458630745968E-5</v>
      </c>
      <c r="AC77" s="26">
        <v>39447</v>
      </c>
      <c r="AD77" s="27">
        <v>789.64300000000003</v>
      </c>
      <c r="AE77" s="27">
        <f t="shared" si="75"/>
        <v>-3.3954125106894217E-2</v>
      </c>
      <c r="AF77" s="26">
        <v>39447</v>
      </c>
      <c r="AG77" s="27">
        <v>317.32400000000001</v>
      </c>
      <c r="AH77" s="27">
        <f t="shared" si="76"/>
        <v>6.0259835897689573E-2</v>
      </c>
      <c r="AI77" s="26">
        <v>39447</v>
      </c>
      <c r="AJ77" s="27">
        <v>79.709999999999994</v>
      </c>
      <c r="AK77" s="27">
        <f t="shared" si="77"/>
        <v>1.4767663908338502E-2</v>
      </c>
      <c r="AL77" s="26">
        <v>39447</v>
      </c>
      <c r="AM77" s="27">
        <v>131.64009999999999</v>
      </c>
      <c r="AN77" s="27">
        <f t="shared" si="78"/>
        <v>-9.3427844840010543E-5</v>
      </c>
      <c r="AO77" s="26">
        <v>39447</v>
      </c>
      <c r="AP77" s="27">
        <v>358.71</v>
      </c>
      <c r="AQ77" s="27">
        <f t="shared" si="79"/>
        <v>5.5526129943502811E-2</v>
      </c>
      <c r="AR77" s="26">
        <v>39447</v>
      </c>
      <c r="AS77" s="27">
        <v>1381.7</v>
      </c>
      <c r="AT77" s="27">
        <f t="shared" si="80"/>
        <v>2.8087645065066891E-3</v>
      </c>
      <c r="AU77" s="26">
        <v>39447</v>
      </c>
      <c r="AV77" s="27">
        <v>900.54</v>
      </c>
      <c r="AW77" s="27">
        <f t="shared" si="81"/>
        <v>2.917854597291436E-3</v>
      </c>
      <c r="AY77" s="27">
        <f t="shared" si="82"/>
        <v>-6.1297447843294828E-3</v>
      </c>
      <c r="AZ77" s="27">
        <f t="shared" si="83"/>
        <v>1.7728387058613126E-4</v>
      </c>
      <c r="BA77" s="27">
        <f t="shared" si="47"/>
        <v>1.0909009078474696E-4</v>
      </c>
      <c r="BC77" s="26">
        <v>39447</v>
      </c>
      <c r="BD77" s="27">
        <v>1258.94</v>
      </c>
      <c r="BE77" s="27">
        <f t="shared" si="84"/>
        <v>9.8503200551873782E-3</v>
      </c>
      <c r="BF77" s="26">
        <v>39447</v>
      </c>
      <c r="BG77" s="27">
        <v>1018.41</v>
      </c>
      <c r="BH77" s="27">
        <f t="shared" si="85"/>
        <v>-3.9275369434044194E-5</v>
      </c>
      <c r="BI77" s="26">
        <v>39447</v>
      </c>
      <c r="BJ77" s="27">
        <v>977.3</v>
      </c>
      <c r="BK77" s="27">
        <f t="shared" si="86"/>
        <v>-1.0389242172627489E-2</v>
      </c>
      <c r="BL77" s="26">
        <v>39447</v>
      </c>
      <c r="BM77" s="27">
        <v>323.98</v>
      </c>
      <c r="BN77" s="27">
        <f t="shared" si="45"/>
        <v>-3.9965568125920337E-3</v>
      </c>
      <c r="BP77" s="26">
        <v>39416</v>
      </c>
      <c r="BQ77" s="27">
        <v>-7.8499999999999993E-3</v>
      </c>
      <c r="BR77" s="27">
        <f t="shared" si="46"/>
        <v>-7.8499999999999993E-3</v>
      </c>
      <c r="BT77" s="26">
        <v>39447</v>
      </c>
      <c r="BU77" s="27">
        <v>1010.61</v>
      </c>
      <c r="BV77" s="27">
        <f t="shared" si="48"/>
        <v>1.2462806936694104E-2</v>
      </c>
      <c r="BX77" s="6">
        <f>VLOOKUP($A77,Replications!$A:$AK,MATCH(BX$2,Replications!$1:$1,0),FALSE)</f>
        <v>-8.0999999999999996E-3</v>
      </c>
      <c r="BY77" s="6">
        <f>VLOOKUP($A77,Replications!$A:$AK,MATCH(BY$2,Replications!$1:$1,0),FALSE)</f>
        <v>-3.7600000000000001E-2</v>
      </c>
      <c r="BZ77" s="6">
        <f>VLOOKUP($A77,Replications!$A:$AK,MATCH(BZ$2,Replications!$1:$1,0),FALSE)</f>
        <v>-4.4600000000000001E-2</v>
      </c>
      <c r="CA77" s="6">
        <f>VLOOKUP($A77,Replications!$A:$AK,MATCH(CA$2,Replications!$1:$1,0),FALSE)</f>
        <v>1.43E-2</v>
      </c>
      <c r="CB77" s="6">
        <f>VLOOKUP($A77,Replications!$A:$AK,MATCH(CB$2,Replications!$1:$1,0),FALSE)</f>
        <v>-1.0200000000000001E-2</v>
      </c>
      <c r="CC77" s="6">
        <f>VLOOKUP($A77,Replications!$A:$AK,MATCH(CC$2,Replications!$1:$1,0),FALSE)</f>
        <v>-1.26E-2</v>
      </c>
      <c r="CD77" s="6">
        <f>VLOOKUP($A77,Replications!$A:$AK,MATCH(CD$2,Replications!$1:$1,0),FALSE)</f>
        <v>-1.4500000000000001E-2</v>
      </c>
      <c r="CE77" s="6">
        <f>VLOOKUP($A77,Replications!$A:$AK,MATCH(CE$2,Replications!$1:$1,0),FALSE)</f>
        <v>-7.0000000000000001E-3</v>
      </c>
      <c r="CF77" s="6">
        <f>VLOOKUP($A77,Replications!$A:$AK,MATCH(CF$2,Replications!$1:$1,0),FALSE)</f>
        <v>-1.6185714285714286E-2</v>
      </c>
      <c r="CG77" s="6" t="str">
        <f>VLOOKUP($A77,Replications!$A:$AK,MATCH(CG$2,Replications!$1:$1,0),FALSE)</f>
        <v>NA</v>
      </c>
      <c r="CH77" s="113">
        <f>VLOOKUP($A77,'[1]Formated Data'!$A:$ZZ,MATCH(CH$1,'[1]Formated Data'!$1:$1,0),FALSE)</f>
        <v>-1.1000000000000001E-3</v>
      </c>
      <c r="CI77" s="113">
        <f>VLOOKUP($A77,'[1]Formated Data'!$A:$ZZ,MATCH(CI$1,'[1]Formated Data'!$1:$1,0),FALSE)</f>
        <v>4.1000000000000003E-3</v>
      </c>
      <c r="CJ77" s="113">
        <f>VLOOKUP($A77,'[1]Formated Data'!$A:$ZZ,MATCH(CJ$1,'[1]Formated Data'!$1:$1,0),FALSE)</f>
        <v>5.4000000000000003E-3</v>
      </c>
      <c r="CK77" s="113">
        <f>VLOOKUP($A77,'[1]Formated Data'!$A:$ZZ,MATCH(CK$1,'[1]Formated Data'!$1:$1,0),FALSE)</f>
        <v>2.0000000000000001E-4</v>
      </c>
      <c r="CL77" s="113">
        <f>VLOOKUP($A77,'[1]Formated Data'!$A:$ZZ,MATCH(CL$1,'[1]Formated Data'!$1:$1,0),FALSE)</f>
        <v>3.5200000000000002E-2</v>
      </c>
      <c r="CM77" s="113">
        <f>VLOOKUP($A77,'[1]Formated Data'!$A:$ZZ,MATCH(CM$1,'[1]Formated Data'!$1:$1,0),FALSE)</f>
        <v>3.0999999999999999E-3</v>
      </c>
      <c r="CN77" s="113">
        <f>VLOOKUP($A77,'[1]Formated Data'!$A:$ZZ,MATCH(CN$1,'[1]Formated Data'!$1:$1,0),FALSE)</f>
        <v>-8.6999999999999994E-3</v>
      </c>
      <c r="CO77" s="113">
        <f>VLOOKUP($A77,'[1]Formated Data'!$A:$ZZ,MATCH(CO$1,'[1]Formated Data'!$1:$1,0),FALSE)</f>
        <v>3.2000000000000001E-2</v>
      </c>
      <c r="CP77" s="113">
        <f>VLOOKUP($A77,'[1]Formated Data'!$A:$ZZ,MATCH(CP$1,'[1]Formated Data'!$1:$1,0),FALSE)</f>
        <v>9.9000000000000008E-3</v>
      </c>
      <c r="CQ77" s="113">
        <f>VLOOKUP($A77,'[1]Formated Data'!$A:$ZZ,MATCH(CQ$1,'[1]Formated Data'!$1:$1,0),FALSE)</f>
        <v>-4.1000000000000003E-3</v>
      </c>
      <c r="CR77" s="113">
        <f>VLOOKUP($A77,'[1]Formated Data'!$A:$ZZ,MATCH(CR$1,'[1]Formated Data'!$1:$1,0),FALSE)</f>
        <v>5.0000000000000001E-4</v>
      </c>
      <c r="CS77" s="113">
        <f>VLOOKUP($A77,'[1]Formated Data'!$A:$ZZ,MATCH(CS$1,'[1]Formated Data'!$1:$1,0),FALSE)</f>
        <v>5.0000000000000001E-3</v>
      </c>
      <c r="CT77" s="113">
        <f>VLOOKUP($A77,'[1]Formated Data'!$A:$ZZ,MATCH(CT$1,'[1]Formated Data'!$1:$1,0),FALSE)</f>
        <v>-8.0000000000000004E-4</v>
      </c>
      <c r="CU77" s="113">
        <f>VLOOKUP($A77,'[1]Formated Data'!$A:$ZZ,MATCH(CU$1,'[1]Formated Data'!$1:$1,0),FALSE)</f>
        <v>-4.4999999999999997E-3</v>
      </c>
      <c r="CV77" s="113">
        <f>VLOOKUP($A77,'[1]Formated Data'!$A:$ZZ,MATCH(CV$1,'[1]Formated Data'!$1:$1,0),FALSE)</f>
        <v>4.1000000000000003E-3</v>
      </c>
      <c r="CW77" s="113">
        <f>VLOOKUP($A77,'[1]Formated Data'!$A:$ZZ,MATCH(CW$1,'[1]Formated Data'!$1:$1,0),FALSE)</f>
        <v>7.3000000000000001E-3</v>
      </c>
      <c r="CX77" s="113">
        <f>VLOOKUP($A77,'[1]Formated Data'!$A:$ZZ,MATCH(CX$1,'[1]Formated Data'!$1:$1,0),FALSE)</f>
        <v>2.4500000000000001E-2</v>
      </c>
      <c r="CY77" s="113">
        <f>VLOOKUP($A77,'[1]Formated Data'!$A:$ZZ,MATCH(CY$1,'[1]Formated Data'!$1:$1,0),FALSE)</f>
        <v>7.0000000000000001E-3</v>
      </c>
      <c r="CZ77" s="113">
        <f>VLOOKUP($A77,'[1]Formated Data'!$A:$ZZ,MATCH(CZ$1,'[1]Formated Data'!$1:$1,0),FALSE)</f>
        <v>2.3999999999999998E-3</v>
      </c>
      <c r="DA77" s="113">
        <f>VLOOKUP($A77,'[1]Formated Data'!$A:$ZZ,MATCH(DA$1,'[1]Formated Data'!$1:$1,0),FALSE)</f>
        <v>4.5600000000000002E-2</v>
      </c>
      <c r="DB77" s="113" t="e">
        <f>VLOOKUP($A77,'[1]Formated Data'!$A:$ZZ,MATCH(DB$1,'[1]Formated Data'!$1:$1,0),FALSE)</f>
        <v>#N/A</v>
      </c>
      <c r="DC77" s="113">
        <f>VLOOKUP($A77,'[1]Formated Data'!$A:$ZZ,MATCH(DC$1,'[1]Formated Data'!$1:$1,0),FALSE)</f>
        <v>7.0000000000000001E-3</v>
      </c>
      <c r="DD77" s="113">
        <f>VLOOKUP($A77,'[1]Formated Data'!$A:$ZZ,MATCH(DD$1,'[1]Formated Data'!$1:$1,0),FALSE)</f>
        <v>3.2000000000000001E-2</v>
      </c>
      <c r="DF77" s="26">
        <v>39447</v>
      </c>
      <c r="DG77" s="27">
        <v>5507.9876000000004</v>
      </c>
      <c r="DH77" s="27">
        <f t="shared" si="49"/>
        <v>4.4888790539050483E-3</v>
      </c>
      <c r="DI77" s="26">
        <v>39447</v>
      </c>
      <c r="DJ77" s="27">
        <v>10238.92</v>
      </c>
      <c r="DK77" s="27">
        <f t="shared" si="50"/>
        <v>5.3286072668181639E-3</v>
      </c>
      <c r="DL77" s="26">
        <v>39447</v>
      </c>
      <c r="DM77" s="27">
        <v>12335.22</v>
      </c>
      <c r="DN77" s="27">
        <f t="shared" si="51"/>
        <v>9.8461311753219594E-3</v>
      </c>
      <c r="DO77" s="26">
        <v>39447</v>
      </c>
      <c r="DP77" s="27">
        <v>7411.37</v>
      </c>
      <c r="DQ77" s="27">
        <f t="shared" si="52"/>
        <v>6.4367453968443566E-3</v>
      </c>
      <c r="DR77" s="26">
        <v>39447</v>
      </c>
      <c r="DS77" s="27">
        <v>9016.0300000000007</v>
      </c>
      <c r="DT77" s="27">
        <f t="shared" si="53"/>
        <v>1.2659322589775535E-2</v>
      </c>
      <c r="DU77" s="26">
        <v>39447</v>
      </c>
      <c r="DV77" s="27">
        <v>5401.49</v>
      </c>
      <c r="DW77" s="27">
        <f t="shared" si="54"/>
        <v>-3.0380494467464603E-3</v>
      </c>
      <c r="DX77" s="26">
        <v>39447</v>
      </c>
      <c r="DY77" s="27">
        <v>3838.39</v>
      </c>
      <c r="DZ77" s="27">
        <f t="shared" si="55"/>
        <v>-8.887603574665448E-3</v>
      </c>
      <c r="EA77" s="26">
        <v>39447</v>
      </c>
      <c r="EB77" s="27">
        <v>5733.63</v>
      </c>
      <c r="EC77" s="27">
        <f t="shared" si="56"/>
        <v>-2.7567710471206874E-3</v>
      </c>
      <c r="ED77" s="26">
        <v>39447</v>
      </c>
      <c r="EE77" s="27">
        <v>13982.37</v>
      </c>
      <c r="EF77" s="27">
        <f t="shared" si="57"/>
        <v>3.6759322267492234E-3</v>
      </c>
      <c r="EG77" s="26">
        <v>39447</v>
      </c>
      <c r="EH77" s="27">
        <v>3576.98</v>
      </c>
      <c r="EI77" s="27">
        <f t="shared" si="58"/>
        <v>-1.1050747176488462E-2</v>
      </c>
      <c r="EK77" s="26">
        <v>39447</v>
      </c>
      <c r="EL77" s="27">
        <v>76.694999999999993</v>
      </c>
      <c r="EM77" s="27">
        <f t="shared" si="59"/>
        <v>7.1966065636202003E-3</v>
      </c>
      <c r="EO77" s="26">
        <v>39447</v>
      </c>
      <c r="EP77" s="27">
        <v>7900.6274999999996</v>
      </c>
      <c r="EQ77" s="27">
        <f t="shared" si="60"/>
        <v>4.4655499939565413E-3</v>
      </c>
      <c r="ES77" s="26">
        <v>39447</v>
      </c>
      <c r="ET77" s="27">
        <v>1452.9404999999999</v>
      </c>
      <c r="EU77" s="27">
        <f t="shared" si="61"/>
        <v>5.5529141120216341E-3</v>
      </c>
      <c r="EW77" s="26">
        <v>39447</v>
      </c>
      <c r="EX77" s="27">
        <v>1814.9880000000001</v>
      </c>
      <c r="EY77" s="27">
        <f t="shared" si="62"/>
        <v>-1.2526416453170541E-2</v>
      </c>
      <c r="FA77" s="26">
        <v>39447</v>
      </c>
      <c r="FB77" s="27">
        <v>152.8349</v>
      </c>
      <c r="FC77" s="27">
        <f t="shared" si="63"/>
        <v>-1.3588459555067378E-2</v>
      </c>
      <c r="FE77" s="26">
        <v>39447</v>
      </c>
      <c r="FF77" s="27">
        <v>1056.8936000000001</v>
      </c>
      <c r="FG77" s="27">
        <f t="shared" si="64"/>
        <v>5.6893600000000211E-2</v>
      </c>
      <c r="FI77" s="6">
        <f>VLOOKUP($A77,Funds!$A:$CD,MATCH(Factors!FI$1,Funds!$1:$1,0),FALSE)</f>
        <v>-1.2500000000000001E-2</v>
      </c>
      <c r="FJ77" s="6">
        <f>VLOOKUP($A77,Funds!$A:$CD,MATCH(Factors!FJ$1,Funds!$1:$1,0),FALSE)</f>
        <v>-1.2475E-2</v>
      </c>
    </row>
    <row r="78" spans="1:166" x14ac:dyDescent="0.25">
      <c r="A78" s="26">
        <f t="shared" si="65"/>
        <v>39416</v>
      </c>
      <c r="B78" s="26">
        <v>39416</v>
      </c>
      <c r="C78" s="27">
        <v>929.04280000000006</v>
      </c>
      <c r="D78" s="27">
        <f t="shared" si="66"/>
        <v>-4.8915045307026506E-2</v>
      </c>
      <c r="E78" s="26">
        <v>39416</v>
      </c>
      <c r="F78" s="27">
        <v>655.57899999999995</v>
      </c>
      <c r="G78" s="27">
        <f t="shared" si="67"/>
        <v>-3.562151080113507E-2</v>
      </c>
      <c r="H78" s="26">
        <v>39416</v>
      </c>
      <c r="I78" s="27">
        <v>1551.2920999999999</v>
      </c>
      <c r="J78" s="27">
        <f t="shared" si="68"/>
        <v>2.1094902608784771E-2</v>
      </c>
      <c r="K78" s="26">
        <v>39416</v>
      </c>
      <c r="L78" s="27">
        <v>2002.1801</v>
      </c>
      <c r="M78" s="27">
        <f t="shared" si="69"/>
        <v>-6.8809703078869688E-2</v>
      </c>
      <c r="N78" s="26">
        <v>39416</v>
      </c>
      <c r="O78" s="27">
        <v>1565.46</v>
      </c>
      <c r="P78" s="27">
        <f t="shared" si="70"/>
        <v>-4.1541468457214514E-2</v>
      </c>
      <c r="Q78" s="26"/>
      <c r="S78" s="27" t="e">
        <f t="shared" si="71"/>
        <v>#DIV/0!</v>
      </c>
      <c r="T78" s="26">
        <v>39416</v>
      </c>
      <c r="U78" s="27">
        <v>1645.2325000000001</v>
      </c>
      <c r="V78" s="27">
        <f t="shared" si="72"/>
        <v>-4.1070312719025392E-2</v>
      </c>
      <c r="W78" s="26">
        <v>39416</v>
      </c>
      <c r="X78" s="27">
        <v>112.1797</v>
      </c>
      <c r="Y78" s="27">
        <f t="shared" si="73"/>
        <v>-7.8045605025910403E-3</v>
      </c>
      <c r="Z78" s="26">
        <v>39416</v>
      </c>
      <c r="AA78" s="27">
        <v>138.63</v>
      </c>
      <c r="AB78" s="27">
        <f t="shared" si="74"/>
        <v>-3.782620766240985E-2</v>
      </c>
      <c r="AC78" s="26">
        <v>39416</v>
      </c>
      <c r="AD78" s="27">
        <v>817.39700000000005</v>
      </c>
      <c r="AE78" s="27">
        <f t="shared" si="75"/>
        <v>1.5219656632424305E-2</v>
      </c>
      <c r="AF78" s="26">
        <v>39416</v>
      </c>
      <c r="AG78" s="27">
        <v>299.28890000000001</v>
      </c>
      <c r="AH78" s="27">
        <f t="shared" si="76"/>
        <v>-2.1984755075378115E-2</v>
      </c>
      <c r="AI78" s="26">
        <v>39416</v>
      </c>
      <c r="AJ78" s="27">
        <v>78.55</v>
      </c>
      <c r="AK78" s="27">
        <f t="shared" si="77"/>
        <v>-1.4057989205472632E-2</v>
      </c>
      <c r="AL78" s="26">
        <v>39416</v>
      </c>
      <c r="AM78" s="27">
        <v>131.6524</v>
      </c>
      <c r="AN78" s="27">
        <f t="shared" si="78"/>
        <v>1.3516124736040247E-2</v>
      </c>
      <c r="AO78" s="26">
        <v>39416</v>
      </c>
      <c r="AP78" s="27">
        <v>339.84</v>
      </c>
      <c r="AQ78" s="27">
        <f t="shared" si="79"/>
        <v>-3.182245520070659E-2</v>
      </c>
      <c r="AR78" s="26">
        <v>39416</v>
      </c>
      <c r="AS78" s="27">
        <v>1377.83</v>
      </c>
      <c r="AT78" s="27">
        <f t="shared" si="80"/>
        <v>1.7983139882821408E-2</v>
      </c>
      <c r="AU78" s="26">
        <v>39416</v>
      </c>
      <c r="AV78" s="27">
        <v>897.92</v>
      </c>
      <c r="AW78" s="27">
        <f t="shared" si="81"/>
        <v>-2.1692470283168008E-2</v>
      </c>
      <c r="AY78" s="27">
        <f t="shared" si="82"/>
        <v>-1.3293534505891436E-2</v>
      </c>
      <c r="AZ78" s="27">
        <f t="shared" si="83"/>
        <v>-2.7268234621655174E-2</v>
      </c>
      <c r="BA78" s="27">
        <f t="shared" si="47"/>
        <v>-3.9675610165989417E-2</v>
      </c>
      <c r="BC78" s="26">
        <v>39416</v>
      </c>
      <c r="BD78" s="27">
        <v>1246.6600000000001</v>
      </c>
      <c r="BE78" s="27">
        <f t="shared" si="84"/>
        <v>-1.6294355761415802E-2</v>
      </c>
      <c r="BF78" s="26">
        <v>39416</v>
      </c>
      <c r="BG78" s="27">
        <v>1018.45</v>
      </c>
      <c r="BH78" s="27">
        <f t="shared" si="85"/>
        <v>-2.0174712820611562E-2</v>
      </c>
      <c r="BI78" s="26">
        <v>39416</v>
      </c>
      <c r="BJ78" s="27">
        <v>987.56</v>
      </c>
      <c r="BK78" s="27">
        <f t="shared" si="86"/>
        <v>-1.2440000000000007E-2</v>
      </c>
      <c r="BL78" s="26">
        <v>39416</v>
      </c>
      <c r="BM78" s="27">
        <v>325.27999999999997</v>
      </c>
      <c r="BN78" s="27">
        <f t="shared" si="45"/>
        <v>-1.4810552139806865E-2</v>
      </c>
      <c r="BP78" s="26">
        <v>39386</v>
      </c>
      <c r="BQ78" s="27">
        <v>1.661E-2</v>
      </c>
      <c r="BR78" s="27">
        <f t="shared" si="46"/>
        <v>1.661E-2</v>
      </c>
      <c r="BT78" s="26">
        <v>39416</v>
      </c>
      <c r="BU78" s="27">
        <v>998.17</v>
      </c>
      <c r="BV78" s="27">
        <f t="shared" si="48"/>
        <v>-1.0566696073669557E-2</v>
      </c>
      <c r="BX78" s="6">
        <f>VLOOKUP($A78,Replications!$A:$AK,MATCH(BX$2,Replications!$1:$1,0),FALSE)</f>
        <v>-7.5399999999999995E-2</v>
      </c>
      <c r="BY78" s="6">
        <f>VLOOKUP($A78,Replications!$A:$AK,MATCH(BY$2,Replications!$1:$1,0),FALSE)</f>
        <v>-6.4000000000000003E-3</v>
      </c>
      <c r="BZ78" s="6">
        <f>VLOOKUP($A78,Replications!$A:$AK,MATCH(BZ$2,Replications!$1:$1,0),FALSE)</f>
        <v>-4.1300000000000003E-2</v>
      </c>
      <c r="CA78" s="6">
        <f>VLOOKUP($A78,Replications!$A:$AK,MATCH(CA$2,Replications!$1:$1,0),FALSE)</f>
        <v>-4.36E-2</v>
      </c>
      <c r="CB78" s="6">
        <f>VLOOKUP($A78,Replications!$A:$AK,MATCH(CB$2,Replications!$1:$1,0),FALSE)</f>
        <v>-7.6600000000000001E-2</v>
      </c>
      <c r="CC78" s="6">
        <f>VLOOKUP($A78,Replications!$A:$AK,MATCH(CC$2,Replications!$1:$1,0),FALSE)</f>
        <v>-9.7299999999999998E-2</v>
      </c>
      <c r="CD78" s="6">
        <f>VLOOKUP($A78,Replications!$A:$AK,MATCH(CD$2,Replications!$1:$1,0),FALSE)</f>
        <v>-6.5199999999999994E-2</v>
      </c>
      <c r="CE78" s="6">
        <f>VLOOKUP($A78,Replications!$A:$AK,MATCH(CE$2,Replications!$1:$1,0),FALSE)</f>
        <v>-4.19E-2</v>
      </c>
      <c r="CF78" s="6">
        <f>VLOOKUP($A78,Replications!$A:$AK,MATCH(CF$2,Replications!$1:$1,0),FALSE)</f>
        <v>-5.797142857142857E-2</v>
      </c>
      <c r="CG78" s="6" t="str">
        <f>VLOOKUP($A78,Replications!$A:$AK,MATCH(CG$2,Replications!$1:$1,0),FALSE)</f>
        <v>NA</v>
      </c>
      <c r="CH78" s="113">
        <f>VLOOKUP($A78,'[1]Formated Data'!$A:$ZZ,MATCH(CH$1,'[1]Formated Data'!$1:$1,0),FALSE)</f>
        <v>-5.4999999999999997E-3</v>
      </c>
      <c r="CI78" s="113">
        <f>VLOOKUP($A78,'[1]Formated Data'!$A:$ZZ,MATCH(CI$1,'[1]Formated Data'!$1:$1,0),FALSE)</f>
        <v>1.43E-2</v>
      </c>
      <c r="CJ78" s="113">
        <f>VLOOKUP($A78,'[1]Formated Data'!$A:$ZZ,MATCH(CJ$1,'[1]Formated Data'!$1:$1,0),FALSE)</f>
        <v>2.58E-2</v>
      </c>
      <c r="CK78" s="113">
        <f>VLOOKUP($A78,'[1]Formated Data'!$A:$ZZ,MATCH(CK$1,'[1]Formated Data'!$1:$1,0),FALSE)</f>
        <v>3.3E-3</v>
      </c>
      <c r="CL78" s="113">
        <f>VLOOKUP($A78,'[1]Formated Data'!$A:$ZZ,MATCH(CL$1,'[1]Formated Data'!$1:$1,0),FALSE)</f>
        <v>8.6E-3</v>
      </c>
      <c r="CM78" s="113">
        <f>VLOOKUP($A78,'[1]Formated Data'!$A:$ZZ,MATCH(CM$1,'[1]Formated Data'!$1:$1,0),FALSE)</f>
        <v>-8.2000000000000007E-3</v>
      </c>
      <c r="CN78" s="113">
        <f>VLOOKUP($A78,'[1]Formated Data'!$A:$ZZ,MATCH(CN$1,'[1]Formated Data'!$1:$1,0),FALSE)</f>
        <v>2.2700000000000001E-2</v>
      </c>
      <c r="CO78" s="113">
        <f>VLOOKUP($A78,'[1]Formated Data'!$A:$ZZ,MATCH(CO$1,'[1]Formated Data'!$1:$1,0),FALSE)</f>
        <v>-3.0000000000000001E-3</v>
      </c>
      <c r="CP78" s="113">
        <f>VLOOKUP($A78,'[1]Formated Data'!$A:$ZZ,MATCH(CP$1,'[1]Formated Data'!$1:$1,0),FALSE)</f>
        <v>1.78E-2</v>
      </c>
      <c r="CQ78" s="113">
        <f>VLOOKUP($A78,'[1]Formated Data'!$A:$ZZ,MATCH(CQ$1,'[1]Formated Data'!$1:$1,0),FALSE)</f>
        <v>2.0999999999999999E-3</v>
      </c>
      <c r="CR78" s="113">
        <f>VLOOKUP($A78,'[1]Formated Data'!$A:$ZZ,MATCH(CR$1,'[1]Formated Data'!$1:$1,0),FALSE)</f>
        <v>-1.32E-2</v>
      </c>
      <c r="CS78" s="113">
        <f>VLOOKUP($A78,'[1]Formated Data'!$A:$ZZ,MATCH(CS$1,'[1]Formated Data'!$1:$1,0),FALSE)</f>
        <v>4.2000000000000003E-2</v>
      </c>
      <c r="CT78" s="113">
        <f>VLOOKUP($A78,'[1]Formated Data'!$A:$ZZ,MATCH(CT$1,'[1]Formated Data'!$1:$1,0),FALSE)</f>
        <v>-9.7000000000000003E-3</v>
      </c>
      <c r="CU78" s="113">
        <f>VLOOKUP($A78,'[1]Formated Data'!$A:$ZZ,MATCH(CU$1,'[1]Formated Data'!$1:$1,0),FALSE)</f>
        <v>-1.9099999999999999E-2</v>
      </c>
      <c r="CV78" s="113">
        <f>VLOOKUP($A78,'[1]Formated Data'!$A:$ZZ,MATCH(CV$1,'[1]Formated Data'!$1:$1,0),FALSE)</f>
        <v>-3.6799999999999999E-2</v>
      </c>
      <c r="CW78" s="113">
        <f>VLOOKUP($A78,'[1]Formated Data'!$A:$ZZ,MATCH(CW$1,'[1]Formated Data'!$1:$1,0),FALSE)</f>
        <v>2.8199999999999999E-2</v>
      </c>
      <c r="CX78" s="113">
        <f>VLOOKUP($A78,'[1]Formated Data'!$A:$ZZ,MATCH(CX$1,'[1]Formated Data'!$1:$1,0),FALSE)</f>
        <v>2.1000000000000001E-2</v>
      </c>
      <c r="CY78" s="113">
        <f>VLOOKUP($A78,'[1]Formated Data'!$A:$ZZ,MATCH(CY$1,'[1]Formated Data'!$1:$1,0),FALSE)</f>
        <v>2E-3</v>
      </c>
      <c r="CZ78" s="113">
        <f>VLOOKUP($A78,'[1]Formated Data'!$A:$ZZ,MATCH(CZ$1,'[1]Formated Data'!$1:$1,0),FALSE)</f>
        <v>2.4199999999999999E-2</v>
      </c>
      <c r="DA78" s="113">
        <f>VLOOKUP($A78,'[1]Formated Data'!$A:$ZZ,MATCH(DA$1,'[1]Formated Data'!$1:$1,0),FALSE)</f>
        <v>1.0699999999999999E-2</v>
      </c>
      <c r="DB78" s="113" t="e">
        <f>VLOOKUP($A78,'[1]Formated Data'!$A:$ZZ,MATCH(DB$1,'[1]Formated Data'!$1:$1,0),FALSE)</f>
        <v>#N/A</v>
      </c>
      <c r="DC78" s="113">
        <f>VLOOKUP($A78,'[1]Formated Data'!$A:$ZZ,MATCH(DC$1,'[1]Formated Data'!$1:$1,0),FALSE)</f>
        <v>-4.4000000000000003E-3</v>
      </c>
      <c r="DD78" s="113">
        <f>VLOOKUP($A78,'[1]Formated Data'!$A:$ZZ,MATCH(DD$1,'[1]Formated Data'!$1:$1,0),FALSE)</f>
        <v>1E-3</v>
      </c>
      <c r="DF78" s="26">
        <v>39416</v>
      </c>
      <c r="DG78" s="27">
        <v>5483.3734000000004</v>
      </c>
      <c r="DH78" s="27">
        <f t="shared" si="49"/>
        <v>-1.5028283271149356E-2</v>
      </c>
      <c r="DI78" s="26">
        <v>39416</v>
      </c>
      <c r="DJ78" s="27">
        <v>10184.65</v>
      </c>
      <c r="DK78" s="27">
        <f t="shared" si="50"/>
        <v>-2.1991307571017304E-2</v>
      </c>
      <c r="DL78" s="26">
        <v>39416</v>
      </c>
      <c r="DM78" s="27">
        <v>12214.95</v>
      </c>
      <c r="DN78" s="27">
        <f t="shared" si="51"/>
        <v>-8.9233772524468513E-3</v>
      </c>
      <c r="DO78" s="26">
        <v>39416</v>
      </c>
      <c r="DP78" s="27">
        <v>7363.97</v>
      </c>
      <c r="DQ78" s="27">
        <f t="shared" si="52"/>
        <v>-5.3205571524279627E-3</v>
      </c>
      <c r="DR78" s="26">
        <v>39416</v>
      </c>
      <c r="DS78" s="27">
        <v>8903.32</v>
      </c>
      <c r="DT78" s="27">
        <f t="shared" si="53"/>
        <v>-4.4099947713512999E-2</v>
      </c>
      <c r="DU78" s="26">
        <v>39416</v>
      </c>
      <c r="DV78" s="27">
        <v>5417.95</v>
      </c>
      <c r="DW78" s="27">
        <f t="shared" si="54"/>
        <v>-1.0336941551253642E-2</v>
      </c>
      <c r="DX78" s="26">
        <v>39416</v>
      </c>
      <c r="DY78" s="27">
        <v>3872.81</v>
      </c>
      <c r="DZ78" s="27">
        <f t="shared" si="55"/>
        <v>-6.8444672393896955E-3</v>
      </c>
      <c r="EA78" s="26">
        <v>39416</v>
      </c>
      <c r="EB78" s="27">
        <v>5749.48</v>
      </c>
      <c r="EC78" s="27">
        <f t="shared" si="56"/>
        <v>-1.4555052790346967E-2</v>
      </c>
      <c r="ED78" s="26">
        <v>39416</v>
      </c>
      <c r="EE78" s="27">
        <v>13931.16</v>
      </c>
      <c r="EF78" s="27">
        <f t="shared" si="57"/>
        <v>-4.6935705328574495E-2</v>
      </c>
      <c r="EG78" s="26">
        <v>39416</v>
      </c>
      <c r="EH78" s="27">
        <v>3616.95</v>
      </c>
      <c r="EI78" s="27">
        <f t="shared" si="58"/>
        <v>-1.5865544206396409E-2</v>
      </c>
      <c r="EK78" s="26">
        <v>39416</v>
      </c>
      <c r="EL78" s="27">
        <v>76.147000000000006</v>
      </c>
      <c r="EM78" s="27">
        <f t="shared" si="59"/>
        <v>-4.3410609448344406E-3</v>
      </c>
      <c r="EO78" s="26">
        <v>39416</v>
      </c>
      <c r="EP78" s="27">
        <v>7865.5037000000002</v>
      </c>
      <c r="EQ78" s="27">
        <f t="shared" si="60"/>
        <v>-4.0055919477651081E-2</v>
      </c>
      <c r="ES78" s="26">
        <v>39416</v>
      </c>
      <c r="ET78" s="27">
        <v>1444.9169999999999</v>
      </c>
      <c r="EU78" s="27">
        <f t="shared" si="61"/>
        <v>-7.0790057744229751E-2</v>
      </c>
      <c r="EW78" s="26">
        <v>39416</v>
      </c>
      <c r="EX78" s="27">
        <v>1838.0117</v>
      </c>
      <c r="EY78" s="27">
        <f t="shared" si="62"/>
        <v>-3.9970405369654682E-2</v>
      </c>
      <c r="FA78" s="26">
        <v>39416</v>
      </c>
      <c r="FB78" s="27">
        <v>154.94030000000001</v>
      </c>
      <c r="FC78" s="27">
        <f t="shared" si="63"/>
        <v>-4.5753723148403092E-2</v>
      </c>
      <c r="FE78" s="26">
        <v>39416</v>
      </c>
      <c r="FF78" s="27">
        <v>1000</v>
      </c>
      <c r="FG78" s="27">
        <f t="shared" si="64"/>
        <v>-1.5866979857159014E-2</v>
      </c>
      <c r="FI78" s="6">
        <f>VLOOKUP($A78,Funds!$A:$CD,MATCH(Factors!FI$1,Funds!$1:$1,0),FALSE)</f>
        <v>-8.4000000000000005E-2</v>
      </c>
      <c r="FJ78" s="6">
        <f>VLOOKUP($A78,Funds!$A:$CD,MATCH(Factors!FJ$1,Funds!$1:$1,0),FALSE)</f>
        <v>-8.4099999999999994E-2</v>
      </c>
    </row>
    <row r="79" spans="1:166" x14ac:dyDescent="0.25">
      <c r="A79" s="26">
        <f t="shared" si="65"/>
        <v>39386</v>
      </c>
      <c r="B79" s="26">
        <v>39386</v>
      </c>
      <c r="C79" s="27">
        <v>976.82420000000002</v>
      </c>
      <c r="D79" s="27">
        <f t="shared" si="66"/>
        <v>1.0996022593245947E-4</v>
      </c>
      <c r="E79" s="26">
        <v>39386</v>
      </c>
      <c r="F79" s="27">
        <v>679.79430000000002</v>
      </c>
      <c r="G79" s="27">
        <f t="shared" si="67"/>
        <v>3.3998578125955525E-2</v>
      </c>
      <c r="H79" s="26">
        <v>39386</v>
      </c>
      <c r="I79" s="27">
        <v>1519.2438</v>
      </c>
      <c r="J79" s="27">
        <f t="shared" si="68"/>
        <v>5.0725361366622757E-2</v>
      </c>
      <c r="K79" s="26">
        <v>39386</v>
      </c>
      <c r="L79" s="27">
        <v>2150.1298999999999</v>
      </c>
      <c r="M79" s="27">
        <f t="shared" si="69"/>
        <v>2.5629652052549634E-2</v>
      </c>
      <c r="N79" s="26">
        <v>39386</v>
      </c>
      <c r="O79" s="27">
        <v>1633.3100999999999</v>
      </c>
      <c r="P79" s="27">
        <f t="shared" si="70"/>
        <v>1.6353210581009581E-2</v>
      </c>
      <c r="Q79" s="26"/>
      <c r="S79" s="27" t="e">
        <f t="shared" si="71"/>
        <v>#DIV/0!</v>
      </c>
      <c r="T79" s="26">
        <v>39386</v>
      </c>
      <c r="U79" s="27">
        <v>1715.6967</v>
      </c>
      <c r="V79" s="27">
        <f t="shared" si="72"/>
        <v>1.5904619298826139E-2</v>
      </c>
      <c r="W79" s="26">
        <v>39386</v>
      </c>
      <c r="X79" s="27">
        <v>113.0621</v>
      </c>
      <c r="Y79" s="27">
        <f t="shared" si="73"/>
        <v>-2.4405405620486764E-4</v>
      </c>
      <c r="Z79" s="26">
        <v>39386</v>
      </c>
      <c r="AA79" s="27">
        <v>144.08000000000001</v>
      </c>
      <c r="AB79" s="27">
        <f t="shared" si="74"/>
        <v>1.7801638881039805E-2</v>
      </c>
      <c r="AC79" s="26">
        <v>39386</v>
      </c>
      <c r="AD79" s="27">
        <v>805.14300000000003</v>
      </c>
      <c r="AE79" s="27">
        <f t="shared" si="75"/>
        <v>1.4939013629281517E-2</v>
      </c>
      <c r="AF79" s="26">
        <v>39386</v>
      </c>
      <c r="AG79" s="27">
        <v>306.01659999999998</v>
      </c>
      <c r="AH79" s="27">
        <f t="shared" si="76"/>
        <v>5.411193303652162E-2</v>
      </c>
      <c r="AI79" s="26">
        <v>39386</v>
      </c>
      <c r="AJ79" s="27">
        <v>79.67</v>
      </c>
      <c r="AK79" s="27">
        <f t="shared" si="77"/>
        <v>-3.8614697719319468E-2</v>
      </c>
      <c r="AL79" s="26">
        <v>39386</v>
      </c>
      <c r="AM79" s="27">
        <v>129.89670000000001</v>
      </c>
      <c r="AN79" s="27">
        <f t="shared" si="78"/>
        <v>-1.3856972944314982E-5</v>
      </c>
      <c r="AO79" s="26">
        <v>39386</v>
      </c>
      <c r="AP79" s="27">
        <v>351.01</v>
      </c>
      <c r="AQ79" s="27">
        <f t="shared" si="79"/>
        <v>5.1967512812059802E-2</v>
      </c>
      <c r="AR79" s="26">
        <v>39386</v>
      </c>
      <c r="AS79" s="27">
        <v>1353.49</v>
      </c>
      <c r="AT79" s="27">
        <f t="shared" si="80"/>
        <v>8.9829592812915582E-3</v>
      </c>
      <c r="AU79" s="26">
        <v>39386</v>
      </c>
      <c r="AV79" s="27">
        <v>917.83</v>
      </c>
      <c r="AW79" s="27">
        <f t="shared" si="81"/>
        <v>5.9954403963347058E-3</v>
      </c>
      <c r="AY79" s="27">
        <f t="shared" si="82"/>
        <v>-3.3888617900023066E-2</v>
      </c>
      <c r="AZ79" s="27">
        <f t="shared" si="83"/>
        <v>9.2764414715400534E-3</v>
      </c>
      <c r="BA79" s="27">
        <f t="shared" si="47"/>
        <v>-2.9875188849568524E-3</v>
      </c>
      <c r="BC79" s="26">
        <v>39386</v>
      </c>
      <c r="BD79" s="27">
        <v>1267.31</v>
      </c>
      <c r="BE79" s="27">
        <f t="shared" si="84"/>
        <v>3.3560057415019218E-2</v>
      </c>
      <c r="BF79" s="26">
        <v>39386</v>
      </c>
      <c r="BG79" s="27">
        <v>1039.42</v>
      </c>
      <c r="BH79" s="27">
        <f t="shared" si="85"/>
        <v>1.7313771740087969E-2</v>
      </c>
      <c r="BI79" s="26">
        <v>39386</v>
      </c>
      <c r="BJ79" s="27">
        <v>1000</v>
      </c>
      <c r="BK79" s="27" t="e">
        <f t="shared" si="86"/>
        <v>#DIV/0!</v>
      </c>
      <c r="BL79" s="26">
        <v>39386</v>
      </c>
      <c r="BM79" s="27">
        <v>330.17</v>
      </c>
      <c r="BN79" s="27">
        <f t="shared" si="45"/>
        <v>2.1755276350807762E-2</v>
      </c>
      <c r="BP79" s="26">
        <v>39355</v>
      </c>
      <c r="BQ79" s="27">
        <v>1.469E-2</v>
      </c>
      <c r="BR79" s="27">
        <f t="shared" si="46"/>
        <v>1.469E-2</v>
      </c>
      <c r="BT79" s="26">
        <v>39386</v>
      </c>
      <c r="BU79" s="27">
        <v>1008.83</v>
      </c>
      <c r="BV79" s="27">
        <f t="shared" si="48"/>
        <v>2.7897498599011694E-2</v>
      </c>
      <c r="BX79" s="6">
        <f>VLOOKUP($A79,Replications!$A:$AK,MATCH(BX$2,Replications!$1:$1,0),FALSE)</f>
        <v>3.2000000000000001E-2</v>
      </c>
      <c r="BY79" s="6">
        <f>VLOOKUP($A79,Replications!$A:$AK,MATCH(BY$2,Replications!$1:$1,0),FALSE)</f>
        <v>7.22E-2</v>
      </c>
      <c r="BZ79" s="6">
        <f>VLOOKUP($A79,Replications!$A:$AK,MATCH(BZ$2,Replications!$1:$1,0),FALSE)</f>
        <v>-2.4400000000000002E-2</v>
      </c>
      <c r="CA79" s="6">
        <f>VLOOKUP($A79,Replications!$A:$AK,MATCH(CA$2,Replications!$1:$1,0),FALSE)</f>
        <v>5.1499999999999997E-2</v>
      </c>
      <c r="CB79" s="6">
        <f>VLOOKUP($A79,Replications!$A:$AK,MATCH(CB$2,Replications!$1:$1,0),FALSE)</f>
        <v>2.1000000000000001E-2</v>
      </c>
      <c r="CC79" s="6">
        <f>VLOOKUP($A79,Replications!$A:$AK,MATCH(CC$2,Replications!$1:$1,0),FALSE)</f>
        <v>-1.44E-2</v>
      </c>
      <c r="CD79" s="6">
        <f>VLOOKUP($A79,Replications!$A:$AK,MATCH(CD$2,Replications!$1:$1,0),FALSE)</f>
        <v>2.3699999999999999E-2</v>
      </c>
      <c r="CE79" s="6">
        <f>VLOOKUP($A79,Replications!$A:$AK,MATCH(CE$2,Replications!$1:$1,0),FALSE)</f>
        <v>1.5800000000000002E-2</v>
      </c>
      <c r="CF79" s="6">
        <f>VLOOKUP($A79,Replications!$A:$AK,MATCH(CF$2,Replications!$1:$1,0),FALSE)</f>
        <v>2.3085714285714286E-2</v>
      </c>
      <c r="CG79" s="6" t="str">
        <f>VLOOKUP($A79,Replications!$A:$AK,MATCH(CG$2,Replications!$1:$1,0),FALSE)</f>
        <v>NA</v>
      </c>
      <c r="CH79" s="113">
        <f>VLOOKUP($A79,'[1]Formated Data'!$A:$ZZ,MATCH(CH$1,'[1]Formated Data'!$1:$1,0),FALSE)</f>
        <v>2.0199999999999999E-2</v>
      </c>
      <c r="CI79" s="113">
        <f>VLOOKUP($A79,'[1]Formated Data'!$A:$ZZ,MATCH(CI$1,'[1]Formated Data'!$1:$1,0),FALSE)</f>
        <v>1.04E-2</v>
      </c>
      <c r="CJ79" s="113">
        <f>VLOOKUP($A79,'[1]Formated Data'!$A:$ZZ,MATCH(CJ$1,'[1]Formated Data'!$1:$1,0),FALSE)</f>
        <v>2.1600000000000001E-2</v>
      </c>
      <c r="CK79" s="113">
        <f>VLOOKUP($A79,'[1]Formated Data'!$A:$ZZ,MATCH(CK$1,'[1]Formated Data'!$1:$1,0),FALSE)</f>
        <v>9.7000000000000003E-3</v>
      </c>
      <c r="CL79" s="113">
        <f>VLOOKUP($A79,'[1]Formated Data'!$A:$ZZ,MATCH(CL$1,'[1]Formated Data'!$1:$1,0),FALSE)</f>
        <v>4.4400000000000002E-2</v>
      </c>
      <c r="CM79" s="113">
        <f>VLOOKUP($A79,'[1]Formated Data'!$A:$ZZ,MATCH(CM$1,'[1]Formated Data'!$1:$1,0),FALSE)</f>
        <v>2.5000000000000001E-2</v>
      </c>
      <c r="CN79" s="113">
        <f>VLOOKUP($A79,'[1]Formated Data'!$A:$ZZ,MATCH(CN$1,'[1]Formated Data'!$1:$1,0),FALSE)</f>
        <v>3.2000000000000002E-3</v>
      </c>
      <c r="CO79" s="113">
        <f>VLOOKUP($A79,'[1]Formated Data'!$A:$ZZ,MATCH(CO$1,'[1]Formated Data'!$1:$1,0),FALSE)</f>
        <v>7.2999999999999995E-2</v>
      </c>
      <c r="CP79" s="113">
        <f>VLOOKUP($A79,'[1]Formated Data'!$A:$ZZ,MATCH(CP$1,'[1]Formated Data'!$1:$1,0),FALSE)</f>
        <v>6.2E-2</v>
      </c>
      <c r="CQ79" s="113">
        <f>VLOOKUP($A79,'[1]Formated Data'!$A:$ZZ,MATCH(CQ$1,'[1]Formated Data'!$1:$1,0),FALSE)</f>
        <v>1.21E-2</v>
      </c>
      <c r="CR79" s="113">
        <f>VLOOKUP($A79,'[1]Formated Data'!$A:$ZZ,MATCH(CR$1,'[1]Formated Data'!$1:$1,0),FALSE)</f>
        <v>1.7899999999999999E-2</v>
      </c>
      <c r="CS79" s="113">
        <f>VLOOKUP($A79,'[1]Formated Data'!$A:$ZZ,MATCH(CS$1,'[1]Formated Data'!$1:$1,0),FALSE)</f>
        <v>2.1999999999999999E-2</v>
      </c>
      <c r="CT79" s="113">
        <f>VLOOKUP($A79,'[1]Formated Data'!$A:$ZZ,MATCH(CT$1,'[1]Formated Data'!$1:$1,0),FALSE)</f>
        <v>2.12E-2</v>
      </c>
      <c r="CU79" s="113">
        <f>VLOOKUP($A79,'[1]Formated Data'!$A:$ZZ,MATCH(CU$1,'[1]Formated Data'!$1:$1,0),FALSE)</f>
        <v>3.1E-2</v>
      </c>
      <c r="CV79" s="113">
        <f>VLOOKUP($A79,'[1]Formated Data'!$A:$ZZ,MATCH(CV$1,'[1]Formated Data'!$1:$1,0),FALSE)</f>
        <v>0.1288</v>
      </c>
      <c r="CW79" s="113">
        <f>VLOOKUP($A79,'[1]Formated Data'!$A:$ZZ,MATCH(CW$1,'[1]Formated Data'!$1:$1,0),FALSE)</f>
        <v>1.4E-3</v>
      </c>
      <c r="CX79" s="113">
        <f>VLOOKUP($A79,'[1]Formated Data'!$A:$ZZ,MATCH(CX$1,'[1]Formated Data'!$1:$1,0),FALSE)</f>
        <v>1.12E-2</v>
      </c>
      <c r="CY79" s="113">
        <f>VLOOKUP($A79,'[1]Formated Data'!$A:$ZZ,MATCH(CY$1,'[1]Formated Data'!$1:$1,0),FALSE)</f>
        <v>4.2999999999999997E-2</v>
      </c>
      <c r="CZ79" s="113">
        <f>VLOOKUP($A79,'[1]Formated Data'!$A:$ZZ,MATCH(CZ$1,'[1]Formated Data'!$1:$1,0),FALSE)</f>
        <v>2.52E-2</v>
      </c>
      <c r="DA79" s="113">
        <f>VLOOKUP($A79,'[1]Formated Data'!$A:$ZZ,MATCH(DA$1,'[1]Formated Data'!$1:$1,0),FALSE)</f>
        <v>6.7000000000000002E-3</v>
      </c>
      <c r="DB79" s="113" t="e">
        <f>VLOOKUP($A79,'[1]Formated Data'!$A:$ZZ,MATCH(DB$1,'[1]Formated Data'!$1:$1,0),FALSE)</f>
        <v>#N/A</v>
      </c>
      <c r="DC79" s="113">
        <f>VLOOKUP($A79,'[1]Formated Data'!$A:$ZZ,MATCH(DC$1,'[1]Formated Data'!$1:$1,0),FALSE)</f>
        <v>1.83E-2</v>
      </c>
      <c r="DD79" s="113">
        <f>VLOOKUP($A79,'[1]Formated Data'!$A:$ZZ,MATCH(DD$1,'[1]Formated Data'!$1:$1,0),FALSE)</f>
        <v>-5.7000000000000002E-2</v>
      </c>
      <c r="DF79" s="26">
        <v>39386</v>
      </c>
      <c r="DG79" s="27">
        <v>5567.0364</v>
      </c>
      <c r="DH79" s="27">
        <f t="shared" si="49"/>
        <v>3.0661678990401731E-2</v>
      </c>
      <c r="DI79" s="26">
        <v>39386</v>
      </c>
      <c r="DJ79" s="27">
        <v>10413.66</v>
      </c>
      <c r="DK79" s="27">
        <f t="shared" si="50"/>
        <v>2.8476108926820176E-2</v>
      </c>
      <c r="DL79" s="26">
        <v>39386</v>
      </c>
      <c r="DM79" s="27">
        <v>12324.93</v>
      </c>
      <c r="DN79" s="27">
        <f t="shared" si="51"/>
        <v>3.2575967024405017E-2</v>
      </c>
      <c r="DO79" s="26">
        <v>39386</v>
      </c>
      <c r="DP79" s="27">
        <v>7403.36</v>
      </c>
      <c r="DQ79" s="27">
        <f t="shared" si="52"/>
        <v>2.1002417574233823E-2</v>
      </c>
      <c r="DR79" s="26">
        <v>39386</v>
      </c>
      <c r="DS79" s="27">
        <v>9314.07</v>
      </c>
      <c r="DT79" s="27">
        <f t="shared" si="53"/>
        <v>6.4264452988864962E-2</v>
      </c>
      <c r="DU79" s="26">
        <v>39386</v>
      </c>
      <c r="DV79" s="27">
        <v>5474.54</v>
      </c>
      <c r="DW79" s="27">
        <f t="shared" si="54"/>
        <v>1.9613613125159635E-2</v>
      </c>
      <c r="DX79" s="26">
        <v>39386</v>
      </c>
      <c r="DY79" s="27">
        <v>3899.5</v>
      </c>
      <c r="DZ79" s="27">
        <f t="shared" si="55"/>
        <v>7.3416204263410112E-3</v>
      </c>
      <c r="EA79" s="26">
        <v>39386</v>
      </c>
      <c r="EB79" s="27">
        <v>5834.4</v>
      </c>
      <c r="EC79" s="27">
        <f t="shared" si="56"/>
        <v>1.893652953124092E-2</v>
      </c>
      <c r="ED79" s="26">
        <v>39386</v>
      </c>
      <c r="EE79" s="27">
        <v>14617.23</v>
      </c>
      <c r="EF79" s="27">
        <f t="shared" si="57"/>
        <v>4.2670569932441671E-2</v>
      </c>
      <c r="EG79" s="26">
        <v>39386</v>
      </c>
      <c r="EH79" s="27">
        <v>3675.26</v>
      </c>
      <c r="EI79" s="27">
        <f t="shared" si="58"/>
        <v>1.2906408556869087E-2</v>
      </c>
      <c r="EK79" s="26">
        <v>39386</v>
      </c>
      <c r="EL79" s="27">
        <v>76.478999999999999</v>
      </c>
      <c r="EM79" s="27">
        <f t="shared" si="59"/>
        <v>-1.5954914499671791E-2</v>
      </c>
      <c r="EO79" s="26">
        <v>39386</v>
      </c>
      <c r="EP79" s="27">
        <v>8193.7103000000006</v>
      </c>
      <c r="EQ79" s="27">
        <f t="shared" si="60"/>
        <v>4.1473476505197837E-2</v>
      </c>
      <c r="ES79" s="26">
        <v>39386</v>
      </c>
      <c r="ET79" s="27">
        <v>1554.9952000000001</v>
      </c>
      <c r="EU79" s="27">
        <f t="shared" si="61"/>
        <v>0.11159227041384767</v>
      </c>
      <c r="EW79" s="26">
        <v>39386</v>
      </c>
      <c r="EX79" s="27">
        <v>1914.5364999999999</v>
      </c>
      <c r="EY79" s="27">
        <f t="shared" si="62"/>
        <v>3.0856231330389283E-2</v>
      </c>
      <c r="FA79" s="26">
        <v>39386</v>
      </c>
      <c r="FB79" s="27">
        <v>162.36930000000001</v>
      </c>
      <c r="FC79" s="27">
        <f t="shared" si="63"/>
        <v>2.8895635428330291E-2</v>
      </c>
      <c r="FE79" s="26">
        <v>39386</v>
      </c>
      <c r="FF79" s="27">
        <v>1016.1228</v>
      </c>
      <c r="FG79" s="27">
        <f t="shared" si="64"/>
        <v>4.3581302515528053E-2</v>
      </c>
      <c r="FI79" s="6">
        <f>VLOOKUP($A79,Funds!$A:$CD,MATCH(Factors!FI$1,Funds!$1:$1,0),FALSE)</f>
        <v>3.8E-3</v>
      </c>
      <c r="FJ79" s="6">
        <f>VLOOKUP($A79,Funds!$A:$CD,MATCH(Factors!FJ$1,Funds!$1:$1,0),FALSE)</f>
        <v>3.9750000000000002E-3</v>
      </c>
    </row>
    <row r="80" spans="1:166" x14ac:dyDescent="0.25">
      <c r="A80" s="26">
        <f t="shared" si="65"/>
        <v>39355</v>
      </c>
      <c r="B80" s="26">
        <v>39353</v>
      </c>
      <c r="C80" s="27">
        <v>976.71680000000003</v>
      </c>
      <c r="D80" s="27">
        <f t="shared" si="66"/>
        <v>3.4270542603070275E-2</v>
      </c>
      <c r="E80" s="26">
        <v>39353</v>
      </c>
      <c r="F80" s="27">
        <v>657.44219999999996</v>
      </c>
      <c r="G80" s="27">
        <f t="shared" si="67"/>
        <v>4.1836544532087849E-2</v>
      </c>
      <c r="H80" s="26">
        <v>39353</v>
      </c>
      <c r="I80" s="27">
        <v>1445.9</v>
      </c>
      <c r="J80" s="27">
        <f t="shared" si="68"/>
        <v>4.2175942854247417E-2</v>
      </c>
      <c r="K80" s="26">
        <v>39353</v>
      </c>
      <c r="L80" s="27">
        <v>2096.3998999999999</v>
      </c>
      <c r="M80" s="27">
        <f t="shared" si="69"/>
        <v>2.0150900977620401E-2</v>
      </c>
      <c r="N80" s="26">
        <v>39353</v>
      </c>
      <c r="O80" s="27">
        <v>1607.03</v>
      </c>
      <c r="P80" s="27">
        <f t="shared" si="70"/>
        <v>3.8730277743663999E-2</v>
      </c>
      <c r="Q80" s="26"/>
      <c r="S80" s="27" t="e">
        <f t="shared" si="71"/>
        <v>#DIV/0!</v>
      </c>
      <c r="T80" s="26">
        <v>39353</v>
      </c>
      <c r="U80" s="27">
        <v>1688.8363999999999</v>
      </c>
      <c r="V80" s="27">
        <f t="shared" si="72"/>
        <v>3.7348023620657145E-2</v>
      </c>
      <c r="W80" s="26">
        <v>39353</v>
      </c>
      <c r="X80" s="27">
        <v>113.08969999999999</v>
      </c>
      <c r="Y80" s="27">
        <f t="shared" si="73"/>
        <v>1.2463114695391742E-2</v>
      </c>
      <c r="Z80" s="26">
        <v>39353</v>
      </c>
      <c r="AA80" s="27">
        <v>141.56</v>
      </c>
      <c r="AB80" s="27">
        <f t="shared" si="74"/>
        <v>1.3096686466757435E-2</v>
      </c>
      <c r="AC80" s="26">
        <v>39353</v>
      </c>
      <c r="AD80" s="27">
        <v>793.29200000000003</v>
      </c>
      <c r="AE80" s="27">
        <f t="shared" si="75"/>
        <v>3.3656661577905478E-3</v>
      </c>
      <c r="AF80" s="26">
        <v>39353</v>
      </c>
      <c r="AG80" s="27">
        <v>290.3075</v>
      </c>
      <c r="AH80" s="27">
        <f t="shared" si="76"/>
        <v>7.8454317327820489E-2</v>
      </c>
      <c r="AI80" s="26">
        <v>39353</v>
      </c>
      <c r="AJ80" s="27">
        <v>82.87</v>
      </c>
      <c r="AK80" s="27">
        <f t="shared" si="77"/>
        <v>7.8334417696812153E-2</v>
      </c>
      <c r="AL80" s="26">
        <v>39353</v>
      </c>
      <c r="AM80" s="27">
        <v>129.89850000000001</v>
      </c>
      <c r="AN80" s="27">
        <f t="shared" si="78"/>
        <v>3.9074786947352891E-3</v>
      </c>
      <c r="AO80" s="26">
        <v>39353</v>
      </c>
      <c r="AP80" s="27">
        <v>333.67</v>
      </c>
      <c r="AQ80" s="27">
        <f t="shared" si="79"/>
        <v>8.0677548905298657E-2</v>
      </c>
      <c r="AR80" s="26">
        <v>39353</v>
      </c>
      <c r="AS80" s="27">
        <v>1341.4399000000001</v>
      </c>
      <c r="AT80" s="27">
        <f t="shared" si="80"/>
        <v>7.5862664683703507E-3</v>
      </c>
      <c r="AU80" s="26">
        <v>39353</v>
      </c>
      <c r="AV80" s="27">
        <v>912.36</v>
      </c>
      <c r="AW80" s="27">
        <f t="shared" si="81"/>
        <v>2.6172828397575065E-2</v>
      </c>
      <c r="AY80" s="27">
        <f t="shared" si="82"/>
        <v>-7.566001929017574E-3</v>
      </c>
      <c r="AZ80" s="27">
        <f t="shared" si="83"/>
        <v>-1.8579376766043598E-2</v>
      </c>
      <c r="BA80" s="27">
        <f t="shared" si="47"/>
        <v>1.8586561929204715E-2</v>
      </c>
      <c r="BC80" s="26">
        <v>39353</v>
      </c>
      <c r="BD80" s="27">
        <v>1226.1600000000001</v>
      </c>
      <c r="BE80" s="27">
        <f t="shared" si="84"/>
        <v>4.2378284635852914E-2</v>
      </c>
      <c r="BF80" s="26">
        <v>39353</v>
      </c>
      <c r="BG80" s="27">
        <v>1021.73</v>
      </c>
      <c r="BH80" s="27">
        <f t="shared" si="85"/>
        <v>1.7699908362883043E-2</v>
      </c>
      <c r="BI80" s="26"/>
      <c r="BK80" s="27" t="e">
        <f t="shared" si="86"/>
        <v>#DIV/0!</v>
      </c>
      <c r="BL80" s="26">
        <v>39355</v>
      </c>
      <c r="BM80" s="27">
        <v>323.14</v>
      </c>
      <c r="BN80" s="27">
        <f t="shared" si="45"/>
        <v>1.9658578145214545E-2</v>
      </c>
      <c r="BP80" s="26">
        <v>39325</v>
      </c>
      <c r="BQ80" s="27">
        <v>-1.32E-2</v>
      </c>
      <c r="BR80" s="27">
        <f t="shared" si="46"/>
        <v>-1.32E-2</v>
      </c>
      <c r="BT80" s="26">
        <v>39353</v>
      </c>
      <c r="BU80" s="27">
        <v>981.45</v>
      </c>
      <c r="BV80" s="27">
        <f t="shared" si="48"/>
        <v>1.659364221124271E-2</v>
      </c>
      <c r="BX80" s="6">
        <f>VLOOKUP($A80,Replications!$A:$AK,MATCH(BX$2,Replications!$1:$1,0),FALSE)</f>
        <v>5.0799999999999998E-2</v>
      </c>
      <c r="BY80" s="6">
        <f>VLOOKUP($A80,Replications!$A:$AK,MATCH(BY$2,Replications!$1:$1,0),FALSE)</f>
        <v>2.7799999999999998E-2</v>
      </c>
      <c r="BZ80" s="6">
        <f>VLOOKUP($A80,Replications!$A:$AK,MATCH(BZ$2,Replications!$1:$1,0),FALSE)</f>
        <v>-6.9999999999999999E-4</v>
      </c>
      <c r="CA80" s="6">
        <f>VLOOKUP($A80,Replications!$A:$AK,MATCH(CA$2,Replications!$1:$1,0),FALSE)</f>
        <v>1.52E-2</v>
      </c>
      <c r="CB80" s="6">
        <f>VLOOKUP($A80,Replications!$A:$AK,MATCH(CB$2,Replications!$1:$1,0),FALSE)</f>
        <v>2.9399999999999999E-2</v>
      </c>
      <c r="CC80" s="6">
        <f>VLOOKUP($A80,Replications!$A:$AK,MATCH(CC$2,Replications!$1:$1,0),FALSE)</f>
        <v>1.7299999999999999E-2</v>
      </c>
      <c r="CD80" s="6">
        <f>VLOOKUP($A80,Replications!$A:$AK,MATCH(CD$2,Replications!$1:$1,0),FALSE)</f>
        <v>-1.8700000000000001E-2</v>
      </c>
      <c r="CE80" s="6">
        <f>VLOOKUP($A80,Replications!$A:$AK,MATCH(CE$2,Replications!$1:$1,0),FALSE)</f>
        <v>3.73E-2</v>
      </c>
      <c r="CF80" s="6">
        <f>VLOOKUP($A80,Replications!$A:$AK,MATCH(CF$2,Replications!$1:$1,0),FALSE)</f>
        <v>1.7300000000000003E-2</v>
      </c>
      <c r="CG80" s="6" t="str">
        <f>VLOOKUP($A80,Replications!$A:$AK,MATCH(CG$2,Replications!$1:$1,0),FALSE)</f>
        <v>NA</v>
      </c>
      <c r="CH80" s="113">
        <f>VLOOKUP($A80,'[1]Formated Data'!$A:$ZZ,MATCH(CH$1,'[1]Formated Data'!$1:$1,0),FALSE)</f>
        <v>2.9399999999999999E-2</v>
      </c>
      <c r="CI80" s="113">
        <f>VLOOKUP($A80,'[1]Formated Data'!$A:$ZZ,MATCH(CI$1,'[1]Formated Data'!$1:$1,0),FALSE)</f>
        <v>5.4000000000000003E-3</v>
      </c>
      <c r="CJ80" s="113">
        <f>VLOOKUP($A80,'[1]Formated Data'!$A:$ZZ,MATCH(CJ$1,'[1]Formated Data'!$1:$1,0),FALSE)</f>
        <v>1.89E-2</v>
      </c>
      <c r="CK80" s="113">
        <f>VLOOKUP($A80,'[1]Formated Data'!$A:$ZZ,MATCH(CK$1,'[1]Formated Data'!$1:$1,0),FALSE)</f>
        <v>1.0200000000000001E-2</v>
      </c>
      <c r="CL80" s="113">
        <f>VLOOKUP($A80,'[1]Formated Data'!$A:$ZZ,MATCH(CL$1,'[1]Formated Data'!$1:$1,0),FALSE)</f>
        <v>3.1699999999999999E-2</v>
      </c>
      <c r="CM80" s="113">
        <f>VLOOKUP($A80,'[1]Formated Data'!$A:$ZZ,MATCH(CM$1,'[1]Formated Data'!$1:$1,0),FALSE)</f>
        <v>1.84E-2</v>
      </c>
      <c r="CN80" s="113">
        <f>VLOOKUP($A80,'[1]Formated Data'!$A:$ZZ,MATCH(CN$1,'[1]Formated Data'!$1:$1,0),FALSE)</f>
        <v>4.5999999999999999E-3</v>
      </c>
      <c r="CO80" s="113">
        <f>VLOOKUP($A80,'[1]Formated Data'!$A:$ZZ,MATCH(CO$1,'[1]Formated Data'!$1:$1,0),FALSE)</f>
        <v>0.05</v>
      </c>
      <c r="CP80" s="113">
        <f>VLOOKUP($A80,'[1]Formated Data'!$A:$ZZ,MATCH(CP$1,'[1]Formated Data'!$1:$1,0),FALSE)</f>
        <v>2.3300000000000001E-2</v>
      </c>
      <c r="CQ80" s="113">
        <f>VLOOKUP($A80,'[1]Formated Data'!$A:$ZZ,MATCH(CQ$1,'[1]Formated Data'!$1:$1,0),FALSE)</f>
        <v>1E-3</v>
      </c>
      <c r="CR80" s="113">
        <f>VLOOKUP($A80,'[1]Formated Data'!$A:$ZZ,MATCH(CR$1,'[1]Formated Data'!$1:$1,0),FALSE)</f>
        <v>9.2999999999999992E-3</v>
      </c>
      <c r="CS80" s="113">
        <f>VLOOKUP($A80,'[1]Formated Data'!$A:$ZZ,MATCH(CS$1,'[1]Formated Data'!$1:$1,0),FALSE)</f>
        <v>7.0000000000000001E-3</v>
      </c>
      <c r="CT80" s="113">
        <f>VLOOKUP($A80,'[1]Formated Data'!$A:$ZZ,MATCH(CT$1,'[1]Formated Data'!$1:$1,0),FALSE)</f>
        <v>7.9000000000000008E-3</v>
      </c>
      <c r="CU80" s="113">
        <f>VLOOKUP($A80,'[1]Formated Data'!$A:$ZZ,MATCH(CU$1,'[1]Formated Data'!$1:$1,0),FALSE)</f>
        <v>2.7900000000000001E-2</v>
      </c>
      <c r="CV80" s="113">
        <f>VLOOKUP($A80,'[1]Formated Data'!$A:$ZZ,MATCH(CV$1,'[1]Formated Data'!$1:$1,0),FALSE)</f>
        <v>-3.6400000000000002E-2</v>
      </c>
      <c r="CW80" s="113">
        <f>VLOOKUP($A80,'[1]Formated Data'!$A:$ZZ,MATCH(CW$1,'[1]Formated Data'!$1:$1,0),FALSE)</f>
        <v>5.6300000000000003E-2</v>
      </c>
      <c r="CX80" s="113">
        <f>VLOOKUP($A80,'[1]Formated Data'!$A:$ZZ,MATCH(CX$1,'[1]Formated Data'!$1:$1,0),FALSE)</f>
        <v>1.83E-2</v>
      </c>
      <c r="CY80" s="113">
        <f>VLOOKUP($A80,'[1]Formated Data'!$A:$ZZ,MATCH(CY$1,'[1]Formated Data'!$1:$1,0),FALSE)</f>
        <v>6.2E-2</v>
      </c>
      <c r="CZ80" s="113">
        <f>VLOOKUP($A80,'[1]Formated Data'!$A:$ZZ,MATCH(CZ$1,'[1]Formated Data'!$1:$1,0),FALSE)</f>
        <v>6.9900000000000004E-2</v>
      </c>
      <c r="DA80" s="113">
        <f>VLOOKUP($A80,'[1]Formated Data'!$A:$ZZ,MATCH(DA$1,'[1]Formated Data'!$1:$1,0),FALSE)</f>
        <v>1.8800000000000001E-2</v>
      </c>
      <c r="DB80" s="113" t="e">
        <f>VLOOKUP($A80,'[1]Formated Data'!$A:$ZZ,MATCH(DB$1,'[1]Formated Data'!$1:$1,0),FALSE)</f>
        <v>#N/A</v>
      </c>
      <c r="DC80" s="113">
        <f>VLOOKUP($A80,'[1]Formated Data'!$A:$ZZ,MATCH(DC$1,'[1]Formated Data'!$1:$1,0),FALSE)</f>
        <v>1.01E-2</v>
      </c>
      <c r="DD80" s="113">
        <f>VLOOKUP($A80,'[1]Formated Data'!$A:$ZZ,MATCH(DD$1,'[1]Formated Data'!$1:$1,0),FALSE)</f>
        <v>-2.9000000000000001E-2</v>
      </c>
      <c r="DF80" s="26">
        <v>39355</v>
      </c>
      <c r="DG80" s="27">
        <v>5401.4197999999997</v>
      </c>
      <c r="DH80" s="27">
        <f t="shared" si="49"/>
        <v>2.1563624736690157E-2</v>
      </c>
      <c r="DI80" s="26">
        <v>39355</v>
      </c>
      <c r="DJ80" s="27">
        <v>10125.33</v>
      </c>
      <c r="DK80" s="27">
        <f t="shared" si="50"/>
        <v>2.6943065089333418E-2</v>
      </c>
      <c r="DL80" s="26">
        <v>39355</v>
      </c>
      <c r="DM80" s="27">
        <v>11936.1</v>
      </c>
      <c r="DN80" s="27">
        <f t="shared" si="51"/>
        <v>3.2292602685702665E-2</v>
      </c>
      <c r="DO80" s="26">
        <v>39355</v>
      </c>
      <c r="DP80" s="27">
        <v>7251.07</v>
      </c>
      <c r="DQ80" s="27">
        <f t="shared" si="52"/>
        <v>1.3502048369760322E-2</v>
      </c>
      <c r="DR80" s="26">
        <v>39355</v>
      </c>
      <c r="DS80" s="27">
        <v>8751.65</v>
      </c>
      <c r="DT80" s="27">
        <f t="shared" si="53"/>
        <v>6.2029003094472346E-2</v>
      </c>
      <c r="DU80" s="26">
        <v>39355</v>
      </c>
      <c r="DV80" s="27">
        <v>5369.23</v>
      </c>
      <c r="DW80" s="27">
        <f t="shared" si="54"/>
        <v>1.5722306720240775E-2</v>
      </c>
      <c r="DX80" s="26">
        <v>39355</v>
      </c>
      <c r="DY80" s="27">
        <v>3871.08</v>
      </c>
      <c r="DZ80" s="27">
        <f t="shared" si="55"/>
        <v>8.2933080505516177E-3</v>
      </c>
      <c r="EA80" s="26">
        <v>39355</v>
      </c>
      <c r="EB80" s="27">
        <v>5725.97</v>
      </c>
      <c r="EC80" s="27">
        <f t="shared" si="56"/>
        <v>9.8302890711665647E-3</v>
      </c>
      <c r="ED80" s="26">
        <v>39355</v>
      </c>
      <c r="EE80" s="27">
        <v>14019.03</v>
      </c>
      <c r="EF80" s="27">
        <f t="shared" si="57"/>
        <v>4.0689931630403464E-2</v>
      </c>
      <c r="EG80" s="26">
        <v>39355</v>
      </c>
      <c r="EH80" s="27">
        <v>3628.43</v>
      </c>
      <c r="EI80" s="27">
        <f t="shared" si="58"/>
        <v>1.3655347739240931E-2</v>
      </c>
      <c r="EK80" s="26">
        <v>39353</v>
      </c>
      <c r="EL80" s="27">
        <v>77.718999999999994</v>
      </c>
      <c r="EM80" s="27">
        <f t="shared" si="59"/>
        <v>-3.8024037330890881E-2</v>
      </c>
      <c r="EO80" s="26">
        <v>39353</v>
      </c>
      <c r="EP80" s="27">
        <v>7867.4210000000003</v>
      </c>
      <c r="EQ80" s="27">
        <f t="shared" si="60"/>
        <v>2.7354611376608995E-2</v>
      </c>
      <c r="ES80" s="26">
        <v>39353</v>
      </c>
      <c r="ET80" s="27">
        <v>1398.8898999999999</v>
      </c>
      <c r="EU80" s="27">
        <f t="shared" si="61"/>
        <v>0.11038183154872416</v>
      </c>
      <c r="EW80" s="26">
        <v>39353</v>
      </c>
      <c r="EX80" s="27">
        <v>1857.2293999999999</v>
      </c>
      <c r="EY80" s="27">
        <f t="shared" si="62"/>
        <v>4.786705275920311E-2</v>
      </c>
      <c r="FA80" s="26">
        <v>39353</v>
      </c>
      <c r="FB80" s="27">
        <v>157.80930000000001</v>
      </c>
      <c r="FC80" s="27">
        <f t="shared" si="63"/>
        <v>7.1228362175257409E-3</v>
      </c>
      <c r="FE80" s="26">
        <v>39353</v>
      </c>
      <c r="FF80" s="27">
        <v>973.68820000000005</v>
      </c>
      <c r="FG80" s="27">
        <f t="shared" si="64"/>
        <v>3.6713982509911203E-2</v>
      </c>
      <c r="FI80" s="6">
        <f>VLOOKUP($A80,Funds!$A:$CD,MATCH(Factors!FI$1,Funds!$1:$1,0),FALSE)</f>
        <v>1.1299999999999999E-2</v>
      </c>
      <c r="FJ80" s="6">
        <f>VLOOKUP($A80,Funds!$A:$CD,MATCH(Factors!FJ$1,Funds!$1:$1,0),FALSE)</f>
        <v>1.1325E-2</v>
      </c>
    </row>
    <row r="81" spans="1:166" x14ac:dyDescent="0.25">
      <c r="A81" s="26">
        <f t="shared" si="65"/>
        <v>39325</v>
      </c>
      <c r="B81" s="26">
        <v>39325</v>
      </c>
      <c r="C81" s="27">
        <v>944.35329999999999</v>
      </c>
      <c r="D81" s="27">
        <f t="shared" si="66"/>
        <v>1.0963133455552665E-2</v>
      </c>
      <c r="E81" s="26">
        <v>39325</v>
      </c>
      <c r="F81" s="27">
        <v>631.04160000000002</v>
      </c>
      <c r="G81" s="27">
        <f t="shared" si="67"/>
        <v>1.5896198029709874E-2</v>
      </c>
      <c r="H81" s="26">
        <v>39325</v>
      </c>
      <c r="I81" s="27">
        <v>1387.3857</v>
      </c>
      <c r="J81" s="27">
        <f t="shared" si="68"/>
        <v>2.8626646939133193E-2</v>
      </c>
      <c r="K81" s="26">
        <v>39325</v>
      </c>
      <c r="L81" s="27">
        <v>2054.9899999999998</v>
      </c>
      <c r="M81" s="27">
        <f t="shared" si="69"/>
        <v>1.2175720470676277E-2</v>
      </c>
      <c r="N81" s="26">
        <v>39325</v>
      </c>
      <c r="O81" s="27">
        <v>1547.11</v>
      </c>
      <c r="P81" s="27">
        <f t="shared" si="70"/>
        <v>1.4957520782680644E-2</v>
      </c>
      <c r="Q81" s="26"/>
      <c r="S81" s="27" t="e">
        <f t="shared" si="71"/>
        <v>#DIV/0!</v>
      </c>
      <c r="T81" s="26">
        <v>39325</v>
      </c>
      <c r="U81" s="27">
        <v>1628.0326</v>
      </c>
      <c r="V81" s="27">
        <f t="shared" si="72"/>
        <v>1.4963618210501517E-2</v>
      </c>
      <c r="W81" s="26">
        <v>39325</v>
      </c>
      <c r="X81" s="27">
        <v>111.69759999999999</v>
      </c>
      <c r="Y81" s="27">
        <f t="shared" si="73"/>
        <v>4.7552594459950193E-2</v>
      </c>
      <c r="Z81" s="26">
        <v>39325</v>
      </c>
      <c r="AA81" s="27">
        <v>139.72999999999999</v>
      </c>
      <c r="AB81" s="27">
        <f t="shared" si="74"/>
        <v>-4.2814084121112539E-2</v>
      </c>
      <c r="AC81" s="26">
        <v>39325</v>
      </c>
      <c r="AD81" s="27">
        <v>790.63099999999997</v>
      </c>
      <c r="AE81" s="27">
        <f t="shared" si="75"/>
        <v>-1.3033784728463949E-2</v>
      </c>
      <c r="AF81" s="26">
        <v>39325</v>
      </c>
      <c r="AG81" s="27">
        <v>269.18849999999998</v>
      </c>
      <c r="AH81" s="27">
        <f t="shared" si="76"/>
        <v>-4.1288332742719924E-2</v>
      </c>
      <c r="AI81" s="26">
        <v>39325</v>
      </c>
      <c r="AJ81" s="27">
        <v>76.849999999999994</v>
      </c>
      <c r="AK81" s="27">
        <f t="shared" si="77"/>
        <v>-5.4386612526147404E-2</v>
      </c>
      <c r="AL81" s="26">
        <v>39325</v>
      </c>
      <c r="AM81" s="27">
        <v>129.3929</v>
      </c>
      <c r="AN81" s="27">
        <f t="shared" si="78"/>
        <v>6.1718890941779847E-3</v>
      </c>
      <c r="AO81" s="26">
        <v>39325</v>
      </c>
      <c r="AP81" s="27">
        <v>308.76</v>
      </c>
      <c r="AQ81" s="27">
        <f t="shared" si="79"/>
        <v>-4.7331070657204655E-2</v>
      </c>
      <c r="AR81" s="26">
        <v>39325</v>
      </c>
      <c r="AS81" s="27">
        <v>1331.34</v>
      </c>
      <c r="AT81" s="27">
        <f t="shared" si="80"/>
        <v>1.225650461519745E-2</v>
      </c>
      <c r="AU81" s="26">
        <v>39325</v>
      </c>
      <c r="AV81" s="27">
        <v>889.09</v>
      </c>
      <c r="AW81" s="27">
        <f t="shared" si="81"/>
        <v>1.3635379020213723E-2</v>
      </c>
      <c r="AY81" s="27">
        <f t="shared" si="82"/>
        <v>-4.9330645741572088E-3</v>
      </c>
      <c r="AZ81" s="27">
        <f t="shared" si="83"/>
        <v>-2.7818003120043677E-3</v>
      </c>
      <c r="BA81" s="27">
        <f t="shared" si="47"/>
        <v>1.3788744050162727E-3</v>
      </c>
      <c r="BC81" s="26">
        <v>39325</v>
      </c>
      <c r="BD81" s="27">
        <v>1176.31</v>
      </c>
      <c r="BE81" s="27">
        <f t="shared" si="84"/>
        <v>1.4401393571976895E-2</v>
      </c>
      <c r="BF81" s="26">
        <v>39325</v>
      </c>
      <c r="BG81" s="27">
        <v>1003.96</v>
      </c>
      <c r="BH81" s="27">
        <f t="shared" si="85"/>
        <v>1.2403444729040203E-2</v>
      </c>
      <c r="BI81" s="26"/>
      <c r="BK81" s="27" t="e">
        <f t="shared" si="86"/>
        <v>#DIV/0!</v>
      </c>
      <c r="BL81" s="26">
        <v>39325</v>
      </c>
      <c r="BM81" s="27">
        <v>316.91000000000003</v>
      </c>
      <c r="BN81" s="27">
        <f t="shared" si="45"/>
        <v>-1.0830888320119803E-2</v>
      </c>
      <c r="BP81" s="26">
        <v>39294</v>
      </c>
      <c r="BQ81" s="27">
        <v>-4.0000000000000001E-3</v>
      </c>
      <c r="BR81" s="27">
        <f t="shared" si="46"/>
        <v>-4.0000000000000001E-3</v>
      </c>
      <c r="BT81" s="26">
        <v>39325</v>
      </c>
      <c r="BU81" s="27">
        <v>965.43</v>
      </c>
      <c r="BV81" s="27">
        <f t="shared" si="48"/>
        <v>2.0366534201403441E-2</v>
      </c>
      <c r="BX81" s="6">
        <f>VLOOKUP($A81,Replications!$A:$AK,MATCH(BX$2,Replications!$1:$1,0),FALSE)</f>
        <v>-7.9000000000000008E-3</v>
      </c>
      <c r="BY81" s="6">
        <f>VLOOKUP($A81,Replications!$A:$AK,MATCH(BY$2,Replications!$1:$1,0),FALSE)</f>
        <v>2.0899999999999998E-2</v>
      </c>
      <c r="BZ81" s="6">
        <f>VLOOKUP($A81,Replications!$A:$AK,MATCH(BZ$2,Replications!$1:$1,0),FALSE)</f>
        <v>1.41E-2</v>
      </c>
      <c r="CA81" s="6">
        <f>VLOOKUP($A81,Replications!$A:$AK,MATCH(CA$2,Replications!$1:$1,0),FALSE)</f>
        <v>-1.6000000000000001E-3</v>
      </c>
      <c r="CB81" s="6">
        <f>VLOOKUP($A81,Replications!$A:$AK,MATCH(CB$2,Replications!$1:$1,0),FALSE)</f>
        <v>-5.9999999999999995E-4</v>
      </c>
      <c r="CC81" s="6">
        <f>VLOOKUP($A81,Replications!$A:$AK,MATCH(CC$2,Replications!$1:$1,0),FALSE)</f>
        <v>1.47E-2</v>
      </c>
      <c r="CD81" s="6">
        <f>VLOOKUP($A81,Replications!$A:$AK,MATCH(CD$2,Replications!$1:$1,0),FALSE)</f>
        <v>-4.4999999999999998E-2</v>
      </c>
      <c r="CE81" s="6">
        <f>VLOOKUP($A81,Replications!$A:$AK,MATCH(CE$2,Replications!$1:$1,0),FALSE)</f>
        <v>1.49E-2</v>
      </c>
      <c r="CF81" s="6">
        <f>VLOOKUP($A81,Replications!$A:$AK,MATCH(CF$2,Replications!$1:$1,0),FALSE)</f>
        <v>-7.7142857142857167E-4</v>
      </c>
      <c r="CG81" s="6" t="str">
        <f>VLOOKUP($A81,Replications!$A:$AK,MATCH(CG$2,Replications!$1:$1,0),FALSE)</f>
        <v>NA</v>
      </c>
      <c r="CH81" s="113">
        <f>VLOOKUP($A81,'[1]Formated Data'!$A:$ZZ,MATCH(CH$1,'[1]Formated Data'!$1:$1,0),FALSE)</f>
        <v>-4.5100000000000001E-2</v>
      </c>
      <c r="CI81" s="113">
        <f>VLOOKUP($A81,'[1]Formated Data'!$A:$ZZ,MATCH(CI$1,'[1]Formated Data'!$1:$1,0),FALSE)</f>
        <v>-1.8100000000000002E-2</v>
      </c>
      <c r="CJ81" s="113">
        <f>VLOOKUP($A81,'[1]Formated Data'!$A:$ZZ,MATCH(CJ$1,'[1]Formated Data'!$1:$1,0),FALSE)</f>
        <v>-3.49E-2</v>
      </c>
      <c r="CK81" s="113">
        <f>VLOOKUP($A81,'[1]Formated Data'!$A:$ZZ,MATCH(CK$1,'[1]Formated Data'!$1:$1,0),FALSE)</f>
        <v>-6.6E-3</v>
      </c>
      <c r="CL81" s="113">
        <f>VLOOKUP($A81,'[1]Formated Data'!$A:$ZZ,MATCH(CL$1,'[1]Formated Data'!$1:$1,0),FALSE)</f>
        <v>5.3400000000000003E-2</v>
      </c>
      <c r="CM81" s="113">
        <f>VLOOKUP($A81,'[1]Formated Data'!$A:$ZZ,MATCH(CM$1,'[1]Formated Data'!$1:$1,0),FALSE)</f>
        <v>1.01E-2</v>
      </c>
      <c r="CN81" s="113">
        <f>VLOOKUP($A81,'[1]Formated Data'!$A:$ZZ,MATCH(CN$1,'[1]Formated Data'!$1:$1,0),FALSE)</f>
        <v>6.7999999999999996E-3</v>
      </c>
      <c r="CO81" s="113">
        <f>VLOOKUP($A81,'[1]Formated Data'!$A:$ZZ,MATCH(CO$1,'[1]Formated Data'!$1:$1,0),FALSE)</f>
        <v>-2.8000000000000001E-2</v>
      </c>
      <c r="CP81" s="113">
        <f>VLOOKUP($A81,'[1]Formated Data'!$A:$ZZ,MATCH(CP$1,'[1]Formated Data'!$1:$1,0),FALSE)</f>
        <v>2E-3</v>
      </c>
      <c r="CQ81" s="113">
        <f>VLOOKUP($A81,'[1]Formated Data'!$A:$ZZ,MATCH(CQ$1,'[1]Formated Data'!$1:$1,0),FALSE)</f>
        <v>4.7999999999999996E-3</v>
      </c>
      <c r="CR81" s="113">
        <f>VLOOKUP($A81,'[1]Formated Data'!$A:$ZZ,MATCH(CR$1,'[1]Formated Data'!$1:$1,0),FALSE)</f>
        <v>-1.38E-2</v>
      </c>
      <c r="CS81" s="113">
        <f>VLOOKUP($A81,'[1]Formated Data'!$A:$ZZ,MATCH(CS$1,'[1]Formated Data'!$1:$1,0),FALSE)</f>
        <v>1.0999999999999999E-2</v>
      </c>
      <c r="CT81" s="113">
        <f>VLOOKUP($A81,'[1]Formated Data'!$A:$ZZ,MATCH(CT$1,'[1]Formated Data'!$1:$1,0),FALSE)</f>
        <v>-1.9300000000000001E-2</v>
      </c>
      <c r="CU81" s="113">
        <f>VLOOKUP($A81,'[1]Formated Data'!$A:$ZZ,MATCH(CU$1,'[1]Formated Data'!$1:$1,0),FALSE)</f>
        <v>-1.6400000000000001E-2</v>
      </c>
      <c r="CV81" s="113">
        <f>VLOOKUP($A81,'[1]Formated Data'!$A:$ZZ,MATCH(CV$1,'[1]Formated Data'!$1:$1,0),FALSE)</f>
        <v>2.35E-2</v>
      </c>
      <c r="CW81" s="113">
        <f>VLOOKUP($A81,'[1]Formated Data'!$A:$ZZ,MATCH(CW$1,'[1]Formated Data'!$1:$1,0),FALSE)</f>
        <v>2.9700000000000001E-2</v>
      </c>
      <c r="CX81" s="113">
        <f>VLOOKUP($A81,'[1]Formated Data'!$A:$ZZ,MATCH(CX$1,'[1]Formated Data'!$1:$1,0),FALSE)</f>
        <v>-8.3000000000000001E-3</v>
      </c>
      <c r="CY81" s="113">
        <f>VLOOKUP($A81,'[1]Formated Data'!$A:$ZZ,MATCH(CY$1,'[1]Formated Data'!$1:$1,0),FALSE)</f>
        <v>-5.5599999999999997E-2</v>
      </c>
      <c r="CZ81" s="113">
        <f>VLOOKUP($A81,'[1]Formated Data'!$A:$ZZ,MATCH(CZ$1,'[1]Formated Data'!$1:$1,0),FALSE)</f>
        <v>-8.8000000000000005E-3</v>
      </c>
      <c r="DA81" s="113">
        <f>VLOOKUP($A81,'[1]Formated Data'!$A:$ZZ,MATCH(DA$1,'[1]Formated Data'!$1:$1,0),FALSE)</f>
        <v>3.7199999999999997E-2</v>
      </c>
      <c r="DB81" s="113" t="e">
        <f>VLOOKUP($A81,'[1]Formated Data'!$A:$ZZ,MATCH(DB$1,'[1]Formated Data'!$1:$1,0),FALSE)</f>
        <v>#N/A</v>
      </c>
      <c r="DC81" s="113">
        <f>VLOOKUP($A81,'[1]Formated Data'!$A:$ZZ,MATCH(DC$1,'[1]Formated Data'!$1:$1,0),FALSE)</f>
        <v>-1.0800000000000001E-2</v>
      </c>
      <c r="DD81" s="113">
        <f>VLOOKUP($A81,'[1]Formated Data'!$A:$ZZ,MATCH(DD$1,'[1]Formated Data'!$1:$1,0),FALSE)</f>
        <v>-4.7E-2</v>
      </c>
      <c r="DF81" s="26">
        <v>39325</v>
      </c>
      <c r="DG81" s="27">
        <v>5287.4041999999999</v>
      </c>
      <c r="DH81" s="27">
        <f t="shared" si="49"/>
        <v>-2.1766465162016635E-2</v>
      </c>
      <c r="DI81" s="26">
        <v>39325</v>
      </c>
      <c r="DJ81" s="27">
        <v>9859.68</v>
      </c>
      <c r="DK81" s="27">
        <f t="shared" si="50"/>
        <v>-1.5320944883147947E-2</v>
      </c>
      <c r="DL81" s="26">
        <v>39325</v>
      </c>
      <c r="DM81" s="27">
        <v>11562.71</v>
      </c>
      <c r="DN81" s="27">
        <f t="shared" si="51"/>
        <v>-2.110978102041472E-2</v>
      </c>
      <c r="DO81" s="26">
        <v>39325</v>
      </c>
      <c r="DP81" s="27">
        <v>7154.47</v>
      </c>
      <c r="DQ81" s="27">
        <f t="shared" si="52"/>
        <v>-6.8808612944958325E-3</v>
      </c>
      <c r="DR81" s="26">
        <v>39325</v>
      </c>
      <c r="DS81" s="27">
        <v>8240.5</v>
      </c>
      <c r="DT81" s="27">
        <f t="shared" si="53"/>
        <v>-2.5484862819299958E-2</v>
      </c>
      <c r="DU81" s="26">
        <v>39325</v>
      </c>
      <c r="DV81" s="27">
        <v>5286.12</v>
      </c>
      <c r="DW81" s="27">
        <f t="shared" si="54"/>
        <v>-1.0189980788459563E-2</v>
      </c>
      <c r="DX81" s="26">
        <v>39325</v>
      </c>
      <c r="DY81" s="27">
        <v>3839.24</v>
      </c>
      <c r="DZ81" s="27">
        <f t="shared" si="55"/>
        <v>-1.2861058401855474E-2</v>
      </c>
      <c r="EA81" s="26">
        <v>39325</v>
      </c>
      <c r="EB81" s="27">
        <v>5670.23</v>
      </c>
      <c r="EC81" s="27">
        <f t="shared" si="56"/>
        <v>3.6693512700238795E-3</v>
      </c>
      <c r="ED81" s="26">
        <v>39325</v>
      </c>
      <c r="EE81" s="27">
        <v>13470.9</v>
      </c>
      <c r="EF81" s="27">
        <f t="shared" si="57"/>
        <v>-1.511950108570892E-2</v>
      </c>
      <c r="EG81" s="26">
        <v>39325</v>
      </c>
      <c r="EH81" s="27">
        <v>3579.55</v>
      </c>
      <c r="EI81" s="27">
        <f t="shared" si="58"/>
        <v>-7.5551735610513981E-3</v>
      </c>
      <c r="EK81" s="26">
        <v>39325</v>
      </c>
      <c r="EL81" s="27">
        <v>80.790999999999997</v>
      </c>
      <c r="EM81" s="27">
        <f t="shared" si="59"/>
        <v>2.5999752383309982E-4</v>
      </c>
      <c r="EO81" s="26">
        <v>39325</v>
      </c>
      <c r="EP81" s="27">
        <v>7657.9409999999998</v>
      </c>
      <c r="EQ81" s="27">
        <f t="shared" si="60"/>
        <v>-2.0734826207112755E-3</v>
      </c>
      <c r="ES81" s="26">
        <v>39325</v>
      </c>
      <c r="ET81" s="27">
        <v>1259.8278</v>
      </c>
      <c r="EU81" s="27">
        <f t="shared" si="61"/>
        <v>-2.0973535551172873E-2</v>
      </c>
      <c r="EW81" s="26">
        <v>39325</v>
      </c>
      <c r="EX81" s="27">
        <v>1772.3903</v>
      </c>
      <c r="EY81" s="27">
        <f t="shared" si="62"/>
        <v>-3.0373470158528981E-4</v>
      </c>
      <c r="FA81" s="26">
        <v>39325</v>
      </c>
      <c r="FB81" s="27">
        <v>156.69319999999999</v>
      </c>
      <c r="FC81" s="27">
        <f t="shared" si="63"/>
        <v>-6.8987721643258837E-3</v>
      </c>
      <c r="FE81" s="26">
        <v>39325</v>
      </c>
      <c r="FF81" s="27">
        <v>939.20619999999997</v>
      </c>
      <c r="FG81" s="27">
        <f t="shared" si="64"/>
        <v>-1.6695030374730857E-2</v>
      </c>
      <c r="FI81" s="6">
        <f>VLOOKUP($A81,Funds!$A:$CD,MATCH(Factors!FI$1,Funds!$1:$1,0),FALSE)</f>
        <v>-2.5999999999999999E-3</v>
      </c>
      <c r="FJ81" s="6">
        <f>VLOOKUP($A81,Funds!$A:$CD,MATCH(Factors!FJ$1,Funds!$1:$1,0),FALSE)</f>
        <v>-4.0499999999999998E-3</v>
      </c>
    </row>
    <row r="82" spans="1:166" x14ac:dyDescent="0.25">
      <c r="A82" s="26">
        <f t="shared" si="65"/>
        <v>39294</v>
      </c>
      <c r="B82" s="26">
        <v>39294</v>
      </c>
      <c r="C82" s="27">
        <v>934.11249999999995</v>
      </c>
      <c r="D82" s="27">
        <f t="shared" si="66"/>
        <v>-4.6185020883887984E-2</v>
      </c>
      <c r="E82" s="26">
        <v>39294</v>
      </c>
      <c r="F82" s="27">
        <v>621.16740000000004</v>
      </c>
      <c r="G82" s="27">
        <f t="shared" si="67"/>
        <v>-1.5603160124067039E-2</v>
      </c>
      <c r="H82" s="26">
        <v>39294</v>
      </c>
      <c r="I82" s="27">
        <v>1348.7747999999999</v>
      </c>
      <c r="J82" s="27">
        <f t="shared" si="68"/>
        <v>2.6250842670554331E-2</v>
      </c>
      <c r="K82" s="26">
        <v>39294</v>
      </c>
      <c r="L82" s="27">
        <v>2030.27</v>
      </c>
      <c r="M82" s="27">
        <f t="shared" si="69"/>
        <v>-5.8115367842860755E-2</v>
      </c>
      <c r="N82" s="26">
        <v>39294</v>
      </c>
      <c r="O82" s="27">
        <v>1524.3100999999999</v>
      </c>
      <c r="P82" s="27">
        <f t="shared" si="70"/>
        <v>-2.9293577109387514E-2</v>
      </c>
      <c r="Q82" s="26"/>
      <c r="S82" s="27" t="e">
        <f t="shared" si="71"/>
        <v>#DIV/0!</v>
      </c>
      <c r="T82" s="26">
        <v>39294</v>
      </c>
      <c r="U82" s="27">
        <v>1604.0305000000001</v>
      </c>
      <c r="V82" s="27">
        <f t="shared" si="72"/>
        <v>-3.0963451705381173E-2</v>
      </c>
      <c r="W82" s="26">
        <v>39294</v>
      </c>
      <c r="X82" s="27">
        <v>106.6272</v>
      </c>
      <c r="Y82" s="27">
        <f t="shared" si="73"/>
        <v>-3.6458832225754523E-2</v>
      </c>
      <c r="Z82" s="26">
        <v>39294</v>
      </c>
      <c r="AA82" s="27">
        <v>145.97999999999999</v>
      </c>
      <c r="AB82" s="27">
        <f t="shared" si="74"/>
        <v>-1.5378389316066388E-2</v>
      </c>
      <c r="AC82" s="26">
        <v>39294</v>
      </c>
      <c r="AD82" s="27">
        <v>801.072</v>
      </c>
      <c r="AE82" s="27">
        <f t="shared" si="75"/>
        <v>-5.0611875843790122E-3</v>
      </c>
      <c r="AF82" s="26">
        <v>39294</v>
      </c>
      <c r="AG82" s="27">
        <v>280.78149999999999</v>
      </c>
      <c r="AH82" s="27">
        <f t="shared" si="76"/>
        <v>3.0751683341617486E-2</v>
      </c>
      <c r="AI82" s="26">
        <v>39294</v>
      </c>
      <c r="AJ82" s="27">
        <v>81.27</v>
      </c>
      <c r="AK82" s="27">
        <f t="shared" si="77"/>
        <v>2.9124984171204238E-2</v>
      </c>
      <c r="AL82" s="26">
        <v>39294</v>
      </c>
      <c r="AM82" s="27">
        <v>128.5992</v>
      </c>
      <c r="AN82" s="27">
        <f t="shared" si="78"/>
        <v>-5.9350529887838288E-3</v>
      </c>
      <c r="AO82" s="26">
        <v>39294</v>
      </c>
      <c r="AP82" s="27">
        <v>324.10000000000002</v>
      </c>
      <c r="AQ82" s="27">
        <f t="shared" si="79"/>
        <v>2.6477481472097386E-2</v>
      </c>
      <c r="AR82" s="26">
        <v>39294</v>
      </c>
      <c r="AS82" s="27">
        <v>1315.22</v>
      </c>
      <c r="AT82" s="27">
        <f t="shared" si="80"/>
        <v>8.3413833816337046E-3</v>
      </c>
      <c r="AU82" s="26">
        <v>39294</v>
      </c>
      <c r="AV82" s="27">
        <v>877.13</v>
      </c>
      <c r="AW82" s="27">
        <f t="shared" si="81"/>
        <v>-3.5410686989321816E-2</v>
      </c>
      <c r="AY82" s="27">
        <f t="shared" si="82"/>
        <v>-3.0581860759820945E-2</v>
      </c>
      <c r="AZ82" s="27">
        <f t="shared" si="83"/>
        <v>-2.882179073347324E-2</v>
      </c>
      <c r="BA82" s="27">
        <f t="shared" si="47"/>
        <v>-4.375207037095552E-2</v>
      </c>
      <c r="BC82" s="26">
        <v>39294</v>
      </c>
      <c r="BD82" s="27">
        <v>1159.6099999999999</v>
      </c>
      <c r="BE82" s="27">
        <f t="shared" si="84"/>
        <v>5.5671658616531783E-3</v>
      </c>
      <c r="BF82" s="26">
        <v>39294</v>
      </c>
      <c r="BG82" s="27">
        <v>991.66</v>
      </c>
      <c r="BH82" s="27">
        <f t="shared" si="85"/>
        <v>-9.9537753461856893E-3</v>
      </c>
      <c r="BI82" s="26"/>
      <c r="BK82" s="27" t="e">
        <f t="shared" si="86"/>
        <v>#DIV/0!</v>
      </c>
      <c r="BL82" s="26">
        <v>39294</v>
      </c>
      <c r="BM82" s="27">
        <v>320.38</v>
      </c>
      <c r="BN82" s="27">
        <f t="shared" si="45"/>
        <v>-1.1142319207382956E-2</v>
      </c>
      <c r="BP82" s="26">
        <v>39263</v>
      </c>
      <c r="BQ82" s="27">
        <v>2.5000000000000001E-4</v>
      </c>
      <c r="BR82" s="27">
        <f t="shared" si="46"/>
        <v>2.5000000000000001E-4</v>
      </c>
      <c r="BT82" s="26">
        <v>39294</v>
      </c>
      <c r="BU82" s="27">
        <v>946.16</v>
      </c>
      <c r="BV82" s="27">
        <f t="shared" si="48"/>
        <v>-1.3286056940243984E-2</v>
      </c>
      <c r="BX82" s="6">
        <f>VLOOKUP($A82,Replications!$A:$AK,MATCH(BX$2,Replications!$1:$1,0),FALSE)</f>
        <v>-4.1200000000000001E-2</v>
      </c>
      <c r="BY82" s="6">
        <f>VLOOKUP($A82,Replications!$A:$AK,MATCH(BY$2,Replications!$1:$1,0),FALSE)</f>
        <v>-6.1699999999999998E-2</v>
      </c>
      <c r="BZ82" s="6">
        <f>VLOOKUP($A82,Replications!$A:$AK,MATCH(BZ$2,Replications!$1:$1,0),FALSE)</f>
        <v>-7.0499999999999993E-2</v>
      </c>
      <c r="CA82" s="6">
        <f>VLOOKUP($A82,Replications!$A:$AK,MATCH(CA$2,Replications!$1:$1,0),FALSE)</f>
        <v>-0.1236</v>
      </c>
      <c r="CB82" s="6">
        <f>VLOOKUP($A82,Replications!$A:$AK,MATCH(CB$2,Replications!$1:$1,0),FALSE)</f>
        <v>-6.59E-2</v>
      </c>
      <c r="CC82" s="6">
        <f>VLOOKUP($A82,Replications!$A:$AK,MATCH(CC$2,Replications!$1:$1,0),FALSE)</f>
        <v>-3.4500000000000003E-2</v>
      </c>
      <c r="CD82" s="6">
        <f>VLOOKUP($A82,Replications!$A:$AK,MATCH(CD$2,Replications!$1:$1,0),FALSE)</f>
        <v>-4.0599999999999997E-2</v>
      </c>
      <c r="CE82" s="6">
        <f>VLOOKUP($A82,Replications!$A:$AK,MATCH(CE$2,Replications!$1:$1,0),FALSE)</f>
        <v>-3.15E-2</v>
      </c>
      <c r="CF82" s="6">
        <f>VLOOKUP($A82,Replications!$A:$AK,MATCH(CF$2,Replications!$1:$1,0),FALSE)</f>
        <v>-6.257142857142857E-2</v>
      </c>
      <c r="CG82" s="6" t="str">
        <f>VLOOKUP($A82,Replications!$A:$AK,MATCH(CG$2,Replications!$1:$1,0),FALSE)</f>
        <v>NA</v>
      </c>
      <c r="CH82" s="113">
        <f>VLOOKUP($A82,'[1]Formated Data'!$A:$ZZ,MATCH(CH$1,'[1]Formated Data'!$1:$1,0),FALSE)</f>
        <v>1.26E-2</v>
      </c>
      <c r="CI82" s="113">
        <f>VLOOKUP($A82,'[1]Formated Data'!$A:$ZZ,MATCH(CI$1,'[1]Formated Data'!$1:$1,0),FALSE)</f>
        <v>3.04E-2</v>
      </c>
      <c r="CJ82" s="113">
        <f>VLOOKUP($A82,'[1]Formated Data'!$A:$ZZ,MATCH(CJ$1,'[1]Formated Data'!$1:$1,0),FALSE)</f>
        <v>2.0299999999999999E-2</v>
      </c>
      <c r="CK82" s="113">
        <f>VLOOKUP($A82,'[1]Formated Data'!$A:$ZZ,MATCH(CK$1,'[1]Formated Data'!$1:$1,0),FALSE)</f>
        <v>7.7999999999999996E-3</v>
      </c>
      <c r="CL82" s="113">
        <f>VLOOKUP($A82,'[1]Formated Data'!$A:$ZZ,MATCH(CL$1,'[1]Formated Data'!$1:$1,0),FALSE)</f>
        <v>2.5999999999999999E-3</v>
      </c>
      <c r="CM82" s="113">
        <f>VLOOKUP($A82,'[1]Formated Data'!$A:$ZZ,MATCH(CM$1,'[1]Formated Data'!$1:$1,0),FALSE)</f>
        <v>-6.1000000000000004E-3</v>
      </c>
      <c r="CN82" s="113">
        <f>VLOOKUP($A82,'[1]Formated Data'!$A:$ZZ,MATCH(CN$1,'[1]Formated Data'!$1:$1,0),FALSE)</f>
        <v>-3.3099999999999997E-2</v>
      </c>
      <c r="CO82" s="113">
        <f>VLOOKUP($A82,'[1]Formated Data'!$A:$ZZ,MATCH(CO$1,'[1]Formated Data'!$1:$1,0),FALSE)</f>
        <v>0.03</v>
      </c>
      <c r="CP82" s="113">
        <f>VLOOKUP($A82,'[1]Formated Data'!$A:$ZZ,MATCH(CP$1,'[1]Formated Data'!$1:$1,0),FALSE)</f>
        <v>-1.18E-2</v>
      </c>
      <c r="CQ82" s="113">
        <f>VLOOKUP($A82,'[1]Formated Data'!$A:$ZZ,MATCH(CQ$1,'[1]Formated Data'!$1:$1,0),FALSE)</f>
        <v>-9.7000000000000003E-3</v>
      </c>
      <c r="CR82" s="113">
        <f>VLOOKUP($A82,'[1]Formated Data'!$A:$ZZ,MATCH(CR$1,'[1]Formated Data'!$1:$1,0),FALSE)</f>
        <v>-6.0000000000000001E-3</v>
      </c>
      <c r="CS82" s="113">
        <f>VLOOKUP($A82,'[1]Formated Data'!$A:$ZZ,MATCH(CS$1,'[1]Formated Data'!$1:$1,0),FALSE)</f>
        <v>5.0999999999999997E-2</v>
      </c>
      <c r="CT82" s="113">
        <f>VLOOKUP($A82,'[1]Formated Data'!$A:$ZZ,MATCH(CT$1,'[1]Formated Data'!$1:$1,0),FALSE)</f>
        <v>-9.7000000000000003E-3</v>
      </c>
      <c r="CU82" s="113">
        <f>VLOOKUP($A82,'[1]Formated Data'!$A:$ZZ,MATCH(CU$1,'[1]Formated Data'!$1:$1,0),FALSE)</f>
        <v>3.44E-2</v>
      </c>
      <c r="CV82" s="113">
        <f>VLOOKUP($A82,'[1]Formated Data'!$A:$ZZ,MATCH(CV$1,'[1]Formated Data'!$1:$1,0),FALSE)</f>
        <v>1.8700000000000001E-2</v>
      </c>
      <c r="CW82" s="113">
        <f>VLOOKUP($A82,'[1]Formated Data'!$A:$ZZ,MATCH(CW$1,'[1]Formated Data'!$1:$1,0),FALSE)</f>
        <v>2.4400000000000002E-2</v>
      </c>
      <c r="CX82" s="113">
        <f>VLOOKUP($A82,'[1]Formated Data'!$A:$ZZ,MATCH(CX$1,'[1]Formated Data'!$1:$1,0),FALSE)</f>
        <v>8.0000000000000004E-4</v>
      </c>
      <c r="CY82" s="113">
        <f>VLOOKUP($A82,'[1]Formated Data'!$A:$ZZ,MATCH(CY$1,'[1]Formated Data'!$1:$1,0),FALSE)</f>
        <v>-1.32E-2</v>
      </c>
      <c r="CZ82" s="113">
        <f>VLOOKUP($A82,'[1]Formated Data'!$A:$ZZ,MATCH(CZ$1,'[1]Formated Data'!$1:$1,0),FALSE)</f>
        <v>-1.18E-2</v>
      </c>
      <c r="DA82" s="113">
        <f>VLOOKUP($A82,'[1]Formated Data'!$A:$ZZ,MATCH(DA$1,'[1]Formated Data'!$1:$1,0),FALSE)</f>
        <v>-1.1599999999999999E-2</v>
      </c>
      <c r="DB82" s="113" t="e">
        <f>VLOOKUP($A82,'[1]Formated Data'!$A:$ZZ,MATCH(DB$1,'[1]Formated Data'!$1:$1,0),FALSE)</f>
        <v>#N/A</v>
      </c>
      <c r="DC82" s="113">
        <f>VLOOKUP($A82,'[1]Formated Data'!$A:$ZZ,MATCH(DC$1,'[1]Formated Data'!$1:$1,0),FALSE)</f>
        <v>-7.7999999999999996E-3</v>
      </c>
      <c r="DD82" s="113">
        <f>VLOOKUP($A82,'[1]Formated Data'!$A:$ZZ,MATCH(DD$1,'[1]Formated Data'!$1:$1,0),FALSE)</f>
        <v>1.7000000000000001E-2</v>
      </c>
      <c r="DF82" s="26">
        <v>39294</v>
      </c>
      <c r="DG82" s="27">
        <v>5405.0531000000001</v>
      </c>
      <c r="DH82" s="27">
        <f t="shared" si="49"/>
        <v>3.3462987419869972E-3</v>
      </c>
      <c r="DI82" s="26">
        <v>39294</v>
      </c>
      <c r="DJ82" s="27">
        <v>10013.09</v>
      </c>
      <c r="DK82" s="27">
        <f t="shared" si="50"/>
        <v>7.9359130048040072E-4</v>
      </c>
      <c r="DL82" s="26">
        <v>39294</v>
      </c>
      <c r="DM82" s="27">
        <v>11812.06</v>
      </c>
      <c r="DN82" s="27">
        <f t="shared" si="51"/>
        <v>7.9306296035879242E-3</v>
      </c>
      <c r="DO82" s="26">
        <v>39294</v>
      </c>
      <c r="DP82" s="27">
        <v>7204.04</v>
      </c>
      <c r="DQ82" s="27">
        <f t="shared" si="52"/>
        <v>-5.8045017319662273E-3</v>
      </c>
      <c r="DR82" s="26">
        <v>39294</v>
      </c>
      <c r="DS82" s="27">
        <v>8456</v>
      </c>
      <c r="DT82" s="27">
        <f t="shared" si="53"/>
        <v>-1.4112094615391868E-2</v>
      </c>
      <c r="DU82" s="26">
        <v>39294</v>
      </c>
      <c r="DV82" s="27">
        <v>5340.54</v>
      </c>
      <c r="DW82" s="27">
        <f t="shared" si="54"/>
        <v>-4.753962411830015E-3</v>
      </c>
      <c r="DX82" s="26">
        <v>39294</v>
      </c>
      <c r="DY82" s="27">
        <v>3889.26</v>
      </c>
      <c r="DZ82" s="27">
        <f t="shared" si="55"/>
        <v>-7.5709441097441266E-3</v>
      </c>
      <c r="EA82" s="26">
        <v>39294</v>
      </c>
      <c r="EB82" s="27">
        <v>5649.5</v>
      </c>
      <c r="EC82" s="27">
        <f t="shared" si="56"/>
        <v>-7.6496781162996852E-3</v>
      </c>
      <c r="ED82" s="26">
        <v>39294</v>
      </c>
      <c r="EE82" s="27">
        <v>13677.7</v>
      </c>
      <c r="EF82" s="27">
        <f t="shared" si="57"/>
        <v>-1.0608093689757569E-2</v>
      </c>
      <c r="EG82" s="26">
        <v>39294</v>
      </c>
      <c r="EH82" s="27">
        <v>3606.8</v>
      </c>
      <c r="EI82" s="27">
        <f t="shared" si="58"/>
        <v>-8.9874735884776236E-3</v>
      </c>
      <c r="EK82" s="26">
        <v>39294</v>
      </c>
      <c r="EL82" s="27">
        <v>80.77</v>
      </c>
      <c r="EM82" s="27">
        <f t="shared" si="59"/>
        <v>-1.4038085937500111E-2</v>
      </c>
      <c r="EO82" s="26">
        <v>39294</v>
      </c>
      <c r="EP82" s="27">
        <v>7673.8526000000002</v>
      </c>
      <c r="EQ82" s="27">
        <f t="shared" si="60"/>
        <v>-3.7116351754752919E-2</v>
      </c>
      <c r="ES82" s="26">
        <v>39294</v>
      </c>
      <c r="ET82" s="27">
        <v>1286.8169</v>
      </c>
      <c r="EU82" s="27">
        <f t="shared" si="61"/>
        <v>5.3189547730270403E-2</v>
      </c>
      <c r="EW82" s="26">
        <v>39294</v>
      </c>
      <c r="EX82" s="27">
        <v>1772.9287999999999</v>
      </c>
      <c r="EY82" s="27">
        <f t="shared" si="62"/>
        <v>-2.1923745274441409E-2</v>
      </c>
      <c r="FA82" s="26">
        <v>39294</v>
      </c>
      <c r="FB82" s="27">
        <v>157.7817</v>
      </c>
      <c r="FC82" s="27">
        <f t="shared" si="63"/>
        <v>-3.4086380323930854E-2</v>
      </c>
      <c r="FE82" s="26">
        <v>39294</v>
      </c>
      <c r="FF82" s="27">
        <v>955.15250000000003</v>
      </c>
      <c r="FG82" s="27">
        <f t="shared" si="64"/>
        <v>1.6194273834994277E-2</v>
      </c>
      <c r="FI82" s="6">
        <f>VLOOKUP($A82,Funds!$A:$CD,MATCH(Factors!FI$1,Funds!$1:$1,0),FALSE)</f>
        <v>-4.3900000000000002E-2</v>
      </c>
      <c r="FJ82" s="6">
        <f>VLOOKUP($A82,Funds!$A:$CD,MATCH(Factors!FJ$1,Funds!$1:$1,0),FALSE)</f>
        <v>-4.3875000000000004E-2</v>
      </c>
    </row>
    <row r="83" spans="1:166" x14ac:dyDescent="0.25">
      <c r="A83" s="26">
        <f t="shared" si="65"/>
        <v>39263</v>
      </c>
      <c r="B83" s="26">
        <v>39262</v>
      </c>
      <c r="C83" s="27">
        <v>979.34349999999995</v>
      </c>
      <c r="D83" s="27">
        <f t="shared" si="66"/>
        <v>-2.3383116676550797E-2</v>
      </c>
      <c r="E83" s="26">
        <v>39262</v>
      </c>
      <c r="F83" s="27">
        <v>631.01319999999998</v>
      </c>
      <c r="G83" s="27">
        <f t="shared" si="67"/>
        <v>-1.4930746084587776E-2</v>
      </c>
      <c r="H83" s="26">
        <v>39262</v>
      </c>
      <c r="I83" s="27">
        <v>1314.2739999999999</v>
      </c>
      <c r="J83" s="27">
        <f t="shared" si="68"/>
        <v>4.1329717476483729E-3</v>
      </c>
      <c r="K83" s="26">
        <v>39262</v>
      </c>
      <c r="L83" s="27">
        <v>2155.54</v>
      </c>
      <c r="M83" s="27">
        <f t="shared" si="69"/>
        <v>-1.7144323533578532E-2</v>
      </c>
      <c r="N83" s="26">
        <v>39262</v>
      </c>
      <c r="O83" s="27">
        <v>1570.3100999999999</v>
      </c>
      <c r="P83" s="27">
        <f t="shared" si="70"/>
        <v>-1.7297099408617345E-2</v>
      </c>
      <c r="Q83" s="26"/>
      <c r="S83" s="27" t="e">
        <f t="shared" si="71"/>
        <v>#DIV/0!</v>
      </c>
      <c r="T83" s="26">
        <v>39262</v>
      </c>
      <c r="U83" s="27">
        <v>1655.2837999999999</v>
      </c>
      <c r="V83" s="27">
        <f t="shared" si="72"/>
        <v>-1.6615224558850894E-2</v>
      </c>
      <c r="W83" s="26">
        <v>39262</v>
      </c>
      <c r="X83" s="27">
        <v>110.6618</v>
      </c>
      <c r="Y83" s="27">
        <f t="shared" si="73"/>
        <v>-2.3458327339986429E-2</v>
      </c>
      <c r="Z83" s="26">
        <v>39262</v>
      </c>
      <c r="AA83" s="27">
        <v>148.26</v>
      </c>
      <c r="AB83" s="27">
        <f t="shared" si="74"/>
        <v>3.4468322634663595E-2</v>
      </c>
      <c r="AC83" s="26">
        <v>39262</v>
      </c>
      <c r="AD83" s="27">
        <v>805.14700000000005</v>
      </c>
      <c r="AE83" s="27">
        <f t="shared" si="75"/>
        <v>-7.1974292957690533E-3</v>
      </c>
      <c r="AF83" s="26">
        <v>39262</v>
      </c>
      <c r="AG83" s="27">
        <v>272.40460000000002</v>
      </c>
      <c r="AH83" s="27">
        <f t="shared" si="76"/>
        <v>1.2651988169569695E-2</v>
      </c>
      <c r="AI83" s="26">
        <v>39262</v>
      </c>
      <c r="AJ83" s="27">
        <v>78.97</v>
      </c>
      <c r="AK83" s="27">
        <f t="shared" si="77"/>
        <v>-1.398426769883887E-2</v>
      </c>
      <c r="AL83" s="26">
        <v>39262</v>
      </c>
      <c r="AM83" s="27">
        <v>129.36699999999999</v>
      </c>
      <c r="AN83" s="27">
        <f t="shared" si="78"/>
        <v>4.6845464330811382E-3</v>
      </c>
      <c r="AO83" s="26">
        <v>39262</v>
      </c>
      <c r="AP83" s="27">
        <v>315.74</v>
      </c>
      <c r="AQ83" s="27">
        <f t="shared" si="79"/>
        <v>1.3741732485712532E-2</v>
      </c>
      <c r="AR83" s="26">
        <v>39262</v>
      </c>
      <c r="AS83" s="27">
        <v>1304.3399999999999</v>
      </c>
      <c r="AT83" s="27">
        <f t="shared" si="80"/>
        <v>-2.9582406494370606E-3</v>
      </c>
      <c r="AU83" s="26">
        <v>39262</v>
      </c>
      <c r="AV83" s="27">
        <v>909.33</v>
      </c>
      <c r="AW83" s="27">
        <f t="shared" si="81"/>
        <v>-1.7959739081601755E-2</v>
      </c>
      <c r="AY83" s="27">
        <f t="shared" si="82"/>
        <v>-8.452370591963021E-3</v>
      </c>
      <c r="AZ83" s="27">
        <f t="shared" si="83"/>
        <v>1.5277587503881307E-4</v>
      </c>
      <c r="BA83" s="27">
        <f t="shared" si="47"/>
        <v>-1.5001498432164695E-2</v>
      </c>
      <c r="BC83" s="26">
        <v>39262</v>
      </c>
      <c r="BD83" s="27">
        <v>1153.19</v>
      </c>
      <c r="BE83" s="27">
        <f t="shared" si="84"/>
        <v>-6.7953973886381025E-3</v>
      </c>
      <c r="BF83" s="26">
        <v>39262</v>
      </c>
      <c r="BG83" s="27">
        <v>1001.63</v>
      </c>
      <c r="BH83" s="27">
        <f t="shared" si="85"/>
        <v>-3.1052500622045232E-3</v>
      </c>
      <c r="BI83" s="26"/>
      <c r="BK83" s="27" t="e">
        <f t="shared" si="86"/>
        <v>#DIV/0!</v>
      </c>
      <c r="BL83" s="26">
        <v>39263</v>
      </c>
      <c r="BM83" s="27">
        <v>323.99</v>
      </c>
      <c r="BN83" s="27">
        <f t="shared" si="45"/>
        <v>2.7545651501081903E-3</v>
      </c>
      <c r="BP83" s="26">
        <v>39233</v>
      </c>
      <c r="BQ83" s="27">
        <v>1.025E-2</v>
      </c>
      <c r="BR83" s="27">
        <f t="shared" si="46"/>
        <v>1.025E-2</v>
      </c>
      <c r="BT83" s="26">
        <v>39262</v>
      </c>
      <c r="BU83" s="27">
        <v>958.9</v>
      </c>
      <c r="BV83" s="27">
        <f t="shared" si="48"/>
        <v>-2.2890438039746552E-3</v>
      </c>
      <c r="BX83" s="6">
        <f>VLOOKUP($A83,Replications!$A:$AK,MATCH(BX$2,Replications!$1:$1,0),FALSE)</f>
        <v>-2.3699999999999999E-2</v>
      </c>
      <c r="BY83" s="6">
        <f>VLOOKUP($A83,Replications!$A:$AK,MATCH(BY$2,Replications!$1:$1,0),FALSE)</f>
        <v>-2.5100000000000001E-2</v>
      </c>
      <c r="BZ83" s="6">
        <f>VLOOKUP($A83,Replications!$A:$AK,MATCH(BZ$2,Replications!$1:$1,0),FALSE)</f>
        <v>-1.6E-2</v>
      </c>
      <c r="CA83" s="6">
        <f>VLOOKUP($A83,Replications!$A:$AK,MATCH(CA$2,Replications!$1:$1,0),FALSE)</f>
        <v>-5.092592592592593E-2</v>
      </c>
      <c r="CB83" s="6">
        <f>VLOOKUP($A83,Replications!$A:$AK,MATCH(CB$2,Replications!$1:$1,0),FALSE)</f>
        <v>-1.2500000000000001E-2</v>
      </c>
      <c r="CC83" s="6">
        <f>VLOOKUP($A83,Replications!$A:$AK,MATCH(CC$2,Replications!$1:$1,0),FALSE)</f>
        <v>-9.9000000000000008E-3</v>
      </c>
      <c r="CD83" s="6">
        <f>VLOOKUP($A83,Replications!$A:$AK,MATCH(CD$2,Replications!$1:$1,0),FALSE)</f>
        <v>-1.04E-2</v>
      </c>
      <c r="CE83" s="6">
        <f>VLOOKUP($A83,Replications!$A:$AK,MATCH(CE$2,Replications!$1:$1,0),FALSE)</f>
        <v>-1.66E-2</v>
      </c>
      <c r="CF83" s="6">
        <f>VLOOKUP($A83,Replications!$A:$AK,MATCH(CF$2,Replications!$1:$1,0),FALSE)</f>
        <v>-2.1217989417989417E-2</v>
      </c>
      <c r="CG83" s="6" t="str">
        <f>VLOOKUP($A83,Replications!$A:$AK,MATCH(CG$2,Replications!$1:$1,0),FALSE)</f>
        <v>NA</v>
      </c>
      <c r="CH83" s="113">
        <f>VLOOKUP($A83,'[1]Formated Data'!$A:$ZZ,MATCH(CH$1,'[1]Formated Data'!$1:$1,0),FALSE)</f>
        <v>4.7399999999999998E-2</v>
      </c>
      <c r="CI83" s="113">
        <f>VLOOKUP($A83,'[1]Formated Data'!$A:$ZZ,MATCH(CI$1,'[1]Formated Data'!$1:$1,0),FALSE)</f>
        <v>4.7999999999999996E-3</v>
      </c>
      <c r="CJ83" s="113">
        <f>VLOOKUP($A83,'[1]Formated Data'!$A:$ZZ,MATCH(CJ$1,'[1]Formated Data'!$1:$1,0),FALSE)</f>
        <v>4.0000000000000002E-4</v>
      </c>
      <c r="CK83" s="113">
        <f>VLOOKUP($A83,'[1]Formated Data'!$A:$ZZ,MATCH(CK$1,'[1]Formated Data'!$1:$1,0),FALSE)</f>
        <v>8.3999999999999995E-3</v>
      </c>
      <c r="CL83" s="113">
        <f>VLOOKUP($A83,'[1]Formated Data'!$A:$ZZ,MATCH(CL$1,'[1]Formated Data'!$1:$1,0),FALSE)</f>
        <v>7.9000000000000008E-3</v>
      </c>
      <c r="CM83" s="113">
        <f>VLOOKUP($A83,'[1]Formated Data'!$A:$ZZ,MATCH(CM$1,'[1]Formated Data'!$1:$1,0),FALSE)</f>
        <v>2.0299999999999999E-2</v>
      </c>
      <c r="CN83" s="113">
        <f>VLOOKUP($A83,'[1]Formated Data'!$A:$ZZ,MATCH(CN$1,'[1]Formated Data'!$1:$1,0),FALSE)</f>
        <v>-9.5999999999999992E-3</v>
      </c>
      <c r="CO83" s="113">
        <f>VLOOKUP($A83,'[1]Formated Data'!$A:$ZZ,MATCH(CO$1,'[1]Formated Data'!$1:$1,0),FALSE)</f>
        <v>2.4E-2</v>
      </c>
      <c r="CP83" s="113">
        <f>VLOOKUP($A83,'[1]Formated Data'!$A:$ZZ,MATCH(CP$1,'[1]Formated Data'!$1:$1,0),FALSE)</f>
        <v>6.9999999999999999E-4</v>
      </c>
      <c r="CQ83" s="113">
        <f>VLOOKUP($A83,'[1]Formated Data'!$A:$ZZ,MATCH(CQ$1,'[1]Formated Data'!$1:$1,0),FALSE)</f>
        <v>-1.38E-2</v>
      </c>
      <c r="CR83" s="113">
        <f>VLOOKUP($A83,'[1]Formated Data'!$A:$ZZ,MATCH(CR$1,'[1]Formated Data'!$1:$1,0),FALSE)</f>
        <v>2.5999999999999999E-3</v>
      </c>
      <c r="CS83" s="113">
        <f>VLOOKUP($A83,'[1]Formated Data'!$A:$ZZ,MATCH(CS$1,'[1]Formated Data'!$1:$1,0),FALSE)</f>
        <v>4.5999999999999999E-2</v>
      </c>
      <c r="CT83" s="113">
        <f>VLOOKUP($A83,'[1]Formated Data'!$A:$ZZ,MATCH(CT$1,'[1]Formated Data'!$1:$1,0),FALSE)</f>
        <v>6.7000000000000002E-3</v>
      </c>
      <c r="CU83" s="113">
        <f>VLOOKUP($A83,'[1]Formated Data'!$A:$ZZ,MATCH(CU$1,'[1]Formated Data'!$1:$1,0),FALSE)</f>
        <v>-8.6999999999999994E-3</v>
      </c>
      <c r="CV83" s="113">
        <f>VLOOKUP($A83,'[1]Formated Data'!$A:$ZZ,MATCH(CV$1,'[1]Formated Data'!$1:$1,0),FALSE)</f>
        <v>-1.9E-3</v>
      </c>
      <c r="CW83" s="113">
        <f>VLOOKUP($A83,'[1]Formated Data'!$A:$ZZ,MATCH(CW$1,'[1]Formated Data'!$1:$1,0),FALSE)</f>
        <v>2.18E-2</v>
      </c>
      <c r="CX83" s="113">
        <f>VLOOKUP($A83,'[1]Formated Data'!$A:$ZZ,MATCH(CX$1,'[1]Formated Data'!$1:$1,0),FALSE)</f>
        <v>-2.2000000000000001E-3</v>
      </c>
      <c r="CY83" s="113">
        <f>VLOOKUP($A83,'[1]Formated Data'!$A:$ZZ,MATCH(CY$1,'[1]Formated Data'!$1:$1,0),FALSE)</f>
        <v>3.4000000000000002E-2</v>
      </c>
      <c r="CZ83" s="113">
        <f>VLOOKUP($A83,'[1]Formated Data'!$A:$ZZ,MATCH(CZ$1,'[1]Formated Data'!$1:$1,0),FALSE)</f>
        <v>1.9099999999999999E-2</v>
      </c>
      <c r="DA83" s="113">
        <f>VLOOKUP($A83,'[1]Formated Data'!$A:$ZZ,MATCH(DA$1,'[1]Formated Data'!$1:$1,0),FALSE)</f>
        <v>2.9999999999999997E-4</v>
      </c>
      <c r="DB83" s="113" t="e">
        <f>VLOOKUP($A83,'[1]Formated Data'!$A:$ZZ,MATCH(DB$1,'[1]Formated Data'!$1:$1,0),FALSE)</f>
        <v>#N/A</v>
      </c>
      <c r="DC83" s="113">
        <f>VLOOKUP($A83,'[1]Formated Data'!$A:$ZZ,MATCH(DC$1,'[1]Formated Data'!$1:$1,0),FALSE)</f>
        <v>8.9999999999999998E-4</v>
      </c>
      <c r="DD83" s="113">
        <f>VLOOKUP($A83,'[1]Formated Data'!$A:$ZZ,MATCH(DD$1,'[1]Formated Data'!$1:$1,0),FALSE)</f>
        <v>0</v>
      </c>
      <c r="DF83" s="26">
        <v>39263</v>
      </c>
      <c r="DG83" s="27">
        <v>5387.0264999999999</v>
      </c>
      <c r="DH83" s="27">
        <f t="shared" si="49"/>
        <v>6.7937028363298513E-3</v>
      </c>
      <c r="DI83" s="26">
        <v>39263</v>
      </c>
      <c r="DJ83" s="27">
        <v>10005.15</v>
      </c>
      <c r="DK83" s="27">
        <f t="shared" si="50"/>
        <v>7.3052446542141158E-3</v>
      </c>
      <c r="DL83" s="26">
        <v>39263</v>
      </c>
      <c r="DM83" s="27">
        <v>11719.12</v>
      </c>
      <c r="DN83" s="27">
        <f t="shared" si="51"/>
        <v>1.5065148343162749E-2</v>
      </c>
      <c r="DO83" s="26">
        <v>39263</v>
      </c>
      <c r="DP83" s="27">
        <v>7246.1</v>
      </c>
      <c r="DQ83" s="27">
        <f t="shared" si="52"/>
        <v>5.6220240119129183E-3</v>
      </c>
      <c r="DR83" s="26">
        <v>39263</v>
      </c>
      <c r="DS83" s="27">
        <v>8577.0400000000009</v>
      </c>
      <c r="DT83" s="27">
        <f t="shared" si="53"/>
        <v>-2.4482181507752276E-3</v>
      </c>
      <c r="DU83" s="26">
        <v>39263</v>
      </c>
      <c r="DV83" s="27">
        <v>5366.05</v>
      </c>
      <c r="DW83" s="27">
        <f t="shared" si="54"/>
        <v>1.113789346427696E-3</v>
      </c>
      <c r="DX83" s="26">
        <v>39263</v>
      </c>
      <c r="DY83" s="27">
        <v>3918.93</v>
      </c>
      <c r="DZ83" s="27">
        <f t="shared" si="55"/>
        <v>-7.3994315195391458E-5</v>
      </c>
      <c r="EA83" s="26">
        <v>39263</v>
      </c>
      <c r="EB83" s="27">
        <v>5693.05</v>
      </c>
      <c r="EC83" s="27">
        <f t="shared" si="56"/>
        <v>-2.917836457543399E-3</v>
      </c>
      <c r="ED83" s="26">
        <v>39263</v>
      </c>
      <c r="EE83" s="27">
        <v>13824.35</v>
      </c>
      <c r="EF83" s="27">
        <f t="shared" si="57"/>
        <v>8.4825945592632568E-3</v>
      </c>
      <c r="EG83" s="26">
        <v>39263</v>
      </c>
      <c r="EH83" s="27">
        <v>3639.51</v>
      </c>
      <c r="EI83" s="27">
        <f t="shared" si="58"/>
        <v>-1.4814955173459099E-2</v>
      </c>
      <c r="EK83" s="26">
        <v>39262</v>
      </c>
      <c r="EL83" s="27">
        <v>81.92</v>
      </c>
      <c r="EM83" s="27">
        <f t="shared" si="59"/>
        <v>-4.6293483675775571E-3</v>
      </c>
      <c r="EO83" s="26">
        <v>39262</v>
      </c>
      <c r="EP83" s="27">
        <v>7969.6571999999996</v>
      </c>
      <c r="EQ83" s="27">
        <f t="shared" si="60"/>
        <v>5.7817576081120592E-4</v>
      </c>
      <c r="ES83" s="26">
        <v>39262</v>
      </c>
      <c r="ET83" s="27">
        <v>1221.8284000000001</v>
      </c>
      <c r="EU83" s="27">
        <f t="shared" si="61"/>
        <v>4.6599132982413582E-2</v>
      </c>
      <c r="EW83" s="26">
        <v>39262</v>
      </c>
      <c r="EX83" s="27">
        <v>1812.6693</v>
      </c>
      <c r="EY83" s="27">
        <f t="shared" si="62"/>
        <v>-7.2272038483454093E-3</v>
      </c>
      <c r="FA83" s="26">
        <v>39262</v>
      </c>
      <c r="FB83" s="27">
        <v>163.34970000000001</v>
      </c>
      <c r="FC83" s="27">
        <f t="shared" si="63"/>
        <v>-3.3672642609955394E-3</v>
      </c>
      <c r="FE83" s="26">
        <v>39262</v>
      </c>
      <c r="FF83" s="27">
        <v>939.93100000000004</v>
      </c>
      <c r="FG83" s="27">
        <f t="shared" si="64"/>
        <v>2.7229481114857679E-2</v>
      </c>
      <c r="FI83" s="6">
        <f>VLOOKUP($A83,Funds!$A:$CD,MATCH(Factors!FI$1,Funds!$1:$1,0),FALSE)</f>
        <v>-1.0699999999999999E-2</v>
      </c>
      <c r="FJ83" s="6">
        <f>VLOOKUP($A83,Funds!$A:$CD,MATCH(Factors!FJ$1,Funds!$1:$1,0),FALSE)</f>
        <v>-1.0675E-2</v>
      </c>
    </row>
    <row r="84" spans="1:166" x14ac:dyDescent="0.25">
      <c r="A84" s="26">
        <f t="shared" si="65"/>
        <v>39233</v>
      </c>
      <c r="B84" s="26">
        <v>39233</v>
      </c>
      <c r="C84" s="27">
        <v>1002.7919000000001</v>
      </c>
      <c r="D84" s="27">
        <f t="shared" si="66"/>
        <v>3.6019961005332002E-2</v>
      </c>
      <c r="E84" s="26">
        <v>39233</v>
      </c>
      <c r="F84" s="27">
        <v>640.57749999999999</v>
      </c>
      <c r="G84" s="27">
        <f t="shared" si="67"/>
        <v>3.5948480857405984E-2</v>
      </c>
      <c r="H84" s="26">
        <v>39233</v>
      </c>
      <c r="I84" s="27">
        <v>1308.8644999999999</v>
      </c>
      <c r="J84" s="27">
        <f t="shared" si="68"/>
        <v>-1.1819171859748234E-3</v>
      </c>
      <c r="K84" s="26">
        <v>39233</v>
      </c>
      <c r="L84" s="27">
        <v>2193.1399000000001</v>
      </c>
      <c r="M84" s="27">
        <f t="shared" si="69"/>
        <v>4.2976597535631544E-2</v>
      </c>
      <c r="N84" s="26">
        <v>39233</v>
      </c>
      <c r="O84" s="27">
        <v>1597.95</v>
      </c>
      <c r="P84" s="27">
        <f t="shared" si="70"/>
        <v>3.2047431749045785E-2</v>
      </c>
      <c r="Q84" s="26"/>
      <c r="S84" s="27" t="e">
        <f t="shared" si="71"/>
        <v>#DIV/0!</v>
      </c>
      <c r="T84" s="26">
        <v>39233</v>
      </c>
      <c r="U84" s="27">
        <v>1683.2514000000001</v>
      </c>
      <c r="V84" s="27">
        <f t="shared" si="72"/>
        <v>3.4855401018507148E-2</v>
      </c>
      <c r="W84" s="26">
        <v>39233</v>
      </c>
      <c r="X84" s="27">
        <v>113.3201</v>
      </c>
      <c r="Y84" s="27">
        <f t="shared" si="73"/>
        <v>2.9561158407982457E-3</v>
      </c>
      <c r="Z84" s="26">
        <v>39233</v>
      </c>
      <c r="AA84" s="27">
        <v>143.32</v>
      </c>
      <c r="AB84" s="27">
        <f t="shared" si="74"/>
        <v>1.4008773171076738E-2</v>
      </c>
      <c r="AC84" s="26">
        <v>39233</v>
      </c>
      <c r="AD84" s="27">
        <v>810.98400000000004</v>
      </c>
      <c r="AE84" s="27">
        <f t="shared" si="75"/>
        <v>-2.2975585955147482E-2</v>
      </c>
      <c r="AF84" s="26">
        <v>39233</v>
      </c>
      <c r="AG84" s="27">
        <v>269.00119999999998</v>
      </c>
      <c r="AH84" s="27">
        <f t="shared" si="76"/>
        <v>-2.1668069702063253E-4</v>
      </c>
      <c r="AI84" s="26">
        <v>39233</v>
      </c>
      <c r="AJ84" s="27">
        <v>80.09</v>
      </c>
      <c r="AK84" s="27">
        <f t="shared" si="77"/>
        <v>4.8933500627352799E-3</v>
      </c>
      <c r="AL84" s="26">
        <v>39233</v>
      </c>
      <c r="AM84" s="27">
        <v>128.7638</v>
      </c>
      <c r="AN84" s="27">
        <f t="shared" si="78"/>
        <v>1.5516213394071166E-2</v>
      </c>
      <c r="AO84" s="26">
        <v>39233</v>
      </c>
      <c r="AP84" s="27">
        <v>311.45999999999998</v>
      </c>
      <c r="AQ84" s="27">
        <f t="shared" si="79"/>
        <v>-3.9973138051229151E-3</v>
      </c>
      <c r="AR84" s="26">
        <v>39233</v>
      </c>
      <c r="AS84" s="27">
        <v>1308.21</v>
      </c>
      <c r="AT84" s="27">
        <f t="shared" si="80"/>
        <v>-7.5785161583977745E-3</v>
      </c>
      <c r="AU84" s="26">
        <v>39233</v>
      </c>
      <c r="AV84" s="27">
        <v>925.96</v>
      </c>
      <c r="AW84" s="27">
        <f t="shared" si="81"/>
        <v>7.4747848415279705E-3</v>
      </c>
      <c r="AY84" s="27">
        <f t="shared" si="82"/>
        <v>7.1480147926017423E-5</v>
      </c>
      <c r="AZ84" s="27">
        <f t="shared" si="83"/>
        <v>1.0929165786585759E-2</v>
      </c>
      <c r="BA84" s="27">
        <f t="shared" si="47"/>
        <v>1.5053300999925745E-2</v>
      </c>
      <c r="BC84" s="26">
        <v>39233</v>
      </c>
      <c r="BD84" s="27">
        <v>1161.08</v>
      </c>
      <c r="BE84" s="27">
        <f t="shared" si="84"/>
        <v>2.1358198451794541E-2</v>
      </c>
      <c r="BF84" s="26">
        <v>39233</v>
      </c>
      <c r="BG84" s="27">
        <v>1004.75</v>
      </c>
      <c r="BH84" s="27">
        <f t="shared" si="85"/>
        <v>1.2965147344967676E-2</v>
      </c>
      <c r="BI84" s="26"/>
      <c r="BK84" s="27" t="e">
        <f t="shared" si="86"/>
        <v>#DIV/0!</v>
      </c>
      <c r="BL84" s="26">
        <v>39233</v>
      </c>
      <c r="BM84" s="27">
        <v>323.10000000000002</v>
      </c>
      <c r="BN84" s="27">
        <f t="shared" si="45"/>
        <v>1.193272573522508E-2</v>
      </c>
      <c r="BP84" s="26">
        <v>39202</v>
      </c>
      <c r="BQ84" s="27">
        <v>2.0300000000000001E-3</v>
      </c>
      <c r="BR84" s="27">
        <f t="shared" si="46"/>
        <v>2.0300000000000001E-3</v>
      </c>
      <c r="BT84" s="26">
        <v>39233</v>
      </c>
      <c r="BU84" s="27">
        <v>961.1</v>
      </c>
      <c r="BV84" s="27">
        <f t="shared" si="48"/>
        <v>1.9237295325358339E-2</v>
      </c>
      <c r="BX84" s="6">
        <f>VLOOKUP($A84,Replications!$A:$AK,MATCH(BX$2,Replications!$1:$1,0),FALSE)</f>
        <v>6.3899999999999998E-2</v>
      </c>
      <c r="BY84" s="6">
        <f>VLOOKUP($A84,Replications!$A:$AK,MATCH(BY$2,Replications!$1:$1,0),FALSE)</f>
        <v>5.2200000000000003E-2</v>
      </c>
      <c r="BZ84" s="6">
        <f>VLOOKUP($A84,Replications!$A:$AK,MATCH(BZ$2,Replications!$1:$1,0),FALSE)</f>
        <v>3.0499999999999999E-2</v>
      </c>
      <c r="CA84" s="6">
        <f>VLOOKUP($A84,Replications!$A:$AK,MATCH(CA$2,Replications!$1:$1,0),FALSE)</f>
        <v>0.20729445206700836</v>
      </c>
      <c r="CB84" s="6">
        <f>VLOOKUP($A84,Replications!$A:$AK,MATCH(CB$2,Replications!$1:$1,0),FALSE)</f>
        <v>1.3299999999999999E-2</v>
      </c>
      <c r="CC84" s="6">
        <f>VLOOKUP($A84,Replications!$A:$AK,MATCH(CC$2,Replications!$1:$1,0),FALSE)</f>
        <v>0.1227</v>
      </c>
      <c r="CD84" s="6">
        <f>VLOOKUP($A84,Replications!$A:$AK,MATCH(CD$2,Replications!$1:$1,0),FALSE)</f>
        <v>7.5499999999999998E-2</v>
      </c>
      <c r="CE84" s="6">
        <f>VLOOKUP($A84,Replications!$A:$AK,MATCH(CE$2,Replications!$1:$1,0),FALSE)</f>
        <v>3.4799999999999998E-2</v>
      </c>
      <c r="CF84" s="6">
        <f>VLOOKUP($A84,Replications!$A:$AK,MATCH(CF$2,Replications!$1:$1,0),FALSE)</f>
        <v>8.0770636009572613E-2</v>
      </c>
      <c r="CG84" s="6" t="str">
        <f>VLOOKUP($A84,Replications!$A:$AK,MATCH(CG$2,Replications!$1:$1,0),FALSE)</f>
        <v>NA</v>
      </c>
      <c r="CH84" s="113">
        <f>VLOOKUP($A84,'[1]Formated Data'!$A:$ZZ,MATCH(CH$1,'[1]Formated Data'!$1:$1,0),FALSE)</f>
        <v>1.34E-2</v>
      </c>
      <c r="CI84" s="113">
        <f>VLOOKUP($A84,'[1]Formated Data'!$A:$ZZ,MATCH(CI$1,'[1]Formated Data'!$1:$1,0),FALSE)</f>
        <v>6.0000000000000001E-3</v>
      </c>
      <c r="CJ84" s="113">
        <f>VLOOKUP($A84,'[1]Formated Data'!$A:$ZZ,MATCH(CJ$1,'[1]Formated Data'!$1:$1,0),FALSE)</f>
        <v>2.6800000000000001E-2</v>
      </c>
      <c r="CK84" s="113">
        <f>VLOOKUP($A84,'[1]Formated Data'!$A:$ZZ,MATCH(CK$1,'[1]Formated Data'!$1:$1,0),FALSE)</f>
        <v>1.35E-2</v>
      </c>
      <c r="CL84" s="113">
        <f>VLOOKUP($A84,'[1]Formated Data'!$A:$ZZ,MATCH(CL$1,'[1]Formated Data'!$1:$1,0),FALSE)</f>
        <v>2.35E-2</v>
      </c>
      <c r="CM84" s="113">
        <f>VLOOKUP($A84,'[1]Formated Data'!$A:$ZZ,MATCH(CM$1,'[1]Formated Data'!$1:$1,0),FALSE)</f>
        <v>2.3199999999999998E-2</v>
      </c>
      <c r="CN84" s="113">
        <f>VLOOKUP($A84,'[1]Formated Data'!$A:$ZZ,MATCH(CN$1,'[1]Formated Data'!$1:$1,0),FALSE)</f>
        <v>7.22E-2</v>
      </c>
      <c r="CO84" s="113">
        <f>VLOOKUP($A84,'[1]Formated Data'!$A:$ZZ,MATCH(CO$1,'[1]Formated Data'!$1:$1,0),FALSE)</f>
        <v>3.5000000000000003E-2</v>
      </c>
      <c r="CP84" s="113">
        <f>VLOOKUP($A84,'[1]Formated Data'!$A:$ZZ,MATCH(CP$1,'[1]Formated Data'!$1:$1,0),FALSE)</f>
        <v>5.5999999999999999E-3</v>
      </c>
      <c r="CQ84" s="113">
        <f>VLOOKUP($A84,'[1]Formated Data'!$A:$ZZ,MATCH(CQ$1,'[1]Formated Data'!$1:$1,0),FALSE)</f>
        <v>3.5099999999999999E-2</v>
      </c>
      <c r="CR84" s="113">
        <f>VLOOKUP($A84,'[1]Formated Data'!$A:$ZZ,MATCH(CR$1,'[1]Formated Data'!$1:$1,0),FALSE)</f>
        <v>1.7600000000000001E-2</v>
      </c>
      <c r="CS84" s="113">
        <f>VLOOKUP($A84,'[1]Formated Data'!$A:$ZZ,MATCH(CS$1,'[1]Formated Data'!$1:$1,0),FALSE)</f>
        <v>1.4E-2</v>
      </c>
      <c r="CT84" s="113">
        <f>VLOOKUP($A84,'[1]Formated Data'!$A:$ZZ,MATCH(CT$1,'[1]Formated Data'!$1:$1,0),FALSE)</f>
        <v>3.0499999999999999E-2</v>
      </c>
      <c r="CU84" s="113">
        <f>VLOOKUP($A84,'[1]Formated Data'!$A:$ZZ,MATCH(CU$1,'[1]Formated Data'!$1:$1,0),FALSE)</f>
        <v>3.4299999999999997E-2</v>
      </c>
      <c r="CV84" s="113">
        <f>VLOOKUP($A84,'[1]Formated Data'!$A:$ZZ,MATCH(CV$1,'[1]Formated Data'!$1:$1,0),FALSE)</f>
        <v>5.1900000000000002E-2</v>
      </c>
      <c r="CW84" s="113">
        <f>VLOOKUP($A84,'[1]Formated Data'!$A:$ZZ,MATCH(CW$1,'[1]Formated Data'!$1:$1,0),FALSE)</f>
        <v>1.5E-3</v>
      </c>
      <c r="CX84" s="113">
        <f>VLOOKUP($A84,'[1]Formated Data'!$A:$ZZ,MATCH(CX$1,'[1]Formated Data'!$1:$1,0),FALSE)</f>
        <v>2.7000000000000001E-3</v>
      </c>
      <c r="CY84" s="113">
        <f>VLOOKUP($A84,'[1]Formated Data'!$A:$ZZ,MATCH(CY$1,'[1]Formated Data'!$1:$1,0),FALSE)</f>
        <v>1.6E-2</v>
      </c>
      <c r="CZ84" s="113">
        <f>VLOOKUP($A84,'[1]Formated Data'!$A:$ZZ,MATCH(CZ$1,'[1]Formated Data'!$1:$1,0),FALSE)</f>
        <v>5.0500000000000003E-2</v>
      </c>
      <c r="DA84" s="113">
        <f>VLOOKUP($A84,'[1]Formated Data'!$A:$ZZ,MATCH(DA$1,'[1]Formated Data'!$1:$1,0),FALSE)</f>
        <v>1.7600000000000001E-2</v>
      </c>
      <c r="DB84" s="113" t="e">
        <f>VLOOKUP($A84,'[1]Formated Data'!$A:$ZZ,MATCH(DB$1,'[1]Formated Data'!$1:$1,0),FALSE)</f>
        <v>#N/A</v>
      </c>
      <c r="DC84" s="113">
        <f>VLOOKUP($A84,'[1]Formated Data'!$A:$ZZ,MATCH(DC$1,'[1]Formated Data'!$1:$1,0),FALSE)</f>
        <v>2.64E-2</v>
      </c>
      <c r="DD84" s="113">
        <f>VLOOKUP($A84,'[1]Formated Data'!$A:$ZZ,MATCH(DD$1,'[1]Formated Data'!$1:$1,0),FALSE)</f>
        <v>0.03</v>
      </c>
      <c r="DF84" s="26">
        <v>39233</v>
      </c>
      <c r="DG84" s="27">
        <v>5350.6755999999996</v>
      </c>
      <c r="DH84" s="27">
        <f t="shared" si="49"/>
        <v>2.098704960359199E-2</v>
      </c>
      <c r="DI84" s="26">
        <v>39233</v>
      </c>
      <c r="DJ84" s="27">
        <v>9932.59</v>
      </c>
      <c r="DK84" s="27">
        <f t="shared" si="50"/>
        <v>1.9931221370048213E-2</v>
      </c>
      <c r="DL84" s="26">
        <v>39233</v>
      </c>
      <c r="DM84" s="27">
        <v>11545.19</v>
      </c>
      <c r="DN84" s="27">
        <f t="shared" si="51"/>
        <v>1.8106925482325176E-2</v>
      </c>
      <c r="DO84" s="26">
        <v>39233</v>
      </c>
      <c r="DP84" s="27">
        <v>7205.59</v>
      </c>
      <c r="DQ84" s="27">
        <f t="shared" si="52"/>
        <v>1.4873260384873799E-2</v>
      </c>
      <c r="DR84" s="26">
        <v>39233</v>
      </c>
      <c r="DS84" s="27">
        <v>8598.09</v>
      </c>
      <c r="DT84" s="27">
        <f t="shared" si="53"/>
        <v>2.4330879952727313E-2</v>
      </c>
      <c r="DU84" s="26">
        <v>39233</v>
      </c>
      <c r="DV84" s="27">
        <v>5360.08</v>
      </c>
      <c r="DW84" s="27">
        <f t="shared" si="54"/>
        <v>1.2552822921133577E-2</v>
      </c>
      <c r="DX84" s="26">
        <v>39233</v>
      </c>
      <c r="DY84" s="27">
        <v>3919.22</v>
      </c>
      <c r="DZ84" s="27">
        <f t="shared" si="55"/>
        <v>6.0167668605515257E-3</v>
      </c>
      <c r="EA84" s="26">
        <v>39233</v>
      </c>
      <c r="EB84" s="27">
        <v>5709.71</v>
      </c>
      <c r="EC84" s="27">
        <f t="shared" si="56"/>
        <v>1.8656090659644464E-2</v>
      </c>
      <c r="ED84" s="26">
        <v>39233</v>
      </c>
      <c r="EE84" s="27">
        <v>13708.07</v>
      </c>
      <c r="EF84" s="27">
        <f t="shared" si="57"/>
        <v>3.3871409317616674E-2</v>
      </c>
      <c r="EG84" s="26">
        <v>39233</v>
      </c>
      <c r="EH84" s="27">
        <v>3694.24</v>
      </c>
      <c r="EI84" s="27">
        <f t="shared" si="58"/>
        <v>5.3694234061139046E-3</v>
      </c>
      <c r="EK84" s="26">
        <v>39233</v>
      </c>
      <c r="EL84" s="27">
        <v>82.301000000000002</v>
      </c>
      <c r="EM84" s="27">
        <f t="shared" si="59"/>
        <v>1.0485346298820142E-2</v>
      </c>
      <c r="EO84" s="26">
        <v>39233</v>
      </c>
      <c r="EP84" s="27">
        <v>7965.0519999999997</v>
      </c>
      <c r="EQ84" s="27">
        <f t="shared" si="60"/>
        <v>3.0222841630949127E-2</v>
      </c>
      <c r="ES84" s="26">
        <v>39233</v>
      </c>
      <c r="ET84" s="27">
        <v>1167.4273000000001</v>
      </c>
      <c r="EU84" s="27">
        <f t="shared" si="61"/>
        <v>4.9906347917733074E-2</v>
      </c>
      <c r="EW84" s="26">
        <v>39233</v>
      </c>
      <c r="EX84" s="27">
        <v>1825.8652</v>
      </c>
      <c r="EY84" s="27">
        <f t="shared" si="62"/>
        <v>2.8944613164622046E-2</v>
      </c>
      <c r="FA84" s="26">
        <v>39233</v>
      </c>
      <c r="FB84" s="27">
        <v>163.9016</v>
      </c>
      <c r="FC84" s="27">
        <f t="shared" si="63"/>
        <v>3.3926852439450483E-2</v>
      </c>
      <c r="FE84" s="26">
        <v>39233</v>
      </c>
      <c r="FF84" s="27">
        <v>915.01559999999995</v>
      </c>
      <c r="FG84" s="27">
        <f t="shared" si="64"/>
        <v>8.7461685456059923E-2</v>
      </c>
      <c r="FI84" s="6">
        <f>VLOOKUP($A84,Funds!$A:$CD,MATCH(Factors!FI$1,Funds!$1:$1,0),FALSE)</f>
        <v>8.4199999999999997E-2</v>
      </c>
      <c r="FJ84" s="6">
        <f>VLOOKUP($A84,Funds!$A:$CD,MATCH(Factors!FJ$1,Funds!$1:$1,0),FALSE)</f>
        <v>8.3550000000000013E-2</v>
      </c>
    </row>
    <row r="85" spans="1:166" x14ac:dyDescent="0.25">
      <c r="A85" s="26">
        <f t="shared" si="65"/>
        <v>39202</v>
      </c>
      <c r="B85" s="26">
        <v>39202</v>
      </c>
      <c r="C85" s="27">
        <v>967.92719999999997</v>
      </c>
      <c r="D85" s="27">
        <f t="shared" si="66"/>
        <v>3.6926020155372719E-2</v>
      </c>
      <c r="E85" s="26">
        <v>39202</v>
      </c>
      <c r="F85" s="27">
        <v>618.34879999999998</v>
      </c>
      <c r="G85" s="27">
        <f t="shared" si="67"/>
        <v>4.7057126233662094E-2</v>
      </c>
      <c r="H85" s="26">
        <v>39202</v>
      </c>
      <c r="I85" s="27">
        <v>1310.4132999999999</v>
      </c>
      <c r="J85" s="27">
        <f t="shared" si="68"/>
        <v>-7.8547818203651421E-3</v>
      </c>
      <c r="K85" s="26">
        <v>39202</v>
      </c>
      <c r="L85" s="27">
        <v>2102.77</v>
      </c>
      <c r="M85" s="27">
        <f t="shared" si="69"/>
        <v>2.6136901537665791E-2</v>
      </c>
      <c r="N85" s="26">
        <v>39202</v>
      </c>
      <c r="O85" s="27">
        <v>1548.33</v>
      </c>
      <c r="P85" s="27">
        <f t="shared" si="70"/>
        <v>4.2730725715209195E-2</v>
      </c>
      <c r="Q85" s="26"/>
      <c r="S85" s="27" t="e">
        <f t="shared" si="71"/>
        <v>#DIV/0!</v>
      </c>
      <c r="T85" s="26">
        <v>39202</v>
      </c>
      <c r="U85" s="27">
        <v>1626.5571</v>
      </c>
      <c r="V85" s="27">
        <f t="shared" si="72"/>
        <v>4.4277413005082922E-2</v>
      </c>
      <c r="W85" s="26">
        <v>39202</v>
      </c>
      <c r="X85" s="27">
        <v>112.98609999999999</v>
      </c>
      <c r="Y85" s="27">
        <f t="shared" si="73"/>
        <v>9.4921808339074598E-3</v>
      </c>
      <c r="Z85" s="26">
        <v>39202</v>
      </c>
      <c r="AA85" s="27">
        <v>141.34</v>
      </c>
      <c r="AB85" s="27">
        <f t="shared" si="74"/>
        <v>1.058201058201047E-2</v>
      </c>
      <c r="AC85" s="26">
        <v>39202</v>
      </c>
      <c r="AD85" s="27">
        <v>830.05499999999995</v>
      </c>
      <c r="AE85" s="27">
        <f t="shared" si="75"/>
        <v>2.6831938542613676E-2</v>
      </c>
      <c r="AF85" s="26">
        <v>39202</v>
      </c>
      <c r="AG85" s="27">
        <v>269.05950000000001</v>
      </c>
      <c r="AH85" s="27">
        <f t="shared" si="76"/>
        <v>-5.6587310650366707E-3</v>
      </c>
      <c r="AI85" s="26">
        <v>39202</v>
      </c>
      <c r="AJ85" s="27">
        <v>79.7</v>
      </c>
      <c r="AK85" s="27">
        <f t="shared" si="77"/>
        <v>2.6004119464469566E-2</v>
      </c>
      <c r="AL85" s="26">
        <v>39202</v>
      </c>
      <c r="AM85" s="27">
        <v>126.79640000000001</v>
      </c>
      <c r="AN85" s="27">
        <f t="shared" si="78"/>
        <v>5.9669497152985418E-3</v>
      </c>
      <c r="AO85" s="26">
        <v>39202</v>
      </c>
      <c r="AP85" s="27">
        <v>312.70999999999998</v>
      </c>
      <c r="AQ85" s="27">
        <f t="shared" si="79"/>
        <v>-1.3159555667760725E-2</v>
      </c>
      <c r="AR85" s="26">
        <v>39202</v>
      </c>
      <c r="AS85" s="27">
        <v>1318.2</v>
      </c>
      <c r="AT85" s="27">
        <f t="shared" si="80"/>
        <v>5.3922951957470211E-3</v>
      </c>
      <c r="AU85" s="26">
        <v>39202</v>
      </c>
      <c r="AV85" s="27">
        <v>919.09</v>
      </c>
      <c r="AW85" s="27">
        <f t="shared" si="81"/>
        <v>1.2994599360740766E-2</v>
      </c>
      <c r="AY85" s="27">
        <f t="shared" si="82"/>
        <v>-1.0131106078289376E-2</v>
      </c>
      <c r="AZ85" s="27">
        <f t="shared" si="83"/>
        <v>-1.6593824177543404E-2</v>
      </c>
      <c r="BA85" s="27">
        <f t="shared" si="47"/>
        <v>7.6023041649937451E-3</v>
      </c>
      <c r="BC85" s="26">
        <v>39202</v>
      </c>
      <c r="BD85" s="27">
        <v>1136.8</v>
      </c>
      <c r="BE85" s="27">
        <f t="shared" si="84"/>
        <v>8.3735452739144289E-3</v>
      </c>
      <c r="BF85" s="26">
        <v>39202</v>
      </c>
      <c r="BG85" s="27">
        <v>991.89</v>
      </c>
      <c r="BH85" s="27">
        <f t="shared" si="85"/>
        <v>1.1307096247960891E-2</v>
      </c>
      <c r="BI85" s="26"/>
      <c r="BK85" s="27" t="e">
        <f t="shared" si="86"/>
        <v>#DIV/0!</v>
      </c>
      <c r="BL85" s="26">
        <v>39202</v>
      </c>
      <c r="BM85" s="27">
        <v>319.29000000000002</v>
      </c>
      <c r="BN85" s="27">
        <f t="shared" si="45"/>
        <v>5.6377952755906069E-3</v>
      </c>
      <c r="BP85" s="26">
        <v>39172</v>
      </c>
      <c r="BQ85" s="27">
        <v>6.7200000000000003E-3</v>
      </c>
      <c r="BR85" s="27">
        <f t="shared" si="46"/>
        <v>6.7200000000000003E-3</v>
      </c>
      <c r="BT85" s="26">
        <v>39202</v>
      </c>
      <c r="BU85" s="27">
        <v>942.96</v>
      </c>
      <c r="BV85" s="27">
        <f t="shared" si="48"/>
        <v>1.0946127043688136E-2</v>
      </c>
      <c r="BX85" s="6">
        <f>VLOOKUP($A85,Replications!$A:$AK,MATCH(BX$2,Replications!$1:$1,0),FALSE)</f>
        <v>3.15E-2</v>
      </c>
      <c r="BY85" s="6">
        <f>VLOOKUP($A85,Replications!$A:$AK,MATCH(BY$2,Replications!$1:$1,0),FALSE)</f>
        <v>2.8000000000000001E-2</v>
      </c>
      <c r="BZ85" s="6">
        <f>VLOOKUP($A85,Replications!$A:$AK,MATCH(BZ$2,Replications!$1:$1,0),FALSE)</f>
        <v>4.3700000000000003E-2</v>
      </c>
      <c r="CA85" s="6">
        <f>VLOOKUP($A85,Replications!$A:$AK,MATCH(CA$2,Replications!$1:$1,0),FALSE)</f>
        <v>-8.3611045375715509E-3</v>
      </c>
      <c r="CB85" s="6">
        <f>VLOOKUP($A85,Replications!$A:$AK,MATCH(CB$2,Replications!$1:$1,0),FALSE)</f>
        <v>3.04E-2</v>
      </c>
      <c r="CC85" s="6">
        <f>VLOOKUP($A85,Replications!$A:$AK,MATCH(CC$2,Replications!$1:$1,0),FALSE)</f>
        <v>2.7900000000000001E-2</v>
      </c>
      <c r="CD85" s="6">
        <f>VLOOKUP($A85,Replications!$A:$AK,MATCH(CD$2,Replications!$1:$1,0),FALSE)</f>
        <v>1.8800000000000001E-2</v>
      </c>
      <c r="CE85" s="6">
        <f>VLOOKUP($A85,Replications!$A:$AK,MATCH(CE$2,Replications!$1:$1,0),FALSE)</f>
        <v>4.3999999999999997E-2</v>
      </c>
      <c r="CF85" s="6">
        <f>VLOOKUP($A85,Replications!$A:$AK,MATCH(CF$2,Replications!$1:$1,0),FALSE)</f>
        <v>2.4562699351775494E-2</v>
      </c>
      <c r="CG85" s="6" t="str">
        <f>VLOOKUP($A85,Replications!$A:$AK,MATCH(CG$2,Replications!$1:$1,0),FALSE)</f>
        <v>NA</v>
      </c>
      <c r="CH85" s="113">
        <f>VLOOKUP($A85,'[1]Formated Data'!$A:$ZZ,MATCH(CH$1,'[1]Formated Data'!$1:$1,0),FALSE)</f>
        <v>2.41E-2</v>
      </c>
      <c r="CI85" s="113">
        <f>VLOOKUP($A85,'[1]Formated Data'!$A:$ZZ,MATCH(CI$1,'[1]Formated Data'!$1:$1,0),FALSE)</f>
        <v>1.15E-2</v>
      </c>
      <c r="CJ85" s="113">
        <f>VLOOKUP($A85,'[1]Formated Data'!$A:$ZZ,MATCH(CJ$1,'[1]Formated Data'!$1:$1,0),FALSE)</f>
        <v>2.1899999999999999E-2</v>
      </c>
      <c r="CK85" s="113">
        <f>VLOOKUP($A85,'[1]Formated Data'!$A:$ZZ,MATCH(CK$1,'[1]Formated Data'!$1:$1,0),FALSE)</f>
        <v>7.7999999999999996E-3</v>
      </c>
      <c r="CL85" s="113">
        <f>VLOOKUP($A85,'[1]Formated Data'!$A:$ZZ,MATCH(CL$1,'[1]Formated Data'!$1:$1,0),FALSE)</f>
        <v>0.03</v>
      </c>
      <c r="CM85" s="113">
        <f>VLOOKUP($A85,'[1]Formated Data'!$A:$ZZ,MATCH(CM$1,'[1]Formated Data'!$1:$1,0),FALSE)</f>
        <v>2.7400000000000001E-2</v>
      </c>
      <c r="CN85" s="113">
        <f>VLOOKUP($A85,'[1]Formated Data'!$A:$ZZ,MATCH(CN$1,'[1]Formated Data'!$1:$1,0),FALSE)</f>
        <v>3.1E-2</v>
      </c>
      <c r="CO85" s="113">
        <f>VLOOKUP($A85,'[1]Formated Data'!$A:$ZZ,MATCH(CO$1,'[1]Formated Data'!$1:$1,0),FALSE)</f>
        <v>2.3E-2</v>
      </c>
      <c r="CP85" s="113">
        <f>VLOOKUP($A85,'[1]Formated Data'!$A:$ZZ,MATCH(CP$1,'[1]Formated Data'!$1:$1,0),FALSE)</f>
        <v>3.3300000000000003E-2</v>
      </c>
      <c r="CQ85" s="113">
        <f>VLOOKUP($A85,'[1]Formated Data'!$A:$ZZ,MATCH(CQ$1,'[1]Formated Data'!$1:$1,0),FALSE)</f>
        <v>3.7699999999999997E-2</v>
      </c>
      <c r="CR85" s="113">
        <f>VLOOKUP($A85,'[1]Formated Data'!$A:$ZZ,MATCH(CR$1,'[1]Formated Data'!$1:$1,0),FALSE)</f>
        <v>1.5800000000000002E-2</v>
      </c>
      <c r="CS85" s="113">
        <f>VLOOKUP($A85,'[1]Formated Data'!$A:$ZZ,MATCH(CS$1,'[1]Formated Data'!$1:$1,0),FALSE)</f>
        <v>2E-3</v>
      </c>
      <c r="CT85" s="113">
        <f>VLOOKUP($A85,'[1]Formated Data'!$A:$ZZ,MATCH(CT$1,'[1]Formated Data'!$1:$1,0),FALSE)</f>
        <v>3.9199999999999999E-2</v>
      </c>
      <c r="CU85" s="113">
        <f>VLOOKUP($A85,'[1]Formated Data'!$A:$ZZ,MATCH(CU$1,'[1]Formated Data'!$1:$1,0),FALSE)</f>
        <v>5.4800000000000001E-2</v>
      </c>
      <c r="CV85" s="113">
        <f>VLOOKUP($A85,'[1]Formated Data'!$A:$ZZ,MATCH(CV$1,'[1]Formated Data'!$1:$1,0),FALSE)</f>
        <v>1.8E-3</v>
      </c>
      <c r="CW85" s="113">
        <f>VLOOKUP($A85,'[1]Formated Data'!$A:$ZZ,MATCH(CW$1,'[1]Formated Data'!$1:$1,0),FALSE)</f>
        <v>8.3999999999999995E-3</v>
      </c>
      <c r="CX85" s="113">
        <f>VLOOKUP($A85,'[1]Formated Data'!$A:$ZZ,MATCH(CX$1,'[1]Formated Data'!$1:$1,0),FALSE)</f>
        <v>2.2100000000000002E-2</v>
      </c>
      <c r="CY85" s="113">
        <f>VLOOKUP($A85,'[1]Formated Data'!$A:$ZZ,MATCH(CY$1,'[1]Formated Data'!$1:$1,0),FALSE)</f>
        <v>4.7E-2</v>
      </c>
      <c r="CZ85" s="113">
        <f>VLOOKUP($A85,'[1]Formated Data'!$A:$ZZ,MATCH(CZ$1,'[1]Formated Data'!$1:$1,0),FALSE)</f>
        <v>6.4600000000000005E-2</v>
      </c>
      <c r="DA85" s="113">
        <f>VLOOKUP($A85,'[1]Formated Data'!$A:$ZZ,MATCH(DA$1,'[1]Formated Data'!$1:$1,0),FALSE)</f>
        <v>2.0500000000000001E-2</v>
      </c>
      <c r="DB85" s="113" t="e">
        <f>VLOOKUP($A85,'[1]Formated Data'!$A:$ZZ,MATCH(DB$1,'[1]Formated Data'!$1:$1,0),FALSE)</f>
        <v>#N/A</v>
      </c>
      <c r="DC85" s="113">
        <f>VLOOKUP($A85,'[1]Formated Data'!$A:$ZZ,MATCH(DC$1,'[1]Formated Data'!$1:$1,0),FALSE)</f>
        <v>1.6799999999999999E-2</v>
      </c>
      <c r="DD85" s="113">
        <f>VLOOKUP($A85,'[1]Formated Data'!$A:$ZZ,MATCH(DD$1,'[1]Formated Data'!$1:$1,0),FALSE)</f>
        <v>-6.0000000000000001E-3</v>
      </c>
      <c r="DF85" s="26">
        <v>39202</v>
      </c>
      <c r="DG85" s="27">
        <v>5240.6890000000003</v>
      </c>
      <c r="DH85" s="27">
        <f t="shared" si="49"/>
        <v>1.6904631814630644E-2</v>
      </c>
      <c r="DI85" s="26">
        <v>39202</v>
      </c>
      <c r="DJ85" s="27">
        <v>9738.49</v>
      </c>
      <c r="DK85" s="27">
        <f t="shared" si="50"/>
        <v>1.7749630303125263E-2</v>
      </c>
      <c r="DL85" s="26">
        <v>39202</v>
      </c>
      <c r="DM85" s="27">
        <v>11339.86</v>
      </c>
      <c r="DN85" s="27">
        <f t="shared" si="51"/>
        <v>1.6274028142355457E-2</v>
      </c>
      <c r="DO85" s="26">
        <v>39202</v>
      </c>
      <c r="DP85" s="27">
        <v>7099.99</v>
      </c>
      <c r="DQ85" s="27">
        <f t="shared" si="52"/>
        <v>1.4190110918271825E-2</v>
      </c>
      <c r="DR85" s="26">
        <v>39202</v>
      </c>
      <c r="DS85" s="27">
        <v>8393.86</v>
      </c>
      <c r="DT85" s="27">
        <f t="shared" si="53"/>
        <v>3.0156575611121061E-2</v>
      </c>
      <c r="DU85" s="26">
        <v>39202</v>
      </c>
      <c r="DV85" s="27">
        <v>5293.63</v>
      </c>
      <c r="DW85" s="27">
        <f t="shared" si="54"/>
        <v>3.4233267684820046E-3</v>
      </c>
      <c r="DX85" s="26">
        <v>39202</v>
      </c>
      <c r="DY85" s="27">
        <v>3895.78</v>
      </c>
      <c r="DZ85" s="27">
        <f t="shared" si="55"/>
        <v>5.0202253683906406E-3</v>
      </c>
      <c r="EA85" s="26">
        <v>39202</v>
      </c>
      <c r="EB85" s="27">
        <v>5605.14</v>
      </c>
      <c r="EC85" s="27">
        <f t="shared" si="56"/>
        <v>1.2681234699500443E-2</v>
      </c>
      <c r="ED85" s="26">
        <v>39202</v>
      </c>
      <c r="EE85" s="27">
        <v>13258.97</v>
      </c>
      <c r="EF85" s="27">
        <f t="shared" si="57"/>
        <v>2.8887124797562835E-2</v>
      </c>
      <c r="EG85" s="26">
        <v>39202</v>
      </c>
      <c r="EH85" s="27">
        <v>3674.51</v>
      </c>
      <c r="EI85" s="27">
        <f t="shared" si="58"/>
        <v>5.1398903635946347E-3</v>
      </c>
      <c r="EK85" s="26">
        <v>39202</v>
      </c>
      <c r="EL85" s="27">
        <v>81.447000000000003</v>
      </c>
      <c r="EM85" s="27">
        <f t="shared" si="59"/>
        <v>-1.7882551549499581E-2</v>
      </c>
      <c r="EO85" s="26">
        <v>39202</v>
      </c>
      <c r="EP85" s="27">
        <v>7731.3874999999998</v>
      </c>
      <c r="EQ85" s="27">
        <f t="shared" si="60"/>
        <v>2.462514262992177E-2</v>
      </c>
      <c r="ES85" s="26">
        <v>39202</v>
      </c>
      <c r="ET85" s="27">
        <v>1111.9347</v>
      </c>
      <c r="EU85" s="27">
        <f t="shared" si="61"/>
        <v>4.6158627095838956E-2</v>
      </c>
      <c r="EW85" s="26">
        <v>39202</v>
      </c>
      <c r="EX85" s="27">
        <v>1774.5029</v>
      </c>
      <c r="EY85" s="27">
        <f t="shared" si="62"/>
        <v>4.4769645596699048E-2</v>
      </c>
      <c r="FA85" s="26">
        <v>39202</v>
      </c>
      <c r="FB85" s="27">
        <v>158.52340000000001</v>
      </c>
      <c r="FC85" s="27">
        <f t="shared" si="63"/>
        <v>3.9695417489227447E-2</v>
      </c>
      <c r="FE85" s="26">
        <v>39202</v>
      </c>
      <c r="FF85" s="27">
        <v>841.42330000000004</v>
      </c>
      <c r="FG85" s="27">
        <f t="shared" si="64"/>
        <v>3.4912636309742062E-2</v>
      </c>
      <c r="FI85" s="6">
        <f>VLOOKUP($A85,Funds!$A:$CD,MATCH(Factors!FI$1,Funds!$1:$1,0),FALSE)</f>
        <v>2.1000000000000001E-2</v>
      </c>
      <c r="FJ85" s="6">
        <f>VLOOKUP($A85,Funds!$A:$CD,MATCH(Factors!FJ$1,Funds!$1:$1,0),FALSE)</f>
        <v>2.6249999999999999E-2</v>
      </c>
    </row>
    <row r="86" spans="1:166" x14ac:dyDescent="0.25">
      <c r="A86" s="26">
        <f t="shared" si="65"/>
        <v>39172</v>
      </c>
      <c r="B86" s="26">
        <v>39171</v>
      </c>
      <c r="C86" s="27">
        <v>933.45830000000001</v>
      </c>
      <c r="D86" s="27">
        <f t="shared" si="66"/>
        <v>1.5407691619036878E-2</v>
      </c>
      <c r="E86" s="26">
        <v>39171</v>
      </c>
      <c r="F86" s="27">
        <v>590.55880000000002</v>
      </c>
      <c r="G86" s="27">
        <f t="shared" si="67"/>
        <v>5.3496983314900159E-3</v>
      </c>
      <c r="H86" s="26">
        <v>39171</v>
      </c>
      <c r="I86" s="27">
        <v>1320.7878000000001</v>
      </c>
      <c r="J86" s="27">
        <f t="shared" si="68"/>
        <v>2.5886713191876964E-2</v>
      </c>
      <c r="K86" s="26">
        <v>39171</v>
      </c>
      <c r="L86" s="27">
        <v>2049.21</v>
      </c>
      <c r="M86" s="27">
        <f t="shared" si="69"/>
        <v>1.0952091997572744E-2</v>
      </c>
      <c r="N86" s="26">
        <v>39171</v>
      </c>
      <c r="O86" s="27">
        <v>1484.88</v>
      </c>
      <c r="P86" s="27">
        <f t="shared" si="70"/>
        <v>1.0569299350052797E-2</v>
      </c>
      <c r="Q86" s="26"/>
      <c r="S86" s="27" t="e">
        <f t="shared" si="71"/>
        <v>#DIV/0!</v>
      </c>
      <c r="T86" s="26">
        <v>39171</v>
      </c>
      <c r="U86" s="27">
        <v>1557.5909999999999</v>
      </c>
      <c r="V86" s="27">
        <f t="shared" si="72"/>
        <v>1.1151554810300723E-2</v>
      </c>
      <c r="W86" s="26">
        <v>39171</v>
      </c>
      <c r="X86" s="27">
        <v>111.9237</v>
      </c>
      <c r="Y86" s="27">
        <f t="shared" si="73"/>
        <v>-2.7256623920962619E-3</v>
      </c>
      <c r="Z86" s="26">
        <v>39171</v>
      </c>
      <c r="AA86" s="27">
        <v>139.86000000000001</v>
      </c>
      <c r="AB86" s="27">
        <f t="shared" si="74"/>
        <v>1.2231309256713008E-2</v>
      </c>
      <c r="AC86" s="26">
        <v>39171</v>
      </c>
      <c r="AD86" s="27">
        <v>808.36500000000001</v>
      </c>
      <c r="AE86" s="27">
        <f t="shared" si="75"/>
        <v>1.1222250855022597E-2</v>
      </c>
      <c r="AF86" s="26">
        <v>39171</v>
      </c>
      <c r="AG86" s="27">
        <v>270.59070000000003</v>
      </c>
      <c r="AH86" s="27">
        <f t="shared" si="76"/>
        <v>1.4605420788877277E-2</v>
      </c>
      <c r="AI86" s="26">
        <v>39171</v>
      </c>
      <c r="AJ86" s="27">
        <v>77.680000000000007</v>
      </c>
      <c r="AK86" s="27">
        <f t="shared" si="77"/>
        <v>-2.1662468513853894E-2</v>
      </c>
      <c r="AL86" s="26">
        <v>39171</v>
      </c>
      <c r="AM86" s="27">
        <v>126.04430000000001</v>
      </c>
      <c r="AN86" s="27">
        <f t="shared" si="78"/>
        <v>8.7732426503484007E-3</v>
      </c>
      <c r="AO86" s="26">
        <v>39171</v>
      </c>
      <c r="AP86" s="27">
        <v>316.88</v>
      </c>
      <c r="AQ86" s="27">
        <f t="shared" si="79"/>
        <v>1.4373059316879599E-2</v>
      </c>
      <c r="AR86" s="26">
        <v>39171</v>
      </c>
      <c r="AS86" s="27">
        <v>1311.13</v>
      </c>
      <c r="AT86" s="27">
        <f t="shared" si="80"/>
        <v>3.0508965822573231E-5</v>
      </c>
      <c r="AU86" s="26">
        <v>39171</v>
      </c>
      <c r="AV86" s="27">
        <v>907.3</v>
      </c>
      <c r="AW86" s="27">
        <f t="shared" si="81"/>
        <v>1.0592051547984038E-3</v>
      </c>
      <c r="AY86" s="27">
        <f t="shared" si="82"/>
        <v>1.0057993287546863E-2</v>
      </c>
      <c r="AZ86" s="27">
        <f t="shared" si="83"/>
        <v>3.8279264751994724E-4</v>
      </c>
      <c r="BA86" s="27">
        <f t="shared" si="47"/>
        <v>1.0286961889758306E-3</v>
      </c>
      <c r="BC86" s="26">
        <v>39171</v>
      </c>
      <c r="BD86" s="27">
        <v>1127.3599999999999</v>
      </c>
      <c r="BE86" s="27">
        <f t="shared" si="84"/>
        <v>1.7923088730575687E-2</v>
      </c>
      <c r="BF86" s="26">
        <v>39171</v>
      </c>
      <c r="BG86" s="27">
        <v>980.8</v>
      </c>
      <c r="BH86" s="27">
        <f t="shared" si="85"/>
        <v>1.0519374813257931E-2</v>
      </c>
      <c r="BI86" s="26"/>
      <c r="BK86" s="27" t="e">
        <f t="shared" si="86"/>
        <v>#DIV/0!</v>
      </c>
      <c r="BL86" s="26">
        <v>39172</v>
      </c>
      <c r="BM86" s="27">
        <v>317.5</v>
      </c>
      <c r="BN86" s="27">
        <f t="shared" si="45"/>
        <v>6.7858954845256836E-3</v>
      </c>
      <c r="BP86" s="26">
        <v>39141</v>
      </c>
      <c r="BQ86" s="27">
        <v>1.2409999999999999E-2</v>
      </c>
      <c r="BR86" s="27">
        <f t="shared" si="46"/>
        <v>1.2409999999999999E-2</v>
      </c>
      <c r="BT86" s="26">
        <v>39171</v>
      </c>
      <c r="BU86" s="27">
        <v>932.75</v>
      </c>
      <c r="BV86" s="27">
        <f t="shared" si="48"/>
        <v>4.8045330661754537E-3</v>
      </c>
      <c r="BX86" s="6">
        <f>VLOOKUP($A86,Replications!$A:$AK,MATCH(BX$2,Replications!$1:$1,0),FALSE)</f>
        <v>2.24E-2</v>
      </c>
      <c r="BY86" s="6">
        <f>VLOOKUP($A86,Replications!$A:$AK,MATCH(BY$2,Replications!$1:$1,0),FALSE)</f>
        <v>2.69E-2</v>
      </c>
      <c r="BZ86" s="6">
        <f>VLOOKUP($A86,Replications!$A:$AK,MATCH(BZ$2,Replications!$1:$1,0),FALSE)</f>
        <v>-1.8E-3</v>
      </c>
      <c r="CA86" s="6">
        <f>VLOOKUP($A86,Replications!$A:$AK,MATCH(CA$2,Replications!$1:$1,0),FALSE)</f>
        <v>-3.5351832140170347E-2</v>
      </c>
      <c r="CB86" s="6">
        <f>VLOOKUP($A86,Replications!$A:$AK,MATCH(CB$2,Replications!$1:$1,0),FALSE)</f>
        <v>2.1000000000000001E-2</v>
      </c>
      <c r="CC86" s="6">
        <f>VLOOKUP($A86,Replications!$A:$AK,MATCH(CC$2,Replications!$1:$1,0),FALSE)</f>
        <v>3.2500000000000001E-2</v>
      </c>
      <c r="CD86" s="6">
        <f>VLOOKUP($A86,Replications!$A:$AK,MATCH(CD$2,Replications!$1:$1,0),FALSE)</f>
        <v>2.5399999999999999E-2</v>
      </c>
      <c r="CE86" s="6">
        <f>VLOOKUP($A86,Replications!$A:$AK,MATCH(CE$2,Replications!$1:$1,0),FALSE)</f>
        <v>1.11E-2</v>
      </c>
      <c r="CF86" s="6">
        <f>VLOOKUP($A86,Replications!$A:$AK,MATCH(CF$2,Replications!$1:$1,0),FALSE)</f>
        <v>1.3006881122832806E-2</v>
      </c>
      <c r="CG86" s="6" t="str">
        <f>VLOOKUP($A86,Replications!$A:$AK,MATCH(CG$2,Replications!$1:$1,0),FALSE)</f>
        <v>NA</v>
      </c>
      <c r="CH86" s="113">
        <f>VLOOKUP($A86,'[1]Formated Data'!$A:$ZZ,MATCH(CH$1,'[1]Formated Data'!$1:$1,0),FALSE)</f>
        <v>6.7000000000000002E-3</v>
      </c>
      <c r="CI86" s="113">
        <f>VLOOKUP($A86,'[1]Formated Data'!$A:$ZZ,MATCH(CI$1,'[1]Formated Data'!$1:$1,0),FALSE)</f>
        <v>8.9999999999999993E-3</v>
      </c>
      <c r="CJ86" s="113">
        <f>VLOOKUP($A86,'[1]Formated Data'!$A:$ZZ,MATCH(CJ$1,'[1]Formated Data'!$1:$1,0),FALSE)</f>
        <v>1.3299999999999999E-2</v>
      </c>
      <c r="CK86" s="113">
        <f>VLOOKUP($A86,'[1]Formated Data'!$A:$ZZ,MATCH(CK$1,'[1]Formated Data'!$1:$1,0),FALSE)</f>
        <v>1.9199999999999998E-2</v>
      </c>
      <c r="CL86" s="113">
        <f>VLOOKUP($A86,'[1]Formated Data'!$A:$ZZ,MATCH(CL$1,'[1]Formated Data'!$1:$1,0),FALSE)</f>
        <v>1.9099999999999999E-2</v>
      </c>
      <c r="CM86" s="113">
        <f>VLOOKUP($A86,'[1]Formated Data'!$A:$ZZ,MATCH(CM$1,'[1]Formated Data'!$1:$1,0),FALSE)</f>
        <v>1.7600000000000001E-2</v>
      </c>
      <c r="CN86" s="113">
        <f>VLOOKUP($A86,'[1]Formated Data'!$A:$ZZ,MATCH(CN$1,'[1]Formated Data'!$1:$1,0),FALSE)</f>
        <v>4.0399999999999998E-2</v>
      </c>
      <c r="CO86" s="113">
        <f>VLOOKUP($A86,'[1]Formated Data'!$A:$ZZ,MATCH(CO$1,'[1]Formated Data'!$1:$1,0),FALSE)</f>
        <v>1.0999999999999999E-2</v>
      </c>
      <c r="CP86" s="113">
        <f>VLOOKUP($A86,'[1]Formated Data'!$A:$ZZ,MATCH(CP$1,'[1]Formated Data'!$1:$1,0),FALSE)</f>
        <v>1.7600000000000001E-2</v>
      </c>
      <c r="CQ86" s="113">
        <f>VLOOKUP($A86,'[1]Formated Data'!$A:$ZZ,MATCH(CQ$1,'[1]Formated Data'!$1:$1,0),FALSE)</f>
        <v>9.2999999999999992E-3</v>
      </c>
      <c r="CR86" s="113">
        <f>VLOOKUP($A86,'[1]Formated Data'!$A:$ZZ,MATCH(CR$1,'[1]Formated Data'!$1:$1,0),FALSE)</f>
        <v>4.1999999999999997E-3</v>
      </c>
      <c r="CS86" s="113">
        <f>VLOOKUP($A86,'[1]Formated Data'!$A:$ZZ,MATCH(CS$1,'[1]Formated Data'!$1:$1,0),FALSE)</f>
        <v>2.1000000000000001E-2</v>
      </c>
      <c r="CT86" s="113">
        <f>VLOOKUP($A86,'[1]Formated Data'!$A:$ZZ,MATCH(CT$1,'[1]Formated Data'!$1:$1,0),FALSE)</f>
        <v>4.3499999999999997E-2</v>
      </c>
      <c r="CU86" s="113">
        <f>VLOOKUP($A86,'[1]Formated Data'!$A:$ZZ,MATCH(CU$1,'[1]Formated Data'!$1:$1,0),FALSE)</f>
        <v>2.0899999999999998E-2</v>
      </c>
      <c r="CV86" s="113">
        <f>VLOOKUP($A86,'[1]Formated Data'!$A:$ZZ,MATCH(CV$1,'[1]Formated Data'!$1:$1,0),FALSE)</f>
        <v>2.0799999999999999E-2</v>
      </c>
      <c r="CW86" s="113">
        <f>VLOOKUP($A86,'[1]Formated Data'!$A:$ZZ,MATCH(CW$1,'[1]Formated Data'!$1:$1,0),FALSE)</f>
        <v>1.06E-2</v>
      </c>
      <c r="CX86" s="113">
        <f>VLOOKUP($A86,'[1]Formated Data'!$A:$ZZ,MATCH(CX$1,'[1]Formated Data'!$1:$1,0),FALSE)</f>
        <v>7.7000000000000002E-3</v>
      </c>
      <c r="CY86" s="113">
        <f>VLOOKUP($A86,'[1]Formated Data'!$A:$ZZ,MATCH(CY$1,'[1]Formated Data'!$1:$1,0),FALSE)</f>
        <v>2E-3</v>
      </c>
      <c r="CZ86" s="113">
        <f>VLOOKUP($A86,'[1]Formated Data'!$A:$ZZ,MATCH(CZ$1,'[1]Formated Data'!$1:$1,0),FALSE)</f>
        <v>-3.95E-2</v>
      </c>
      <c r="DA86" s="113">
        <f>VLOOKUP($A86,'[1]Formated Data'!$A:$ZZ,MATCH(DA$1,'[1]Formated Data'!$1:$1,0),FALSE)</f>
        <v>1.47E-2</v>
      </c>
      <c r="DB86" s="113" t="e">
        <f>VLOOKUP($A86,'[1]Formated Data'!$A:$ZZ,MATCH(DB$1,'[1]Formated Data'!$1:$1,0),FALSE)</f>
        <v>#N/A</v>
      </c>
      <c r="DC86" s="113">
        <f>VLOOKUP($A86,'[1]Formated Data'!$A:$ZZ,MATCH(DC$1,'[1]Formated Data'!$1:$1,0),FALSE)</f>
        <v>1.15E-2</v>
      </c>
      <c r="DD86" s="113">
        <f>VLOOKUP($A86,'[1]Formated Data'!$A:$ZZ,MATCH(DD$1,'[1]Formated Data'!$1:$1,0),FALSE)</f>
        <v>8.0000000000000002E-3</v>
      </c>
      <c r="DF86" s="26">
        <v>39172</v>
      </c>
      <c r="DG86" s="27">
        <v>5153.5698000000002</v>
      </c>
      <c r="DH86" s="27">
        <f t="shared" si="49"/>
        <v>1.0126392178264387E-2</v>
      </c>
      <c r="DI86" s="26">
        <v>39172</v>
      </c>
      <c r="DJ86" s="27">
        <v>9568.65</v>
      </c>
      <c r="DK86" s="27">
        <f t="shared" si="50"/>
        <v>9.5525373729572483E-3</v>
      </c>
      <c r="DL86" s="26">
        <v>39172</v>
      </c>
      <c r="DM86" s="27">
        <v>11158.27</v>
      </c>
      <c r="DN86" s="27">
        <f t="shared" si="51"/>
        <v>-8.971830065301889E-4</v>
      </c>
      <c r="DO86" s="26">
        <v>39172</v>
      </c>
      <c r="DP86" s="27">
        <v>7000.65</v>
      </c>
      <c r="DQ86" s="27">
        <f t="shared" si="52"/>
        <v>7.5356670490149824E-3</v>
      </c>
      <c r="DR86" s="26">
        <v>39172</v>
      </c>
      <c r="DS86" s="27">
        <v>8148.14</v>
      </c>
      <c r="DT86" s="27">
        <f t="shared" si="53"/>
        <v>9.7417634188801117E-4</v>
      </c>
      <c r="DU86" s="26">
        <v>39172</v>
      </c>
      <c r="DV86" s="27">
        <v>5275.57</v>
      </c>
      <c r="DW86" s="27">
        <f t="shared" si="54"/>
        <v>4.6370176835095478E-3</v>
      </c>
      <c r="DX86" s="26">
        <v>39172</v>
      </c>
      <c r="DY86" s="27">
        <v>3876.32</v>
      </c>
      <c r="DZ86" s="27">
        <f t="shared" si="55"/>
        <v>4.2904222024167105E-3</v>
      </c>
      <c r="EA86" s="26">
        <v>39172</v>
      </c>
      <c r="EB86" s="27">
        <v>5534.95</v>
      </c>
      <c r="EC86" s="27">
        <f t="shared" si="56"/>
        <v>3.3445119187891503E-3</v>
      </c>
      <c r="ED86" s="26">
        <v>39172</v>
      </c>
      <c r="EE86" s="27">
        <v>12886.71</v>
      </c>
      <c r="EF86" s="27">
        <f t="shared" si="57"/>
        <v>1.6645208319527427E-2</v>
      </c>
      <c r="EG86" s="26">
        <v>39172</v>
      </c>
      <c r="EH86" s="27">
        <v>3655.72</v>
      </c>
      <c r="EI86" s="27">
        <f t="shared" si="58"/>
        <v>-2.1645080725506416E-3</v>
      </c>
      <c r="EK86" s="26">
        <v>39171</v>
      </c>
      <c r="EL86" s="27">
        <v>82.93</v>
      </c>
      <c r="EM86" s="27">
        <f t="shared" si="59"/>
        <v>-7.6582505683856494E-3</v>
      </c>
      <c r="EO86" s="26">
        <v>39171</v>
      </c>
      <c r="EP86" s="27">
        <v>7545.5766000000003</v>
      </c>
      <c r="EQ86" s="27">
        <f t="shared" si="60"/>
        <v>2.9870148552842091E-2</v>
      </c>
      <c r="ES86" s="26">
        <v>39171</v>
      </c>
      <c r="ET86" s="27">
        <v>1062.8739</v>
      </c>
      <c r="EU86" s="27">
        <f t="shared" si="61"/>
        <v>3.9444712241603064E-2</v>
      </c>
      <c r="EW86" s="26">
        <v>39171</v>
      </c>
      <c r="EX86" s="27">
        <v>1698.4632999999999</v>
      </c>
      <c r="EY86" s="27">
        <f t="shared" si="62"/>
        <v>1.8867726455968459E-2</v>
      </c>
      <c r="FA86" s="26">
        <v>39171</v>
      </c>
      <c r="FB86" s="27">
        <v>152.471</v>
      </c>
      <c r="FC86" s="27">
        <f t="shared" si="63"/>
        <v>2.869352663406155E-2</v>
      </c>
      <c r="FE86" s="26">
        <v>39171</v>
      </c>
      <c r="FF86" s="27">
        <v>813.03800000000001</v>
      </c>
      <c r="FG86" s="27">
        <f t="shared" si="64"/>
        <v>1.504404748186583E-2</v>
      </c>
      <c r="FI86" s="6">
        <f>VLOOKUP($A86,Funds!$A:$CD,MATCH(Factors!FI$1,Funds!$1:$1,0),FALSE)</f>
        <v>2.9399999999999999E-2</v>
      </c>
      <c r="FJ86" s="6">
        <f>VLOOKUP($A86,Funds!$A:$CD,MATCH(Factors!FJ$1,Funds!$1:$1,0),FALSE)</f>
        <v>2.785E-2</v>
      </c>
    </row>
    <row r="87" spans="1:166" x14ac:dyDescent="0.25">
      <c r="A87" s="26">
        <f t="shared" si="65"/>
        <v>39141</v>
      </c>
      <c r="B87" s="26">
        <v>39141</v>
      </c>
      <c r="C87" s="27">
        <v>919.29409999999996</v>
      </c>
      <c r="D87" s="27">
        <f t="shared" si="66"/>
        <v>-1.5519508752540712E-2</v>
      </c>
      <c r="E87" s="26">
        <v>39141</v>
      </c>
      <c r="F87" s="27">
        <v>587.41629999999998</v>
      </c>
      <c r="G87" s="27">
        <f t="shared" si="67"/>
        <v>-1.8795868433431062E-2</v>
      </c>
      <c r="H87" s="26">
        <v>39141</v>
      </c>
      <c r="I87" s="27">
        <v>1287.4597000000001</v>
      </c>
      <c r="J87" s="27">
        <f t="shared" si="68"/>
        <v>3.3511027504995461E-3</v>
      </c>
      <c r="K87" s="26">
        <v>39141</v>
      </c>
      <c r="L87" s="27">
        <v>2027.01</v>
      </c>
      <c r="M87" s="27">
        <f t="shared" si="69"/>
        <v>-1.9006632625425679E-3</v>
      </c>
      <c r="N87" s="26">
        <v>39141</v>
      </c>
      <c r="O87" s="27">
        <v>1469.35</v>
      </c>
      <c r="P87" s="27">
        <f t="shared" si="70"/>
        <v>-2.4556209089581338E-2</v>
      </c>
      <c r="Q87" s="26"/>
      <c r="S87" s="27" t="e">
        <f t="shared" si="71"/>
        <v>#DIV/0!</v>
      </c>
      <c r="T87" s="26">
        <v>39141</v>
      </c>
      <c r="U87" s="27">
        <v>1540.413</v>
      </c>
      <c r="V87" s="27">
        <f t="shared" si="72"/>
        <v>-1.950134515081825E-2</v>
      </c>
      <c r="W87" s="26">
        <v>39141</v>
      </c>
      <c r="X87" s="27">
        <v>112.2296</v>
      </c>
      <c r="Y87" s="27">
        <f t="shared" si="73"/>
        <v>6.5904418860791569E-3</v>
      </c>
      <c r="Z87" s="26">
        <v>39141</v>
      </c>
      <c r="AA87" s="27">
        <v>138.16999999999999</v>
      </c>
      <c r="AB87" s="27">
        <f t="shared" si="74"/>
        <v>2.6850507982580929E-3</v>
      </c>
      <c r="AC87" s="26">
        <v>39141</v>
      </c>
      <c r="AD87" s="27">
        <v>799.39400000000001</v>
      </c>
      <c r="AE87" s="27">
        <f t="shared" si="75"/>
        <v>-2.7607044349662324E-3</v>
      </c>
      <c r="AF87" s="26">
        <v>39141</v>
      </c>
      <c r="AG87" s="27">
        <v>266.69549999999998</v>
      </c>
      <c r="AH87" s="27">
        <f t="shared" si="76"/>
        <v>4.2714889101666653E-2</v>
      </c>
      <c r="AI87" s="26">
        <v>39141</v>
      </c>
      <c r="AJ87" s="27">
        <v>79.400000000000006</v>
      </c>
      <c r="AK87" s="27">
        <f t="shared" si="77"/>
        <v>3.5877364644487875E-2</v>
      </c>
      <c r="AL87" s="26">
        <v>39141</v>
      </c>
      <c r="AM87" s="27">
        <v>124.9481</v>
      </c>
      <c r="AN87" s="27">
        <f t="shared" si="78"/>
        <v>-5.9279260930583666E-3</v>
      </c>
      <c r="AO87" s="26">
        <v>39141</v>
      </c>
      <c r="AP87" s="27">
        <v>312.39</v>
      </c>
      <c r="AQ87" s="27">
        <f t="shared" si="79"/>
        <v>3.7116961588260722E-2</v>
      </c>
      <c r="AR87" s="26">
        <v>39141</v>
      </c>
      <c r="AS87" s="27">
        <v>1311.09</v>
      </c>
      <c r="AT87" s="27">
        <f t="shared" si="80"/>
        <v>1.5419924764949355E-2</v>
      </c>
      <c r="AU87" s="26">
        <v>39141</v>
      </c>
      <c r="AV87" s="27">
        <v>906.34</v>
      </c>
      <c r="AW87" s="27">
        <f t="shared" si="81"/>
        <v>1.3984605745994916E-2</v>
      </c>
      <c r="AY87" s="27">
        <f t="shared" si="82"/>
        <v>3.2763596808903506E-3</v>
      </c>
      <c r="AZ87" s="27">
        <f t="shared" si="83"/>
        <v>2.265554582703877E-2</v>
      </c>
      <c r="BA87" s="27">
        <f t="shared" si="47"/>
        <v>-1.4353190189544396E-3</v>
      </c>
      <c r="BC87" s="26">
        <v>39141</v>
      </c>
      <c r="BD87" s="27">
        <v>1107.51</v>
      </c>
      <c r="BE87" s="27">
        <f t="shared" si="84"/>
        <v>-4.0288132087519246E-3</v>
      </c>
      <c r="BF87" s="26">
        <v>39141</v>
      </c>
      <c r="BG87" s="27">
        <v>970.59</v>
      </c>
      <c r="BH87" s="27">
        <f t="shared" si="85"/>
        <v>8.0700442450301058E-3</v>
      </c>
      <c r="BI87" s="26"/>
      <c r="BK87" s="27" t="e">
        <f t="shared" si="86"/>
        <v>#DIV/0!</v>
      </c>
      <c r="BL87" s="26">
        <v>39141</v>
      </c>
      <c r="BM87" s="27">
        <v>315.36</v>
      </c>
      <c r="BN87" s="27">
        <f t="shared" si="45"/>
        <v>1.1579791499598979E-2</v>
      </c>
      <c r="BP87" s="26">
        <v>39113</v>
      </c>
      <c r="BQ87" s="27">
        <v>1.259E-2</v>
      </c>
      <c r="BR87" s="27">
        <f t="shared" si="46"/>
        <v>1.259E-2</v>
      </c>
      <c r="BT87" s="26">
        <v>39141</v>
      </c>
      <c r="BU87" s="27">
        <v>928.29</v>
      </c>
      <c r="BV87" s="27">
        <f t="shared" si="48"/>
        <v>-1.3538356906793614E-2</v>
      </c>
      <c r="BX87" s="6">
        <f>VLOOKUP($A87,Replications!$A:$AK,MATCH(BX$2,Replications!$1:$1,0),FALSE)</f>
        <v>4.3E-3</v>
      </c>
      <c r="BY87" s="6">
        <f>VLOOKUP($A87,Replications!$A:$AK,MATCH(BY$2,Replications!$1:$1,0),FALSE)</f>
        <v>-1.72E-2</v>
      </c>
      <c r="BZ87" s="6">
        <f>VLOOKUP($A87,Replications!$A:$AK,MATCH(BZ$2,Replications!$1:$1,0),FALSE)</f>
        <v>2.07E-2</v>
      </c>
      <c r="CA87" s="6">
        <f>VLOOKUP($A87,Replications!$A:$AK,MATCH(CA$2,Replications!$1:$1,0),FALSE)</f>
        <v>-3.0010720045452688E-2</v>
      </c>
      <c r="CB87" s="6" t="str">
        <f>VLOOKUP($A87,Replications!$A:$AK,MATCH(CB$2,Replications!$1:$1,0),FALSE)</f>
        <v/>
      </c>
      <c r="CC87" s="6">
        <f>VLOOKUP($A87,Replications!$A:$AK,MATCH(CC$2,Replications!$1:$1,0),FALSE)</f>
        <v>3.8E-3</v>
      </c>
      <c r="CD87" s="6">
        <f>VLOOKUP($A87,Replications!$A:$AK,MATCH(CD$2,Replications!$1:$1,0),FALSE)</f>
        <v>2.5499999999999998E-2</v>
      </c>
      <c r="CE87" s="6">
        <f>VLOOKUP($A87,Replications!$A:$AK,MATCH(CE$2,Replications!$1:$1,0),FALSE)</f>
        <v>-1.95E-2</v>
      </c>
      <c r="CF87" s="6">
        <f>VLOOKUP($A87,Replications!$A:$AK,MATCH(CF$2,Replications!$1:$1,0),FALSE)</f>
        <v>1.1815466590912188E-3</v>
      </c>
      <c r="CG87" s="6" t="str">
        <f>VLOOKUP($A87,Replications!$A:$AK,MATCH(CG$2,Replications!$1:$1,0),FALSE)</f>
        <v>NA</v>
      </c>
      <c r="CH87" s="113">
        <f>VLOOKUP($A87,'[1]Formated Data'!$A:$ZZ,MATCH(CH$1,'[1]Formated Data'!$1:$1,0),FALSE)</f>
        <v>3.44E-2</v>
      </c>
      <c r="CI87" s="113">
        <f>VLOOKUP($A87,'[1]Formated Data'!$A:$ZZ,MATCH(CI$1,'[1]Formated Data'!$1:$1,0),FALSE)</f>
        <v>9.4000000000000004E-3</v>
      </c>
      <c r="CJ87" s="113">
        <f>VLOOKUP($A87,'[1]Formated Data'!$A:$ZZ,MATCH(CJ$1,'[1]Formated Data'!$1:$1,0),FALSE)</f>
        <v>2.1399999999999999E-2</v>
      </c>
      <c r="CK87" s="113">
        <f>VLOOKUP($A87,'[1]Formated Data'!$A:$ZZ,MATCH(CK$1,'[1]Formated Data'!$1:$1,0),FALSE)</f>
        <v>1.2699999999999999E-2</v>
      </c>
      <c r="CL87" s="113" t="str">
        <f>VLOOKUP($A87,'[1]Formated Data'!$A:$ZZ,MATCH(CL$1,'[1]Formated Data'!$1:$1,0),FALSE)</f>
        <v>-</v>
      </c>
      <c r="CM87" s="113">
        <f>VLOOKUP($A87,'[1]Formated Data'!$A:$ZZ,MATCH(CM$1,'[1]Formated Data'!$1:$1,0),FALSE)</f>
        <v>4.8999999999999998E-3</v>
      </c>
      <c r="CN87" s="113">
        <f>VLOOKUP($A87,'[1]Formated Data'!$A:$ZZ,MATCH(CN$1,'[1]Formated Data'!$1:$1,0),FALSE)</f>
        <v>3.27E-2</v>
      </c>
      <c r="CO87" s="113">
        <f>VLOOKUP($A87,'[1]Formated Data'!$A:$ZZ,MATCH(CO$1,'[1]Formated Data'!$1:$1,0),FALSE)</f>
        <v>8.0000000000000002E-3</v>
      </c>
      <c r="CP87" s="113">
        <f>VLOOKUP($A87,'[1]Formated Data'!$A:$ZZ,MATCH(CP$1,'[1]Formated Data'!$1:$1,0),FALSE)</f>
        <v>3.2000000000000002E-3</v>
      </c>
      <c r="CQ87" s="113">
        <f>VLOOKUP($A87,'[1]Formated Data'!$A:$ZZ,MATCH(CQ$1,'[1]Formated Data'!$1:$1,0),FALSE)</f>
        <v>-3.5999999999999999E-3</v>
      </c>
      <c r="CR87" s="113">
        <f>VLOOKUP($A87,'[1]Formated Data'!$A:$ZZ,MATCH(CR$1,'[1]Formated Data'!$1:$1,0),FALSE)</f>
        <v>6.4999999999999997E-3</v>
      </c>
      <c r="CS87" s="113">
        <f>VLOOKUP($A87,'[1]Formated Data'!$A:$ZZ,MATCH(CS$1,'[1]Formated Data'!$1:$1,0),FALSE)</f>
        <v>4.1000000000000002E-2</v>
      </c>
      <c r="CT87" s="113">
        <f>VLOOKUP($A87,'[1]Formated Data'!$A:$ZZ,MATCH(CT$1,'[1]Formated Data'!$1:$1,0),FALSE)</f>
        <v>2.9999999999999997E-4</v>
      </c>
      <c r="CU87" s="113">
        <f>VLOOKUP($A87,'[1]Formated Data'!$A:$ZZ,MATCH(CU$1,'[1]Formated Data'!$1:$1,0),FALSE)</f>
        <v>4.0000000000000001E-3</v>
      </c>
      <c r="CV87" s="113">
        <f>VLOOKUP($A87,'[1]Formated Data'!$A:$ZZ,MATCH(CV$1,'[1]Formated Data'!$1:$1,0),FALSE)</f>
        <v>3.0300000000000001E-2</v>
      </c>
      <c r="CW87" s="113">
        <f>VLOOKUP($A87,'[1]Formated Data'!$A:$ZZ,MATCH(CW$1,'[1]Formated Data'!$1:$1,0),FALSE)</f>
        <v>6.8999999999999999E-3</v>
      </c>
      <c r="CX87" s="113">
        <f>VLOOKUP($A87,'[1]Formated Data'!$A:$ZZ,MATCH(CX$1,'[1]Formated Data'!$1:$1,0),FALSE)</f>
        <v>0</v>
      </c>
      <c r="CY87" s="113">
        <f>VLOOKUP($A87,'[1]Formated Data'!$A:$ZZ,MATCH(CY$1,'[1]Formated Data'!$1:$1,0),FALSE)</f>
        <v>-3.1099999999999999E-2</v>
      </c>
      <c r="CZ87" s="113">
        <f>VLOOKUP($A87,'[1]Formated Data'!$A:$ZZ,MATCH(CZ$1,'[1]Formated Data'!$1:$1,0),FALSE)</f>
        <v>-5.9299999999999999E-2</v>
      </c>
      <c r="DA87" s="113">
        <f>VLOOKUP($A87,'[1]Formated Data'!$A:$ZZ,MATCH(DA$1,'[1]Formated Data'!$1:$1,0),FALSE)</f>
        <v>1.18E-2</v>
      </c>
      <c r="DB87" s="113" t="e">
        <f>VLOOKUP($A87,'[1]Formated Data'!$A:$ZZ,MATCH(DB$1,'[1]Formated Data'!$1:$1,0),FALSE)</f>
        <v>#N/A</v>
      </c>
      <c r="DC87" s="113">
        <f>VLOOKUP($A87,'[1]Formated Data'!$A:$ZZ,MATCH(DC$1,'[1]Formated Data'!$1:$1,0),FALSE)</f>
        <v>1.35E-2</v>
      </c>
      <c r="DD87" s="113">
        <f>VLOOKUP($A87,'[1]Formated Data'!$A:$ZZ,MATCH(DD$1,'[1]Formated Data'!$1:$1,0),FALSE)</f>
        <v>-3.0000000000000001E-3</v>
      </c>
      <c r="DF87" s="26">
        <v>39141</v>
      </c>
      <c r="DG87" s="27">
        <v>5101.9058999999997</v>
      </c>
      <c r="DH87" s="27">
        <f t="shared" si="49"/>
        <v>8.1717961168703557E-3</v>
      </c>
      <c r="DI87" s="26">
        <v>39141</v>
      </c>
      <c r="DJ87" s="27">
        <v>9478.11</v>
      </c>
      <c r="DK87" s="27">
        <f t="shared" si="50"/>
        <v>6.8100701083493309E-3</v>
      </c>
      <c r="DL87" s="26">
        <v>39141</v>
      </c>
      <c r="DM87" s="27">
        <v>11168.29</v>
      </c>
      <c r="DN87" s="27">
        <f t="shared" si="51"/>
        <v>2.2336091318628792E-3</v>
      </c>
      <c r="DO87" s="26">
        <v>39141</v>
      </c>
      <c r="DP87" s="27">
        <v>6948.29</v>
      </c>
      <c r="DQ87" s="27">
        <f t="shared" si="52"/>
        <v>7.5622014634273427E-3</v>
      </c>
      <c r="DR87" s="26">
        <v>39141</v>
      </c>
      <c r="DS87" s="27">
        <v>8140.21</v>
      </c>
      <c r="DT87" s="27">
        <f t="shared" si="53"/>
        <v>-8.1998072497018182E-3</v>
      </c>
      <c r="DU87" s="26">
        <v>39141</v>
      </c>
      <c r="DV87" s="27">
        <v>5251.22</v>
      </c>
      <c r="DW87" s="27">
        <f t="shared" si="54"/>
        <v>1.0471828817733897E-2</v>
      </c>
      <c r="DX87" s="26">
        <v>39141</v>
      </c>
      <c r="DY87" s="27">
        <v>3859.76</v>
      </c>
      <c r="DZ87" s="27">
        <f t="shared" si="55"/>
        <v>1.0149228731896054E-2</v>
      </c>
      <c r="EA87" s="26">
        <v>39141</v>
      </c>
      <c r="EB87" s="27">
        <v>5516.5</v>
      </c>
      <c r="EC87" s="27">
        <f t="shared" si="56"/>
        <v>1.1201765593293889E-2</v>
      </c>
      <c r="ED87" s="26">
        <v>39141</v>
      </c>
      <c r="EE87" s="27">
        <v>12675.72</v>
      </c>
      <c r="EF87" s="27">
        <f t="shared" si="57"/>
        <v>2.1258883232677661E-3</v>
      </c>
      <c r="EG87" s="26">
        <v>39141</v>
      </c>
      <c r="EH87" s="27">
        <v>3663.65</v>
      </c>
      <c r="EI87" s="27">
        <f t="shared" si="58"/>
        <v>2.4982761073957249E-3</v>
      </c>
      <c r="EK87" s="26">
        <v>39141</v>
      </c>
      <c r="EL87" s="27">
        <v>83.57</v>
      </c>
      <c r="EM87" s="27">
        <f t="shared" si="59"/>
        <v>-1.2174940898345143E-2</v>
      </c>
      <c r="EO87" s="26">
        <v>39141</v>
      </c>
      <c r="EP87" s="27">
        <v>7326.7262000000001</v>
      </c>
      <c r="EQ87" s="27">
        <f t="shared" si="60"/>
        <v>-1.995633816321285E-3</v>
      </c>
      <c r="ES87" s="26">
        <v>39141</v>
      </c>
      <c r="ET87" s="27">
        <v>1022.5401000000001</v>
      </c>
      <c r="EU87" s="27">
        <f t="shared" si="61"/>
        <v>-6.2386329334276347E-3</v>
      </c>
      <c r="EW87" s="26">
        <v>39141</v>
      </c>
      <c r="EX87" s="27">
        <v>1667.0106000000001</v>
      </c>
      <c r="EY87" s="27">
        <f t="shared" si="62"/>
        <v>-4.7657506908086456E-3</v>
      </c>
      <c r="FA87" s="26">
        <v>39141</v>
      </c>
      <c r="FB87" s="27">
        <v>148.21809999999999</v>
      </c>
      <c r="FC87" s="27">
        <f t="shared" si="63"/>
        <v>-1.9752031517538904E-2</v>
      </c>
      <c r="FE87" s="26">
        <v>39141</v>
      </c>
      <c r="FF87" s="27">
        <v>800.98789999999997</v>
      </c>
      <c r="FG87" s="27">
        <f t="shared" si="64"/>
        <v>2.7342999481575037E-2</v>
      </c>
      <c r="FI87" s="6" t="e">
        <f>VLOOKUP($A87,Funds!$A:$CD,MATCH(Factors!FI$1,Funds!$1:$1,0),FALSE)</f>
        <v>#N/A</v>
      </c>
      <c r="FJ87" s="6">
        <f>VLOOKUP($A87,Funds!$A:$CD,MATCH(Factors!FJ$1,Funds!$1:$1,0),FALSE)</f>
        <v>1.1033333333333332E-2</v>
      </c>
    </row>
    <row r="88" spans="1:166" x14ac:dyDescent="0.25">
      <c r="A88" s="26">
        <f t="shared" si="65"/>
        <v>39113</v>
      </c>
      <c r="B88" s="26">
        <v>39113</v>
      </c>
      <c r="C88" s="27">
        <v>933.78599999999994</v>
      </c>
      <c r="D88" s="27">
        <f t="shared" si="66"/>
        <v>1.2754740702483502E-2</v>
      </c>
      <c r="E88" s="26">
        <v>39113</v>
      </c>
      <c r="F88" s="27">
        <v>598.66880000000003</v>
      </c>
      <c r="G88" s="27">
        <f t="shared" si="67"/>
        <v>2.5707414347596824E-2</v>
      </c>
      <c r="H88" s="26">
        <v>39113</v>
      </c>
      <c r="I88" s="27">
        <v>1283.1596999999999</v>
      </c>
      <c r="J88" s="27">
        <f t="shared" si="68"/>
        <v>1.6593365648475134E-2</v>
      </c>
      <c r="K88" s="26">
        <v>39113</v>
      </c>
      <c r="L88" s="27">
        <v>2030.87</v>
      </c>
      <c r="M88" s="27">
        <f t="shared" si="69"/>
        <v>2.3185631156006803E-2</v>
      </c>
      <c r="N88" s="26">
        <v>39113</v>
      </c>
      <c r="O88" s="27">
        <v>1506.34</v>
      </c>
      <c r="P88" s="27">
        <f t="shared" si="70"/>
        <v>1.3169576797869231E-2</v>
      </c>
      <c r="Q88" s="26"/>
      <c r="S88" s="27" t="e">
        <f t="shared" si="71"/>
        <v>#DIV/0!</v>
      </c>
      <c r="T88" s="26">
        <v>39113</v>
      </c>
      <c r="U88" s="27">
        <v>1571.0506</v>
      </c>
      <c r="V88" s="27">
        <f t="shared" si="72"/>
        <v>1.5109722008459503E-2</v>
      </c>
      <c r="W88" s="26">
        <v>39113</v>
      </c>
      <c r="X88" s="27">
        <v>111.4948</v>
      </c>
      <c r="Y88" s="27">
        <f t="shared" si="73"/>
        <v>8.9734957901670409E-3</v>
      </c>
      <c r="Z88" s="26">
        <v>39113</v>
      </c>
      <c r="AA88" s="27">
        <v>137.80000000000001</v>
      </c>
      <c r="AB88" s="27">
        <f t="shared" si="74"/>
        <v>1.0169984018597589E-3</v>
      </c>
      <c r="AC88" s="26">
        <v>39113</v>
      </c>
      <c r="AD88" s="27">
        <v>801.60699999999997</v>
      </c>
      <c r="AE88" s="27">
        <f t="shared" si="75"/>
        <v>-1.3092173382038053E-2</v>
      </c>
      <c r="AF88" s="26">
        <v>39113</v>
      </c>
      <c r="AG88" s="27">
        <v>255.77029999999999</v>
      </c>
      <c r="AH88" s="27">
        <f t="shared" si="76"/>
        <v>-1.9670198384606152E-2</v>
      </c>
      <c r="AI88" s="26">
        <v>39113</v>
      </c>
      <c r="AJ88" s="27">
        <v>76.650000000000006</v>
      </c>
      <c r="AK88" s="27">
        <f t="shared" si="77"/>
        <v>-2.2446116566764318E-2</v>
      </c>
      <c r="AL88" s="26">
        <v>39113</v>
      </c>
      <c r="AM88" s="27">
        <v>125.6932</v>
      </c>
      <c r="AN88" s="27">
        <f t="shared" si="78"/>
        <v>2.8947486004993195E-3</v>
      </c>
      <c r="AO88" s="26">
        <v>39113</v>
      </c>
      <c r="AP88" s="27">
        <v>301.20999999999998</v>
      </c>
      <c r="AQ88" s="27">
        <f t="shared" si="79"/>
        <v>-1.9690164681377409E-2</v>
      </c>
      <c r="AR88" s="26">
        <v>39113</v>
      </c>
      <c r="AS88" s="27">
        <v>1291.1801</v>
      </c>
      <c r="AT88" s="27">
        <f t="shared" si="80"/>
        <v>-4.1023139868856529E-4</v>
      </c>
      <c r="AU88" s="26">
        <v>39113</v>
      </c>
      <c r="AV88" s="27">
        <v>893.84</v>
      </c>
      <c r="AW88" s="27">
        <f t="shared" si="81"/>
        <v>1.1165537291989658E-2</v>
      </c>
      <c r="AY88" s="27">
        <f t="shared" si="82"/>
        <v>-1.2952673645113322E-2</v>
      </c>
      <c r="AZ88" s="27">
        <f t="shared" si="83"/>
        <v>1.0016054358137572E-2</v>
      </c>
      <c r="BA88" s="27">
        <f t="shared" si="47"/>
        <v>1.1575768690678223E-2</v>
      </c>
      <c r="BC88" s="26">
        <v>39113</v>
      </c>
      <c r="BD88" s="27">
        <v>1111.99</v>
      </c>
      <c r="BE88" s="27">
        <f t="shared" si="84"/>
        <v>8.7175021317511536E-3</v>
      </c>
      <c r="BF88" s="26">
        <v>39113</v>
      </c>
      <c r="BG88" s="27">
        <v>962.82</v>
      </c>
      <c r="BH88" s="27">
        <f t="shared" si="85"/>
        <v>2.0574299615225611E-2</v>
      </c>
      <c r="BI88" s="26"/>
      <c r="BK88" s="27" t="e">
        <f t="shared" si="86"/>
        <v>#DIV/0!</v>
      </c>
      <c r="BL88" s="26">
        <v>39113</v>
      </c>
      <c r="BM88" s="27">
        <v>311.75</v>
      </c>
      <c r="BN88" s="27">
        <f t="shared" si="45"/>
        <v>1.197818606764911E-2</v>
      </c>
      <c r="BP88" s="26">
        <v>39082</v>
      </c>
      <c r="BQ88" s="27">
        <v>1.242E-2</v>
      </c>
      <c r="BR88" s="27">
        <f t="shared" si="46"/>
        <v>1.242E-2</v>
      </c>
      <c r="BT88" s="26">
        <v>39113</v>
      </c>
      <c r="BU88" s="27">
        <v>941.03</v>
      </c>
      <c r="BV88" s="27">
        <f t="shared" si="48"/>
        <v>1.9666695561719738E-2</v>
      </c>
      <c r="BX88" s="6">
        <f>VLOOKUP($A88,Replications!$A:$AK,MATCH(BX$2,Replications!$1:$1,0),FALSE)</f>
        <v>2.8299999999999999E-2</v>
      </c>
      <c r="BY88" s="6">
        <f>VLOOKUP($A88,Replications!$A:$AK,MATCH(BY$2,Replications!$1:$1,0),FALSE)</f>
        <v>1.1299999999999999E-2</v>
      </c>
      <c r="BZ88" s="6">
        <f>VLOOKUP($A88,Replications!$A:$AK,MATCH(BZ$2,Replications!$1:$1,0),FALSE)</f>
        <v>2.8799999999999999E-2</v>
      </c>
      <c r="CA88" s="6">
        <f>VLOOKUP($A88,Replications!$A:$AK,MATCH(CA$2,Replications!$1:$1,0),FALSE)</f>
        <v>4.8690025643374213E-2</v>
      </c>
      <c r="CB88" s="6" t="str">
        <f>VLOOKUP($A88,Replications!$A:$AK,MATCH(CB$2,Replications!$1:$1,0),FALSE)</f>
        <v/>
      </c>
      <c r="CC88" s="6">
        <f>VLOOKUP($A88,Replications!$A:$AK,MATCH(CC$2,Replications!$1:$1,0),FALSE)</f>
        <v>-2.3E-3</v>
      </c>
      <c r="CD88" s="6">
        <f>VLOOKUP($A88,Replications!$A:$AK,MATCH(CD$2,Replications!$1:$1,0),FALSE)</f>
        <v>1.6500000000000001E-2</v>
      </c>
      <c r="CE88" s="6">
        <f>VLOOKUP($A88,Replications!$A:$AK,MATCH(CE$2,Replications!$1:$1,0),FALSE)</f>
        <v>1.46E-2</v>
      </c>
      <c r="CF88" s="6">
        <f>VLOOKUP($A88,Replications!$A:$AK,MATCH(CF$2,Replications!$1:$1,0),FALSE)</f>
        <v>2.188167094056237E-2</v>
      </c>
      <c r="CG88" s="6" t="str">
        <f>VLOOKUP($A88,Replications!$A:$AK,MATCH(CG$2,Replications!$1:$1,0),FALSE)</f>
        <v>NA</v>
      </c>
      <c r="CH88" s="113">
        <f>VLOOKUP($A88,'[1]Formated Data'!$A:$ZZ,MATCH(CH$1,'[1]Formated Data'!$1:$1,0),FALSE)</f>
        <v>2.1499999999999998E-2</v>
      </c>
      <c r="CI88" s="113">
        <f>VLOOKUP($A88,'[1]Formated Data'!$A:$ZZ,MATCH(CI$1,'[1]Formated Data'!$1:$1,0),FALSE)</f>
        <v>1.6299999999999999E-2</v>
      </c>
      <c r="CJ88" s="113">
        <f>VLOOKUP($A88,'[1]Formated Data'!$A:$ZZ,MATCH(CJ$1,'[1]Formated Data'!$1:$1,0),FALSE)</f>
        <v>2.1700000000000001E-2</v>
      </c>
      <c r="CK88" s="113">
        <f>VLOOKUP($A88,'[1]Formated Data'!$A:$ZZ,MATCH(CK$1,'[1]Formated Data'!$1:$1,0),FALSE)</f>
        <v>1.11E-2</v>
      </c>
      <c r="CL88" s="113" t="str">
        <f>VLOOKUP($A88,'[1]Formated Data'!$A:$ZZ,MATCH(CL$1,'[1]Formated Data'!$1:$1,0),FALSE)</f>
        <v>-</v>
      </c>
      <c r="CM88" s="113">
        <f>VLOOKUP($A88,'[1]Formated Data'!$A:$ZZ,MATCH(CM$1,'[1]Formated Data'!$1:$1,0),FALSE)</f>
        <v>8.8000000000000005E-3</v>
      </c>
      <c r="CN88" s="113">
        <f>VLOOKUP($A88,'[1]Formated Data'!$A:$ZZ,MATCH(CN$1,'[1]Formated Data'!$1:$1,0),FALSE)</f>
        <v>6.0900000000000003E-2</v>
      </c>
      <c r="CO88" s="113">
        <f>VLOOKUP($A88,'[1]Formated Data'!$A:$ZZ,MATCH(CO$1,'[1]Formated Data'!$1:$1,0),FALSE)</f>
        <v>4.1000000000000002E-2</v>
      </c>
      <c r="CP88" s="113">
        <f>VLOOKUP($A88,'[1]Formated Data'!$A:$ZZ,MATCH(CP$1,'[1]Formated Data'!$1:$1,0),FALSE)</f>
        <v>1.5699999999999999E-2</v>
      </c>
      <c r="CQ88" s="113">
        <f>VLOOKUP($A88,'[1]Formated Data'!$A:$ZZ,MATCH(CQ$1,'[1]Formated Data'!$1:$1,0),FALSE)</f>
        <v>1.7899999999999999E-2</v>
      </c>
      <c r="CR88" s="113">
        <f>VLOOKUP($A88,'[1]Formated Data'!$A:$ZZ,MATCH(CR$1,'[1]Formated Data'!$1:$1,0),FALSE)</f>
        <v>2.29E-2</v>
      </c>
      <c r="CS88" s="113">
        <f>VLOOKUP($A88,'[1]Formated Data'!$A:$ZZ,MATCH(CS$1,'[1]Formated Data'!$1:$1,0),FALSE)</f>
        <v>2.1000000000000001E-2</v>
      </c>
      <c r="CT88" s="113">
        <f>VLOOKUP($A88,'[1]Formated Data'!$A:$ZZ,MATCH(CT$1,'[1]Formated Data'!$1:$1,0),FALSE)</f>
        <v>3.1099999999999999E-2</v>
      </c>
      <c r="CU88" s="113">
        <f>VLOOKUP($A88,'[1]Formated Data'!$A:$ZZ,MATCH(CU$1,'[1]Formated Data'!$1:$1,0),FALSE)</f>
        <v>3.5499999999999997E-2</v>
      </c>
      <c r="CV88" s="113">
        <f>VLOOKUP($A88,'[1]Formated Data'!$A:$ZZ,MATCH(CV$1,'[1]Formated Data'!$1:$1,0),FALSE)</f>
        <v>5.7000000000000002E-3</v>
      </c>
      <c r="CW88" s="113">
        <f>VLOOKUP($A88,'[1]Formated Data'!$A:$ZZ,MATCH(CW$1,'[1]Formated Data'!$1:$1,0),FALSE)</f>
        <v>1.8599999999999998E-2</v>
      </c>
      <c r="CX88" s="113">
        <f>VLOOKUP($A88,'[1]Formated Data'!$A:$ZZ,MATCH(CX$1,'[1]Formated Data'!$1:$1,0),FALSE)</f>
        <v>5.7999999999999996E-3</v>
      </c>
      <c r="CY88" s="113">
        <f>VLOOKUP($A88,'[1]Formated Data'!$A:$ZZ,MATCH(CY$1,'[1]Formated Data'!$1:$1,0),FALSE)</f>
        <v>2.1000000000000001E-2</v>
      </c>
      <c r="CZ88" s="113">
        <f>VLOOKUP($A88,'[1]Formated Data'!$A:$ZZ,MATCH(CZ$1,'[1]Formated Data'!$1:$1,0),FALSE)</f>
        <v>3.8600000000000002E-2</v>
      </c>
      <c r="DA88" s="113">
        <f>VLOOKUP($A88,'[1]Formated Data'!$A:$ZZ,MATCH(DA$1,'[1]Formated Data'!$1:$1,0),FALSE)</f>
        <v>-4.1999999999999997E-3</v>
      </c>
      <c r="DB88" s="113" t="e">
        <f>VLOOKUP($A88,'[1]Formated Data'!$A:$ZZ,MATCH(DB$1,'[1]Formated Data'!$1:$1,0),FALSE)</f>
        <v>#N/A</v>
      </c>
      <c r="DC88" s="113">
        <f>VLOOKUP($A88,'[1]Formated Data'!$A:$ZZ,MATCH(DC$1,'[1]Formated Data'!$1:$1,0),FALSE)</f>
        <v>2.0199999999999999E-2</v>
      </c>
      <c r="DD88" s="113">
        <f>VLOOKUP($A88,'[1]Formated Data'!$A:$ZZ,MATCH(DD$1,'[1]Formated Data'!$1:$1,0),FALSE)</f>
        <v>8.0000000000000002E-3</v>
      </c>
      <c r="DF88" s="26">
        <v>39113</v>
      </c>
      <c r="DG88" s="27">
        <v>5060.5520999999999</v>
      </c>
      <c r="DH88" s="27">
        <f t="shared" si="49"/>
        <v>1.2980752803193329E-2</v>
      </c>
      <c r="DI88" s="26">
        <v>39113</v>
      </c>
      <c r="DJ88" s="27">
        <v>9414</v>
      </c>
      <c r="DK88" s="27">
        <f t="shared" si="50"/>
        <v>1.1018751208196509E-2</v>
      </c>
      <c r="DL88" s="26">
        <v>39113</v>
      </c>
      <c r="DM88" s="27">
        <v>11143.4</v>
      </c>
      <c r="DN88" s="27">
        <f t="shared" si="51"/>
        <v>3.7182087745402104E-3</v>
      </c>
      <c r="DO88" s="26">
        <v>39113</v>
      </c>
      <c r="DP88" s="27">
        <v>6896.14</v>
      </c>
      <c r="DQ88" s="27">
        <f t="shared" si="52"/>
        <v>1.3668668190470745E-2</v>
      </c>
      <c r="DR88" s="26">
        <v>39113</v>
      </c>
      <c r="DS88" s="27">
        <v>8207.51</v>
      </c>
      <c r="DT88" s="27">
        <f t="shared" si="53"/>
        <v>4.4940574901570773E-3</v>
      </c>
      <c r="DU88" s="26">
        <v>39113</v>
      </c>
      <c r="DV88" s="27">
        <v>5196.8</v>
      </c>
      <c r="DW88" s="27">
        <f t="shared" si="54"/>
        <v>1.3351324895238825E-2</v>
      </c>
      <c r="DX88" s="26">
        <v>39113</v>
      </c>
      <c r="DY88" s="27">
        <v>3820.98</v>
      </c>
      <c r="DZ88" s="27">
        <f t="shared" si="55"/>
        <v>6.4772059772573165E-3</v>
      </c>
      <c r="EA88" s="26">
        <v>39113</v>
      </c>
      <c r="EB88" s="27">
        <v>5455.39</v>
      </c>
      <c r="EC88" s="27">
        <f t="shared" si="56"/>
        <v>1.8594794428470118E-2</v>
      </c>
      <c r="ED88" s="26">
        <v>39113</v>
      </c>
      <c r="EE88" s="27">
        <v>12648.83</v>
      </c>
      <c r="EF88" s="27">
        <f t="shared" si="57"/>
        <v>1.6342531883163591E-2</v>
      </c>
      <c r="EG88" s="26">
        <v>39113</v>
      </c>
      <c r="EH88" s="27">
        <v>3654.52</v>
      </c>
      <c r="EI88" s="27">
        <f t="shared" si="58"/>
        <v>1.7779362126393972E-2</v>
      </c>
      <c r="EK88" s="26">
        <v>39113</v>
      </c>
      <c r="EL88" s="27">
        <v>84.6</v>
      </c>
      <c r="EM88" s="27">
        <f t="shared" si="59"/>
        <v>1.1356843992827104E-2</v>
      </c>
      <c r="EO88" s="26">
        <v>39113</v>
      </c>
      <c r="EP88" s="27">
        <v>7341.3769000000002</v>
      </c>
      <c r="EQ88" s="27">
        <f t="shared" si="60"/>
        <v>-2.5516438004437036E-3</v>
      </c>
      <c r="ES88" s="26">
        <v>39113</v>
      </c>
      <c r="ET88" s="27">
        <v>1028.9594</v>
      </c>
      <c r="EU88" s="27">
        <f t="shared" si="61"/>
        <v>-1.155147104524068E-2</v>
      </c>
      <c r="EW88" s="26">
        <v>39113</v>
      </c>
      <c r="EX88" s="27">
        <v>1674.9931999999999</v>
      </c>
      <c r="EY88" s="27">
        <f t="shared" si="62"/>
        <v>1.1978796330012198E-2</v>
      </c>
      <c r="FA88" s="26">
        <v>39113</v>
      </c>
      <c r="FB88" s="27">
        <v>151.2047</v>
      </c>
      <c r="FC88" s="27">
        <f t="shared" si="63"/>
        <v>2.0800871704441448E-2</v>
      </c>
      <c r="FE88" s="26">
        <v>39113</v>
      </c>
      <c r="FF88" s="27">
        <v>779.6694</v>
      </c>
      <c r="FG88" s="27">
        <f t="shared" si="64"/>
        <v>2.2097817171156997E-2</v>
      </c>
      <c r="FI88" s="6" t="e">
        <f>VLOOKUP($A88,Funds!$A:$CD,MATCH(Factors!FI$1,Funds!$1:$1,0),FALSE)</f>
        <v>#N/A</v>
      </c>
      <c r="FJ88" s="6">
        <f>VLOOKUP($A88,Funds!$A:$CD,MATCH(Factors!FJ$1,Funds!$1:$1,0),FALSE)</f>
        <v>3.966666666666667E-3</v>
      </c>
    </row>
    <row r="89" spans="1:166" x14ac:dyDescent="0.25">
      <c r="A89" s="26">
        <f t="shared" si="65"/>
        <v>39082</v>
      </c>
      <c r="B89" s="26">
        <v>39080</v>
      </c>
      <c r="C89" s="27">
        <v>922.0258</v>
      </c>
      <c r="D89" s="27">
        <f t="shared" si="66"/>
        <v>2.2268305546781164E-2</v>
      </c>
      <c r="E89" s="26">
        <v>39080</v>
      </c>
      <c r="F89" s="27">
        <v>583.66430000000003</v>
      </c>
      <c r="G89" s="27">
        <f t="shared" si="67"/>
        <v>3.3235298314049366E-3</v>
      </c>
      <c r="H89" s="26">
        <v>39080</v>
      </c>
      <c r="I89" s="27">
        <v>1262.2153000000001</v>
      </c>
      <c r="J89" s="27">
        <f t="shared" si="68"/>
        <v>3.2216839502134942E-3</v>
      </c>
      <c r="K89" s="26">
        <v>39080</v>
      </c>
      <c r="L89" s="27">
        <v>1984.85</v>
      </c>
      <c r="M89" s="27">
        <f t="shared" si="69"/>
        <v>-6.0929676800813848E-4</v>
      </c>
      <c r="N89" s="26">
        <v>39080</v>
      </c>
      <c r="O89" s="27">
        <v>1486.76</v>
      </c>
      <c r="P89" s="27">
        <f t="shared" si="70"/>
        <v>1.4797826739836761E-2</v>
      </c>
      <c r="Q89" s="26"/>
      <c r="S89" s="27" t="e">
        <f t="shared" si="71"/>
        <v>#DIV/0!</v>
      </c>
      <c r="T89" s="26">
        <v>39080</v>
      </c>
      <c r="U89" s="27">
        <v>1547.6658</v>
      </c>
      <c r="V89" s="27">
        <f t="shared" si="72"/>
        <v>1.3936248160369535E-2</v>
      </c>
      <c r="W89" s="26">
        <v>39080</v>
      </c>
      <c r="X89" s="27">
        <v>110.50320000000001</v>
      </c>
      <c r="Y89" s="27">
        <f t="shared" si="73"/>
        <v>5.187709957619635E-3</v>
      </c>
      <c r="Z89" s="26">
        <v>39080</v>
      </c>
      <c r="AA89" s="27">
        <v>137.66</v>
      </c>
      <c r="AB89" s="27">
        <f t="shared" si="74"/>
        <v>2.9926679634894482E-2</v>
      </c>
      <c r="AC89" s="26">
        <v>39080</v>
      </c>
      <c r="AD89" s="27">
        <v>812.24099999999999</v>
      </c>
      <c r="AE89" s="27">
        <f t="shared" si="75"/>
        <v>-6.526602387298075E-3</v>
      </c>
      <c r="AF89" s="26">
        <v>39080</v>
      </c>
      <c r="AG89" s="27">
        <v>260.90230000000003</v>
      </c>
      <c r="AH89" s="27">
        <f t="shared" si="76"/>
        <v>-3.0618295850161292E-2</v>
      </c>
      <c r="AI89" s="26">
        <v>39080</v>
      </c>
      <c r="AJ89" s="27">
        <v>78.41</v>
      </c>
      <c r="AK89" s="27">
        <f t="shared" si="77"/>
        <v>-2.1709295071740575E-2</v>
      </c>
      <c r="AL89" s="26">
        <v>39080</v>
      </c>
      <c r="AM89" s="27">
        <v>125.3304</v>
      </c>
      <c r="AN89" s="27">
        <f t="shared" si="78"/>
        <v>1.2304635440645528E-2</v>
      </c>
      <c r="AO89" s="26">
        <v>39080</v>
      </c>
      <c r="AP89" s="27">
        <v>307.26</v>
      </c>
      <c r="AQ89" s="27">
        <f t="shared" si="79"/>
        <v>-4.438155071066463E-2</v>
      </c>
      <c r="AR89" s="26">
        <v>39080</v>
      </c>
      <c r="AS89" s="27">
        <v>1291.71</v>
      </c>
      <c r="AT89" s="27">
        <f t="shared" si="80"/>
        <v>-5.8033480854339237E-3</v>
      </c>
      <c r="AU89" s="26">
        <v>39080</v>
      </c>
      <c r="AV89" s="27">
        <v>883.97</v>
      </c>
      <c r="AW89" s="27">
        <f t="shared" si="81"/>
        <v>1.0979333691686577E-2</v>
      </c>
      <c r="AY89" s="27">
        <f t="shared" si="82"/>
        <v>1.8944775715376228E-2</v>
      </c>
      <c r="AZ89" s="27">
        <f t="shared" si="83"/>
        <v>-1.54071235078449E-2</v>
      </c>
      <c r="BA89" s="27">
        <f t="shared" si="47"/>
        <v>1.6782681777120501E-2</v>
      </c>
      <c r="BC89" s="26">
        <v>39080</v>
      </c>
      <c r="BD89" s="27">
        <v>1102.3800000000001</v>
      </c>
      <c r="BE89" s="27">
        <f t="shared" si="84"/>
        <v>6.6202186041839362E-3</v>
      </c>
      <c r="BF89" s="26">
        <v>39080</v>
      </c>
      <c r="BG89" s="27">
        <v>943.41</v>
      </c>
      <c r="BH89" s="27">
        <f t="shared" si="85"/>
        <v>1.0248008224106764E-2</v>
      </c>
      <c r="BI89" s="26"/>
      <c r="BK89" s="27" t="e">
        <f t="shared" si="86"/>
        <v>#DIV/0!</v>
      </c>
      <c r="BL89" s="26">
        <v>39082</v>
      </c>
      <c r="BM89" s="27">
        <v>308.06</v>
      </c>
      <c r="BN89" s="27">
        <f t="shared" si="45"/>
        <v>1.4857519354307236E-2</v>
      </c>
      <c r="BP89" s="26">
        <v>39051</v>
      </c>
      <c r="BQ89" s="27">
        <v>7.9500000000000005E-3</v>
      </c>
      <c r="BR89" s="27">
        <f t="shared" si="46"/>
        <v>7.9500000000000005E-3</v>
      </c>
      <c r="BT89" s="26">
        <v>39080</v>
      </c>
      <c r="BU89" s="27">
        <v>922.88</v>
      </c>
      <c r="BV89" s="27">
        <f t="shared" si="48"/>
        <v>5.4692436755059415E-3</v>
      </c>
      <c r="BX89" s="6">
        <f>VLOOKUP($A89,Replications!$A:$AK,MATCH(BX$2,Replications!$1:$1,0),FALSE)</f>
        <v>6.1000000000000004E-3</v>
      </c>
      <c r="BY89" s="6">
        <f>VLOOKUP($A89,Replications!$A:$AK,MATCH(BY$2,Replications!$1:$1,0),FALSE)</f>
        <v>-2.8999999999999998E-3</v>
      </c>
      <c r="BZ89" s="6">
        <f>VLOOKUP($A89,Replications!$A:$AK,MATCH(BZ$2,Replications!$1:$1,0),FALSE)</f>
        <v>2.5999999999999999E-2</v>
      </c>
      <c r="CA89" s="6">
        <f>VLOOKUP($A89,Replications!$A:$AK,MATCH(CA$2,Replications!$1:$1,0),FALSE)</f>
        <v>4.0701802822579625E-2</v>
      </c>
      <c r="CB89" s="6" t="str">
        <f>VLOOKUP($A89,Replications!$A:$AK,MATCH(CB$2,Replications!$1:$1,0),FALSE)</f>
        <v/>
      </c>
      <c r="CC89" s="6">
        <f>VLOOKUP($A89,Replications!$A:$AK,MATCH(CC$2,Replications!$1:$1,0),FALSE)</f>
        <v>2.52E-2</v>
      </c>
      <c r="CD89" s="6">
        <f>VLOOKUP($A89,Replications!$A:$AK,MATCH(CD$2,Replications!$1:$1,0),FALSE)</f>
        <v>1.6500000000000001E-2</v>
      </c>
      <c r="CE89" s="6">
        <f>VLOOKUP($A89,Replications!$A:$AK,MATCH(CE$2,Replications!$1:$1,0),FALSE)</f>
        <v>1.3899999999999999E-2</v>
      </c>
      <c r="CF89" s="6">
        <f>VLOOKUP($A89,Replications!$A:$AK,MATCH(CF$2,Replications!$1:$1,0),FALSE)</f>
        <v>1.8600300470429938E-2</v>
      </c>
      <c r="CG89" s="6" t="str">
        <f>VLOOKUP($A89,Replications!$A:$AK,MATCH(CG$2,Replications!$1:$1,0),FALSE)</f>
        <v>NA</v>
      </c>
      <c r="CH89" s="113" t="e">
        <f>VLOOKUP($A89,'[1]Formated Data'!$A:$ZZ,MATCH(CH$1,'[1]Formated Data'!$1:$1,0),FALSE)</f>
        <v>#N/A</v>
      </c>
      <c r="CI89" s="113" t="e">
        <f>VLOOKUP($A89,'[1]Formated Data'!$A:$ZZ,MATCH(CI$1,'[1]Formated Data'!$1:$1,0),FALSE)</f>
        <v>#N/A</v>
      </c>
      <c r="CJ89" s="113" t="e">
        <f>VLOOKUP($A89,'[1]Formated Data'!$A:$ZZ,MATCH(CJ$1,'[1]Formated Data'!$1:$1,0),FALSE)</f>
        <v>#N/A</v>
      </c>
      <c r="CK89" s="113" t="e">
        <f>VLOOKUP($A89,'[1]Formated Data'!$A:$ZZ,MATCH(CK$1,'[1]Formated Data'!$1:$1,0),FALSE)</f>
        <v>#N/A</v>
      </c>
      <c r="CL89" s="113" t="e">
        <f>VLOOKUP($A89,'[1]Formated Data'!$A:$ZZ,MATCH(CL$1,'[1]Formated Data'!$1:$1,0),FALSE)</f>
        <v>#N/A</v>
      </c>
      <c r="CM89" s="113" t="e">
        <f>VLOOKUP($A89,'[1]Formated Data'!$A:$ZZ,MATCH(CM$1,'[1]Formated Data'!$1:$1,0),FALSE)</f>
        <v>#N/A</v>
      </c>
      <c r="CN89" s="113" t="e">
        <f>VLOOKUP($A89,'[1]Formated Data'!$A:$ZZ,MATCH(CN$1,'[1]Formated Data'!$1:$1,0),FALSE)</f>
        <v>#N/A</v>
      </c>
      <c r="CO89" s="113" t="e">
        <f>VLOOKUP($A89,'[1]Formated Data'!$A:$ZZ,MATCH(CO$1,'[1]Formated Data'!$1:$1,0),FALSE)</f>
        <v>#N/A</v>
      </c>
      <c r="CP89" s="113" t="e">
        <f>VLOOKUP($A89,'[1]Formated Data'!$A:$ZZ,MATCH(CP$1,'[1]Formated Data'!$1:$1,0),FALSE)</f>
        <v>#N/A</v>
      </c>
      <c r="CQ89" s="113" t="e">
        <f>VLOOKUP($A89,'[1]Formated Data'!$A:$ZZ,MATCH(CQ$1,'[1]Formated Data'!$1:$1,0),FALSE)</f>
        <v>#N/A</v>
      </c>
      <c r="CR89" s="113" t="e">
        <f>VLOOKUP($A89,'[1]Formated Data'!$A:$ZZ,MATCH(CR$1,'[1]Formated Data'!$1:$1,0),FALSE)</f>
        <v>#N/A</v>
      </c>
      <c r="CS89" s="113" t="e">
        <f>VLOOKUP($A89,'[1]Formated Data'!$A:$ZZ,MATCH(CS$1,'[1]Formated Data'!$1:$1,0),FALSE)</f>
        <v>#N/A</v>
      </c>
      <c r="CT89" s="113" t="e">
        <f>VLOOKUP($A89,'[1]Formated Data'!$A:$ZZ,MATCH(CT$1,'[1]Formated Data'!$1:$1,0),FALSE)</f>
        <v>#N/A</v>
      </c>
      <c r="CU89" s="113" t="e">
        <f>VLOOKUP($A89,'[1]Formated Data'!$A:$ZZ,MATCH(CU$1,'[1]Formated Data'!$1:$1,0),FALSE)</f>
        <v>#N/A</v>
      </c>
      <c r="CV89" s="113" t="e">
        <f>VLOOKUP($A89,'[1]Formated Data'!$A:$ZZ,MATCH(CV$1,'[1]Formated Data'!$1:$1,0),FALSE)</f>
        <v>#N/A</v>
      </c>
      <c r="CW89" s="113" t="e">
        <f>VLOOKUP($A89,'[1]Formated Data'!$A:$ZZ,MATCH(CW$1,'[1]Formated Data'!$1:$1,0),FALSE)</f>
        <v>#N/A</v>
      </c>
      <c r="CX89" s="113" t="e">
        <f>VLOOKUP($A89,'[1]Formated Data'!$A:$ZZ,MATCH(CX$1,'[1]Formated Data'!$1:$1,0),FALSE)</f>
        <v>#N/A</v>
      </c>
      <c r="CY89" s="113" t="e">
        <f>VLOOKUP($A89,'[1]Formated Data'!$A:$ZZ,MATCH(CY$1,'[1]Formated Data'!$1:$1,0),FALSE)</f>
        <v>#N/A</v>
      </c>
      <c r="CZ89" s="113" t="e">
        <f>VLOOKUP($A89,'[1]Formated Data'!$A:$ZZ,MATCH(CZ$1,'[1]Formated Data'!$1:$1,0),FALSE)</f>
        <v>#N/A</v>
      </c>
      <c r="DA89" s="113" t="e">
        <f>VLOOKUP($A89,'[1]Formated Data'!$A:$ZZ,MATCH(DA$1,'[1]Formated Data'!$1:$1,0),FALSE)</f>
        <v>#N/A</v>
      </c>
      <c r="DB89" s="113" t="e">
        <f>VLOOKUP($A89,'[1]Formated Data'!$A:$ZZ,MATCH(DB$1,'[1]Formated Data'!$1:$1,0),FALSE)</f>
        <v>#N/A</v>
      </c>
      <c r="DC89" s="113" t="e">
        <f>VLOOKUP($A89,'[1]Formated Data'!$A:$ZZ,MATCH(DC$1,'[1]Formated Data'!$1:$1,0),FALSE)</f>
        <v>#N/A</v>
      </c>
      <c r="DD89" s="113" t="e">
        <f>VLOOKUP($A89,'[1]Formated Data'!$A:$ZZ,MATCH(DD$1,'[1]Formated Data'!$1:$1,0),FALSE)</f>
        <v>#N/A</v>
      </c>
      <c r="DF89" s="26">
        <v>39082</v>
      </c>
      <c r="DG89" s="27">
        <v>4995.7040999999999</v>
      </c>
      <c r="DH89" s="27">
        <f t="shared" si="49"/>
        <v>1.7619984828497692E-2</v>
      </c>
      <c r="DI89" s="26">
        <v>39082</v>
      </c>
      <c r="DJ89" s="27">
        <v>9311.4</v>
      </c>
      <c r="DK89" s="27">
        <f t="shared" si="50"/>
        <v>1.4820030036772014E-2</v>
      </c>
      <c r="DL89" s="26">
        <v>39082</v>
      </c>
      <c r="DM89" s="27">
        <v>11102.12</v>
      </c>
      <c r="DN89" s="27">
        <f t="shared" si="51"/>
        <v>1.2700118308220043E-2</v>
      </c>
      <c r="DO89" s="26">
        <v>39082</v>
      </c>
      <c r="DP89" s="27">
        <v>6803.15</v>
      </c>
      <c r="DQ89" s="27">
        <f t="shared" si="52"/>
        <v>1.6109832434442639E-2</v>
      </c>
      <c r="DR89" s="26">
        <v>39082</v>
      </c>
      <c r="DS89" s="27">
        <v>8170.79</v>
      </c>
      <c r="DT89" s="27">
        <f t="shared" si="53"/>
        <v>2.2760159019446835E-2</v>
      </c>
      <c r="DU89" s="26">
        <v>39082</v>
      </c>
      <c r="DV89" s="27">
        <v>5128.33</v>
      </c>
      <c r="DW89" s="27">
        <f t="shared" si="54"/>
        <v>1.220968445485715E-2</v>
      </c>
      <c r="DX89" s="26">
        <v>39082</v>
      </c>
      <c r="DY89" s="27">
        <v>3796.39</v>
      </c>
      <c r="DZ89" s="27">
        <f t="shared" si="55"/>
        <v>7.4222087771531609E-3</v>
      </c>
      <c r="EA89" s="26">
        <v>39082</v>
      </c>
      <c r="EB89" s="27">
        <v>5355.8</v>
      </c>
      <c r="EC89" s="27">
        <f t="shared" si="56"/>
        <v>1.4669301318399386E-2</v>
      </c>
      <c r="ED89" s="26">
        <v>39082</v>
      </c>
      <c r="EE89" s="27">
        <v>12445.44</v>
      </c>
      <c r="EF89" s="27">
        <f t="shared" si="57"/>
        <v>1.5930235120964475E-2</v>
      </c>
      <c r="EG89" s="26">
        <v>39082</v>
      </c>
      <c r="EH89" s="27">
        <v>3590.68</v>
      </c>
      <c r="EI89" s="27">
        <f t="shared" si="58"/>
        <v>1.24402237661283E-2</v>
      </c>
      <c r="EK89" s="26">
        <v>39080</v>
      </c>
      <c r="EL89" s="27">
        <v>83.65</v>
      </c>
      <c r="EM89" s="27">
        <f t="shared" si="59"/>
        <v>8.4388185654009629E-3</v>
      </c>
      <c r="EO89" s="26">
        <v>39080</v>
      </c>
      <c r="EP89" s="27">
        <v>7360.1574000000001</v>
      </c>
      <c r="EQ89" s="27">
        <f t="shared" si="60"/>
        <v>2.9016282450316622E-2</v>
      </c>
      <c r="ES89" s="26">
        <v>39080</v>
      </c>
      <c r="ET89" s="27">
        <v>1040.9843000000001</v>
      </c>
      <c r="EU89" s="27">
        <f t="shared" si="61"/>
        <v>4.7677070662808241E-2</v>
      </c>
      <c r="EW89" s="26">
        <v>39080</v>
      </c>
      <c r="EX89" s="27">
        <v>1655.1663000000001</v>
      </c>
      <c r="EY89" s="27">
        <f t="shared" si="62"/>
        <v>2.0607856127373037E-2</v>
      </c>
      <c r="FA89" s="26">
        <v>39080</v>
      </c>
      <c r="FB89" s="27">
        <v>148.12360000000001</v>
      </c>
      <c r="FC89" s="27">
        <f t="shared" si="63"/>
        <v>3.7604181698205563E-2</v>
      </c>
      <c r="FE89" s="26">
        <v>39080</v>
      </c>
      <c r="FF89" s="27">
        <v>762.81290000000001</v>
      </c>
      <c r="FG89" s="27">
        <f t="shared" si="64"/>
        <v>7.0833572563540503E-2</v>
      </c>
      <c r="FI89" s="6" t="e">
        <f>VLOOKUP($A89,Funds!$A:$CD,MATCH(Factors!FI$1,Funds!$1:$1,0),FALSE)</f>
        <v>#N/A</v>
      </c>
      <c r="FJ89" s="6">
        <f>VLOOKUP($A89,Funds!$A:$CD,MATCH(Factors!FJ$1,Funds!$1:$1,0),FALSE)</f>
        <v>2.23E-2</v>
      </c>
    </row>
    <row r="90" spans="1:166" x14ac:dyDescent="0.25">
      <c r="A90" s="26">
        <f t="shared" si="65"/>
        <v>39051</v>
      </c>
      <c r="B90" s="26">
        <v>39051</v>
      </c>
      <c r="C90" s="27">
        <v>901.94110000000001</v>
      </c>
      <c r="D90" s="27">
        <f t="shared" si="66"/>
        <v>2.2759007954228139E-2</v>
      </c>
      <c r="E90" s="26">
        <v>39051</v>
      </c>
      <c r="F90" s="27">
        <v>581.73090000000002</v>
      </c>
      <c r="G90" s="27">
        <f t="shared" si="67"/>
        <v>1.9792066028949229E-2</v>
      </c>
      <c r="H90" s="26">
        <v>39051</v>
      </c>
      <c r="I90" s="27">
        <v>1258.1619000000001</v>
      </c>
      <c r="J90" s="27">
        <f t="shared" si="68"/>
        <v>-1.0180610926341482E-2</v>
      </c>
      <c r="K90" s="26">
        <v>39051</v>
      </c>
      <c r="L90" s="27">
        <v>1986.0600999999999</v>
      </c>
      <c r="M90" s="27">
        <f t="shared" si="69"/>
        <v>2.9905828177909877E-2</v>
      </c>
      <c r="N90" s="26">
        <v>39051</v>
      </c>
      <c r="O90" s="27">
        <v>1465.08</v>
      </c>
      <c r="P90" s="27">
        <f t="shared" si="70"/>
        <v>1.5062286086438448E-2</v>
      </c>
      <c r="Q90" s="26"/>
      <c r="S90" s="27" t="e">
        <f t="shared" si="71"/>
        <v>#DIV/0!</v>
      </c>
      <c r="T90" s="26">
        <v>39051</v>
      </c>
      <c r="U90" s="27">
        <v>1526.3936000000001</v>
      </c>
      <c r="V90" s="27">
        <f t="shared" si="72"/>
        <v>1.8991411903837685E-2</v>
      </c>
      <c r="W90" s="26">
        <v>39051</v>
      </c>
      <c r="X90" s="27">
        <v>109.9329</v>
      </c>
      <c r="Y90" s="27">
        <f t="shared" si="73"/>
        <v>4.8720337038699046E-3</v>
      </c>
      <c r="Z90" s="26">
        <v>39051</v>
      </c>
      <c r="AA90" s="27">
        <v>133.66</v>
      </c>
      <c r="AB90" s="27">
        <f t="shared" si="74"/>
        <v>-1.886515451809434E-2</v>
      </c>
      <c r="AC90" s="26">
        <v>39051</v>
      </c>
      <c r="AD90" s="27">
        <v>817.577</v>
      </c>
      <c r="AE90" s="27">
        <f t="shared" si="75"/>
        <v>2.2591195912522011E-2</v>
      </c>
      <c r="AF90" s="26">
        <v>39051</v>
      </c>
      <c r="AG90" s="27">
        <v>269.14299999999997</v>
      </c>
      <c r="AH90" s="27">
        <f t="shared" si="76"/>
        <v>5.0665119743414699E-2</v>
      </c>
      <c r="AI90" s="26">
        <v>39051</v>
      </c>
      <c r="AJ90" s="27">
        <v>80.150000000000006</v>
      </c>
      <c r="AK90" s="27">
        <f t="shared" si="77"/>
        <v>2.7169037549660491E-2</v>
      </c>
      <c r="AL90" s="26">
        <v>39051</v>
      </c>
      <c r="AM90" s="27">
        <v>123.807</v>
      </c>
      <c r="AN90" s="27">
        <f t="shared" si="78"/>
        <v>-8.7962813518827065E-4</v>
      </c>
      <c r="AO90" s="26">
        <v>39051</v>
      </c>
      <c r="AP90" s="27">
        <v>321.52999999999997</v>
      </c>
      <c r="AQ90" s="27">
        <f t="shared" si="79"/>
        <v>5.1198221466635996E-2</v>
      </c>
      <c r="AR90" s="26">
        <v>39051</v>
      </c>
      <c r="AS90" s="27">
        <v>1299.25</v>
      </c>
      <c r="AT90" s="27">
        <f t="shared" si="80"/>
        <v>1.1601199050103261E-2</v>
      </c>
      <c r="AU90" s="26">
        <v>39051</v>
      </c>
      <c r="AV90" s="27">
        <v>874.37</v>
      </c>
      <c r="AW90" s="27">
        <f t="shared" si="81"/>
        <v>1.6803888733835759E-2</v>
      </c>
      <c r="AY90" s="27">
        <f t="shared" si="82"/>
        <v>2.9669419252789098E-3</v>
      </c>
      <c r="AZ90" s="27">
        <f t="shared" si="83"/>
        <v>1.4843542091471429E-2</v>
      </c>
      <c r="BA90" s="27">
        <f t="shared" si="47"/>
        <v>5.2026896837324976E-3</v>
      </c>
      <c r="BC90" s="26">
        <v>39051</v>
      </c>
      <c r="BD90" s="27">
        <v>1095.1300000000001</v>
      </c>
      <c r="BE90" s="27">
        <f t="shared" si="84"/>
        <v>1.1975937237217904E-2</v>
      </c>
      <c r="BF90" s="26">
        <v>39051</v>
      </c>
      <c r="BG90" s="27">
        <v>933.84</v>
      </c>
      <c r="BH90" s="27">
        <f t="shared" si="85"/>
        <v>2.3599434402779895E-2</v>
      </c>
      <c r="BI90" s="26"/>
      <c r="BK90" s="27" t="e">
        <f t="shared" si="86"/>
        <v>#DIV/0!</v>
      </c>
      <c r="BL90" s="26">
        <v>39051</v>
      </c>
      <c r="BM90" s="27">
        <v>303.55</v>
      </c>
      <c r="BN90" s="27">
        <f t="shared" si="45"/>
        <v>1.0620588626981009E-2</v>
      </c>
      <c r="BP90" s="26">
        <v>39021</v>
      </c>
      <c r="BQ90" s="27">
        <v>6.4200000000000004E-3</v>
      </c>
      <c r="BR90" s="27">
        <f t="shared" si="46"/>
        <v>6.4200000000000004E-3</v>
      </c>
      <c r="BT90" s="26">
        <v>39051</v>
      </c>
      <c r="BU90" s="27">
        <v>917.86</v>
      </c>
      <c r="BV90" s="27">
        <f t="shared" si="48"/>
        <v>1.1460560245079687E-2</v>
      </c>
      <c r="BX90" s="6">
        <f>VLOOKUP($A90,Replications!$A:$AK,MATCH(BX$2,Replications!$1:$1,0),FALSE)</f>
        <v>3.27E-2</v>
      </c>
      <c r="BY90" s="6">
        <f>VLOOKUP($A90,Replications!$A:$AK,MATCH(BY$2,Replications!$1:$1,0),FALSE)</f>
        <v>-3.7499999999999999E-2</v>
      </c>
      <c r="BZ90" s="6">
        <f>VLOOKUP($A90,Replications!$A:$AK,MATCH(BZ$2,Replications!$1:$1,0),FALSE)</f>
        <v>8.0999999999999996E-3</v>
      </c>
      <c r="CA90" s="6">
        <f>VLOOKUP($A90,Replications!$A:$AK,MATCH(CA$2,Replications!$1:$1,0),FALSE)</f>
        <v>4.420912327185289E-2</v>
      </c>
      <c r="CB90" s="6" t="str">
        <f>VLOOKUP($A90,Replications!$A:$AK,MATCH(CB$2,Replications!$1:$1,0),FALSE)</f>
        <v/>
      </c>
      <c r="CC90" s="6" t="str">
        <f>VLOOKUP($A90,Replications!$A:$AK,MATCH(CC$2,Replications!$1:$1,0),FALSE)</f>
        <v/>
      </c>
      <c r="CD90" s="6">
        <f>VLOOKUP($A90,Replications!$A:$AK,MATCH(CD$2,Replications!$1:$1,0),FALSE)</f>
        <v>3.5799999999999998E-2</v>
      </c>
      <c r="CE90" s="6">
        <f>VLOOKUP($A90,Replications!$A:$AK,MATCH(CE$2,Replications!$1:$1,0),FALSE)</f>
        <v>1.89E-2</v>
      </c>
      <c r="CF90" s="6">
        <f>VLOOKUP($A90,Replications!$A:$AK,MATCH(CF$2,Replications!$1:$1,0),FALSE)</f>
        <v>1.6661824654370577E-2</v>
      </c>
      <c r="CG90" s="6" t="str">
        <f>VLOOKUP($A90,Replications!$A:$AK,MATCH(CG$2,Replications!$1:$1,0),FALSE)</f>
        <v>NA</v>
      </c>
      <c r="CH90" s="113" t="e">
        <f>VLOOKUP($A90,'[1]Formated Data'!$A:$ZZ,MATCH(CH$1,'[1]Formated Data'!$1:$1,0),FALSE)</f>
        <v>#N/A</v>
      </c>
      <c r="CI90" s="113" t="e">
        <f>VLOOKUP($A90,'[1]Formated Data'!$A:$ZZ,MATCH(CI$1,'[1]Formated Data'!$1:$1,0),FALSE)</f>
        <v>#N/A</v>
      </c>
      <c r="CJ90" s="113" t="e">
        <f>VLOOKUP($A90,'[1]Formated Data'!$A:$ZZ,MATCH(CJ$1,'[1]Formated Data'!$1:$1,0),FALSE)</f>
        <v>#N/A</v>
      </c>
      <c r="CK90" s="113" t="e">
        <f>VLOOKUP($A90,'[1]Formated Data'!$A:$ZZ,MATCH(CK$1,'[1]Formated Data'!$1:$1,0),FALSE)</f>
        <v>#N/A</v>
      </c>
      <c r="CL90" s="113" t="e">
        <f>VLOOKUP($A90,'[1]Formated Data'!$A:$ZZ,MATCH(CL$1,'[1]Formated Data'!$1:$1,0),FALSE)</f>
        <v>#N/A</v>
      </c>
      <c r="CM90" s="113" t="e">
        <f>VLOOKUP($A90,'[1]Formated Data'!$A:$ZZ,MATCH(CM$1,'[1]Formated Data'!$1:$1,0),FALSE)</f>
        <v>#N/A</v>
      </c>
      <c r="CN90" s="113" t="e">
        <f>VLOOKUP($A90,'[1]Formated Data'!$A:$ZZ,MATCH(CN$1,'[1]Formated Data'!$1:$1,0),FALSE)</f>
        <v>#N/A</v>
      </c>
      <c r="CO90" s="113" t="e">
        <f>VLOOKUP($A90,'[1]Formated Data'!$A:$ZZ,MATCH(CO$1,'[1]Formated Data'!$1:$1,0),FALSE)</f>
        <v>#N/A</v>
      </c>
      <c r="CP90" s="113" t="e">
        <f>VLOOKUP($A90,'[1]Formated Data'!$A:$ZZ,MATCH(CP$1,'[1]Formated Data'!$1:$1,0),FALSE)</f>
        <v>#N/A</v>
      </c>
      <c r="CQ90" s="113" t="e">
        <f>VLOOKUP($A90,'[1]Formated Data'!$A:$ZZ,MATCH(CQ$1,'[1]Formated Data'!$1:$1,0),FALSE)</f>
        <v>#N/A</v>
      </c>
      <c r="CR90" s="113" t="e">
        <f>VLOOKUP($A90,'[1]Formated Data'!$A:$ZZ,MATCH(CR$1,'[1]Formated Data'!$1:$1,0),FALSE)</f>
        <v>#N/A</v>
      </c>
      <c r="CS90" s="113" t="e">
        <f>VLOOKUP($A90,'[1]Formated Data'!$A:$ZZ,MATCH(CS$1,'[1]Formated Data'!$1:$1,0),FALSE)</f>
        <v>#N/A</v>
      </c>
      <c r="CT90" s="113" t="e">
        <f>VLOOKUP($A90,'[1]Formated Data'!$A:$ZZ,MATCH(CT$1,'[1]Formated Data'!$1:$1,0),FALSE)</f>
        <v>#N/A</v>
      </c>
      <c r="CU90" s="113" t="e">
        <f>VLOOKUP($A90,'[1]Formated Data'!$A:$ZZ,MATCH(CU$1,'[1]Formated Data'!$1:$1,0),FALSE)</f>
        <v>#N/A</v>
      </c>
      <c r="CV90" s="113" t="e">
        <f>VLOOKUP($A90,'[1]Formated Data'!$A:$ZZ,MATCH(CV$1,'[1]Formated Data'!$1:$1,0),FALSE)</f>
        <v>#N/A</v>
      </c>
      <c r="CW90" s="113" t="e">
        <f>VLOOKUP($A90,'[1]Formated Data'!$A:$ZZ,MATCH(CW$1,'[1]Formated Data'!$1:$1,0),FALSE)</f>
        <v>#N/A</v>
      </c>
      <c r="CX90" s="113" t="e">
        <f>VLOOKUP($A90,'[1]Formated Data'!$A:$ZZ,MATCH(CX$1,'[1]Formated Data'!$1:$1,0),FALSE)</f>
        <v>#N/A</v>
      </c>
      <c r="CY90" s="113" t="e">
        <f>VLOOKUP($A90,'[1]Formated Data'!$A:$ZZ,MATCH(CY$1,'[1]Formated Data'!$1:$1,0),FALSE)</f>
        <v>#N/A</v>
      </c>
      <c r="CZ90" s="113" t="e">
        <f>VLOOKUP($A90,'[1]Formated Data'!$A:$ZZ,MATCH(CZ$1,'[1]Formated Data'!$1:$1,0),FALSE)</f>
        <v>#N/A</v>
      </c>
      <c r="DA90" s="113" t="e">
        <f>VLOOKUP($A90,'[1]Formated Data'!$A:$ZZ,MATCH(DA$1,'[1]Formated Data'!$1:$1,0),FALSE)</f>
        <v>#N/A</v>
      </c>
      <c r="DB90" s="113" t="e">
        <f>VLOOKUP($A90,'[1]Formated Data'!$A:$ZZ,MATCH(DB$1,'[1]Formated Data'!$1:$1,0),FALSE)</f>
        <v>#N/A</v>
      </c>
      <c r="DC90" s="113" t="e">
        <f>VLOOKUP($A90,'[1]Formated Data'!$A:$ZZ,MATCH(DC$1,'[1]Formated Data'!$1:$1,0),FALSE)</f>
        <v>#N/A</v>
      </c>
      <c r="DD90" s="113" t="e">
        <f>VLOOKUP($A90,'[1]Formated Data'!$A:$ZZ,MATCH(DD$1,'[1]Formated Data'!$1:$1,0),FALSE)</f>
        <v>#N/A</v>
      </c>
      <c r="DF90" s="26">
        <v>39051</v>
      </c>
      <c r="DG90" s="27">
        <v>4909.2039999999997</v>
      </c>
      <c r="DH90" s="27">
        <f t="shared" si="49"/>
        <v>1.8580002866595224E-2</v>
      </c>
      <c r="DI90" s="26">
        <v>39051</v>
      </c>
      <c r="DJ90" s="27">
        <v>9175.42</v>
      </c>
      <c r="DK90" s="27">
        <f t="shared" si="50"/>
        <v>2.0700073642781369E-2</v>
      </c>
      <c r="DL90" s="26">
        <v>39051</v>
      </c>
      <c r="DM90" s="27">
        <v>10962.89</v>
      </c>
      <c r="DN90" s="27">
        <f t="shared" si="51"/>
        <v>2.3569504549295184E-2</v>
      </c>
      <c r="DO90" s="26">
        <v>39051</v>
      </c>
      <c r="DP90" s="27">
        <v>6695.29</v>
      </c>
      <c r="DQ90" s="27">
        <f t="shared" si="52"/>
        <v>1.3729803879411584E-2</v>
      </c>
      <c r="DR90" s="26">
        <v>39051</v>
      </c>
      <c r="DS90" s="27">
        <v>7988.96</v>
      </c>
      <c r="DT90" s="27">
        <f t="shared" si="53"/>
        <v>3.3110390382934174E-2</v>
      </c>
      <c r="DU90" s="26">
        <v>39051</v>
      </c>
      <c r="DV90" s="27">
        <v>5066.47</v>
      </c>
      <c r="DW90" s="27">
        <f t="shared" si="54"/>
        <v>1.112009180262441E-2</v>
      </c>
      <c r="DX90" s="26">
        <v>39051</v>
      </c>
      <c r="DY90" s="27">
        <v>3768.42</v>
      </c>
      <c r="DZ90" s="27">
        <f t="shared" si="55"/>
        <v>5.5797049240695618E-3</v>
      </c>
      <c r="EA90" s="26">
        <v>39051</v>
      </c>
      <c r="EB90" s="27">
        <v>5278.37</v>
      </c>
      <c r="EC90" s="27">
        <f t="shared" si="56"/>
        <v>9.1713826858366154E-3</v>
      </c>
      <c r="ED90" s="26">
        <v>39051</v>
      </c>
      <c r="EE90" s="27">
        <v>12250.29</v>
      </c>
      <c r="EF90" s="27">
        <f t="shared" si="57"/>
        <v>4.0429717026802647E-2</v>
      </c>
      <c r="EG90" s="26">
        <v>39051</v>
      </c>
      <c r="EH90" s="27">
        <v>3546.56</v>
      </c>
      <c r="EI90" s="27">
        <f t="shared" si="58"/>
        <v>5.9194086831229065E-3</v>
      </c>
      <c r="EK90" s="26">
        <v>39051</v>
      </c>
      <c r="EL90" s="27">
        <v>82.95</v>
      </c>
      <c r="EM90" s="27">
        <f t="shared" si="59"/>
        <v>-2.7777777777777679E-2</v>
      </c>
      <c r="EO90" s="26">
        <v>39051</v>
      </c>
      <c r="EP90" s="27">
        <v>7152.6151</v>
      </c>
      <c r="EQ90" s="27">
        <f t="shared" si="60"/>
        <v>-8.8941056039211208E-3</v>
      </c>
      <c r="ES90" s="26">
        <v>39051</v>
      </c>
      <c r="ET90" s="27">
        <v>993.61180000000002</v>
      </c>
      <c r="EU90" s="27">
        <f t="shared" si="61"/>
        <v>7.4163886965485259E-2</v>
      </c>
      <c r="EW90" s="26">
        <v>39051</v>
      </c>
      <c r="EX90" s="27">
        <v>1621.7456</v>
      </c>
      <c r="EY90" s="27">
        <f t="shared" si="62"/>
        <v>2.5004294695902152E-2</v>
      </c>
      <c r="FA90" s="26">
        <v>39051</v>
      </c>
      <c r="FB90" s="27">
        <v>142.75540000000001</v>
      </c>
      <c r="FC90" s="27">
        <f t="shared" si="63"/>
        <v>-2.4952397589309561E-3</v>
      </c>
      <c r="FE90" s="26">
        <v>39051</v>
      </c>
      <c r="FF90" s="27">
        <v>712.35429999999997</v>
      </c>
      <c r="FG90" s="27">
        <f t="shared" si="64"/>
        <v>-6.8895926498184989E-2</v>
      </c>
      <c r="FI90" s="6" t="e">
        <f>VLOOKUP($A90,Funds!$A:$CD,MATCH(Factors!FI$1,Funds!$1:$1,0),FALSE)</f>
        <v>#N/A</v>
      </c>
      <c r="FJ90" s="6">
        <f>VLOOKUP($A90,Funds!$A:$CD,MATCH(Factors!FJ$1,Funds!$1:$1,0),FALSE)</f>
        <v>3.5799999999999998E-2</v>
      </c>
    </row>
    <row r="91" spans="1:166" x14ac:dyDescent="0.25">
      <c r="A91" s="26">
        <f t="shared" si="65"/>
        <v>39021</v>
      </c>
      <c r="B91" s="26">
        <v>39021</v>
      </c>
      <c r="C91" s="27">
        <v>881.87059999999997</v>
      </c>
      <c r="D91" s="27">
        <f t="shared" si="66"/>
        <v>3.2714449092471343E-2</v>
      </c>
      <c r="E91" s="26">
        <v>39021</v>
      </c>
      <c r="F91" s="27">
        <v>570.44069999999999</v>
      </c>
      <c r="G91" s="27">
        <f t="shared" si="67"/>
        <v>3.5142616833114371E-2</v>
      </c>
      <c r="H91" s="26">
        <v>39021</v>
      </c>
      <c r="I91" s="27">
        <v>1271.1025</v>
      </c>
      <c r="J91" s="27">
        <f t="shared" si="68"/>
        <v>1.7021453981769907E-2</v>
      </c>
      <c r="K91" s="26">
        <v>39021</v>
      </c>
      <c r="L91" s="27">
        <v>1928.39</v>
      </c>
      <c r="M91" s="27">
        <f t="shared" si="69"/>
        <v>5.1254654186451143E-2</v>
      </c>
      <c r="N91" s="26">
        <v>39021</v>
      </c>
      <c r="O91" s="27">
        <v>1443.34</v>
      </c>
      <c r="P91" s="27">
        <f t="shared" si="70"/>
        <v>3.1178109594913073E-2</v>
      </c>
      <c r="Q91" s="26"/>
      <c r="S91" s="27" t="e">
        <f t="shared" si="71"/>
        <v>#DIV/0!</v>
      </c>
      <c r="T91" s="26">
        <v>39021</v>
      </c>
      <c r="U91" s="27">
        <v>1497.9455</v>
      </c>
      <c r="V91" s="27">
        <f t="shared" si="72"/>
        <v>3.2570797780264282E-2</v>
      </c>
      <c r="W91" s="26">
        <v>39021</v>
      </c>
      <c r="X91" s="27">
        <v>109.3999</v>
      </c>
      <c r="Y91" s="27">
        <f t="shared" si="73"/>
        <v>1.1156000070245087E-2</v>
      </c>
      <c r="Z91" s="26">
        <v>39021</v>
      </c>
      <c r="AA91" s="27">
        <v>136.22999999999999</v>
      </c>
      <c r="AB91" s="27">
        <f t="shared" si="74"/>
        <v>6.0556827413040804E-3</v>
      </c>
      <c r="AC91" s="26">
        <v>39021</v>
      </c>
      <c r="AD91" s="27">
        <v>799.51499999999999</v>
      </c>
      <c r="AE91" s="27">
        <f t="shared" si="75"/>
        <v>-6.0283652674660848E-3</v>
      </c>
      <c r="AF91" s="26">
        <v>39021</v>
      </c>
      <c r="AG91" s="27">
        <v>256.1644</v>
      </c>
      <c r="AH91" s="27">
        <f t="shared" si="76"/>
        <v>1.3366267698793122E-2</v>
      </c>
      <c r="AI91" s="26">
        <v>39021</v>
      </c>
      <c r="AJ91" s="27">
        <v>78.03</v>
      </c>
      <c r="AK91" s="27">
        <f t="shared" si="77"/>
        <v>6.119951040391669E-2</v>
      </c>
      <c r="AL91" s="26">
        <v>39021</v>
      </c>
      <c r="AM91" s="27">
        <v>123.916</v>
      </c>
      <c r="AN91" s="27">
        <f t="shared" si="78"/>
        <v>2.4690399220779202E-3</v>
      </c>
      <c r="AO91" s="26">
        <v>39021</v>
      </c>
      <c r="AP91" s="27">
        <v>305.87</v>
      </c>
      <c r="AQ91" s="27">
        <f t="shared" si="79"/>
        <v>9.4901498789190519E-4</v>
      </c>
      <c r="AR91" s="26">
        <v>39021</v>
      </c>
      <c r="AS91" s="27">
        <v>1284.3499999999999</v>
      </c>
      <c r="AT91" s="27">
        <f t="shared" si="80"/>
        <v>6.61488662993448E-3</v>
      </c>
      <c r="AU91" s="26">
        <v>39021</v>
      </c>
      <c r="AV91" s="27">
        <v>859.92</v>
      </c>
      <c r="AW91" s="27">
        <f t="shared" si="81"/>
        <v>1.3602395153115232E-2</v>
      </c>
      <c r="AY91" s="27">
        <f t="shared" si="82"/>
        <v>-2.428167740643028E-3</v>
      </c>
      <c r="AZ91" s="27">
        <f t="shared" si="83"/>
        <v>2.007654459153807E-2</v>
      </c>
      <c r="BA91" s="27">
        <f t="shared" si="47"/>
        <v>6.9875085231807521E-3</v>
      </c>
      <c r="BC91" s="26">
        <v>39021</v>
      </c>
      <c r="BD91" s="27">
        <v>1082.17</v>
      </c>
      <c r="BE91" s="27">
        <f t="shared" si="84"/>
        <v>1.0250282396213617E-2</v>
      </c>
      <c r="BF91" s="26">
        <v>39021</v>
      </c>
      <c r="BG91" s="27">
        <v>912.31</v>
      </c>
      <c r="BH91" s="27">
        <f t="shared" si="85"/>
        <v>1.7022652278605221E-2</v>
      </c>
      <c r="BI91" s="26"/>
      <c r="BK91" s="27" t="e">
        <f t="shared" si="86"/>
        <v>#DIV/0!</v>
      </c>
      <c r="BL91" s="26">
        <v>39021</v>
      </c>
      <c r="BM91" s="27">
        <v>300.36</v>
      </c>
      <c r="BN91" s="27">
        <f t="shared" si="45"/>
        <v>6.8382944489140396E-3</v>
      </c>
      <c r="BP91" s="26">
        <v>38990</v>
      </c>
      <c r="BQ91" s="27">
        <v>9.1199999999999996E-3</v>
      </c>
      <c r="BR91" s="27">
        <f t="shared" si="46"/>
        <v>9.1199999999999996E-3</v>
      </c>
      <c r="BT91" s="26">
        <v>39021</v>
      </c>
      <c r="BU91" s="27">
        <v>907.46</v>
      </c>
      <c r="BV91" s="27">
        <f t="shared" si="48"/>
        <v>1.3921787709497258E-2</v>
      </c>
      <c r="BX91" s="6">
        <f>VLOOKUP($A91,Replications!$A:$AK,MATCH(BX$2,Replications!$1:$1,0),FALSE)</f>
        <v>5.21E-2</v>
      </c>
      <c r="BY91" s="6">
        <f>VLOOKUP($A91,Replications!$A:$AK,MATCH(BY$2,Replications!$1:$1,0),FALSE)</f>
        <v>0.06</v>
      </c>
      <c r="BZ91" s="6">
        <f>VLOOKUP($A91,Replications!$A:$AK,MATCH(BZ$2,Replications!$1:$1,0),FALSE)</f>
        <v>3.4599999999999999E-2</v>
      </c>
      <c r="CA91" s="6">
        <f>VLOOKUP($A91,Replications!$A:$AK,MATCH(CA$2,Replications!$1:$1,0),FALSE)</f>
        <v>3.4752600059654526E-2</v>
      </c>
      <c r="CB91" s="6" t="str">
        <f>VLOOKUP($A91,Replications!$A:$AK,MATCH(CB$2,Replications!$1:$1,0),FALSE)</f>
        <v/>
      </c>
      <c r="CC91" s="6" t="str">
        <f>VLOOKUP($A91,Replications!$A:$AK,MATCH(CC$2,Replications!$1:$1,0),FALSE)</f>
        <v/>
      </c>
      <c r="CD91" s="6">
        <f>VLOOKUP($A91,Replications!$A:$AK,MATCH(CD$2,Replications!$1:$1,0),FALSE)</f>
        <v>8.6599999999999996E-2</v>
      </c>
      <c r="CE91" s="6">
        <f>VLOOKUP($A91,Replications!$A:$AK,MATCH(CE$2,Replications!$1:$1,0),FALSE)</f>
        <v>3.2599999999999997E-2</v>
      </c>
      <c r="CF91" s="6">
        <f>VLOOKUP($A91,Replications!$A:$AK,MATCH(CF$2,Replications!$1:$1,0),FALSE)</f>
        <v>5.3610520011930909E-2</v>
      </c>
      <c r="CG91" s="6" t="str">
        <f>VLOOKUP($A91,Replications!$A:$AK,MATCH(CG$2,Replications!$1:$1,0),FALSE)</f>
        <v>NA</v>
      </c>
      <c r="CH91" s="113" t="e">
        <f>VLOOKUP($A91,'[1]Formated Data'!$A:$ZZ,MATCH(CH$1,'[1]Formated Data'!$1:$1,0),FALSE)</f>
        <v>#N/A</v>
      </c>
      <c r="CI91" s="113" t="e">
        <f>VLOOKUP($A91,'[1]Formated Data'!$A:$ZZ,MATCH(CI$1,'[1]Formated Data'!$1:$1,0),FALSE)</f>
        <v>#N/A</v>
      </c>
      <c r="CJ91" s="113" t="e">
        <f>VLOOKUP($A91,'[1]Formated Data'!$A:$ZZ,MATCH(CJ$1,'[1]Formated Data'!$1:$1,0),FALSE)</f>
        <v>#N/A</v>
      </c>
      <c r="CK91" s="113" t="e">
        <f>VLOOKUP($A91,'[1]Formated Data'!$A:$ZZ,MATCH(CK$1,'[1]Formated Data'!$1:$1,0),FALSE)</f>
        <v>#N/A</v>
      </c>
      <c r="CL91" s="113" t="e">
        <f>VLOOKUP($A91,'[1]Formated Data'!$A:$ZZ,MATCH(CL$1,'[1]Formated Data'!$1:$1,0),FALSE)</f>
        <v>#N/A</v>
      </c>
      <c r="CM91" s="113" t="e">
        <f>VLOOKUP($A91,'[1]Formated Data'!$A:$ZZ,MATCH(CM$1,'[1]Formated Data'!$1:$1,0),FALSE)</f>
        <v>#N/A</v>
      </c>
      <c r="CN91" s="113" t="e">
        <f>VLOOKUP($A91,'[1]Formated Data'!$A:$ZZ,MATCH(CN$1,'[1]Formated Data'!$1:$1,0),FALSE)</f>
        <v>#N/A</v>
      </c>
      <c r="CO91" s="113" t="e">
        <f>VLOOKUP($A91,'[1]Formated Data'!$A:$ZZ,MATCH(CO$1,'[1]Formated Data'!$1:$1,0),FALSE)</f>
        <v>#N/A</v>
      </c>
      <c r="CP91" s="113" t="e">
        <f>VLOOKUP($A91,'[1]Formated Data'!$A:$ZZ,MATCH(CP$1,'[1]Formated Data'!$1:$1,0),FALSE)</f>
        <v>#N/A</v>
      </c>
      <c r="CQ91" s="113" t="e">
        <f>VLOOKUP($A91,'[1]Formated Data'!$A:$ZZ,MATCH(CQ$1,'[1]Formated Data'!$1:$1,0),FALSE)</f>
        <v>#N/A</v>
      </c>
      <c r="CR91" s="113" t="e">
        <f>VLOOKUP($A91,'[1]Formated Data'!$A:$ZZ,MATCH(CR$1,'[1]Formated Data'!$1:$1,0),FALSE)</f>
        <v>#N/A</v>
      </c>
      <c r="CS91" s="113" t="e">
        <f>VLOOKUP($A91,'[1]Formated Data'!$A:$ZZ,MATCH(CS$1,'[1]Formated Data'!$1:$1,0),FALSE)</f>
        <v>#N/A</v>
      </c>
      <c r="CT91" s="113" t="e">
        <f>VLOOKUP($A91,'[1]Formated Data'!$A:$ZZ,MATCH(CT$1,'[1]Formated Data'!$1:$1,0),FALSE)</f>
        <v>#N/A</v>
      </c>
      <c r="CU91" s="113" t="e">
        <f>VLOOKUP($A91,'[1]Formated Data'!$A:$ZZ,MATCH(CU$1,'[1]Formated Data'!$1:$1,0),FALSE)</f>
        <v>#N/A</v>
      </c>
      <c r="CV91" s="113" t="e">
        <f>VLOOKUP($A91,'[1]Formated Data'!$A:$ZZ,MATCH(CV$1,'[1]Formated Data'!$1:$1,0),FALSE)</f>
        <v>#N/A</v>
      </c>
      <c r="CW91" s="113" t="e">
        <f>VLOOKUP($A91,'[1]Formated Data'!$A:$ZZ,MATCH(CW$1,'[1]Formated Data'!$1:$1,0),FALSE)</f>
        <v>#N/A</v>
      </c>
      <c r="CX91" s="113" t="e">
        <f>VLOOKUP($A91,'[1]Formated Data'!$A:$ZZ,MATCH(CX$1,'[1]Formated Data'!$1:$1,0),FALSE)</f>
        <v>#N/A</v>
      </c>
      <c r="CY91" s="113" t="e">
        <f>VLOOKUP($A91,'[1]Formated Data'!$A:$ZZ,MATCH(CY$1,'[1]Formated Data'!$1:$1,0),FALSE)</f>
        <v>#N/A</v>
      </c>
      <c r="CZ91" s="113" t="e">
        <f>VLOOKUP($A91,'[1]Formated Data'!$A:$ZZ,MATCH(CZ$1,'[1]Formated Data'!$1:$1,0),FALSE)</f>
        <v>#N/A</v>
      </c>
      <c r="DA91" s="113" t="e">
        <f>VLOOKUP($A91,'[1]Formated Data'!$A:$ZZ,MATCH(DA$1,'[1]Formated Data'!$1:$1,0),FALSE)</f>
        <v>#N/A</v>
      </c>
      <c r="DB91" s="113" t="e">
        <f>VLOOKUP($A91,'[1]Formated Data'!$A:$ZZ,MATCH(DB$1,'[1]Formated Data'!$1:$1,0),FALSE)</f>
        <v>#N/A</v>
      </c>
      <c r="DC91" s="113" t="e">
        <f>VLOOKUP($A91,'[1]Formated Data'!$A:$ZZ,MATCH(DC$1,'[1]Formated Data'!$1:$1,0),FALSE)</f>
        <v>#N/A</v>
      </c>
      <c r="DD91" s="113" t="e">
        <f>VLOOKUP($A91,'[1]Formated Data'!$A:$ZZ,MATCH(DD$1,'[1]Formated Data'!$1:$1,0),FALSE)</f>
        <v>#N/A</v>
      </c>
      <c r="DF91" s="26">
        <v>39021</v>
      </c>
      <c r="DG91" s="27">
        <v>4819.6548000000003</v>
      </c>
      <c r="DH91" s="27">
        <f t="shared" si="49"/>
        <v>1.6899999689844458E-2</v>
      </c>
      <c r="DI91" s="26">
        <v>39021</v>
      </c>
      <c r="DJ91" s="27">
        <v>8989.34</v>
      </c>
      <c r="DK91" s="27">
        <f t="shared" si="50"/>
        <v>1.7679949553784269E-2</v>
      </c>
      <c r="DL91" s="26">
        <v>39021</v>
      </c>
      <c r="DM91" s="27">
        <v>10710.45</v>
      </c>
      <c r="DN91" s="27">
        <f t="shared" si="51"/>
        <v>1.1370117582180983E-2</v>
      </c>
      <c r="DO91" s="26">
        <v>39021</v>
      </c>
      <c r="DP91" s="27">
        <v>6604.61</v>
      </c>
      <c r="DQ91" s="27">
        <f t="shared" si="52"/>
        <v>1.2270578047528069E-2</v>
      </c>
      <c r="DR91" s="26">
        <v>39021</v>
      </c>
      <c r="DS91" s="27">
        <v>7732.92</v>
      </c>
      <c r="DT91" s="27">
        <f t="shared" si="53"/>
        <v>2.9880562984114123E-2</v>
      </c>
      <c r="DU91" s="26">
        <v>39021</v>
      </c>
      <c r="DV91" s="27">
        <v>5010.75</v>
      </c>
      <c r="DW91" s="27">
        <f t="shared" si="54"/>
        <v>3.4002366949217322E-3</v>
      </c>
      <c r="DX91" s="26">
        <v>39021</v>
      </c>
      <c r="DY91" s="27">
        <v>3747.51</v>
      </c>
      <c r="DZ91" s="27">
        <f t="shared" si="55"/>
        <v>7.7690110847572491E-3</v>
      </c>
      <c r="EA91" s="26">
        <v>39021</v>
      </c>
      <c r="EB91" s="27">
        <v>5230.3999999999996</v>
      </c>
      <c r="EC91" s="27">
        <f t="shared" si="56"/>
        <v>1.4910081574678324E-2</v>
      </c>
      <c r="ED91" s="26">
        <v>39021</v>
      </c>
      <c r="EE91" s="27">
        <v>11774.26</v>
      </c>
      <c r="EF91" s="27">
        <f t="shared" si="57"/>
        <v>3.5769957528563712E-2</v>
      </c>
      <c r="EG91" s="26">
        <v>39021</v>
      </c>
      <c r="EH91" s="27">
        <v>3525.69</v>
      </c>
      <c r="EI91" s="27">
        <f t="shared" si="58"/>
        <v>1.7300828396903389E-2</v>
      </c>
      <c r="EK91" s="26">
        <v>39021</v>
      </c>
      <c r="EL91" s="27">
        <v>85.32</v>
      </c>
      <c r="EM91" s="27">
        <f t="shared" si="59"/>
        <v>-8.2529350226665521E-3</v>
      </c>
      <c r="EO91" s="26">
        <v>39021</v>
      </c>
      <c r="EP91" s="27">
        <v>7216.8020999999999</v>
      </c>
      <c r="EQ91" s="27">
        <f t="shared" si="60"/>
        <v>2.8859142697751805E-2</v>
      </c>
      <c r="ES91" s="26">
        <v>39021</v>
      </c>
      <c r="ET91" s="27">
        <v>925.0095</v>
      </c>
      <c r="EU91" s="27">
        <f t="shared" si="61"/>
        <v>4.7716838913321569E-2</v>
      </c>
      <c r="EW91" s="26">
        <v>39021</v>
      </c>
      <c r="EX91" s="27">
        <v>1582.1841999999999</v>
      </c>
      <c r="EY91" s="27">
        <f t="shared" si="62"/>
        <v>3.6984987490121135E-2</v>
      </c>
      <c r="FA91" s="26">
        <v>39021</v>
      </c>
      <c r="FB91" s="27">
        <v>143.11250000000001</v>
      </c>
      <c r="FC91" s="27">
        <f t="shared" si="63"/>
        <v>3.5432427113660347E-2</v>
      </c>
      <c r="FE91" s="26">
        <v>39021</v>
      </c>
      <c r="FF91" s="27">
        <v>765.06410000000005</v>
      </c>
      <c r="FG91" s="27">
        <f t="shared" si="64"/>
        <v>4.4542952444783568E-2</v>
      </c>
      <c r="FI91" s="6" t="e">
        <f>VLOOKUP($A91,Funds!$A:$CD,MATCH(Factors!FI$1,Funds!$1:$1,0),FALSE)</f>
        <v>#N/A</v>
      </c>
      <c r="FJ91" s="6">
        <f>VLOOKUP($A91,Funds!$A:$CD,MATCH(Factors!FJ$1,Funds!$1:$1,0),FALSE)</f>
        <v>8.6599999999999996E-2</v>
      </c>
    </row>
    <row r="92" spans="1:166" x14ac:dyDescent="0.25">
      <c r="A92" s="26">
        <f t="shared" si="65"/>
        <v>38990</v>
      </c>
      <c r="B92" s="26">
        <v>38989</v>
      </c>
      <c r="C92" s="27">
        <v>853.93460000000005</v>
      </c>
      <c r="D92" s="27">
        <f t="shared" si="66"/>
        <v>1.9871460079305292E-2</v>
      </c>
      <c r="E92" s="26">
        <v>38989</v>
      </c>
      <c r="F92" s="27">
        <v>551.07449999999994</v>
      </c>
      <c r="G92" s="27">
        <f t="shared" si="67"/>
        <v>2.7451623079521648E-2</v>
      </c>
      <c r="H92" s="26">
        <v>38989</v>
      </c>
      <c r="I92" s="27">
        <v>1249.8286000000001</v>
      </c>
      <c r="J92" s="27">
        <f t="shared" si="68"/>
        <v>-6.1039945466592194E-3</v>
      </c>
      <c r="K92" s="26">
        <v>38989</v>
      </c>
      <c r="L92" s="27">
        <v>1834.37</v>
      </c>
      <c r="M92" s="27">
        <f t="shared" si="69"/>
        <v>7.5634406239701857E-3</v>
      </c>
      <c r="N92" s="26">
        <v>38989</v>
      </c>
      <c r="O92" s="27">
        <v>1399.7</v>
      </c>
      <c r="P92" s="27">
        <f t="shared" si="70"/>
        <v>2.5391197327550907E-2</v>
      </c>
      <c r="Q92" s="26"/>
      <c r="S92" s="27" t="e">
        <f t="shared" si="71"/>
        <v>#DIV/0!</v>
      </c>
      <c r="T92" s="26">
        <v>38989</v>
      </c>
      <c r="U92" s="27">
        <v>1450.6952000000001</v>
      </c>
      <c r="V92" s="27">
        <f t="shared" si="72"/>
        <v>2.5727845297640606E-2</v>
      </c>
      <c r="W92" s="26">
        <v>38989</v>
      </c>
      <c r="X92" s="27">
        <v>108.19289999999999</v>
      </c>
      <c r="Y92" s="27">
        <f t="shared" si="73"/>
        <v>9.6341469104752608E-3</v>
      </c>
      <c r="Z92" s="26">
        <v>38989</v>
      </c>
      <c r="AA92" s="27">
        <v>135.41</v>
      </c>
      <c r="AB92" s="27">
        <f t="shared" si="74"/>
        <v>5.7936566887024643E-3</v>
      </c>
      <c r="AC92" s="26">
        <v>38989</v>
      </c>
      <c r="AD92" s="27">
        <v>804.36400000000003</v>
      </c>
      <c r="AE92" s="27">
        <f t="shared" si="75"/>
        <v>1.435488308800581E-3</v>
      </c>
      <c r="AF92" s="26">
        <v>38989</v>
      </c>
      <c r="AG92" s="27">
        <v>252.78559999999999</v>
      </c>
      <c r="AH92" s="27">
        <f t="shared" si="76"/>
        <v>-5.3175040751749947E-2</v>
      </c>
      <c r="AI92" s="26">
        <v>38989</v>
      </c>
      <c r="AJ92" s="27">
        <v>73.53</v>
      </c>
      <c r="AK92" s="27">
        <f t="shared" si="77"/>
        <v>-9.6969696969696484E-3</v>
      </c>
      <c r="AL92" s="26">
        <v>38989</v>
      </c>
      <c r="AM92" s="27">
        <v>123.6108</v>
      </c>
      <c r="AN92" s="27">
        <f t="shared" si="78"/>
        <v>2.1589937127313164E-3</v>
      </c>
      <c r="AO92" s="26">
        <v>38989</v>
      </c>
      <c r="AP92" s="27">
        <v>305.58</v>
      </c>
      <c r="AQ92" s="27">
        <f t="shared" si="79"/>
        <v>-7.1241869795149237E-2</v>
      </c>
      <c r="AR92" s="26">
        <v>38989</v>
      </c>
      <c r="AS92" s="27">
        <v>1275.9100000000001</v>
      </c>
      <c r="AT92" s="27">
        <f t="shared" si="80"/>
        <v>8.7839974699557288E-3</v>
      </c>
      <c r="AU92" s="26">
        <v>38989</v>
      </c>
      <c r="AV92" s="27">
        <v>848.38</v>
      </c>
      <c r="AW92" s="27">
        <f t="shared" si="81"/>
        <v>1.4177784153397432E-2</v>
      </c>
      <c r="AY92" s="27">
        <f t="shared" si="82"/>
        <v>-7.5801630002163556E-3</v>
      </c>
      <c r="AZ92" s="27">
        <f t="shared" si="83"/>
        <v>-1.7827756703580722E-2</v>
      </c>
      <c r="BA92" s="27">
        <f t="shared" si="47"/>
        <v>5.3937866834417036E-3</v>
      </c>
      <c r="BC92" s="26">
        <v>38989</v>
      </c>
      <c r="BD92" s="27">
        <v>1071.19</v>
      </c>
      <c r="BE92" s="27">
        <f t="shared" si="84"/>
        <v>8.7104732847429478E-3</v>
      </c>
      <c r="BF92" s="26">
        <v>38989</v>
      </c>
      <c r="BG92" s="27">
        <v>897.04</v>
      </c>
      <c r="BH92" s="27">
        <f t="shared" si="85"/>
        <v>-4.5684996378636544E-4</v>
      </c>
      <c r="BI92" s="26"/>
      <c r="BK92" s="27" t="e">
        <f t="shared" si="86"/>
        <v>#DIV/0!</v>
      </c>
      <c r="BL92" s="26">
        <v>38990</v>
      </c>
      <c r="BM92" s="27">
        <v>298.32</v>
      </c>
      <c r="BN92" s="27">
        <f t="shared" si="45"/>
        <v>1.1494252873563093E-2</v>
      </c>
      <c r="BP92" s="26">
        <v>38960</v>
      </c>
      <c r="BQ92" s="27">
        <v>1.1180000000000001E-2</v>
      </c>
      <c r="BR92" s="27">
        <f t="shared" si="46"/>
        <v>1.1180000000000001E-2</v>
      </c>
      <c r="BT92" s="26">
        <v>38989</v>
      </c>
      <c r="BU92" s="27">
        <v>895</v>
      </c>
      <c r="BV92" s="27">
        <f t="shared" si="48"/>
        <v>1.4474683472563754E-2</v>
      </c>
      <c r="BX92" s="6">
        <f>VLOOKUP($A92,Replications!$A:$AK,MATCH(BX$2,Replications!$1:$1,0),FALSE)</f>
        <v>-9.2999999999999992E-3</v>
      </c>
      <c r="BY92" s="6">
        <f>VLOOKUP($A92,Replications!$A:$AK,MATCH(BY$2,Replications!$1:$1,0),FALSE)</f>
        <v>3.2599999999999997E-2</v>
      </c>
      <c r="BZ92" s="6">
        <f>VLOOKUP($A92,Replications!$A:$AK,MATCH(BZ$2,Replications!$1:$1,0),FALSE)</f>
        <v>2.3E-2</v>
      </c>
      <c r="CA92" s="6">
        <f>VLOOKUP($A92,Replications!$A:$AK,MATCH(CA$2,Replications!$1:$1,0),FALSE)</f>
        <v>4.541216138596238E-2</v>
      </c>
      <c r="CB92" s="6" t="str">
        <f>VLOOKUP($A92,Replications!$A:$AK,MATCH(CB$2,Replications!$1:$1,0),FALSE)</f>
        <v/>
      </c>
      <c r="CC92" s="6" t="str">
        <f>VLOOKUP($A92,Replications!$A:$AK,MATCH(CC$2,Replications!$1:$1,0),FALSE)</f>
        <v/>
      </c>
      <c r="CD92" s="6">
        <f>VLOOKUP($A92,Replications!$A:$AK,MATCH(CD$2,Replications!$1:$1,0),FALSE)</f>
        <v>1.3599999999999999E-2</v>
      </c>
      <c r="CE92" s="6">
        <f>VLOOKUP($A92,Replications!$A:$AK,MATCH(CE$2,Replications!$1:$1,0),FALSE)</f>
        <v>2.5899999999999999E-2</v>
      </c>
      <c r="CF92" s="6">
        <f>VLOOKUP($A92,Replications!$A:$AK,MATCH(CF$2,Replications!$1:$1,0),FALSE)</f>
        <v>2.1062432277192476E-2</v>
      </c>
      <c r="CG92" s="6" t="str">
        <f>VLOOKUP($A92,Replications!$A:$AK,MATCH(CG$2,Replications!$1:$1,0),FALSE)</f>
        <v>NA</v>
      </c>
      <c r="CH92" s="113" t="e">
        <f>VLOOKUP($A92,'[1]Formated Data'!$A:$ZZ,MATCH(CH$1,'[1]Formated Data'!$1:$1,0),FALSE)</f>
        <v>#N/A</v>
      </c>
      <c r="CI92" s="113" t="e">
        <f>VLOOKUP($A92,'[1]Formated Data'!$A:$ZZ,MATCH(CI$1,'[1]Formated Data'!$1:$1,0),FALSE)</f>
        <v>#N/A</v>
      </c>
      <c r="CJ92" s="113" t="e">
        <f>VLOOKUP($A92,'[1]Formated Data'!$A:$ZZ,MATCH(CJ$1,'[1]Formated Data'!$1:$1,0),FALSE)</f>
        <v>#N/A</v>
      </c>
      <c r="CK92" s="113" t="e">
        <f>VLOOKUP($A92,'[1]Formated Data'!$A:$ZZ,MATCH(CK$1,'[1]Formated Data'!$1:$1,0),FALSE)</f>
        <v>#N/A</v>
      </c>
      <c r="CL92" s="113" t="e">
        <f>VLOOKUP($A92,'[1]Formated Data'!$A:$ZZ,MATCH(CL$1,'[1]Formated Data'!$1:$1,0),FALSE)</f>
        <v>#N/A</v>
      </c>
      <c r="CM92" s="113" t="e">
        <f>VLOOKUP($A92,'[1]Formated Data'!$A:$ZZ,MATCH(CM$1,'[1]Formated Data'!$1:$1,0),FALSE)</f>
        <v>#N/A</v>
      </c>
      <c r="CN92" s="113" t="e">
        <f>VLOOKUP($A92,'[1]Formated Data'!$A:$ZZ,MATCH(CN$1,'[1]Formated Data'!$1:$1,0),FALSE)</f>
        <v>#N/A</v>
      </c>
      <c r="CO92" s="113" t="e">
        <f>VLOOKUP($A92,'[1]Formated Data'!$A:$ZZ,MATCH(CO$1,'[1]Formated Data'!$1:$1,0),FALSE)</f>
        <v>#N/A</v>
      </c>
      <c r="CP92" s="113" t="e">
        <f>VLOOKUP($A92,'[1]Formated Data'!$A:$ZZ,MATCH(CP$1,'[1]Formated Data'!$1:$1,0),FALSE)</f>
        <v>#N/A</v>
      </c>
      <c r="CQ92" s="113" t="e">
        <f>VLOOKUP($A92,'[1]Formated Data'!$A:$ZZ,MATCH(CQ$1,'[1]Formated Data'!$1:$1,0),FALSE)</f>
        <v>#N/A</v>
      </c>
      <c r="CR92" s="113" t="e">
        <f>VLOOKUP($A92,'[1]Formated Data'!$A:$ZZ,MATCH(CR$1,'[1]Formated Data'!$1:$1,0),FALSE)</f>
        <v>#N/A</v>
      </c>
      <c r="CS92" s="113" t="e">
        <f>VLOOKUP($A92,'[1]Formated Data'!$A:$ZZ,MATCH(CS$1,'[1]Formated Data'!$1:$1,0),FALSE)</f>
        <v>#N/A</v>
      </c>
      <c r="CT92" s="113" t="e">
        <f>VLOOKUP($A92,'[1]Formated Data'!$A:$ZZ,MATCH(CT$1,'[1]Formated Data'!$1:$1,0),FALSE)</f>
        <v>#N/A</v>
      </c>
      <c r="CU92" s="113" t="e">
        <f>VLOOKUP($A92,'[1]Formated Data'!$A:$ZZ,MATCH(CU$1,'[1]Formated Data'!$1:$1,0),FALSE)</f>
        <v>#N/A</v>
      </c>
      <c r="CV92" s="113" t="e">
        <f>VLOOKUP($A92,'[1]Formated Data'!$A:$ZZ,MATCH(CV$1,'[1]Formated Data'!$1:$1,0),FALSE)</f>
        <v>#N/A</v>
      </c>
      <c r="CW92" s="113" t="e">
        <f>VLOOKUP($A92,'[1]Formated Data'!$A:$ZZ,MATCH(CW$1,'[1]Formated Data'!$1:$1,0),FALSE)</f>
        <v>#N/A</v>
      </c>
      <c r="CX92" s="113" t="e">
        <f>VLOOKUP($A92,'[1]Formated Data'!$A:$ZZ,MATCH(CX$1,'[1]Formated Data'!$1:$1,0),FALSE)</f>
        <v>#N/A</v>
      </c>
      <c r="CY92" s="113" t="e">
        <f>VLOOKUP($A92,'[1]Formated Data'!$A:$ZZ,MATCH(CY$1,'[1]Formated Data'!$1:$1,0),FALSE)</f>
        <v>#N/A</v>
      </c>
      <c r="CZ92" s="113" t="e">
        <f>VLOOKUP($A92,'[1]Formated Data'!$A:$ZZ,MATCH(CZ$1,'[1]Formated Data'!$1:$1,0),FALSE)</f>
        <v>#N/A</v>
      </c>
      <c r="DA92" s="113" t="e">
        <f>VLOOKUP($A92,'[1]Formated Data'!$A:$ZZ,MATCH(DA$1,'[1]Formated Data'!$1:$1,0),FALSE)</f>
        <v>#N/A</v>
      </c>
      <c r="DB92" s="113" t="e">
        <f>VLOOKUP($A92,'[1]Formated Data'!$A:$ZZ,MATCH(DB$1,'[1]Formated Data'!$1:$1,0),FALSE)</f>
        <v>#N/A</v>
      </c>
      <c r="DC92" s="113" t="e">
        <f>VLOOKUP($A92,'[1]Formated Data'!$A:$ZZ,MATCH(DC$1,'[1]Formated Data'!$1:$1,0),FALSE)</f>
        <v>#N/A</v>
      </c>
      <c r="DD92" s="113" t="e">
        <f>VLOOKUP($A92,'[1]Formated Data'!$A:$ZZ,MATCH(DD$1,'[1]Formated Data'!$1:$1,0),FALSE)</f>
        <v>#N/A</v>
      </c>
      <c r="DF92" s="26">
        <v>38990</v>
      </c>
      <c r="DG92" s="27">
        <v>4739.5563000000002</v>
      </c>
      <c r="DH92" s="27">
        <f t="shared" si="49"/>
        <v>-3.4000058593153248E-4</v>
      </c>
      <c r="DI92" s="26">
        <v>38990</v>
      </c>
      <c r="DJ92" s="27">
        <v>8833.17</v>
      </c>
      <c r="DK92" s="27">
        <f t="shared" si="50"/>
        <v>1.7601061507317439E-3</v>
      </c>
      <c r="DL92" s="26">
        <v>38990</v>
      </c>
      <c r="DM92" s="27">
        <v>10590.04</v>
      </c>
      <c r="DN92" s="27">
        <f t="shared" si="51"/>
        <v>-7.5999377760950226E-3</v>
      </c>
      <c r="DO92" s="26">
        <v>38990</v>
      </c>
      <c r="DP92" s="27">
        <v>6524.55</v>
      </c>
      <c r="DQ92" s="27">
        <f t="shared" si="52"/>
        <v>3.6997154065072646E-3</v>
      </c>
      <c r="DR92" s="26">
        <v>38990</v>
      </c>
      <c r="DS92" s="27">
        <v>7508.56</v>
      </c>
      <c r="DT92" s="27">
        <f t="shared" si="53"/>
        <v>1.0292180609106083E-3</v>
      </c>
      <c r="DU92" s="26">
        <v>38990</v>
      </c>
      <c r="DV92" s="27">
        <v>4993.7700000000004</v>
      </c>
      <c r="DW92" s="27">
        <f t="shared" si="54"/>
        <v>9.0890904645379855E-3</v>
      </c>
      <c r="DX92" s="26">
        <v>38990</v>
      </c>
      <c r="DY92" s="27">
        <v>3718.62</v>
      </c>
      <c r="DZ92" s="27">
        <f t="shared" si="55"/>
        <v>6.8393007992721966E-3</v>
      </c>
      <c r="EA92" s="26">
        <v>38990</v>
      </c>
      <c r="EB92" s="27">
        <v>5153.5600000000004</v>
      </c>
      <c r="EC92" s="27">
        <f t="shared" si="56"/>
        <v>-3.0313992606246787E-3</v>
      </c>
      <c r="ED92" s="26">
        <v>38990</v>
      </c>
      <c r="EE92" s="27">
        <v>11367.64</v>
      </c>
      <c r="EF92" s="27">
        <f t="shared" si="57"/>
        <v>7.3703062704761901E-3</v>
      </c>
      <c r="EG92" s="26">
        <v>38990</v>
      </c>
      <c r="EH92" s="27">
        <v>3465.73</v>
      </c>
      <c r="EI92" s="27">
        <f t="shared" si="58"/>
        <v>1.0378615387754975E-2</v>
      </c>
      <c r="EK92" s="26">
        <v>38989</v>
      </c>
      <c r="EL92" s="27">
        <v>86.03</v>
      </c>
      <c r="EM92" s="27">
        <f t="shared" si="59"/>
        <v>1.1522633744855959E-2</v>
      </c>
      <c r="EO92" s="26">
        <v>38989</v>
      </c>
      <c r="EP92" s="27">
        <v>7014.3733000000002</v>
      </c>
      <c r="EQ92" s="27">
        <f t="shared" si="60"/>
        <v>1.0445715374924225E-2</v>
      </c>
      <c r="ES92" s="26">
        <v>38989</v>
      </c>
      <c r="ET92" s="27">
        <v>882.88120000000004</v>
      </c>
      <c r="EU92" s="27">
        <f t="shared" si="61"/>
        <v>8.4072274721151974E-3</v>
      </c>
      <c r="EW92" s="26">
        <v>38989</v>
      </c>
      <c r="EX92" s="27">
        <v>1525.7542000000001</v>
      </c>
      <c r="EY92" s="27">
        <f t="shared" si="62"/>
        <v>1.2233747431938724E-2</v>
      </c>
      <c r="FA92" s="26">
        <v>38989</v>
      </c>
      <c r="FB92" s="27">
        <v>138.21520000000001</v>
      </c>
      <c r="FC92" s="27">
        <f t="shared" si="63"/>
        <v>1.9177152885569093E-2</v>
      </c>
      <c r="FE92" s="26">
        <v>38989</v>
      </c>
      <c r="FF92" s="27">
        <v>732.43910000000005</v>
      </c>
      <c r="FG92" s="27">
        <f t="shared" si="64"/>
        <v>6.8799330908739798E-3</v>
      </c>
      <c r="FI92" s="6" t="e">
        <f>VLOOKUP($A92,Funds!$A:$CD,MATCH(Factors!FI$1,Funds!$1:$1,0),FALSE)</f>
        <v>#N/A</v>
      </c>
      <c r="FJ92" s="6">
        <f>VLOOKUP($A92,Funds!$A:$CD,MATCH(Factors!FJ$1,Funds!$1:$1,0),FALSE)</f>
        <v>1.3599999999999999E-2</v>
      </c>
    </row>
    <row r="93" spans="1:166" x14ac:dyDescent="0.25">
      <c r="A93" s="26">
        <f t="shared" si="65"/>
        <v>38960</v>
      </c>
      <c r="B93" s="26">
        <v>38960</v>
      </c>
      <c r="C93" s="27">
        <v>837.29629999999997</v>
      </c>
      <c r="D93" s="27">
        <f t="shared" si="66"/>
        <v>1.6695715822274027E-2</v>
      </c>
      <c r="E93" s="26">
        <v>38960</v>
      </c>
      <c r="F93" s="27">
        <v>536.35080000000005</v>
      </c>
      <c r="G93" s="27">
        <f t="shared" si="67"/>
        <v>3.1171973696934918E-2</v>
      </c>
      <c r="H93" s="26">
        <v>38960</v>
      </c>
      <c r="I93" s="27">
        <v>1257.5044</v>
      </c>
      <c r="J93" s="27">
        <f t="shared" si="68"/>
        <v>-2.1387834512008763E-2</v>
      </c>
      <c r="K93" s="26">
        <v>38960</v>
      </c>
      <c r="L93" s="27">
        <v>1820.6</v>
      </c>
      <c r="M93" s="27">
        <f t="shared" si="69"/>
        <v>2.1477681980659025E-2</v>
      </c>
      <c r="N93" s="26">
        <v>38960</v>
      </c>
      <c r="O93" s="27">
        <v>1365.04</v>
      </c>
      <c r="P93" s="27">
        <f t="shared" si="70"/>
        <v>2.1468926553672274E-2</v>
      </c>
      <c r="Q93" s="26"/>
      <c r="S93" s="27" t="e">
        <f t="shared" si="71"/>
        <v>#DIV/0!</v>
      </c>
      <c r="T93" s="26">
        <v>38960</v>
      </c>
      <c r="U93" s="27">
        <v>1414.3081</v>
      </c>
      <c r="V93" s="27">
        <f t="shared" si="72"/>
        <v>2.3755582740374592E-2</v>
      </c>
      <c r="W93" s="26">
        <v>38960</v>
      </c>
      <c r="X93" s="27">
        <v>107.1605</v>
      </c>
      <c r="Y93" s="27">
        <f t="shared" si="73"/>
        <v>2.8768468111828316E-3</v>
      </c>
      <c r="Z93" s="26">
        <v>38960</v>
      </c>
      <c r="AA93" s="27">
        <v>134.63</v>
      </c>
      <c r="AB93" s="27">
        <f t="shared" si="74"/>
        <v>2.5049489873610442E-2</v>
      </c>
      <c r="AC93" s="26">
        <v>38960</v>
      </c>
      <c r="AD93" s="27">
        <v>803.21100000000001</v>
      </c>
      <c r="AE93" s="27">
        <f t="shared" si="75"/>
        <v>-1.3522127284852581E-2</v>
      </c>
      <c r="AF93" s="26">
        <v>38960</v>
      </c>
      <c r="AG93" s="27">
        <v>266.98239999999998</v>
      </c>
      <c r="AH93" s="27">
        <f t="shared" si="76"/>
        <v>-3.3039628430943657E-2</v>
      </c>
      <c r="AI93" s="26">
        <v>38960</v>
      </c>
      <c r="AJ93" s="27">
        <v>74.25</v>
      </c>
      <c r="AK93" s="27">
        <f t="shared" si="77"/>
        <v>-1.1976047904191711E-2</v>
      </c>
      <c r="AL93" s="26">
        <v>38960</v>
      </c>
      <c r="AM93" s="27">
        <v>123.3445</v>
      </c>
      <c r="AN93" s="27">
        <f t="shared" si="78"/>
        <v>-2.204719558862589E-4</v>
      </c>
      <c r="AO93" s="26">
        <v>38960</v>
      </c>
      <c r="AP93" s="27">
        <v>329.02</v>
      </c>
      <c r="AQ93" s="27">
        <f t="shared" si="79"/>
        <v>-5.948603607466485E-2</v>
      </c>
      <c r="AR93" s="26">
        <v>38960</v>
      </c>
      <c r="AS93" s="27">
        <v>1264.8</v>
      </c>
      <c r="AT93" s="27">
        <f t="shared" si="80"/>
        <v>1.5308293129329797E-2</v>
      </c>
      <c r="AU93" s="26">
        <v>38960</v>
      </c>
      <c r="AV93" s="27">
        <v>836.52</v>
      </c>
      <c r="AW93" s="27">
        <f t="shared" si="81"/>
        <v>1.6217792193593095E-2</v>
      </c>
      <c r="AY93" s="27">
        <f t="shared" si="82"/>
        <v>-1.4476257874660892E-2</v>
      </c>
      <c r="AZ93" s="27">
        <f t="shared" si="83"/>
        <v>8.7554269867506918E-6</v>
      </c>
      <c r="BA93" s="27">
        <f t="shared" si="47"/>
        <v>9.0949906426329719E-4</v>
      </c>
      <c r="BC93" s="26">
        <v>38960</v>
      </c>
      <c r="BD93" s="27">
        <v>1061.94</v>
      </c>
      <c r="BE93" s="27">
        <f t="shared" si="84"/>
        <v>7.4280672795061786E-3</v>
      </c>
      <c r="BF93" s="26">
        <v>38960</v>
      </c>
      <c r="BG93" s="27">
        <v>897.45</v>
      </c>
      <c r="BH93" s="27">
        <f t="shared" si="85"/>
        <v>3.6682062695014839E-3</v>
      </c>
      <c r="BI93" s="26"/>
      <c r="BK93" s="27" t="e">
        <f t="shared" si="86"/>
        <v>#DIV/0!</v>
      </c>
      <c r="BL93" s="26">
        <v>38960</v>
      </c>
      <c r="BM93" s="27">
        <v>294.93</v>
      </c>
      <c r="BN93" s="27">
        <f t="shared" si="45"/>
        <v>1.0103431741899982E-2</v>
      </c>
      <c r="BP93" s="26">
        <v>38929</v>
      </c>
      <c r="BQ93" s="27">
        <v>6.3600000000000002E-3</v>
      </c>
      <c r="BR93" s="27">
        <f t="shared" si="46"/>
        <v>6.3600000000000002E-3</v>
      </c>
      <c r="BT93" s="26">
        <v>38960</v>
      </c>
      <c r="BU93" s="27">
        <v>882.23</v>
      </c>
      <c r="BV93" s="27">
        <f t="shared" si="48"/>
        <v>1.3964233173960894E-2</v>
      </c>
      <c r="BX93" s="6">
        <f>VLOOKUP($A93,Replications!$A:$AK,MATCH(BX$2,Replications!$1:$1,0),FALSE)</f>
        <v>1.41E-2</v>
      </c>
      <c r="BY93" s="6">
        <f>VLOOKUP($A93,Replications!$A:$AK,MATCH(BY$2,Replications!$1:$1,0),FALSE)</f>
        <v>3.9699999999999999E-2</v>
      </c>
      <c r="BZ93" s="6">
        <f>VLOOKUP($A93,Replications!$A:$AK,MATCH(BZ$2,Replications!$1:$1,0),FALSE)</f>
        <v>1.49E-2</v>
      </c>
      <c r="CA93" s="6">
        <f>VLOOKUP($A93,Replications!$A:$AK,MATCH(CA$2,Replications!$1:$1,0),FALSE)</f>
        <v>3.6223334561821696E-2</v>
      </c>
      <c r="CB93" s="6" t="str">
        <f>VLOOKUP($A93,Replications!$A:$AK,MATCH(CB$2,Replications!$1:$1,0),FALSE)</f>
        <v/>
      </c>
      <c r="CC93" s="6" t="str">
        <f>VLOOKUP($A93,Replications!$A:$AK,MATCH(CC$2,Replications!$1:$1,0),FALSE)</f>
        <v/>
      </c>
      <c r="CD93" s="6">
        <f>VLOOKUP($A93,Replications!$A:$AK,MATCH(CD$2,Replications!$1:$1,0),FALSE)</f>
        <v>2.4799999999999999E-2</v>
      </c>
      <c r="CE93" s="6">
        <f>VLOOKUP($A93,Replications!$A:$AK,MATCH(CE$2,Replications!$1:$1,0),FALSE)</f>
        <v>2.3900000000000001E-2</v>
      </c>
      <c r="CF93" s="6">
        <f>VLOOKUP($A93,Replications!$A:$AK,MATCH(CF$2,Replications!$1:$1,0),FALSE)</f>
        <v>2.5944666912364339E-2</v>
      </c>
      <c r="CG93" s="6" t="str">
        <f>VLOOKUP($A93,Replications!$A:$AK,MATCH(CG$2,Replications!$1:$1,0),FALSE)</f>
        <v>NA</v>
      </c>
      <c r="CH93" s="113" t="e">
        <f>VLOOKUP($A93,'[1]Formated Data'!$A:$ZZ,MATCH(CH$1,'[1]Formated Data'!$1:$1,0),FALSE)</f>
        <v>#N/A</v>
      </c>
      <c r="CI93" s="113" t="e">
        <f>VLOOKUP($A93,'[1]Formated Data'!$A:$ZZ,MATCH(CI$1,'[1]Formated Data'!$1:$1,0),FALSE)</f>
        <v>#N/A</v>
      </c>
      <c r="CJ93" s="113" t="e">
        <f>VLOOKUP($A93,'[1]Formated Data'!$A:$ZZ,MATCH(CJ$1,'[1]Formated Data'!$1:$1,0),FALSE)</f>
        <v>#N/A</v>
      </c>
      <c r="CK93" s="113" t="e">
        <f>VLOOKUP($A93,'[1]Formated Data'!$A:$ZZ,MATCH(CK$1,'[1]Formated Data'!$1:$1,0),FALSE)</f>
        <v>#N/A</v>
      </c>
      <c r="CL93" s="113" t="e">
        <f>VLOOKUP($A93,'[1]Formated Data'!$A:$ZZ,MATCH(CL$1,'[1]Formated Data'!$1:$1,0),FALSE)</f>
        <v>#N/A</v>
      </c>
      <c r="CM93" s="113" t="e">
        <f>VLOOKUP($A93,'[1]Formated Data'!$A:$ZZ,MATCH(CM$1,'[1]Formated Data'!$1:$1,0),FALSE)</f>
        <v>#N/A</v>
      </c>
      <c r="CN93" s="113" t="e">
        <f>VLOOKUP($A93,'[1]Formated Data'!$A:$ZZ,MATCH(CN$1,'[1]Formated Data'!$1:$1,0),FALSE)</f>
        <v>#N/A</v>
      </c>
      <c r="CO93" s="113" t="e">
        <f>VLOOKUP($A93,'[1]Formated Data'!$A:$ZZ,MATCH(CO$1,'[1]Formated Data'!$1:$1,0),FALSE)</f>
        <v>#N/A</v>
      </c>
      <c r="CP93" s="113" t="e">
        <f>VLOOKUP($A93,'[1]Formated Data'!$A:$ZZ,MATCH(CP$1,'[1]Formated Data'!$1:$1,0),FALSE)</f>
        <v>#N/A</v>
      </c>
      <c r="CQ93" s="113" t="e">
        <f>VLOOKUP($A93,'[1]Formated Data'!$A:$ZZ,MATCH(CQ$1,'[1]Formated Data'!$1:$1,0),FALSE)</f>
        <v>#N/A</v>
      </c>
      <c r="CR93" s="113" t="e">
        <f>VLOOKUP($A93,'[1]Formated Data'!$A:$ZZ,MATCH(CR$1,'[1]Formated Data'!$1:$1,0),FALSE)</f>
        <v>#N/A</v>
      </c>
      <c r="CS93" s="113" t="e">
        <f>VLOOKUP($A93,'[1]Formated Data'!$A:$ZZ,MATCH(CS$1,'[1]Formated Data'!$1:$1,0),FALSE)</f>
        <v>#N/A</v>
      </c>
      <c r="CT93" s="113" t="e">
        <f>VLOOKUP($A93,'[1]Formated Data'!$A:$ZZ,MATCH(CT$1,'[1]Formated Data'!$1:$1,0),FALSE)</f>
        <v>#N/A</v>
      </c>
      <c r="CU93" s="113" t="e">
        <f>VLOOKUP($A93,'[1]Formated Data'!$A:$ZZ,MATCH(CU$1,'[1]Formated Data'!$1:$1,0),FALSE)</f>
        <v>#N/A</v>
      </c>
      <c r="CV93" s="113" t="e">
        <f>VLOOKUP($A93,'[1]Formated Data'!$A:$ZZ,MATCH(CV$1,'[1]Formated Data'!$1:$1,0),FALSE)</f>
        <v>#N/A</v>
      </c>
      <c r="CW93" s="113" t="e">
        <f>VLOOKUP($A93,'[1]Formated Data'!$A:$ZZ,MATCH(CW$1,'[1]Formated Data'!$1:$1,0),FALSE)</f>
        <v>#N/A</v>
      </c>
      <c r="CX93" s="113" t="e">
        <f>VLOOKUP($A93,'[1]Formated Data'!$A:$ZZ,MATCH(CX$1,'[1]Formated Data'!$1:$1,0),FALSE)</f>
        <v>#N/A</v>
      </c>
      <c r="CY93" s="113" t="e">
        <f>VLOOKUP($A93,'[1]Formated Data'!$A:$ZZ,MATCH(CY$1,'[1]Formated Data'!$1:$1,0),FALSE)</f>
        <v>#N/A</v>
      </c>
      <c r="CZ93" s="113" t="e">
        <f>VLOOKUP($A93,'[1]Formated Data'!$A:$ZZ,MATCH(CZ$1,'[1]Formated Data'!$1:$1,0),FALSE)</f>
        <v>#N/A</v>
      </c>
      <c r="DA93" s="113" t="e">
        <f>VLOOKUP($A93,'[1]Formated Data'!$A:$ZZ,MATCH(DA$1,'[1]Formated Data'!$1:$1,0),FALSE)</f>
        <v>#N/A</v>
      </c>
      <c r="DB93" s="113" t="e">
        <f>VLOOKUP($A93,'[1]Formated Data'!$A:$ZZ,MATCH(DB$1,'[1]Formated Data'!$1:$1,0),FALSE)</f>
        <v>#N/A</v>
      </c>
      <c r="DC93" s="113" t="e">
        <f>VLOOKUP($A93,'[1]Formated Data'!$A:$ZZ,MATCH(DC$1,'[1]Formated Data'!$1:$1,0),FALSE)</f>
        <v>#N/A</v>
      </c>
      <c r="DD93" s="113" t="e">
        <f>VLOOKUP($A93,'[1]Formated Data'!$A:$ZZ,MATCH(DD$1,'[1]Formated Data'!$1:$1,0),FALSE)</f>
        <v>#N/A</v>
      </c>
      <c r="DF93" s="26">
        <v>38960</v>
      </c>
      <c r="DG93" s="27">
        <v>4741.1683000000003</v>
      </c>
      <c r="DH93" s="27">
        <f t="shared" si="49"/>
        <v>7.7600079971771319E-3</v>
      </c>
      <c r="DI93" s="26">
        <v>38960</v>
      </c>
      <c r="DJ93" s="27">
        <v>8817.65</v>
      </c>
      <c r="DK93" s="27">
        <f t="shared" si="50"/>
        <v>1.0100257976420224E-2</v>
      </c>
      <c r="DL93" s="26">
        <v>38960</v>
      </c>
      <c r="DM93" s="27">
        <v>10671.14</v>
      </c>
      <c r="DN93" s="27">
        <f t="shared" si="51"/>
        <v>2.3200243461662939E-3</v>
      </c>
      <c r="DO93" s="26">
        <v>38960</v>
      </c>
      <c r="DP93" s="27">
        <v>6500.5</v>
      </c>
      <c r="DQ93" s="27">
        <f t="shared" si="52"/>
        <v>7.109647213387138E-3</v>
      </c>
      <c r="DR93" s="26">
        <v>38960</v>
      </c>
      <c r="DS93" s="27">
        <v>7500.84</v>
      </c>
      <c r="DT93" s="27">
        <f t="shared" si="53"/>
        <v>9.3699410997671873E-3</v>
      </c>
      <c r="DU93" s="26">
        <v>38960</v>
      </c>
      <c r="DV93" s="27">
        <v>4948.79</v>
      </c>
      <c r="DW93" s="27">
        <f t="shared" si="54"/>
        <v>1.1071384791402794E-2</v>
      </c>
      <c r="DX93" s="26">
        <v>38960</v>
      </c>
      <c r="DY93" s="27">
        <v>3693.36</v>
      </c>
      <c r="DZ93" s="27">
        <f t="shared" si="55"/>
        <v>7.5896048058403665E-3</v>
      </c>
      <c r="EA93" s="26">
        <v>38960</v>
      </c>
      <c r="EB93" s="27">
        <v>5169.2299999999996</v>
      </c>
      <c r="EC93" s="27">
        <f t="shared" si="56"/>
        <v>6.8111081246371441E-3</v>
      </c>
      <c r="ED93" s="26">
        <v>38960</v>
      </c>
      <c r="EE93" s="27">
        <v>11284.47</v>
      </c>
      <c r="EF93" s="27">
        <f t="shared" si="57"/>
        <v>2.09399783950448E-2</v>
      </c>
      <c r="EG93" s="26">
        <v>38960</v>
      </c>
      <c r="EH93" s="27">
        <v>3430.13</v>
      </c>
      <c r="EI93" s="27">
        <f t="shared" si="58"/>
        <v>1.2270735270248245E-2</v>
      </c>
      <c r="EK93" s="26">
        <v>38960</v>
      </c>
      <c r="EL93" s="27">
        <v>85.05</v>
      </c>
      <c r="EM93" s="27">
        <f t="shared" si="59"/>
        <v>-2.9308323563892458E-3</v>
      </c>
      <c r="EO93" s="26">
        <v>38960</v>
      </c>
      <c r="EP93" s="27">
        <v>6941.8606</v>
      </c>
      <c r="EQ93" s="27">
        <f t="shared" si="60"/>
        <v>3.055319886284602E-3</v>
      </c>
      <c r="ES93" s="26">
        <v>38960</v>
      </c>
      <c r="ET93" s="27">
        <v>875.52049999999997</v>
      </c>
      <c r="EU93" s="27">
        <f t="shared" si="61"/>
        <v>2.583148402880453E-2</v>
      </c>
      <c r="EW93" s="26">
        <v>38960</v>
      </c>
      <c r="EX93" s="27">
        <v>1507.3141000000001</v>
      </c>
      <c r="EY93" s="27">
        <f t="shared" si="62"/>
        <v>2.6409662392485211E-2</v>
      </c>
      <c r="FA93" s="26">
        <v>38960</v>
      </c>
      <c r="FB93" s="27">
        <v>135.61449999999999</v>
      </c>
      <c r="FC93" s="27">
        <f t="shared" si="63"/>
        <v>2.8547483703133425E-2</v>
      </c>
      <c r="FE93" s="26">
        <v>38960</v>
      </c>
      <c r="FF93" s="27">
        <v>727.43439999999998</v>
      </c>
      <c r="FG93" s="27">
        <f t="shared" si="64"/>
        <v>7.2299397070169746E-2</v>
      </c>
      <c r="FI93" s="6" t="e">
        <f>VLOOKUP($A93,Funds!$A:$CD,MATCH(Factors!FI$1,Funds!$1:$1,0),FALSE)</f>
        <v>#N/A</v>
      </c>
      <c r="FJ93" s="6">
        <f>VLOOKUP($A93,Funds!$A:$CD,MATCH(Factors!FJ$1,Funds!$1:$1,0),FALSE)</f>
        <v>2.4799999999999999E-2</v>
      </c>
    </row>
    <row r="94" spans="1:166" x14ac:dyDescent="0.25">
      <c r="A94" s="26">
        <f t="shared" si="65"/>
        <v>38929</v>
      </c>
      <c r="B94" s="26">
        <v>38929</v>
      </c>
      <c r="C94" s="27">
        <v>823.54660000000001</v>
      </c>
      <c r="D94" s="27">
        <f t="shared" si="66"/>
        <v>2.4267867145982835E-2</v>
      </c>
      <c r="E94" s="26">
        <v>38929</v>
      </c>
      <c r="F94" s="27">
        <v>520.13710000000003</v>
      </c>
      <c r="G94" s="27">
        <f t="shared" si="67"/>
        <v>-1.9064362402424928E-2</v>
      </c>
      <c r="H94" s="26">
        <v>38929</v>
      </c>
      <c r="I94" s="27">
        <v>1284.9875</v>
      </c>
      <c r="J94" s="27">
        <f t="shared" si="68"/>
        <v>-1.3214908755280197E-2</v>
      </c>
      <c r="K94" s="26">
        <v>38929</v>
      </c>
      <c r="L94" s="27">
        <v>1782.3199</v>
      </c>
      <c r="M94" s="27">
        <f t="shared" si="69"/>
        <v>-3.3999132814828914E-2</v>
      </c>
      <c r="N94" s="26">
        <v>38929</v>
      </c>
      <c r="O94" s="27">
        <v>1336.35</v>
      </c>
      <c r="P94" s="27">
        <f t="shared" si="70"/>
        <v>8.8172903440100203E-3</v>
      </c>
      <c r="Q94" s="26"/>
      <c r="S94" s="27" t="e">
        <f t="shared" si="71"/>
        <v>#DIV/0!</v>
      </c>
      <c r="T94" s="26">
        <v>38929</v>
      </c>
      <c r="U94" s="27">
        <v>1381.49</v>
      </c>
      <c r="V94" s="27">
        <f t="shared" si="72"/>
        <v>6.1604558963139766E-3</v>
      </c>
      <c r="W94" s="26">
        <v>38929</v>
      </c>
      <c r="X94" s="27">
        <v>106.8531</v>
      </c>
      <c r="Y94" s="27">
        <f t="shared" si="73"/>
        <v>-4.0888492876435256E-3</v>
      </c>
      <c r="Z94" s="26">
        <v>38929</v>
      </c>
      <c r="AA94" s="27">
        <v>131.34</v>
      </c>
      <c r="AB94" s="27">
        <f t="shared" si="74"/>
        <v>1.5620167027528664E-2</v>
      </c>
      <c r="AC94" s="26">
        <v>38929</v>
      </c>
      <c r="AD94" s="27">
        <v>814.221</v>
      </c>
      <c r="AE94" s="27">
        <f t="shared" si="75"/>
        <v>2.0700544835385859E-3</v>
      </c>
      <c r="AF94" s="26">
        <v>38929</v>
      </c>
      <c r="AG94" s="27">
        <v>276.10480000000001</v>
      </c>
      <c r="AH94" s="27">
        <f t="shared" si="76"/>
        <v>5.6890926700345901E-3</v>
      </c>
      <c r="AI94" s="26">
        <v>38929</v>
      </c>
      <c r="AJ94" s="27">
        <v>75.150000000000006</v>
      </c>
      <c r="AK94" s="27">
        <f t="shared" si="77"/>
        <v>1.0352245227211787E-2</v>
      </c>
      <c r="AL94" s="26">
        <v>38929</v>
      </c>
      <c r="AM94" s="27">
        <v>123.3717</v>
      </c>
      <c r="AN94" s="27">
        <f t="shared" si="78"/>
        <v>-7.0704111542677639E-3</v>
      </c>
      <c r="AO94" s="26">
        <v>38929</v>
      </c>
      <c r="AP94" s="27">
        <v>349.83</v>
      </c>
      <c r="AQ94" s="27">
        <f t="shared" si="79"/>
        <v>9.9310026270966745E-3</v>
      </c>
      <c r="AR94" s="26">
        <v>38929</v>
      </c>
      <c r="AS94" s="27">
        <v>1245.73</v>
      </c>
      <c r="AT94" s="27">
        <f t="shared" si="80"/>
        <v>1.3521979318368738E-2</v>
      </c>
      <c r="AU94" s="26">
        <v>38929</v>
      </c>
      <c r="AV94" s="27">
        <v>823.17</v>
      </c>
      <c r="AW94" s="27">
        <f t="shared" si="81"/>
        <v>9.789128914731382E-3</v>
      </c>
      <c r="AY94" s="27">
        <f t="shared" si="82"/>
        <v>4.3332229548407764E-2</v>
      </c>
      <c r="AZ94" s="27">
        <f t="shared" si="83"/>
        <v>-4.2816423158838934E-2</v>
      </c>
      <c r="BA94" s="27">
        <f t="shared" si="47"/>
        <v>-3.7328504036373555E-3</v>
      </c>
      <c r="BC94" s="26">
        <v>38929</v>
      </c>
      <c r="BD94" s="27">
        <v>1054.1099999999999</v>
      </c>
      <c r="BE94" s="27">
        <f t="shared" si="84"/>
        <v>1.9478321421317668E-2</v>
      </c>
      <c r="BF94" s="26">
        <v>38929</v>
      </c>
      <c r="BG94" s="27">
        <v>894.17</v>
      </c>
      <c r="BH94" s="27">
        <f t="shared" si="85"/>
        <v>1.0224602313810616E-2</v>
      </c>
      <c r="BI94" s="26"/>
      <c r="BK94" s="27" t="e">
        <f t="shared" si="86"/>
        <v>#DIV/0!</v>
      </c>
      <c r="BL94" s="26">
        <v>38929</v>
      </c>
      <c r="BM94" s="27">
        <v>291.98</v>
      </c>
      <c r="BN94" s="27">
        <f t="shared" si="45"/>
        <v>7.8702105626511365E-3</v>
      </c>
      <c r="BP94" s="26">
        <v>38898</v>
      </c>
      <c r="BQ94" s="27">
        <v>2.0000000000000001E-4</v>
      </c>
      <c r="BR94" s="27">
        <f t="shared" si="46"/>
        <v>2.0000000000000001E-4</v>
      </c>
      <c r="BT94" s="26">
        <v>38929</v>
      </c>
      <c r="BU94" s="27">
        <v>870.08</v>
      </c>
      <c r="BV94" s="27">
        <f t="shared" si="48"/>
        <v>1.9031891594345485E-2</v>
      </c>
      <c r="BX94" s="6">
        <f>VLOOKUP($A94,Replications!$A:$AK,MATCH(BX$2,Replications!$1:$1,0),FALSE)</f>
        <v>-8.0999999999999996E-3</v>
      </c>
      <c r="BY94" s="6">
        <f>VLOOKUP($A94,Replications!$A:$AK,MATCH(BY$2,Replications!$1:$1,0),FALSE)</f>
        <v>-3.8899999999999997E-2</v>
      </c>
      <c r="BZ94" s="6">
        <f>VLOOKUP($A94,Replications!$A:$AK,MATCH(BZ$2,Replications!$1:$1,0),FALSE)</f>
        <v>1.6299999999999999E-2</v>
      </c>
      <c r="CA94" s="6">
        <f>VLOOKUP($A94,Replications!$A:$AK,MATCH(CA$2,Replications!$1:$1,0),FALSE)</f>
        <v>-8.7359367540846833E-3</v>
      </c>
      <c r="CB94" s="6" t="str">
        <f>VLOOKUP($A94,Replications!$A:$AK,MATCH(CB$2,Replications!$1:$1,0),FALSE)</f>
        <v/>
      </c>
      <c r="CC94" s="6" t="str">
        <f>VLOOKUP($A94,Replications!$A:$AK,MATCH(CC$2,Replications!$1:$1,0),FALSE)</f>
        <v/>
      </c>
      <c r="CD94" s="6">
        <f>VLOOKUP($A94,Replications!$A:$AK,MATCH(CD$2,Replications!$1:$1,0),FALSE)</f>
        <v>1.32E-2</v>
      </c>
      <c r="CE94" s="6">
        <f>VLOOKUP($A94,Replications!$A:$AK,MATCH(CE$2,Replications!$1:$1,0),FALSE)</f>
        <v>6.1000000000000004E-3</v>
      </c>
      <c r="CF94" s="6">
        <f>VLOOKUP($A94,Replications!$A:$AK,MATCH(CF$2,Replications!$1:$1,0),FALSE)</f>
        <v>-5.2471873508169375E-3</v>
      </c>
      <c r="CG94" s="6" t="str">
        <f>VLOOKUP($A94,Replications!$A:$AK,MATCH(CG$2,Replications!$1:$1,0),FALSE)</f>
        <v>NA</v>
      </c>
      <c r="CH94" s="113" t="e">
        <f>VLOOKUP($A94,'[1]Formated Data'!$A:$ZZ,MATCH(CH$1,'[1]Formated Data'!$1:$1,0),FALSE)</f>
        <v>#N/A</v>
      </c>
      <c r="CI94" s="113" t="e">
        <f>VLOOKUP($A94,'[1]Formated Data'!$A:$ZZ,MATCH(CI$1,'[1]Formated Data'!$1:$1,0),FALSE)</f>
        <v>#N/A</v>
      </c>
      <c r="CJ94" s="113" t="e">
        <f>VLOOKUP($A94,'[1]Formated Data'!$A:$ZZ,MATCH(CJ$1,'[1]Formated Data'!$1:$1,0),FALSE)</f>
        <v>#N/A</v>
      </c>
      <c r="CK94" s="113" t="e">
        <f>VLOOKUP($A94,'[1]Formated Data'!$A:$ZZ,MATCH(CK$1,'[1]Formated Data'!$1:$1,0),FALSE)</f>
        <v>#N/A</v>
      </c>
      <c r="CL94" s="113" t="e">
        <f>VLOOKUP($A94,'[1]Formated Data'!$A:$ZZ,MATCH(CL$1,'[1]Formated Data'!$1:$1,0),FALSE)</f>
        <v>#N/A</v>
      </c>
      <c r="CM94" s="113" t="e">
        <f>VLOOKUP($A94,'[1]Formated Data'!$A:$ZZ,MATCH(CM$1,'[1]Formated Data'!$1:$1,0),FALSE)</f>
        <v>#N/A</v>
      </c>
      <c r="CN94" s="113" t="e">
        <f>VLOOKUP($A94,'[1]Formated Data'!$A:$ZZ,MATCH(CN$1,'[1]Formated Data'!$1:$1,0),FALSE)</f>
        <v>#N/A</v>
      </c>
      <c r="CO94" s="113" t="e">
        <f>VLOOKUP($A94,'[1]Formated Data'!$A:$ZZ,MATCH(CO$1,'[1]Formated Data'!$1:$1,0),FALSE)</f>
        <v>#N/A</v>
      </c>
      <c r="CP94" s="113" t="e">
        <f>VLOOKUP($A94,'[1]Formated Data'!$A:$ZZ,MATCH(CP$1,'[1]Formated Data'!$1:$1,0),FALSE)</f>
        <v>#N/A</v>
      </c>
      <c r="CQ94" s="113" t="e">
        <f>VLOOKUP($A94,'[1]Formated Data'!$A:$ZZ,MATCH(CQ$1,'[1]Formated Data'!$1:$1,0),FALSE)</f>
        <v>#N/A</v>
      </c>
      <c r="CR94" s="113" t="e">
        <f>VLOOKUP($A94,'[1]Formated Data'!$A:$ZZ,MATCH(CR$1,'[1]Formated Data'!$1:$1,0),FALSE)</f>
        <v>#N/A</v>
      </c>
      <c r="CS94" s="113" t="e">
        <f>VLOOKUP($A94,'[1]Formated Data'!$A:$ZZ,MATCH(CS$1,'[1]Formated Data'!$1:$1,0),FALSE)</f>
        <v>#N/A</v>
      </c>
      <c r="CT94" s="113" t="e">
        <f>VLOOKUP($A94,'[1]Formated Data'!$A:$ZZ,MATCH(CT$1,'[1]Formated Data'!$1:$1,0),FALSE)</f>
        <v>#N/A</v>
      </c>
      <c r="CU94" s="113" t="e">
        <f>VLOOKUP($A94,'[1]Formated Data'!$A:$ZZ,MATCH(CU$1,'[1]Formated Data'!$1:$1,0),FALSE)</f>
        <v>#N/A</v>
      </c>
      <c r="CV94" s="113" t="e">
        <f>VLOOKUP($A94,'[1]Formated Data'!$A:$ZZ,MATCH(CV$1,'[1]Formated Data'!$1:$1,0),FALSE)</f>
        <v>#N/A</v>
      </c>
      <c r="CW94" s="113" t="e">
        <f>VLOOKUP($A94,'[1]Formated Data'!$A:$ZZ,MATCH(CW$1,'[1]Formated Data'!$1:$1,0),FALSE)</f>
        <v>#N/A</v>
      </c>
      <c r="CX94" s="113" t="e">
        <f>VLOOKUP($A94,'[1]Formated Data'!$A:$ZZ,MATCH(CX$1,'[1]Formated Data'!$1:$1,0),FALSE)</f>
        <v>#N/A</v>
      </c>
      <c r="CY94" s="113" t="e">
        <f>VLOOKUP($A94,'[1]Formated Data'!$A:$ZZ,MATCH(CY$1,'[1]Formated Data'!$1:$1,0),FALSE)</f>
        <v>#N/A</v>
      </c>
      <c r="CZ94" s="113" t="e">
        <f>VLOOKUP($A94,'[1]Formated Data'!$A:$ZZ,MATCH(CZ$1,'[1]Formated Data'!$1:$1,0),FALSE)</f>
        <v>#N/A</v>
      </c>
      <c r="DA94" s="113" t="e">
        <f>VLOOKUP($A94,'[1]Formated Data'!$A:$ZZ,MATCH(DA$1,'[1]Formated Data'!$1:$1,0),FALSE)</f>
        <v>#N/A</v>
      </c>
      <c r="DB94" s="113" t="e">
        <f>VLOOKUP($A94,'[1]Formated Data'!$A:$ZZ,MATCH(DB$1,'[1]Formated Data'!$1:$1,0),FALSE)</f>
        <v>#N/A</v>
      </c>
      <c r="DC94" s="113" t="e">
        <f>VLOOKUP($A94,'[1]Formated Data'!$A:$ZZ,MATCH(DC$1,'[1]Formated Data'!$1:$1,0),FALSE)</f>
        <v>#N/A</v>
      </c>
      <c r="DD94" s="113" t="e">
        <f>VLOOKUP($A94,'[1]Formated Data'!$A:$ZZ,MATCH(DD$1,'[1]Formated Data'!$1:$1,0),FALSE)</f>
        <v>#N/A</v>
      </c>
      <c r="DF94" s="26">
        <v>38929</v>
      </c>
      <c r="DG94" s="27">
        <v>4704.6601000000001</v>
      </c>
      <c r="DH94" s="27">
        <f t="shared" si="49"/>
        <v>-2.0800021856132167E-3</v>
      </c>
      <c r="DI94" s="26">
        <v>38929</v>
      </c>
      <c r="DJ94" s="27">
        <v>8729.48</v>
      </c>
      <c r="DK94" s="27">
        <f t="shared" si="50"/>
        <v>-1.7701624707259223E-3</v>
      </c>
      <c r="DL94" s="26">
        <v>38929</v>
      </c>
      <c r="DM94" s="27">
        <v>10646.44</v>
      </c>
      <c r="DN94" s="27">
        <f t="shared" si="51"/>
        <v>-2.5997288787251716E-3</v>
      </c>
      <c r="DO94" s="26">
        <v>38929</v>
      </c>
      <c r="DP94" s="27">
        <v>6454.61</v>
      </c>
      <c r="DQ94" s="27">
        <f t="shared" si="52"/>
        <v>4.1803184322950493E-3</v>
      </c>
      <c r="DR94" s="26">
        <v>38929</v>
      </c>
      <c r="DS94" s="27">
        <v>7431.21</v>
      </c>
      <c r="DT94" s="27">
        <f t="shared" si="53"/>
        <v>-4.4904504248646226E-3</v>
      </c>
      <c r="DU94" s="26">
        <v>38929</v>
      </c>
      <c r="DV94" s="27">
        <v>4894.6000000000004</v>
      </c>
      <c r="DW94" s="27">
        <f t="shared" si="54"/>
        <v>7.2685665366063468E-3</v>
      </c>
      <c r="DX94" s="26">
        <v>38929</v>
      </c>
      <c r="DY94" s="27">
        <v>3665.54</v>
      </c>
      <c r="DZ94" s="27">
        <f t="shared" si="55"/>
        <v>4.9899378725317689E-3</v>
      </c>
      <c r="EA94" s="26">
        <v>38929</v>
      </c>
      <c r="EB94" s="27">
        <v>5134.26</v>
      </c>
      <c r="EC94" s="27">
        <f t="shared" si="56"/>
        <v>7.6403294781692832E-3</v>
      </c>
      <c r="ED94" s="26">
        <v>38929</v>
      </c>
      <c r="EE94" s="27">
        <v>11053.02</v>
      </c>
      <c r="EF94" s="27">
        <f t="shared" si="57"/>
        <v>-2.1499874290449195E-2</v>
      </c>
      <c r="EG94" s="26">
        <v>38929</v>
      </c>
      <c r="EH94" s="27">
        <v>3388.55</v>
      </c>
      <c r="EI94" s="27">
        <f t="shared" si="58"/>
        <v>6.7711304430499997E-3</v>
      </c>
      <c r="EK94" s="26">
        <v>38929</v>
      </c>
      <c r="EL94" s="27">
        <v>85.3</v>
      </c>
      <c r="EM94" s="27">
        <f t="shared" si="59"/>
        <v>1.6439643024894757E-3</v>
      </c>
      <c r="EO94" s="26">
        <v>38929</v>
      </c>
      <c r="EP94" s="27">
        <v>6920.7156000000004</v>
      </c>
      <c r="EQ94" s="27">
        <f t="shared" si="60"/>
        <v>1.6893333291603918E-2</v>
      </c>
      <c r="ES94" s="26">
        <v>38929</v>
      </c>
      <c r="ET94" s="27">
        <v>853.47400000000005</v>
      </c>
      <c r="EU94" s="27">
        <f t="shared" si="61"/>
        <v>1.4404869101534379E-2</v>
      </c>
      <c r="EW94" s="26">
        <v>38929</v>
      </c>
      <c r="EX94" s="27">
        <v>1468.5307</v>
      </c>
      <c r="EY94" s="27">
        <f t="shared" si="62"/>
        <v>6.3988771879808226E-3</v>
      </c>
      <c r="FA94" s="26">
        <v>38929</v>
      </c>
      <c r="FB94" s="27">
        <v>131.85050000000001</v>
      </c>
      <c r="FC94" s="27">
        <f t="shared" si="63"/>
        <v>1.7287259692353674E-2</v>
      </c>
      <c r="FE94" s="26">
        <v>38929</v>
      </c>
      <c r="FF94" s="27">
        <v>678.38739999999996</v>
      </c>
      <c r="FG94" s="27">
        <f t="shared" si="64"/>
        <v>-7.7673194549815472E-3</v>
      </c>
      <c r="FI94" s="6" t="e">
        <f>VLOOKUP($A94,Funds!$A:$CD,MATCH(Factors!FI$1,Funds!$1:$1,0),FALSE)</f>
        <v>#N/A</v>
      </c>
      <c r="FJ94" s="6">
        <f>VLOOKUP($A94,Funds!$A:$CD,MATCH(Factors!FJ$1,Funds!$1:$1,0),FALSE)</f>
        <v>1.32E-2</v>
      </c>
    </row>
    <row r="95" spans="1:166" x14ac:dyDescent="0.25">
      <c r="A95" s="26">
        <f t="shared" si="65"/>
        <v>38898</v>
      </c>
      <c r="B95" s="26">
        <v>38898</v>
      </c>
      <c r="C95" s="27">
        <v>804.03440000000001</v>
      </c>
      <c r="D95" s="27">
        <f t="shared" si="66"/>
        <v>6.3379052996443974E-3</v>
      </c>
      <c r="E95" s="26">
        <v>38898</v>
      </c>
      <c r="F95" s="27">
        <v>530.24590000000001</v>
      </c>
      <c r="G95" s="27">
        <f t="shared" si="67"/>
        <v>-3.9683784517389187E-3</v>
      </c>
      <c r="H95" s="26">
        <v>38898</v>
      </c>
      <c r="I95" s="27">
        <v>1302.1958999999999</v>
      </c>
      <c r="J95" s="27">
        <f t="shared" si="68"/>
        <v>2.5829445825053199E-2</v>
      </c>
      <c r="K95" s="26">
        <v>38898</v>
      </c>
      <c r="L95" s="27">
        <v>1845.05</v>
      </c>
      <c r="M95" s="27">
        <f t="shared" si="69"/>
        <v>8.6250854371661134E-4</v>
      </c>
      <c r="N95" s="26">
        <v>38898</v>
      </c>
      <c r="O95" s="27">
        <v>1324.67</v>
      </c>
      <c r="P95" s="27">
        <f t="shared" si="70"/>
        <v>1.5196649176658639E-3</v>
      </c>
      <c r="Q95" s="26"/>
      <c r="S95" s="27" t="e">
        <f t="shared" si="71"/>
        <v>#DIV/0!</v>
      </c>
      <c r="T95" s="26">
        <v>38898</v>
      </c>
      <c r="U95" s="27">
        <v>1373.0315000000001</v>
      </c>
      <c r="V95" s="27">
        <f t="shared" si="72"/>
        <v>1.3057515053882529E-3</v>
      </c>
      <c r="W95" s="26">
        <v>38898</v>
      </c>
      <c r="X95" s="27">
        <v>107.29179999999999</v>
      </c>
      <c r="Y95" s="27">
        <f t="shared" si="73"/>
        <v>2.5031791964225114E-3</v>
      </c>
      <c r="Z95" s="26">
        <v>38898</v>
      </c>
      <c r="AA95" s="27">
        <v>129.32</v>
      </c>
      <c r="AB95" s="27">
        <f t="shared" si="74"/>
        <v>-1.3502174078877216E-2</v>
      </c>
      <c r="AC95" s="26">
        <v>38898</v>
      </c>
      <c r="AD95" s="27">
        <v>812.53899999999999</v>
      </c>
      <c r="AE95" s="27">
        <f t="shared" si="75"/>
        <v>-2.1851687330186609E-2</v>
      </c>
      <c r="AF95" s="26">
        <v>38898</v>
      </c>
      <c r="AG95" s="27">
        <v>274.54289999999997</v>
      </c>
      <c r="AH95" s="27">
        <f t="shared" si="76"/>
        <v>1.1818552710089136E-2</v>
      </c>
      <c r="AI95" s="26">
        <v>38898</v>
      </c>
      <c r="AJ95" s="27">
        <v>74.38</v>
      </c>
      <c r="AK95" s="27">
        <f t="shared" si="77"/>
        <v>-2.0284510010537438E-2</v>
      </c>
      <c r="AL95" s="26">
        <v>38898</v>
      </c>
      <c r="AM95" s="27">
        <v>124.25020000000001</v>
      </c>
      <c r="AN95" s="27">
        <f t="shared" si="78"/>
        <v>3.7540745887039151E-3</v>
      </c>
      <c r="AO95" s="26">
        <v>38898</v>
      </c>
      <c r="AP95" s="27">
        <v>346.39</v>
      </c>
      <c r="AQ95" s="27">
        <f t="shared" si="79"/>
        <v>4.4074578826804878E-3</v>
      </c>
      <c r="AR95" s="26">
        <v>38898</v>
      </c>
      <c r="AS95" s="27">
        <v>1229.1099999999999</v>
      </c>
      <c r="AT95" s="27">
        <f t="shared" si="80"/>
        <v>2.1198359573098013E-3</v>
      </c>
      <c r="AU95" s="26">
        <v>38898</v>
      </c>
      <c r="AV95" s="27">
        <v>815.19</v>
      </c>
      <c r="AW95" s="27">
        <f t="shared" si="81"/>
        <v>-3.5083001246850598E-3</v>
      </c>
      <c r="AY95" s="27">
        <f t="shared" si="82"/>
        <v>1.0306283751383316E-2</v>
      </c>
      <c r="AZ95" s="27">
        <f t="shared" si="83"/>
        <v>-6.5715637394925253E-4</v>
      </c>
      <c r="BA95" s="27">
        <f t="shared" si="47"/>
        <v>-5.6281360819948612E-3</v>
      </c>
      <c r="BC95" s="26">
        <v>38898</v>
      </c>
      <c r="BD95" s="27">
        <v>1033.97</v>
      </c>
      <c r="BE95" s="27">
        <f t="shared" si="84"/>
        <v>-7.6346205883481844E-4</v>
      </c>
      <c r="BF95" s="26">
        <v>38898</v>
      </c>
      <c r="BG95" s="27">
        <v>885.12</v>
      </c>
      <c r="BH95" s="27">
        <f t="shared" si="85"/>
        <v>2.3875624652970551E-2</v>
      </c>
      <c r="BI95" s="26"/>
      <c r="BK95" s="27" t="e">
        <f t="shared" si="86"/>
        <v>#DIV/0!</v>
      </c>
      <c r="BL95" s="26">
        <v>38898</v>
      </c>
      <c r="BM95" s="27">
        <v>289.7</v>
      </c>
      <c r="BN95" s="27">
        <f t="shared" si="45"/>
        <v>3.4985624718555375E-3</v>
      </c>
      <c r="BP95" s="26">
        <v>38868</v>
      </c>
      <c r="BQ95" s="27">
        <v>1.0030000000000001E-2</v>
      </c>
      <c r="BR95" s="27">
        <f t="shared" si="46"/>
        <v>1.0030000000000001E-2</v>
      </c>
      <c r="BT95" s="26">
        <v>38898</v>
      </c>
      <c r="BU95" s="27">
        <v>853.83</v>
      </c>
      <c r="BV95" s="27">
        <f t="shared" si="48"/>
        <v>1.7093915280888217E-2</v>
      </c>
      <c r="BX95" s="6">
        <f>VLOOKUP($A95,Replications!$A:$AK,MATCH(BX$2,Replications!$1:$1,0),FALSE)</f>
        <v>1.9599999999999999E-2</v>
      </c>
      <c r="BY95" s="6">
        <f>VLOOKUP($A95,Replications!$A:$AK,MATCH(BY$2,Replications!$1:$1,0),FALSE)</f>
        <v>3.7000000000000002E-3</v>
      </c>
      <c r="BZ95" s="6">
        <f>VLOOKUP($A95,Replications!$A:$AK,MATCH(BZ$2,Replications!$1:$1,0),FALSE)</f>
        <v>-1.89E-2</v>
      </c>
      <c r="CA95" s="6">
        <f>VLOOKUP($A95,Replications!$A:$AK,MATCH(CA$2,Replications!$1:$1,0),FALSE)</f>
        <v>-2.4531609614371064E-3</v>
      </c>
      <c r="CB95" s="6" t="str">
        <f>VLOOKUP($A95,Replications!$A:$AK,MATCH(CB$2,Replications!$1:$1,0),FALSE)</f>
        <v/>
      </c>
      <c r="CC95" s="6" t="str">
        <f>VLOOKUP($A95,Replications!$A:$AK,MATCH(CC$2,Replications!$1:$1,0),FALSE)</f>
        <v/>
      </c>
      <c r="CD95" s="6">
        <f>VLOOKUP($A95,Replications!$A:$AK,MATCH(CD$2,Replications!$1:$1,0),FALSE)</f>
        <v>-4.0000000000000001E-3</v>
      </c>
      <c r="CE95" s="6">
        <f>VLOOKUP($A95,Replications!$A:$AK,MATCH(CE$2,Replications!$1:$1,0),FALSE)</f>
        <v>1.4E-3</v>
      </c>
      <c r="CF95" s="6">
        <f>VLOOKUP($A95,Replications!$A:$AK,MATCH(CF$2,Replications!$1:$1,0),FALSE)</f>
        <v>-4.1063219228742109E-4</v>
      </c>
      <c r="CG95" s="6" t="str">
        <f>VLOOKUP($A95,Replications!$A:$AK,MATCH(CG$2,Replications!$1:$1,0),FALSE)</f>
        <v>NA</v>
      </c>
      <c r="CH95" s="113" t="e">
        <f>VLOOKUP($A95,'[1]Formated Data'!$A:$ZZ,MATCH(CH$1,'[1]Formated Data'!$1:$1,0),FALSE)</f>
        <v>#N/A</v>
      </c>
      <c r="CI95" s="113" t="e">
        <f>VLOOKUP($A95,'[1]Formated Data'!$A:$ZZ,MATCH(CI$1,'[1]Formated Data'!$1:$1,0),FALSE)</f>
        <v>#N/A</v>
      </c>
      <c r="CJ95" s="113" t="e">
        <f>VLOOKUP($A95,'[1]Formated Data'!$A:$ZZ,MATCH(CJ$1,'[1]Formated Data'!$1:$1,0),FALSE)</f>
        <v>#N/A</v>
      </c>
      <c r="CK95" s="113" t="e">
        <f>VLOOKUP($A95,'[1]Formated Data'!$A:$ZZ,MATCH(CK$1,'[1]Formated Data'!$1:$1,0),FALSE)</f>
        <v>#N/A</v>
      </c>
      <c r="CL95" s="113" t="e">
        <f>VLOOKUP($A95,'[1]Formated Data'!$A:$ZZ,MATCH(CL$1,'[1]Formated Data'!$1:$1,0),FALSE)</f>
        <v>#N/A</v>
      </c>
      <c r="CM95" s="113" t="e">
        <f>VLOOKUP($A95,'[1]Formated Data'!$A:$ZZ,MATCH(CM$1,'[1]Formated Data'!$1:$1,0),FALSE)</f>
        <v>#N/A</v>
      </c>
      <c r="CN95" s="113" t="e">
        <f>VLOOKUP($A95,'[1]Formated Data'!$A:$ZZ,MATCH(CN$1,'[1]Formated Data'!$1:$1,0),FALSE)</f>
        <v>#N/A</v>
      </c>
      <c r="CO95" s="113" t="e">
        <f>VLOOKUP($A95,'[1]Formated Data'!$A:$ZZ,MATCH(CO$1,'[1]Formated Data'!$1:$1,0),FALSE)</f>
        <v>#N/A</v>
      </c>
      <c r="CP95" s="113" t="e">
        <f>VLOOKUP($A95,'[1]Formated Data'!$A:$ZZ,MATCH(CP$1,'[1]Formated Data'!$1:$1,0),FALSE)</f>
        <v>#N/A</v>
      </c>
      <c r="CQ95" s="113" t="e">
        <f>VLOOKUP($A95,'[1]Formated Data'!$A:$ZZ,MATCH(CQ$1,'[1]Formated Data'!$1:$1,0),FALSE)</f>
        <v>#N/A</v>
      </c>
      <c r="CR95" s="113" t="e">
        <f>VLOOKUP($A95,'[1]Formated Data'!$A:$ZZ,MATCH(CR$1,'[1]Formated Data'!$1:$1,0),FALSE)</f>
        <v>#N/A</v>
      </c>
      <c r="CS95" s="113" t="e">
        <f>VLOOKUP($A95,'[1]Formated Data'!$A:$ZZ,MATCH(CS$1,'[1]Formated Data'!$1:$1,0),FALSE)</f>
        <v>#N/A</v>
      </c>
      <c r="CT95" s="113" t="e">
        <f>VLOOKUP($A95,'[1]Formated Data'!$A:$ZZ,MATCH(CT$1,'[1]Formated Data'!$1:$1,0),FALSE)</f>
        <v>#N/A</v>
      </c>
      <c r="CU95" s="113" t="e">
        <f>VLOOKUP($A95,'[1]Formated Data'!$A:$ZZ,MATCH(CU$1,'[1]Formated Data'!$1:$1,0),FALSE)</f>
        <v>#N/A</v>
      </c>
      <c r="CV95" s="113" t="e">
        <f>VLOOKUP($A95,'[1]Formated Data'!$A:$ZZ,MATCH(CV$1,'[1]Formated Data'!$1:$1,0),FALSE)</f>
        <v>#N/A</v>
      </c>
      <c r="CW95" s="113" t="e">
        <f>VLOOKUP($A95,'[1]Formated Data'!$A:$ZZ,MATCH(CW$1,'[1]Formated Data'!$1:$1,0),FALSE)</f>
        <v>#N/A</v>
      </c>
      <c r="CX95" s="113" t="e">
        <f>VLOOKUP($A95,'[1]Formated Data'!$A:$ZZ,MATCH(CX$1,'[1]Formated Data'!$1:$1,0),FALSE)</f>
        <v>#N/A</v>
      </c>
      <c r="CY95" s="113" t="e">
        <f>VLOOKUP($A95,'[1]Formated Data'!$A:$ZZ,MATCH(CY$1,'[1]Formated Data'!$1:$1,0),FALSE)</f>
        <v>#N/A</v>
      </c>
      <c r="CZ95" s="113" t="e">
        <f>VLOOKUP($A95,'[1]Formated Data'!$A:$ZZ,MATCH(CZ$1,'[1]Formated Data'!$1:$1,0),FALSE)</f>
        <v>#N/A</v>
      </c>
      <c r="DA95" s="113" t="e">
        <f>VLOOKUP($A95,'[1]Formated Data'!$A:$ZZ,MATCH(DA$1,'[1]Formated Data'!$1:$1,0),FALSE)</f>
        <v>#N/A</v>
      </c>
      <c r="DB95" s="113" t="e">
        <f>VLOOKUP($A95,'[1]Formated Data'!$A:$ZZ,MATCH(DB$1,'[1]Formated Data'!$1:$1,0),FALSE)</f>
        <v>#N/A</v>
      </c>
      <c r="DC95" s="113" t="e">
        <f>VLOOKUP($A95,'[1]Formated Data'!$A:$ZZ,MATCH(DC$1,'[1]Formated Data'!$1:$1,0),FALSE)</f>
        <v>#N/A</v>
      </c>
      <c r="DD95" s="113" t="e">
        <f>VLOOKUP($A95,'[1]Formated Data'!$A:$ZZ,MATCH(DD$1,'[1]Formated Data'!$1:$1,0),FALSE)</f>
        <v>#N/A</v>
      </c>
      <c r="DF95" s="26">
        <v>38898</v>
      </c>
      <c r="DG95" s="27">
        <v>4714.4661999999998</v>
      </c>
      <c r="DH95" s="27">
        <f t="shared" si="49"/>
        <v>-6.0200051477758976E-3</v>
      </c>
      <c r="DI95" s="26">
        <v>38898</v>
      </c>
      <c r="DJ95" s="27">
        <v>8744.9599999999991</v>
      </c>
      <c r="DK95" s="27">
        <f t="shared" si="50"/>
        <v>-2.3501065533748644E-3</v>
      </c>
      <c r="DL95" s="26">
        <v>38898</v>
      </c>
      <c r="DM95" s="27">
        <v>10674.19</v>
      </c>
      <c r="DN95" s="27">
        <f t="shared" si="51"/>
        <v>-4.8405246636478161E-3</v>
      </c>
      <c r="DO95" s="26">
        <v>38898</v>
      </c>
      <c r="DP95" s="27">
        <v>6427.74</v>
      </c>
      <c r="DQ95" s="27">
        <f t="shared" si="52"/>
        <v>5.5205750533833253E-3</v>
      </c>
      <c r="DR95" s="26">
        <v>38898</v>
      </c>
      <c r="DS95" s="27">
        <v>7464.73</v>
      </c>
      <c r="DT95" s="27">
        <f t="shared" si="53"/>
        <v>-1.1293734787246601E-3</v>
      </c>
      <c r="DU95" s="26">
        <v>38898</v>
      </c>
      <c r="DV95" s="27">
        <v>4859.28</v>
      </c>
      <c r="DW95" s="27">
        <f t="shared" si="54"/>
        <v>1.0197081780596307E-3</v>
      </c>
      <c r="DX95" s="26">
        <v>38898</v>
      </c>
      <c r="DY95" s="27">
        <v>3647.34</v>
      </c>
      <c r="DZ95" s="27">
        <f t="shared" si="55"/>
        <v>6.0212218418924657E-3</v>
      </c>
      <c r="EA95" s="26">
        <v>38898</v>
      </c>
      <c r="EB95" s="27">
        <v>5095.33</v>
      </c>
      <c r="EC95" s="27">
        <f t="shared" si="56"/>
        <v>8.2195738247927697E-3</v>
      </c>
      <c r="ED95" s="26">
        <v>38898</v>
      </c>
      <c r="EE95" s="27">
        <v>11295.88</v>
      </c>
      <c r="EF95" s="27">
        <f t="shared" si="57"/>
        <v>-9.5199680826345556E-3</v>
      </c>
      <c r="EG95" s="26">
        <v>38898</v>
      </c>
      <c r="EH95" s="27">
        <v>3365.76</v>
      </c>
      <c r="EI95" s="27">
        <f t="shared" si="58"/>
        <v>9.6896317939918486E-3</v>
      </c>
      <c r="EK95" s="26">
        <v>38898</v>
      </c>
      <c r="EL95" s="27">
        <v>85.16</v>
      </c>
      <c r="EM95" s="27">
        <f t="shared" si="59"/>
        <v>5.193578847969782E-3</v>
      </c>
      <c r="EO95" s="26">
        <v>38898</v>
      </c>
      <c r="EP95" s="27">
        <v>6805.7439000000004</v>
      </c>
      <c r="EQ95" s="27">
        <f t="shared" si="60"/>
        <v>2.1796631097117158E-2</v>
      </c>
      <c r="ES95" s="26">
        <v>38898</v>
      </c>
      <c r="ET95" s="27">
        <v>841.35440000000006</v>
      </c>
      <c r="EU95" s="27">
        <f t="shared" si="61"/>
        <v>-2.2328236942108504E-3</v>
      </c>
      <c r="EW95" s="26">
        <v>38898</v>
      </c>
      <c r="EX95" s="27">
        <v>1459.1935000000001</v>
      </c>
      <c r="EY95" s="27">
        <f t="shared" si="62"/>
        <v>1.1048418873249588E-4</v>
      </c>
      <c r="FA95" s="26">
        <v>38898</v>
      </c>
      <c r="FB95" s="27">
        <v>129.60990000000001</v>
      </c>
      <c r="FC95" s="27">
        <f t="shared" si="63"/>
        <v>8.3485818847210957E-3</v>
      </c>
      <c r="FE95" s="26">
        <v>38898</v>
      </c>
      <c r="FF95" s="27">
        <v>683.6979</v>
      </c>
      <c r="FG95" s="27">
        <f t="shared" si="64"/>
        <v>-2.5430122754558804E-2</v>
      </c>
      <c r="FI95" s="6" t="e">
        <f>VLOOKUP($A95,Funds!$A:$CD,MATCH(Factors!FI$1,Funds!$1:$1,0),FALSE)</f>
        <v>#N/A</v>
      </c>
      <c r="FJ95" s="6">
        <f>VLOOKUP($A95,Funds!$A:$CD,MATCH(Factors!FJ$1,Funds!$1:$1,0),FALSE)</f>
        <v>-4.0000000000000001E-3</v>
      </c>
    </row>
    <row r="96" spans="1:166" x14ac:dyDescent="0.25">
      <c r="A96" s="26">
        <f t="shared" si="65"/>
        <v>38868</v>
      </c>
      <c r="B96" s="26">
        <v>38868</v>
      </c>
      <c r="C96" s="27">
        <v>798.97059999999999</v>
      </c>
      <c r="D96" s="27">
        <f t="shared" si="66"/>
        <v>-2.5249171461808051E-2</v>
      </c>
      <c r="E96" s="26">
        <v>38868</v>
      </c>
      <c r="F96" s="27">
        <v>532.35850000000005</v>
      </c>
      <c r="G96" s="27">
        <f t="shared" si="67"/>
        <v>-3.3907166557661239E-2</v>
      </c>
      <c r="H96" s="26">
        <v>38868</v>
      </c>
      <c r="I96" s="27">
        <v>1269.4078</v>
      </c>
      <c r="J96" s="27">
        <f t="shared" si="68"/>
        <v>-3.7235780903999371E-2</v>
      </c>
      <c r="K96" s="26">
        <v>38868</v>
      </c>
      <c r="L96" s="27">
        <v>1843.46</v>
      </c>
      <c r="M96" s="27">
        <f t="shared" si="69"/>
        <v>-5.0506819399233516E-2</v>
      </c>
      <c r="N96" s="26">
        <v>38868</v>
      </c>
      <c r="O96" s="27">
        <v>1322.66</v>
      </c>
      <c r="P96" s="27">
        <f t="shared" si="70"/>
        <v>-3.0094595585539285E-2</v>
      </c>
      <c r="Q96" s="26"/>
      <c r="S96" s="27" t="e">
        <f t="shared" si="71"/>
        <v>#DIV/0!</v>
      </c>
      <c r="T96" s="26">
        <v>38868</v>
      </c>
      <c r="U96" s="27">
        <v>1371.241</v>
      </c>
      <c r="V96" s="27">
        <f t="shared" si="72"/>
        <v>-2.8746941816584215E-2</v>
      </c>
      <c r="W96" s="26">
        <v>38868</v>
      </c>
      <c r="X96" s="27">
        <v>107.0239</v>
      </c>
      <c r="Y96" s="27">
        <f t="shared" si="73"/>
        <v>-8.3520731468895715E-3</v>
      </c>
      <c r="Z96" s="26">
        <v>38868</v>
      </c>
      <c r="AA96" s="27">
        <v>131.09</v>
      </c>
      <c r="AB96" s="27">
        <f t="shared" si="74"/>
        <v>-1.4583176727054004E-2</v>
      </c>
      <c r="AC96" s="26">
        <v>38868</v>
      </c>
      <c r="AD96" s="27">
        <v>830.69100000000003</v>
      </c>
      <c r="AE96" s="27">
        <f t="shared" si="75"/>
        <v>9.930421398550493E-3</v>
      </c>
      <c r="AF96" s="26">
        <v>38868</v>
      </c>
      <c r="AG96" s="27">
        <v>271.33609999999999</v>
      </c>
      <c r="AH96" s="27">
        <f t="shared" si="76"/>
        <v>-9.949179531114738E-3</v>
      </c>
      <c r="AI96" s="26">
        <v>38868</v>
      </c>
      <c r="AJ96" s="27">
        <v>75.92</v>
      </c>
      <c r="AK96" s="27">
        <f t="shared" si="77"/>
        <v>2.872628726287263E-2</v>
      </c>
      <c r="AL96" s="26">
        <v>38868</v>
      </c>
      <c r="AM96" s="27">
        <v>123.7855</v>
      </c>
      <c r="AN96" s="27">
        <f t="shared" si="78"/>
        <v>-2.3646244446074993E-3</v>
      </c>
      <c r="AO96" s="26">
        <v>38868</v>
      </c>
      <c r="AP96" s="27">
        <v>344.87</v>
      </c>
      <c r="AQ96" s="27">
        <f t="shared" si="79"/>
        <v>-1.4347366315127563E-2</v>
      </c>
      <c r="AR96" s="26">
        <v>38868</v>
      </c>
      <c r="AS96" s="27">
        <v>1226.51</v>
      </c>
      <c r="AT96" s="27">
        <f t="shared" si="80"/>
        <v>-1.0668502766569832E-3</v>
      </c>
      <c r="AU96" s="26">
        <v>38868</v>
      </c>
      <c r="AV96" s="27">
        <v>818.06</v>
      </c>
      <c r="AW96" s="27">
        <f t="shared" si="81"/>
        <v>-1.3444638644777296E-4</v>
      </c>
      <c r="AY96" s="27">
        <f t="shared" si="82"/>
        <v>8.6579950958531882E-3</v>
      </c>
      <c r="AZ96" s="27">
        <f t="shared" si="83"/>
        <v>-2.041222381369423E-2</v>
      </c>
      <c r="BA96" s="27">
        <f t="shared" si="47"/>
        <v>9.3240389020921022E-4</v>
      </c>
      <c r="BC96" s="26">
        <v>38868</v>
      </c>
      <c r="BD96" s="27">
        <v>1034.76</v>
      </c>
      <c r="BE96" s="27">
        <f t="shared" si="84"/>
        <v>1.9819642241166946E-2</v>
      </c>
      <c r="BF96" s="26">
        <v>38868</v>
      </c>
      <c r="BG96" s="27">
        <v>864.48</v>
      </c>
      <c r="BH96" s="27">
        <f t="shared" si="85"/>
        <v>1.4374053952571408E-2</v>
      </c>
      <c r="BI96" s="26"/>
      <c r="BK96" s="27" t="e">
        <f t="shared" si="86"/>
        <v>#DIV/0!</v>
      </c>
      <c r="BL96" s="26">
        <v>38868</v>
      </c>
      <c r="BM96" s="27">
        <v>288.69</v>
      </c>
      <c r="BN96" s="27">
        <f t="shared" si="45"/>
        <v>7.6088094656381333E-3</v>
      </c>
      <c r="BP96" s="26">
        <v>38837</v>
      </c>
      <c r="BQ96" s="27">
        <v>3.2699999999999999E-3</v>
      </c>
      <c r="BR96" s="27">
        <f t="shared" si="46"/>
        <v>3.2699999999999999E-3</v>
      </c>
      <c r="BT96" s="26">
        <v>38868</v>
      </c>
      <c r="BU96" s="27">
        <v>839.48</v>
      </c>
      <c r="BV96" s="27">
        <f t="shared" si="48"/>
        <v>-1.7749956122389277E-2</v>
      </c>
      <c r="BX96" s="6">
        <f>VLOOKUP($A96,Replications!$A:$AK,MATCH(BX$2,Replications!$1:$1,0),FALSE)</f>
        <v>-2.12E-2</v>
      </c>
      <c r="BY96" s="6">
        <f>VLOOKUP($A96,Replications!$A:$AK,MATCH(BY$2,Replications!$1:$1,0),FALSE)</f>
        <v>2.6800000000000001E-2</v>
      </c>
      <c r="BZ96" s="6">
        <f>VLOOKUP($A96,Replications!$A:$AK,MATCH(BZ$2,Replications!$1:$1,0),FALSE)</f>
        <v>-4.1599999999999998E-2</v>
      </c>
      <c r="CA96" s="6" t="str">
        <f>VLOOKUP($A96,Replications!$A:$AK,MATCH(CA$2,Replications!$1:$1,0),FALSE)</f>
        <v/>
      </c>
      <c r="CB96" s="6" t="str">
        <f>VLOOKUP($A96,Replications!$A:$AK,MATCH(CB$2,Replications!$1:$1,0),FALSE)</f>
        <v/>
      </c>
      <c r="CC96" s="6" t="str">
        <f>VLOOKUP($A96,Replications!$A:$AK,MATCH(CC$2,Replications!$1:$1,0),FALSE)</f>
        <v/>
      </c>
      <c r="CD96" s="6">
        <f>VLOOKUP($A96,Replications!$A:$AK,MATCH(CD$2,Replications!$1:$1,0),FALSE)</f>
        <v>-5.5899999999999998E-2</v>
      </c>
      <c r="CE96" s="6">
        <f>VLOOKUP($A96,Replications!$A:$AK,MATCH(CE$2,Replications!$1:$1,0),FALSE)</f>
        <v>-2.8799999999999999E-2</v>
      </c>
      <c r="CF96" s="6">
        <f>VLOOKUP($A96,Replications!$A:$AK,MATCH(CF$2,Replications!$1:$1,0),FALSE)</f>
        <v>-2.2974999999999999E-2</v>
      </c>
      <c r="CG96" s="6" t="str">
        <f>VLOOKUP($A96,Replications!$A:$AK,MATCH(CG$2,Replications!$1:$1,0),FALSE)</f>
        <v>NA</v>
      </c>
      <c r="CH96" s="113" t="e">
        <f>VLOOKUP($A96,'[1]Formated Data'!$A:$ZZ,MATCH(CH$1,'[1]Formated Data'!$1:$1,0),FALSE)</f>
        <v>#N/A</v>
      </c>
      <c r="CI96" s="113" t="e">
        <f>VLOOKUP($A96,'[1]Formated Data'!$A:$ZZ,MATCH(CI$1,'[1]Formated Data'!$1:$1,0),FALSE)</f>
        <v>#N/A</v>
      </c>
      <c r="CJ96" s="113" t="e">
        <f>VLOOKUP($A96,'[1]Formated Data'!$A:$ZZ,MATCH(CJ$1,'[1]Formated Data'!$1:$1,0),FALSE)</f>
        <v>#N/A</v>
      </c>
      <c r="CK96" s="113" t="e">
        <f>VLOOKUP($A96,'[1]Formated Data'!$A:$ZZ,MATCH(CK$1,'[1]Formated Data'!$1:$1,0),FALSE)</f>
        <v>#N/A</v>
      </c>
      <c r="CL96" s="113" t="e">
        <f>VLOOKUP($A96,'[1]Formated Data'!$A:$ZZ,MATCH(CL$1,'[1]Formated Data'!$1:$1,0),FALSE)</f>
        <v>#N/A</v>
      </c>
      <c r="CM96" s="113" t="e">
        <f>VLOOKUP($A96,'[1]Formated Data'!$A:$ZZ,MATCH(CM$1,'[1]Formated Data'!$1:$1,0),FALSE)</f>
        <v>#N/A</v>
      </c>
      <c r="CN96" s="113" t="e">
        <f>VLOOKUP($A96,'[1]Formated Data'!$A:$ZZ,MATCH(CN$1,'[1]Formated Data'!$1:$1,0),FALSE)</f>
        <v>#N/A</v>
      </c>
      <c r="CO96" s="113" t="e">
        <f>VLOOKUP($A96,'[1]Formated Data'!$A:$ZZ,MATCH(CO$1,'[1]Formated Data'!$1:$1,0),FALSE)</f>
        <v>#N/A</v>
      </c>
      <c r="CP96" s="113" t="e">
        <f>VLOOKUP($A96,'[1]Formated Data'!$A:$ZZ,MATCH(CP$1,'[1]Formated Data'!$1:$1,0),FALSE)</f>
        <v>#N/A</v>
      </c>
      <c r="CQ96" s="113" t="e">
        <f>VLOOKUP($A96,'[1]Formated Data'!$A:$ZZ,MATCH(CQ$1,'[1]Formated Data'!$1:$1,0),FALSE)</f>
        <v>#N/A</v>
      </c>
      <c r="CR96" s="113" t="e">
        <f>VLOOKUP($A96,'[1]Formated Data'!$A:$ZZ,MATCH(CR$1,'[1]Formated Data'!$1:$1,0),FALSE)</f>
        <v>#N/A</v>
      </c>
      <c r="CS96" s="113" t="e">
        <f>VLOOKUP($A96,'[1]Formated Data'!$A:$ZZ,MATCH(CS$1,'[1]Formated Data'!$1:$1,0),FALSE)</f>
        <v>#N/A</v>
      </c>
      <c r="CT96" s="113" t="e">
        <f>VLOOKUP($A96,'[1]Formated Data'!$A:$ZZ,MATCH(CT$1,'[1]Formated Data'!$1:$1,0),FALSE)</f>
        <v>#N/A</v>
      </c>
      <c r="CU96" s="113" t="e">
        <f>VLOOKUP($A96,'[1]Formated Data'!$A:$ZZ,MATCH(CU$1,'[1]Formated Data'!$1:$1,0),FALSE)</f>
        <v>#N/A</v>
      </c>
      <c r="CV96" s="113" t="e">
        <f>VLOOKUP($A96,'[1]Formated Data'!$A:$ZZ,MATCH(CV$1,'[1]Formated Data'!$1:$1,0),FALSE)</f>
        <v>#N/A</v>
      </c>
      <c r="CW96" s="113" t="e">
        <f>VLOOKUP($A96,'[1]Formated Data'!$A:$ZZ,MATCH(CW$1,'[1]Formated Data'!$1:$1,0),FALSE)</f>
        <v>#N/A</v>
      </c>
      <c r="CX96" s="113" t="e">
        <f>VLOOKUP($A96,'[1]Formated Data'!$A:$ZZ,MATCH(CX$1,'[1]Formated Data'!$1:$1,0),FALSE)</f>
        <v>#N/A</v>
      </c>
      <c r="CY96" s="113" t="e">
        <f>VLOOKUP($A96,'[1]Formated Data'!$A:$ZZ,MATCH(CY$1,'[1]Formated Data'!$1:$1,0),FALSE)</f>
        <v>#N/A</v>
      </c>
      <c r="CZ96" s="113" t="e">
        <f>VLOOKUP($A96,'[1]Formated Data'!$A:$ZZ,MATCH(CZ$1,'[1]Formated Data'!$1:$1,0),FALSE)</f>
        <v>#N/A</v>
      </c>
      <c r="DA96" s="113" t="e">
        <f>VLOOKUP($A96,'[1]Formated Data'!$A:$ZZ,MATCH(DA$1,'[1]Formated Data'!$1:$1,0),FALSE)</f>
        <v>#N/A</v>
      </c>
      <c r="DB96" s="113" t="e">
        <f>VLOOKUP($A96,'[1]Formated Data'!$A:$ZZ,MATCH(DB$1,'[1]Formated Data'!$1:$1,0),FALSE)</f>
        <v>#N/A</v>
      </c>
      <c r="DC96" s="113" t="e">
        <f>VLOOKUP($A96,'[1]Formated Data'!$A:$ZZ,MATCH(DC$1,'[1]Formated Data'!$1:$1,0),FALSE)</f>
        <v>#N/A</v>
      </c>
      <c r="DD96" s="113" t="e">
        <f>VLOOKUP($A96,'[1]Formated Data'!$A:$ZZ,MATCH(DD$1,'[1]Formated Data'!$1:$1,0),FALSE)</f>
        <v>#N/A</v>
      </c>
      <c r="DF96" s="26">
        <v>38868</v>
      </c>
      <c r="DG96" s="27">
        <v>4743.0191999999997</v>
      </c>
      <c r="DH96" s="27">
        <f t="shared" si="49"/>
        <v>-1.9069984078720292E-2</v>
      </c>
      <c r="DI96" s="26">
        <v>38868</v>
      </c>
      <c r="DJ96" s="27">
        <v>8765.56</v>
      </c>
      <c r="DK96" s="27">
        <f t="shared" si="50"/>
        <v>-1.5600030097243311E-2</v>
      </c>
      <c r="DL96" s="26">
        <v>38868</v>
      </c>
      <c r="DM96" s="27">
        <v>10726.11</v>
      </c>
      <c r="DN96" s="27">
        <f t="shared" si="51"/>
        <v>-1.3639335578968237E-2</v>
      </c>
      <c r="DO96" s="26">
        <v>38868</v>
      </c>
      <c r="DP96" s="27">
        <v>6392.45</v>
      </c>
      <c r="DQ96" s="27">
        <f t="shared" si="52"/>
        <v>2.0393639567108934E-3</v>
      </c>
      <c r="DR96" s="26">
        <v>38868</v>
      </c>
      <c r="DS96" s="27">
        <v>7473.17</v>
      </c>
      <c r="DT96" s="27">
        <f t="shared" si="53"/>
        <v>-3.6709392675394081E-2</v>
      </c>
      <c r="DU96" s="26">
        <v>38868</v>
      </c>
      <c r="DV96" s="27">
        <v>4854.33</v>
      </c>
      <c r="DW96" s="27">
        <f t="shared" si="54"/>
        <v>7.8919174805660575E-3</v>
      </c>
      <c r="DX96" s="26">
        <v>38868</v>
      </c>
      <c r="DY96" s="27">
        <v>3625.51</v>
      </c>
      <c r="DZ96" s="27">
        <f t="shared" si="55"/>
        <v>7.3911267578239404E-3</v>
      </c>
      <c r="EA96" s="26">
        <v>38868</v>
      </c>
      <c r="EB96" s="27">
        <v>5053.79</v>
      </c>
      <c r="EC96" s="27">
        <f t="shared" si="56"/>
        <v>-6.7033405969341153E-4</v>
      </c>
      <c r="ED96" s="26">
        <v>38868</v>
      </c>
      <c r="EE96" s="27">
        <v>11404.45</v>
      </c>
      <c r="EF96" s="27">
        <f t="shared" si="57"/>
        <v>-4.0910241520623614E-2</v>
      </c>
      <c r="EG96" s="26">
        <v>38868</v>
      </c>
      <c r="EH96" s="27">
        <v>3333.46</v>
      </c>
      <c r="EI96" s="27">
        <f t="shared" si="58"/>
        <v>-6.1388470654880622E-3</v>
      </c>
      <c r="EK96" s="26">
        <v>38868</v>
      </c>
      <c r="EL96" s="27">
        <v>84.72</v>
      </c>
      <c r="EM96" s="27">
        <f t="shared" si="59"/>
        <v>-1.6142143769596995E-2</v>
      </c>
      <c r="EO96" s="26">
        <v>38868</v>
      </c>
      <c r="EP96" s="27">
        <v>6660.5659999999998</v>
      </c>
      <c r="EQ96" s="27">
        <f t="shared" si="60"/>
        <v>-4.5963956888339763E-2</v>
      </c>
      <c r="ES96" s="26">
        <v>38868</v>
      </c>
      <c r="ET96" s="27">
        <v>843.23720000000003</v>
      </c>
      <c r="EU96" s="27">
        <f t="shared" si="61"/>
        <v>-0.10449485096635314</v>
      </c>
      <c r="EW96" s="26">
        <v>38868</v>
      </c>
      <c r="EX96" s="27">
        <v>1459.0323000000001</v>
      </c>
      <c r="EY96" s="27">
        <f t="shared" si="62"/>
        <v>-3.3206725313076002E-2</v>
      </c>
      <c r="FA96" s="26">
        <v>38868</v>
      </c>
      <c r="FB96" s="27">
        <v>128.5368</v>
      </c>
      <c r="FC96" s="27">
        <f t="shared" si="63"/>
        <v>-4.454704054197689E-2</v>
      </c>
      <c r="FE96" s="26">
        <v>38868</v>
      </c>
      <c r="FF96" s="27">
        <v>701.53809999999999</v>
      </c>
      <c r="FG96" s="27">
        <f t="shared" si="64"/>
        <v>-6.3066303256746226E-2</v>
      </c>
      <c r="FI96" s="6" t="e">
        <f>VLOOKUP($A96,Funds!$A:$CD,MATCH(Factors!FI$1,Funds!$1:$1,0),FALSE)</f>
        <v>#N/A</v>
      </c>
      <c r="FJ96" s="6">
        <f>VLOOKUP($A96,Funds!$A:$CD,MATCH(Factors!FJ$1,Funds!$1:$1,0),FALSE)</f>
        <v>-5.5899999999999998E-2</v>
      </c>
    </row>
    <row r="97" spans="1:166" x14ac:dyDescent="0.25">
      <c r="A97" s="26">
        <f t="shared" si="65"/>
        <v>38837</v>
      </c>
      <c r="B97" s="26">
        <v>38835</v>
      </c>
      <c r="C97" s="27">
        <v>819.66650000000004</v>
      </c>
      <c r="D97" s="27">
        <f t="shared" si="66"/>
        <v>2.5387669800417179E-2</v>
      </c>
      <c r="E97" s="26">
        <v>38835</v>
      </c>
      <c r="F97" s="27">
        <v>551.04280000000006</v>
      </c>
      <c r="G97" s="27">
        <f t="shared" si="67"/>
        <v>-1.3575770140881183E-3</v>
      </c>
      <c r="H97" s="26">
        <v>38835</v>
      </c>
      <c r="I97" s="27">
        <v>1318.5033000000001</v>
      </c>
      <c r="J97" s="27">
        <f t="shared" si="68"/>
        <v>-8.0200830101161413E-3</v>
      </c>
      <c r="K97" s="26">
        <v>38835</v>
      </c>
      <c r="L97" s="27">
        <v>1941.52</v>
      </c>
      <c r="M97" s="27">
        <f t="shared" si="69"/>
        <v>-3.2953000782642849E-4</v>
      </c>
      <c r="N97" s="26">
        <v>38835</v>
      </c>
      <c r="O97" s="27">
        <v>1363.7</v>
      </c>
      <c r="P97" s="27">
        <f t="shared" si="70"/>
        <v>1.2480603464276818E-2</v>
      </c>
      <c r="Q97" s="26"/>
      <c r="S97" s="27" t="e">
        <f t="shared" si="71"/>
        <v>#DIV/0!</v>
      </c>
      <c r="T97" s="26">
        <v>38835</v>
      </c>
      <c r="U97" s="27">
        <v>1411.8267000000001</v>
      </c>
      <c r="V97" s="27">
        <f t="shared" si="72"/>
        <v>1.3422024866198701E-2</v>
      </c>
      <c r="W97" s="26">
        <v>38835</v>
      </c>
      <c r="X97" s="27">
        <v>107.92529999999999</v>
      </c>
      <c r="Y97" s="27">
        <f t="shared" si="73"/>
        <v>1.3080601285250015E-2</v>
      </c>
      <c r="Z97" s="26">
        <v>38835</v>
      </c>
      <c r="AA97" s="27">
        <v>133.03</v>
      </c>
      <c r="AB97" s="27">
        <f t="shared" si="74"/>
        <v>-1.3569627762123782E-2</v>
      </c>
      <c r="AC97" s="26">
        <v>38835</v>
      </c>
      <c r="AD97" s="27">
        <v>822.52300000000002</v>
      </c>
      <c r="AE97" s="27">
        <f t="shared" si="75"/>
        <v>2.978982859017254E-2</v>
      </c>
      <c r="AF97" s="26">
        <v>38835</v>
      </c>
      <c r="AG97" s="27">
        <v>274.06279999999998</v>
      </c>
      <c r="AH97" s="27">
        <f t="shared" si="76"/>
        <v>5.683301931247553E-2</v>
      </c>
      <c r="AI97" s="26">
        <v>38835</v>
      </c>
      <c r="AJ97" s="27">
        <v>73.8</v>
      </c>
      <c r="AK97" s="27">
        <f t="shared" si="77"/>
        <v>7.5488195861264762E-2</v>
      </c>
      <c r="AL97" s="26">
        <v>38835</v>
      </c>
      <c r="AM97" s="27">
        <v>124.0789</v>
      </c>
      <c r="AN97" s="27">
        <f t="shared" si="78"/>
        <v>9.1079379306080455E-5</v>
      </c>
      <c r="AO97" s="26">
        <v>38835</v>
      </c>
      <c r="AP97" s="27">
        <v>349.89</v>
      </c>
      <c r="AQ97" s="27">
        <f t="shared" si="79"/>
        <v>5.0153070412389589E-2</v>
      </c>
      <c r="AR97" s="26">
        <v>38835</v>
      </c>
      <c r="AS97" s="27">
        <v>1227.8199</v>
      </c>
      <c r="AT97" s="27">
        <f t="shared" si="80"/>
        <v>-1.8130157310678463E-3</v>
      </c>
      <c r="AU97" s="26">
        <v>38835</v>
      </c>
      <c r="AV97" s="27">
        <v>818.17</v>
      </c>
      <c r="AW97" s="27">
        <f t="shared" si="81"/>
        <v>6.1611490973485505E-3</v>
      </c>
      <c r="AY97" s="27">
        <f t="shared" si="82"/>
        <v>2.6745246814505297E-2</v>
      </c>
      <c r="AZ97" s="27">
        <f t="shared" si="83"/>
        <v>-1.2810133472103247E-2</v>
      </c>
      <c r="BA97" s="27">
        <f t="shared" si="47"/>
        <v>7.9741648284163968E-3</v>
      </c>
      <c r="BC97" s="26">
        <v>38835</v>
      </c>
      <c r="BD97" s="27">
        <v>1014.65</v>
      </c>
      <c r="BE97" s="27">
        <f t="shared" si="84"/>
        <v>3.4415577993809343E-3</v>
      </c>
      <c r="BF97" s="26">
        <v>38835</v>
      </c>
      <c r="BG97" s="27">
        <v>852.23</v>
      </c>
      <c r="BH97" s="27">
        <f t="shared" si="85"/>
        <v>2.2802827550616245E-2</v>
      </c>
      <c r="BI97" s="26"/>
      <c r="BK97" s="27" t="e">
        <f t="shared" si="86"/>
        <v>#DIV/0!</v>
      </c>
      <c r="BL97" s="26">
        <v>38837</v>
      </c>
      <c r="BM97" s="27">
        <v>286.51</v>
      </c>
      <c r="BN97" s="27">
        <f t="shared" si="45"/>
        <v>7.4899781981854208E-3</v>
      </c>
      <c r="BP97" s="26">
        <v>38807</v>
      </c>
      <c r="BQ97" s="27">
        <v>1.035E-2</v>
      </c>
      <c r="BR97" s="27">
        <f t="shared" si="46"/>
        <v>1.035E-2</v>
      </c>
      <c r="BT97" s="26">
        <v>38835</v>
      </c>
      <c r="BU97" s="27">
        <v>854.65</v>
      </c>
      <c r="BV97" s="27">
        <f t="shared" si="48"/>
        <v>1.6170263361274584E-2</v>
      </c>
      <c r="BX97" s="6">
        <f>VLOOKUP($A97,Replications!$A:$AK,MATCH(BX$2,Replications!$1:$1,0),FALSE)</f>
        <v>1.44E-2</v>
      </c>
      <c r="BY97" s="6">
        <f>VLOOKUP($A97,Replications!$A:$AK,MATCH(BY$2,Replications!$1:$1,0),FALSE)</f>
        <v>5.6500000000000002E-2</v>
      </c>
      <c r="BZ97" s="6">
        <f>VLOOKUP($A97,Replications!$A:$AK,MATCH(BZ$2,Replications!$1:$1,0),FALSE)</f>
        <v>1.41E-2</v>
      </c>
      <c r="CA97" s="6" t="str">
        <f>VLOOKUP($A97,Replications!$A:$AK,MATCH(CA$2,Replications!$1:$1,0),FALSE)</f>
        <v/>
      </c>
      <c r="CB97" s="6" t="str">
        <f>VLOOKUP($A97,Replications!$A:$AK,MATCH(CB$2,Replications!$1:$1,0),FALSE)</f>
        <v/>
      </c>
      <c r="CC97" s="6" t="str">
        <f>VLOOKUP($A97,Replications!$A:$AK,MATCH(CC$2,Replications!$1:$1,0),FALSE)</f>
        <v/>
      </c>
      <c r="CD97" s="6">
        <f>VLOOKUP($A97,Replications!$A:$AK,MATCH(CD$2,Replications!$1:$1,0),FALSE)</f>
        <v>1.26E-2</v>
      </c>
      <c r="CE97" s="6">
        <f>VLOOKUP($A97,Replications!$A:$AK,MATCH(CE$2,Replications!$1:$1,0),FALSE)</f>
        <v>1.34E-2</v>
      </c>
      <c r="CF97" s="6">
        <f>VLOOKUP($A97,Replications!$A:$AK,MATCH(CF$2,Replications!$1:$1,0),FALSE)</f>
        <v>2.4400000000000002E-2</v>
      </c>
      <c r="CG97" s="6" t="str">
        <f>VLOOKUP($A97,Replications!$A:$AK,MATCH(CG$2,Replications!$1:$1,0),FALSE)</f>
        <v>NA</v>
      </c>
      <c r="CH97" s="113" t="e">
        <f>VLOOKUP($A97,'[1]Formated Data'!$A:$ZZ,MATCH(CH$1,'[1]Formated Data'!$1:$1,0),FALSE)</f>
        <v>#N/A</v>
      </c>
      <c r="CI97" s="113" t="e">
        <f>VLOOKUP($A97,'[1]Formated Data'!$A:$ZZ,MATCH(CI$1,'[1]Formated Data'!$1:$1,0),FALSE)</f>
        <v>#N/A</v>
      </c>
      <c r="CJ97" s="113" t="e">
        <f>VLOOKUP($A97,'[1]Formated Data'!$A:$ZZ,MATCH(CJ$1,'[1]Formated Data'!$1:$1,0),FALSE)</f>
        <v>#N/A</v>
      </c>
      <c r="CK97" s="113" t="e">
        <f>VLOOKUP($A97,'[1]Formated Data'!$A:$ZZ,MATCH(CK$1,'[1]Formated Data'!$1:$1,0),FALSE)</f>
        <v>#N/A</v>
      </c>
      <c r="CL97" s="113" t="e">
        <f>VLOOKUP($A97,'[1]Formated Data'!$A:$ZZ,MATCH(CL$1,'[1]Formated Data'!$1:$1,0),FALSE)</f>
        <v>#N/A</v>
      </c>
      <c r="CM97" s="113" t="e">
        <f>VLOOKUP($A97,'[1]Formated Data'!$A:$ZZ,MATCH(CM$1,'[1]Formated Data'!$1:$1,0),FALSE)</f>
        <v>#N/A</v>
      </c>
      <c r="CN97" s="113" t="e">
        <f>VLOOKUP($A97,'[1]Formated Data'!$A:$ZZ,MATCH(CN$1,'[1]Formated Data'!$1:$1,0),FALSE)</f>
        <v>#N/A</v>
      </c>
      <c r="CO97" s="113" t="e">
        <f>VLOOKUP($A97,'[1]Formated Data'!$A:$ZZ,MATCH(CO$1,'[1]Formated Data'!$1:$1,0),FALSE)</f>
        <v>#N/A</v>
      </c>
      <c r="CP97" s="113" t="e">
        <f>VLOOKUP($A97,'[1]Formated Data'!$A:$ZZ,MATCH(CP$1,'[1]Formated Data'!$1:$1,0),FALSE)</f>
        <v>#N/A</v>
      </c>
      <c r="CQ97" s="113" t="e">
        <f>VLOOKUP($A97,'[1]Formated Data'!$A:$ZZ,MATCH(CQ$1,'[1]Formated Data'!$1:$1,0),FALSE)</f>
        <v>#N/A</v>
      </c>
      <c r="CR97" s="113" t="e">
        <f>VLOOKUP($A97,'[1]Formated Data'!$A:$ZZ,MATCH(CR$1,'[1]Formated Data'!$1:$1,0),FALSE)</f>
        <v>#N/A</v>
      </c>
      <c r="CS97" s="113" t="e">
        <f>VLOOKUP($A97,'[1]Formated Data'!$A:$ZZ,MATCH(CS$1,'[1]Formated Data'!$1:$1,0),FALSE)</f>
        <v>#N/A</v>
      </c>
      <c r="CT97" s="113" t="e">
        <f>VLOOKUP($A97,'[1]Formated Data'!$A:$ZZ,MATCH(CT$1,'[1]Formated Data'!$1:$1,0),FALSE)</f>
        <v>#N/A</v>
      </c>
      <c r="CU97" s="113" t="e">
        <f>VLOOKUP($A97,'[1]Formated Data'!$A:$ZZ,MATCH(CU$1,'[1]Formated Data'!$1:$1,0),FALSE)</f>
        <v>#N/A</v>
      </c>
      <c r="CV97" s="113" t="e">
        <f>VLOOKUP($A97,'[1]Formated Data'!$A:$ZZ,MATCH(CV$1,'[1]Formated Data'!$1:$1,0),FALSE)</f>
        <v>#N/A</v>
      </c>
      <c r="CW97" s="113" t="e">
        <f>VLOOKUP($A97,'[1]Formated Data'!$A:$ZZ,MATCH(CW$1,'[1]Formated Data'!$1:$1,0),FALSE)</f>
        <v>#N/A</v>
      </c>
      <c r="CX97" s="113" t="e">
        <f>VLOOKUP($A97,'[1]Formated Data'!$A:$ZZ,MATCH(CX$1,'[1]Formated Data'!$1:$1,0),FALSE)</f>
        <v>#N/A</v>
      </c>
      <c r="CY97" s="113" t="e">
        <f>VLOOKUP($A97,'[1]Formated Data'!$A:$ZZ,MATCH(CY$1,'[1]Formated Data'!$1:$1,0),FALSE)</f>
        <v>#N/A</v>
      </c>
      <c r="CZ97" s="113" t="e">
        <f>VLOOKUP($A97,'[1]Formated Data'!$A:$ZZ,MATCH(CZ$1,'[1]Formated Data'!$1:$1,0),FALSE)</f>
        <v>#N/A</v>
      </c>
      <c r="DA97" s="113" t="e">
        <f>VLOOKUP($A97,'[1]Formated Data'!$A:$ZZ,MATCH(DA$1,'[1]Formated Data'!$1:$1,0),FALSE)</f>
        <v>#N/A</v>
      </c>
      <c r="DB97" s="113" t="e">
        <f>VLOOKUP($A97,'[1]Formated Data'!$A:$ZZ,MATCH(DB$1,'[1]Formated Data'!$1:$1,0),FALSE)</f>
        <v>#N/A</v>
      </c>
      <c r="DC97" s="113" t="e">
        <f>VLOOKUP($A97,'[1]Formated Data'!$A:$ZZ,MATCH(DC$1,'[1]Formated Data'!$1:$1,0),FALSE)</f>
        <v>#N/A</v>
      </c>
      <c r="DD97" s="113" t="e">
        <f>VLOOKUP($A97,'[1]Formated Data'!$A:$ZZ,MATCH(DD$1,'[1]Formated Data'!$1:$1,0),FALSE)</f>
        <v>#N/A</v>
      </c>
      <c r="DF97" s="26">
        <v>38837</v>
      </c>
      <c r="DG97" s="27">
        <v>4835.2268999999997</v>
      </c>
      <c r="DH97" s="27">
        <f t="shared" si="49"/>
        <v>1.7639998383638167E-2</v>
      </c>
      <c r="DI97" s="26">
        <v>38837</v>
      </c>
      <c r="DJ97" s="27">
        <v>8904.4699999999993</v>
      </c>
      <c r="DK97" s="27">
        <f t="shared" si="50"/>
        <v>1.8670055952967779E-2</v>
      </c>
      <c r="DL97" s="26">
        <v>38837</v>
      </c>
      <c r="DM97" s="27">
        <v>10874.43</v>
      </c>
      <c r="DN97" s="27">
        <f t="shared" si="51"/>
        <v>2.7639518236241889E-2</v>
      </c>
      <c r="DO97" s="26">
        <v>38837</v>
      </c>
      <c r="DP97" s="27">
        <v>6379.44</v>
      </c>
      <c r="DQ97" s="27">
        <f t="shared" si="52"/>
        <v>1.1150577975587606E-2</v>
      </c>
      <c r="DR97" s="26">
        <v>38837</v>
      </c>
      <c r="DS97" s="27">
        <v>7757.96</v>
      </c>
      <c r="DT97" s="27">
        <f t="shared" si="53"/>
        <v>2.2589888988187035E-2</v>
      </c>
      <c r="DU97" s="26">
        <v>38837</v>
      </c>
      <c r="DV97" s="27">
        <v>4816.32</v>
      </c>
      <c r="DW97" s="27">
        <f t="shared" si="54"/>
        <v>6.4192577733197531E-3</v>
      </c>
      <c r="DX97" s="26">
        <v>38837</v>
      </c>
      <c r="DY97" s="27">
        <v>3598.91</v>
      </c>
      <c r="DZ97" s="27">
        <f t="shared" si="55"/>
        <v>8.8582152938769809E-3</v>
      </c>
      <c r="EA97" s="26">
        <v>38837</v>
      </c>
      <c r="EB97" s="27">
        <v>5057.18</v>
      </c>
      <c r="EC97" s="27">
        <f t="shared" si="56"/>
        <v>1.4080722524343559E-2</v>
      </c>
      <c r="ED97" s="26">
        <v>38837</v>
      </c>
      <c r="EE97" s="27">
        <v>11890.91</v>
      </c>
      <c r="EF97" s="27">
        <f t="shared" si="57"/>
        <v>2.3380166533984559E-2</v>
      </c>
      <c r="EG97" s="26">
        <v>38837</v>
      </c>
      <c r="EH97" s="27">
        <v>3354.05</v>
      </c>
      <c r="EI97" s="27">
        <f t="shared" si="58"/>
        <v>8.1577199262981015E-3</v>
      </c>
      <c r="EK97" s="26">
        <v>38835</v>
      </c>
      <c r="EL97" s="27">
        <v>86.11</v>
      </c>
      <c r="EM97" s="27">
        <f t="shared" si="59"/>
        <v>-4.0343251978156691E-2</v>
      </c>
      <c r="EO97" s="26">
        <v>38835</v>
      </c>
      <c r="EP97" s="27">
        <v>6981.4615999999996</v>
      </c>
      <c r="EQ97" s="27">
        <f t="shared" si="60"/>
        <v>1.1554108031993859E-2</v>
      </c>
      <c r="ES97" s="26">
        <v>38835</v>
      </c>
      <c r="ET97" s="27">
        <v>941.63300000000004</v>
      </c>
      <c r="EU97" s="27">
        <f t="shared" si="61"/>
        <v>7.0900792070334839E-2</v>
      </c>
      <c r="EW97" s="26">
        <v>38835</v>
      </c>
      <c r="EX97" s="27">
        <v>1509.1460999999999</v>
      </c>
      <c r="EY97" s="27">
        <f t="shared" si="62"/>
        <v>3.1205042890287027E-2</v>
      </c>
      <c r="FA97" s="26">
        <v>38835</v>
      </c>
      <c r="FB97" s="27">
        <v>134.52969999999999</v>
      </c>
      <c r="FC97" s="27">
        <f t="shared" si="63"/>
        <v>1.1709170378581435E-2</v>
      </c>
      <c r="FE97" s="26">
        <v>38835</v>
      </c>
      <c r="FF97" s="27">
        <v>748.75959999999998</v>
      </c>
      <c r="FG97" s="27">
        <f t="shared" si="64"/>
        <v>-1.9541097429456422E-2</v>
      </c>
      <c r="FI97" s="6" t="e">
        <f>VLOOKUP($A97,Funds!$A:$CD,MATCH(Factors!FI$1,Funds!$1:$1,0),FALSE)</f>
        <v>#N/A</v>
      </c>
      <c r="FJ97" s="6">
        <f>VLOOKUP($A97,Funds!$A:$CD,MATCH(Factors!FJ$1,Funds!$1:$1,0),FALSE)</f>
        <v>1.26E-2</v>
      </c>
    </row>
    <row r="98" spans="1:166" x14ac:dyDescent="0.25">
      <c r="A98" s="26">
        <f t="shared" si="65"/>
        <v>38807</v>
      </c>
      <c r="B98" s="26">
        <v>38807</v>
      </c>
      <c r="C98" s="27">
        <v>799.3723</v>
      </c>
      <c r="D98" s="27">
        <f t="shared" si="66"/>
        <v>1.3534720219095409E-2</v>
      </c>
      <c r="E98" s="26">
        <v>38807</v>
      </c>
      <c r="F98" s="27">
        <v>551.79190000000006</v>
      </c>
      <c r="G98" s="27">
        <f t="shared" si="67"/>
        <v>1.472905067743091E-2</v>
      </c>
      <c r="H98" s="26">
        <v>38807</v>
      </c>
      <c r="I98" s="27">
        <v>1329.1632999999999</v>
      </c>
      <c r="J98" s="27">
        <f t="shared" si="68"/>
        <v>2.3105724254463667E-2</v>
      </c>
      <c r="K98" s="26">
        <v>38807</v>
      </c>
      <c r="L98" s="27">
        <v>1942.16</v>
      </c>
      <c r="M98" s="27">
        <f t="shared" si="69"/>
        <v>4.0429907506329688E-2</v>
      </c>
      <c r="N98" s="26">
        <v>38807</v>
      </c>
      <c r="O98" s="27">
        <v>1346.89</v>
      </c>
      <c r="P98" s="27">
        <f t="shared" si="70"/>
        <v>9.2995024279121097E-3</v>
      </c>
      <c r="Q98" s="26"/>
      <c r="S98" s="27" t="e">
        <f t="shared" si="71"/>
        <v>#DIV/0!</v>
      </c>
      <c r="T98" s="26">
        <v>38807</v>
      </c>
      <c r="U98" s="27">
        <v>1393.1280999999999</v>
      </c>
      <c r="V98" s="27">
        <f t="shared" si="72"/>
        <v>1.2425673858854847E-2</v>
      </c>
      <c r="W98" s="26">
        <v>38807</v>
      </c>
      <c r="X98" s="27">
        <v>106.5318</v>
      </c>
      <c r="Y98" s="27">
        <f t="shared" si="73"/>
        <v>1.0557889105169194E-2</v>
      </c>
      <c r="Z98" s="26">
        <v>38807</v>
      </c>
      <c r="AA98" s="27">
        <v>134.86000000000001</v>
      </c>
      <c r="AB98" s="27">
        <f t="shared" si="74"/>
        <v>-3.9869001851060792E-2</v>
      </c>
      <c r="AC98" s="26">
        <v>38807</v>
      </c>
      <c r="AD98" s="27">
        <v>798.72900000000004</v>
      </c>
      <c r="AE98" s="27">
        <f t="shared" si="75"/>
        <v>-1.6963441770706078E-2</v>
      </c>
      <c r="AF98" s="26">
        <v>38807</v>
      </c>
      <c r="AG98" s="27">
        <v>259.32459999999998</v>
      </c>
      <c r="AH98" s="27">
        <f t="shared" si="76"/>
        <v>2.6845116711873063E-2</v>
      </c>
      <c r="AI98" s="26">
        <v>38807</v>
      </c>
      <c r="AJ98" s="27">
        <v>68.62</v>
      </c>
      <c r="AK98" s="27">
        <f t="shared" si="77"/>
        <v>-5.0746701464403632E-3</v>
      </c>
      <c r="AL98" s="26">
        <v>38807</v>
      </c>
      <c r="AM98" s="27">
        <v>124.0676</v>
      </c>
      <c r="AN98" s="27">
        <f t="shared" si="78"/>
        <v>7.0708177586213949E-3</v>
      </c>
      <c r="AO98" s="26">
        <v>38807</v>
      </c>
      <c r="AP98" s="27">
        <v>333.18</v>
      </c>
      <c r="AQ98" s="27">
        <f t="shared" si="79"/>
        <v>2.7192008879023177E-2</v>
      </c>
      <c r="AR98" s="26">
        <v>38807</v>
      </c>
      <c r="AS98" s="27">
        <v>1230.05</v>
      </c>
      <c r="AT98" s="27">
        <f t="shared" si="80"/>
        <v>-9.8129185986605139E-3</v>
      </c>
      <c r="AU98" s="26">
        <v>38807</v>
      </c>
      <c r="AV98" s="27">
        <v>813.16</v>
      </c>
      <c r="AW98" s="27">
        <f t="shared" si="81"/>
        <v>5.9877276326205653E-3</v>
      </c>
      <c r="AY98" s="27">
        <f t="shared" si="82"/>
        <v>-1.1943304583355019E-3</v>
      </c>
      <c r="AZ98" s="27">
        <f t="shared" si="83"/>
        <v>3.1130405078417578E-2</v>
      </c>
      <c r="BA98" s="27">
        <f t="shared" si="47"/>
        <v>1.5800646231281079E-2</v>
      </c>
      <c r="BC98" s="26">
        <v>38807</v>
      </c>
      <c r="BD98" s="27">
        <v>1011.17</v>
      </c>
      <c r="BE98" s="27">
        <f t="shared" si="84"/>
        <v>7.2818918972763491E-3</v>
      </c>
      <c r="BF98" s="26">
        <v>38807</v>
      </c>
      <c r="BG98" s="27">
        <v>833.23</v>
      </c>
      <c r="BH98" s="27">
        <f t="shared" si="85"/>
        <v>2.5110110479565018E-2</v>
      </c>
      <c r="BI98" s="26"/>
      <c r="BK98" s="27" t="e">
        <f t="shared" si="86"/>
        <v>#DIV/0!</v>
      </c>
      <c r="BL98" s="26">
        <v>38807</v>
      </c>
      <c r="BM98" s="27">
        <v>284.38</v>
      </c>
      <c r="BN98" s="27">
        <f t="shared" si="45"/>
        <v>1.4845478552565794E-2</v>
      </c>
      <c r="BP98" s="26">
        <v>38776</v>
      </c>
      <c r="BQ98" s="27">
        <v>1.302E-2</v>
      </c>
      <c r="BR98" s="27">
        <f t="shared" si="46"/>
        <v>1.302E-2</v>
      </c>
      <c r="BT98" s="26">
        <v>38807</v>
      </c>
      <c r="BU98" s="27">
        <v>841.05</v>
      </c>
      <c r="BV98" s="27">
        <f t="shared" si="48"/>
        <v>1.1972085188304504E-2</v>
      </c>
      <c r="BX98" s="6">
        <f>VLOOKUP($A98,Replications!$A:$AK,MATCH(BX$2,Replications!$1:$1,0),FALSE)</f>
        <v>3.32E-2</v>
      </c>
      <c r="BY98" s="6">
        <f>VLOOKUP($A98,Replications!$A:$AK,MATCH(BY$2,Replications!$1:$1,0),FALSE)</f>
        <v>6.8699999999999997E-2</v>
      </c>
      <c r="BZ98" s="6">
        <f>VLOOKUP($A98,Replications!$A:$AK,MATCH(BZ$2,Replications!$1:$1,0),FALSE)</f>
        <v>9.4000000000000004E-3</v>
      </c>
      <c r="CA98" s="6" t="str">
        <f>VLOOKUP($A98,Replications!$A:$AK,MATCH(CA$2,Replications!$1:$1,0),FALSE)</f>
        <v/>
      </c>
      <c r="CB98" s="6" t="str">
        <f>VLOOKUP($A98,Replications!$A:$AK,MATCH(CB$2,Replications!$1:$1,0),FALSE)</f>
        <v/>
      </c>
      <c r="CC98" s="6" t="str">
        <f>VLOOKUP($A98,Replications!$A:$AK,MATCH(CC$2,Replications!$1:$1,0),FALSE)</f>
        <v/>
      </c>
      <c r="CD98" s="6">
        <f>VLOOKUP($A98,Replications!$A:$AK,MATCH(CD$2,Replications!$1:$1,0),FALSE)</f>
        <v>-1.34E-2</v>
      </c>
      <c r="CE98" s="6">
        <f>VLOOKUP($A98,Replications!$A:$AK,MATCH(CE$2,Replications!$1:$1,0),FALSE)</f>
        <v>1.2500000000000001E-2</v>
      </c>
      <c r="CF98" s="6">
        <f>VLOOKUP($A98,Replications!$A:$AK,MATCH(CF$2,Replications!$1:$1,0),FALSE)</f>
        <v>2.4475E-2</v>
      </c>
      <c r="CG98" s="6" t="str">
        <f>VLOOKUP($A98,Replications!$A:$AK,MATCH(CG$2,Replications!$1:$1,0),FALSE)</f>
        <v>NA</v>
      </c>
      <c r="CH98" s="113" t="e">
        <f>VLOOKUP($A98,'[1]Formated Data'!$A:$ZZ,MATCH(CH$1,'[1]Formated Data'!$1:$1,0),FALSE)</f>
        <v>#N/A</v>
      </c>
      <c r="CI98" s="113" t="e">
        <f>VLOOKUP($A98,'[1]Formated Data'!$A:$ZZ,MATCH(CI$1,'[1]Formated Data'!$1:$1,0),FALSE)</f>
        <v>#N/A</v>
      </c>
      <c r="CJ98" s="113" t="e">
        <f>VLOOKUP($A98,'[1]Formated Data'!$A:$ZZ,MATCH(CJ$1,'[1]Formated Data'!$1:$1,0),FALSE)</f>
        <v>#N/A</v>
      </c>
      <c r="CK98" s="113" t="e">
        <f>VLOOKUP($A98,'[1]Formated Data'!$A:$ZZ,MATCH(CK$1,'[1]Formated Data'!$1:$1,0),FALSE)</f>
        <v>#N/A</v>
      </c>
      <c r="CL98" s="113" t="e">
        <f>VLOOKUP($A98,'[1]Formated Data'!$A:$ZZ,MATCH(CL$1,'[1]Formated Data'!$1:$1,0),FALSE)</f>
        <v>#N/A</v>
      </c>
      <c r="CM98" s="113" t="e">
        <f>VLOOKUP($A98,'[1]Formated Data'!$A:$ZZ,MATCH(CM$1,'[1]Formated Data'!$1:$1,0),FALSE)</f>
        <v>#N/A</v>
      </c>
      <c r="CN98" s="113" t="e">
        <f>VLOOKUP($A98,'[1]Formated Data'!$A:$ZZ,MATCH(CN$1,'[1]Formated Data'!$1:$1,0),FALSE)</f>
        <v>#N/A</v>
      </c>
      <c r="CO98" s="113" t="e">
        <f>VLOOKUP($A98,'[1]Formated Data'!$A:$ZZ,MATCH(CO$1,'[1]Formated Data'!$1:$1,0),FALSE)</f>
        <v>#N/A</v>
      </c>
      <c r="CP98" s="113" t="e">
        <f>VLOOKUP($A98,'[1]Formated Data'!$A:$ZZ,MATCH(CP$1,'[1]Formated Data'!$1:$1,0),FALSE)</f>
        <v>#N/A</v>
      </c>
      <c r="CQ98" s="113" t="e">
        <f>VLOOKUP($A98,'[1]Formated Data'!$A:$ZZ,MATCH(CQ$1,'[1]Formated Data'!$1:$1,0),FALSE)</f>
        <v>#N/A</v>
      </c>
      <c r="CR98" s="113" t="e">
        <f>VLOOKUP($A98,'[1]Formated Data'!$A:$ZZ,MATCH(CR$1,'[1]Formated Data'!$1:$1,0),FALSE)</f>
        <v>#N/A</v>
      </c>
      <c r="CS98" s="113" t="e">
        <f>VLOOKUP($A98,'[1]Formated Data'!$A:$ZZ,MATCH(CS$1,'[1]Formated Data'!$1:$1,0),FALSE)</f>
        <v>#N/A</v>
      </c>
      <c r="CT98" s="113" t="e">
        <f>VLOOKUP($A98,'[1]Formated Data'!$A:$ZZ,MATCH(CT$1,'[1]Formated Data'!$1:$1,0),FALSE)</f>
        <v>#N/A</v>
      </c>
      <c r="CU98" s="113" t="e">
        <f>VLOOKUP($A98,'[1]Formated Data'!$A:$ZZ,MATCH(CU$1,'[1]Formated Data'!$1:$1,0),FALSE)</f>
        <v>#N/A</v>
      </c>
      <c r="CV98" s="113" t="e">
        <f>VLOOKUP($A98,'[1]Formated Data'!$A:$ZZ,MATCH(CV$1,'[1]Formated Data'!$1:$1,0),FALSE)</f>
        <v>#N/A</v>
      </c>
      <c r="CW98" s="113" t="e">
        <f>VLOOKUP($A98,'[1]Formated Data'!$A:$ZZ,MATCH(CW$1,'[1]Formated Data'!$1:$1,0),FALSE)</f>
        <v>#N/A</v>
      </c>
      <c r="CX98" s="113" t="e">
        <f>VLOOKUP($A98,'[1]Formated Data'!$A:$ZZ,MATCH(CX$1,'[1]Formated Data'!$1:$1,0),FALSE)</f>
        <v>#N/A</v>
      </c>
      <c r="CY98" s="113" t="e">
        <f>VLOOKUP($A98,'[1]Formated Data'!$A:$ZZ,MATCH(CY$1,'[1]Formated Data'!$1:$1,0),FALSE)</f>
        <v>#N/A</v>
      </c>
      <c r="CZ98" s="113" t="e">
        <f>VLOOKUP($A98,'[1]Formated Data'!$A:$ZZ,MATCH(CZ$1,'[1]Formated Data'!$1:$1,0),FALSE)</f>
        <v>#N/A</v>
      </c>
      <c r="DA98" s="113" t="e">
        <f>VLOOKUP($A98,'[1]Formated Data'!$A:$ZZ,MATCH(DA$1,'[1]Formated Data'!$1:$1,0),FALSE)</f>
        <v>#N/A</v>
      </c>
      <c r="DB98" s="113" t="e">
        <f>VLOOKUP($A98,'[1]Formated Data'!$A:$ZZ,MATCH(DB$1,'[1]Formated Data'!$1:$1,0),FALSE)</f>
        <v>#N/A</v>
      </c>
      <c r="DC98" s="113" t="e">
        <f>VLOOKUP($A98,'[1]Formated Data'!$A:$ZZ,MATCH(DC$1,'[1]Formated Data'!$1:$1,0),FALSE)</f>
        <v>#N/A</v>
      </c>
      <c r="DD98" s="113" t="e">
        <f>VLOOKUP($A98,'[1]Formated Data'!$A:$ZZ,MATCH(DD$1,'[1]Formated Data'!$1:$1,0),FALSE)</f>
        <v>#N/A</v>
      </c>
      <c r="DF98" s="26">
        <v>38807</v>
      </c>
      <c r="DG98" s="27">
        <v>4751.4120000000003</v>
      </c>
      <c r="DH98" s="27">
        <f t="shared" si="49"/>
        <v>1.7029997364641725E-2</v>
      </c>
      <c r="DI98" s="26">
        <v>38807</v>
      </c>
      <c r="DJ98" s="27">
        <v>8741.27</v>
      </c>
      <c r="DK98" s="27">
        <f t="shared" si="50"/>
        <v>1.951016971095143E-2</v>
      </c>
      <c r="DL98" s="26">
        <v>38807</v>
      </c>
      <c r="DM98" s="27">
        <v>10581.95</v>
      </c>
      <c r="DN98" s="27">
        <f t="shared" si="51"/>
        <v>1.1470137020345161E-2</v>
      </c>
      <c r="DO98" s="26">
        <v>38807</v>
      </c>
      <c r="DP98" s="27">
        <v>6309.09</v>
      </c>
      <c r="DQ98" s="27">
        <f t="shared" si="52"/>
        <v>1.3339136915278438E-2</v>
      </c>
      <c r="DR98" s="26">
        <v>38807</v>
      </c>
      <c r="DS98" s="27">
        <v>7586.58</v>
      </c>
      <c r="DT98" s="27">
        <f t="shared" si="53"/>
        <v>2.4378783234742629E-2</v>
      </c>
      <c r="DU98" s="26">
        <v>38807</v>
      </c>
      <c r="DV98" s="27">
        <v>4785.6000000000004</v>
      </c>
      <c r="DW98" s="27">
        <f t="shared" si="54"/>
        <v>1.0379103292768477E-2</v>
      </c>
      <c r="DX98" s="26">
        <v>38807</v>
      </c>
      <c r="DY98" s="27">
        <v>3567.31</v>
      </c>
      <c r="DZ98" s="27">
        <f t="shared" si="55"/>
        <v>7.2309907671457285E-3</v>
      </c>
      <c r="EA98" s="26">
        <v>38807</v>
      </c>
      <c r="EB98" s="27">
        <v>4986.96</v>
      </c>
      <c r="EC98" s="27">
        <f t="shared" si="56"/>
        <v>1.9719784399204965E-2</v>
      </c>
      <c r="ED98" s="26">
        <v>38807</v>
      </c>
      <c r="EE98" s="27">
        <v>11619.25</v>
      </c>
      <c r="EF98" s="27">
        <f t="shared" si="57"/>
        <v>2.5610131775576361E-2</v>
      </c>
      <c r="EG98" s="26">
        <v>38807</v>
      </c>
      <c r="EH98" s="27">
        <v>3326.91</v>
      </c>
      <c r="EI98" s="27">
        <f t="shared" si="58"/>
        <v>2.3311966337754342E-2</v>
      </c>
      <c r="EK98" s="26">
        <v>38807</v>
      </c>
      <c r="EL98" s="27">
        <v>89.73</v>
      </c>
      <c r="EM98" s="27">
        <f t="shared" si="59"/>
        <v>-4.2170680279657313E-3</v>
      </c>
      <c r="EO98" s="26">
        <v>38807</v>
      </c>
      <c r="EP98" s="27">
        <v>6901.7183999999997</v>
      </c>
      <c r="EQ98" s="27">
        <f t="shared" si="60"/>
        <v>3.7523550618400181E-2</v>
      </c>
      <c r="ES98" s="26">
        <v>38807</v>
      </c>
      <c r="ET98" s="27">
        <v>879.29060000000004</v>
      </c>
      <c r="EU98" s="27">
        <f t="shared" si="61"/>
        <v>9.418469788814221E-3</v>
      </c>
      <c r="EW98" s="26">
        <v>38807</v>
      </c>
      <c r="EX98" s="27">
        <v>1463.4782</v>
      </c>
      <c r="EY98" s="27">
        <f t="shared" si="62"/>
        <v>2.2672001178448919E-2</v>
      </c>
      <c r="FA98" s="26">
        <v>38807</v>
      </c>
      <c r="FB98" s="27">
        <v>132.9727</v>
      </c>
      <c r="FC98" s="27">
        <f t="shared" si="63"/>
        <v>2.4526656260064339E-2</v>
      </c>
      <c r="FE98" s="26">
        <v>38807</v>
      </c>
      <c r="FF98" s="27">
        <v>763.68280000000004</v>
      </c>
      <c r="FG98" s="27">
        <f t="shared" si="64"/>
        <v>-4.0425062194094807E-2</v>
      </c>
      <c r="FI98" s="6" t="e">
        <f>VLOOKUP($A98,Funds!$A:$CD,MATCH(Factors!FI$1,Funds!$1:$1,0),FALSE)</f>
        <v>#N/A</v>
      </c>
      <c r="FJ98" s="6">
        <f>VLOOKUP($A98,Funds!$A:$CD,MATCH(Factors!FJ$1,Funds!$1:$1,0),FALSE)</f>
        <v>-1.34E-2</v>
      </c>
    </row>
    <row r="99" spans="1:166" x14ac:dyDescent="0.25">
      <c r="A99" s="26">
        <f t="shared" si="65"/>
        <v>38776</v>
      </c>
      <c r="B99" s="26">
        <v>38776</v>
      </c>
      <c r="C99" s="27">
        <v>788.69749999999999</v>
      </c>
      <c r="D99" s="27">
        <f t="shared" si="66"/>
        <v>6.0500960196030462E-3</v>
      </c>
      <c r="E99" s="26">
        <v>38776</v>
      </c>
      <c r="F99" s="27">
        <v>543.78250000000003</v>
      </c>
      <c r="G99" s="27">
        <f t="shared" si="67"/>
        <v>-1.6534384856073947E-3</v>
      </c>
      <c r="H99" s="26">
        <v>38776</v>
      </c>
      <c r="I99" s="27">
        <v>1299.1456000000001</v>
      </c>
      <c r="J99" s="27">
        <f t="shared" si="68"/>
        <v>-7.9505493955857043E-3</v>
      </c>
      <c r="K99" s="26">
        <v>38776</v>
      </c>
      <c r="L99" s="27">
        <v>1866.6899000000001</v>
      </c>
      <c r="M99" s="27">
        <f t="shared" si="69"/>
        <v>-2.1969745563394927E-3</v>
      </c>
      <c r="N99" s="26">
        <v>38776</v>
      </c>
      <c r="O99" s="27">
        <v>1334.48</v>
      </c>
      <c r="P99" s="27">
        <f t="shared" si="70"/>
        <v>3.7481821316664998E-4</v>
      </c>
      <c r="Q99" s="26"/>
      <c r="S99" s="27" t="e">
        <f t="shared" si="71"/>
        <v>#DIV/0!</v>
      </c>
      <c r="T99" s="26">
        <v>38776</v>
      </c>
      <c r="U99" s="27">
        <v>1376.03</v>
      </c>
      <c r="V99" s="27">
        <f t="shared" si="72"/>
        <v>2.7023550968194865E-3</v>
      </c>
      <c r="W99" s="26">
        <v>38776</v>
      </c>
      <c r="X99" s="27">
        <v>105.4188</v>
      </c>
      <c r="Y99" s="27">
        <f t="shared" si="73"/>
        <v>2.9320254032971782E-4</v>
      </c>
      <c r="Z99" s="26">
        <v>38776</v>
      </c>
      <c r="AA99" s="27">
        <v>140.46</v>
      </c>
      <c r="AB99" s="27">
        <f t="shared" si="74"/>
        <v>-5.1703378426233293E-3</v>
      </c>
      <c r="AC99" s="26">
        <v>38776</v>
      </c>
      <c r="AD99" s="27">
        <v>812.51199999999994</v>
      </c>
      <c r="AE99" s="27">
        <f t="shared" si="75"/>
        <v>-1.0302447105253631E-2</v>
      </c>
      <c r="AF99" s="26">
        <v>38776</v>
      </c>
      <c r="AG99" s="27">
        <v>252.54499999999999</v>
      </c>
      <c r="AH99" s="27">
        <f t="shared" si="76"/>
        <v>-4.916037937953055E-2</v>
      </c>
      <c r="AI99" s="26">
        <v>38776</v>
      </c>
      <c r="AJ99" s="27">
        <v>68.97</v>
      </c>
      <c r="AK99" s="27">
        <f t="shared" si="77"/>
        <v>-1.047345767575325E-2</v>
      </c>
      <c r="AL99" s="26">
        <v>38776</v>
      </c>
      <c r="AM99" s="27">
        <v>123.1965</v>
      </c>
      <c r="AN99" s="27">
        <f t="shared" si="78"/>
        <v>1.3923976551146744E-3</v>
      </c>
      <c r="AO99" s="26">
        <v>38776</v>
      </c>
      <c r="AP99" s="27">
        <v>324.36</v>
      </c>
      <c r="AQ99" s="27">
        <f t="shared" si="79"/>
        <v>-6.9695405265875143E-2</v>
      </c>
      <c r="AR99" s="26">
        <v>38776</v>
      </c>
      <c r="AS99" s="27">
        <v>1242.24</v>
      </c>
      <c r="AT99" s="27">
        <f t="shared" si="80"/>
        <v>3.3195221826463062E-3</v>
      </c>
      <c r="AU99" s="26">
        <v>38776</v>
      </c>
      <c r="AV99" s="27">
        <v>808.32</v>
      </c>
      <c r="AW99" s="27">
        <f t="shared" si="81"/>
        <v>6.6753013848759313E-3</v>
      </c>
      <c r="AY99" s="27">
        <f t="shared" si="82"/>
        <v>7.7035345052104409E-3</v>
      </c>
      <c r="AZ99" s="27">
        <f t="shared" si="83"/>
        <v>-2.5717927695061427E-3</v>
      </c>
      <c r="BA99" s="27">
        <f t="shared" si="47"/>
        <v>3.3557792022296251E-3</v>
      </c>
      <c r="BC99" s="26">
        <v>38776</v>
      </c>
      <c r="BD99" s="27">
        <v>1003.86</v>
      </c>
      <c r="BE99" s="27">
        <f t="shared" si="84"/>
        <v>6.0935276313416331E-3</v>
      </c>
      <c r="BF99" s="26">
        <v>38776</v>
      </c>
      <c r="BG99" s="27">
        <v>812.82</v>
      </c>
      <c r="BH99" s="27">
        <f t="shared" si="85"/>
        <v>6.5247633234455371E-4</v>
      </c>
      <c r="BI99" s="26"/>
      <c r="BK99" s="27" t="e">
        <f t="shared" si="86"/>
        <v>#DIV/0!</v>
      </c>
      <c r="BL99" s="26">
        <v>38776</v>
      </c>
      <c r="BM99" s="27">
        <v>280.22000000000003</v>
      </c>
      <c r="BN99" s="27">
        <f t="shared" si="45"/>
        <v>1.1807185412529453E-2</v>
      </c>
      <c r="BP99" s="26">
        <v>38748</v>
      </c>
      <c r="BQ99" s="27">
        <v>2.479E-2</v>
      </c>
      <c r="BR99" s="27">
        <f t="shared" si="46"/>
        <v>2.479E-2</v>
      </c>
      <c r="BT99" s="26">
        <v>38776</v>
      </c>
      <c r="BU99" s="27">
        <v>831.1</v>
      </c>
      <c r="BV99" s="27">
        <f t="shared" si="48"/>
        <v>1.0627948830196132E-2</v>
      </c>
      <c r="BX99" s="6">
        <f>VLOOKUP($A99,Replications!$A:$AK,MATCH(BX$2,Replications!$1:$1,0),FALSE)</f>
        <v>-2.8299999999999999E-2</v>
      </c>
      <c r="BY99" s="6" t="str">
        <f>VLOOKUP($A99,Replications!$A:$AK,MATCH(BY$2,Replications!$1:$1,0),FALSE)</f>
        <v/>
      </c>
      <c r="BZ99" s="6">
        <f>VLOOKUP($A99,Replications!$A:$AK,MATCH(BZ$2,Replications!$1:$1,0),FALSE)</f>
        <v>6.8999999999999999E-3</v>
      </c>
      <c r="CA99" s="6" t="str">
        <f>VLOOKUP($A99,Replications!$A:$AK,MATCH(CA$2,Replications!$1:$1,0),FALSE)</f>
        <v/>
      </c>
      <c r="CB99" s="6" t="str">
        <f>VLOOKUP($A99,Replications!$A:$AK,MATCH(CB$2,Replications!$1:$1,0),FALSE)</f>
        <v/>
      </c>
      <c r="CC99" s="6" t="str">
        <f>VLOOKUP($A99,Replications!$A:$AK,MATCH(CC$2,Replications!$1:$1,0),FALSE)</f>
        <v/>
      </c>
      <c r="CD99" s="6" t="str">
        <f>VLOOKUP($A99,Replications!$A:$AK,MATCH(CD$2,Replications!$1:$1,0),FALSE)</f>
        <v/>
      </c>
      <c r="CE99" s="6">
        <f>VLOOKUP($A99,Replications!$A:$AK,MATCH(CE$2,Replications!$1:$1,0),FALSE)</f>
        <v>2.7000000000000001E-3</v>
      </c>
      <c r="CF99" s="6">
        <f>VLOOKUP($A99,Replications!$A:$AK,MATCH(CF$2,Replications!$1:$1,0),FALSE)</f>
        <v>-1.0699999999999999E-2</v>
      </c>
      <c r="CG99" s="6" t="str">
        <f>VLOOKUP($A99,Replications!$A:$AK,MATCH(CG$2,Replications!$1:$1,0),FALSE)</f>
        <v>NA</v>
      </c>
      <c r="CH99" s="113" t="e">
        <f>VLOOKUP($A99,'[1]Formated Data'!$A:$ZZ,MATCH(CH$1,'[1]Formated Data'!$1:$1,0),FALSE)</f>
        <v>#N/A</v>
      </c>
      <c r="CI99" s="113" t="e">
        <f>VLOOKUP($A99,'[1]Formated Data'!$A:$ZZ,MATCH(CI$1,'[1]Formated Data'!$1:$1,0),FALSE)</f>
        <v>#N/A</v>
      </c>
      <c r="CJ99" s="113" t="e">
        <f>VLOOKUP($A99,'[1]Formated Data'!$A:$ZZ,MATCH(CJ$1,'[1]Formated Data'!$1:$1,0),FALSE)</f>
        <v>#N/A</v>
      </c>
      <c r="CK99" s="113" t="e">
        <f>VLOOKUP($A99,'[1]Formated Data'!$A:$ZZ,MATCH(CK$1,'[1]Formated Data'!$1:$1,0),FALSE)</f>
        <v>#N/A</v>
      </c>
      <c r="CL99" s="113" t="e">
        <f>VLOOKUP($A99,'[1]Formated Data'!$A:$ZZ,MATCH(CL$1,'[1]Formated Data'!$1:$1,0),FALSE)</f>
        <v>#N/A</v>
      </c>
      <c r="CM99" s="113" t="e">
        <f>VLOOKUP($A99,'[1]Formated Data'!$A:$ZZ,MATCH(CM$1,'[1]Formated Data'!$1:$1,0),FALSE)</f>
        <v>#N/A</v>
      </c>
      <c r="CN99" s="113" t="e">
        <f>VLOOKUP($A99,'[1]Formated Data'!$A:$ZZ,MATCH(CN$1,'[1]Formated Data'!$1:$1,0),FALSE)</f>
        <v>#N/A</v>
      </c>
      <c r="CO99" s="113" t="e">
        <f>VLOOKUP($A99,'[1]Formated Data'!$A:$ZZ,MATCH(CO$1,'[1]Formated Data'!$1:$1,0),FALSE)</f>
        <v>#N/A</v>
      </c>
      <c r="CP99" s="113" t="e">
        <f>VLOOKUP($A99,'[1]Formated Data'!$A:$ZZ,MATCH(CP$1,'[1]Formated Data'!$1:$1,0),FALSE)</f>
        <v>#N/A</v>
      </c>
      <c r="CQ99" s="113" t="e">
        <f>VLOOKUP($A99,'[1]Formated Data'!$A:$ZZ,MATCH(CQ$1,'[1]Formated Data'!$1:$1,0),FALSE)</f>
        <v>#N/A</v>
      </c>
      <c r="CR99" s="113" t="e">
        <f>VLOOKUP($A99,'[1]Formated Data'!$A:$ZZ,MATCH(CR$1,'[1]Formated Data'!$1:$1,0),FALSE)</f>
        <v>#N/A</v>
      </c>
      <c r="CS99" s="113" t="e">
        <f>VLOOKUP($A99,'[1]Formated Data'!$A:$ZZ,MATCH(CS$1,'[1]Formated Data'!$1:$1,0),FALSE)</f>
        <v>#N/A</v>
      </c>
      <c r="CT99" s="113" t="e">
        <f>VLOOKUP($A99,'[1]Formated Data'!$A:$ZZ,MATCH(CT$1,'[1]Formated Data'!$1:$1,0),FALSE)</f>
        <v>#N/A</v>
      </c>
      <c r="CU99" s="113" t="e">
        <f>VLOOKUP($A99,'[1]Formated Data'!$A:$ZZ,MATCH(CU$1,'[1]Formated Data'!$1:$1,0),FALSE)</f>
        <v>#N/A</v>
      </c>
      <c r="CV99" s="113" t="e">
        <f>VLOOKUP($A99,'[1]Formated Data'!$A:$ZZ,MATCH(CV$1,'[1]Formated Data'!$1:$1,0),FALSE)</f>
        <v>#N/A</v>
      </c>
      <c r="CW99" s="113" t="e">
        <f>VLOOKUP($A99,'[1]Formated Data'!$A:$ZZ,MATCH(CW$1,'[1]Formated Data'!$1:$1,0),FALSE)</f>
        <v>#N/A</v>
      </c>
      <c r="CX99" s="113" t="e">
        <f>VLOOKUP($A99,'[1]Formated Data'!$A:$ZZ,MATCH(CX$1,'[1]Formated Data'!$1:$1,0),FALSE)</f>
        <v>#N/A</v>
      </c>
      <c r="CY99" s="113" t="e">
        <f>VLOOKUP($A99,'[1]Formated Data'!$A:$ZZ,MATCH(CY$1,'[1]Formated Data'!$1:$1,0),FALSE)</f>
        <v>#N/A</v>
      </c>
      <c r="CZ99" s="113" t="e">
        <f>VLOOKUP($A99,'[1]Formated Data'!$A:$ZZ,MATCH(CZ$1,'[1]Formated Data'!$1:$1,0),FALSE)</f>
        <v>#N/A</v>
      </c>
      <c r="DA99" s="113" t="e">
        <f>VLOOKUP($A99,'[1]Formated Data'!$A:$ZZ,MATCH(DA$1,'[1]Formated Data'!$1:$1,0),FALSE)</f>
        <v>#N/A</v>
      </c>
      <c r="DB99" s="113" t="e">
        <f>VLOOKUP($A99,'[1]Formated Data'!$A:$ZZ,MATCH(DB$1,'[1]Formated Data'!$1:$1,0),FALSE)</f>
        <v>#N/A</v>
      </c>
      <c r="DC99" s="113" t="e">
        <f>VLOOKUP($A99,'[1]Formated Data'!$A:$ZZ,MATCH(DC$1,'[1]Formated Data'!$1:$1,0),FALSE)</f>
        <v>#N/A</v>
      </c>
      <c r="DD99" s="113" t="e">
        <f>VLOOKUP($A99,'[1]Formated Data'!$A:$ZZ,MATCH(DD$1,'[1]Formated Data'!$1:$1,0),FALSE)</f>
        <v>#N/A</v>
      </c>
      <c r="DF99" s="26">
        <v>38776</v>
      </c>
      <c r="DG99" s="27">
        <v>4671.8504000000003</v>
      </c>
      <c r="DH99" s="27">
        <f t="shared" si="49"/>
        <v>3.5099916881280446E-3</v>
      </c>
      <c r="DI99" s="26">
        <v>38776</v>
      </c>
      <c r="DJ99" s="27">
        <v>8573.99</v>
      </c>
      <c r="DK99" s="27">
        <f t="shared" si="50"/>
        <v>4.5094019096714177E-3</v>
      </c>
      <c r="DL99" s="26">
        <v>38776</v>
      </c>
      <c r="DM99" s="27">
        <v>10461.950000000001</v>
      </c>
      <c r="DN99" s="27">
        <f t="shared" si="51"/>
        <v>-4.7205127302580863E-3</v>
      </c>
      <c r="DO99" s="26">
        <v>38776</v>
      </c>
      <c r="DP99" s="27">
        <v>6226.04</v>
      </c>
      <c r="DQ99" s="27">
        <f t="shared" si="52"/>
        <v>6.2303130994958433E-3</v>
      </c>
      <c r="DR99" s="26">
        <v>38776</v>
      </c>
      <c r="DS99" s="27">
        <v>7406.03</v>
      </c>
      <c r="DT99" s="27">
        <f t="shared" si="53"/>
        <v>-1.4197957004326023E-3</v>
      </c>
      <c r="DU99" s="26">
        <v>38776</v>
      </c>
      <c r="DV99" s="27">
        <v>4736.4399999999996</v>
      </c>
      <c r="DW99" s="27">
        <f t="shared" si="54"/>
        <v>1.1659920757819853E-2</v>
      </c>
      <c r="DX99" s="26">
        <v>38776</v>
      </c>
      <c r="DY99" s="27">
        <v>3541.7</v>
      </c>
      <c r="DZ99" s="27">
        <f t="shared" si="55"/>
        <v>8.1495671876734566E-3</v>
      </c>
      <c r="EA99" s="26">
        <v>38776</v>
      </c>
      <c r="EB99" s="27">
        <v>4890.5200000000004</v>
      </c>
      <c r="EC99" s="27">
        <f t="shared" si="56"/>
        <v>1.1600102597198569E-2</v>
      </c>
      <c r="ED99" s="26">
        <v>38776</v>
      </c>
      <c r="EE99" s="27">
        <v>11329.11</v>
      </c>
      <c r="EF99" s="27">
        <f t="shared" si="57"/>
        <v>-2.519869727489521E-3</v>
      </c>
      <c r="EG99" s="26">
        <v>38776</v>
      </c>
      <c r="EH99" s="27">
        <v>3251.12</v>
      </c>
      <c r="EI99" s="27">
        <f t="shared" si="58"/>
        <v>1.4010354937308955E-2</v>
      </c>
      <c r="EK99" s="26">
        <v>38776</v>
      </c>
      <c r="EL99" s="27">
        <v>90.11</v>
      </c>
      <c r="EM99" s="27">
        <f t="shared" si="59"/>
        <v>1.2927158273381423E-2</v>
      </c>
      <c r="EO99" s="26">
        <v>38776</v>
      </c>
      <c r="EP99" s="27">
        <v>6652.1076999999996</v>
      </c>
      <c r="EQ99" s="27">
        <f t="shared" si="60"/>
        <v>8.5364741347329076E-3</v>
      </c>
      <c r="ES99" s="26">
        <v>38776</v>
      </c>
      <c r="ET99" s="27">
        <v>871.08630000000005</v>
      </c>
      <c r="EU99" s="27">
        <f t="shared" si="61"/>
        <v>-1.7091887633616798E-3</v>
      </c>
      <c r="EW99" s="26">
        <v>38776</v>
      </c>
      <c r="EX99" s="27">
        <v>1431.0337999999999</v>
      </c>
      <c r="EY99" s="27">
        <f t="shared" si="62"/>
        <v>-9.9981430623830025E-4</v>
      </c>
      <c r="FA99" s="26">
        <v>38776</v>
      </c>
      <c r="FB99" s="27">
        <v>129.7894</v>
      </c>
      <c r="FC99" s="27">
        <f t="shared" si="63"/>
        <v>1.9572200326949618E-2</v>
      </c>
      <c r="FE99" s="26">
        <v>38776</v>
      </c>
      <c r="FF99" s="27">
        <v>795.85530000000006</v>
      </c>
      <c r="FG99" s="27">
        <f t="shared" si="64"/>
        <v>-6.0609716123894986E-2</v>
      </c>
      <c r="FI99" s="6" t="e">
        <f>VLOOKUP($A99,Funds!$A:$CD,MATCH(Factors!FI$1,Funds!$1:$1,0),FALSE)</f>
        <v>#N/A</v>
      </c>
      <c r="FJ99" s="6" t="e">
        <f>VLOOKUP($A99,Funds!$A:$CD,MATCH(Factors!FJ$1,Funds!$1:$1,0),FALSE)</f>
        <v>#DIV/0!</v>
      </c>
    </row>
    <row r="100" spans="1:166" x14ac:dyDescent="0.25">
      <c r="A100" s="26">
        <f t="shared" si="65"/>
        <v>38748</v>
      </c>
      <c r="B100" s="26">
        <v>38748</v>
      </c>
      <c r="C100" s="27">
        <v>783.95450000000005</v>
      </c>
      <c r="D100" s="27">
        <f t="shared" si="66"/>
        <v>3.881704204060954E-2</v>
      </c>
      <c r="E100" s="26">
        <v>38748</v>
      </c>
      <c r="F100" s="27">
        <v>544.68309999999997</v>
      </c>
      <c r="G100" s="27">
        <f t="shared" si="67"/>
        <v>1.7515369685059179E-2</v>
      </c>
      <c r="H100" s="26">
        <v>38748</v>
      </c>
      <c r="I100" s="27">
        <v>1309.5572999999999</v>
      </c>
      <c r="J100" s="27">
        <f t="shared" si="68"/>
        <v>3.7438523861269779E-2</v>
      </c>
      <c r="K100" s="26">
        <v>38748</v>
      </c>
      <c r="L100" s="27">
        <v>1870.8</v>
      </c>
      <c r="M100" s="27">
        <f t="shared" si="69"/>
        <v>7.7569076048452423E-2</v>
      </c>
      <c r="N100" s="26">
        <v>38748</v>
      </c>
      <c r="O100" s="27">
        <v>1333.98</v>
      </c>
      <c r="P100" s="27">
        <f t="shared" si="70"/>
        <v>2.1698004825182693E-2</v>
      </c>
      <c r="Q100" s="26"/>
      <c r="S100" s="27" t="e">
        <f t="shared" si="71"/>
        <v>#DIV/0!</v>
      </c>
      <c r="T100" s="26">
        <v>38748</v>
      </c>
      <c r="U100" s="27">
        <v>1372.3215</v>
      </c>
      <c r="V100" s="27">
        <f t="shared" si="72"/>
        <v>2.6478588835830763E-2</v>
      </c>
      <c r="W100" s="26">
        <v>38748</v>
      </c>
      <c r="X100" s="27">
        <v>105.3879</v>
      </c>
      <c r="Y100" s="27">
        <f t="shared" si="73"/>
        <v>1.1009177832373762E-2</v>
      </c>
      <c r="Z100" s="26">
        <v>38748</v>
      </c>
      <c r="AA100" s="27">
        <v>141.19</v>
      </c>
      <c r="AB100" s="27">
        <f t="shared" si="74"/>
        <v>-3.3178031907383776E-3</v>
      </c>
      <c r="AC100" s="26">
        <v>38748</v>
      </c>
      <c r="AD100" s="27">
        <v>820.97</v>
      </c>
      <c r="AE100" s="27">
        <f t="shared" si="75"/>
        <v>2.0033646188214904E-2</v>
      </c>
      <c r="AF100" s="26">
        <v>38748</v>
      </c>
      <c r="AG100" s="27">
        <v>265.60210000000001</v>
      </c>
      <c r="AH100" s="27">
        <f t="shared" si="76"/>
        <v>6.5287659486058969E-2</v>
      </c>
      <c r="AI100" s="26">
        <v>38748</v>
      </c>
      <c r="AJ100" s="27">
        <v>69.7</v>
      </c>
      <c r="AK100" s="27">
        <f t="shared" si="77"/>
        <v>4.8908954100827629E-2</v>
      </c>
      <c r="AL100" s="26">
        <v>38748</v>
      </c>
      <c r="AM100" s="27">
        <v>123.0252</v>
      </c>
      <c r="AN100" s="27">
        <f t="shared" si="78"/>
        <v>2.2664505038818561E-3</v>
      </c>
      <c r="AO100" s="26">
        <v>38748</v>
      </c>
      <c r="AP100" s="27">
        <v>348.66</v>
      </c>
      <c r="AQ100" s="27">
        <f t="shared" si="79"/>
        <v>5.0718741524274691E-2</v>
      </c>
      <c r="AR100" s="26">
        <v>38748</v>
      </c>
      <c r="AS100" s="27">
        <v>1238.1300000000001</v>
      </c>
      <c r="AT100" s="27">
        <f t="shared" si="80"/>
        <v>5.645929466613353E-5</v>
      </c>
      <c r="AU100" s="26">
        <v>38748</v>
      </c>
      <c r="AV100" s="27">
        <v>802.96</v>
      </c>
      <c r="AW100" s="27">
        <f t="shared" si="81"/>
        <v>1.595495666476876E-2</v>
      </c>
      <c r="AY100" s="27">
        <f t="shared" si="82"/>
        <v>2.1301672355550361E-2</v>
      </c>
      <c r="AZ100" s="27">
        <f t="shared" si="83"/>
        <v>5.587107122326973E-2</v>
      </c>
      <c r="BA100" s="27">
        <f t="shared" si="47"/>
        <v>1.5898497370102627E-2</v>
      </c>
      <c r="BC100" s="26">
        <v>38748</v>
      </c>
      <c r="BD100" s="27">
        <v>997.78</v>
      </c>
      <c r="BE100" s="27" t="e">
        <f t="shared" si="84"/>
        <v>#DIV/0!</v>
      </c>
      <c r="BF100" s="26">
        <v>38748</v>
      </c>
      <c r="BG100" s="27">
        <v>812.29</v>
      </c>
      <c r="BH100" s="27">
        <f t="shared" si="85"/>
        <v>2.152998729831368E-2</v>
      </c>
      <c r="BI100" s="26"/>
      <c r="BK100" s="27" t="e">
        <f t="shared" si="86"/>
        <v>#DIV/0!</v>
      </c>
      <c r="BL100" s="26">
        <v>38748</v>
      </c>
      <c r="BM100" s="27">
        <v>276.95</v>
      </c>
      <c r="BN100" s="27">
        <f t="shared" si="45"/>
        <v>2.7529403034912692E-2</v>
      </c>
      <c r="BP100" s="26">
        <v>38717</v>
      </c>
      <c r="BQ100" s="27">
        <v>7.5300000000000002E-3</v>
      </c>
      <c r="BR100" s="27">
        <f t="shared" si="46"/>
        <v>7.5300000000000002E-3</v>
      </c>
      <c r="BT100" s="26">
        <v>38748</v>
      </c>
      <c r="BU100" s="27">
        <v>822.36</v>
      </c>
      <c r="BV100" s="27">
        <f t="shared" si="48"/>
        <v>2.6128621696488885E-2</v>
      </c>
      <c r="BX100" s="6">
        <f>VLOOKUP($A100,Replications!$A:$AK,MATCH(BX$2,Replications!$1:$1,0),FALSE)</f>
        <v>7.0499999999999993E-2</v>
      </c>
      <c r="BY100" s="6" t="str">
        <f>VLOOKUP($A100,Replications!$A:$AK,MATCH(BY$2,Replications!$1:$1,0),FALSE)</f>
        <v/>
      </c>
      <c r="BZ100" s="6">
        <f>VLOOKUP($A100,Replications!$A:$AK,MATCH(BZ$2,Replications!$1:$1,0),FALSE)</f>
        <v>6.8999999999999999E-3</v>
      </c>
      <c r="CA100" s="6" t="str">
        <f>VLOOKUP($A100,Replications!$A:$AK,MATCH(CA$2,Replications!$1:$1,0),FALSE)</f>
        <v/>
      </c>
      <c r="CB100" s="6" t="str">
        <f>VLOOKUP($A100,Replications!$A:$AK,MATCH(CB$2,Replications!$1:$1,0),FALSE)</f>
        <v/>
      </c>
      <c r="CC100" s="6" t="str">
        <f>VLOOKUP($A100,Replications!$A:$AK,MATCH(CC$2,Replications!$1:$1,0),FALSE)</f>
        <v/>
      </c>
      <c r="CD100" s="6" t="str">
        <f>VLOOKUP($A100,Replications!$A:$AK,MATCH(CD$2,Replications!$1:$1,0),FALSE)</f>
        <v/>
      </c>
      <c r="CE100" s="6">
        <f>VLOOKUP($A100,Replications!$A:$AK,MATCH(CE$2,Replications!$1:$1,0),FALSE)</f>
        <v>2.7199999999999998E-2</v>
      </c>
      <c r="CF100" s="6">
        <f>VLOOKUP($A100,Replications!$A:$AK,MATCH(CF$2,Replications!$1:$1,0),FALSE)</f>
        <v>3.8699999999999998E-2</v>
      </c>
      <c r="CG100" s="6" t="str">
        <f>VLOOKUP($A100,Replications!$A:$AK,MATCH(CG$2,Replications!$1:$1,0),FALSE)</f>
        <v>NA</v>
      </c>
      <c r="CH100" s="113" t="e">
        <f>VLOOKUP($A100,'[1]Formated Data'!$A:$ZZ,MATCH(CH$1,'[1]Formated Data'!$1:$1,0),FALSE)</f>
        <v>#N/A</v>
      </c>
      <c r="CI100" s="113" t="e">
        <f>VLOOKUP($A100,'[1]Formated Data'!$A:$ZZ,MATCH(CI$1,'[1]Formated Data'!$1:$1,0),FALSE)</f>
        <v>#N/A</v>
      </c>
      <c r="CJ100" s="113" t="e">
        <f>VLOOKUP($A100,'[1]Formated Data'!$A:$ZZ,MATCH(CJ$1,'[1]Formated Data'!$1:$1,0),FALSE)</f>
        <v>#N/A</v>
      </c>
      <c r="CK100" s="113" t="e">
        <f>VLOOKUP($A100,'[1]Formated Data'!$A:$ZZ,MATCH(CK$1,'[1]Formated Data'!$1:$1,0),FALSE)</f>
        <v>#N/A</v>
      </c>
      <c r="CL100" s="113" t="e">
        <f>VLOOKUP($A100,'[1]Formated Data'!$A:$ZZ,MATCH(CL$1,'[1]Formated Data'!$1:$1,0),FALSE)</f>
        <v>#N/A</v>
      </c>
      <c r="CM100" s="113" t="e">
        <f>VLOOKUP($A100,'[1]Formated Data'!$A:$ZZ,MATCH(CM$1,'[1]Formated Data'!$1:$1,0),FALSE)</f>
        <v>#N/A</v>
      </c>
      <c r="CN100" s="113" t="e">
        <f>VLOOKUP($A100,'[1]Formated Data'!$A:$ZZ,MATCH(CN$1,'[1]Formated Data'!$1:$1,0),FALSE)</f>
        <v>#N/A</v>
      </c>
      <c r="CO100" s="113" t="e">
        <f>VLOOKUP($A100,'[1]Formated Data'!$A:$ZZ,MATCH(CO$1,'[1]Formated Data'!$1:$1,0),FALSE)</f>
        <v>#N/A</v>
      </c>
      <c r="CP100" s="113" t="e">
        <f>VLOOKUP($A100,'[1]Formated Data'!$A:$ZZ,MATCH(CP$1,'[1]Formated Data'!$1:$1,0),FALSE)</f>
        <v>#N/A</v>
      </c>
      <c r="CQ100" s="113" t="e">
        <f>VLOOKUP($A100,'[1]Formated Data'!$A:$ZZ,MATCH(CQ$1,'[1]Formated Data'!$1:$1,0),FALSE)</f>
        <v>#N/A</v>
      </c>
      <c r="CR100" s="113" t="e">
        <f>VLOOKUP($A100,'[1]Formated Data'!$A:$ZZ,MATCH(CR$1,'[1]Formated Data'!$1:$1,0),FALSE)</f>
        <v>#N/A</v>
      </c>
      <c r="CS100" s="113" t="e">
        <f>VLOOKUP($A100,'[1]Formated Data'!$A:$ZZ,MATCH(CS$1,'[1]Formated Data'!$1:$1,0),FALSE)</f>
        <v>#N/A</v>
      </c>
      <c r="CT100" s="113" t="e">
        <f>VLOOKUP($A100,'[1]Formated Data'!$A:$ZZ,MATCH(CT$1,'[1]Formated Data'!$1:$1,0),FALSE)</f>
        <v>#N/A</v>
      </c>
      <c r="CU100" s="113" t="e">
        <f>VLOOKUP($A100,'[1]Formated Data'!$A:$ZZ,MATCH(CU$1,'[1]Formated Data'!$1:$1,0),FALSE)</f>
        <v>#N/A</v>
      </c>
      <c r="CV100" s="113" t="e">
        <f>VLOOKUP($A100,'[1]Formated Data'!$A:$ZZ,MATCH(CV$1,'[1]Formated Data'!$1:$1,0),FALSE)</f>
        <v>#N/A</v>
      </c>
      <c r="CW100" s="113" t="e">
        <f>VLOOKUP($A100,'[1]Formated Data'!$A:$ZZ,MATCH(CW$1,'[1]Formated Data'!$1:$1,0),FALSE)</f>
        <v>#N/A</v>
      </c>
      <c r="CX100" s="113" t="e">
        <f>VLOOKUP($A100,'[1]Formated Data'!$A:$ZZ,MATCH(CX$1,'[1]Formated Data'!$1:$1,0),FALSE)</f>
        <v>#N/A</v>
      </c>
      <c r="CY100" s="113" t="e">
        <f>VLOOKUP($A100,'[1]Formated Data'!$A:$ZZ,MATCH(CY$1,'[1]Formated Data'!$1:$1,0),FALSE)</f>
        <v>#N/A</v>
      </c>
      <c r="CZ100" s="113" t="e">
        <f>VLOOKUP($A100,'[1]Formated Data'!$A:$ZZ,MATCH(CZ$1,'[1]Formated Data'!$1:$1,0),FALSE)</f>
        <v>#N/A</v>
      </c>
      <c r="DA100" s="113" t="e">
        <f>VLOOKUP($A100,'[1]Formated Data'!$A:$ZZ,MATCH(DA$1,'[1]Formated Data'!$1:$1,0),FALSE)</f>
        <v>#N/A</v>
      </c>
      <c r="DB100" s="113" t="e">
        <f>VLOOKUP($A100,'[1]Formated Data'!$A:$ZZ,MATCH(DB$1,'[1]Formated Data'!$1:$1,0),FALSE)</f>
        <v>#N/A</v>
      </c>
      <c r="DC100" s="113" t="e">
        <f>VLOOKUP($A100,'[1]Formated Data'!$A:$ZZ,MATCH(DC$1,'[1]Formated Data'!$1:$1,0),FALSE)</f>
        <v>#N/A</v>
      </c>
      <c r="DD100" s="113" t="e">
        <f>VLOOKUP($A100,'[1]Formated Data'!$A:$ZZ,MATCH(DD$1,'[1]Formated Data'!$1:$1,0),FALSE)</f>
        <v>#N/A</v>
      </c>
      <c r="DF100" s="26">
        <v>38748</v>
      </c>
      <c r="DG100" s="27">
        <v>4655.5096000000003</v>
      </c>
      <c r="DH100" s="27">
        <f t="shared" si="49"/>
        <v>2.8770011695536279E-2</v>
      </c>
      <c r="DI100" s="26">
        <v>38748</v>
      </c>
      <c r="DJ100" s="27">
        <v>8535.5</v>
      </c>
      <c r="DK100" s="27">
        <f t="shared" si="50"/>
        <v>3.4860699056858957E-2</v>
      </c>
      <c r="DL100" s="26">
        <v>38748</v>
      </c>
      <c r="DM100" s="27">
        <v>10511.57</v>
      </c>
      <c r="DN100" s="27">
        <f t="shared" si="51"/>
        <v>2.4010482119024568E-2</v>
      </c>
      <c r="DO100" s="26">
        <v>38748</v>
      </c>
      <c r="DP100" s="27">
        <v>6187.49</v>
      </c>
      <c r="DQ100" s="27">
        <f t="shared" si="52"/>
        <v>2.1990800003303335E-2</v>
      </c>
      <c r="DR100" s="26">
        <v>38748</v>
      </c>
      <c r="DS100" s="27">
        <v>7416.56</v>
      </c>
      <c r="DT100" s="27">
        <f t="shared" si="53"/>
        <v>6.0570657186697074E-2</v>
      </c>
      <c r="DU100" s="26">
        <v>38748</v>
      </c>
      <c r="DV100" s="27">
        <v>4681.8500000000004</v>
      </c>
      <c r="DW100" s="27">
        <f t="shared" si="54"/>
        <v>2.4031163740873884E-2</v>
      </c>
      <c r="DX100" s="26">
        <v>38748</v>
      </c>
      <c r="DY100" s="27">
        <v>3513.07</v>
      </c>
      <c r="DZ100" s="27">
        <f t="shared" si="55"/>
        <v>5.9214463447667676E-3</v>
      </c>
      <c r="EA100" s="26">
        <v>38748</v>
      </c>
      <c r="EB100" s="27">
        <v>4834.4399999999996</v>
      </c>
      <c r="EC100" s="27">
        <f t="shared" si="56"/>
        <v>3.1160216280780917E-2</v>
      </c>
      <c r="ED100" s="26">
        <v>38748</v>
      </c>
      <c r="EE100" s="27">
        <v>11357.73</v>
      </c>
      <c r="EF100" s="27">
        <f t="shared" si="57"/>
        <v>5.8129568521061437E-2</v>
      </c>
      <c r="EG100" s="26">
        <v>38748</v>
      </c>
      <c r="EH100" s="27">
        <v>3206.2</v>
      </c>
      <c r="EI100" s="27">
        <f t="shared" si="58"/>
        <v>2.1388568552369147E-2</v>
      </c>
      <c r="EK100" s="26">
        <v>38748</v>
      </c>
      <c r="EL100" s="27">
        <v>88.96</v>
      </c>
      <c r="EM100" s="27">
        <f t="shared" si="59"/>
        <v>-2.4240429965997623E-2</v>
      </c>
      <c r="EO100" s="26">
        <v>38748</v>
      </c>
      <c r="EP100" s="27">
        <v>6595.8028000000004</v>
      </c>
      <c r="EQ100" s="27">
        <f t="shared" si="60"/>
        <v>2.5546352209454559E-2</v>
      </c>
      <c r="ES100" s="26">
        <v>38748</v>
      </c>
      <c r="ET100" s="27">
        <v>872.57770000000005</v>
      </c>
      <c r="EU100" s="27">
        <f t="shared" si="61"/>
        <v>0.11017516940591521</v>
      </c>
      <c r="EW100" s="26">
        <v>38748</v>
      </c>
      <c r="EX100" s="27">
        <v>1432.4659999999999</v>
      </c>
      <c r="EY100" s="27">
        <f t="shared" si="62"/>
        <v>4.4822604239666219E-2</v>
      </c>
      <c r="FA100" s="26">
        <v>38748</v>
      </c>
      <c r="FB100" s="27">
        <v>127.2979</v>
      </c>
      <c r="FC100" s="27">
        <f t="shared" si="63"/>
        <v>3.4962470812438529E-2</v>
      </c>
      <c r="FE100" s="26">
        <v>38748</v>
      </c>
      <c r="FF100" s="27">
        <v>847.20410000000004</v>
      </c>
      <c r="FG100" s="27">
        <f t="shared" si="64"/>
        <v>-9.4507435630978298E-3</v>
      </c>
      <c r="FI100" s="6" t="e">
        <f>VLOOKUP($A100,Funds!$A:$CD,MATCH(Factors!FI$1,Funds!$1:$1,0),FALSE)</f>
        <v>#N/A</v>
      </c>
      <c r="FJ100" s="6" t="e">
        <f>VLOOKUP($A100,Funds!$A:$CD,MATCH(Factors!FJ$1,Funds!$1:$1,0),FALSE)</f>
        <v>#DIV/0!</v>
      </c>
    </row>
    <row r="101" spans="1:166" x14ac:dyDescent="0.25">
      <c r="A101" s="26">
        <f t="shared" si="65"/>
        <v>38717</v>
      </c>
      <c r="B101" s="26">
        <v>38716</v>
      </c>
      <c r="C101" s="27">
        <v>754.66079999999999</v>
      </c>
      <c r="D101" s="27">
        <f t="shared" si="66"/>
        <v>6.0838773849738459E-3</v>
      </c>
      <c r="E101" s="26">
        <v>38716</v>
      </c>
      <c r="F101" s="27">
        <v>535.30700000000002</v>
      </c>
      <c r="G101" s="27">
        <f t="shared" si="67"/>
        <v>-3.1978068776403745E-3</v>
      </c>
      <c r="H101" s="26">
        <v>38716</v>
      </c>
      <c r="I101" s="27">
        <v>1262.2987000000001</v>
      </c>
      <c r="J101" s="27">
        <f t="shared" si="68"/>
        <v>1.2485028873860271E-2</v>
      </c>
      <c r="K101" s="26">
        <v>38716</v>
      </c>
      <c r="L101" s="27">
        <v>1736.13</v>
      </c>
      <c r="M101" s="27">
        <f t="shared" si="69"/>
        <v>-1.7479602339046663E-3</v>
      </c>
      <c r="N101" s="26">
        <v>38716</v>
      </c>
      <c r="O101" s="27">
        <v>1305.6500000000001</v>
      </c>
      <c r="P101" s="27">
        <f t="shared" si="70"/>
        <v>-2.2466930054484413E-3</v>
      </c>
      <c r="Q101" s="26"/>
      <c r="S101" s="27" t="e">
        <f t="shared" si="71"/>
        <v>#DIV/0!</v>
      </c>
      <c r="T101" s="26">
        <v>38716</v>
      </c>
      <c r="U101" s="27">
        <v>1336.9217000000001</v>
      </c>
      <c r="V101" s="27">
        <f t="shared" si="72"/>
        <v>3.1732193159217381E-4</v>
      </c>
      <c r="W101" s="26">
        <v>38716</v>
      </c>
      <c r="X101" s="27">
        <v>104.2403</v>
      </c>
      <c r="Y101" s="27">
        <f t="shared" si="73"/>
        <v>-1.3804744770290478E-3</v>
      </c>
      <c r="Z101" s="26">
        <v>38716</v>
      </c>
      <c r="AA101" s="27">
        <v>141.66</v>
      </c>
      <c r="AB101" s="27">
        <f t="shared" si="74"/>
        <v>-2.4984513731158398E-2</v>
      </c>
      <c r="AC101" s="26">
        <v>38716</v>
      </c>
      <c r="AD101" s="27">
        <v>804.846</v>
      </c>
      <c r="AE101" s="27">
        <f t="shared" si="75"/>
        <v>-1.5412657732324586E-2</v>
      </c>
      <c r="AF101" s="26">
        <v>38716</v>
      </c>
      <c r="AG101" s="27">
        <v>249.32429999999999</v>
      </c>
      <c r="AH101" s="27">
        <f t="shared" si="76"/>
        <v>6.2767504223161907E-2</v>
      </c>
      <c r="AI101" s="26">
        <v>38716</v>
      </c>
      <c r="AJ101" s="27">
        <v>66.45</v>
      </c>
      <c r="AK101" s="27">
        <f t="shared" si="77"/>
        <v>5.2589893869792403E-2</v>
      </c>
      <c r="AL101" s="26">
        <v>38716</v>
      </c>
      <c r="AM101" s="27">
        <v>122.747</v>
      </c>
      <c r="AN101" s="27">
        <f t="shared" si="78"/>
        <v>2.3689967653925947E-3</v>
      </c>
      <c r="AO101" s="26">
        <v>38716</v>
      </c>
      <c r="AP101" s="27">
        <v>331.83</v>
      </c>
      <c r="AQ101" s="27">
        <f t="shared" si="79"/>
        <v>5.5875521048779797E-2</v>
      </c>
      <c r="AR101" s="26">
        <v>38716</v>
      </c>
      <c r="AS101" s="27">
        <v>1238.0600999999999</v>
      </c>
      <c r="AT101" s="27">
        <f t="shared" si="80"/>
        <v>9.5075831702542413E-3</v>
      </c>
      <c r="AU101" s="26">
        <v>38716</v>
      </c>
      <c r="AV101" s="27">
        <v>790.35</v>
      </c>
      <c r="AW101" s="27">
        <f t="shared" si="81"/>
        <v>8.5883463923841497E-3</v>
      </c>
      <c r="AY101" s="27">
        <f t="shared" si="82"/>
        <v>9.2816842626142204E-3</v>
      </c>
      <c r="AZ101" s="27">
        <f t="shared" si="83"/>
        <v>4.9873277154377504E-4</v>
      </c>
      <c r="BA101" s="27">
        <f t="shared" si="47"/>
        <v>-9.1923677787009161E-4</v>
      </c>
      <c r="BC101" s="26"/>
      <c r="BE101" s="27" t="e">
        <f t="shared" si="84"/>
        <v>#DIV/0!</v>
      </c>
      <c r="BF101" s="26">
        <v>38716</v>
      </c>
      <c r="BG101" s="27">
        <v>795.17</v>
      </c>
      <c r="BH101" s="27">
        <f t="shared" si="85"/>
        <v>1.850855620452907E-2</v>
      </c>
      <c r="BI101" s="26"/>
      <c r="BK101" s="27" t="e">
        <f t="shared" si="86"/>
        <v>#DIV/0!</v>
      </c>
      <c r="BL101" s="26">
        <v>38717</v>
      </c>
      <c r="BM101" s="27">
        <v>269.52999999999997</v>
      </c>
      <c r="BN101" s="27">
        <f t="shared" si="45"/>
        <v>9.6269103985615612E-3</v>
      </c>
      <c r="BP101" s="26">
        <v>38686</v>
      </c>
      <c r="BQ101" s="27">
        <v>-9.3999999999999997E-4</v>
      </c>
      <c r="BR101" s="27">
        <f t="shared" si="46"/>
        <v>-9.3999999999999997E-4</v>
      </c>
      <c r="BT101" s="26">
        <v>38716</v>
      </c>
      <c r="BU101" s="27">
        <v>801.42</v>
      </c>
      <c r="BV101" s="27">
        <f t="shared" si="48"/>
        <v>-1.8433179723502668E-3</v>
      </c>
      <c r="BX101" s="6">
        <f>VLOOKUP($A101,Replications!$A:$AK,MATCH(BX$2,Replications!$1:$1,0),FALSE)</f>
        <v>1.6400000000000001E-2</v>
      </c>
      <c r="BY101" s="6" t="str">
        <f>VLOOKUP($A101,Replications!$A:$AK,MATCH(BY$2,Replications!$1:$1,0),FALSE)</f>
        <v/>
      </c>
      <c r="BZ101" s="6">
        <f>VLOOKUP($A101,Replications!$A:$AK,MATCH(BZ$2,Replications!$1:$1,0),FALSE)</f>
        <v>-1.77E-2</v>
      </c>
      <c r="CA101" s="6" t="str">
        <f>VLOOKUP($A101,Replications!$A:$AK,MATCH(CA$2,Replications!$1:$1,0),FALSE)</f>
        <v/>
      </c>
      <c r="CB101" s="6" t="str">
        <f>VLOOKUP($A101,Replications!$A:$AK,MATCH(CB$2,Replications!$1:$1,0),FALSE)</f>
        <v/>
      </c>
      <c r="CC101" s="6" t="str">
        <f>VLOOKUP($A101,Replications!$A:$AK,MATCH(CC$2,Replications!$1:$1,0),FALSE)</f>
        <v/>
      </c>
      <c r="CD101" s="6" t="str">
        <f>VLOOKUP($A101,Replications!$A:$AK,MATCH(CD$2,Replications!$1:$1,0),FALSE)</f>
        <v/>
      </c>
      <c r="CE101" s="6">
        <f>VLOOKUP($A101,Replications!$A:$AK,MATCH(CE$2,Replications!$1:$1,0),FALSE)</f>
        <v>2.9999999999999997E-4</v>
      </c>
      <c r="CF101" s="6">
        <f>VLOOKUP($A101,Replications!$A:$AK,MATCH(CF$2,Replications!$1:$1,0),FALSE)</f>
        <v>-6.4999999999999954E-4</v>
      </c>
      <c r="CG101" s="6" t="str">
        <f>VLOOKUP($A101,Replications!$A:$AK,MATCH(CG$2,Replications!$1:$1,0),FALSE)</f>
        <v>NA</v>
      </c>
      <c r="CH101" s="113" t="e">
        <f>VLOOKUP($A101,'[1]Formated Data'!$A:$ZZ,MATCH(CH$1,'[1]Formated Data'!$1:$1,0),FALSE)</f>
        <v>#N/A</v>
      </c>
      <c r="CI101" s="113" t="e">
        <f>VLOOKUP($A101,'[1]Formated Data'!$A:$ZZ,MATCH(CI$1,'[1]Formated Data'!$1:$1,0),FALSE)</f>
        <v>#N/A</v>
      </c>
      <c r="CJ101" s="113" t="e">
        <f>VLOOKUP($A101,'[1]Formated Data'!$A:$ZZ,MATCH(CJ$1,'[1]Formated Data'!$1:$1,0),FALSE)</f>
        <v>#N/A</v>
      </c>
      <c r="CK101" s="113" t="e">
        <f>VLOOKUP($A101,'[1]Formated Data'!$A:$ZZ,MATCH(CK$1,'[1]Formated Data'!$1:$1,0),FALSE)</f>
        <v>#N/A</v>
      </c>
      <c r="CL101" s="113" t="e">
        <f>VLOOKUP($A101,'[1]Formated Data'!$A:$ZZ,MATCH(CL$1,'[1]Formated Data'!$1:$1,0),FALSE)</f>
        <v>#N/A</v>
      </c>
      <c r="CM101" s="113" t="e">
        <f>VLOOKUP($A101,'[1]Formated Data'!$A:$ZZ,MATCH(CM$1,'[1]Formated Data'!$1:$1,0),FALSE)</f>
        <v>#N/A</v>
      </c>
      <c r="CN101" s="113" t="e">
        <f>VLOOKUP($A101,'[1]Formated Data'!$A:$ZZ,MATCH(CN$1,'[1]Formated Data'!$1:$1,0),FALSE)</f>
        <v>#N/A</v>
      </c>
      <c r="CO101" s="113" t="e">
        <f>VLOOKUP($A101,'[1]Formated Data'!$A:$ZZ,MATCH(CO$1,'[1]Formated Data'!$1:$1,0),FALSE)</f>
        <v>#N/A</v>
      </c>
      <c r="CP101" s="113" t="e">
        <f>VLOOKUP($A101,'[1]Formated Data'!$A:$ZZ,MATCH(CP$1,'[1]Formated Data'!$1:$1,0),FALSE)</f>
        <v>#N/A</v>
      </c>
      <c r="CQ101" s="113" t="e">
        <f>VLOOKUP($A101,'[1]Formated Data'!$A:$ZZ,MATCH(CQ$1,'[1]Formated Data'!$1:$1,0),FALSE)</f>
        <v>#N/A</v>
      </c>
      <c r="CR101" s="113" t="e">
        <f>VLOOKUP($A101,'[1]Formated Data'!$A:$ZZ,MATCH(CR$1,'[1]Formated Data'!$1:$1,0),FALSE)</f>
        <v>#N/A</v>
      </c>
      <c r="CS101" s="113" t="e">
        <f>VLOOKUP($A101,'[1]Formated Data'!$A:$ZZ,MATCH(CS$1,'[1]Formated Data'!$1:$1,0),FALSE)</f>
        <v>#N/A</v>
      </c>
      <c r="CT101" s="113" t="e">
        <f>VLOOKUP($A101,'[1]Formated Data'!$A:$ZZ,MATCH(CT$1,'[1]Formated Data'!$1:$1,0),FALSE)</f>
        <v>#N/A</v>
      </c>
      <c r="CU101" s="113" t="e">
        <f>VLOOKUP($A101,'[1]Formated Data'!$A:$ZZ,MATCH(CU$1,'[1]Formated Data'!$1:$1,0),FALSE)</f>
        <v>#N/A</v>
      </c>
      <c r="CV101" s="113" t="e">
        <f>VLOOKUP($A101,'[1]Formated Data'!$A:$ZZ,MATCH(CV$1,'[1]Formated Data'!$1:$1,0),FALSE)</f>
        <v>#N/A</v>
      </c>
      <c r="CW101" s="113" t="e">
        <f>VLOOKUP($A101,'[1]Formated Data'!$A:$ZZ,MATCH(CW$1,'[1]Formated Data'!$1:$1,0),FALSE)</f>
        <v>#N/A</v>
      </c>
      <c r="CX101" s="113" t="e">
        <f>VLOOKUP($A101,'[1]Formated Data'!$A:$ZZ,MATCH(CX$1,'[1]Formated Data'!$1:$1,0),FALSE)</f>
        <v>#N/A</v>
      </c>
      <c r="CY101" s="113" t="e">
        <f>VLOOKUP($A101,'[1]Formated Data'!$A:$ZZ,MATCH(CY$1,'[1]Formated Data'!$1:$1,0),FALSE)</f>
        <v>#N/A</v>
      </c>
      <c r="CZ101" s="113" t="e">
        <f>VLOOKUP($A101,'[1]Formated Data'!$A:$ZZ,MATCH(CZ$1,'[1]Formated Data'!$1:$1,0),FALSE)</f>
        <v>#N/A</v>
      </c>
      <c r="DA101" s="113" t="e">
        <f>VLOOKUP($A101,'[1]Formated Data'!$A:$ZZ,MATCH(DA$1,'[1]Formated Data'!$1:$1,0),FALSE)</f>
        <v>#N/A</v>
      </c>
      <c r="DB101" s="113" t="e">
        <f>VLOOKUP($A101,'[1]Formated Data'!$A:$ZZ,MATCH(DB$1,'[1]Formated Data'!$1:$1,0),FALSE)</f>
        <v>#N/A</v>
      </c>
      <c r="DC101" s="113" t="e">
        <f>VLOOKUP($A101,'[1]Formated Data'!$A:$ZZ,MATCH(DC$1,'[1]Formated Data'!$1:$1,0),FALSE)</f>
        <v>#N/A</v>
      </c>
      <c r="DD101" s="113" t="e">
        <f>VLOOKUP($A101,'[1]Formated Data'!$A:$ZZ,MATCH(DD$1,'[1]Formated Data'!$1:$1,0),FALSE)</f>
        <v>#N/A</v>
      </c>
      <c r="DF101" s="26">
        <v>38717</v>
      </c>
      <c r="DG101" s="27">
        <v>4525.3162000000002</v>
      </c>
      <c r="DH101" s="27">
        <f t="shared" si="49"/>
        <v>1.979999975661717E-2</v>
      </c>
      <c r="DI101" s="26">
        <v>38717</v>
      </c>
      <c r="DJ101" s="27">
        <v>8247.9699999999993</v>
      </c>
      <c r="DK101" s="27">
        <f t="shared" si="50"/>
        <v>1.8230189005345343E-2</v>
      </c>
      <c r="DL101" s="26">
        <v>38717</v>
      </c>
      <c r="DM101" s="27">
        <v>10265.1</v>
      </c>
      <c r="DN101" s="27">
        <f t="shared" si="51"/>
        <v>1.2749768890090385E-2</v>
      </c>
      <c r="DO101" s="26">
        <v>38717</v>
      </c>
      <c r="DP101" s="27">
        <v>6054.35</v>
      </c>
      <c r="DQ101" s="27">
        <f t="shared" si="52"/>
        <v>1.474938614060517E-2</v>
      </c>
      <c r="DR101" s="26">
        <v>38717</v>
      </c>
      <c r="DS101" s="27">
        <v>6992.99</v>
      </c>
      <c r="DT101" s="27">
        <f t="shared" si="53"/>
        <v>1.9080276185285294E-2</v>
      </c>
      <c r="DU101" s="26">
        <v>38717</v>
      </c>
      <c r="DV101" s="27">
        <v>4571.9799999999996</v>
      </c>
      <c r="DW101" s="27">
        <f t="shared" si="54"/>
        <v>9.0799939966981214E-3</v>
      </c>
      <c r="DX101" s="26">
        <v>38717</v>
      </c>
      <c r="DY101" s="27">
        <v>3492.39</v>
      </c>
      <c r="DZ101" s="27">
        <f t="shared" si="55"/>
        <v>4.3684573795008674E-3</v>
      </c>
      <c r="EA101" s="26">
        <v>38717</v>
      </c>
      <c r="EB101" s="27">
        <v>4688.3500000000004</v>
      </c>
      <c r="EC101" s="27">
        <f t="shared" si="56"/>
        <v>1.8168432619785735E-2</v>
      </c>
      <c r="ED101" s="26">
        <v>38717</v>
      </c>
      <c r="EE101" s="27">
        <v>10733.78</v>
      </c>
      <c r="EF101" s="27">
        <f t="shared" si="57"/>
        <v>1.7170192341406265E-2</v>
      </c>
      <c r="EG101" s="26">
        <v>38717</v>
      </c>
      <c r="EH101" s="27">
        <v>3139.06</v>
      </c>
      <c r="EI101" s="27">
        <f t="shared" si="58"/>
        <v>1.1940606443543222E-2</v>
      </c>
      <c r="EK101" s="26">
        <v>38716</v>
      </c>
      <c r="EL101" s="27">
        <v>91.17</v>
      </c>
      <c r="EM101" s="27">
        <f t="shared" si="59"/>
        <v>-4.3682428743037072E-3</v>
      </c>
      <c r="EO101" s="26">
        <v>38716</v>
      </c>
      <c r="EP101" s="27">
        <v>6431.5014000000001</v>
      </c>
      <c r="EQ101" s="27">
        <f t="shared" si="60"/>
        <v>3.6628594099672229E-2</v>
      </c>
      <c r="ES101" s="26">
        <v>38716</v>
      </c>
      <c r="ET101" s="27">
        <v>785.98199999999997</v>
      </c>
      <c r="EU101" s="27">
        <f t="shared" si="61"/>
        <v>6.1713009159443111E-2</v>
      </c>
      <c r="EW101" s="26">
        <v>38716</v>
      </c>
      <c r="EX101" s="27">
        <v>1371.0136</v>
      </c>
      <c r="EY101" s="27">
        <f t="shared" si="62"/>
        <v>2.2420009105488248E-2</v>
      </c>
      <c r="FA101" s="26">
        <v>38716</v>
      </c>
      <c r="FB101" s="27">
        <v>122.99760000000001</v>
      </c>
      <c r="FC101" s="27">
        <f t="shared" si="63"/>
        <v>3.461485079805704E-2</v>
      </c>
      <c r="FE101" s="26">
        <v>38716</v>
      </c>
      <c r="FF101" s="27">
        <v>855.28719999999998</v>
      </c>
      <c r="FG101" s="27">
        <f t="shared" si="64"/>
        <v>-3.9706749694970678E-2</v>
      </c>
      <c r="FI101" s="6" t="e">
        <f>VLOOKUP($A101,Funds!$A:$CD,MATCH(Factors!FI$1,Funds!$1:$1,0),FALSE)</f>
        <v>#N/A</v>
      </c>
      <c r="FJ101" s="6" t="e">
        <f>VLOOKUP($A101,Funds!$A:$CD,MATCH(Factors!FJ$1,Funds!$1:$1,0),FALSE)</f>
        <v>#DIV/0!</v>
      </c>
    </row>
    <row r="102" spans="1:166" x14ac:dyDescent="0.25">
      <c r="A102" s="26">
        <f t="shared" si="65"/>
        <v>38686</v>
      </c>
      <c r="B102" s="26">
        <v>38686</v>
      </c>
      <c r="C102" s="27">
        <v>750.09730000000002</v>
      </c>
      <c r="D102" s="27">
        <f t="shared" si="66"/>
        <v>3.2594220259844153E-2</v>
      </c>
      <c r="E102" s="26">
        <v>38686</v>
      </c>
      <c r="F102" s="27">
        <v>537.02430000000004</v>
      </c>
      <c r="G102" s="27">
        <f t="shared" si="67"/>
        <v>4.3088076935627662E-2</v>
      </c>
      <c r="H102" s="26">
        <v>38686</v>
      </c>
      <c r="I102" s="27">
        <v>1246.7331999999999</v>
      </c>
      <c r="J102" s="27">
        <f t="shared" si="68"/>
        <v>5.73504592804297E-3</v>
      </c>
      <c r="K102" s="26">
        <v>38686</v>
      </c>
      <c r="L102" s="27">
        <v>1739.17</v>
      </c>
      <c r="M102" s="27">
        <f t="shared" si="69"/>
        <v>4.4816441772736582E-2</v>
      </c>
      <c r="N102" s="26">
        <v>38686</v>
      </c>
      <c r="O102" s="27">
        <v>1308.5899999999999</v>
      </c>
      <c r="P102" s="27">
        <f t="shared" si="70"/>
        <v>3.4082468035338875E-2</v>
      </c>
      <c r="Q102" s="26"/>
      <c r="S102" s="27" t="e">
        <f t="shared" si="71"/>
        <v>#DIV/0!</v>
      </c>
      <c r="T102" s="26">
        <v>38686</v>
      </c>
      <c r="U102" s="27">
        <v>1336.4975999999999</v>
      </c>
      <c r="V102" s="27">
        <f t="shared" si="72"/>
        <v>3.7787087638073702E-2</v>
      </c>
      <c r="W102" s="26">
        <v>38686</v>
      </c>
      <c r="X102" s="27">
        <v>104.3844</v>
      </c>
      <c r="Y102" s="27">
        <f t="shared" si="73"/>
        <v>1.3116186076305603E-2</v>
      </c>
      <c r="Z102" s="26">
        <v>38686</v>
      </c>
      <c r="AA102" s="27">
        <v>145.29</v>
      </c>
      <c r="AB102" s="27">
        <f t="shared" si="74"/>
        <v>9.5191773207337071E-3</v>
      </c>
      <c r="AC102" s="26">
        <v>38686</v>
      </c>
      <c r="AD102" s="27">
        <v>817.44500000000005</v>
      </c>
      <c r="AE102" s="27">
        <f t="shared" si="75"/>
        <v>-4.2839985285554327E-3</v>
      </c>
      <c r="AF102" s="26">
        <v>38686</v>
      </c>
      <c r="AG102" s="27">
        <v>234.59909999999999</v>
      </c>
      <c r="AH102" s="27">
        <f t="shared" si="76"/>
        <v>2.6870920424120204E-3</v>
      </c>
      <c r="AI102" s="26">
        <v>38686</v>
      </c>
      <c r="AJ102" s="27">
        <v>63.13</v>
      </c>
      <c r="AK102" s="27">
        <f t="shared" si="77"/>
        <v>2.7841094106154429E-2</v>
      </c>
      <c r="AL102" s="26">
        <v>38686</v>
      </c>
      <c r="AM102" s="27">
        <v>122.4569</v>
      </c>
      <c r="AN102" s="27">
        <f t="shared" si="78"/>
        <v>3.9539737845006862E-4</v>
      </c>
      <c r="AO102" s="26">
        <v>38686</v>
      </c>
      <c r="AP102" s="27">
        <v>314.27</v>
      </c>
      <c r="AQ102" s="27">
        <f t="shared" si="79"/>
        <v>-6.3865439944356117E-3</v>
      </c>
      <c r="AR102" s="26">
        <v>38686</v>
      </c>
      <c r="AS102" s="27">
        <v>1226.4000000000001</v>
      </c>
      <c r="AT102" s="27">
        <f t="shared" si="80"/>
        <v>4.4226044226045591E-3</v>
      </c>
      <c r="AU102" s="26">
        <v>38686</v>
      </c>
      <c r="AV102" s="27">
        <v>783.62</v>
      </c>
      <c r="AW102" s="27">
        <f t="shared" si="81"/>
        <v>5.2209608107240957E-3</v>
      </c>
      <c r="AY102" s="27">
        <f t="shared" si="82"/>
        <v>-1.0493856675783508E-2</v>
      </c>
      <c r="AZ102" s="27">
        <f t="shared" si="83"/>
        <v>1.0733973737397706E-2</v>
      </c>
      <c r="BA102" s="27">
        <f t="shared" si="47"/>
        <v>7.9835638811953658E-4</v>
      </c>
      <c r="BC102" s="26"/>
      <c r="BE102" s="27" t="e">
        <f t="shared" si="84"/>
        <v>#DIV/0!</v>
      </c>
      <c r="BF102" s="26">
        <v>38686</v>
      </c>
      <c r="BG102" s="27">
        <v>780.72</v>
      </c>
      <c r="BH102" s="27">
        <f t="shared" si="85"/>
        <v>5.0204680620993258E-3</v>
      </c>
      <c r="BI102" s="26"/>
      <c r="BK102" s="27" t="e">
        <f t="shared" si="86"/>
        <v>#DIV/0!</v>
      </c>
      <c r="BL102" s="26">
        <v>38686</v>
      </c>
      <c r="BM102" s="27">
        <v>266.95999999999998</v>
      </c>
      <c r="BN102" s="27">
        <f t="shared" si="45"/>
        <v>-4.3264210055200536E-3</v>
      </c>
      <c r="BP102" s="26">
        <v>38656</v>
      </c>
      <c r="BQ102" s="27">
        <v>-2.0999999999999999E-3</v>
      </c>
      <c r="BR102" s="27">
        <f t="shared" si="46"/>
        <v>-2.0999999999999999E-3</v>
      </c>
      <c r="BT102" s="26">
        <v>38686</v>
      </c>
      <c r="BU102" s="27">
        <v>802.9</v>
      </c>
      <c r="BV102" s="27">
        <f t="shared" si="48"/>
        <v>1.0788966802210531E-2</v>
      </c>
      <c r="BX102" s="6">
        <f>VLOOKUP($A102,Replications!$A:$AK,MATCH(BX$2,Replications!$1:$1,0),FALSE)</f>
        <v>2.1899999999999999E-2</v>
      </c>
      <c r="BY102" s="6" t="str">
        <f>VLOOKUP($A102,Replications!$A:$AK,MATCH(BY$2,Replications!$1:$1,0),FALSE)</f>
        <v/>
      </c>
      <c r="BZ102" s="6">
        <f>VLOOKUP($A102,Replications!$A:$AK,MATCH(BZ$2,Replications!$1:$1,0),FALSE)</f>
        <v>5.2200000000000003E-2</v>
      </c>
      <c r="CA102" s="6" t="str">
        <f>VLOOKUP($A102,Replications!$A:$AK,MATCH(CA$2,Replications!$1:$1,0),FALSE)</f>
        <v/>
      </c>
      <c r="CB102" s="6" t="str">
        <f>VLOOKUP($A102,Replications!$A:$AK,MATCH(CB$2,Replications!$1:$1,0),FALSE)</f>
        <v/>
      </c>
      <c r="CC102" s="6" t="str">
        <f>VLOOKUP($A102,Replications!$A:$AK,MATCH(CC$2,Replications!$1:$1,0),FALSE)</f>
        <v/>
      </c>
      <c r="CD102" s="6" t="str">
        <f>VLOOKUP($A102,Replications!$A:$AK,MATCH(CD$2,Replications!$1:$1,0),FALSE)</f>
        <v/>
      </c>
      <c r="CE102" s="6">
        <f>VLOOKUP($A102,Replications!$A:$AK,MATCH(CE$2,Replications!$1:$1,0),FALSE)</f>
        <v>3.7699999999999997E-2</v>
      </c>
      <c r="CF102" s="6">
        <f>VLOOKUP($A102,Replications!$A:$AK,MATCH(CF$2,Replications!$1:$1,0),FALSE)</f>
        <v>3.705E-2</v>
      </c>
      <c r="CG102" s="6" t="str">
        <f>VLOOKUP($A102,Replications!$A:$AK,MATCH(CG$2,Replications!$1:$1,0),FALSE)</f>
        <v>NA</v>
      </c>
      <c r="CH102" s="113" t="e">
        <f>VLOOKUP($A102,'[1]Formated Data'!$A:$ZZ,MATCH(CH$1,'[1]Formated Data'!$1:$1,0),FALSE)</f>
        <v>#N/A</v>
      </c>
      <c r="CI102" s="113" t="e">
        <f>VLOOKUP($A102,'[1]Formated Data'!$A:$ZZ,MATCH(CI$1,'[1]Formated Data'!$1:$1,0),FALSE)</f>
        <v>#N/A</v>
      </c>
      <c r="CJ102" s="113" t="e">
        <f>VLOOKUP($A102,'[1]Formated Data'!$A:$ZZ,MATCH(CJ$1,'[1]Formated Data'!$1:$1,0),FALSE)</f>
        <v>#N/A</v>
      </c>
      <c r="CK102" s="113" t="e">
        <f>VLOOKUP($A102,'[1]Formated Data'!$A:$ZZ,MATCH(CK$1,'[1]Formated Data'!$1:$1,0),FALSE)</f>
        <v>#N/A</v>
      </c>
      <c r="CL102" s="113" t="e">
        <f>VLOOKUP($A102,'[1]Formated Data'!$A:$ZZ,MATCH(CL$1,'[1]Formated Data'!$1:$1,0),FALSE)</f>
        <v>#N/A</v>
      </c>
      <c r="CM102" s="113" t="e">
        <f>VLOOKUP($A102,'[1]Formated Data'!$A:$ZZ,MATCH(CM$1,'[1]Formated Data'!$1:$1,0),FALSE)</f>
        <v>#N/A</v>
      </c>
      <c r="CN102" s="113" t="e">
        <f>VLOOKUP($A102,'[1]Formated Data'!$A:$ZZ,MATCH(CN$1,'[1]Formated Data'!$1:$1,0),FALSE)</f>
        <v>#N/A</v>
      </c>
      <c r="CO102" s="113" t="e">
        <f>VLOOKUP($A102,'[1]Formated Data'!$A:$ZZ,MATCH(CO$1,'[1]Formated Data'!$1:$1,0),FALSE)</f>
        <v>#N/A</v>
      </c>
      <c r="CP102" s="113" t="e">
        <f>VLOOKUP($A102,'[1]Formated Data'!$A:$ZZ,MATCH(CP$1,'[1]Formated Data'!$1:$1,0),FALSE)</f>
        <v>#N/A</v>
      </c>
      <c r="CQ102" s="113" t="e">
        <f>VLOOKUP($A102,'[1]Formated Data'!$A:$ZZ,MATCH(CQ$1,'[1]Formated Data'!$1:$1,0),FALSE)</f>
        <v>#N/A</v>
      </c>
      <c r="CR102" s="113" t="e">
        <f>VLOOKUP($A102,'[1]Formated Data'!$A:$ZZ,MATCH(CR$1,'[1]Formated Data'!$1:$1,0),FALSE)</f>
        <v>#N/A</v>
      </c>
      <c r="CS102" s="113" t="e">
        <f>VLOOKUP($A102,'[1]Formated Data'!$A:$ZZ,MATCH(CS$1,'[1]Formated Data'!$1:$1,0),FALSE)</f>
        <v>#N/A</v>
      </c>
      <c r="CT102" s="113" t="e">
        <f>VLOOKUP($A102,'[1]Formated Data'!$A:$ZZ,MATCH(CT$1,'[1]Formated Data'!$1:$1,0),FALSE)</f>
        <v>#N/A</v>
      </c>
      <c r="CU102" s="113" t="e">
        <f>VLOOKUP($A102,'[1]Formated Data'!$A:$ZZ,MATCH(CU$1,'[1]Formated Data'!$1:$1,0),FALSE)</f>
        <v>#N/A</v>
      </c>
      <c r="CV102" s="113" t="e">
        <f>VLOOKUP($A102,'[1]Formated Data'!$A:$ZZ,MATCH(CV$1,'[1]Formated Data'!$1:$1,0),FALSE)</f>
        <v>#N/A</v>
      </c>
      <c r="CW102" s="113" t="e">
        <f>VLOOKUP($A102,'[1]Formated Data'!$A:$ZZ,MATCH(CW$1,'[1]Formated Data'!$1:$1,0),FALSE)</f>
        <v>#N/A</v>
      </c>
      <c r="CX102" s="113" t="e">
        <f>VLOOKUP($A102,'[1]Formated Data'!$A:$ZZ,MATCH(CX$1,'[1]Formated Data'!$1:$1,0),FALSE)</f>
        <v>#N/A</v>
      </c>
      <c r="CY102" s="113" t="e">
        <f>VLOOKUP($A102,'[1]Formated Data'!$A:$ZZ,MATCH(CY$1,'[1]Formated Data'!$1:$1,0),FALSE)</f>
        <v>#N/A</v>
      </c>
      <c r="CZ102" s="113" t="e">
        <f>VLOOKUP($A102,'[1]Formated Data'!$A:$ZZ,MATCH(CZ$1,'[1]Formated Data'!$1:$1,0),FALSE)</f>
        <v>#N/A</v>
      </c>
      <c r="DA102" s="113" t="e">
        <f>VLOOKUP($A102,'[1]Formated Data'!$A:$ZZ,MATCH(DA$1,'[1]Formated Data'!$1:$1,0),FALSE)</f>
        <v>#N/A</v>
      </c>
      <c r="DB102" s="113" t="e">
        <f>VLOOKUP($A102,'[1]Formated Data'!$A:$ZZ,MATCH(DB$1,'[1]Formated Data'!$1:$1,0),FALSE)</f>
        <v>#N/A</v>
      </c>
      <c r="DC102" s="113" t="e">
        <f>VLOOKUP($A102,'[1]Formated Data'!$A:$ZZ,MATCH(DC$1,'[1]Formated Data'!$1:$1,0),FALSE)</f>
        <v>#N/A</v>
      </c>
      <c r="DD102" s="113" t="e">
        <f>VLOOKUP($A102,'[1]Formated Data'!$A:$ZZ,MATCH(DD$1,'[1]Formated Data'!$1:$1,0),FALSE)</f>
        <v>#N/A</v>
      </c>
      <c r="DF102" s="26">
        <v>38686</v>
      </c>
      <c r="DG102" s="27">
        <v>4437.4546</v>
      </c>
      <c r="DH102" s="27">
        <f t="shared" si="49"/>
        <v>1.6829985936782421E-2</v>
      </c>
      <c r="DI102" s="26">
        <v>38686</v>
      </c>
      <c r="DJ102" s="27">
        <v>8100.3</v>
      </c>
      <c r="DK102" s="27">
        <f t="shared" si="50"/>
        <v>1.6629433469715682E-2</v>
      </c>
      <c r="DL102" s="26">
        <v>38686</v>
      </c>
      <c r="DM102" s="27">
        <v>10135.870000000001</v>
      </c>
      <c r="DN102" s="27">
        <f t="shared" si="51"/>
        <v>1.4619883040935866E-2</v>
      </c>
      <c r="DO102" s="26">
        <v>38686</v>
      </c>
      <c r="DP102" s="27">
        <v>5966.35</v>
      </c>
      <c r="DQ102" s="27">
        <f t="shared" si="52"/>
        <v>8.239840881169469E-3</v>
      </c>
      <c r="DR102" s="26">
        <v>38686</v>
      </c>
      <c r="DS102" s="27">
        <v>6862.06</v>
      </c>
      <c r="DT102" s="27">
        <f t="shared" si="53"/>
        <v>3.54591093801635E-2</v>
      </c>
      <c r="DU102" s="26">
        <v>38686</v>
      </c>
      <c r="DV102" s="27">
        <v>4530.84</v>
      </c>
      <c r="DW102" s="27">
        <f t="shared" si="54"/>
        <v>4.1068849939729368E-4</v>
      </c>
      <c r="DX102" s="26">
        <v>38686</v>
      </c>
      <c r="DY102" s="27">
        <v>3477.2</v>
      </c>
      <c r="DZ102" s="27">
        <f t="shared" si="55"/>
        <v>3.2313906520484714E-3</v>
      </c>
      <c r="EA102" s="26">
        <v>38686</v>
      </c>
      <c r="EB102" s="27">
        <v>4604.6899999999996</v>
      </c>
      <c r="EC102" s="27">
        <f t="shared" si="56"/>
        <v>1.2901338307625965E-2</v>
      </c>
      <c r="ED102" s="26">
        <v>38686</v>
      </c>
      <c r="EE102" s="27">
        <v>10552.59</v>
      </c>
      <c r="EF102" s="27">
        <f t="shared" si="57"/>
        <v>3.3370153410459791E-2</v>
      </c>
      <c r="EG102" s="26">
        <v>38686</v>
      </c>
      <c r="EH102" s="27">
        <v>3102.02</v>
      </c>
      <c r="EI102" s="27">
        <f t="shared" si="58"/>
        <v>1.85183969109739E-2</v>
      </c>
      <c r="EK102" s="26">
        <v>38686</v>
      </c>
      <c r="EL102" s="27">
        <v>91.57</v>
      </c>
      <c r="EM102" s="27">
        <f t="shared" si="59"/>
        <v>1.6653713778172596E-2</v>
      </c>
      <c r="EO102" s="26">
        <v>38686</v>
      </c>
      <c r="EP102" s="27">
        <v>6204.2484999999997</v>
      </c>
      <c r="EQ102" s="27">
        <f t="shared" si="60"/>
        <v>2.4706714225864124E-2</v>
      </c>
      <c r="ES102" s="26">
        <v>38686</v>
      </c>
      <c r="ET102" s="27">
        <v>740.29610000000002</v>
      </c>
      <c r="EU102" s="27">
        <f t="shared" si="61"/>
        <v>8.2702497000358699E-2</v>
      </c>
      <c r="EW102" s="26">
        <v>38686</v>
      </c>
      <c r="EX102" s="27">
        <v>1340.9494999999999</v>
      </c>
      <c r="EY102" s="27">
        <f t="shared" si="62"/>
        <v>3.3931342368686224E-2</v>
      </c>
      <c r="FA102" s="26">
        <v>38686</v>
      </c>
      <c r="FB102" s="27">
        <v>118.88249999999999</v>
      </c>
      <c r="FC102" s="27">
        <f t="shared" si="63"/>
        <v>3.3493958516800371E-2</v>
      </c>
      <c r="FE102" s="26">
        <v>38686</v>
      </c>
      <c r="FF102" s="27">
        <v>890.65210000000002</v>
      </c>
      <c r="FG102" s="27">
        <f t="shared" si="64"/>
        <v>-1.2674736704646028E-2</v>
      </c>
      <c r="FI102" s="6" t="e">
        <f>VLOOKUP($A102,Funds!$A:$CD,MATCH(Factors!FI$1,Funds!$1:$1,0),FALSE)</f>
        <v>#N/A</v>
      </c>
      <c r="FJ102" s="6" t="e">
        <f>VLOOKUP($A102,Funds!$A:$CD,MATCH(Factors!FJ$1,Funds!$1:$1,0),FALSE)</f>
        <v>#DIV/0!</v>
      </c>
    </row>
    <row r="103" spans="1:166" x14ac:dyDescent="0.25">
      <c r="A103" s="26">
        <f t="shared" si="65"/>
        <v>38656</v>
      </c>
      <c r="B103" s="26">
        <v>38656</v>
      </c>
      <c r="C103" s="27">
        <v>726.42020000000002</v>
      </c>
      <c r="D103" s="27">
        <f t="shared" si="66"/>
        <v>-2.5415763193348928E-2</v>
      </c>
      <c r="E103" s="26">
        <v>38656</v>
      </c>
      <c r="F103" s="27">
        <v>514.84079999999994</v>
      </c>
      <c r="G103" s="27">
        <f t="shared" si="67"/>
        <v>-9.7311021350260374E-3</v>
      </c>
      <c r="H103" s="26">
        <v>38656</v>
      </c>
      <c r="I103" s="27">
        <v>1239.6239</v>
      </c>
      <c r="J103" s="27">
        <f t="shared" si="68"/>
        <v>4.3849844585035491E-3</v>
      </c>
      <c r="K103" s="26">
        <v>38656</v>
      </c>
      <c r="L103" s="27">
        <v>1664.5699</v>
      </c>
      <c r="M103" s="27">
        <f t="shared" si="69"/>
        <v>-3.3064438364440174E-2</v>
      </c>
      <c r="N103" s="26">
        <v>38656</v>
      </c>
      <c r="O103" s="27">
        <v>1265.46</v>
      </c>
      <c r="P103" s="27">
        <f t="shared" si="70"/>
        <v>-1.4423900683811275E-2</v>
      </c>
      <c r="Q103" s="26"/>
      <c r="S103" s="27" t="e">
        <f t="shared" si="71"/>
        <v>#DIV/0!</v>
      </c>
      <c r="T103" s="26">
        <v>38656</v>
      </c>
      <c r="U103" s="27">
        <v>1287.8341</v>
      </c>
      <c r="V103" s="27">
        <f t="shared" si="72"/>
        <v>-1.6684088158603005E-2</v>
      </c>
      <c r="W103" s="26">
        <v>38656</v>
      </c>
      <c r="X103" s="27">
        <v>103.033</v>
      </c>
      <c r="Y103" s="27">
        <f t="shared" si="73"/>
        <v>1.0986789751681103E-2</v>
      </c>
      <c r="Z103" s="26">
        <v>38656</v>
      </c>
      <c r="AA103" s="27">
        <v>143.91999999999999</v>
      </c>
      <c r="AB103" s="27">
        <f t="shared" si="74"/>
        <v>1.7677839060953104E-2</v>
      </c>
      <c r="AC103" s="26">
        <v>38656</v>
      </c>
      <c r="AD103" s="27">
        <v>820.96199999999999</v>
      </c>
      <c r="AE103" s="27">
        <f t="shared" si="75"/>
        <v>2.3099368796317687E-3</v>
      </c>
      <c r="AF103" s="26">
        <v>38656</v>
      </c>
      <c r="AG103" s="27">
        <v>233.97040000000001</v>
      </c>
      <c r="AH103" s="27">
        <f t="shared" si="76"/>
        <v>-3.9501199954349975E-2</v>
      </c>
      <c r="AI103" s="26">
        <v>38656</v>
      </c>
      <c r="AJ103" s="27">
        <v>61.42</v>
      </c>
      <c r="AK103" s="27">
        <f t="shared" si="77"/>
        <v>-2.2742040285900211E-3</v>
      </c>
      <c r="AL103" s="26">
        <v>38656</v>
      </c>
      <c r="AM103" s="27">
        <v>122.4085</v>
      </c>
      <c r="AN103" s="27">
        <f t="shared" si="78"/>
        <v>4.9265896276446952E-3</v>
      </c>
      <c r="AO103" s="26">
        <v>38656</v>
      </c>
      <c r="AP103" s="27">
        <v>316.29000000000002</v>
      </c>
      <c r="AQ103" s="27">
        <f t="shared" si="79"/>
        <v>-5.0094603117397996E-2</v>
      </c>
      <c r="AR103" s="26">
        <v>38656</v>
      </c>
      <c r="AS103" s="27">
        <v>1221</v>
      </c>
      <c r="AT103" s="27">
        <f t="shared" si="80"/>
        <v>-7.9139379560264622E-3</v>
      </c>
      <c r="AU103" s="26">
        <v>38656</v>
      </c>
      <c r="AV103" s="27">
        <v>779.55</v>
      </c>
      <c r="AW103" s="27">
        <f t="shared" si="81"/>
        <v>-6.9806249442696533E-3</v>
      </c>
      <c r="AY103" s="27">
        <f t="shared" si="82"/>
        <v>-1.5684661058322891E-2</v>
      </c>
      <c r="AZ103" s="27">
        <f t="shared" si="83"/>
        <v>-1.8640537680628899E-2</v>
      </c>
      <c r="BA103" s="27">
        <f t="shared" si="47"/>
        <v>9.3331301175680892E-4</v>
      </c>
      <c r="BC103" s="26"/>
      <c r="BE103" s="27" t="e">
        <f t="shared" si="84"/>
        <v>#DIV/0!</v>
      </c>
      <c r="BF103" s="26">
        <v>38656</v>
      </c>
      <c r="BG103" s="27">
        <v>776.82</v>
      </c>
      <c r="BH103" s="27">
        <f t="shared" si="85"/>
        <v>-5.6322162771049733E-3</v>
      </c>
      <c r="BI103" s="26"/>
      <c r="BK103" s="27" t="e">
        <f t="shared" si="86"/>
        <v>#DIV/0!</v>
      </c>
      <c r="BL103" s="26">
        <v>38656</v>
      </c>
      <c r="BM103" s="27">
        <v>268.12</v>
      </c>
      <c r="BN103" s="27">
        <f t="shared" si="45"/>
        <v>-6.7089079388749084E-4</v>
      </c>
      <c r="BP103" s="26">
        <v>38625</v>
      </c>
      <c r="BQ103" s="27">
        <v>1.2330000000000001E-2</v>
      </c>
      <c r="BR103" s="27">
        <f t="shared" si="46"/>
        <v>1.2330000000000001E-2</v>
      </c>
      <c r="BT103" s="26">
        <v>38656</v>
      </c>
      <c r="BU103" s="27">
        <v>794.33</v>
      </c>
      <c r="BV103" s="27">
        <f t="shared" si="48"/>
        <v>-1.6273050391965027E-2</v>
      </c>
      <c r="BX103" s="6">
        <f>VLOOKUP($A103,Replications!$A:$AK,MATCH(BX$2,Replications!$1:$1,0),FALSE)</f>
        <v>-5.7000000000000002E-2</v>
      </c>
      <c r="BY103" s="6" t="str">
        <f>VLOOKUP($A103,Replications!$A:$AK,MATCH(BY$2,Replications!$1:$1,0),FALSE)</f>
        <v/>
      </c>
      <c r="BZ103" s="6">
        <f>VLOOKUP($A103,Replications!$A:$AK,MATCH(BZ$2,Replications!$1:$1,0),FALSE)</f>
        <v>-1.8599999999999998E-2</v>
      </c>
      <c r="CA103" s="6" t="str">
        <f>VLOOKUP($A103,Replications!$A:$AK,MATCH(CA$2,Replications!$1:$1,0),FALSE)</f>
        <v/>
      </c>
      <c r="CB103" s="6" t="str">
        <f>VLOOKUP($A103,Replications!$A:$AK,MATCH(CB$2,Replications!$1:$1,0),FALSE)</f>
        <v/>
      </c>
      <c r="CC103" s="6" t="str">
        <f>VLOOKUP($A103,Replications!$A:$AK,MATCH(CC$2,Replications!$1:$1,0),FALSE)</f>
        <v/>
      </c>
      <c r="CD103" s="6" t="str">
        <f>VLOOKUP($A103,Replications!$A:$AK,MATCH(CD$2,Replications!$1:$1,0),FALSE)</f>
        <v/>
      </c>
      <c r="CE103" s="6">
        <f>VLOOKUP($A103,Replications!$A:$AK,MATCH(CE$2,Replications!$1:$1,0),FALSE)</f>
        <v>-1.67E-2</v>
      </c>
      <c r="CF103" s="6">
        <f>VLOOKUP($A103,Replications!$A:$AK,MATCH(CF$2,Replications!$1:$1,0),FALSE)</f>
        <v>-3.78E-2</v>
      </c>
      <c r="CG103" s="6" t="str">
        <f>VLOOKUP($A103,Replications!$A:$AK,MATCH(CG$2,Replications!$1:$1,0),FALSE)</f>
        <v>NA</v>
      </c>
      <c r="CH103" s="113" t="e">
        <f>VLOOKUP($A103,'[1]Formated Data'!$A:$ZZ,MATCH(CH$1,'[1]Formated Data'!$1:$1,0),FALSE)</f>
        <v>#N/A</v>
      </c>
      <c r="CI103" s="113" t="e">
        <f>VLOOKUP($A103,'[1]Formated Data'!$A:$ZZ,MATCH(CI$1,'[1]Formated Data'!$1:$1,0),FALSE)</f>
        <v>#N/A</v>
      </c>
      <c r="CJ103" s="113" t="e">
        <f>VLOOKUP($A103,'[1]Formated Data'!$A:$ZZ,MATCH(CJ$1,'[1]Formated Data'!$1:$1,0),FALSE)</f>
        <v>#N/A</v>
      </c>
      <c r="CK103" s="113" t="e">
        <f>VLOOKUP($A103,'[1]Formated Data'!$A:$ZZ,MATCH(CK$1,'[1]Formated Data'!$1:$1,0),FALSE)</f>
        <v>#N/A</v>
      </c>
      <c r="CL103" s="113" t="e">
        <f>VLOOKUP($A103,'[1]Formated Data'!$A:$ZZ,MATCH(CL$1,'[1]Formated Data'!$1:$1,0),FALSE)</f>
        <v>#N/A</v>
      </c>
      <c r="CM103" s="113" t="e">
        <f>VLOOKUP($A103,'[1]Formated Data'!$A:$ZZ,MATCH(CM$1,'[1]Formated Data'!$1:$1,0),FALSE)</f>
        <v>#N/A</v>
      </c>
      <c r="CN103" s="113" t="e">
        <f>VLOOKUP($A103,'[1]Formated Data'!$A:$ZZ,MATCH(CN$1,'[1]Formated Data'!$1:$1,0),FALSE)</f>
        <v>#N/A</v>
      </c>
      <c r="CO103" s="113" t="e">
        <f>VLOOKUP($A103,'[1]Formated Data'!$A:$ZZ,MATCH(CO$1,'[1]Formated Data'!$1:$1,0),FALSE)</f>
        <v>#N/A</v>
      </c>
      <c r="CP103" s="113" t="e">
        <f>VLOOKUP($A103,'[1]Formated Data'!$A:$ZZ,MATCH(CP$1,'[1]Formated Data'!$1:$1,0),FALSE)</f>
        <v>#N/A</v>
      </c>
      <c r="CQ103" s="113" t="e">
        <f>VLOOKUP($A103,'[1]Formated Data'!$A:$ZZ,MATCH(CQ$1,'[1]Formated Data'!$1:$1,0),FALSE)</f>
        <v>#N/A</v>
      </c>
      <c r="CR103" s="113" t="e">
        <f>VLOOKUP($A103,'[1]Formated Data'!$A:$ZZ,MATCH(CR$1,'[1]Formated Data'!$1:$1,0),FALSE)</f>
        <v>#N/A</v>
      </c>
      <c r="CS103" s="113" t="e">
        <f>VLOOKUP($A103,'[1]Formated Data'!$A:$ZZ,MATCH(CS$1,'[1]Formated Data'!$1:$1,0),FALSE)</f>
        <v>#N/A</v>
      </c>
      <c r="CT103" s="113" t="e">
        <f>VLOOKUP($A103,'[1]Formated Data'!$A:$ZZ,MATCH(CT$1,'[1]Formated Data'!$1:$1,0),FALSE)</f>
        <v>#N/A</v>
      </c>
      <c r="CU103" s="113" t="e">
        <f>VLOOKUP($A103,'[1]Formated Data'!$A:$ZZ,MATCH(CU$1,'[1]Formated Data'!$1:$1,0),FALSE)</f>
        <v>#N/A</v>
      </c>
      <c r="CV103" s="113" t="e">
        <f>VLOOKUP($A103,'[1]Formated Data'!$A:$ZZ,MATCH(CV$1,'[1]Formated Data'!$1:$1,0),FALSE)</f>
        <v>#N/A</v>
      </c>
      <c r="CW103" s="113" t="e">
        <f>VLOOKUP($A103,'[1]Formated Data'!$A:$ZZ,MATCH(CW$1,'[1]Formated Data'!$1:$1,0),FALSE)</f>
        <v>#N/A</v>
      </c>
      <c r="CX103" s="113" t="e">
        <f>VLOOKUP($A103,'[1]Formated Data'!$A:$ZZ,MATCH(CX$1,'[1]Formated Data'!$1:$1,0),FALSE)</f>
        <v>#N/A</v>
      </c>
      <c r="CY103" s="113" t="e">
        <f>VLOOKUP($A103,'[1]Formated Data'!$A:$ZZ,MATCH(CY$1,'[1]Formated Data'!$1:$1,0),FALSE)</f>
        <v>#N/A</v>
      </c>
      <c r="CZ103" s="113" t="e">
        <f>VLOOKUP($A103,'[1]Formated Data'!$A:$ZZ,MATCH(CZ$1,'[1]Formated Data'!$1:$1,0),FALSE)</f>
        <v>#N/A</v>
      </c>
      <c r="DA103" s="113" t="e">
        <f>VLOOKUP($A103,'[1]Formated Data'!$A:$ZZ,MATCH(DA$1,'[1]Formated Data'!$1:$1,0),FALSE)</f>
        <v>#N/A</v>
      </c>
      <c r="DB103" s="113" t="e">
        <f>VLOOKUP($A103,'[1]Formated Data'!$A:$ZZ,MATCH(DB$1,'[1]Formated Data'!$1:$1,0),FALSE)</f>
        <v>#N/A</v>
      </c>
      <c r="DC103" s="113" t="e">
        <f>VLOOKUP($A103,'[1]Formated Data'!$A:$ZZ,MATCH(DC$1,'[1]Formated Data'!$1:$1,0),FALSE)</f>
        <v>#N/A</v>
      </c>
      <c r="DD103" s="113" t="e">
        <f>VLOOKUP($A103,'[1]Formated Data'!$A:$ZZ,MATCH(DD$1,'[1]Formated Data'!$1:$1,0),FALSE)</f>
        <v>#N/A</v>
      </c>
      <c r="DF103" s="26">
        <v>38656</v>
      </c>
      <c r="DG103" s="27">
        <v>4364.0083999999997</v>
      </c>
      <c r="DH103" s="27">
        <f t="shared" si="49"/>
        <v>-1.4450000586044398E-2</v>
      </c>
      <c r="DI103" s="26">
        <v>38656</v>
      </c>
      <c r="DJ103" s="27">
        <v>7967.8</v>
      </c>
      <c r="DK103" s="27">
        <f t="shared" si="50"/>
        <v>-1.4070390310721659E-2</v>
      </c>
      <c r="DL103" s="26">
        <v>38656</v>
      </c>
      <c r="DM103" s="27">
        <v>9989.82</v>
      </c>
      <c r="DN103" s="27">
        <f t="shared" si="51"/>
        <v>-6.3400427311320895E-3</v>
      </c>
      <c r="DO103" s="26">
        <v>38656</v>
      </c>
      <c r="DP103" s="27">
        <v>5917.59</v>
      </c>
      <c r="DQ103" s="27">
        <f t="shared" si="52"/>
        <v>-3.549616328235139E-3</v>
      </c>
      <c r="DR103" s="26">
        <v>38656</v>
      </c>
      <c r="DS103" s="27">
        <v>6627.07</v>
      </c>
      <c r="DT103" s="27">
        <f t="shared" si="53"/>
        <v>-2.2119029595822348E-2</v>
      </c>
      <c r="DU103" s="26">
        <v>38656</v>
      </c>
      <c r="DV103" s="27">
        <v>4528.9799999999996</v>
      </c>
      <c r="DW103" s="27">
        <f t="shared" si="54"/>
        <v>-7.4133891102623473E-4</v>
      </c>
      <c r="DX103" s="26">
        <v>38656</v>
      </c>
      <c r="DY103" s="27">
        <v>3466</v>
      </c>
      <c r="DZ103" s="27">
        <f t="shared" si="55"/>
        <v>6.3177943465031472E-3</v>
      </c>
      <c r="EA103" s="26">
        <v>38656</v>
      </c>
      <c r="EB103" s="27">
        <v>4546.04</v>
      </c>
      <c r="EC103" s="27">
        <f t="shared" si="56"/>
        <v>-1.5699732600058525E-2</v>
      </c>
      <c r="ED103" s="26">
        <v>38656</v>
      </c>
      <c r="EE103" s="27">
        <v>10211.82</v>
      </c>
      <c r="EF103" s="27">
        <f t="shared" si="57"/>
        <v>-2.8820164985553842E-2</v>
      </c>
      <c r="EG103" s="26">
        <v>38656</v>
      </c>
      <c r="EH103" s="27">
        <v>3045.62</v>
      </c>
      <c r="EI103" s="27">
        <f t="shared" si="58"/>
        <v>-1.1957904025330257E-2</v>
      </c>
      <c r="EK103" s="26">
        <v>38656</v>
      </c>
      <c r="EL103" s="27">
        <v>90.07</v>
      </c>
      <c r="EM103" s="27">
        <f t="shared" si="59"/>
        <v>6.1438784629133103E-3</v>
      </c>
      <c r="EO103" s="26">
        <v>38656</v>
      </c>
      <c r="EP103" s="27">
        <v>6054.6578</v>
      </c>
      <c r="EQ103" s="27">
        <f t="shared" si="60"/>
        <v>-2.8724306862181859E-2</v>
      </c>
      <c r="ES103" s="26">
        <v>38656</v>
      </c>
      <c r="ET103" s="27">
        <v>683.74839999999995</v>
      </c>
      <c r="EU103" s="27">
        <f t="shared" si="61"/>
        <v>-6.5377524802238907E-2</v>
      </c>
      <c r="EW103" s="26">
        <v>38656</v>
      </c>
      <c r="EX103" s="27">
        <v>1296.9425000000001</v>
      </c>
      <c r="EY103" s="27">
        <f t="shared" si="62"/>
        <v>-2.4097067292957686E-2</v>
      </c>
      <c r="FA103" s="26">
        <v>38656</v>
      </c>
      <c r="FB103" s="27">
        <v>115.02970000000001</v>
      </c>
      <c r="FC103" s="27">
        <f t="shared" si="63"/>
        <v>-2.5058841577369484E-2</v>
      </c>
      <c r="FE103" s="26">
        <v>38656</v>
      </c>
      <c r="FF103" s="27">
        <v>902.08579999999995</v>
      </c>
      <c r="FG103" s="27">
        <f t="shared" si="64"/>
        <v>1.2610061759971147E-2</v>
      </c>
      <c r="FI103" s="6" t="e">
        <f>VLOOKUP($A103,Funds!$A:$CD,MATCH(Factors!FI$1,Funds!$1:$1,0),FALSE)</f>
        <v>#N/A</v>
      </c>
      <c r="FJ103" s="6" t="e">
        <f>VLOOKUP($A103,Funds!$A:$CD,MATCH(Factors!FJ$1,Funds!$1:$1,0),FALSE)</f>
        <v>#DIV/0!</v>
      </c>
    </row>
    <row r="104" spans="1:166" x14ac:dyDescent="0.25">
      <c r="A104" s="26">
        <f t="shared" si="65"/>
        <v>38625</v>
      </c>
      <c r="B104" s="26">
        <v>38625</v>
      </c>
      <c r="C104" s="27">
        <v>745.36419999999998</v>
      </c>
      <c r="D104" s="27">
        <f t="shared" si="66"/>
        <v>1.3987551324192049E-2</v>
      </c>
      <c r="E104" s="26">
        <v>38625</v>
      </c>
      <c r="F104" s="27">
        <v>519.9</v>
      </c>
      <c r="G104" s="27">
        <f t="shared" si="67"/>
        <v>4.5885679405430757E-3</v>
      </c>
      <c r="H104" s="26">
        <v>38625</v>
      </c>
      <c r="I104" s="27">
        <v>1234.2119</v>
      </c>
      <c r="J104" s="27">
        <f t="shared" si="68"/>
        <v>2.6110698834342028E-2</v>
      </c>
      <c r="K104" s="26">
        <v>38625</v>
      </c>
      <c r="L104" s="27">
        <v>1721.49</v>
      </c>
      <c r="M104" s="27">
        <f t="shared" si="69"/>
        <v>5.9428397928407151E-3</v>
      </c>
      <c r="N104" s="26">
        <v>38625</v>
      </c>
      <c r="O104" s="27">
        <v>1283.98</v>
      </c>
      <c r="P104" s="27">
        <f t="shared" si="70"/>
        <v>6.5378947038348123E-3</v>
      </c>
      <c r="Q104" s="26"/>
      <c r="S104" s="27" t="e">
        <f t="shared" si="71"/>
        <v>#DIV/0!</v>
      </c>
      <c r="T104" s="26">
        <v>38625</v>
      </c>
      <c r="U104" s="27">
        <v>1309.6849999999999</v>
      </c>
      <c r="V104" s="27">
        <f t="shared" si="72"/>
        <v>8.0958792752681141E-3</v>
      </c>
      <c r="W104" s="26">
        <v>38625</v>
      </c>
      <c r="X104" s="27">
        <v>101.91330000000001</v>
      </c>
      <c r="Y104" s="27">
        <f t="shared" si="73"/>
        <v>5.232672295307772E-4</v>
      </c>
      <c r="Z104" s="26">
        <v>38625</v>
      </c>
      <c r="AA104" s="27">
        <v>141.41999999999999</v>
      </c>
      <c r="AB104" s="27">
        <f t="shared" si="74"/>
        <v>2.1820809248554784E-2</v>
      </c>
      <c r="AC104" s="26">
        <v>38625</v>
      </c>
      <c r="AD104" s="27">
        <v>819.07</v>
      </c>
      <c r="AE104" s="27">
        <f t="shared" si="75"/>
        <v>1.2729127384006667E-2</v>
      </c>
      <c r="AF104" s="26">
        <v>38625</v>
      </c>
      <c r="AG104" s="27">
        <v>243.5926</v>
      </c>
      <c r="AH104" s="27">
        <f t="shared" si="76"/>
        <v>9.7395572099501226E-3</v>
      </c>
      <c r="AI104" s="26">
        <v>38625</v>
      </c>
      <c r="AJ104" s="27">
        <v>61.56</v>
      </c>
      <c r="AK104" s="27">
        <f t="shared" si="77"/>
        <v>-2.2391615054787928E-2</v>
      </c>
      <c r="AL104" s="26">
        <v>38625</v>
      </c>
      <c r="AM104" s="27">
        <v>121.80840000000001</v>
      </c>
      <c r="AN104" s="27">
        <f t="shared" si="78"/>
        <v>1.1615333635634384E-2</v>
      </c>
      <c r="AO104" s="26">
        <v>38625</v>
      </c>
      <c r="AP104" s="27">
        <v>332.97</v>
      </c>
      <c r="AQ104" s="27">
        <f t="shared" si="79"/>
        <v>1.0776516301378214E-2</v>
      </c>
      <c r="AR104" s="26">
        <v>38625</v>
      </c>
      <c r="AS104" s="27">
        <v>1230.74</v>
      </c>
      <c r="AT104" s="27">
        <f t="shared" si="80"/>
        <v>-1.0301153954404674E-2</v>
      </c>
      <c r="AU104" s="26">
        <v>38625</v>
      </c>
      <c r="AV104" s="27">
        <v>785.03</v>
      </c>
      <c r="AW104" s="27">
        <f t="shared" si="81"/>
        <v>-9.9755340883296295E-3</v>
      </c>
      <c r="AY104" s="27">
        <f t="shared" si="82"/>
        <v>9.3989833836489733E-3</v>
      </c>
      <c r="AZ104" s="27">
        <f t="shared" si="83"/>
        <v>-5.9505491099409724E-4</v>
      </c>
      <c r="BA104" s="27">
        <f t="shared" si="47"/>
        <v>3.2561986607504423E-4</v>
      </c>
      <c r="BC104" s="26"/>
      <c r="BE104" s="27" t="e">
        <f t="shared" si="84"/>
        <v>#DIV/0!</v>
      </c>
      <c r="BF104" s="26">
        <v>38625</v>
      </c>
      <c r="BG104" s="27">
        <v>781.22</v>
      </c>
      <c r="BH104" s="27">
        <f t="shared" si="85"/>
        <v>-1.5209417057552299E-3</v>
      </c>
      <c r="BI104" s="26"/>
      <c r="BK104" s="27" t="e">
        <f t="shared" si="86"/>
        <v>#DIV/0!</v>
      </c>
      <c r="BL104" s="26">
        <v>38625</v>
      </c>
      <c r="BM104" s="27">
        <v>268.3</v>
      </c>
      <c r="BN104" s="27">
        <f t="shared" si="45"/>
        <v>1.1041187775558736E-2</v>
      </c>
      <c r="BP104" s="26">
        <v>38595</v>
      </c>
      <c r="BQ104" s="27">
        <v>7.26E-3</v>
      </c>
      <c r="BR104" s="27">
        <f t="shared" si="46"/>
        <v>7.26E-3</v>
      </c>
      <c r="BT104" s="26">
        <v>38625</v>
      </c>
      <c r="BU104" s="27">
        <v>807.47</v>
      </c>
      <c r="BV104" s="27">
        <f t="shared" si="48"/>
        <v>1.2704743271377383E-2</v>
      </c>
      <c r="BX104" s="6">
        <f>VLOOKUP($A104,Replications!$A:$AK,MATCH(BX$2,Replications!$1:$1,0),FALSE)</f>
        <v>3.44E-2</v>
      </c>
      <c r="BY104" s="6" t="str">
        <f>VLOOKUP($A104,Replications!$A:$AK,MATCH(BY$2,Replications!$1:$1,0),FALSE)</f>
        <v/>
      </c>
      <c r="BZ104" s="6">
        <f>VLOOKUP($A104,Replications!$A:$AK,MATCH(BZ$2,Replications!$1:$1,0),FALSE)</f>
        <v>2.07E-2</v>
      </c>
      <c r="CA104" s="6" t="str">
        <f>VLOOKUP($A104,Replications!$A:$AK,MATCH(CA$2,Replications!$1:$1,0),FALSE)</f>
        <v/>
      </c>
      <c r="CB104" s="6" t="str">
        <f>VLOOKUP($A104,Replications!$A:$AK,MATCH(CB$2,Replications!$1:$1,0),FALSE)</f>
        <v/>
      </c>
      <c r="CC104" s="6" t="str">
        <f>VLOOKUP($A104,Replications!$A:$AK,MATCH(CC$2,Replications!$1:$1,0),FALSE)</f>
        <v/>
      </c>
      <c r="CD104" s="6" t="str">
        <f>VLOOKUP($A104,Replications!$A:$AK,MATCH(CD$2,Replications!$1:$1,0),FALSE)</f>
        <v/>
      </c>
      <c r="CE104" s="6">
        <f>VLOOKUP($A104,Replications!$A:$AK,MATCH(CE$2,Replications!$1:$1,0),FALSE)</f>
        <v>8.2000000000000007E-3</v>
      </c>
      <c r="CF104" s="6">
        <f>VLOOKUP($A104,Replications!$A:$AK,MATCH(CF$2,Replications!$1:$1,0),FALSE)</f>
        <v>2.7549999999999998E-2</v>
      </c>
      <c r="CG104" s="6" t="str">
        <f>VLOOKUP($A104,Replications!$A:$AK,MATCH(CG$2,Replications!$1:$1,0),FALSE)</f>
        <v>NA</v>
      </c>
      <c r="CH104" s="113" t="e">
        <f>VLOOKUP($A104,'[1]Formated Data'!$A:$ZZ,MATCH(CH$1,'[1]Formated Data'!$1:$1,0),FALSE)</f>
        <v>#N/A</v>
      </c>
      <c r="CI104" s="113" t="e">
        <f>VLOOKUP($A104,'[1]Formated Data'!$A:$ZZ,MATCH(CI$1,'[1]Formated Data'!$1:$1,0),FALSE)</f>
        <v>#N/A</v>
      </c>
      <c r="CJ104" s="113" t="e">
        <f>VLOOKUP($A104,'[1]Formated Data'!$A:$ZZ,MATCH(CJ$1,'[1]Formated Data'!$1:$1,0),FALSE)</f>
        <v>#N/A</v>
      </c>
      <c r="CK104" s="113" t="e">
        <f>VLOOKUP($A104,'[1]Formated Data'!$A:$ZZ,MATCH(CK$1,'[1]Formated Data'!$1:$1,0),FALSE)</f>
        <v>#N/A</v>
      </c>
      <c r="CL104" s="113" t="e">
        <f>VLOOKUP($A104,'[1]Formated Data'!$A:$ZZ,MATCH(CL$1,'[1]Formated Data'!$1:$1,0),FALSE)</f>
        <v>#N/A</v>
      </c>
      <c r="CM104" s="113" t="e">
        <f>VLOOKUP($A104,'[1]Formated Data'!$A:$ZZ,MATCH(CM$1,'[1]Formated Data'!$1:$1,0),FALSE)</f>
        <v>#N/A</v>
      </c>
      <c r="CN104" s="113" t="e">
        <f>VLOOKUP($A104,'[1]Formated Data'!$A:$ZZ,MATCH(CN$1,'[1]Formated Data'!$1:$1,0),FALSE)</f>
        <v>#N/A</v>
      </c>
      <c r="CO104" s="113" t="e">
        <f>VLOOKUP($A104,'[1]Formated Data'!$A:$ZZ,MATCH(CO$1,'[1]Formated Data'!$1:$1,0),FALSE)</f>
        <v>#N/A</v>
      </c>
      <c r="CP104" s="113" t="e">
        <f>VLOOKUP($A104,'[1]Formated Data'!$A:$ZZ,MATCH(CP$1,'[1]Formated Data'!$1:$1,0),FALSE)</f>
        <v>#N/A</v>
      </c>
      <c r="CQ104" s="113" t="e">
        <f>VLOOKUP($A104,'[1]Formated Data'!$A:$ZZ,MATCH(CQ$1,'[1]Formated Data'!$1:$1,0),FALSE)</f>
        <v>#N/A</v>
      </c>
      <c r="CR104" s="113" t="e">
        <f>VLOOKUP($A104,'[1]Formated Data'!$A:$ZZ,MATCH(CR$1,'[1]Formated Data'!$1:$1,0),FALSE)</f>
        <v>#N/A</v>
      </c>
      <c r="CS104" s="113" t="e">
        <f>VLOOKUP($A104,'[1]Formated Data'!$A:$ZZ,MATCH(CS$1,'[1]Formated Data'!$1:$1,0),FALSE)</f>
        <v>#N/A</v>
      </c>
      <c r="CT104" s="113" t="e">
        <f>VLOOKUP($A104,'[1]Formated Data'!$A:$ZZ,MATCH(CT$1,'[1]Formated Data'!$1:$1,0),FALSE)</f>
        <v>#N/A</v>
      </c>
      <c r="CU104" s="113" t="e">
        <f>VLOOKUP($A104,'[1]Formated Data'!$A:$ZZ,MATCH(CU$1,'[1]Formated Data'!$1:$1,0),FALSE)</f>
        <v>#N/A</v>
      </c>
      <c r="CV104" s="113" t="e">
        <f>VLOOKUP($A104,'[1]Formated Data'!$A:$ZZ,MATCH(CV$1,'[1]Formated Data'!$1:$1,0),FALSE)</f>
        <v>#N/A</v>
      </c>
      <c r="CW104" s="113" t="e">
        <f>VLOOKUP($A104,'[1]Formated Data'!$A:$ZZ,MATCH(CW$1,'[1]Formated Data'!$1:$1,0),FALSE)</f>
        <v>#N/A</v>
      </c>
      <c r="CX104" s="113" t="e">
        <f>VLOOKUP($A104,'[1]Formated Data'!$A:$ZZ,MATCH(CX$1,'[1]Formated Data'!$1:$1,0),FALSE)</f>
        <v>#N/A</v>
      </c>
      <c r="CY104" s="113" t="e">
        <f>VLOOKUP($A104,'[1]Formated Data'!$A:$ZZ,MATCH(CY$1,'[1]Formated Data'!$1:$1,0),FALSE)</f>
        <v>#N/A</v>
      </c>
      <c r="CZ104" s="113" t="e">
        <f>VLOOKUP($A104,'[1]Formated Data'!$A:$ZZ,MATCH(CZ$1,'[1]Formated Data'!$1:$1,0),FALSE)</f>
        <v>#N/A</v>
      </c>
      <c r="DA104" s="113" t="e">
        <f>VLOOKUP($A104,'[1]Formated Data'!$A:$ZZ,MATCH(DA$1,'[1]Formated Data'!$1:$1,0),FALSE)</f>
        <v>#N/A</v>
      </c>
      <c r="DB104" s="113" t="e">
        <f>VLOOKUP($A104,'[1]Formated Data'!$A:$ZZ,MATCH(DB$1,'[1]Formated Data'!$1:$1,0),FALSE)</f>
        <v>#N/A</v>
      </c>
      <c r="DC104" s="113" t="e">
        <f>VLOOKUP($A104,'[1]Formated Data'!$A:$ZZ,MATCH(DC$1,'[1]Formated Data'!$1:$1,0),FALSE)</f>
        <v>#N/A</v>
      </c>
      <c r="DD104" s="113" t="e">
        <f>VLOOKUP($A104,'[1]Formated Data'!$A:$ZZ,MATCH(DD$1,'[1]Formated Data'!$1:$1,0),FALSE)</f>
        <v>#N/A</v>
      </c>
      <c r="DF104" s="26">
        <v>38625</v>
      </c>
      <c r="DG104" s="27">
        <v>4427.9929000000002</v>
      </c>
      <c r="DH104" s="27">
        <f t="shared" si="49"/>
        <v>1.545000020983256E-2</v>
      </c>
      <c r="DI104" s="26">
        <v>38625</v>
      </c>
      <c r="DJ104" s="27">
        <v>8081.51</v>
      </c>
      <c r="DK104" s="27">
        <f t="shared" si="50"/>
        <v>1.9280734148605649E-2</v>
      </c>
      <c r="DL104" s="26">
        <v>38625</v>
      </c>
      <c r="DM104" s="27">
        <v>10053.56</v>
      </c>
      <c r="DN104" s="27">
        <f t="shared" si="51"/>
        <v>2.1080641885029339E-2</v>
      </c>
      <c r="DO104" s="26">
        <v>38625</v>
      </c>
      <c r="DP104" s="27">
        <v>5938.67</v>
      </c>
      <c r="DQ104" s="27">
        <f t="shared" si="52"/>
        <v>1.1750174625619669E-2</v>
      </c>
      <c r="DR104" s="26">
        <v>38625</v>
      </c>
      <c r="DS104" s="27">
        <v>6776.97</v>
      </c>
      <c r="DT104" s="27">
        <f t="shared" si="53"/>
        <v>2.6399966074279302E-2</v>
      </c>
      <c r="DU104" s="26">
        <v>38625</v>
      </c>
      <c r="DV104" s="27">
        <v>4532.34</v>
      </c>
      <c r="DW104" s="27">
        <f t="shared" si="54"/>
        <v>1.2650478582217017E-2</v>
      </c>
      <c r="DX104" s="26">
        <v>38625</v>
      </c>
      <c r="DY104" s="27">
        <v>3444.24</v>
      </c>
      <c r="DZ104" s="27">
        <f t="shared" si="55"/>
        <v>7.0406062874250885E-3</v>
      </c>
      <c r="EA104" s="26">
        <v>38625</v>
      </c>
      <c r="EB104" s="27">
        <v>4618.55</v>
      </c>
      <c r="EC104" s="27">
        <f t="shared" si="56"/>
        <v>6.2989689823167438E-3</v>
      </c>
      <c r="ED104" s="26">
        <v>38625</v>
      </c>
      <c r="EE104" s="27">
        <v>10514.86</v>
      </c>
      <c r="EF104" s="27">
        <f t="shared" si="57"/>
        <v>2.1320284089143104E-2</v>
      </c>
      <c r="EG104" s="26">
        <v>38625</v>
      </c>
      <c r="EH104" s="27">
        <v>3082.48</v>
      </c>
      <c r="EI104" s="27">
        <f t="shared" si="58"/>
        <v>6.037898419702481E-3</v>
      </c>
      <c r="EK104" s="26">
        <v>38625</v>
      </c>
      <c r="EL104" s="27">
        <v>89.52</v>
      </c>
      <c r="EM104" s="27">
        <f t="shared" si="59"/>
        <v>2.2151176067595424E-2</v>
      </c>
      <c r="EO104" s="26">
        <v>38625</v>
      </c>
      <c r="EP104" s="27">
        <v>6233.7169999999996</v>
      </c>
      <c r="EQ104" s="27">
        <f t="shared" si="60"/>
        <v>3.5407425739696352E-2</v>
      </c>
      <c r="ES104" s="26">
        <v>38625</v>
      </c>
      <c r="ET104" s="27">
        <v>731.57709999999997</v>
      </c>
      <c r="EU104" s="27">
        <f t="shared" si="61"/>
        <v>9.3082569912184443E-2</v>
      </c>
      <c r="EW104" s="26">
        <v>38625</v>
      </c>
      <c r="EX104" s="27">
        <v>1328.9666999999999</v>
      </c>
      <c r="EY104" s="27">
        <f t="shared" si="62"/>
        <v>2.6245595296047863E-2</v>
      </c>
      <c r="FA104" s="26">
        <v>38625</v>
      </c>
      <c r="FB104" s="27">
        <v>117.9863</v>
      </c>
      <c r="FC104" s="27">
        <f t="shared" si="63"/>
        <v>4.4957891278105233E-2</v>
      </c>
      <c r="FE104" s="26">
        <v>38625</v>
      </c>
      <c r="FF104" s="27">
        <v>890.85209999999995</v>
      </c>
      <c r="FG104" s="27">
        <f t="shared" si="64"/>
        <v>8.2723212918412559E-2</v>
      </c>
      <c r="FI104" s="6" t="e">
        <f>VLOOKUP($A104,Funds!$A:$CD,MATCH(Factors!FI$1,Funds!$1:$1,0),FALSE)</f>
        <v>#N/A</v>
      </c>
      <c r="FJ104" s="6" t="e">
        <f>VLOOKUP($A104,Funds!$A:$CD,MATCH(Factors!FJ$1,Funds!$1:$1,0),FALSE)</f>
        <v>#DIV/0!</v>
      </c>
    </row>
    <row r="105" spans="1:166" x14ac:dyDescent="0.25">
      <c r="A105" s="26">
        <f t="shared" si="65"/>
        <v>38595</v>
      </c>
      <c r="B105" s="26">
        <v>38595</v>
      </c>
      <c r="C105" s="27">
        <v>735.08219999999994</v>
      </c>
      <c r="D105" s="27">
        <f t="shared" si="66"/>
        <v>-4.3401850094781924E-3</v>
      </c>
      <c r="E105" s="26">
        <v>38595</v>
      </c>
      <c r="F105" s="27">
        <v>517.52530000000002</v>
      </c>
      <c r="G105" s="27">
        <f t="shared" si="67"/>
        <v>-1.2888659665607816E-2</v>
      </c>
      <c r="H105" s="26">
        <v>38595</v>
      </c>
      <c r="I105" s="27">
        <v>1202.8058000000001</v>
      </c>
      <c r="J105" s="27">
        <f t="shared" si="68"/>
        <v>5.8877769836793714E-3</v>
      </c>
      <c r="K105" s="26">
        <v>38595</v>
      </c>
      <c r="L105" s="27">
        <v>1711.3199</v>
      </c>
      <c r="M105" s="27">
        <f t="shared" si="69"/>
        <v>-1.7719078729592108E-2</v>
      </c>
      <c r="N105" s="26">
        <v>38595</v>
      </c>
      <c r="O105" s="27">
        <v>1275.6400000000001</v>
      </c>
      <c r="P105" s="27">
        <f t="shared" si="70"/>
        <v>-1.1445974535225223E-2</v>
      </c>
      <c r="Q105" s="26"/>
      <c r="S105" s="27" t="e">
        <f t="shared" si="71"/>
        <v>#DIV/0!</v>
      </c>
      <c r="T105" s="26">
        <v>38595</v>
      </c>
      <c r="U105" s="27">
        <v>1299.1670999999999</v>
      </c>
      <c r="V105" s="27">
        <f t="shared" si="72"/>
        <v>-9.1159522337863619E-3</v>
      </c>
      <c r="W105" s="26">
        <v>38595</v>
      </c>
      <c r="X105" s="27">
        <v>101.86</v>
      </c>
      <c r="Y105" s="27">
        <f t="shared" si="73"/>
        <v>-7.0929430612276523E-4</v>
      </c>
      <c r="Z105" s="26">
        <v>38595</v>
      </c>
      <c r="AA105" s="27">
        <v>138.4</v>
      </c>
      <c r="AB105" s="27">
        <f t="shared" si="74"/>
        <v>-1.3049989303287379E-2</v>
      </c>
      <c r="AC105" s="26">
        <v>38595</v>
      </c>
      <c r="AD105" s="27">
        <v>808.77499999999998</v>
      </c>
      <c r="AE105" s="27">
        <f t="shared" si="75"/>
        <v>1.7414589859159335E-3</v>
      </c>
      <c r="AF105" s="26">
        <v>38595</v>
      </c>
      <c r="AG105" s="27">
        <v>241.24299999999999</v>
      </c>
      <c r="AH105" s="27">
        <f t="shared" si="76"/>
        <v>4.2484924042236472E-2</v>
      </c>
      <c r="AI105" s="26">
        <v>38595</v>
      </c>
      <c r="AJ105" s="27">
        <v>62.97</v>
      </c>
      <c r="AK105" s="27">
        <f t="shared" si="77"/>
        <v>3.0264415418923551E-3</v>
      </c>
      <c r="AL105" s="26">
        <v>38595</v>
      </c>
      <c r="AM105" s="27">
        <v>120.4098</v>
      </c>
      <c r="AN105" s="27">
        <f t="shared" si="78"/>
        <v>-8.0846058033859913E-3</v>
      </c>
      <c r="AO105" s="26">
        <v>38595</v>
      </c>
      <c r="AP105" s="27">
        <v>329.42</v>
      </c>
      <c r="AQ105" s="27">
        <f t="shared" si="79"/>
        <v>5.5833333333333401E-2</v>
      </c>
      <c r="AR105" s="26">
        <v>38595</v>
      </c>
      <c r="AS105" s="27">
        <v>1243.55</v>
      </c>
      <c r="AT105" s="27">
        <f t="shared" si="80"/>
        <v>1.2819490571058134E-2</v>
      </c>
      <c r="AU105" s="26">
        <v>38595</v>
      </c>
      <c r="AV105" s="27">
        <v>792.94</v>
      </c>
      <c r="AW105" s="27">
        <f t="shared" si="81"/>
        <v>1.907938794334374E-3</v>
      </c>
      <c r="AY105" s="27">
        <f t="shared" si="82"/>
        <v>8.5484746561296232E-3</v>
      </c>
      <c r="AZ105" s="27">
        <f t="shared" si="83"/>
        <v>-6.2731041943668853E-3</v>
      </c>
      <c r="BA105" s="27">
        <f t="shared" si="47"/>
        <v>-1.091155177672376E-2</v>
      </c>
      <c r="BC105" s="26"/>
      <c r="BE105" s="27" t="e">
        <f t="shared" si="84"/>
        <v>#DIV/0!</v>
      </c>
      <c r="BF105" s="26">
        <v>38595</v>
      </c>
      <c r="BG105" s="27">
        <v>782.41</v>
      </c>
      <c r="BH105" s="27">
        <f t="shared" si="85"/>
        <v>7.870668555970628E-3</v>
      </c>
      <c r="BI105" s="26"/>
      <c r="BK105" s="27" t="e">
        <f t="shared" si="86"/>
        <v>#DIV/0!</v>
      </c>
      <c r="BL105" s="26">
        <v>38595</v>
      </c>
      <c r="BM105" s="27">
        <v>265.37</v>
      </c>
      <c r="BN105" s="27">
        <f t="shared" si="45"/>
        <v>7.1732199787459816E-3</v>
      </c>
      <c r="BP105" s="26">
        <v>38564</v>
      </c>
      <c r="BQ105" s="27">
        <v>1.2109999999999999E-2</v>
      </c>
      <c r="BR105" s="27">
        <f t="shared" si="46"/>
        <v>1.2109999999999999E-2</v>
      </c>
      <c r="BT105" s="26">
        <v>38595</v>
      </c>
      <c r="BU105" s="27">
        <v>797.34</v>
      </c>
      <c r="BV105" s="27">
        <f t="shared" si="48"/>
        <v>9.2400384790645163E-3</v>
      </c>
      <c r="BX105" s="6">
        <f>VLOOKUP($A105,Replications!$A:$AK,MATCH(BX$2,Replications!$1:$1,0),FALSE)</f>
        <v>2.64E-2</v>
      </c>
      <c r="BY105" s="6" t="str">
        <f>VLOOKUP($A105,Replications!$A:$AK,MATCH(BY$2,Replications!$1:$1,0),FALSE)</f>
        <v/>
      </c>
      <c r="BZ105" s="6">
        <f>VLOOKUP($A105,Replications!$A:$AK,MATCH(BZ$2,Replications!$1:$1,0),FALSE)</f>
        <v>-7.6E-3</v>
      </c>
      <c r="CA105" s="6" t="str">
        <f>VLOOKUP($A105,Replications!$A:$AK,MATCH(CA$2,Replications!$1:$1,0),FALSE)</f>
        <v/>
      </c>
      <c r="CB105" s="6" t="str">
        <f>VLOOKUP($A105,Replications!$A:$AK,MATCH(CB$2,Replications!$1:$1,0),FALSE)</f>
        <v/>
      </c>
      <c r="CC105" s="6" t="str">
        <f>VLOOKUP($A105,Replications!$A:$AK,MATCH(CC$2,Replications!$1:$1,0),FALSE)</f>
        <v/>
      </c>
      <c r="CD105" s="6" t="str">
        <f>VLOOKUP($A105,Replications!$A:$AK,MATCH(CD$2,Replications!$1:$1,0),FALSE)</f>
        <v/>
      </c>
      <c r="CE105" s="6">
        <f>VLOOKUP($A105,Replications!$A:$AK,MATCH(CE$2,Replications!$1:$1,0),FALSE)</f>
        <v>-8.9999999999999993E-3</v>
      </c>
      <c r="CF105" s="6">
        <f>VLOOKUP($A105,Replications!$A:$AK,MATCH(CF$2,Replications!$1:$1,0),FALSE)</f>
        <v>9.4000000000000004E-3</v>
      </c>
      <c r="CG105" s="6" t="str">
        <f>VLOOKUP($A105,Replications!$A:$AK,MATCH(CG$2,Replications!$1:$1,0),FALSE)</f>
        <v>NA</v>
      </c>
      <c r="CH105" s="113" t="e">
        <f>VLOOKUP($A105,'[1]Formated Data'!$A:$ZZ,MATCH(CH$1,'[1]Formated Data'!$1:$1,0),FALSE)</f>
        <v>#N/A</v>
      </c>
      <c r="CI105" s="113" t="e">
        <f>VLOOKUP($A105,'[1]Formated Data'!$A:$ZZ,MATCH(CI$1,'[1]Formated Data'!$1:$1,0),FALSE)</f>
        <v>#N/A</v>
      </c>
      <c r="CJ105" s="113" t="e">
        <f>VLOOKUP($A105,'[1]Formated Data'!$A:$ZZ,MATCH(CJ$1,'[1]Formated Data'!$1:$1,0),FALSE)</f>
        <v>#N/A</v>
      </c>
      <c r="CK105" s="113" t="e">
        <f>VLOOKUP($A105,'[1]Formated Data'!$A:$ZZ,MATCH(CK$1,'[1]Formated Data'!$1:$1,0),FALSE)</f>
        <v>#N/A</v>
      </c>
      <c r="CL105" s="113" t="e">
        <f>VLOOKUP($A105,'[1]Formated Data'!$A:$ZZ,MATCH(CL$1,'[1]Formated Data'!$1:$1,0),FALSE)</f>
        <v>#N/A</v>
      </c>
      <c r="CM105" s="113" t="e">
        <f>VLOOKUP($A105,'[1]Formated Data'!$A:$ZZ,MATCH(CM$1,'[1]Formated Data'!$1:$1,0),FALSE)</f>
        <v>#N/A</v>
      </c>
      <c r="CN105" s="113" t="e">
        <f>VLOOKUP($A105,'[1]Formated Data'!$A:$ZZ,MATCH(CN$1,'[1]Formated Data'!$1:$1,0),FALSE)</f>
        <v>#N/A</v>
      </c>
      <c r="CO105" s="113" t="e">
        <f>VLOOKUP($A105,'[1]Formated Data'!$A:$ZZ,MATCH(CO$1,'[1]Formated Data'!$1:$1,0),FALSE)</f>
        <v>#N/A</v>
      </c>
      <c r="CP105" s="113" t="e">
        <f>VLOOKUP($A105,'[1]Formated Data'!$A:$ZZ,MATCH(CP$1,'[1]Formated Data'!$1:$1,0),FALSE)</f>
        <v>#N/A</v>
      </c>
      <c r="CQ105" s="113" t="e">
        <f>VLOOKUP($A105,'[1]Formated Data'!$A:$ZZ,MATCH(CQ$1,'[1]Formated Data'!$1:$1,0),FALSE)</f>
        <v>#N/A</v>
      </c>
      <c r="CR105" s="113" t="e">
        <f>VLOOKUP($A105,'[1]Formated Data'!$A:$ZZ,MATCH(CR$1,'[1]Formated Data'!$1:$1,0),FALSE)</f>
        <v>#N/A</v>
      </c>
      <c r="CS105" s="113" t="e">
        <f>VLOOKUP($A105,'[1]Formated Data'!$A:$ZZ,MATCH(CS$1,'[1]Formated Data'!$1:$1,0),FALSE)</f>
        <v>#N/A</v>
      </c>
      <c r="CT105" s="113" t="e">
        <f>VLOOKUP($A105,'[1]Formated Data'!$A:$ZZ,MATCH(CT$1,'[1]Formated Data'!$1:$1,0),FALSE)</f>
        <v>#N/A</v>
      </c>
      <c r="CU105" s="113" t="e">
        <f>VLOOKUP($A105,'[1]Formated Data'!$A:$ZZ,MATCH(CU$1,'[1]Formated Data'!$1:$1,0),FALSE)</f>
        <v>#N/A</v>
      </c>
      <c r="CV105" s="113" t="e">
        <f>VLOOKUP($A105,'[1]Formated Data'!$A:$ZZ,MATCH(CV$1,'[1]Formated Data'!$1:$1,0),FALSE)</f>
        <v>#N/A</v>
      </c>
      <c r="CW105" s="113" t="e">
        <f>VLOOKUP($A105,'[1]Formated Data'!$A:$ZZ,MATCH(CW$1,'[1]Formated Data'!$1:$1,0),FALSE)</f>
        <v>#N/A</v>
      </c>
      <c r="CX105" s="113" t="e">
        <f>VLOOKUP($A105,'[1]Formated Data'!$A:$ZZ,MATCH(CX$1,'[1]Formated Data'!$1:$1,0),FALSE)</f>
        <v>#N/A</v>
      </c>
      <c r="CY105" s="113" t="e">
        <f>VLOOKUP($A105,'[1]Formated Data'!$A:$ZZ,MATCH(CY$1,'[1]Formated Data'!$1:$1,0),FALSE)</f>
        <v>#N/A</v>
      </c>
      <c r="CZ105" s="113" t="e">
        <f>VLOOKUP($A105,'[1]Formated Data'!$A:$ZZ,MATCH(CZ$1,'[1]Formated Data'!$1:$1,0),FALSE)</f>
        <v>#N/A</v>
      </c>
      <c r="DA105" s="113" t="e">
        <f>VLOOKUP($A105,'[1]Formated Data'!$A:$ZZ,MATCH(DA$1,'[1]Formated Data'!$1:$1,0),FALSE)</f>
        <v>#N/A</v>
      </c>
      <c r="DB105" s="113" t="e">
        <f>VLOOKUP($A105,'[1]Formated Data'!$A:$ZZ,MATCH(DB$1,'[1]Formated Data'!$1:$1,0),FALSE)</f>
        <v>#N/A</v>
      </c>
      <c r="DC105" s="113" t="e">
        <f>VLOOKUP($A105,'[1]Formated Data'!$A:$ZZ,MATCH(DC$1,'[1]Formated Data'!$1:$1,0),FALSE)</f>
        <v>#N/A</v>
      </c>
      <c r="DD105" s="113" t="e">
        <f>VLOOKUP($A105,'[1]Formated Data'!$A:$ZZ,MATCH(DD$1,'[1]Formated Data'!$1:$1,0),FALSE)</f>
        <v>#N/A</v>
      </c>
      <c r="DF105" s="26">
        <v>38595</v>
      </c>
      <c r="DG105" s="27">
        <v>4360.6212999999998</v>
      </c>
      <c r="DH105" s="27">
        <f t="shared" si="49"/>
        <v>8.4000008140050486E-3</v>
      </c>
      <c r="DI105" s="26">
        <v>38595</v>
      </c>
      <c r="DJ105" s="27">
        <v>7928.64</v>
      </c>
      <c r="DK105" s="27">
        <f t="shared" si="50"/>
        <v>8.2005048225175514E-3</v>
      </c>
      <c r="DL105" s="26">
        <v>38595</v>
      </c>
      <c r="DM105" s="27">
        <v>9846</v>
      </c>
      <c r="DN105" s="27">
        <f t="shared" si="51"/>
        <v>7.2500314573822333E-3</v>
      </c>
      <c r="DO105" s="26">
        <v>38595</v>
      </c>
      <c r="DP105" s="27">
        <v>5869.7</v>
      </c>
      <c r="DQ105" s="27">
        <f t="shared" si="52"/>
        <v>6.9097783312919159E-3</v>
      </c>
      <c r="DR105" s="26">
        <v>38595</v>
      </c>
      <c r="DS105" s="27">
        <v>6602.66</v>
      </c>
      <c r="DT105" s="27">
        <f t="shared" si="53"/>
        <v>1.8159108081851727E-2</v>
      </c>
      <c r="DU105" s="26">
        <v>38595</v>
      </c>
      <c r="DV105" s="27">
        <v>4475.72</v>
      </c>
      <c r="DW105" s="27">
        <f t="shared" si="54"/>
        <v>5.8001173057433686E-3</v>
      </c>
      <c r="DX105" s="26">
        <v>38595</v>
      </c>
      <c r="DY105" s="27">
        <v>3420.16</v>
      </c>
      <c r="DZ105" s="27">
        <f t="shared" si="55"/>
        <v>3.8096020756168691E-3</v>
      </c>
      <c r="EA105" s="26">
        <v>38595</v>
      </c>
      <c r="EB105" s="27">
        <v>4589.6400000000003</v>
      </c>
      <c r="EC105" s="27">
        <f t="shared" si="56"/>
        <v>7.0896775085411701E-3</v>
      </c>
      <c r="ED105" s="26">
        <v>38595</v>
      </c>
      <c r="EE105" s="27">
        <v>10295.36</v>
      </c>
      <c r="EF105" s="27">
        <f t="shared" si="57"/>
        <v>-1.0605174121822714E-3</v>
      </c>
      <c r="EG105" s="26">
        <v>38595</v>
      </c>
      <c r="EH105" s="27">
        <v>3063.98</v>
      </c>
      <c r="EI105" s="27">
        <f t="shared" si="58"/>
        <v>-1.5190084982193541E-2</v>
      </c>
      <c r="EK105" s="26">
        <v>38595</v>
      </c>
      <c r="EL105" s="27">
        <v>87.58</v>
      </c>
      <c r="EM105" s="27">
        <f t="shared" si="59"/>
        <v>-1.980973698936761E-2</v>
      </c>
      <c r="EO105" s="26">
        <v>38595</v>
      </c>
      <c r="EP105" s="27">
        <v>6020.5450000000001</v>
      </c>
      <c r="EQ105" s="27">
        <f t="shared" si="60"/>
        <v>9.7572463105142226E-3</v>
      </c>
      <c r="ES105" s="26">
        <v>38595</v>
      </c>
      <c r="ET105" s="27">
        <v>669.27890000000002</v>
      </c>
      <c r="EU105" s="27">
        <f t="shared" si="61"/>
        <v>8.9448121596984453E-3</v>
      </c>
      <c r="EW105" s="26">
        <v>38595</v>
      </c>
      <c r="EX105" s="27">
        <v>1294.9792</v>
      </c>
      <c r="EY105" s="27">
        <f t="shared" si="62"/>
        <v>8.1763245411421437E-3</v>
      </c>
      <c r="FA105" s="26">
        <v>38595</v>
      </c>
      <c r="FB105" s="27">
        <v>112.9101</v>
      </c>
      <c r="FC105" s="27">
        <f t="shared" si="63"/>
        <v>3.034596712224058E-3</v>
      </c>
      <c r="FE105" s="26">
        <v>38595</v>
      </c>
      <c r="FF105" s="27">
        <v>822.78840000000002</v>
      </c>
      <c r="FG105" s="27">
        <f t="shared" si="64"/>
        <v>0.10468368048520849</v>
      </c>
      <c r="FI105" s="6" t="e">
        <f>VLOOKUP($A105,Funds!$A:$CD,MATCH(Factors!FI$1,Funds!$1:$1,0),FALSE)</f>
        <v>#N/A</v>
      </c>
      <c r="FJ105" s="6" t="e">
        <f>VLOOKUP($A105,Funds!$A:$CD,MATCH(Factors!FJ$1,Funds!$1:$1,0),FALSE)</f>
        <v>#DIV/0!</v>
      </c>
    </row>
    <row r="106" spans="1:166" x14ac:dyDescent="0.25">
      <c r="A106" s="26">
        <f t="shared" si="65"/>
        <v>38564</v>
      </c>
      <c r="B106" s="26">
        <v>38562</v>
      </c>
      <c r="C106" s="27">
        <v>738.28650000000005</v>
      </c>
      <c r="D106" s="27">
        <f t="shared" si="66"/>
        <v>2.8909642437954242E-2</v>
      </c>
      <c r="E106" s="26">
        <v>38562</v>
      </c>
      <c r="F106" s="27">
        <v>524.2826</v>
      </c>
      <c r="G106" s="27">
        <f t="shared" si="67"/>
        <v>4.8873149156592355E-2</v>
      </c>
      <c r="H106" s="26">
        <v>38562</v>
      </c>
      <c r="I106" s="27">
        <v>1195.7654</v>
      </c>
      <c r="J106" s="27">
        <f t="shared" si="68"/>
        <v>1.0463219274497337E-2</v>
      </c>
      <c r="K106" s="26">
        <v>38562</v>
      </c>
      <c r="L106" s="27">
        <v>1742.1899000000001</v>
      </c>
      <c r="M106" s="27">
        <f t="shared" si="69"/>
        <v>6.1805909384561097E-2</v>
      </c>
      <c r="N106" s="26">
        <v>38562</v>
      </c>
      <c r="O106" s="27">
        <v>1290.4100000000001</v>
      </c>
      <c r="P106" s="27">
        <f t="shared" si="70"/>
        <v>3.3601396921006721E-2</v>
      </c>
      <c r="Q106" s="26"/>
      <c r="S106" s="27" t="e">
        <f t="shared" si="71"/>
        <v>#DIV/0!</v>
      </c>
      <c r="T106" s="26">
        <v>38562</v>
      </c>
      <c r="U106" s="27">
        <v>1311.1192000000001</v>
      </c>
      <c r="V106" s="27">
        <f t="shared" si="72"/>
        <v>3.717470501549025E-2</v>
      </c>
      <c r="W106" s="26">
        <v>38562</v>
      </c>
      <c r="X106" s="27">
        <v>101.9323</v>
      </c>
      <c r="Y106" s="27">
        <f t="shared" si="73"/>
        <v>1.7945998857982204E-3</v>
      </c>
      <c r="Z106" s="26">
        <v>38562</v>
      </c>
      <c r="AA106" s="27">
        <v>140.22999999999999</v>
      </c>
      <c r="AB106" s="27">
        <f t="shared" si="74"/>
        <v>-1.0792889390519145E-2</v>
      </c>
      <c r="AC106" s="26">
        <v>38562</v>
      </c>
      <c r="AD106" s="27">
        <v>807.36900000000003</v>
      </c>
      <c r="AE106" s="27">
        <f t="shared" si="75"/>
        <v>-1.7446029822695275E-3</v>
      </c>
      <c r="AF106" s="26">
        <v>38562</v>
      </c>
      <c r="AG106" s="27">
        <v>231.41149999999999</v>
      </c>
      <c r="AH106" s="27">
        <f t="shared" si="76"/>
        <v>4.1551050793569244E-2</v>
      </c>
      <c r="AI106" s="26">
        <v>38562</v>
      </c>
      <c r="AJ106" s="27">
        <v>62.78</v>
      </c>
      <c r="AK106" s="27">
        <f t="shared" si="77"/>
        <v>3.0356286946795485E-3</v>
      </c>
      <c r="AL106" s="26">
        <v>38562</v>
      </c>
      <c r="AM106" s="27">
        <v>121.3912</v>
      </c>
      <c r="AN106" s="27">
        <f t="shared" si="78"/>
        <v>-9.1436388776880984E-3</v>
      </c>
      <c r="AO106" s="26">
        <v>38562</v>
      </c>
      <c r="AP106" s="27">
        <v>312</v>
      </c>
      <c r="AQ106" s="27">
        <f t="shared" si="79"/>
        <v>4.0000000000000036E-2</v>
      </c>
      <c r="AR106" s="26">
        <v>38562</v>
      </c>
      <c r="AS106" s="27">
        <v>1227.8100999999999</v>
      </c>
      <c r="AT106" s="27">
        <f t="shared" si="80"/>
        <v>-9.1033742504580406E-3</v>
      </c>
      <c r="AU106" s="26">
        <v>38562</v>
      </c>
      <c r="AV106" s="27">
        <v>791.43</v>
      </c>
      <c r="AW106" s="27">
        <f t="shared" si="81"/>
        <v>1.7484540323720932E-2</v>
      </c>
      <c r="AY106" s="27">
        <f t="shared" si="82"/>
        <v>-1.9963506718638113E-2</v>
      </c>
      <c r="AZ106" s="27">
        <f t="shared" si="83"/>
        <v>2.8204512463554376E-2</v>
      </c>
      <c r="BA106" s="27">
        <f t="shared" si="47"/>
        <v>2.6587914574178972E-2</v>
      </c>
      <c r="BC106" s="26"/>
      <c r="BE106" s="27" t="e">
        <f t="shared" si="84"/>
        <v>#DIV/0!</v>
      </c>
      <c r="BF106" s="26">
        <v>38562</v>
      </c>
      <c r="BG106" s="27">
        <v>776.3</v>
      </c>
      <c r="BH106" s="27">
        <f t="shared" si="85"/>
        <v>8.155632321238393E-3</v>
      </c>
      <c r="BI106" s="26"/>
      <c r="BK106" s="27" t="e">
        <f t="shared" si="86"/>
        <v>#DIV/0!</v>
      </c>
      <c r="BL106" s="26">
        <v>38564</v>
      </c>
      <c r="BM106" s="27">
        <v>263.48</v>
      </c>
      <c r="BN106" s="27">
        <f t="shared" si="45"/>
        <v>1.7100945763366182E-2</v>
      </c>
      <c r="BP106" s="26">
        <v>38533</v>
      </c>
      <c r="BQ106" s="27">
        <v>1.0710000000000001E-2</v>
      </c>
      <c r="BR106" s="27">
        <f t="shared" si="46"/>
        <v>1.0710000000000001E-2</v>
      </c>
      <c r="BT106" s="26">
        <v>38562</v>
      </c>
      <c r="BU106" s="27">
        <v>790.04</v>
      </c>
      <c r="BV106" s="27">
        <f t="shared" si="48"/>
        <v>2.8269471053727457E-2</v>
      </c>
      <c r="BX106" s="6">
        <f>VLOOKUP($A106,Replications!$A:$AK,MATCH(BX$2,Replications!$1:$1,0),FALSE)</f>
        <v>4.6300000000000001E-2</v>
      </c>
      <c r="BY106" s="6" t="str">
        <f>VLOOKUP($A106,Replications!$A:$AK,MATCH(BY$2,Replications!$1:$1,0),FALSE)</f>
        <v/>
      </c>
      <c r="BZ106" s="6">
        <f>VLOOKUP($A106,Replications!$A:$AK,MATCH(BZ$2,Replications!$1:$1,0),FALSE)</f>
        <v>5.6099999999999997E-2</v>
      </c>
      <c r="CA106" s="6" t="str">
        <f>VLOOKUP($A106,Replications!$A:$AK,MATCH(CA$2,Replications!$1:$1,0),FALSE)</f>
        <v/>
      </c>
      <c r="CB106" s="6" t="str">
        <f>VLOOKUP($A106,Replications!$A:$AK,MATCH(CB$2,Replications!$1:$1,0),FALSE)</f>
        <v/>
      </c>
      <c r="CC106" s="6" t="str">
        <f>VLOOKUP($A106,Replications!$A:$AK,MATCH(CC$2,Replications!$1:$1,0),FALSE)</f>
        <v/>
      </c>
      <c r="CD106" s="6" t="str">
        <f>VLOOKUP($A106,Replications!$A:$AK,MATCH(CD$2,Replications!$1:$1,0),FALSE)</f>
        <v/>
      </c>
      <c r="CE106" s="6">
        <f>VLOOKUP($A106,Replications!$A:$AK,MATCH(CE$2,Replications!$1:$1,0),FALSE)</f>
        <v>3.7100000000000001E-2</v>
      </c>
      <c r="CF106" s="6">
        <f>VLOOKUP($A106,Replications!$A:$AK,MATCH(CF$2,Replications!$1:$1,0),FALSE)</f>
        <v>5.1199999999999996E-2</v>
      </c>
      <c r="CG106" s="6" t="str">
        <f>VLOOKUP($A106,Replications!$A:$AK,MATCH(CG$2,Replications!$1:$1,0),FALSE)</f>
        <v>NA</v>
      </c>
      <c r="CH106" s="113" t="e">
        <f>VLOOKUP($A106,'[1]Formated Data'!$A:$ZZ,MATCH(CH$1,'[1]Formated Data'!$1:$1,0),FALSE)</f>
        <v>#N/A</v>
      </c>
      <c r="CI106" s="113" t="e">
        <f>VLOOKUP($A106,'[1]Formated Data'!$A:$ZZ,MATCH(CI$1,'[1]Formated Data'!$1:$1,0),FALSE)</f>
        <v>#N/A</v>
      </c>
      <c r="CJ106" s="113" t="e">
        <f>VLOOKUP($A106,'[1]Formated Data'!$A:$ZZ,MATCH(CJ$1,'[1]Formated Data'!$1:$1,0),FALSE)</f>
        <v>#N/A</v>
      </c>
      <c r="CK106" s="113" t="e">
        <f>VLOOKUP($A106,'[1]Formated Data'!$A:$ZZ,MATCH(CK$1,'[1]Formated Data'!$1:$1,0),FALSE)</f>
        <v>#N/A</v>
      </c>
      <c r="CL106" s="113" t="e">
        <f>VLOOKUP($A106,'[1]Formated Data'!$A:$ZZ,MATCH(CL$1,'[1]Formated Data'!$1:$1,0),FALSE)</f>
        <v>#N/A</v>
      </c>
      <c r="CM106" s="113" t="e">
        <f>VLOOKUP($A106,'[1]Formated Data'!$A:$ZZ,MATCH(CM$1,'[1]Formated Data'!$1:$1,0),FALSE)</f>
        <v>#N/A</v>
      </c>
      <c r="CN106" s="113" t="e">
        <f>VLOOKUP($A106,'[1]Formated Data'!$A:$ZZ,MATCH(CN$1,'[1]Formated Data'!$1:$1,0),FALSE)</f>
        <v>#N/A</v>
      </c>
      <c r="CO106" s="113" t="e">
        <f>VLOOKUP($A106,'[1]Formated Data'!$A:$ZZ,MATCH(CO$1,'[1]Formated Data'!$1:$1,0),FALSE)</f>
        <v>#N/A</v>
      </c>
      <c r="CP106" s="113" t="e">
        <f>VLOOKUP($A106,'[1]Formated Data'!$A:$ZZ,MATCH(CP$1,'[1]Formated Data'!$1:$1,0),FALSE)</f>
        <v>#N/A</v>
      </c>
      <c r="CQ106" s="113" t="e">
        <f>VLOOKUP($A106,'[1]Formated Data'!$A:$ZZ,MATCH(CQ$1,'[1]Formated Data'!$1:$1,0),FALSE)</f>
        <v>#N/A</v>
      </c>
      <c r="CR106" s="113" t="e">
        <f>VLOOKUP($A106,'[1]Formated Data'!$A:$ZZ,MATCH(CR$1,'[1]Formated Data'!$1:$1,0),FALSE)</f>
        <v>#N/A</v>
      </c>
      <c r="CS106" s="113" t="e">
        <f>VLOOKUP($A106,'[1]Formated Data'!$A:$ZZ,MATCH(CS$1,'[1]Formated Data'!$1:$1,0),FALSE)</f>
        <v>#N/A</v>
      </c>
      <c r="CT106" s="113" t="e">
        <f>VLOOKUP($A106,'[1]Formated Data'!$A:$ZZ,MATCH(CT$1,'[1]Formated Data'!$1:$1,0),FALSE)</f>
        <v>#N/A</v>
      </c>
      <c r="CU106" s="113" t="e">
        <f>VLOOKUP($A106,'[1]Formated Data'!$A:$ZZ,MATCH(CU$1,'[1]Formated Data'!$1:$1,0),FALSE)</f>
        <v>#N/A</v>
      </c>
      <c r="CV106" s="113" t="e">
        <f>VLOOKUP($A106,'[1]Formated Data'!$A:$ZZ,MATCH(CV$1,'[1]Formated Data'!$1:$1,0),FALSE)</f>
        <v>#N/A</v>
      </c>
      <c r="CW106" s="113" t="e">
        <f>VLOOKUP($A106,'[1]Formated Data'!$A:$ZZ,MATCH(CW$1,'[1]Formated Data'!$1:$1,0),FALSE)</f>
        <v>#N/A</v>
      </c>
      <c r="CX106" s="113" t="e">
        <f>VLOOKUP($A106,'[1]Formated Data'!$A:$ZZ,MATCH(CX$1,'[1]Formated Data'!$1:$1,0),FALSE)</f>
        <v>#N/A</v>
      </c>
      <c r="CY106" s="113" t="e">
        <f>VLOOKUP($A106,'[1]Formated Data'!$A:$ZZ,MATCH(CY$1,'[1]Formated Data'!$1:$1,0),FALSE)</f>
        <v>#N/A</v>
      </c>
      <c r="CZ106" s="113" t="e">
        <f>VLOOKUP($A106,'[1]Formated Data'!$A:$ZZ,MATCH(CZ$1,'[1]Formated Data'!$1:$1,0),FALSE)</f>
        <v>#N/A</v>
      </c>
      <c r="DA106" s="113" t="e">
        <f>VLOOKUP($A106,'[1]Formated Data'!$A:$ZZ,MATCH(DA$1,'[1]Formated Data'!$1:$1,0),FALSE)</f>
        <v>#N/A</v>
      </c>
      <c r="DB106" s="113" t="e">
        <f>VLOOKUP($A106,'[1]Formated Data'!$A:$ZZ,MATCH(DB$1,'[1]Formated Data'!$1:$1,0),FALSE)</f>
        <v>#N/A</v>
      </c>
      <c r="DC106" s="113" t="e">
        <f>VLOOKUP($A106,'[1]Formated Data'!$A:$ZZ,MATCH(DC$1,'[1]Formated Data'!$1:$1,0),FALSE)</f>
        <v>#N/A</v>
      </c>
      <c r="DD106" s="113" t="e">
        <f>VLOOKUP($A106,'[1]Formated Data'!$A:$ZZ,MATCH(DD$1,'[1]Formated Data'!$1:$1,0),FALSE)</f>
        <v>#N/A</v>
      </c>
      <c r="DF106" s="26">
        <v>38564</v>
      </c>
      <c r="DG106" s="27">
        <v>4324.2972</v>
      </c>
      <c r="DH106" s="27">
        <f t="shared" si="49"/>
        <v>1.7369998860830904E-2</v>
      </c>
      <c r="DI106" s="26">
        <v>38564</v>
      </c>
      <c r="DJ106" s="27">
        <v>7864.15</v>
      </c>
      <c r="DK106" s="27">
        <f t="shared" si="50"/>
        <v>2.2969546943962804E-2</v>
      </c>
      <c r="DL106" s="26">
        <v>38564</v>
      </c>
      <c r="DM106" s="27">
        <v>9775.1299999999992</v>
      </c>
      <c r="DN106" s="27">
        <f t="shared" si="51"/>
        <v>7.4099037124750744E-3</v>
      </c>
      <c r="DO106" s="26">
        <v>38564</v>
      </c>
      <c r="DP106" s="27">
        <v>5829.42</v>
      </c>
      <c r="DQ106" s="27">
        <f t="shared" si="52"/>
        <v>1.3399764269844905E-2</v>
      </c>
      <c r="DR106" s="26">
        <v>38564</v>
      </c>
      <c r="DS106" s="27">
        <v>6484.9</v>
      </c>
      <c r="DT106" s="27">
        <f t="shared" si="53"/>
        <v>3.2319993887170551E-2</v>
      </c>
      <c r="DU106" s="26">
        <v>38564</v>
      </c>
      <c r="DV106" s="27">
        <v>4449.91</v>
      </c>
      <c r="DW106" s="27">
        <f t="shared" si="54"/>
        <v>1.0840059152376513E-2</v>
      </c>
      <c r="DX106" s="26">
        <v>38564</v>
      </c>
      <c r="DY106" s="27">
        <v>3407.18</v>
      </c>
      <c r="DZ106" s="27">
        <f t="shared" si="55"/>
        <v>7.4721089561815557E-3</v>
      </c>
      <c r="EA106" s="26">
        <v>38564</v>
      </c>
      <c r="EB106" s="27">
        <v>4557.33</v>
      </c>
      <c r="EC106" s="27">
        <f t="shared" si="56"/>
        <v>1.1171560557180271E-2</v>
      </c>
      <c r="ED106" s="26">
        <v>38564</v>
      </c>
      <c r="EE106" s="27">
        <v>10306.290000000001</v>
      </c>
      <c r="EF106" s="27">
        <f t="shared" si="57"/>
        <v>4.0969995939664772E-2</v>
      </c>
      <c r="EG106" s="26">
        <v>38564</v>
      </c>
      <c r="EH106" s="27">
        <v>3111.24</v>
      </c>
      <c r="EI106" s="27">
        <f t="shared" si="58"/>
        <v>2.2149798608327664E-2</v>
      </c>
      <c r="EK106" s="26">
        <v>38562</v>
      </c>
      <c r="EL106" s="27">
        <v>89.35</v>
      </c>
      <c r="EM106" s="27">
        <f t="shared" si="59"/>
        <v>2.9183971265012154E-3</v>
      </c>
      <c r="EO106" s="26">
        <v>38562</v>
      </c>
      <c r="EP106" s="27">
        <v>5962.3687</v>
      </c>
      <c r="EQ106" s="27">
        <f t="shared" si="60"/>
        <v>3.3762033125013469E-2</v>
      </c>
      <c r="ES106" s="26">
        <v>38562</v>
      </c>
      <c r="ET106" s="27">
        <v>663.34540000000004</v>
      </c>
      <c r="EU106" s="27">
        <f t="shared" si="61"/>
        <v>7.0411921439433645E-2</v>
      </c>
      <c r="EW106" s="26">
        <v>38562</v>
      </c>
      <c r="EX106" s="27">
        <v>1284.4768999999999</v>
      </c>
      <c r="EY106" s="27">
        <f t="shared" si="62"/>
        <v>3.5142365460099079E-2</v>
      </c>
      <c r="FA106" s="26">
        <v>38562</v>
      </c>
      <c r="FB106" s="27">
        <v>112.5685</v>
      </c>
      <c r="FC106" s="27">
        <f t="shared" si="63"/>
        <v>3.3134725059701831E-2</v>
      </c>
      <c r="FE106" s="26">
        <v>38562</v>
      </c>
      <c r="FF106" s="27">
        <v>744.81809999999996</v>
      </c>
      <c r="FG106" s="27">
        <f t="shared" si="64"/>
        <v>-4.992771309330557E-2</v>
      </c>
      <c r="FI106" s="6" t="e">
        <f>VLOOKUP($A106,Funds!$A:$CD,MATCH(Factors!FI$1,Funds!$1:$1,0),FALSE)</f>
        <v>#N/A</v>
      </c>
      <c r="FJ106" s="6" t="e">
        <f>VLOOKUP($A106,Funds!$A:$CD,MATCH(Factors!FJ$1,Funds!$1:$1,0),FALSE)</f>
        <v>#DIV/0!</v>
      </c>
    </row>
    <row r="107" spans="1:166" x14ac:dyDescent="0.25">
      <c r="A107" s="26">
        <f t="shared" si="65"/>
        <v>38533</v>
      </c>
      <c r="B107" s="26">
        <v>38533</v>
      </c>
      <c r="C107" s="27">
        <v>717.54259999999999</v>
      </c>
      <c r="D107" s="27">
        <f t="shared" si="66"/>
        <v>1.0948592476791141E-2</v>
      </c>
      <c r="E107" s="26">
        <v>38533</v>
      </c>
      <c r="F107" s="27">
        <v>499.85320000000002</v>
      </c>
      <c r="G107" s="27">
        <f t="shared" si="67"/>
        <v>-3.681282901877081E-3</v>
      </c>
      <c r="H107" s="26">
        <v>38533</v>
      </c>
      <c r="I107" s="27">
        <v>1183.3833999999999</v>
      </c>
      <c r="J107" s="27">
        <f t="shared" si="68"/>
        <v>1.437789835506309E-2</v>
      </c>
      <c r="K107" s="26">
        <v>38533</v>
      </c>
      <c r="L107" s="27">
        <v>1640.78</v>
      </c>
      <c r="M107" s="27">
        <f t="shared" si="69"/>
        <v>3.3640338167294503E-2</v>
      </c>
      <c r="N107" s="26">
        <v>38533</v>
      </c>
      <c r="O107" s="27">
        <v>1248.46</v>
      </c>
      <c r="P107" s="27">
        <f t="shared" si="70"/>
        <v>-2.4609680873163287E-3</v>
      </c>
      <c r="Q107" s="26"/>
      <c r="S107" s="27" t="e">
        <f t="shared" si="71"/>
        <v>#DIV/0!</v>
      </c>
      <c r="T107" s="26">
        <v>38533</v>
      </c>
      <c r="U107" s="27">
        <v>1264.1257000000001</v>
      </c>
      <c r="V107" s="27">
        <f t="shared" si="72"/>
        <v>1.4307787029528285E-3</v>
      </c>
      <c r="W107" s="26">
        <v>38533</v>
      </c>
      <c r="X107" s="27">
        <v>101.7497</v>
      </c>
      <c r="Y107" s="27">
        <f t="shared" si="73"/>
        <v>3.2478704953544657E-3</v>
      </c>
      <c r="Z107" s="26">
        <v>38533</v>
      </c>
      <c r="AA107" s="27">
        <v>141.76</v>
      </c>
      <c r="AB107" s="27">
        <f t="shared" si="74"/>
        <v>2.1988320957393004E-2</v>
      </c>
      <c r="AC107" s="26">
        <v>38533</v>
      </c>
      <c r="AD107" s="27">
        <v>808.78</v>
      </c>
      <c r="AE107" s="27">
        <f t="shared" si="75"/>
        <v>1.4906494031253548E-2</v>
      </c>
      <c r="AF107" s="26">
        <v>38533</v>
      </c>
      <c r="AG107" s="27">
        <v>222.1797</v>
      </c>
      <c r="AH107" s="27">
        <f t="shared" si="76"/>
        <v>3.9849240845378331E-2</v>
      </c>
      <c r="AI107" s="26">
        <v>38533</v>
      </c>
      <c r="AJ107" s="27">
        <v>62.59</v>
      </c>
      <c r="AK107" s="27">
        <f t="shared" si="77"/>
        <v>-7.6571259958689852E-2</v>
      </c>
      <c r="AL107" s="26">
        <v>38533</v>
      </c>
      <c r="AM107" s="27">
        <v>122.51139999999999</v>
      </c>
      <c r="AN107" s="27">
        <f t="shared" si="78"/>
        <v>9.7637125515548373E-3</v>
      </c>
      <c r="AO107" s="26">
        <v>38533</v>
      </c>
      <c r="AP107" s="27">
        <v>300</v>
      </c>
      <c r="AQ107" s="27">
        <f t="shared" si="79"/>
        <v>2.7115858668857795E-2</v>
      </c>
      <c r="AR107" s="26">
        <v>38533</v>
      </c>
      <c r="AS107" s="27">
        <v>1239.0899999999999</v>
      </c>
      <c r="AT107" s="27">
        <f t="shared" si="80"/>
        <v>5.4529078117773189E-3</v>
      </c>
      <c r="AU107" s="26">
        <v>38533</v>
      </c>
      <c r="AV107" s="27">
        <v>777.83</v>
      </c>
      <c r="AW107" s="27">
        <f t="shared" si="81"/>
        <v>1.9623522009280858E-2</v>
      </c>
      <c r="AY107" s="27">
        <f t="shared" si="82"/>
        <v>1.4629875378668222E-2</v>
      </c>
      <c r="AZ107" s="27">
        <f t="shared" si="83"/>
        <v>3.6101306254610832E-2</v>
      </c>
      <c r="BA107" s="27">
        <f t="shared" si="47"/>
        <v>1.4170614197503539E-2</v>
      </c>
      <c r="BC107" s="26"/>
      <c r="BE107" s="27" t="e">
        <f t="shared" si="84"/>
        <v>#DIV/0!</v>
      </c>
      <c r="BF107" s="26">
        <v>38533</v>
      </c>
      <c r="BG107" s="27">
        <v>770.02</v>
      </c>
      <c r="BH107" s="27">
        <f t="shared" si="85"/>
        <v>1.2877681754206005E-2</v>
      </c>
      <c r="BI107" s="26"/>
      <c r="BK107" s="27" t="e">
        <f t="shared" si="86"/>
        <v>#DIV/0!</v>
      </c>
      <c r="BL107" s="26">
        <v>38533</v>
      </c>
      <c r="BM107" s="27">
        <v>259.05</v>
      </c>
      <c r="BN107" s="27">
        <f t="shared" si="45"/>
        <v>9.5872793171987158E-3</v>
      </c>
      <c r="BP107" s="26">
        <v>38503</v>
      </c>
      <c r="BQ107" s="27">
        <v>-1.422E-2</v>
      </c>
      <c r="BR107" s="27">
        <f t="shared" si="46"/>
        <v>-1.422E-2</v>
      </c>
      <c r="BT107" s="26">
        <v>38533</v>
      </c>
      <c r="BU107" s="27">
        <v>768.32</v>
      </c>
      <c r="BV107" s="27">
        <f t="shared" si="48"/>
        <v>-1.7929063271404644E-3</v>
      </c>
      <c r="BX107" s="6">
        <f>VLOOKUP($A107,Replications!$A:$AK,MATCH(BX$2,Replications!$1:$1,0),FALSE)</f>
        <v>3.6400000000000002E-2</v>
      </c>
      <c r="BY107" s="6" t="str">
        <f>VLOOKUP($A107,Replications!$A:$AK,MATCH(BY$2,Replications!$1:$1,0),FALSE)</f>
        <v/>
      </c>
      <c r="BZ107" s="6">
        <f>VLOOKUP($A107,Replications!$A:$AK,MATCH(BZ$2,Replications!$1:$1,0),FALSE)</f>
        <v>2.18E-2</v>
      </c>
      <c r="CA107" s="6" t="str">
        <f>VLOOKUP($A107,Replications!$A:$AK,MATCH(CA$2,Replications!$1:$1,0),FALSE)</f>
        <v/>
      </c>
      <c r="CB107" s="6" t="str">
        <f>VLOOKUP($A107,Replications!$A:$AK,MATCH(CB$2,Replications!$1:$1,0),FALSE)</f>
        <v/>
      </c>
      <c r="CC107" s="6" t="str">
        <f>VLOOKUP($A107,Replications!$A:$AK,MATCH(CC$2,Replications!$1:$1,0),FALSE)</f>
        <v/>
      </c>
      <c r="CD107" s="6" t="str">
        <f>VLOOKUP($A107,Replications!$A:$AK,MATCH(CD$2,Replications!$1:$1,0),FALSE)</f>
        <v/>
      </c>
      <c r="CE107" s="6">
        <f>VLOOKUP($A107,Replications!$A:$AK,MATCH(CE$2,Replications!$1:$1,0),FALSE)</f>
        <v>1.4E-3</v>
      </c>
      <c r="CF107" s="6">
        <f>VLOOKUP($A107,Replications!$A:$AK,MATCH(CF$2,Replications!$1:$1,0),FALSE)</f>
        <v>2.9100000000000001E-2</v>
      </c>
      <c r="CG107" s="6" t="str">
        <f>VLOOKUP($A107,Replications!$A:$AK,MATCH(CG$2,Replications!$1:$1,0),FALSE)</f>
        <v>NA</v>
      </c>
      <c r="CH107" s="113" t="e">
        <f>VLOOKUP($A107,'[1]Formated Data'!$A:$ZZ,MATCH(CH$1,'[1]Formated Data'!$1:$1,0),FALSE)</f>
        <v>#N/A</v>
      </c>
      <c r="CI107" s="113" t="e">
        <f>VLOOKUP($A107,'[1]Formated Data'!$A:$ZZ,MATCH(CI$1,'[1]Formated Data'!$1:$1,0),FALSE)</f>
        <v>#N/A</v>
      </c>
      <c r="CJ107" s="113" t="e">
        <f>VLOOKUP($A107,'[1]Formated Data'!$A:$ZZ,MATCH(CJ$1,'[1]Formated Data'!$1:$1,0),FALSE)</f>
        <v>#N/A</v>
      </c>
      <c r="CK107" s="113" t="e">
        <f>VLOOKUP($A107,'[1]Formated Data'!$A:$ZZ,MATCH(CK$1,'[1]Formated Data'!$1:$1,0),FALSE)</f>
        <v>#N/A</v>
      </c>
      <c r="CL107" s="113" t="e">
        <f>VLOOKUP($A107,'[1]Formated Data'!$A:$ZZ,MATCH(CL$1,'[1]Formated Data'!$1:$1,0),FALSE)</f>
        <v>#N/A</v>
      </c>
      <c r="CM107" s="113" t="e">
        <f>VLOOKUP($A107,'[1]Formated Data'!$A:$ZZ,MATCH(CM$1,'[1]Formated Data'!$1:$1,0),FALSE)</f>
        <v>#N/A</v>
      </c>
      <c r="CN107" s="113" t="e">
        <f>VLOOKUP($A107,'[1]Formated Data'!$A:$ZZ,MATCH(CN$1,'[1]Formated Data'!$1:$1,0),FALSE)</f>
        <v>#N/A</v>
      </c>
      <c r="CO107" s="113" t="e">
        <f>VLOOKUP($A107,'[1]Formated Data'!$A:$ZZ,MATCH(CO$1,'[1]Formated Data'!$1:$1,0),FALSE)</f>
        <v>#N/A</v>
      </c>
      <c r="CP107" s="113" t="e">
        <f>VLOOKUP($A107,'[1]Formated Data'!$A:$ZZ,MATCH(CP$1,'[1]Formated Data'!$1:$1,0),FALSE)</f>
        <v>#N/A</v>
      </c>
      <c r="CQ107" s="113" t="e">
        <f>VLOOKUP($A107,'[1]Formated Data'!$A:$ZZ,MATCH(CQ$1,'[1]Formated Data'!$1:$1,0),FALSE)</f>
        <v>#N/A</v>
      </c>
      <c r="CR107" s="113" t="e">
        <f>VLOOKUP($A107,'[1]Formated Data'!$A:$ZZ,MATCH(CR$1,'[1]Formated Data'!$1:$1,0),FALSE)</f>
        <v>#N/A</v>
      </c>
      <c r="CS107" s="113" t="e">
        <f>VLOOKUP($A107,'[1]Formated Data'!$A:$ZZ,MATCH(CS$1,'[1]Formated Data'!$1:$1,0),FALSE)</f>
        <v>#N/A</v>
      </c>
      <c r="CT107" s="113" t="e">
        <f>VLOOKUP($A107,'[1]Formated Data'!$A:$ZZ,MATCH(CT$1,'[1]Formated Data'!$1:$1,0),FALSE)</f>
        <v>#N/A</v>
      </c>
      <c r="CU107" s="113" t="e">
        <f>VLOOKUP($A107,'[1]Formated Data'!$A:$ZZ,MATCH(CU$1,'[1]Formated Data'!$1:$1,0),FALSE)</f>
        <v>#N/A</v>
      </c>
      <c r="CV107" s="113" t="e">
        <f>VLOOKUP($A107,'[1]Formated Data'!$A:$ZZ,MATCH(CV$1,'[1]Formated Data'!$1:$1,0),FALSE)</f>
        <v>#N/A</v>
      </c>
      <c r="CW107" s="113" t="e">
        <f>VLOOKUP($A107,'[1]Formated Data'!$A:$ZZ,MATCH(CW$1,'[1]Formated Data'!$1:$1,0),FALSE)</f>
        <v>#N/A</v>
      </c>
      <c r="CX107" s="113" t="e">
        <f>VLOOKUP($A107,'[1]Formated Data'!$A:$ZZ,MATCH(CX$1,'[1]Formated Data'!$1:$1,0),FALSE)</f>
        <v>#N/A</v>
      </c>
      <c r="CY107" s="113" t="e">
        <f>VLOOKUP($A107,'[1]Formated Data'!$A:$ZZ,MATCH(CY$1,'[1]Formated Data'!$1:$1,0),FALSE)</f>
        <v>#N/A</v>
      </c>
      <c r="CZ107" s="113" t="e">
        <f>VLOOKUP($A107,'[1]Formated Data'!$A:$ZZ,MATCH(CZ$1,'[1]Formated Data'!$1:$1,0),FALSE)</f>
        <v>#N/A</v>
      </c>
      <c r="DA107" s="113" t="e">
        <f>VLOOKUP($A107,'[1]Formated Data'!$A:$ZZ,MATCH(DA$1,'[1]Formated Data'!$1:$1,0),FALSE)</f>
        <v>#N/A</v>
      </c>
      <c r="DB107" s="113" t="e">
        <f>VLOOKUP($A107,'[1]Formated Data'!$A:$ZZ,MATCH(DB$1,'[1]Formated Data'!$1:$1,0),FALSE)</f>
        <v>#N/A</v>
      </c>
      <c r="DC107" s="113" t="e">
        <f>VLOOKUP($A107,'[1]Formated Data'!$A:$ZZ,MATCH(DC$1,'[1]Formated Data'!$1:$1,0),FALSE)</f>
        <v>#N/A</v>
      </c>
      <c r="DD107" s="113" t="e">
        <f>VLOOKUP($A107,'[1]Formated Data'!$A:$ZZ,MATCH(DD$1,'[1]Formated Data'!$1:$1,0),FALSE)</f>
        <v>#N/A</v>
      </c>
      <c r="DF107" s="26">
        <v>38533</v>
      </c>
      <c r="DG107" s="27">
        <v>4250.4665999999997</v>
      </c>
      <c r="DH107" s="27">
        <f t="shared" si="49"/>
        <v>1.3610000203891914E-2</v>
      </c>
      <c r="DI107" s="26">
        <v>38533</v>
      </c>
      <c r="DJ107" s="27">
        <v>7687.57</v>
      </c>
      <c r="DK107" s="27">
        <f t="shared" si="50"/>
        <v>1.5920233643007098E-2</v>
      </c>
      <c r="DL107" s="26">
        <v>38533</v>
      </c>
      <c r="DM107" s="27">
        <v>9703.23</v>
      </c>
      <c r="DN107" s="27">
        <f t="shared" si="51"/>
        <v>1.0549962351318776E-2</v>
      </c>
      <c r="DO107" s="26">
        <v>38533</v>
      </c>
      <c r="DP107" s="27">
        <v>5752.34</v>
      </c>
      <c r="DQ107" s="27">
        <f t="shared" si="52"/>
        <v>9.589834494620586E-3</v>
      </c>
      <c r="DR107" s="26">
        <v>38533</v>
      </c>
      <c r="DS107" s="27">
        <v>6281.87</v>
      </c>
      <c r="DT107" s="27">
        <f t="shared" si="53"/>
        <v>1.5090943171828908E-2</v>
      </c>
      <c r="DU107" s="26">
        <v>38533</v>
      </c>
      <c r="DV107" s="27">
        <v>4402.1899999999996</v>
      </c>
      <c r="DW107" s="27">
        <f t="shared" si="54"/>
        <v>1.0290658312965384E-2</v>
      </c>
      <c r="DX107" s="26">
        <v>38533</v>
      </c>
      <c r="DY107" s="27">
        <v>3381.91</v>
      </c>
      <c r="DZ107" s="27">
        <f t="shared" si="55"/>
        <v>6.4878828371688346E-3</v>
      </c>
      <c r="EA107" s="26">
        <v>38533</v>
      </c>
      <c r="EB107" s="27">
        <v>4506.9799999999996</v>
      </c>
      <c r="EC107" s="27">
        <f t="shared" si="56"/>
        <v>1.1399898567831412E-2</v>
      </c>
      <c r="ED107" s="26">
        <v>38533</v>
      </c>
      <c r="EE107" s="27">
        <v>9900.66</v>
      </c>
      <c r="EF107" s="27">
        <f t="shared" si="57"/>
        <v>2.8759710220825685E-2</v>
      </c>
      <c r="EG107" s="26">
        <v>38533</v>
      </c>
      <c r="EH107" s="27">
        <v>3043.82</v>
      </c>
      <c r="EI107" s="27">
        <f t="shared" si="58"/>
        <v>2.5652948926606189E-2</v>
      </c>
      <c r="EK107" s="26">
        <v>38533</v>
      </c>
      <c r="EL107" s="27">
        <v>89.09</v>
      </c>
      <c r="EM107" s="27">
        <f t="shared" si="59"/>
        <v>1.5154968094803989E-2</v>
      </c>
      <c r="EO107" s="26">
        <v>38533</v>
      </c>
      <c r="EP107" s="27">
        <v>5767.6414000000004</v>
      </c>
      <c r="EQ107" s="27">
        <f t="shared" si="60"/>
        <v>3.2975531679664938E-2</v>
      </c>
      <c r="ES107" s="26">
        <v>38533</v>
      </c>
      <c r="ET107" s="27">
        <v>619.71040000000005</v>
      </c>
      <c r="EU107" s="27">
        <f t="shared" si="61"/>
        <v>3.4918088033862427E-2</v>
      </c>
      <c r="EW107" s="26">
        <v>38533</v>
      </c>
      <c r="EX107" s="27">
        <v>1240.8697999999999</v>
      </c>
      <c r="EY107" s="27">
        <f t="shared" si="62"/>
        <v>9.141537069999206E-3</v>
      </c>
      <c r="FA107" s="26">
        <v>38533</v>
      </c>
      <c r="FB107" s="27">
        <v>108.95820000000001</v>
      </c>
      <c r="FC107" s="27">
        <f t="shared" si="63"/>
        <v>3.43419346386864E-2</v>
      </c>
      <c r="FE107" s="26">
        <v>38533</v>
      </c>
      <c r="FF107" s="27">
        <v>783.95939999999996</v>
      </c>
      <c r="FG107" s="27">
        <f t="shared" si="64"/>
        <v>0.17453312512257191</v>
      </c>
      <c r="FI107" s="6" t="e">
        <f>VLOOKUP($A107,Funds!$A:$CD,MATCH(Factors!FI$1,Funds!$1:$1,0),FALSE)</f>
        <v>#N/A</v>
      </c>
      <c r="FJ107" s="6" t="e">
        <f>VLOOKUP($A107,Funds!$A:$CD,MATCH(Factors!FJ$1,Funds!$1:$1,0),FALSE)</f>
        <v>#DIV/0!</v>
      </c>
    </row>
    <row r="108" spans="1:166" x14ac:dyDescent="0.25">
      <c r="A108" s="26">
        <f t="shared" si="65"/>
        <v>38503</v>
      </c>
      <c r="B108" s="26">
        <v>38503</v>
      </c>
      <c r="C108" s="27">
        <v>709.77160000000003</v>
      </c>
      <c r="D108" s="27">
        <f t="shared" si="66"/>
        <v>2.4058252172243222E-2</v>
      </c>
      <c r="E108" s="26">
        <v>38503</v>
      </c>
      <c r="F108" s="27">
        <v>501.70010000000002</v>
      </c>
      <c r="G108" s="27">
        <f t="shared" si="67"/>
        <v>4.8349659333444484E-2</v>
      </c>
      <c r="H108" s="26">
        <v>38503</v>
      </c>
      <c r="I108" s="27">
        <v>1166.6099999999999</v>
      </c>
      <c r="J108" s="27">
        <f t="shared" si="68"/>
        <v>1.2044141610706438E-2</v>
      </c>
      <c r="K108" s="26">
        <v>38503</v>
      </c>
      <c r="L108" s="27">
        <v>1587.38</v>
      </c>
      <c r="M108" s="27">
        <f t="shared" si="69"/>
        <v>6.0742542499732766E-2</v>
      </c>
      <c r="N108" s="26">
        <v>38503</v>
      </c>
      <c r="O108" s="27">
        <v>1251.54</v>
      </c>
      <c r="P108" s="27">
        <f t="shared" si="70"/>
        <v>2.9345483855049093E-2</v>
      </c>
      <c r="Q108" s="26"/>
      <c r="S108" s="27" t="e">
        <f t="shared" si="71"/>
        <v>#DIV/0!</v>
      </c>
      <c r="T108" s="26">
        <v>38503</v>
      </c>
      <c r="U108" s="27">
        <v>1262.3196</v>
      </c>
      <c r="V108" s="27">
        <f t="shared" si="72"/>
        <v>3.17922434426261E-2</v>
      </c>
      <c r="W108" s="26">
        <v>38503</v>
      </c>
      <c r="X108" s="27">
        <v>101.4203</v>
      </c>
      <c r="Y108" s="27">
        <f t="shared" si="73"/>
        <v>-6.5443282488509835E-3</v>
      </c>
      <c r="Z108" s="26">
        <v>38503</v>
      </c>
      <c r="AA108" s="27">
        <v>138.71</v>
      </c>
      <c r="AB108" s="27">
        <f t="shared" si="74"/>
        <v>-5.5917986952469523E-3</v>
      </c>
      <c r="AC108" s="26">
        <v>38503</v>
      </c>
      <c r="AD108" s="27">
        <v>796.90099999999995</v>
      </c>
      <c r="AE108" s="27">
        <f t="shared" si="75"/>
        <v>3.2790305857957502E-2</v>
      </c>
      <c r="AF108" s="26">
        <v>38503</v>
      </c>
      <c r="AG108" s="27">
        <v>213.6653</v>
      </c>
      <c r="AH108" s="27">
        <f t="shared" si="76"/>
        <v>-1.0180994427020806E-2</v>
      </c>
      <c r="AI108" s="26">
        <v>38503</v>
      </c>
      <c r="AJ108" s="27">
        <v>67.78</v>
      </c>
      <c r="AK108" s="27">
        <f t="shared" si="77"/>
        <v>-2.4186582205585894E-2</v>
      </c>
      <c r="AL108" s="26">
        <v>38503</v>
      </c>
      <c r="AM108" s="27">
        <v>121.32680000000001</v>
      </c>
      <c r="AN108" s="27">
        <f t="shared" si="78"/>
        <v>-3.1697622103216139E-3</v>
      </c>
      <c r="AO108" s="26">
        <v>38503</v>
      </c>
      <c r="AP108" s="27">
        <v>292.08</v>
      </c>
      <c r="AQ108" s="27">
        <f t="shared" si="79"/>
        <v>-1.5538103744649367E-2</v>
      </c>
      <c r="AR108" s="26">
        <v>38503</v>
      </c>
      <c r="AS108" s="27">
        <v>1232.3699999999999</v>
      </c>
      <c r="AT108" s="27">
        <f t="shared" si="80"/>
        <v>1.0818664116974963E-2</v>
      </c>
      <c r="AU108" s="26">
        <v>38503</v>
      </c>
      <c r="AV108" s="27">
        <v>762.86</v>
      </c>
      <c r="AW108" s="27">
        <f t="shared" si="81"/>
        <v>1.7757321059302278E-2</v>
      </c>
      <c r="AY108" s="27">
        <f t="shared" si="82"/>
        <v>-2.4291407161201262E-2</v>
      </c>
      <c r="AZ108" s="27">
        <f t="shared" si="83"/>
        <v>3.1397058644683673E-2</v>
      </c>
      <c r="BA108" s="27">
        <f t="shared" si="47"/>
        <v>6.9386569423273148E-3</v>
      </c>
      <c r="BC108" s="26"/>
      <c r="BE108" s="27" t="e">
        <f t="shared" si="84"/>
        <v>#DIV/0!</v>
      </c>
      <c r="BF108" s="26">
        <v>38503</v>
      </c>
      <c r="BG108" s="27">
        <v>760.23</v>
      </c>
      <c r="BH108" s="27">
        <f t="shared" si="85"/>
        <v>1.72613714225478E-3</v>
      </c>
      <c r="BI108" s="26"/>
      <c r="BK108" s="27" t="e">
        <f t="shared" si="86"/>
        <v>#DIV/0!</v>
      </c>
      <c r="BL108" s="26">
        <v>38503</v>
      </c>
      <c r="BM108" s="27">
        <v>256.58999999999997</v>
      </c>
      <c r="BN108" s="27">
        <f t="shared" si="45"/>
        <v>-1.5538674033149236E-2</v>
      </c>
      <c r="BP108" s="26">
        <v>38472</v>
      </c>
      <c r="BQ108" s="27">
        <v>-2.8899999999999999E-2</v>
      </c>
      <c r="BR108" s="27">
        <f t="shared" si="46"/>
        <v>-2.8899999999999999E-2</v>
      </c>
      <c r="BT108" s="26">
        <v>38503</v>
      </c>
      <c r="BU108" s="27">
        <v>769.7</v>
      </c>
      <c r="BV108" s="27">
        <f t="shared" si="48"/>
        <v>2.0470394824066096E-2</v>
      </c>
      <c r="BX108" s="6">
        <f>VLOOKUP($A108,Replications!$A:$AK,MATCH(BX$2,Replications!$1:$1,0),FALSE)</f>
        <v>5.0799999999999998E-2</v>
      </c>
      <c r="BY108" s="6" t="str">
        <f>VLOOKUP($A108,Replications!$A:$AK,MATCH(BY$2,Replications!$1:$1,0),FALSE)</f>
        <v/>
      </c>
      <c r="BZ108" s="6">
        <f>VLOOKUP($A108,Replications!$A:$AK,MATCH(BZ$2,Replications!$1:$1,0),FALSE)</f>
        <v>4.7899999999999998E-2</v>
      </c>
      <c r="CA108" s="6" t="str">
        <f>VLOOKUP($A108,Replications!$A:$AK,MATCH(CA$2,Replications!$1:$1,0),FALSE)</f>
        <v/>
      </c>
      <c r="CB108" s="6" t="str">
        <f>VLOOKUP($A108,Replications!$A:$AK,MATCH(CB$2,Replications!$1:$1,0),FALSE)</f>
        <v/>
      </c>
      <c r="CC108" s="6" t="str">
        <f>VLOOKUP($A108,Replications!$A:$AK,MATCH(CC$2,Replications!$1:$1,0),FALSE)</f>
        <v/>
      </c>
      <c r="CD108" s="6" t="str">
        <f>VLOOKUP($A108,Replications!$A:$AK,MATCH(CD$2,Replications!$1:$1,0),FALSE)</f>
        <v/>
      </c>
      <c r="CE108" s="6">
        <f>VLOOKUP($A108,Replications!$A:$AK,MATCH(CE$2,Replications!$1:$1,0),FALSE)</f>
        <v>3.1800000000000002E-2</v>
      </c>
      <c r="CF108" s="6">
        <f>VLOOKUP($A108,Replications!$A:$AK,MATCH(CF$2,Replications!$1:$1,0),FALSE)</f>
        <v>4.9349999999999998E-2</v>
      </c>
      <c r="CG108" s="6" t="str">
        <f>VLOOKUP($A108,Replications!$A:$AK,MATCH(CG$2,Replications!$1:$1,0),FALSE)</f>
        <v>NA</v>
      </c>
      <c r="CH108" s="113" t="e">
        <f>VLOOKUP($A108,'[1]Formated Data'!$A:$ZZ,MATCH(CH$1,'[1]Formated Data'!$1:$1,0),FALSE)</f>
        <v>#N/A</v>
      </c>
      <c r="CI108" s="113" t="e">
        <f>VLOOKUP($A108,'[1]Formated Data'!$A:$ZZ,MATCH(CI$1,'[1]Formated Data'!$1:$1,0),FALSE)</f>
        <v>#N/A</v>
      </c>
      <c r="CJ108" s="113" t="e">
        <f>VLOOKUP($A108,'[1]Formated Data'!$A:$ZZ,MATCH(CJ$1,'[1]Formated Data'!$1:$1,0),FALSE)</f>
        <v>#N/A</v>
      </c>
      <c r="CK108" s="113" t="e">
        <f>VLOOKUP($A108,'[1]Formated Data'!$A:$ZZ,MATCH(CK$1,'[1]Formated Data'!$1:$1,0),FALSE)</f>
        <v>#N/A</v>
      </c>
      <c r="CL108" s="113" t="e">
        <f>VLOOKUP($A108,'[1]Formated Data'!$A:$ZZ,MATCH(CL$1,'[1]Formated Data'!$1:$1,0),FALSE)</f>
        <v>#N/A</v>
      </c>
      <c r="CM108" s="113" t="e">
        <f>VLOOKUP($A108,'[1]Formated Data'!$A:$ZZ,MATCH(CM$1,'[1]Formated Data'!$1:$1,0),FALSE)</f>
        <v>#N/A</v>
      </c>
      <c r="CN108" s="113" t="e">
        <f>VLOOKUP($A108,'[1]Formated Data'!$A:$ZZ,MATCH(CN$1,'[1]Formated Data'!$1:$1,0),FALSE)</f>
        <v>#N/A</v>
      </c>
      <c r="CO108" s="113" t="e">
        <f>VLOOKUP($A108,'[1]Formated Data'!$A:$ZZ,MATCH(CO$1,'[1]Formated Data'!$1:$1,0),FALSE)</f>
        <v>#N/A</v>
      </c>
      <c r="CP108" s="113" t="e">
        <f>VLOOKUP($A108,'[1]Formated Data'!$A:$ZZ,MATCH(CP$1,'[1]Formated Data'!$1:$1,0),FALSE)</f>
        <v>#N/A</v>
      </c>
      <c r="CQ108" s="113" t="e">
        <f>VLOOKUP($A108,'[1]Formated Data'!$A:$ZZ,MATCH(CQ$1,'[1]Formated Data'!$1:$1,0),FALSE)</f>
        <v>#N/A</v>
      </c>
      <c r="CR108" s="113" t="e">
        <f>VLOOKUP($A108,'[1]Formated Data'!$A:$ZZ,MATCH(CR$1,'[1]Formated Data'!$1:$1,0),FALSE)</f>
        <v>#N/A</v>
      </c>
      <c r="CS108" s="113" t="e">
        <f>VLOOKUP($A108,'[1]Formated Data'!$A:$ZZ,MATCH(CS$1,'[1]Formated Data'!$1:$1,0),FALSE)</f>
        <v>#N/A</v>
      </c>
      <c r="CT108" s="113" t="e">
        <f>VLOOKUP($A108,'[1]Formated Data'!$A:$ZZ,MATCH(CT$1,'[1]Formated Data'!$1:$1,0),FALSE)</f>
        <v>#N/A</v>
      </c>
      <c r="CU108" s="113" t="e">
        <f>VLOOKUP($A108,'[1]Formated Data'!$A:$ZZ,MATCH(CU$1,'[1]Formated Data'!$1:$1,0),FALSE)</f>
        <v>#N/A</v>
      </c>
      <c r="CV108" s="113" t="e">
        <f>VLOOKUP($A108,'[1]Formated Data'!$A:$ZZ,MATCH(CV$1,'[1]Formated Data'!$1:$1,0),FALSE)</f>
        <v>#N/A</v>
      </c>
      <c r="CW108" s="113" t="e">
        <f>VLOOKUP($A108,'[1]Formated Data'!$A:$ZZ,MATCH(CW$1,'[1]Formated Data'!$1:$1,0),FALSE)</f>
        <v>#N/A</v>
      </c>
      <c r="CX108" s="113" t="e">
        <f>VLOOKUP($A108,'[1]Formated Data'!$A:$ZZ,MATCH(CX$1,'[1]Formated Data'!$1:$1,0),FALSE)</f>
        <v>#N/A</v>
      </c>
      <c r="CY108" s="113" t="e">
        <f>VLOOKUP($A108,'[1]Formated Data'!$A:$ZZ,MATCH(CY$1,'[1]Formated Data'!$1:$1,0),FALSE)</f>
        <v>#N/A</v>
      </c>
      <c r="CZ108" s="113" t="e">
        <f>VLOOKUP($A108,'[1]Formated Data'!$A:$ZZ,MATCH(CZ$1,'[1]Formated Data'!$1:$1,0),FALSE)</f>
        <v>#N/A</v>
      </c>
      <c r="DA108" s="113" t="e">
        <f>VLOOKUP($A108,'[1]Formated Data'!$A:$ZZ,MATCH(DA$1,'[1]Formated Data'!$1:$1,0),FALSE)</f>
        <v>#N/A</v>
      </c>
      <c r="DB108" s="113" t="e">
        <f>VLOOKUP($A108,'[1]Formated Data'!$A:$ZZ,MATCH(DB$1,'[1]Formated Data'!$1:$1,0),FALSE)</f>
        <v>#N/A</v>
      </c>
      <c r="DC108" s="113" t="e">
        <f>VLOOKUP($A108,'[1]Formated Data'!$A:$ZZ,MATCH(DC$1,'[1]Formated Data'!$1:$1,0),FALSE)</f>
        <v>#N/A</v>
      </c>
      <c r="DD108" s="113" t="e">
        <f>VLOOKUP($A108,'[1]Formated Data'!$A:$ZZ,MATCH(DD$1,'[1]Formated Data'!$1:$1,0),FALSE)</f>
        <v>#N/A</v>
      </c>
      <c r="DF108" s="26">
        <v>38503</v>
      </c>
      <c r="DG108" s="27">
        <v>4193.3945000000003</v>
      </c>
      <c r="DH108" s="27">
        <f t="shared" si="49"/>
        <v>2.3700127520642766E-3</v>
      </c>
      <c r="DI108" s="26">
        <v>38503</v>
      </c>
      <c r="DJ108" s="27">
        <v>7567.1</v>
      </c>
      <c r="DK108" s="27">
        <f t="shared" si="50"/>
        <v>1.0429977874186092E-2</v>
      </c>
      <c r="DL108" s="26">
        <v>38503</v>
      </c>
      <c r="DM108" s="27">
        <v>9601.93</v>
      </c>
      <c r="DN108" s="27">
        <f t="shared" si="51"/>
        <v>3.4497101031254473E-3</v>
      </c>
      <c r="DO108" s="26">
        <v>38503</v>
      </c>
      <c r="DP108" s="27">
        <v>5697.7</v>
      </c>
      <c r="DQ108" s="27">
        <f t="shared" si="52"/>
        <v>-1.0396887596145765E-3</v>
      </c>
      <c r="DR108" s="26">
        <v>38503</v>
      </c>
      <c r="DS108" s="27">
        <v>6188.48</v>
      </c>
      <c r="DT108" s="27">
        <f t="shared" si="53"/>
        <v>1.7109385015400047E-2</v>
      </c>
      <c r="DU108" s="26">
        <v>38503</v>
      </c>
      <c r="DV108" s="27">
        <v>4357.3500000000004</v>
      </c>
      <c r="DW108" s="27">
        <f t="shared" si="54"/>
        <v>-1.1681050614105737E-2</v>
      </c>
      <c r="DX108" s="26">
        <v>38503</v>
      </c>
      <c r="DY108" s="27">
        <v>3360.11</v>
      </c>
      <c r="DZ108" s="27">
        <f t="shared" si="55"/>
        <v>5.7198443579766778E-3</v>
      </c>
      <c r="EA108" s="26">
        <v>38503</v>
      </c>
      <c r="EB108" s="27">
        <v>4456.18</v>
      </c>
      <c r="EC108" s="27">
        <f t="shared" si="56"/>
        <v>1.6227976155182899E-2</v>
      </c>
      <c r="ED108" s="26">
        <v>38503</v>
      </c>
      <c r="EE108" s="27">
        <v>9623.8799999999992</v>
      </c>
      <c r="EF108" s="27">
        <f t="shared" si="57"/>
        <v>3.170075159436414E-2</v>
      </c>
      <c r="EG108" s="26">
        <v>38503</v>
      </c>
      <c r="EH108" s="27">
        <v>2967.69</v>
      </c>
      <c r="EI108" s="27">
        <f t="shared" si="58"/>
        <v>1.5657405696215543E-2</v>
      </c>
      <c r="EK108" s="26">
        <v>38503</v>
      </c>
      <c r="EL108" s="27">
        <v>87.76</v>
      </c>
      <c r="EM108" s="27">
        <f t="shared" si="59"/>
        <v>3.9440957005803634E-2</v>
      </c>
      <c r="EO108" s="26">
        <v>38503</v>
      </c>
      <c r="EP108" s="27">
        <v>5583.5218000000004</v>
      </c>
      <c r="EQ108" s="27">
        <f t="shared" si="60"/>
        <v>3.7007512039343826E-2</v>
      </c>
      <c r="ES108" s="26">
        <v>38503</v>
      </c>
      <c r="ET108" s="27">
        <v>598.80139999999994</v>
      </c>
      <c r="EU108" s="27">
        <f t="shared" si="61"/>
        <v>3.4908015592715724E-2</v>
      </c>
      <c r="EW108" s="26">
        <v>38503</v>
      </c>
      <c r="EX108" s="27">
        <v>1229.6291000000001</v>
      </c>
      <c r="EY108" s="27">
        <f t="shared" si="62"/>
        <v>1.8482670674017543E-2</v>
      </c>
      <c r="FA108" s="26">
        <v>38503</v>
      </c>
      <c r="FB108" s="27">
        <v>105.34059999999999</v>
      </c>
      <c r="FC108" s="27">
        <f t="shared" si="63"/>
        <v>5.0492982958256771E-2</v>
      </c>
      <c r="FE108" s="26">
        <v>38503</v>
      </c>
      <c r="FF108" s="27">
        <v>667.46469999999999</v>
      </c>
      <c r="FG108" s="27">
        <f t="shared" si="64"/>
        <v>-5.1371483813054453E-2</v>
      </c>
      <c r="FI108" s="6" t="e">
        <f>VLOOKUP($A108,Funds!$A:$CD,MATCH(Factors!FI$1,Funds!$1:$1,0),FALSE)</f>
        <v>#N/A</v>
      </c>
      <c r="FJ108" s="6" t="e">
        <f>VLOOKUP($A108,Funds!$A:$CD,MATCH(Factors!FJ$1,Funds!$1:$1,0),FALSE)</f>
        <v>#DIV/0!</v>
      </c>
    </row>
    <row r="109" spans="1:166" x14ac:dyDescent="0.25">
      <c r="A109" s="26">
        <f t="shared" si="65"/>
        <v>38472</v>
      </c>
      <c r="B109" s="26">
        <v>38471</v>
      </c>
      <c r="C109" s="27">
        <v>693.09690000000001</v>
      </c>
      <c r="D109" s="27">
        <f t="shared" si="66"/>
        <v>-1.7901868531173704E-2</v>
      </c>
      <c r="E109" s="26">
        <v>38471</v>
      </c>
      <c r="F109" s="27">
        <v>478.56180000000001</v>
      </c>
      <c r="G109" s="27">
        <f t="shared" si="67"/>
        <v>-1.9039652122792572E-2</v>
      </c>
      <c r="H109" s="26">
        <v>38471</v>
      </c>
      <c r="I109" s="27">
        <v>1152.7264</v>
      </c>
      <c r="J109" s="27">
        <f t="shared" si="68"/>
        <v>1.0933033775896162E-2</v>
      </c>
      <c r="K109" s="26">
        <v>38471</v>
      </c>
      <c r="L109" s="27">
        <v>1496.48</v>
      </c>
      <c r="M109" s="27">
        <f t="shared" si="69"/>
        <v>-4.7125419455074535E-2</v>
      </c>
      <c r="N109" s="26">
        <v>38471</v>
      </c>
      <c r="O109" s="27">
        <v>1215.8599999999999</v>
      </c>
      <c r="P109" s="27">
        <f t="shared" si="70"/>
        <v>-1.6724084946706186E-2</v>
      </c>
      <c r="Q109" s="26"/>
      <c r="S109" s="27" t="e">
        <f t="shared" si="71"/>
        <v>#DIV/0!</v>
      </c>
      <c r="T109" s="26">
        <v>38471</v>
      </c>
      <c r="U109" s="27">
        <v>1223.4241999999999</v>
      </c>
      <c r="V109" s="27">
        <f t="shared" si="72"/>
        <v>-1.8959275426666977E-2</v>
      </c>
      <c r="W109" s="26">
        <v>38471</v>
      </c>
      <c r="X109" s="27">
        <v>102.08839999999999</v>
      </c>
      <c r="Y109" s="27">
        <f t="shared" si="73"/>
        <v>3.1102223030229581E-2</v>
      </c>
      <c r="Z109" s="26">
        <v>38471</v>
      </c>
      <c r="AA109" s="27">
        <v>139.49</v>
      </c>
      <c r="AB109" s="27">
        <f t="shared" si="74"/>
        <v>8.0942400809425052E-3</v>
      </c>
      <c r="AC109" s="26">
        <v>38471</v>
      </c>
      <c r="AD109" s="27">
        <v>771.6</v>
      </c>
      <c r="AE109" s="27">
        <f t="shared" si="75"/>
        <v>3.7125396424826373E-3</v>
      </c>
      <c r="AF109" s="26">
        <v>38471</v>
      </c>
      <c r="AG109" s="27">
        <v>215.863</v>
      </c>
      <c r="AH109" s="27">
        <f t="shared" si="76"/>
        <v>-4.1874891532211023E-2</v>
      </c>
      <c r="AI109" s="26">
        <v>38471</v>
      </c>
      <c r="AJ109" s="27">
        <v>69.459999999999994</v>
      </c>
      <c r="AK109" s="27">
        <f t="shared" si="77"/>
        <v>-6.1224489795918435E-2</v>
      </c>
      <c r="AL109" s="26">
        <v>38471</v>
      </c>
      <c r="AM109" s="27">
        <v>121.71259999999999</v>
      </c>
      <c r="AN109" s="27">
        <f t="shared" si="78"/>
        <v>9.5335890221892594E-3</v>
      </c>
      <c r="AO109" s="26">
        <v>38471</v>
      </c>
      <c r="AP109" s="27">
        <v>296.69</v>
      </c>
      <c r="AQ109" s="27">
        <f t="shared" si="79"/>
        <v>-6.1582742914979893E-2</v>
      </c>
      <c r="AR109" s="26">
        <v>38471</v>
      </c>
      <c r="AS109" s="27">
        <v>1219.1801</v>
      </c>
      <c r="AT109" s="27">
        <f t="shared" si="80"/>
        <v>1.3534042730068974E-2</v>
      </c>
      <c r="AU109" s="26">
        <v>38471</v>
      </c>
      <c r="AV109" s="27">
        <v>749.55</v>
      </c>
      <c r="AW109" s="27">
        <f t="shared" si="81"/>
        <v>-9.7499108239863519E-3</v>
      </c>
      <c r="AY109" s="27">
        <f t="shared" si="82"/>
        <v>1.1377835916188683E-3</v>
      </c>
      <c r="AZ109" s="27">
        <f t="shared" si="83"/>
        <v>-3.0401334508368349E-2</v>
      </c>
      <c r="BA109" s="27">
        <f t="shared" si="47"/>
        <v>-2.3283953554055326E-2</v>
      </c>
      <c r="BC109" s="26"/>
      <c r="BE109" s="27" t="e">
        <f t="shared" si="84"/>
        <v>#DIV/0!</v>
      </c>
      <c r="BF109" s="26">
        <v>38471</v>
      </c>
      <c r="BG109" s="27">
        <v>758.92</v>
      </c>
      <c r="BH109" s="27">
        <f t="shared" si="85"/>
        <v>-2.9690743319582547E-3</v>
      </c>
      <c r="BI109" s="26"/>
      <c r="BK109" s="27" t="e">
        <f t="shared" si="86"/>
        <v>#DIV/0!</v>
      </c>
      <c r="BL109" s="26">
        <v>38472</v>
      </c>
      <c r="BM109" s="27">
        <v>260.64</v>
      </c>
      <c r="BN109" s="27">
        <f t="shared" si="45"/>
        <v>-3.1330137139034431E-2</v>
      </c>
      <c r="BP109" s="26">
        <v>38442</v>
      </c>
      <c r="BQ109" s="27">
        <v>-1.372E-2</v>
      </c>
      <c r="BR109" s="27">
        <f t="shared" si="46"/>
        <v>-1.372E-2</v>
      </c>
      <c r="BT109" s="26">
        <v>38471</v>
      </c>
      <c r="BU109" s="27">
        <v>754.26</v>
      </c>
      <c r="BV109" s="27">
        <f t="shared" si="48"/>
        <v>-6.0355279110221316E-3</v>
      </c>
      <c r="BX109" s="6">
        <f>VLOOKUP($A109,Replications!$A:$AK,MATCH(BX$2,Replications!$1:$1,0),FALSE)</f>
        <v>-3.8100000000000002E-2</v>
      </c>
      <c r="BY109" s="6" t="str">
        <f>VLOOKUP($A109,Replications!$A:$AK,MATCH(BY$2,Replications!$1:$1,0),FALSE)</f>
        <v/>
      </c>
      <c r="BZ109" s="6">
        <f>VLOOKUP($A109,Replications!$A:$AK,MATCH(BZ$2,Replications!$1:$1,0),FALSE)</f>
        <v>-2.12E-2</v>
      </c>
      <c r="CA109" s="6" t="str">
        <f>VLOOKUP($A109,Replications!$A:$AK,MATCH(CA$2,Replications!$1:$1,0),FALSE)</f>
        <v/>
      </c>
      <c r="CB109" s="6" t="str">
        <f>VLOOKUP($A109,Replications!$A:$AK,MATCH(CB$2,Replications!$1:$1,0),FALSE)</f>
        <v/>
      </c>
      <c r="CC109" s="6" t="str">
        <f>VLOOKUP($A109,Replications!$A:$AK,MATCH(CC$2,Replications!$1:$1,0),FALSE)</f>
        <v/>
      </c>
      <c r="CD109" s="6" t="str">
        <f>VLOOKUP($A109,Replications!$A:$AK,MATCH(CD$2,Replications!$1:$1,0),FALSE)</f>
        <v/>
      </c>
      <c r="CE109" s="6">
        <f>VLOOKUP($A109,Replications!$A:$AK,MATCH(CE$2,Replications!$1:$1,0),FALSE)</f>
        <v>-1.9E-2</v>
      </c>
      <c r="CF109" s="6">
        <f>VLOOKUP($A109,Replications!$A:$AK,MATCH(CF$2,Replications!$1:$1,0),FALSE)</f>
        <v>-2.9650000000000003E-2</v>
      </c>
      <c r="CG109" s="6" t="str">
        <f>VLOOKUP($A109,Replications!$A:$AK,MATCH(CG$2,Replications!$1:$1,0),FALSE)</f>
        <v>NA</v>
      </c>
      <c r="CH109" s="113" t="e">
        <f>VLOOKUP($A109,'[1]Formated Data'!$A:$ZZ,MATCH(CH$1,'[1]Formated Data'!$1:$1,0),FALSE)</f>
        <v>#N/A</v>
      </c>
      <c r="CI109" s="113" t="e">
        <f>VLOOKUP($A109,'[1]Formated Data'!$A:$ZZ,MATCH(CI$1,'[1]Formated Data'!$1:$1,0),FALSE)</f>
        <v>#N/A</v>
      </c>
      <c r="CJ109" s="113" t="e">
        <f>VLOOKUP($A109,'[1]Formated Data'!$A:$ZZ,MATCH(CJ$1,'[1]Formated Data'!$1:$1,0),FALSE)</f>
        <v>#N/A</v>
      </c>
      <c r="CK109" s="113" t="e">
        <f>VLOOKUP($A109,'[1]Formated Data'!$A:$ZZ,MATCH(CK$1,'[1]Formated Data'!$1:$1,0),FALSE)</f>
        <v>#N/A</v>
      </c>
      <c r="CL109" s="113" t="e">
        <f>VLOOKUP($A109,'[1]Formated Data'!$A:$ZZ,MATCH(CL$1,'[1]Formated Data'!$1:$1,0),FALSE)</f>
        <v>#N/A</v>
      </c>
      <c r="CM109" s="113" t="e">
        <f>VLOOKUP($A109,'[1]Formated Data'!$A:$ZZ,MATCH(CM$1,'[1]Formated Data'!$1:$1,0),FALSE)</f>
        <v>#N/A</v>
      </c>
      <c r="CN109" s="113" t="e">
        <f>VLOOKUP($A109,'[1]Formated Data'!$A:$ZZ,MATCH(CN$1,'[1]Formated Data'!$1:$1,0),FALSE)</f>
        <v>#N/A</v>
      </c>
      <c r="CO109" s="113" t="e">
        <f>VLOOKUP($A109,'[1]Formated Data'!$A:$ZZ,MATCH(CO$1,'[1]Formated Data'!$1:$1,0),FALSE)</f>
        <v>#N/A</v>
      </c>
      <c r="CP109" s="113" t="e">
        <f>VLOOKUP($A109,'[1]Formated Data'!$A:$ZZ,MATCH(CP$1,'[1]Formated Data'!$1:$1,0),FALSE)</f>
        <v>#N/A</v>
      </c>
      <c r="CQ109" s="113" t="e">
        <f>VLOOKUP($A109,'[1]Formated Data'!$A:$ZZ,MATCH(CQ$1,'[1]Formated Data'!$1:$1,0),FALSE)</f>
        <v>#N/A</v>
      </c>
      <c r="CR109" s="113" t="e">
        <f>VLOOKUP($A109,'[1]Formated Data'!$A:$ZZ,MATCH(CR$1,'[1]Formated Data'!$1:$1,0),FALSE)</f>
        <v>#N/A</v>
      </c>
      <c r="CS109" s="113" t="e">
        <f>VLOOKUP($A109,'[1]Formated Data'!$A:$ZZ,MATCH(CS$1,'[1]Formated Data'!$1:$1,0),FALSE)</f>
        <v>#N/A</v>
      </c>
      <c r="CT109" s="113" t="e">
        <f>VLOOKUP($A109,'[1]Formated Data'!$A:$ZZ,MATCH(CT$1,'[1]Formated Data'!$1:$1,0),FALSE)</f>
        <v>#N/A</v>
      </c>
      <c r="CU109" s="113" t="e">
        <f>VLOOKUP($A109,'[1]Formated Data'!$A:$ZZ,MATCH(CU$1,'[1]Formated Data'!$1:$1,0),FALSE)</f>
        <v>#N/A</v>
      </c>
      <c r="CV109" s="113" t="e">
        <f>VLOOKUP($A109,'[1]Formated Data'!$A:$ZZ,MATCH(CV$1,'[1]Formated Data'!$1:$1,0),FALSE)</f>
        <v>#N/A</v>
      </c>
      <c r="CW109" s="113" t="e">
        <f>VLOOKUP($A109,'[1]Formated Data'!$A:$ZZ,MATCH(CW$1,'[1]Formated Data'!$1:$1,0),FALSE)</f>
        <v>#N/A</v>
      </c>
      <c r="CX109" s="113" t="e">
        <f>VLOOKUP($A109,'[1]Formated Data'!$A:$ZZ,MATCH(CX$1,'[1]Formated Data'!$1:$1,0),FALSE)</f>
        <v>#N/A</v>
      </c>
      <c r="CY109" s="113" t="e">
        <f>VLOOKUP($A109,'[1]Formated Data'!$A:$ZZ,MATCH(CY$1,'[1]Formated Data'!$1:$1,0),FALSE)</f>
        <v>#N/A</v>
      </c>
      <c r="CZ109" s="113" t="e">
        <f>VLOOKUP($A109,'[1]Formated Data'!$A:$ZZ,MATCH(CZ$1,'[1]Formated Data'!$1:$1,0),FALSE)</f>
        <v>#N/A</v>
      </c>
      <c r="DA109" s="113" t="e">
        <f>VLOOKUP($A109,'[1]Formated Data'!$A:$ZZ,MATCH(DA$1,'[1]Formated Data'!$1:$1,0),FALSE)</f>
        <v>#N/A</v>
      </c>
      <c r="DB109" s="113" t="e">
        <f>VLOOKUP($A109,'[1]Formated Data'!$A:$ZZ,MATCH(DB$1,'[1]Formated Data'!$1:$1,0),FALSE)</f>
        <v>#N/A</v>
      </c>
      <c r="DC109" s="113" t="e">
        <f>VLOOKUP($A109,'[1]Formated Data'!$A:$ZZ,MATCH(DC$1,'[1]Formated Data'!$1:$1,0),FALSE)</f>
        <v>#N/A</v>
      </c>
      <c r="DD109" s="113" t="e">
        <f>VLOOKUP($A109,'[1]Formated Data'!$A:$ZZ,MATCH(DD$1,'[1]Formated Data'!$1:$1,0),FALSE)</f>
        <v>#N/A</v>
      </c>
      <c r="DF109" s="26">
        <v>38472</v>
      </c>
      <c r="DG109" s="27">
        <v>4183.4795999999997</v>
      </c>
      <c r="DH109" s="27">
        <f t="shared" si="49"/>
        <v>-1.4140013538408658E-2</v>
      </c>
      <c r="DI109" s="26">
        <v>38472</v>
      </c>
      <c r="DJ109" s="27">
        <v>7488.99</v>
      </c>
      <c r="DK109" s="27">
        <f t="shared" si="50"/>
        <v>-1.4950050311404506E-2</v>
      </c>
      <c r="DL109" s="26">
        <v>38472</v>
      </c>
      <c r="DM109" s="27">
        <v>9568.92</v>
      </c>
      <c r="DN109" s="27">
        <f t="shared" si="51"/>
        <v>-1.0609489915246129E-2</v>
      </c>
      <c r="DO109" s="26">
        <v>38472</v>
      </c>
      <c r="DP109" s="27">
        <v>5703.63</v>
      </c>
      <c r="DQ109" s="27">
        <f t="shared" si="52"/>
        <v>-8.4402782944901222E-3</v>
      </c>
      <c r="DR109" s="26">
        <v>38472</v>
      </c>
      <c r="DS109" s="27">
        <v>6084.38</v>
      </c>
      <c r="DT109" s="27">
        <f t="shared" si="53"/>
        <v>-1.7369382405808875E-2</v>
      </c>
      <c r="DU109" s="26">
        <v>38472</v>
      </c>
      <c r="DV109" s="27">
        <v>4408.8500000000004</v>
      </c>
      <c r="DW109" s="27">
        <f t="shared" si="54"/>
        <v>-2.6400052998851509E-2</v>
      </c>
      <c r="DX109" s="26">
        <v>38472</v>
      </c>
      <c r="DY109" s="27">
        <v>3341</v>
      </c>
      <c r="DZ109" s="27">
        <f t="shared" si="55"/>
        <v>7.800575541304422E-3</v>
      </c>
      <c r="EA109" s="26">
        <v>38472</v>
      </c>
      <c r="EB109" s="27">
        <v>4385.0200000000004</v>
      </c>
      <c r="EC109" s="27">
        <f t="shared" si="56"/>
        <v>-1.4207930363156485E-2</v>
      </c>
      <c r="ED109" s="26">
        <v>38472</v>
      </c>
      <c r="EE109" s="27">
        <v>9328.17</v>
      </c>
      <c r="EF109" s="27">
        <f t="shared" si="57"/>
        <v>-3.3330224460610514E-2</v>
      </c>
      <c r="EG109" s="26">
        <v>38472</v>
      </c>
      <c r="EH109" s="27">
        <v>2921.94</v>
      </c>
      <c r="EI109" s="27">
        <f t="shared" si="58"/>
        <v>6.2123351355074519E-3</v>
      </c>
      <c r="EK109" s="26">
        <v>38471</v>
      </c>
      <c r="EL109" s="27">
        <v>84.43</v>
      </c>
      <c r="EM109" s="27">
        <f t="shared" si="59"/>
        <v>4.4016178919819016E-3</v>
      </c>
      <c r="EO109" s="26">
        <v>38471</v>
      </c>
      <c r="EP109" s="27">
        <v>5384.2636000000002</v>
      </c>
      <c r="EQ109" s="27">
        <f t="shared" si="60"/>
        <v>-1.7114208603462355E-2</v>
      </c>
      <c r="ES109" s="26">
        <v>38471</v>
      </c>
      <c r="ET109" s="27">
        <v>578.60350000000005</v>
      </c>
      <c r="EU109" s="27">
        <f t="shared" si="61"/>
        <v>-2.6735020203620619E-2</v>
      </c>
      <c r="EW109" s="26">
        <v>38471</v>
      </c>
      <c r="EX109" s="27">
        <v>1207.3146999999999</v>
      </c>
      <c r="EY109" s="27">
        <f t="shared" si="62"/>
        <v>-2.1083780764680649E-2</v>
      </c>
      <c r="FA109" s="26">
        <v>38471</v>
      </c>
      <c r="FB109" s="27">
        <v>100.2773</v>
      </c>
      <c r="FC109" s="27">
        <f t="shared" si="63"/>
        <v>-1.7126261705510348E-2</v>
      </c>
      <c r="FE109" s="26">
        <v>38471</v>
      </c>
      <c r="FF109" s="27">
        <v>703.61019999999996</v>
      </c>
      <c r="FG109" s="27">
        <f t="shared" si="64"/>
        <v>7.4284899400998583E-2</v>
      </c>
      <c r="FI109" s="6" t="e">
        <f>VLOOKUP($A109,Funds!$A:$CD,MATCH(Factors!FI$1,Funds!$1:$1,0),FALSE)</f>
        <v>#N/A</v>
      </c>
      <c r="FJ109" s="6" t="e">
        <f>VLOOKUP($A109,Funds!$A:$CD,MATCH(Factors!FJ$1,Funds!$1:$1,0),FALSE)</f>
        <v>#DIV/0!</v>
      </c>
    </row>
    <row r="110" spans="1:166" x14ac:dyDescent="0.25">
      <c r="A110" s="26">
        <f t="shared" si="65"/>
        <v>38442</v>
      </c>
      <c r="B110" s="26">
        <v>38442</v>
      </c>
      <c r="C110" s="27">
        <v>705.73080000000004</v>
      </c>
      <c r="D110" s="27">
        <f t="shared" si="66"/>
        <v>-1.3721764003994608E-2</v>
      </c>
      <c r="E110" s="26">
        <v>38442</v>
      </c>
      <c r="F110" s="27">
        <v>487.8503</v>
      </c>
      <c r="G110" s="27">
        <f t="shared" si="67"/>
        <v>-1.8240964994983955E-2</v>
      </c>
      <c r="H110" s="26">
        <v>38442</v>
      </c>
      <c r="I110" s="27">
        <v>1140.2599</v>
      </c>
      <c r="J110" s="27">
        <f t="shared" si="68"/>
        <v>4.1248677543146428E-3</v>
      </c>
      <c r="K110" s="26">
        <v>38442</v>
      </c>
      <c r="L110" s="27">
        <v>1570.49</v>
      </c>
      <c r="M110" s="27">
        <f t="shared" si="69"/>
        <v>-2.3752097967302821E-2</v>
      </c>
      <c r="N110" s="26">
        <v>38442</v>
      </c>
      <c r="O110" s="27">
        <v>1236.54</v>
      </c>
      <c r="P110" s="27">
        <f t="shared" si="70"/>
        <v>-1.8447665465398777E-2</v>
      </c>
      <c r="Q110" s="26"/>
      <c r="S110" s="27" t="e">
        <f t="shared" si="71"/>
        <v>#DIV/0!</v>
      </c>
      <c r="T110" s="26">
        <v>38442</v>
      </c>
      <c r="U110" s="27">
        <v>1247.0677000000001</v>
      </c>
      <c r="V110" s="27">
        <f t="shared" si="72"/>
        <v>-1.7688910538294578E-2</v>
      </c>
      <c r="W110" s="26">
        <v>38442</v>
      </c>
      <c r="X110" s="27">
        <v>99.009</v>
      </c>
      <c r="Y110" s="27">
        <f t="shared" si="73"/>
        <v>-1.4198237666152247E-2</v>
      </c>
      <c r="Z110" s="26">
        <v>38442</v>
      </c>
      <c r="AA110" s="27">
        <v>138.37</v>
      </c>
      <c r="AB110" s="27">
        <f t="shared" si="74"/>
        <v>2.1002317497103018E-3</v>
      </c>
      <c r="AC110" s="26">
        <v>38442</v>
      </c>
      <c r="AD110" s="27">
        <v>768.74599999999998</v>
      </c>
      <c r="AE110" s="27">
        <f t="shared" si="75"/>
        <v>-2.0372534352448457E-2</v>
      </c>
      <c r="AF110" s="26">
        <v>38442</v>
      </c>
      <c r="AG110" s="27">
        <v>225.29730000000001</v>
      </c>
      <c r="AH110" s="27">
        <f t="shared" si="76"/>
        <v>5.2798500924071901E-2</v>
      </c>
      <c r="AI110" s="26">
        <v>38442</v>
      </c>
      <c r="AJ110" s="27">
        <v>73.989999999999995</v>
      </c>
      <c r="AK110" s="27">
        <f t="shared" si="77"/>
        <v>-1.619214680879888E-3</v>
      </c>
      <c r="AL110" s="26">
        <v>38442</v>
      </c>
      <c r="AM110" s="27">
        <v>120.56319999999999</v>
      </c>
      <c r="AN110" s="27">
        <f t="shared" si="78"/>
        <v>6.1413384095276857E-3</v>
      </c>
      <c r="AO110" s="26">
        <v>38442</v>
      </c>
      <c r="AP110" s="27">
        <v>316.16000000000003</v>
      </c>
      <c r="AQ110" s="27">
        <f t="shared" si="79"/>
        <v>3.6760124610591971E-2</v>
      </c>
      <c r="AR110" s="26">
        <v>38442</v>
      </c>
      <c r="AS110" s="27">
        <v>1202.9000000000001</v>
      </c>
      <c r="AT110" s="27">
        <f t="shared" si="80"/>
        <v>-5.1360091306827949E-3</v>
      </c>
      <c r="AU110" s="26">
        <v>38442</v>
      </c>
      <c r="AV110" s="27">
        <v>756.93</v>
      </c>
      <c r="AW110" s="27">
        <f t="shared" si="81"/>
        <v>-2.9079014879425436E-2</v>
      </c>
      <c r="AY110" s="27">
        <f t="shared" si="82"/>
        <v>4.5192009909893471E-3</v>
      </c>
      <c r="AZ110" s="27">
        <f t="shared" si="83"/>
        <v>-5.3044325019040439E-3</v>
      </c>
      <c r="BA110" s="27">
        <f t="shared" si="47"/>
        <v>-2.3943005748742641E-2</v>
      </c>
      <c r="BC110" s="26"/>
      <c r="BE110" s="27" t="e">
        <f t="shared" si="84"/>
        <v>#DIV/0!</v>
      </c>
      <c r="BF110" s="26">
        <v>38442</v>
      </c>
      <c r="BG110" s="27">
        <v>761.18</v>
      </c>
      <c r="BH110" s="27">
        <f t="shared" si="85"/>
        <v>-6.0588650074431261E-3</v>
      </c>
      <c r="BI110" s="26"/>
      <c r="BK110" s="27" t="e">
        <f t="shared" si="86"/>
        <v>#DIV/0!</v>
      </c>
      <c r="BL110" s="26">
        <v>38442</v>
      </c>
      <c r="BM110" s="27">
        <v>269.07</v>
      </c>
      <c r="BN110" s="27">
        <f t="shared" si="45"/>
        <v>-1.6341302917306511E-2</v>
      </c>
      <c r="BP110" s="26">
        <v>38411</v>
      </c>
      <c r="BQ110" s="27">
        <v>-4.8199999999999996E-3</v>
      </c>
      <c r="BR110" s="27">
        <f t="shared" si="46"/>
        <v>-4.8199999999999996E-3</v>
      </c>
      <c r="BT110" s="26">
        <v>38442</v>
      </c>
      <c r="BU110" s="27">
        <v>758.84</v>
      </c>
      <c r="BV110" s="27">
        <f t="shared" si="48"/>
        <v>2.6558143836792336E-3</v>
      </c>
      <c r="BX110" s="6">
        <f>VLOOKUP($A110,Replications!$A:$AK,MATCH(BX$2,Replications!$1:$1,0),FALSE)</f>
        <v>-8.2000000000000007E-3</v>
      </c>
      <c r="BY110" s="6" t="str">
        <f>VLOOKUP($A110,Replications!$A:$AK,MATCH(BY$2,Replications!$1:$1,0),FALSE)</f>
        <v/>
      </c>
      <c r="BZ110" s="6">
        <f>VLOOKUP($A110,Replications!$A:$AK,MATCH(BZ$2,Replications!$1:$1,0),FALSE)</f>
        <v>-5.3E-3</v>
      </c>
      <c r="CA110" s="6" t="str">
        <f>VLOOKUP($A110,Replications!$A:$AK,MATCH(CA$2,Replications!$1:$1,0),FALSE)</f>
        <v/>
      </c>
      <c r="CB110" s="6" t="str">
        <f>VLOOKUP($A110,Replications!$A:$AK,MATCH(CB$2,Replications!$1:$1,0),FALSE)</f>
        <v/>
      </c>
      <c r="CC110" s="6" t="str">
        <f>VLOOKUP($A110,Replications!$A:$AK,MATCH(CC$2,Replications!$1:$1,0),FALSE)</f>
        <v/>
      </c>
      <c r="CD110" s="6" t="str">
        <f>VLOOKUP($A110,Replications!$A:$AK,MATCH(CD$2,Replications!$1:$1,0),FALSE)</f>
        <v/>
      </c>
      <c r="CE110" s="6">
        <f>VLOOKUP($A110,Replications!$A:$AK,MATCH(CE$2,Replications!$1:$1,0),FALSE)</f>
        <v>-1.7600000000000001E-2</v>
      </c>
      <c r="CF110" s="6">
        <f>VLOOKUP($A110,Replications!$A:$AK,MATCH(CF$2,Replications!$1:$1,0),FALSE)</f>
        <v>-6.7500000000000008E-3</v>
      </c>
      <c r="CG110" s="6" t="str">
        <f>VLOOKUP($A110,Replications!$A:$AK,MATCH(CG$2,Replications!$1:$1,0),FALSE)</f>
        <v>NA</v>
      </c>
      <c r="CH110" s="113" t="e">
        <f>VLOOKUP($A110,'[1]Formated Data'!$A:$ZZ,MATCH(CH$1,'[1]Formated Data'!$1:$1,0),FALSE)</f>
        <v>#N/A</v>
      </c>
      <c r="CI110" s="113" t="e">
        <f>VLOOKUP($A110,'[1]Formated Data'!$A:$ZZ,MATCH(CI$1,'[1]Formated Data'!$1:$1,0),FALSE)</f>
        <v>#N/A</v>
      </c>
      <c r="CJ110" s="113" t="e">
        <f>VLOOKUP($A110,'[1]Formated Data'!$A:$ZZ,MATCH(CJ$1,'[1]Formated Data'!$1:$1,0),FALSE)</f>
        <v>#N/A</v>
      </c>
      <c r="CK110" s="113" t="e">
        <f>VLOOKUP($A110,'[1]Formated Data'!$A:$ZZ,MATCH(CK$1,'[1]Formated Data'!$1:$1,0),FALSE)</f>
        <v>#N/A</v>
      </c>
      <c r="CL110" s="113" t="e">
        <f>VLOOKUP($A110,'[1]Formated Data'!$A:$ZZ,MATCH(CL$1,'[1]Formated Data'!$1:$1,0),FALSE)</f>
        <v>#N/A</v>
      </c>
      <c r="CM110" s="113" t="e">
        <f>VLOOKUP($A110,'[1]Formated Data'!$A:$ZZ,MATCH(CM$1,'[1]Formated Data'!$1:$1,0),FALSE)</f>
        <v>#N/A</v>
      </c>
      <c r="CN110" s="113" t="e">
        <f>VLOOKUP($A110,'[1]Formated Data'!$A:$ZZ,MATCH(CN$1,'[1]Formated Data'!$1:$1,0),FALSE)</f>
        <v>#N/A</v>
      </c>
      <c r="CO110" s="113" t="e">
        <f>VLOOKUP($A110,'[1]Formated Data'!$A:$ZZ,MATCH(CO$1,'[1]Formated Data'!$1:$1,0),FALSE)</f>
        <v>#N/A</v>
      </c>
      <c r="CP110" s="113" t="e">
        <f>VLOOKUP($A110,'[1]Formated Data'!$A:$ZZ,MATCH(CP$1,'[1]Formated Data'!$1:$1,0),FALSE)</f>
        <v>#N/A</v>
      </c>
      <c r="CQ110" s="113" t="e">
        <f>VLOOKUP($A110,'[1]Formated Data'!$A:$ZZ,MATCH(CQ$1,'[1]Formated Data'!$1:$1,0),FALSE)</f>
        <v>#N/A</v>
      </c>
      <c r="CR110" s="113" t="e">
        <f>VLOOKUP($A110,'[1]Formated Data'!$A:$ZZ,MATCH(CR$1,'[1]Formated Data'!$1:$1,0),FALSE)</f>
        <v>#N/A</v>
      </c>
      <c r="CS110" s="113" t="e">
        <f>VLOOKUP($A110,'[1]Formated Data'!$A:$ZZ,MATCH(CS$1,'[1]Formated Data'!$1:$1,0),FALSE)</f>
        <v>#N/A</v>
      </c>
      <c r="CT110" s="113" t="e">
        <f>VLOOKUP($A110,'[1]Formated Data'!$A:$ZZ,MATCH(CT$1,'[1]Formated Data'!$1:$1,0),FALSE)</f>
        <v>#N/A</v>
      </c>
      <c r="CU110" s="113" t="e">
        <f>VLOOKUP($A110,'[1]Formated Data'!$A:$ZZ,MATCH(CU$1,'[1]Formated Data'!$1:$1,0),FALSE)</f>
        <v>#N/A</v>
      </c>
      <c r="CV110" s="113" t="e">
        <f>VLOOKUP($A110,'[1]Formated Data'!$A:$ZZ,MATCH(CV$1,'[1]Formated Data'!$1:$1,0),FALSE)</f>
        <v>#N/A</v>
      </c>
      <c r="CW110" s="113" t="e">
        <f>VLOOKUP($A110,'[1]Formated Data'!$A:$ZZ,MATCH(CW$1,'[1]Formated Data'!$1:$1,0),FALSE)</f>
        <v>#N/A</v>
      </c>
      <c r="CX110" s="113" t="e">
        <f>VLOOKUP($A110,'[1]Formated Data'!$A:$ZZ,MATCH(CX$1,'[1]Formated Data'!$1:$1,0),FALSE)</f>
        <v>#N/A</v>
      </c>
      <c r="CY110" s="113" t="e">
        <f>VLOOKUP($A110,'[1]Formated Data'!$A:$ZZ,MATCH(CY$1,'[1]Formated Data'!$1:$1,0),FALSE)</f>
        <v>#N/A</v>
      </c>
      <c r="CZ110" s="113" t="e">
        <f>VLOOKUP($A110,'[1]Formated Data'!$A:$ZZ,MATCH(CZ$1,'[1]Formated Data'!$1:$1,0),FALSE)</f>
        <v>#N/A</v>
      </c>
      <c r="DA110" s="113" t="e">
        <f>VLOOKUP($A110,'[1]Formated Data'!$A:$ZZ,MATCH(DA$1,'[1]Formated Data'!$1:$1,0),FALSE)</f>
        <v>#N/A</v>
      </c>
      <c r="DB110" s="113" t="e">
        <f>VLOOKUP($A110,'[1]Formated Data'!$A:$ZZ,MATCH(DB$1,'[1]Formated Data'!$1:$1,0),FALSE)</f>
        <v>#N/A</v>
      </c>
      <c r="DC110" s="113" t="e">
        <f>VLOOKUP($A110,'[1]Formated Data'!$A:$ZZ,MATCH(DC$1,'[1]Formated Data'!$1:$1,0),FALSE)</f>
        <v>#N/A</v>
      </c>
      <c r="DD110" s="113" t="e">
        <f>VLOOKUP($A110,'[1]Formated Data'!$A:$ZZ,MATCH(DD$1,'[1]Formated Data'!$1:$1,0),FALSE)</f>
        <v>#N/A</v>
      </c>
      <c r="DF110" s="26">
        <v>38442</v>
      </c>
      <c r="DG110" s="27">
        <v>4243.4825000000001</v>
      </c>
      <c r="DH110" s="27">
        <f t="shared" si="49"/>
        <v>-5.5099918593737307E-3</v>
      </c>
      <c r="DI110" s="26">
        <v>38442</v>
      </c>
      <c r="DJ110" s="27">
        <v>7602.65</v>
      </c>
      <c r="DK110" s="27">
        <f t="shared" si="50"/>
        <v>-8.6607632998525474E-3</v>
      </c>
      <c r="DL110" s="26">
        <v>38442</v>
      </c>
      <c r="DM110" s="27">
        <v>9671.5300000000007</v>
      </c>
      <c r="DN110" s="27">
        <f t="shared" si="51"/>
        <v>-6.0102713152401233E-3</v>
      </c>
      <c r="DO110" s="26">
        <v>38442</v>
      </c>
      <c r="DP110" s="27">
        <v>5752.18</v>
      </c>
      <c r="DQ110" s="27">
        <f t="shared" si="52"/>
        <v>-3.4994231149023669E-3</v>
      </c>
      <c r="DR110" s="26">
        <v>38442</v>
      </c>
      <c r="DS110" s="27">
        <v>6191.93</v>
      </c>
      <c r="DT110" s="27">
        <f t="shared" si="53"/>
        <v>-1.3420626625197496E-2</v>
      </c>
      <c r="DU110" s="26">
        <v>38442</v>
      </c>
      <c r="DV110" s="27">
        <v>4528.3999999999996</v>
      </c>
      <c r="DW110" s="27">
        <f t="shared" si="54"/>
        <v>-1.478989987772994E-2</v>
      </c>
      <c r="DX110" s="26">
        <v>38442</v>
      </c>
      <c r="DY110" s="27">
        <v>3315.14</v>
      </c>
      <c r="DZ110" s="27">
        <f t="shared" si="55"/>
        <v>4.9898747377739028E-3</v>
      </c>
      <c r="EA110" s="26">
        <v>38442</v>
      </c>
      <c r="EB110" s="27">
        <v>4448.22</v>
      </c>
      <c r="EC110" s="27">
        <f t="shared" si="56"/>
        <v>1.2199513820112529E-3</v>
      </c>
      <c r="ED110" s="26">
        <v>38442</v>
      </c>
      <c r="EE110" s="27">
        <v>9649.7999999999993</v>
      </c>
      <c r="EF110" s="27">
        <f t="shared" si="57"/>
        <v>-2.421020060227197E-2</v>
      </c>
      <c r="EG110" s="26">
        <v>38442</v>
      </c>
      <c r="EH110" s="27">
        <v>2903.9</v>
      </c>
      <c r="EI110" s="27">
        <f t="shared" si="58"/>
        <v>-9.1209057438161878E-3</v>
      </c>
      <c r="EK110" s="26">
        <v>38442</v>
      </c>
      <c r="EL110" s="27">
        <v>84.06</v>
      </c>
      <c r="EM110" s="27">
        <f t="shared" si="59"/>
        <v>1.8785601745243019E-2</v>
      </c>
      <c r="EO110" s="26">
        <v>38442</v>
      </c>
      <c r="EP110" s="27">
        <v>5478.0155000000004</v>
      </c>
      <c r="EQ110" s="27">
        <f t="shared" si="60"/>
        <v>-7.7809280674361325E-3</v>
      </c>
      <c r="ES110" s="26">
        <v>38442</v>
      </c>
      <c r="ET110" s="27">
        <v>594.49739999999997</v>
      </c>
      <c r="EU110" s="27">
        <f t="shared" si="61"/>
        <v>-6.5958541261245895E-2</v>
      </c>
      <c r="EW110" s="26">
        <v>38442</v>
      </c>
      <c r="EX110" s="27">
        <v>1233.3177000000001</v>
      </c>
      <c r="EY110" s="27">
        <f t="shared" si="62"/>
        <v>-1.8831825987989825E-2</v>
      </c>
      <c r="FA110" s="26">
        <v>38442</v>
      </c>
      <c r="FB110" s="27">
        <v>102.02460000000001</v>
      </c>
      <c r="FC110" s="27">
        <f t="shared" si="63"/>
        <v>-4.1192191834574787E-3</v>
      </c>
      <c r="FE110" s="26">
        <v>38442</v>
      </c>
      <c r="FF110" s="27">
        <v>654.95680000000004</v>
      </c>
      <c r="FG110" s="27">
        <f t="shared" si="64"/>
        <v>7.7040793925155171E-2</v>
      </c>
      <c r="FI110" s="6" t="e">
        <f>VLOOKUP($A110,Funds!$A:$CD,MATCH(Factors!FI$1,Funds!$1:$1,0),FALSE)</f>
        <v>#N/A</v>
      </c>
      <c r="FJ110" s="6" t="e">
        <f>VLOOKUP($A110,Funds!$A:$CD,MATCH(Factors!FJ$1,Funds!$1:$1,0),FALSE)</f>
        <v>#DIV/0!</v>
      </c>
    </row>
    <row r="111" spans="1:166" x14ac:dyDescent="0.25">
      <c r="A111" s="26">
        <f t="shared" si="65"/>
        <v>38411</v>
      </c>
      <c r="B111" s="26">
        <v>38411</v>
      </c>
      <c r="C111" s="27">
        <v>715.54939999999999</v>
      </c>
      <c r="D111" s="27">
        <f t="shared" si="66"/>
        <v>3.3107398501859508E-2</v>
      </c>
      <c r="E111" s="26">
        <v>38411</v>
      </c>
      <c r="F111" s="27">
        <v>496.91449999999998</v>
      </c>
      <c r="G111" s="27">
        <f t="shared" si="67"/>
        <v>1.0650879631107779E-2</v>
      </c>
      <c r="H111" s="26">
        <v>38411</v>
      </c>
      <c r="I111" s="27">
        <v>1135.5758000000001</v>
      </c>
      <c r="J111" s="27">
        <f t="shared" si="68"/>
        <v>1.185777160931778E-2</v>
      </c>
      <c r="K111" s="26">
        <v>38411</v>
      </c>
      <c r="L111" s="27">
        <v>1608.7</v>
      </c>
      <c r="M111" s="27">
        <f t="shared" si="69"/>
        <v>2.0269670332458078E-2</v>
      </c>
      <c r="N111" s="26">
        <v>38411</v>
      </c>
      <c r="O111" s="27">
        <v>1259.78</v>
      </c>
      <c r="P111" s="27">
        <f t="shared" si="70"/>
        <v>1.6763383669219811E-2</v>
      </c>
      <c r="Q111" s="26"/>
      <c r="S111" s="27" t="e">
        <f t="shared" si="71"/>
        <v>#DIV/0!</v>
      </c>
      <c r="T111" s="26">
        <v>38411</v>
      </c>
      <c r="U111" s="27">
        <v>1269.5242000000001</v>
      </c>
      <c r="V111" s="27">
        <f t="shared" si="72"/>
        <v>2.1034518673235469E-2</v>
      </c>
      <c r="W111" s="26">
        <v>38411</v>
      </c>
      <c r="X111" s="27">
        <v>100.435</v>
      </c>
      <c r="Y111" s="27" t="e">
        <f t="shared" si="73"/>
        <v>#DIV/0!</v>
      </c>
      <c r="Z111" s="26">
        <v>38411</v>
      </c>
      <c r="AA111" s="27">
        <v>138.08000000000001</v>
      </c>
      <c r="AB111" s="27">
        <f t="shared" si="74"/>
        <v>8.3248137870601813E-3</v>
      </c>
      <c r="AC111" s="26">
        <v>38411</v>
      </c>
      <c r="AD111" s="27">
        <v>784.73299999999995</v>
      </c>
      <c r="AE111" s="27">
        <f t="shared" si="75"/>
        <v>-5.0764703570391756E-3</v>
      </c>
      <c r="AF111" s="26">
        <v>38411</v>
      </c>
      <c r="AG111" s="27">
        <v>213.99850000000001</v>
      </c>
      <c r="AH111" s="27">
        <f t="shared" si="76"/>
        <v>7.5406634702409381E-2</v>
      </c>
      <c r="AI111" s="26">
        <v>38411</v>
      </c>
      <c r="AJ111" s="27">
        <v>74.11</v>
      </c>
      <c r="AK111" s="27">
        <f t="shared" si="77"/>
        <v>-5.676466844851713E-2</v>
      </c>
      <c r="AL111" s="26">
        <v>38411</v>
      </c>
      <c r="AM111" s="27">
        <v>119.82729999999999</v>
      </c>
      <c r="AN111" s="27">
        <f t="shared" si="78"/>
        <v>8.9420057878857317E-3</v>
      </c>
      <c r="AO111" s="26">
        <v>38411</v>
      </c>
      <c r="AP111" s="27">
        <v>304.95</v>
      </c>
      <c r="AQ111" s="27">
        <f t="shared" si="79"/>
        <v>6.7453094371324518E-2</v>
      </c>
      <c r="AR111" s="26">
        <v>38411</v>
      </c>
      <c r="AS111" s="27">
        <v>1209.1099999999999</v>
      </c>
      <c r="AT111" s="27">
        <f t="shared" si="80"/>
        <v>-5.9031974282449662E-3</v>
      </c>
      <c r="AU111" s="26">
        <v>38411</v>
      </c>
      <c r="AV111" s="27">
        <v>779.6</v>
      </c>
      <c r="AW111" s="27">
        <f t="shared" si="81"/>
        <v>1.4707796433684805E-2</v>
      </c>
      <c r="AY111" s="27">
        <f t="shared" si="82"/>
        <v>2.2456518870751729E-2</v>
      </c>
      <c r="AZ111" s="27">
        <f t="shared" si="83"/>
        <v>3.5062866632382672E-3</v>
      </c>
      <c r="BA111" s="27">
        <f t="shared" si="47"/>
        <v>2.0610993861929772E-2</v>
      </c>
      <c r="BC111" s="26"/>
      <c r="BE111" s="27" t="e">
        <f t="shared" si="84"/>
        <v>#DIV/0!</v>
      </c>
      <c r="BF111" s="26">
        <v>38411</v>
      </c>
      <c r="BG111" s="27">
        <v>765.82</v>
      </c>
      <c r="BH111" s="27">
        <f t="shared" si="85"/>
        <v>1.0276638127778792E-2</v>
      </c>
      <c r="BI111" s="26"/>
      <c r="BK111" s="27" t="e">
        <f t="shared" si="86"/>
        <v>#DIV/0!</v>
      </c>
      <c r="BL111" s="26">
        <v>38411</v>
      </c>
      <c r="BM111" s="27">
        <v>273.54000000000002</v>
      </c>
      <c r="BN111" s="27">
        <f t="shared" si="45"/>
        <v>-3.0614476273780333E-3</v>
      </c>
      <c r="BP111" s="26">
        <v>38383</v>
      </c>
      <c r="BQ111" s="27">
        <v>-9.0600000000000003E-3</v>
      </c>
      <c r="BR111" s="27">
        <f t="shared" si="46"/>
        <v>-9.0600000000000003E-3</v>
      </c>
      <c r="BT111" s="26">
        <v>38411</v>
      </c>
      <c r="BU111" s="27">
        <v>756.83</v>
      </c>
      <c r="BV111" s="27">
        <f t="shared" si="48"/>
        <v>1.1520829713583147E-2</v>
      </c>
      <c r="BX111" s="6">
        <f>VLOOKUP($A111,Replications!$A:$AK,MATCH(BX$2,Replications!$1:$1,0),FALSE)</f>
        <v>5.0700000000000002E-2</v>
      </c>
      <c r="BY111" s="6" t="str">
        <f>VLOOKUP($A111,Replications!$A:$AK,MATCH(BY$2,Replications!$1:$1,0),FALSE)</f>
        <v/>
      </c>
      <c r="BZ111" s="6">
        <f>VLOOKUP($A111,Replications!$A:$AK,MATCH(BZ$2,Replications!$1:$1,0),FALSE)</f>
        <v>3.6600000000000001E-2</v>
      </c>
      <c r="CA111" s="6" t="str">
        <f>VLOOKUP($A111,Replications!$A:$AK,MATCH(CA$2,Replications!$1:$1,0),FALSE)</f>
        <v/>
      </c>
      <c r="CB111" s="6" t="str">
        <f>VLOOKUP($A111,Replications!$A:$AK,MATCH(CB$2,Replications!$1:$1,0),FALSE)</f>
        <v/>
      </c>
      <c r="CC111" s="6" t="str">
        <f>VLOOKUP($A111,Replications!$A:$AK,MATCH(CC$2,Replications!$1:$1,0),FALSE)</f>
        <v/>
      </c>
      <c r="CD111" s="6" t="str">
        <f>VLOOKUP($A111,Replications!$A:$AK,MATCH(CD$2,Replications!$1:$1,0),FALSE)</f>
        <v/>
      </c>
      <c r="CE111" s="6">
        <f>VLOOKUP($A111,Replications!$A:$AK,MATCH(CE$2,Replications!$1:$1,0),FALSE)</f>
        <v>2.1100000000000001E-2</v>
      </c>
      <c r="CF111" s="6">
        <f>VLOOKUP($A111,Replications!$A:$AK,MATCH(CF$2,Replications!$1:$1,0),FALSE)</f>
        <v>4.3650000000000001E-2</v>
      </c>
      <c r="CG111" s="6" t="str">
        <f>VLOOKUP($A111,Replications!$A:$AK,MATCH(CG$2,Replications!$1:$1,0),FALSE)</f>
        <v>NA</v>
      </c>
      <c r="CH111" s="113" t="e">
        <f>VLOOKUP($A111,'[1]Formated Data'!$A:$ZZ,MATCH(CH$1,'[1]Formated Data'!$1:$1,0),FALSE)</f>
        <v>#N/A</v>
      </c>
      <c r="CI111" s="113" t="e">
        <f>VLOOKUP($A111,'[1]Formated Data'!$A:$ZZ,MATCH(CI$1,'[1]Formated Data'!$1:$1,0),FALSE)</f>
        <v>#N/A</v>
      </c>
      <c r="CJ111" s="113" t="e">
        <f>VLOOKUP($A111,'[1]Formated Data'!$A:$ZZ,MATCH(CJ$1,'[1]Formated Data'!$1:$1,0),FALSE)</f>
        <v>#N/A</v>
      </c>
      <c r="CK111" s="113" t="e">
        <f>VLOOKUP($A111,'[1]Formated Data'!$A:$ZZ,MATCH(CK$1,'[1]Formated Data'!$1:$1,0),FALSE)</f>
        <v>#N/A</v>
      </c>
      <c r="CL111" s="113" t="e">
        <f>VLOOKUP($A111,'[1]Formated Data'!$A:$ZZ,MATCH(CL$1,'[1]Formated Data'!$1:$1,0),FALSE)</f>
        <v>#N/A</v>
      </c>
      <c r="CM111" s="113" t="e">
        <f>VLOOKUP($A111,'[1]Formated Data'!$A:$ZZ,MATCH(CM$1,'[1]Formated Data'!$1:$1,0),FALSE)</f>
        <v>#N/A</v>
      </c>
      <c r="CN111" s="113" t="e">
        <f>VLOOKUP($A111,'[1]Formated Data'!$A:$ZZ,MATCH(CN$1,'[1]Formated Data'!$1:$1,0),FALSE)</f>
        <v>#N/A</v>
      </c>
      <c r="CO111" s="113" t="e">
        <f>VLOOKUP($A111,'[1]Formated Data'!$A:$ZZ,MATCH(CO$1,'[1]Formated Data'!$1:$1,0),FALSE)</f>
        <v>#N/A</v>
      </c>
      <c r="CP111" s="113" t="e">
        <f>VLOOKUP($A111,'[1]Formated Data'!$A:$ZZ,MATCH(CP$1,'[1]Formated Data'!$1:$1,0),FALSE)</f>
        <v>#N/A</v>
      </c>
      <c r="CQ111" s="113" t="e">
        <f>VLOOKUP($A111,'[1]Formated Data'!$A:$ZZ,MATCH(CQ$1,'[1]Formated Data'!$1:$1,0),FALSE)</f>
        <v>#N/A</v>
      </c>
      <c r="CR111" s="113" t="e">
        <f>VLOOKUP($A111,'[1]Formated Data'!$A:$ZZ,MATCH(CR$1,'[1]Formated Data'!$1:$1,0),FALSE)</f>
        <v>#N/A</v>
      </c>
      <c r="CS111" s="113" t="e">
        <f>VLOOKUP($A111,'[1]Formated Data'!$A:$ZZ,MATCH(CS$1,'[1]Formated Data'!$1:$1,0),FALSE)</f>
        <v>#N/A</v>
      </c>
      <c r="CT111" s="113" t="e">
        <f>VLOOKUP($A111,'[1]Formated Data'!$A:$ZZ,MATCH(CT$1,'[1]Formated Data'!$1:$1,0),FALSE)</f>
        <v>#N/A</v>
      </c>
      <c r="CU111" s="113" t="e">
        <f>VLOOKUP($A111,'[1]Formated Data'!$A:$ZZ,MATCH(CU$1,'[1]Formated Data'!$1:$1,0),FALSE)</f>
        <v>#N/A</v>
      </c>
      <c r="CV111" s="113" t="e">
        <f>VLOOKUP($A111,'[1]Formated Data'!$A:$ZZ,MATCH(CV$1,'[1]Formated Data'!$1:$1,0),FALSE)</f>
        <v>#N/A</v>
      </c>
      <c r="CW111" s="113" t="e">
        <f>VLOOKUP($A111,'[1]Formated Data'!$A:$ZZ,MATCH(CW$1,'[1]Formated Data'!$1:$1,0),FALSE)</f>
        <v>#N/A</v>
      </c>
      <c r="CX111" s="113" t="e">
        <f>VLOOKUP($A111,'[1]Formated Data'!$A:$ZZ,MATCH(CX$1,'[1]Formated Data'!$1:$1,0),FALSE)</f>
        <v>#N/A</v>
      </c>
      <c r="CY111" s="113" t="e">
        <f>VLOOKUP($A111,'[1]Formated Data'!$A:$ZZ,MATCH(CY$1,'[1]Formated Data'!$1:$1,0),FALSE)</f>
        <v>#N/A</v>
      </c>
      <c r="CZ111" s="113" t="e">
        <f>VLOOKUP($A111,'[1]Formated Data'!$A:$ZZ,MATCH(CZ$1,'[1]Formated Data'!$1:$1,0),FALSE)</f>
        <v>#N/A</v>
      </c>
      <c r="DA111" s="113" t="e">
        <f>VLOOKUP($A111,'[1]Formated Data'!$A:$ZZ,MATCH(DA$1,'[1]Formated Data'!$1:$1,0),FALSE)</f>
        <v>#N/A</v>
      </c>
      <c r="DB111" s="113" t="e">
        <f>VLOOKUP($A111,'[1]Formated Data'!$A:$ZZ,MATCH(DB$1,'[1]Formated Data'!$1:$1,0),FALSE)</f>
        <v>#N/A</v>
      </c>
      <c r="DC111" s="113" t="e">
        <f>VLOOKUP($A111,'[1]Formated Data'!$A:$ZZ,MATCH(DC$1,'[1]Formated Data'!$1:$1,0),FALSE)</f>
        <v>#N/A</v>
      </c>
      <c r="DD111" s="113" t="e">
        <f>VLOOKUP($A111,'[1]Formated Data'!$A:$ZZ,MATCH(DD$1,'[1]Formated Data'!$1:$1,0),FALSE)</f>
        <v>#N/A</v>
      </c>
      <c r="DF111" s="26">
        <v>38411</v>
      </c>
      <c r="DG111" s="27">
        <v>4266.9935999999998</v>
      </c>
      <c r="DH111" s="27">
        <f t="shared" si="49"/>
        <v>1.3589988860945201E-2</v>
      </c>
      <c r="DI111" s="26">
        <v>38411</v>
      </c>
      <c r="DJ111" s="27">
        <v>7669.07</v>
      </c>
      <c r="DK111" s="27">
        <f t="shared" si="50"/>
        <v>1.8340315630830162E-2</v>
      </c>
      <c r="DL111" s="26">
        <v>38411</v>
      </c>
      <c r="DM111" s="27">
        <v>9730.01</v>
      </c>
      <c r="DN111" s="27">
        <f t="shared" si="51"/>
        <v>1.8060351141523823E-2</v>
      </c>
      <c r="DO111" s="26">
        <v>38411</v>
      </c>
      <c r="DP111" s="27">
        <v>5772.38</v>
      </c>
      <c r="DQ111" s="27">
        <f t="shared" si="52"/>
        <v>7.8288410032929523E-3</v>
      </c>
      <c r="DR111" s="26">
        <v>38411</v>
      </c>
      <c r="DS111" s="27">
        <v>6276.16</v>
      </c>
      <c r="DT111" s="27">
        <f t="shared" si="53"/>
        <v>3.3609570361391894E-2</v>
      </c>
      <c r="DU111" s="26">
        <v>38411</v>
      </c>
      <c r="DV111" s="27">
        <v>4596.38</v>
      </c>
      <c r="DW111" s="27">
        <f t="shared" si="54"/>
        <v>-4.4294461784384342E-3</v>
      </c>
      <c r="DX111" s="26">
        <v>38411</v>
      </c>
      <c r="DY111" s="27">
        <v>3298.68</v>
      </c>
      <c r="DZ111" s="27">
        <f t="shared" si="55"/>
        <v>8.810747827895371E-3</v>
      </c>
      <c r="EA111" s="26">
        <v>38411</v>
      </c>
      <c r="EB111" s="27">
        <v>4442.8</v>
      </c>
      <c r="EC111" s="27">
        <f t="shared" si="56"/>
        <v>7.1498846134663285E-3</v>
      </c>
      <c r="ED111" s="26">
        <v>38411</v>
      </c>
      <c r="EE111" s="27">
        <v>9889.2199999999993</v>
      </c>
      <c r="EF111" s="27">
        <f t="shared" si="57"/>
        <v>2.9130113535845492E-2</v>
      </c>
      <c r="EG111" s="26">
        <v>38411</v>
      </c>
      <c r="EH111" s="27">
        <v>2930.63</v>
      </c>
      <c r="EI111" s="27">
        <f t="shared" si="58"/>
        <v>2.829904597653865E-3</v>
      </c>
      <c r="EK111" s="26">
        <v>38411</v>
      </c>
      <c r="EL111" s="27">
        <v>82.51</v>
      </c>
      <c r="EM111" s="27">
        <f t="shared" si="59"/>
        <v>-1.2683977503888832E-2</v>
      </c>
      <c r="EO111" s="26">
        <v>38411</v>
      </c>
      <c r="EP111" s="27">
        <v>5520.9737999999998</v>
      </c>
      <c r="EQ111" s="27">
        <f t="shared" si="60"/>
        <v>2.8411238663975436E-2</v>
      </c>
      <c r="ES111" s="26">
        <v>38411</v>
      </c>
      <c r="ET111" s="27">
        <v>636.47860000000003</v>
      </c>
      <c r="EU111" s="27">
        <f t="shared" si="61"/>
        <v>8.5936554945374555E-2</v>
      </c>
      <c r="EW111" s="26">
        <v>38411</v>
      </c>
      <c r="EX111" s="27">
        <v>1256.9891</v>
      </c>
      <c r="EY111" s="27">
        <f t="shared" si="62"/>
        <v>3.2126085681659422E-2</v>
      </c>
      <c r="FA111" s="26">
        <v>38411</v>
      </c>
      <c r="FB111" s="27">
        <v>102.4466</v>
      </c>
      <c r="FC111" s="27">
        <f t="shared" si="63"/>
        <v>3.1282779170315855E-2</v>
      </c>
      <c r="FE111" s="26">
        <v>38411</v>
      </c>
      <c r="FF111" s="27">
        <v>608.10770000000002</v>
      </c>
      <c r="FG111" s="27">
        <f t="shared" si="64"/>
        <v>0.14218169530975167</v>
      </c>
      <c r="FI111" s="6" t="e">
        <f>VLOOKUP($A111,Funds!$A:$CD,MATCH(Factors!FI$1,Funds!$1:$1,0),FALSE)</f>
        <v>#N/A</v>
      </c>
      <c r="FJ111" s="6" t="e">
        <f>VLOOKUP($A111,Funds!$A:$CD,MATCH(Factors!FJ$1,Funds!$1:$1,0),FALSE)</f>
        <v>#DIV/0!</v>
      </c>
    </row>
    <row r="112" spans="1:166" x14ac:dyDescent="0.25">
      <c r="A112" s="26">
        <f t="shared" si="65"/>
        <v>38383</v>
      </c>
      <c r="B112" s="26">
        <v>38383</v>
      </c>
      <c r="C112" s="27">
        <v>692.61860000000001</v>
      </c>
      <c r="D112" s="27">
        <f t="shared" si="66"/>
        <v>-1.7754817424442404E-2</v>
      </c>
      <c r="E112" s="26">
        <v>38383</v>
      </c>
      <c r="F112" s="27">
        <v>491.67770000000002</v>
      </c>
      <c r="G112" s="27">
        <f t="shared" si="67"/>
        <v>-3.3355182292670094E-2</v>
      </c>
      <c r="H112" s="26">
        <v>38383</v>
      </c>
      <c r="I112" s="27">
        <v>1122.2682</v>
      </c>
      <c r="J112" s="27">
        <f t="shared" si="68"/>
        <v>2.3942484607581749E-2</v>
      </c>
      <c r="K112" s="26">
        <v>38383</v>
      </c>
      <c r="L112" s="27">
        <v>1576.74</v>
      </c>
      <c r="M112" s="27">
        <f t="shared" si="69"/>
        <v>-3.6257897860842547E-2</v>
      </c>
      <c r="N112" s="26">
        <v>38383</v>
      </c>
      <c r="O112" s="27">
        <v>1239.01</v>
      </c>
      <c r="P112" s="27">
        <f t="shared" si="70"/>
        <v>-2.497737556561086E-2</v>
      </c>
      <c r="Q112" s="26"/>
      <c r="S112" s="27" t="e">
        <f t="shared" si="71"/>
        <v>#DIV/0!</v>
      </c>
      <c r="T112" s="26">
        <v>38383</v>
      </c>
      <c r="U112" s="27">
        <v>1243.3705</v>
      </c>
      <c r="V112" s="27">
        <f t="shared" si="72"/>
        <v>-2.4373431066745943E-2</v>
      </c>
      <c r="W112" s="26"/>
      <c r="Y112" s="27" t="e">
        <f t="shared" si="73"/>
        <v>#DIV/0!</v>
      </c>
      <c r="Z112" s="26">
        <v>38383</v>
      </c>
      <c r="AA112" s="27">
        <v>136.94</v>
      </c>
      <c r="AB112" s="27">
        <f t="shared" si="74"/>
        <v>2.3391375831402605E-2</v>
      </c>
      <c r="AC112" s="26">
        <v>38383</v>
      </c>
      <c r="AD112" s="27">
        <v>788.73699999999997</v>
      </c>
      <c r="AE112" s="27">
        <f t="shared" si="75"/>
        <v>-2.9603875004767466E-2</v>
      </c>
      <c r="AF112" s="26">
        <v>38383</v>
      </c>
      <c r="AG112" s="27">
        <v>198.9931</v>
      </c>
      <c r="AH112" s="27">
        <f t="shared" si="76"/>
        <v>3.2441580717680774E-2</v>
      </c>
      <c r="AI112" s="26">
        <v>38383</v>
      </c>
      <c r="AJ112" s="27">
        <v>78.569999999999993</v>
      </c>
      <c r="AK112" s="27">
        <f t="shared" si="77"/>
        <v>2.0654715510522115E-2</v>
      </c>
      <c r="AL112" s="26">
        <v>38383</v>
      </c>
      <c r="AM112" s="27">
        <v>118.7653</v>
      </c>
      <c r="AN112" s="27">
        <f t="shared" si="78"/>
        <v>2.0096669875495632E-3</v>
      </c>
      <c r="AO112" s="26">
        <v>38383</v>
      </c>
      <c r="AP112" s="27">
        <v>285.68</v>
      </c>
      <c r="AQ112" s="27">
        <f t="shared" si="79"/>
        <v>2.548639529040142E-2</v>
      </c>
      <c r="AR112" s="26">
        <v>38383</v>
      </c>
      <c r="AS112" s="27">
        <v>1216.29</v>
      </c>
      <c r="AT112" s="27">
        <f t="shared" si="80"/>
        <v>6.2794738148423956E-3</v>
      </c>
      <c r="AU112" s="26">
        <v>38383</v>
      </c>
      <c r="AV112" s="27">
        <v>768.3</v>
      </c>
      <c r="AW112" s="27">
        <f t="shared" si="81"/>
        <v>-1.2998830105290793E-3</v>
      </c>
      <c r="AY112" s="27">
        <f t="shared" si="82"/>
        <v>1.560036486822769E-2</v>
      </c>
      <c r="AZ112" s="27">
        <f t="shared" si="83"/>
        <v>-1.1280522295231687E-2</v>
      </c>
      <c r="BA112" s="27">
        <f t="shared" si="47"/>
        <v>-7.5793568253714749E-3</v>
      </c>
      <c r="BC112" s="26"/>
      <c r="BE112" s="27" t="e">
        <f t="shared" si="84"/>
        <v>#DIV/0!</v>
      </c>
      <c r="BF112" s="26">
        <v>38383</v>
      </c>
      <c r="BG112" s="27">
        <v>758.03</v>
      </c>
      <c r="BH112" s="27">
        <f t="shared" si="85"/>
        <v>-1.0998617018500689E-2</v>
      </c>
      <c r="BI112" s="26"/>
      <c r="BK112" s="27" t="e">
        <f t="shared" si="86"/>
        <v>#DIV/0!</v>
      </c>
      <c r="BL112" s="26">
        <v>38383</v>
      </c>
      <c r="BM112" s="27">
        <v>274.38</v>
      </c>
      <c r="BN112" s="27">
        <f t="shared" si="45"/>
        <v>-7.9542989370163797E-3</v>
      </c>
      <c r="BP112" s="26">
        <v>38352</v>
      </c>
      <c r="BQ112" s="27">
        <v>3.5599999999999998E-3</v>
      </c>
      <c r="BR112" s="27">
        <f t="shared" si="46"/>
        <v>3.5599999999999998E-3</v>
      </c>
      <c r="BT112" s="26">
        <v>38383</v>
      </c>
      <c r="BU112" s="27">
        <v>748.21</v>
      </c>
      <c r="BV112" s="27">
        <f t="shared" si="48"/>
        <v>-3.7150466045272612E-3</v>
      </c>
      <c r="BX112" s="6">
        <f>VLOOKUP($A112,Replications!$A:$AK,MATCH(BX$2,Replications!$1:$1,0),FALSE)</f>
        <v>-1.7399999999999999E-2</v>
      </c>
      <c r="BY112" s="6" t="str">
        <f>VLOOKUP($A112,Replications!$A:$AK,MATCH(BY$2,Replications!$1:$1,0),FALSE)</f>
        <v/>
      </c>
      <c r="BZ112" s="6">
        <f>VLOOKUP($A112,Replications!$A:$AK,MATCH(BZ$2,Replications!$1:$1,0),FALSE)</f>
        <v>-3.1800000000000002E-2</v>
      </c>
      <c r="CA112" s="6" t="str">
        <f>VLOOKUP($A112,Replications!$A:$AK,MATCH(CA$2,Replications!$1:$1,0),FALSE)</f>
        <v/>
      </c>
      <c r="CB112" s="6" t="str">
        <f>VLOOKUP($A112,Replications!$A:$AK,MATCH(CB$2,Replications!$1:$1,0),FALSE)</f>
        <v/>
      </c>
      <c r="CC112" s="6" t="str">
        <f>VLOOKUP($A112,Replications!$A:$AK,MATCH(CC$2,Replications!$1:$1,0),FALSE)</f>
        <v/>
      </c>
      <c r="CD112" s="6" t="str">
        <f>VLOOKUP($A112,Replications!$A:$AK,MATCH(CD$2,Replications!$1:$1,0),FALSE)</f>
        <v/>
      </c>
      <c r="CE112" s="6">
        <f>VLOOKUP($A112,Replications!$A:$AK,MATCH(CE$2,Replications!$1:$1,0),FALSE)</f>
        <v>-2.4400000000000002E-2</v>
      </c>
      <c r="CF112" s="6">
        <f>VLOOKUP($A112,Replications!$A:$AK,MATCH(CF$2,Replications!$1:$1,0),FALSE)</f>
        <v>-2.46E-2</v>
      </c>
      <c r="CG112" s="6" t="str">
        <f>VLOOKUP($A112,Replications!$A:$AK,MATCH(CG$2,Replications!$1:$1,0),FALSE)</f>
        <v>NA</v>
      </c>
      <c r="CH112" s="113" t="e">
        <f>VLOOKUP($A112,'[1]Formated Data'!$A:$ZZ,MATCH(CH$1,'[1]Formated Data'!$1:$1,0),FALSE)</f>
        <v>#N/A</v>
      </c>
      <c r="CI112" s="113" t="e">
        <f>VLOOKUP($A112,'[1]Formated Data'!$A:$ZZ,MATCH(CI$1,'[1]Formated Data'!$1:$1,0),FALSE)</f>
        <v>#N/A</v>
      </c>
      <c r="CJ112" s="113" t="e">
        <f>VLOOKUP($A112,'[1]Formated Data'!$A:$ZZ,MATCH(CJ$1,'[1]Formated Data'!$1:$1,0),FALSE)</f>
        <v>#N/A</v>
      </c>
      <c r="CK112" s="113" t="e">
        <f>VLOOKUP($A112,'[1]Formated Data'!$A:$ZZ,MATCH(CK$1,'[1]Formated Data'!$1:$1,0),FALSE)</f>
        <v>#N/A</v>
      </c>
      <c r="CL112" s="113" t="e">
        <f>VLOOKUP($A112,'[1]Formated Data'!$A:$ZZ,MATCH(CL$1,'[1]Formated Data'!$1:$1,0),FALSE)</f>
        <v>#N/A</v>
      </c>
      <c r="CM112" s="113" t="e">
        <f>VLOOKUP($A112,'[1]Formated Data'!$A:$ZZ,MATCH(CM$1,'[1]Formated Data'!$1:$1,0),FALSE)</f>
        <v>#N/A</v>
      </c>
      <c r="CN112" s="113" t="e">
        <f>VLOOKUP($A112,'[1]Formated Data'!$A:$ZZ,MATCH(CN$1,'[1]Formated Data'!$1:$1,0),FALSE)</f>
        <v>#N/A</v>
      </c>
      <c r="CO112" s="113" t="e">
        <f>VLOOKUP($A112,'[1]Formated Data'!$A:$ZZ,MATCH(CO$1,'[1]Formated Data'!$1:$1,0),FALSE)</f>
        <v>#N/A</v>
      </c>
      <c r="CP112" s="113" t="e">
        <f>VLOOKUP($A112,'[1]Formated Data'!$A:$ZZ,MATCH(CP$1,'[1]Formated Data'!$1:$1,0),FALSE)</f>
        <v>#N/A</v>
      </c>
      <c r="CQ112" s="113" t="e">
        <f>VLOOKUP($A112,'[1]Formated Data'!$A:$ZZ,MATCH(CQ$1,'[1]Formated Data'!$1:$1,0),FALSE)</f>
        <v>#N/A</v>
      </c>
      <c r="CR112" s="113" t="e">
        <f>VLOOKUP($A112,'[1]Formated Data'!$A:$ZZ,MATCH(CR$1,'[1]Formated Data'!$1:$1,0),FALSE)</f>
        <v>#N/A</v>
      </c>
      <c r="CS112" s="113" t="e">
        <f>VLOOKUP($A112,'[1]Formated Data'!$A:$ZZ,MATCH(CS$1,'[1]Formated Data'!$1:$1,0),FALSE)</f>
        <v>#N/A</v>
      </c>
      <c r="CT112" s="113" t="e">
        <f>VLOOKUP($A112,'[1]Formated Data'!$A:$ZZ,MATCH(CT$1,'[1]Formated Data'!$1:$1,0),FALSE)</f>
        <v>#N/A</v>
      </c>
      <c r="CU112" s="113" t="e">
        <f>VLOOKUP($A112,'[1]Formated Data'!$A:$ZZ,MATCH(CU$1,'[1]Formated Data'!$1:$1,0),FALSE)</f>
        <v>#N/A</v>
      </c>
      <c r="CV112" s="113" t="e">
        <f>VLOOKUP($A112,'[1]Formated Data'!$A:$ZZ,MATCH(CV$1,'[1]Formated Data'!$1:$1,0),FALSE)</f>
        <v>#N/A</v>
      </c>
      <c r="CW112" s="113" t="e">
        <f>VLOOKUP($A112,'[1]Formated Data'!$A:$ZZ,MATCH(CW$1,'[1]Formated Data'!$1:$1,0),FALSE)</f>
        <v>#N/A</v>
      </c>
      <c r="CX112" s="113" t="e">
        <f>VLOOKUP($A112,'[1]Formated Data'!$A:$ZZ,MATCH(CX$1,'[1]Formated Data'!$1:$1,0),FALSE)</f>
        <v>#N/A</v>
      </c>
      <c r="CY112" s="113" t="e">
        <f>VLOOKUP($A112,'[1]Formated Data'!$A:$ZZ,MATCH(CY$1,'[1]Formated Data'!$1:$1,0),FALSE)</f>
        <v>#N/A</v>
      </c>
      <c r="CZ112" s="113" t="e">
        <f>VLOOKUP($A112,'[1]Formated Data'!$A:$ZZ,MATCH(CZ$1,'[1]Formated Data'!$1:$1,0),FALSE)</f>
        <v>#N/A</v>
      </c>
      <c r="DA112" s="113" t="e">
        <f>VLOOKUP($A112,'[1]Formated Data'!$A:$ZZ,MATCH(DA$1,'[1]Formated Data'!$1:$1,0),FALSE)</f>
        <v>#N/A</v>
      </c>
      <c r="DB112" s="113" t="e">
        <f>VLOOKUP($A112,'[1]Formated Data'!$A:$ZZ,MATCH(DB$1,'[1]Formated Data'!$1:$1,0),FALSE)</f>
        <v>#N/A</v>
      </c>
      <c r="DC112" s="113" t="e">
        <f>VLOOKUP($A112,'[1]Formated Data'!$A:$ZZ,MATCH(DC$1,'[1]Formated Data'!$1:$1,0),FALSE)</f>
        <v>#N/A</v>
      </c>
      <c r="DD112" s="113" t="e">
        <f>VLOOKUP($A112,'[1]Formated Data'!$A:$ZZ,MATCH(DD$1,'[1]Formated Data'!$1:$1,0),FALSE)</f>
        <v>#N/A</v>
      </c>
      <c r="DF112" s="26">
        <v>38383</v>
      </c>
      <c r="DG112" s="27">
        <v>4209.7826999999997</v>
      </c>
      <c r="DH112" s="27">
        <f t="shared" si="49"/>
        <v>-4.0000464613609843E-5</v>
      </c>
      <c r="DI112" s="26">
        <v>38383</v>
      </c>
      <c r="DJ112" s="27">
        <v>7530.95</v>
      </c>
      <c r="DK112" s="27">
        <f t="shared" si="50"/>
        <v>-2.0499786653804808E-3</v>
      </c>
      <c r="DL112" s="26">
        <v>38383</v>
      </c>
      <c r="DM112" s="27">
        <v>9557.4</v>
      </c>
      <c r="DN112" s="27">
        <f t="shared" si="51"/>
        <v>-5.760046271782282E-3</v>
      </c>
      <c r="DO112" s="26">
        <v>38383</v>
      </c>
      <c r="DP112" s="27">
        <v>5727.54</v>
      </c>
      <c r="DQ112" s="27">
        <f t="shared" si="52"/>
        <v>3.0103233602143398E-3</v>
      </c>
      <c r="DR112" s="26">
        <v>38383</v>
      </c>
      <c r="DS112" s="27">
        <v>6072.08</v>
      </c>
      <c r="DT112" s="27">
        <f t="shared" si="53"/>
        <v>-6.6695567533966438E-3</v>
      </c>
      <c r="DU112" s="26">
        <v>38383</v>
      </c>
      <c r="DV112" s="27">
        <v>4616.83</v>
      </c>
      <c r="DW112" s="27">
        <f t="shared" si="54"/>
        <v>-9.0108847538320491E-3</v>
      </c>
      <c r="DX112" s="26">
        <v>38383</v>
      </c>
      <c r="DY112" s="27">
        <v>3269.87</v>
      </c>
      <c r="DZ112" s="27">
        <f t="shared" si="55"/>
        <v>9.8300206297636805E-3</v>
      </c>
      <c r="EA112" s="26">
        <v>38383</v>
      </c>
      <c r="EB112" s="27">
        <v>4411.26</v>
      </c>
      <c r="EC112" s="27">
        <f t="shared" si="56"/>
        <v>-3.0141028284969007E-4</v>
      </c>
      <c r="ED112" s="26">
        <v>38383</v>
      </c>
      <c r="EE112" s="27">
        <v>9609.2999999999993</v>
      </c>
      <c r="EF112" s="27">
        <f t="shared" si="57"/>
        <v>-1.597996999595519E-2</v>
      </c>
      <c r="EG112" s="26">
        <v>38383</v>
      </c>
      <c r="EH112" s="27">
        <v>2922.36</v>
      </c>
      <c r="EI112" s="27">
        <f t="shared" si="58"/>
        <v>-1.901967761210055E-2</v>
      </c>
      <c r="EK112" s="26">
        <v>38383</v>
      </c>
      <c r="EL112" s="27">
        <v>83.57</v>
      </c>
      <c r="EM112" s="27">
        <f t="shared" si="59"/>
        <v>3.3642547928262267E-2</v>
      </c>
      <c r="EO112" s="26">
        <v>38383</v>
      </c>
      <c r="EP112" s="27">
        <v>5368.4494999999997</v>
      </c>
      <c r="EQ112" s="27">
        <f t="shared" si="60"/>
        <v>8.4074567215659535E-3</v>
      </c>
      <c r="ES112" s="26">
        <v>38383</v>
      </c>
      <c r="ET112" s="27">
        <v>586.11030000000005</v>
      </c>
      <c r="EU112" s="27">
        <f t="shared" si="61"/>
        <v>8.9841904887477675E-4</v>
      </c>
      <c r="EW112" s="26">
        <v>38383</v>
      </c>
      <c r="EX112" s="27">
        <v>1217.8639000000001</v>
      </c>
      <c r="EY112" s="27">
        <f t="shared" si="62"/>
        <v>-2.2252503489937125E-2</v>
      </c>
      <c r="FA112" s="26">
        <v>38383</v>
      </c>
      <c r="FB112" s="27">
        <v>99.338999999999999</v>
      </c>
      <c r="FC112" s="27">
        <f t="shared" si="63"/>
        <v>2.371763493494794E-2</v>
      </c>
      <c r="FE112" s="26">
        <v>38383</v>
      </c>
      <c r="FF112" s="27">
        <v>532.40890000000002</v>
      </c>
      <c r="FG112" s="27">
        <f t="shared" si="64"/>
        <v>6.8373346497142551E-2</v>
      </c>
      <c r="FI112" s="6" t="e">
        <f>VLOOKUP($A112,Funds!$A:$CD,MATCH(Factors!FI$1,Funds!$1:$1,0),FALSE)</f>
        <v>#N/A</v>
      </c>
      <c r="FJ112" s="6" t="e">
        <f>VLOOKUP($A112,Funds!$A:$CD,MATCH(Factors!FJ$1,Funds!$1:$1,0),FALSE)</f>
        <v>#DIV/0!</v>
      </c>
    </row>
    <row r="113" spans="1:166" x14ac:dyDescent="0.25">
      <c r="A113" s="26">
        <f t="shared" si="65"/>
        <v>38352</v>
      </c>
      <c r="B113" s="26">
        <v>38352</v>
      </c>
      <c r="C113" s="27">
        <v>705.13819999999998</v>
      </c>
      <c r="D113" s="27">
        <f t="shared" si="66"/>
        <v>3.3291550621216137E-2</v>
      </c>
      <c r="E113" s="26">
        <v>38352</v>
      </c>
      <c r="F113" s="27">
        <v>508.64359999999999</v>
      </c>
      <c r="G113" s="27">
        <f t="shared" si="67"/>
        <v>3.9178959635260302E-2</v>
      </c>
      <c r="H113" s="26">
        <v>38352</v>
      </c>
      <c r="I113" s="27">
        <v>1096.0265999999999</v>
      </c>
      <c r="J113" s="27">
        <f t="shared" si="68"/>
        <v>4.8131766681809296E-3</v>
      </c>
      <c r="K113" s="26">
        <v>38352</v>
      </c>
      <c r="L113" s="27">
        <v>1636.0600999999999</v>
      </c>
      <c r="M113" s="27">
        <f t="shared" si="69"/>
        <v>3.4976688575820702E-2</v>
      </c>
      <c r="N113" s="26">
        <v>38352</v>
      </c>
      <c r="O113" s="27">
        <v>1270.75</v>
      </c>
      <c r="P113" s="27">
        <f t="shared" si="70"/>
        <v>3.2953723348046138E-2</v>
      </c>
      <c r="Q113" s="26"/>
      <c r="S113" s="27" t="e">
        <f t="shared" si="71"/>
        <v>#DIV/0!</v>
      </c>
      <c r="T113" s="26">
        <v>38352</v>
      </c>
      <c r="U113" s="27">
        <v>1274.4328</v>
      </c>
      <c r="V113" s="27">
        <f t="shared" si="72"/>
        <v>3.3979099296272963E-2</v>
      </c>
      <c r="W113" s="26"/>
      <c r="Y113" s="27" t="e">
        <f t="shared" si="73"/>
        <v>#DIV/0!</v>
      </c>
      <c r="Z113" s="26">
        <v>38352</v>
      </c>
      <c r="AA113" s="27">
        <v>133.81</v>
      </c>
      <c r="AB113" s="27">
        <f t="shared" si="74"/>
        <v>3.675367536753793E-3</v>
      </c>
      <c r="AC113" s="26">
        <v>38352</v>
      </c>
      <c r="AD113" s="27">
        <v>812.79899999999998</v>
      </c>
      <c r="AE113" s="27">
        <f t="shared" si="75"/>
        <v>1.5720696459344152E-2</v>
      </c>
      <c r="AF113" s="26">
        <v>38352</v>
      </c>
      <c r="AG113" s="27">
        <v>192.74029999999999</v>
      </c>
      <c r="AH113" s="27">
        <f t="shared" si="76"/>
        <v>-3.4319821313872234E-2</v>
      </c>
      <c r="AI113" s="26">
        <v>38352</v>
      </c>
      <c r="AJ113" s="27">
        <v>76.98</v>
      </c>
      <c r="AK113" s="27">
        <f t="shared" si="77"/>
        <v>-1.3076923076922986E-2</v>
      </c>
      <c r="AL113" s="26">
        <v>38352</v>
      </c>
      <c r="AM113" s="27">
        <v>118.5271</v>
      </c>
      <c r="AN113" s="27">
        <f t="shared" si="78"/>
        <v>3.2528431694527349E-3</v>
      </c>
      <c r="AO113" s="26">
        <v>38352</v>
      </c>
      <c r="AP113" s="27">
        <v>278.58</v>
      </c>
      <c r="AQ113" s="27">
        <f t="shared" si="79"/>
        <v>-4.6644536463502306E-2</v>
      </c>
      <c r="AR113" s="26">
        <v>38352</v>
      </c>
      <c r="AS113" s="27">
        <v>1208.7</v>
      </c>
      <c r="AT113" s="27">
        <f t="shared" si="80"/>
        <v>9.2010379065328163E-3</v>
      </c>
      <c r="AU113" s="26">
        <v>38352</v>
      </c>
      <c r="AV113" s="27">
        <v>769.3</v>
      </c>
      <c r="AW113" s="27">
        <f t="shared" si="81"/>
        <v>1.4907651715039494E-2</v>
      </c>
      <c r="AY113" s="27">
        <f t="shared" si="82"/>
        <v>-5.8874090140441648E-3</v>
      </c>
      <c r="AZ113" s="27">
        <f t="shared" si="83"/>
        <v>2.0229652277745647E-3</v>
      </c>
      <c r="BA113" s="27">
        <f t="shared" si="47"/>
        <v>5.7066138085066775E-3</v>
      </c>
      <c r="BC113" s="26"/>
      <c r="BE113" s="27" t="e">
        <f t="shared" si="84"/>
        <v>#DIV/0!</v>
      </c>
      <c r="BF113" s="26">
        <v>38352</v>
      </c>
      <c r="BG113" s="27">
        <v>766.46</v>
      </c>
      <c r="BH113" s="27">
        <f t="shared" si="85"/>
        <v>1.5743857510138071E-2</v>
      </c>
      <c r="BI113" s="26"/>
      <c r="BK113" s="27" t="e">
        <f t="shared" si="86"/>
        <v>#DIV/0!</v>
      </c>
      <c r="BL113" s="26">
        <v>38352</v>
      </c>
      <c r="BM113" s="27">
        <v>276.58</v>
      </c>
      <c r="BN113" s="27">
        <f t="shared" si="45"/>
        <v>6.917139944662809E-3</v>
      </c>
      <c r="BP113" s="26">
        <v>38321</v>
      </c>
      <c r="BQ113" s="27">
        <v>4.2599999999999999E-3</v>
      </c>
      <c r="BR113" s="27">
        <f t="shared" si="46"/>
        <v>4.2599999999999999E-3</v>
      </c>
      <c r="BT113" s="26">
        <v>38352</v>
      </c>
      <c r="BU113" s="27">
        <v>751</v>
      </c>
      <c r="BV113" s="27">
        <f t="shared" si="48"/>
        <v>1.6073168091784718E-2</v>
      </c>
      <c r="BX113" s="6">
        <f>VLOOKUP($A113,Replications!$A:$AK,MATCH(BX$2,Replications!$1:$1,0),FALSE)</f>
        <v>4.48E-2</v>
      </c>
      <c r="BY113" s="6" t="str">
        <f>VLOOKUP($A113,Replications!$A:$AK,MATCH(BY$2,Replications!$1:$1,0),FALSE)</f>
        <v/>
      </c>
      <c r="BZ113" s="6">
        <f>VLOOKUP($A113,Replications!$A:$AK,MATCH(BZ$2,Replications!$1:$1,0),FALSE)</f>
        <v>8.4099999999999994E-2</v>
      </c>
      <c r="CA113" s="6" t="str">
        <f>VLOOKUP($A113,Replications!$A:$AK,MATCH(CA$2,Replications!$1:$1,0),FALSE)</f>
        <v/>
      </c>
      <c r="CB113" s="6" t="str">
        <f>VLOOKUP($A113,Replications!$A:$AK,MATCH(CB$2,Replications!$1:$1,0),FALSE)</f>
        <v/>
      </c>
      <c r="CC113" s="6" t="str">
        <f>VLOOKUP($A113,Replications!$A:$AK,MATCH(CC$2,Replications!$1:$1,0),FALSE)</f>
        <v/>
      </c>
      <c r="CD113" s="6" t="str">
        <f>VLOOKUP($A113,Replications!$A:$AK,MATCH(CD$2,Replications!$1:$1,0),FALSE)</f>
        <v/>
      </c>
      <c r="CE113" s="6">
        <f>VLOOKUP($A113,Replications!$A:$AK,MATCH(CE$2,Replications!$1:$1,0),FALSE)</f>
        <v>3.4099999999999998E-2</v>
      </c>
      <c r="CF113" s="6">
        <f>VLOOKUP($A113,Replications!$A:$AK,MATCH(CF$2,Replications!$1:$1,0),FALSE)</f>
        <v>6.4449999999999993E-2</v>
      </c>
      <c r="CG113" s="6" t="str">
        <f>VLOOKUP($A113,Replications!$A:$AK,MATCH(CG$2,Replications!$1:$1,0),FALSE)</f>
        <v>NA</v>
      </c>
      <c r="CH113" s="113" t="e">
        <f>VLOOKUP($A113,'[1]Formated Data'!$A:$ZZ,MATCH(CH$1,'[1]Formated Data'!$1:$1,0),FALSE)</f>
        <v>#N/A</v>
      </c>
      <c r="CI113" s="113" t="e">
        <f>VLOOKUP($A113,'[1]Formated Data'!$A:$ZZ,MATCH(CI$1,'[1]Formated Data'!$1:$1,0),FALSE)</f>
        <v>#N/A</v>
      </c>
      <c r="CJ113" s="113" t="e">
        <f>VLOOKUP($A113,'[1]Formated Data'!$A:$ZZ,MATCH(CJ$1,'[1]Formated Data'!$1:$1,0),FALSE)</f>
        <v>#N/A</v>
      </c>
      <c r="CK113" s="113" t="e">
        <f>VLOOKUP($A113,'[1]Formated Data'!$A:$ZZ,MATCH(CK$1,'[1]Formated Data'!$1:$1,0),FALSE)</f>
        <v>#N/A</v>
      </c>
      <c r="CL113" s="113" t="e">
        <f>VLOOKUP($A113,'[1]Formated Data'!$A:$ZZ,MATCH(CL$1,'[1]Formated Data'!$1:$1,0),FALSE)</f>
        <v>#N/A</v>
      </c>
      <c r="CM113" s="113" t="e">
        <f>VLOOKUP($A113,'[1]Formated Data'!$A:$ZZ,MATCH(CM$1,'[1]Formated Data'!$1:$1,0),FALSE)</f>
        <v>#N/A</v>
      </c>
      <c r="CN113" s="113" t="e">
        <f>VLOOKUP($A113,'[1]Formated Data'!$A:$ZZ,MATCH(CN$1,'[1]Formated Data'!$1:$1,0),FALSE)</f>
        <v>#N/A</v>
      </c>
      <c r="CO113" s="113" t="e">
        <f>VLOOKUP($A113,'[1]Formated Data'!$A:$ZZ,MATCH(CO$1,'[1]Formated Data'!$1:$1,0),FALSE)</f>
        <v>#N/A</v>
      </c>
      <c r="CP113" s="113" t="e">
        <f>VLOOKUP($A113,'[1]Formated Data'!$A:$ZZ,MATCH(CP$1,'[1]Formated Data'!$1:$1,0),FALSE)</f>
        <v>#N/A</v>
      </c>
      <c r="CQ113" s="113" t="e">
        <f>VLOOKUP($A113,'[1]Formated Data'!$A:$ZZ,MATCH(CQ$1,'[1]Formated Data'!$1:$1,0),FALSE)</f>
        <v>#N/A</v>
      </c>
      <c r="CR113" s="113" t="e">
        <f>VLOOKUP($A113,'[1]Formated Data'!$A:$ZZ,MATCH(CR$1,'[1]Formated Data'!$1:$1,0),FALSE)</f>
        <v>#N/A</v>
      </c>
      <c r="CS113" s="113" t="e">
        <f>VLOOKUP($A113,'[1]Formated Data'!$A:$ZZ,MATCH(CS$1,'[1]Formated Data'!$1:$1,0),FALSE)</f>
        <v>#N/A</v>
      </c>
      <c r="CT113" s="113" t="e">
        <f>VLOOKUP($A113,'[1]Formated Data'!$A:$ZZ,MATCH(CT$1,'[1]Formated Data'!$1:$1,0),FALSE)</f>
        <v>#N/A</v>
      </c>
      <c r="CU113" s="113" t="e">
        <f>VLOOKUP($A113,'[1]Formated Data'!$A:$ZZ,MATCH(CU$1,'[1]Formated Data'!$1:$1,0),FALSE)</f>
        <v>#N/A</v>
      </c>
      <c r="CV113" s="113" t="e">
        <f>VLOOKUP($A113,'[1]Formated Data'!$A:$ZZ,MATCH(CV$1,'[1]Formated Data'!$1:$1,0),FALSE)</f>
        <v>#N/A</v>
      </c>
      <c r="CW113" s="113" t="e">
        <f>VLOOKUP($A113,'[1]Formated Data'!$A:$ZZ,MATCH(CW$1,'[1]Formated Data'!$1:$1,0),FALSE)</f>
        <v>#N/A</v>
      </c>
      <c r="CX113" s="113" t="e">
        <f>VLOOKUP($A113,'[1]Formated Data'!$A:$ZZ,MATCH(CX$1,'[1]Formated Data'!$1:$1,0),FALSE)</f>
        <v>#N/A</v>
      </c>
      <c r="CY113" s="113" t="e">
        <f>VLOOKUP($A113,'[1]Formated Data'!$A:$ZZ,MATCH(CY$1,'[1]Formated Data'!$1:$1,0),FALSE)</f>
        <v>#N/A</v>
      </c>
      <c r="CZ113" s="113" t="e">
        <f>VLOOKUP($A113,'[1]Formated Data'!$A:$ZZ,MATCH(CZ$1,'[1]Formated Data'!$1:$1,0),FALSE)</f>
        <v>#N/A</v>
      </c>
      <c r="DA113" s="113" t="e">
        <f>VLOOKUP($A113,'[1]Formated Data'!$A:$ZZ,MATCH(DA$1,'[1]Formated Data'!$1:$1,0),FALSE)</f>
        <v>#N/A</v>
      </c>
      <c r="DB113" s="113" t="e">
        <f>VLOOKUP($A113,'[1]Formated Data'!$A:$ZZ,MATCH(DB$1,'[1]Formated Data'!$1:$1,0),FALSE)</f>
        <v>#N/A</v>
      </c>
      <c r="DC113" s="113" t="e">
        <f>VLOOKUP($A113,'[1]Formated Data'!$A:$ZZ,MATCH(DC$1,'[1]Formated Data'!$1:$1,0),FALSE)</f>
        <v>#N/A</v>
      </c>
      <c r="DD113" s="113" t="e">
        <f>VLOOKUP($A113,'[1]Formated Data'!$A:$ZZ,MATCH(DD$1,'[1]Formated Data'!$1:$1,0),FALSE)</f>
        <v>#N/A</v>
      </c>
      <c r="DF113" s="26">
        <v>38352</v>
      </c>
      <c r="DG113" s="27">
        <v>4209.9511000000002</v>
      </c>
      <c r="DH113" s="27">
        <f t="shared" si="49"/>
        <v>1.4640003352930142E-2</v>
      </c>
      <c r="DI113" s="26">
        <v>38352</v>
      </c>
      <c r="DJ113" s="27">
        <v>7546.42</v>
      </c>
      <c r="DK113" s="27">
        <f t="shared" si="50"/>
        <v>1.6470594573916975E-2</v>
      </c>
      <c r="DL113" s="26">
        <v>38352</v>
      </c>
      <c r="DM113" s="27">
        <v>9612.77</v>
      </c>
      <c r="DN113" s="27">
        <f t="shared" si="51"/>
        <v>6.0597370764856606E-3</v>
      </c>
      <c r="DO113" s="26">
        <v>38352</v>
      </c>
      <c r="DP113" s="27">
        <v>5710.35</v>
      </c>
      <c r="DQ113" s="27">
        <f t="shared" si="52"/>
        <v>7.4593291896536407E-3</v>
      </c>
      <c r="DR113" s="26">
        <v>38352</v>
      </c>
      <c r="DS113" s="27">
        <v>6112.85</v>
      </c>
      <c r="DT113" s="27">
        <f t="shared" si="53"/>
        <v>2.2999220138500753E-2</v>
      </c>
      <c r="DU113" s="26">
        <v>38352</v>
      </c>
      <c r="DV113" s="27">
        <v>4658.8100000000004</v>
      </c>
      <c r="DW113" s="27">
        <f t="shared" si="54"/>
        <v>4.2898008368346119E-3</v>
      </c>
      <c r="DX113" s="26">
        <v>38352</v>
      </c>
      <c r="DY113" s="27">
        <v>3238.04</v>
      </c>
      <c r="DZ113" s="27">
        <f t="shared" si="55"/>
        <v>6.9784799104366524E-3</v>
      </c>
      <c r="EA113" s="26">
        <v>38352</v>
      </c>
      <c r="EB113" s="27">
        <v>4412.59</v>
      </c>
      <c r="EC113" s="27">
        <f t="shared" si="56"/>
        <v>1.0960536113179487E-2</v>
      </c>
      <c r="ED113" s="26">
        <v>38352</v>
      </c>
      <c r="EE113" s="27">
        <v>9765.35</v>
      </c>
      <c r="EF113" s="27">
        <f t="shared" si="57"/>
        <v>3.5720194812357553E-2</v>
      </c>
      <c r="EG113" s="26">
        <v>38352</v>
      </c>
      <c r="EH113" s="27">
        <v>2979.02</v>
      </c>
      <c r="EI113" s="27">
        <f t="shared" si="58"/>
        <v>2.8219766261916357E-2</v>
      </c>
      <c r="EK113" s="26">
        <v>38352</v>
      </c>
      <c r="EL113" s="27">
        <v>80.849999999999994</v>
      </c>
      <c r="EM113" s="27">
        <f t="shared" si="59"/>
        <v>-1.1855292104619886E-2</v>
      </c>
      <c r="EO113" s="26">
        <v>38352</v>
      </c>
      <c r="EP113" s="27">
        <v>5323.6908000000003</v>
      </c>
      <c r="EQ113" s="27">
        <f t="shared" si="60"/>
        <v>2.4542390834624284E-2</v>
      </c>
      <c r="ES113" s="26">
        <v>38352</v>
      </c>
      <c r="ET113" s="27">
        <v>585.58420000000001</v>
      </c>
      <c r="EU113" s="27">
        <f t="shared" si="61"/>
        <v>5.2231704222912345E-2</v>
      </c>
      <c r="EW113" s="26">
        <v>38352</v>
      </c>
      <c r="EX113" s="27">
        <v>1245.5812000000001</v>
      </c>
      <c r="EY113" s="27">
        <f t="shared" si="62"/>
        <v>3.8542982912892043E-2</v>
      </c>
      <c r="FA113" s="26">
        <v>38352</v>
      </c>
      <c r="FB113" s="27">
        <v>97.037499999999994</v>
      </c>
      <c r="FC113" s="27">
        <f t="shared" si="63"/>
        <v>1.9368928826172249E-2</v>
      </c>
      <c r="FE113" s="26">
        <v>38352</v>
      </c>
      <c r="FF113" s="27">
        <v>498.33600000000001</v>
      </c>
      <c r="FG113" s="27">
        <f t="shared" si="64"/>
        <v>4.2412650122306772E-2</v>
      </c>
      <c r="FI113" s="6" t="e">
        <f>VLOOKUP($A113,Funds!$A:$CD,MATCH(Factors!FI$1,Funds!$1:$1,0),FALSE)</f>
        <v>#N/A</v>
      </c>
      <c r="FJ113" s="6" t="e">
        <f>VLOOKUP($A113,Funds!$A:$CD,MATCH(Factors!FJ$1,Funds!$1:$1,0),FALSE)</f>
        <v>#DIV/0!</v>
      </c>
    </row>
    <row r="114" spans="1:166" x14ac:dyDescent="0.25">
      <c r="A114" s="26">
        <f t="shared" si="65"/>
        <v>38321</v>
      </c>
      <c r="B114" s="26">
        <v>38321</v>
      </c>
      <c r="C114" s="27">
        <v>682.4194</v>
      </c>
      <c r="D114" s="27">
        <f t="shared" si="66"/>
        <v>5.046248128378128E-2</v>
      </c>
      <c r="E114" s="26">
        <v>38321</v>
      </c>
      <c r="F114" s="27">
        <v>489.46679999999998</v>
      </c>
      <c r="G114" s="27">
        <f t="shared" si="67"/>
        <v>3.4337035855997788E-2</v>
      </c>
      <c r="H114" s="26">
        <v>38321</v>
      </c>
      <c r="I114" s="27">
        <v>1090.7764999999999</v>
      </c>
      <c r="J114" s="27">
        <f t="shared" si="68"/>
        <v>2.2578394912947219E-2</v>
      </c>
      <c r="K114" s="26">
        <v>38321</v>
      </c>
      <c r="L114" s="27">
        <v>1580.77</v>
      </c>
      <c r="M114" s="27">
        <f t="shared" si="69"/>
        <v>7.4177261638613601E-2</v>
      </c>
      <c r="N114" s="26">
        <v>38321</v>
      </c>
      <c r="O114" s="27">
        <v>1230.21</v>
      </c>
      <c r="P114" s="27">
        <f t="shared" si="70"/>
        <v>3.5129495313262593E-2</v>
      </c>
      <c r="Q114" s="26"/>
      <c r="S114" s="27" t="e">
        <f t="shared" si="71"/>
        <v>#DIV/0!</v>
      </c>
      <c r="T114" s="26">
        <v>38321</v>
      </c>
      <c r="U114" s="27">
        <v>1232.5518</v>
      </c>
      <c r="V114" s="27">
        <f t="shared" si="72"/>
        <v>4.0453231925554389E-2</v>
      </c>
      <c r="W114" s="26"/>
      <c r="Y114" s="27" t="e">
        <f t="shared" si="73"/>
        <v>#DIV/0!</v>
      </c>
      <c r="Z114" s="26">
        <v>38321</v>
      </c>
      <c r="AA114" s="27">
        <v>133.32</v>
      </c>
      <c r="AB114" s="27">
        <f t="shared" si="74"/>
        <v>-5.1488694873517149E-3</v>
      </c>
      <c r="AC114" s="26">
        <v>38321</v>
      </c>
      <c r="AD114" s="27">
        <v>800.21900000000005</v>
      </c>
      <c r="AE114" s="27">
        <f t="shared" si="75"/>
        <v>2.9643030388030622E-2</v>
      </c>
      <c r="AF114" s="26">
        <v>38321</v>
      </c>
      <c r="AG114" s="27">
        <v>199.59020000000001</v>
      </c>
      <c r="AH114" s="27">
        <f t="shared" si="76"/>
        <v>1.3889340431584518E-2</v>
      </c>
      <c r="AI114" s="26">
        <v>38321</v>
      </c>
      <c r="AJ114" s="27">
        <v>78</v>
      </c>
      <c r="AK114" s="27">
        <f t="shared" si="77"/>
        <v>-1.9114688128772594E-2</v>
      </c>
      <c r="AL114" s="26">
        <v>38321</v>
      </c>
      <c r="AM114" s="27">
        <v>118.14279999999999</v>
      </c>
      <c r="AN114" s="27">
        <f t="shared" si="78"/>
        <v>2.5474658569990538E-3</v>
      </c>
      <c r="AO114" s="26">
        <v>38321</v>
      </c>
      <c r="AP114" s="27">
        <v>292.20999999999998</v>
      </c>
      <c r="AQ114" s="27">
        <f t="shared" si="79"/>
        <v>9.2484757141875207E-4</v>
      </c>
      <c r="AR114" s="26">
        <v>38321</v>
      </c>
      <c r="AS114" s="27">
        <v>1197.6801</v>
      </c>
      <c r="AT114" s="27">
        <f t="shared" si="80"/>
        <v>-7.9764097061723049E-3</v>
      </c>
      <c r="AU114" s="26">
        <v>38321</v>
      </c>
      <c r="AV114" s="27">
        <v>758</v>
      </c>
      <c r="AW114" s="27">
        <f t="shared" si="81"/>
        <v>1.2056557672536883E-2</v>
      </c>
      <c r="AY114" s="27">
        <f t="shared" si="82"/>
        <v>1.6125445427783491E-2</v>
      </c>
      <c r="AZ114" s="27">
        <f t="shared" si="83"/>
        <v>3.9047766325351008E-2</v>
      </c>
      <c r="BA114" s="27">
        <f t="shared" si="47"/>
        <v>2.0032967378709188E-2</v>
      </c>
      <c r="BC114" s="26"/>
      <c r="BE114" s="27" t="e">
        <f t="shared" si="84"/>
        <v>#DIV/0!</v>
      </c>
      <c r="BF114" s="26">
        <v>38321</v>
      </c>
      <c r="BG114" s="27">
        <v>754.58</v>
      </c>
      <c r="BH114" s="27">
        <f t="shared" si="85"/>
        <v>1.9289477238957353E-2</v>
      </c>
      <c r="BI114" s="26"/>
      <c r="BK114" s="27" t="e">
        <f t="shared" si="86"/>
        <v>#DIV/0!</v>
      </c>
      <c r="BL114" s="26">
        <v>38321</v>
      </c>
      <c r="BM114" s="27">
        <v>274.68</v>
      </c>
      <c r="BN114" s="27">
        <f t="shared" si="45"/>
        <v>1.0781968721251145E-2</v>
      </c>
      <c r="BP114" s="26">
        <v>38291</v>
      </c>
      <c r="BQ114" s="27">
        <v>-4.79E-3</v>
      </c>
      <c r="BR114" s="27">
        <f t="shared" si="46"/>
        <v>-4.79E-3</v>
      </c>
      <c r="BT114" s="26">
        <v>38321</v>
      </c>
      <c r="BU114" s="27">
        <v>739.12</v>
      </c>
      <c r="BV114" s="27">
        <f t="shared" si="48"/>
        <v>1.1772436072934322E-2</v>
      </c>
      <c r="BX114" s="6">
        <f>VLOOKUP($A114,Replications!$A:$AK,MATCH(BX$2,Replications!$1:$1,0),FALSE)</f>
        <v>9.4100000000000003E-2</v>
      </c>
      <c r="BY114" s="6" t="str">
        <f>VLOOKUP($A114,Replications!$A:$AK,MATCH(BY$2,Replications!$1:$1,0),FALSE)</f>
        <v/>
      </c>
      <c r="BZ114" s="6">
        <f>VLOOKUP($A114,Replications!$A:$AK,MATCH(BZ$2,Replications!$1:$1,0),FALSE)</f>
        <v>4.5100000000000001E-2</v>
      </c>
      <c r="CA114" s="6" t="str">
        <f>VLOOKUP($A114,Replications!$A:$AK,MATCH(CA$2,Replications!$1:$1,0),FALSE)</f>
        <v/>
      </c>
      <c r="CB114" s="6" t="str">
        <f>VLOOKUP($A114,Replications!$A:$AK,MATCH(CB$2,Replications!$1:$1,0),FALSE)</f>
        <v/>
      </c>
      <c r="CC114" s="6" t="str">
        <f>VLOOKUP($A114,Replications!$A:$AK,MATCH(CC$2,Replications!$1:$1,0),FALSE)</f>
        <v/>
      </c>
      <c r="CD114" s="6" t="str">
        <f>VLOOKUP($A114,Replications!$A:$AK,MATCH(CD$2,Replications!$1:$1,0),FALSE)</f>
        <v/>
      </c>
      <c r="CE114" s="6">
        <f>VLOOKUP($A114,Replications!$A:$AK,MATCH(CE$2,Replications!$1:$1,0),FALSE)</f>
        <v>4.0399999999999998E-2</v>
      </c>
      <c r="CF114" s="6">
        <f>VLOOKUP($A114,Replications!$A:$AK,MATCH(CF$2,Replications!$1:$1,0),FALSE)</f>
        <v>6.9599999999999995E-2</v>
      </c>
      <c r="CG114" s="6" t="str">
        <f>VLOOKUP($A114,Replications!$A:$AK,MATCH(CG$2,Replications!$1:$1,0),FALSE)</f>
        <v>NA</v>
      </c>
      <c r="CH114" s="113" t="e">
        <f>VLOOKUP($A114,'[1]Formated Data'!$A:$ZZ,MATCH(CH$1,'[1]Formated Data'!$1:$1,0),FALSE)</f>
        <v>#N/A</v>
      </c>
      <c r="CI114" s="113" t="e">
        <f>VLOOKUP($A114,'[1]Formated Data'!$A:$ZZ,MATCH(CI$1,'[1]Formated Data'!$1:$1,0),FALSE)</f>
        <v>#N/A</v>
      </c>
      <c r="CJ114" s="113" t="e">
        <f>VLOOKUP($A114,'[1]Formated Data'!$A:$ZZ,MATCH(CJ$1,'[1]Formated Data'!$1:$1,0),FALSE)</f>
        <v>#N/A</v>
      </c>
      <c r="CK114" s="113" t="e">
        <f>VLOOKUP($A114,'[1]Formated Data'!$A:$ZZ,MATCH(CK$1,'[1]Formated Data'!$1:$1,0),FALSE)</f>
        <v>#N/A</v>
      </c>
      <c r="CL114" s="113" t="e">
        <f>VLOOKUP($A114,'[1]Formated Data'!$A:$ZZ,MATCH(CL$1,'[1]Formated Data'!$1:$1,0),FALSE)</f>
        <v>#N/A</v>
      </c>
      <c r="CM114" s="113" t="e">
        <f>VLOOKUP($A114,'[1]Formated Data'!$A:$ZZ,MATCH(CM$1,'[1]Formated Data'!$1:$1,0),FALSE)</f>
        <v>#N/A</v>
      </c>
      <c r="CN114" s="113" t="e">
        <f>VLOOKUP($A114,'[1]Formated Data'!$A:$ZZ,MATCH(CN$1,'[1]Formated Data'!$1:$1,0),FALSE)</f>
        <v>#N/A</v>
      </c>
      <c r="CO114" s="113" t="e">
        <f>VLOOKUP($A114,'[1]Formated Data'!$A:$ZZ,MATCH(CO$1,'[1]Formated Data'!$1:$1,0),FALSE)</f>
        <v>#N/A</v>
      </c>
      <c r="CP114" s="113" t="e">
        <f>VLOOKUP($A114,'[1]Formated Data'!$A:$ZZ,MATCH(CP$1,'[1]Formated Data'!$1:$1,0),FALSE)</f>
        <v>#N/A</v>
      </c>
      <c r="CQ114" s="113" t="e">
        <f>VLOOKUP($A114,'[1]Formated Data'!$A:$ZZ,MATCH(CQ$1,'[1]Formated Data'!$1:$1,0),FALSE)</f>
        <v>#N/A</v>
      </c>
      <c r="CR114" s="113" t="e">
        <f>VLOOKUP($A114,'[1]Formated Data'!$A:$ZZ,MATCH(CR$1,'[1]Formated Data'!$1:$1,0),FALSE)</f>
        <v>#N/A</v>
      </c>
      <c r="CS114" s="113" t="e">
        <f>VLOOKUP($A114,'[1]Formated Data'!$A:$ZZ,MATCH(CS$1,'[1]Formated Data'!$1:$1,0),FALSE)</f>
        <v>#N/A</v>
      </c>
      <c r="CT114" s="113" t="e">
        <f>VLOOKUP($A114,'[1]Formated Data'!$A:$ZZ,MATCH(CT$1,'[1]Formated Data'!$1:$1,0),FALSE)</f>
        <v>#N/A</v>
      </c>
      <c r="CU114" s="113" t="e">
        <f>VLOOKUP($A114,'[1]Formated Data'!$A:$ZZ,MATCH(CU$1,'[1]Formated Data'!$1:$1,0),FALSE)</f>
        <v>#N/A</v>
      </c>
      <c r="CV114" s="113" t="e">
        <f>VLOOKUP($A114,'[1]Formated Data'!$A:$ZZ,MATCH(CV$1,'[1]Formated Data'!$1:$1,0),FALSE)</f>
        <v>#N/A</v>
      </c>
      <c r="CW114" s="113" t="e">
        <f>VLOOKUP($A114,'[1]Formated Data'!$A:$ZZ,MATCH(CW$1,'[1]Formated Data'!$1:$1,0),FALSE)</f>
        <v>#N/A</v>
      </c>
      <c r="CX114" s="113" t="e">
        <f>VLOOKUP($A114,'[1]Formated Data'!$A:$ZZ,MATCH(CX$1,'[1]Formated Data'!$1:$1,0),FALSE)</f>
        <v>#N/A</v>
      </c>
      <c r="CY114" s="113" t="e">
        <f>VLOOKUP($A114,'[1]Formated Data'!$A:$ZZ,MATCH(CY$1,'[1]Formated Data'!$1:$1,0),FALSE)</f>
        <v>#N/A</v>
      </c>
      <c r="CZ114" s="113" t="e">
        <f>VLOOKUP($A114,'[1]Formated Data'!$A:$ZZ,MATCH(CZ$1,'[1]Formated Data'!$1:$1,0),FALSE)</f>
        <v>#N/A</v>
      </c>
      <c r="DA114" s="113" t="e">
        <f>VLOOKUP($A114,'[1]Formated Data'!$A:$ZZ,MATCH(DA$1,'[1]Formated Data'!$1:$1,0),FALSE)</f>
        <v>#N/A</v>
      </c>
      <c r="DB114" s="113" t="e">
        <f>VLOOKUP($A114,'[1]Formated Data'!$A:$ZZ,MATCH(DB$1,'[1]Formated Data'!$1:$1,0),FALSE)</f>
        <v>#N/A</v>
      </c>
      <c r="DC114" s="113" t="e">
        <f>VLOOKUP($A114,'[1]Formated Data'!$A:$ZZ,MATCH(DC$1,'[1]Formated Data'!$1:$1,0),FALSE)</f>
        <v>#N/A</v>
      </c>
      <c r="DD114" s="113" t="e">
        <f>VLOOKUP($A114,'[1]Formated Data'!$A:$ZZ,MATCH(DD$1,'[1]Formated Data'!$1:$1,0),FALSE)</f>
        <v>#N/A</v>
      </c>
      <c r="DF114" s="26">
        <v>38321</v>
      </c>
      <c r="DG114" s="27">
        <v>4149.2066999999997</v>
      </c>
      <c r="DH114" s="27">
        <f t="shared" si="49"/>
        <v>2.5470007151487506E-2</v>
      </c>
      <c r="DI114" s="26">
        <v>38321</v>
      </c>
      <c r="DJ114" s="27">
        <v>7424.14</v>
      </c>
      <c r="DK114" s="27">
        <f t="shared" si="50"/>
        <v>2.839958332871606E-2</v>
      </c>
      <c r="DL114" s="26">
        <v>38321</v>
      </c>
      <c r="DM114" s="27">
        <v>9554.8700000000008</v>
      </c>
      <c r="DN114" s="27">
        <f t="shared" si="51"/>
        <v>2.8049841997725533E-2</v>
      </c>
      <c r="DO114" s="26">
        <v>38321</v>
      </c>
      <c r="DP114" s="27">
        <v>5668.07</v>
      </c>
      <c r="DQ114" s="27">
        <f t="shared" si="52"/>
        <v>1.0670033147713198E-2</v>
      </c>
      <c r="DR114" s="26">
        <v>38321</v>
      </c>
      <c r="DS114" s="27">
        <v>5975.42</v>
      </c>
      <c r="DT114" s="27">
        <f t="shared" si="53"/>
        <v>3.4561446033449794E-2</v>
      </c>
      <c r="DU114" s="26">
        <v>38321</v>
      </c>
      <c r="DV114" s="27">
        <v>4638.91</v>
      </c>
      <c r="DW114" s="27">
        <f t="shared" si="54"/>
        <v>8.8315246939085768E-3</v>
      </c>
      <c r="DX114" s="26">
        <v>38321</v>
      </c>
      <c r="DY114" s="27">
        <v>3215.6</v>
      </c>
      <c r="DZ114" s="27">
        <f t="shared" si="55"/>
        <v>7.6302389345868082E-3</v>
      </c>
      <c r="EA114" s="26">
        <v>38321</v>
      </c>
      <c r="EB114" s="27">
        <v>4364.75</v>
      </c>
      <c r="EC114" s="27">
        <f t="shared" si="56"/>
        <v>1.6199591634324051E-2</v>
      </c>
      <c r="ED114" s="26">
        <v>38321</v>
      </c>
      <c r="EE114" s="27">
        <v>9428.56</v>
      </c>
      <c r="EF114" s="27">
        <f t="shared" si="57"/>
        <v>5.747936030111922E-2</v>
      </c>
      <c r="EG114" s="26">
        <v>38321</v>
      </c>
      <c r="EH114" s="27">
        <v>2897.26</v>
      </c>
      <c r="EI114" s="27">
        <f t="shared" si="58"/>
        <v>3.3329647872002877E-2</v>
      </c>
      <c r="EK114" s="26">
        <v>38321</v>
      </c>
      <c r="EL114" s="27">
        <v>81.819999999999993</v>
      </c>
      <c r="EM114" s="27">
        <f t="shared" si="59"/>
        <v>-3.6391473324696832E-2</v>
      </c>
      <c r="EO114" s="26">
        <v>38321</v>
      </c>
      <c r="EP114" s="27">
        <v>5196.1644999999999</v>
      </c>
      <c r="EQ114" s="27">
        <f t="shared" si="60"/>
        <v>2.088664813503005E-2</v>
      </c>
      <c r="ES114" s="26">
        <v>38321</v>
      </c>
      <c r="ET114" s="27">
        <v>556.51639999999998</v>
      </c>
      <c r="EU114" s="27">
        <f t="shared" si="61"/>
        <v>9.2624540311160075E-2</v>
      </c>
      <c r="EW114" s="26">
        <v>38321</v>
      </c>
      <c r="EX114" s="27">
        <v>1199.3544999999999</v>
      </c>
      <c r="EY114" s="27">
        <f t="shared" si="62"/>
        <v>5.4502454048844351E-2</v>
      </c>
      <c r="FA114" s="26">
        <v>38321</v>
      </c>
      <c r="FB114" s="27">
        <v>95.193700000000007</v>
      </c>
      <c r="FC114" s="27">
        <f t="shared" si="63"/>
        <v>2.7601342015268315E-2</v>
      </c>
      <c r="FE114" s="26">
        <v>38321</v>
      </c>
      <c r="FF114" s="27">
        <v>478.06020000000001</v>
      </c>
      <c r="FG114" s="27">
        <f t="shared" si="64"/>
        <v>7.1694507786516759E-2</v>
      </c>
      <c r="FI114" s="6" t="e">
        <f>VLOOKUP($A114,Funds!$A:$CD,MATCH(Factors!FI$1,Funds!$1:$1,0),FALSE)</f>
        <v>#N/A</v>
      </c>
      <c r="FJ114" s="6" t="e">
        <f>VLOOKUP($A114,Funds!$A:$CD,MATCH(Factors!FJ$1,Funds!$1:$1,0),FALSE)</f>
        <v>#DIV/0!</v>
      </c>
    </row>
    <row r="115" spans="1:166" x14ac:dyDescent="0.25">
      <c r="A115" s="26">
        <f t="shared" si="65"/>
        <v>38291</v>
      </c>
      <c r="B115" s="26">
        <v>38289</v>
      </c>
      <c r="C115" s="27">
        <v>649.63710000000003</v>
      </c>
      <c r="D115" s="27">
        <f t="shared" si="66"/>
        <v>1.6623250861560912E-2</v>
      </c>
      <c r="E115" s="26">
        <v>38289</v>
      </c>
      <c r="F115" s="27">
        <v>473.21789999999999</v>
      </c>
      <c r="G115" s="27">
        <f t="shared" si="67"/>
        <v>1.5581678586566339E-2</v>
      </c>
      <c r="H115" s="26">
        <v>38289</v>
      </c>
      <c r="I115" s="27">
        <v>1066.6922999999999</v>
      </c>
      <c r="J115" s="27">
        <f t="shared" si="68"/>
        <v>-4.0082723839950374E-3</v>
      </c>
      <c r="K115" s="26">
        <v>38289</v>
      </c>
      <c r="L115" s="27">
        <v>1471.61</v>
      </c>
      <c r="M115" s="27">
        <f t="shared" si="69"/>
        <v>2.1433578810741594E-2</v>
      </c>
      <c r="N115" s="26">
        <v>38289</v>
      </c>
      <c r="O115" s="27">
        <v>1188.46</v>
      </c>
      <c r="P115" s="27">
        <f t="shared" si="70"/>
        <v>1.1042297614591412E-2</v>
      </c>
      <c r="Q115" s="26"/>
      <c r="S115" s="27" t="e">
        <f t="shared" si="71"/>
        <v>#DIV/0!</v>
      </c>
      <c r="T115" s="26">
        <v>38289</v>
      </c>
      <c r="U115" s="27">
        <v>1184.6297</v>
      </c>
      <c r="V115" s="27">
        <f t="shared" si="72"/>
        <v>1.5274414612043152E-2</v>
      </c>
      <c r="W115" s="26"/>
      <c r="Y115" s="27" t="e">
        <f t="shared" si="73"/>
        <v>#DIV/0!</v>
      </c>
      <c r="Z115" s="26">
        <v>38289</v>
      </c>
      <c r="AA115" s="27">
        <v>134.01</v>
      </c>
      <c r="AB115" s="27">
        <f t="shared" si="74"/>
        <v>-1.9319429198682903E-2</v>
      </c>
      <c r="AC115" s="26">
        <v>38289</v>
      </c>
      <c r="AD115" s="27">
        <v>777.18100000000004</v>
      </c>
      <c r="AE115" s="27">
        <f t="shared" si="75"/>
        <v>1.7976127011737564E-2</v>
      </c>
      <c r="AF115" s="26">
        <v>38289</v>
      </c>
      <c r="AG115" s="27">
        <v>196.85599999999999</v>
      </c>
      <c r="AH115" s="27">
        <f t="shared" si="76"/>
        <v>2.4115533983108062E-2</v>
      </c>
      <c r="AI115" s="26">
        <v>38289</v>
      </c>
      <c r="AJ115" s="27">
        <v>79.52</v>
      </c>
      <c r="AK115" s="27">
        <f t="shared" si="77"/>
        <v>1.7270052449788853E-2</v>
      </c>
      <c r="AL115" s="26">
        <v>38289</v>
      </c>
      <c r="AM115" s="27">
        <v>117.8426</v>
      </c>
      <c r="AN115" s="27">
        <f t="shared" si="78"/>
        <v>-2.343391517396709E-3</v>
      </c>
      <c r="AO115" s="26">
        <v>38289</v>
      </c>
      <c r="AP115" s="27">
        <v>291.94</v>
      </c>
      <c r="AQ115" s="27">
        <f t="shared" si="79"/>
        <v>9.8934550989346892E-3</v>
      </c>
      <c r="AR115" s="26">
        <v>38289</v>
      </c>
      <c r="AS115" s="27">
        <v>1207.3100999999999</v>
      </c>
      <c r="AT115" s="27">
        <f t="shared" si="80"/>
        <v>8.3858277581496665E-3</v>
      </c>
      <c r="AU115" s="26">
        <v>38289</v>
      </c>
      <c r="AV115" s="27">
        <v>748.97</v>
      </c>
      <c r="AW115" s="27">
        <f t="shared" si="81"/>
        <v>1.8064919530230705E-2</v>
      </c>
      <c r="AY115" s="27">
        <f t="shared" si="82"/>
        <v>1.0415722749945733E-3</v>
      </c>
      <c r="AZ115" s="27">
        <f t="shared" si="83"/>
        <v>1.0391281196150182E-2</v>
      </c>
      <c r="BA115" s="27">
        <f t="shared" si="47"/>
        <v>9.6790917720810388E-3</v>
      </c>
      <c r="BC115" s="26"/>
      <c r="BE115" s="27" t="e">
        <f t="shared" si="84"/>
        <v>#DIV/0!</v>
      </c>
      <c r="BF115" s="26">
        <v>38289</v>
      </c>
      <c r="BG115" s="27">
        <v>740.3</v>
      </c>
      <c r="BH115" s="27">
        <f t="shared" si="85"/>
        <v>8.8579994548922958E-3</v>
      </c>
      <c r="BI115" s="26"/>
      <c r="BK115" s="27" t="e">
        <f t="shared" si="86"/>
        <v>#DIV/0!</v>
      </c>
      <c r="BL115" s="26">
        <v>38291</v>
      </c>
      <c r="BM115" s="27">
        <v>271.75</v>
      </c>
      <c r="BN115" s="27">
        <f t="shared" si="45"/>
        <v>-2.8620702308002066E-3</v>
      </c>
      <c r="BP115" s="26">
        <v>38260</v>
      </c>
      <c r="BQ115" s="27">
        <v>-3.4000000000000002E-4</v>
      </c>
      <c r="BR115" s="27">
        <f t="shared" si="46"/>
        <v>-3.4000000000000002E-4</v>
      </c>
      <c r="BT115" s="26">
        <v>38289</v>
      </c>
      <c r="BU115" s="27">
        <v>730.52</v>
      </c>
      <c r="BV115" s="27">
        <f t="shared" si="48"/>
        <v>8.5319049065355479E-3</v>
      </c>
      <c r="BX115" s="6">
        <f>VLOOKUP($A115,Replications!$A:$AK,MATCH(BX$2,Replications!$1:$1,0),FALSE)</f>
        <v>5.0000000000000001E-4</v>
      </c>
      <c r="BY115" s="6" t="str">
        <f>VLOOKUP($A115,Replications!$A:$AK,MATCH(BY$2,Replications!$1:$1,0),FALSE)</f>
        <v/>
      </c>
      <c r="BZ115" s="6">
        <f>VLOOKUP($A115,Replications!$A:$AK,MATCH(BZ$2,Replications!$1:$1,0),FALSE)</f>
        <v>2.4299999999999999E-2</v>
      </c>
      <c r="CA115" s="6" t="str">
        <f>VLOOKUP($A115,Replications!$A:$AK,MATCH(CA$2,Replications!$1:$1,0),FALSE)</f>
        <v/>
      </c>
      <c r="CB115" s="6" t="str">
        <f>VLOOKUP($A115,Replications!$A:$AK,MATCH(CB$2,Replications!$1:$1,0),FALSE)</f>
        <v/>
      </c>
      <c r="CC115" s="6" t="str">
        <f>VLOOKUP($A115,Replications!$A:$AK,MATCH(CC$2,Replications!$1:$1,0),FALSE)</f>
        <v/>
      </c>
      <c r="CD115" s="6" t="str">
        <f>VLOOKUP($A115,Replications!$A:$AK,MATCH(CD$2,Replications!$1:$1,0),FALSE)</f>
        <v/>
      </c>
      <c r="CE115" s="6">
        <f>VLOOKUP($A115,Replications!$A:$AK,MATCH(CE$2,Replications!$1:$1,0),FALSE)</f>
        <v>1.52E-2</v>
      </c>
      <c r="CF115" s="6">
        <f>VLOOKUP($A115,Replications!$A:$AK,MATCH(CF$2,Replications!$1:$1,0),FALSE)</f>
        <v>1.24E-2</v>
      </c>
      <c r="CG115" s="6" t="str">
        <f>VLOOKUP($A115,Replications!$A:$AK,MATCH(CG$2,Replications!$1:$1,0),FALSE)</f>
        <v>NA</v>
      </c>
      <c r="CH115" s="113" t="e">
        <f>VLOOKUP($A115,'[1]Formated Data'!$A:$ZZ,MATCH(CH$1,'[1]Formated Data'!$1:$1,0),FALSE)</f>
        <v>#N/A</v>
      </c>
      <c r="CI115" s="113" t="e">
        <f>VLOOKUP($A115,'[1]Formated Data'!$A:$ZZ,MATCH(CI$1,'[1]Formated Data'!$1:$1,0),FALSE)</f>
        <v>#N/A</v>
      </c>
      <c r="CJ115" s="113" t="e">
        <f>VLOOKUP($A115,'[1]Formated Data'!$A:$ZZ,MATCH(CJ$1,'[1]Formated Data'!$1:$1,0),FALSE)</f>
        <v>#N/A</v>
      </c>
      <c r="CK115" s="113" t="e">
        <f>VLOOKUP($A115,'[1]Formated Data'!$A:$ZZ,MATCH(CK$1,'[1]Formated Data'!$1:$1,0),FALSE)</f>
        <v>#N/A</v>
      </c>
      <c r="CL115" s="113" t="e">
        <f>VLOOKUP($A115,'[1]Formated Data'!$A:$ZZ,MATCH(CL$1,'[1]Formated Data'!$1:$1,0),FALSE)</f>
        <v>#N/A</v>
      </c>
      <c r="CM115" s="113" t="e">
        <f>VLOOKUP($A115,'[1]Formated Data'!$A:$ZZ,MATCH(CM$1,'[1]Formated Data'!$1:$1,0),FALSE)</f>
        <v>#N/A</v>
      </c>
      <c r="CN115" s="113" t="e">
        <f>VLOOKUP($A115,'[1]Formated Data'!$A:$ZZ,MATCH(CN$1,'[1]Formated Data'!$1:$1,0),FALSE)</f>
        <v>#N/A</v>
      </c>
      <c r="CO115" s="113" t="e">
        <f>VLOOKUP($A115,'[1]Formated Data'!$A:$ZZ,MATCH(CO$1,'[1]Formated Data'!$1:$1,0),FALSE)</f>
        <v>#N/A</v>
      </c>
      <c r="CP115" s="113" t="e">
        <f>VLOOKUP($A115,'[1]Formated Data'!$A:$ZZ,MATCH(CP$1,'[1]Formated Data'!$1:$1,0),FALSE)</f>
        <v>#N/A</v>
      </c>
      <c r="CQ115" s="113" t="e">
        <f>VLOOKUP($A115,'[1]Formated Data'!$A:$ZZ,MATCH(CQ$1,'[1]Formated Data'!$1:$1,0),FALSE)</f>
        <v>#N/A</v>
      </c>
      <c r="CR115" s="113" t="e">
        <f>VLOOKUP($A115,'[1]Formated Data'!$A:$ZZ,MATCH(CR$1,'[1]Formated Data'!$1:$1,0),FALSE)</f>
        <v>#N/A</v>
      </c>
      <c r="CS115" s="113" t="e">
        <f>VLOOKUP($A115,'[1]Formated Data'!$A:$ZZ,MATCH(CS$1,'[1]Formated Data'!$1:$1,0),FALSE)</f>
        <v>#N/A</v>
      </c>
      <c r="CT115" s="113" t="e">
        <f>VLOOKUP($A115,'[1]Formated Data'!$A:$ZZ,MATCH(CT$1,'[1]Formated Data'!$1:$1,0),FALSE)</f>
        <v>#N/A</v>
      </c>
      <c r="CU115" s="113" t="e">
        <f>VLOOKUP($A115,'[1]Formated Data'!$A:$ZZ,MATCH(CU$1,'[1]Formated Data'!$1:$1,0),FALSE)</f>
        <v>#N/A</v>
      </c>
      <c r="CV115" s="113" t="e">
        <f>VLOOKUP($A115,'[1]Formated Data'!$A:$ZZ,MATCH(CV$1,'[1]Formated Data'!$1:$1,0),FALSE)</f>
        <v>#N/A</v>
      </c>
      <c r="CW115" s="113" t="e">
        <f>VLOOKUP($A115,'[1]Formated Data'!$A:$ZZ,MATCH(CW$1,'[1]Formated Data'!$1:$1,0),FALSE)</f>
        <v>#N/A</v>
      </c>
      <c r="CX115" s="113" t="e">
        <f>VLOOKUP($A115,'[1]Formated Data'!$A:$ZZ,MATCH(CX$1,'[1]Formated Data'!$1:$1,0),FALSE)</f>
        <v>#N/A</v>
      </c>
      <c r="CY115" s="113" t="e">
        <f>VLOOKUP($A115,'[1]Formated Data'!$A:$ZZ,MATCH(CY$1,'[1]Formated Data'!$1:$1,0),FALSE)</f>
        <v>#N/A</v>
      </c>
      <c r="CZ115" s="113" t="e">
        <f>VLOOKUP($A115,'[1]Formated Data'!$A:$ZZ,MATCH(CZ$1,'[1]Formated Data'!$1:$1,0),FALSE)</f>
        <v>#N/A</v>
      </c>
      <c r="DA115" s="113" t="e">
        <f>VLOOKUP($A115,'[1]Formated Data'!$A:$ZZ,MATCH(DA$1,'[1]Formated Data'!$1:$1,0),FALSE)</f>
        <v>#N/A</v>
      </c>
      <c r="DB115" s="113" t="e">
        <f>VLOOKUP($A115,'[1]Formated Data'!$A:$ZZ,MATCH(DB$1,'[1]Formated Data'!$1:$1,0),FALSE)</f>
        <v>#N/A</v>
      </c>
      <c r="DC115" s="113" t="e">
        <f>VLOOKUP($A115,'[1]Formated Data'!$A:$ZZ,MATCH(DC$1,'[1]Formated Data'!$1:$1,0),FALSE)</f>
        <v>#N/A</v>
      </c>
      <c r="DD115" s="113" t="e">
        <f>VLOOKUP($A115,'[1]Formated Data'!$A:$ZZ,MATCH(DD$1,'[1]Formated Data'!$1:$1,0),FALSE)</f>
        <v>#N/A</v>
      </c>
      <c r="DF115" s="26">
        <v>38291</v>
      </c>
      <c r="DG115" s="27">
        <v>4046.1511999999998</v>
      </c>
      <c r="DH115" s="27">
        <f t="shared" si="49"/>
        <v>7.8200024021386483E-3</v>
      </c>
      <c r="DI115" s="26">
        <v>38291</v>
      </c>
      <c r="DJ115" s="27">
        <v>7219.12</v>
      </c>
      <c r="DK115" s="27">
        <f t="shared" si="50"/>
        <v>8.4203586055842106E-3</v>
      </c>
      <c r="DL115" s="26">
        <v>38291</v>
      </c>
      <c r="DM115" s="27">
        <v>9294.17</v>
      </c>
      <c r="DN115" s="27">
        <f t="shared" si="51"/>
        <v>8.3802307275848698E-3</v>
      </c>
      <c r="DO115" s="26">
        <v>38291</v>
      </c>
      <c r="DP115" s="27">
        <v>5608.23</v>
      </c>
      <c r="DQ115" s="27">
        <f t="shared" si="52"/>
        <v>3.1104449420837899E-3</v>
      </c>
      <c r="DR115" s="26">
        <v>38291</v>
      </c>
      <c r="DS115" s="27">
        <v>5775.8</v>
      </c>
      <c r="DT115" s="27">
        <f t="shared" si="53"/>
        <v>1.4879320766387094E-2</v>
      </c>
      <c r="DU115" s="26">
        <v>38291</v>
      </c>
      <c r="DV115" s="27">
        <v>4598.3</v>
      </c>
      <c r="DW115" s="27">
        <f t="shared" si="54"/>
        <v>-4.7809816920216797E-3</v>
      </c>
      <c r="DX115" s="26">
        <v>38291</v>
      </c>
      <c r="DY115" s="27">
        <v>3191.25</v>
      </c>
      <c r="DZ115" s="27">
        <f t="shared" si="55"/>
        <v>1.4999570622978409E-2</v>
      </c>
      <c r="EA115" s="26">
        <v>38291</v>
      </c>
      <c r="EB115" s="27">
        <v>4295.17</v>
      </c>
      <c r="EC115" s="27">
        <f t="shared" si="56"/>
        <v>5.3601481179792465E-3</v>
      </c>
      <c r="ED115" s="26">
        <v>38291</v>
      </c>
      <c r="EE115" s="27">
        <v>8916.07</v>
      </c>
      <c r="EF115" s="27">
        <f t="shared" si="57"/>
        <v>1.6010356022457817E-2</v>
      </c>
      <c r="EG115" s="26">
        <v>38291</v>
      </c>
      <c r="EH115" s="27">
        <v>2803.81</v>
      </c>
      <c r="EI115" s="27">
        <f t="shared" si="58"/>
        <v>1.4509481819727776E-2</v>
      </c>
      <c r="EK115" s="26">
        <v>38289</v>
      </c>
      <c r="EL115" s="27">
        <v>84.91</v>
      </c>
      <c r="EM115" s="27">
        <f t="shared" si="59"/>
        <v>-2.8156117660524282E-2</v>
      </c>
      <c r="EO115" s="26">
        <v>38289</v>
      </c>
      <c r="EP115" s="27">
        <v>5089.8545000000004</v>
      </c>
      <c r="EQ115" s="27">
        <f t="shared" si="60"/>
        <v>1.2345478398724463E-2</v>
      </c>
      <c r="ES115" s="26">
        <v>38289</v>
      </c>
      <c r="ET115" s="27">
        <v>509.33909999999997</v>
      </c>
      <c r="EU115" s="27">
        <f t="shared" si="61"/>
        <v>2.4008574232308844E-2</v>
      </c>
      <c r="EW115" s="26">
        <v>38289</v>
      </c>
      <c r="EX115" s="27">
        <v>1137.3652999999999</v>
      </c>
      <c r="EY115" s="27">
        <f t="shared" si="62"/>
        <v>2.470853612577173E-2</v>
      </c>
      <c r="FA115" s="26">
        <v>38289</v>
      </c>
      <c r="FB115" s="27">
        <v>92.636799999999994</v>
      </c>
      <c r="FC115" s="27">
        <f t="shared" si="63"/>
        <v>1.2000441345316526E-2</v>
      </c>
      <c r="FE115" s="26">
        <v>38289</v>
      </c>
      <c r="FF115" s="27">
        <v>446.0788</v>
      </c>
      <c r="FG115" s="27">
        <f t="shared" si="64"/>
        <v>1.1700770004152705E-2</v>
      </c>
      <c r="FI115" s="6" t="e">
        <f>VLOOKUP($A115,Funds!$A:$CD,MATCH(Factors!FI$1,Funds!$1:$1,0),FALSE)</f>
        <v>#N/A</v>
      </c>
      <c r="FJ115" s="6" t="e">
        <f>VLOOKUP($A115,Funds!$A:$CD,MATCH(Factors!FJ$1,Funds!$1:$1,0),FALSE)</f>
        <v>#DIV/0!</v>
      </c>
    </row>
    <row r="116" spans="1:166" x14ac:dyDescent="0.25">
      <c r="A116" s="26">
        <f t="shared" si="65"/>
        <v>38260</v>
      </c>
      <c r="B116" s="26">
        <v>38260</v>
      </c>
      <c r="C116" s="27">
        <v>639.01459999999997</v>
      </c>
      <c r="D116" s="27">
        <f t="shared" si="66"/>
        <v>1.5489274278657428E-2</v>
      </c>
      <c r="E116" s="26">
        <v>38260</v>
      </c>
      <c r="F116" s="27">
        <v>465.95749999999998</v>
      </c>
      <c r="G116" s="27">
        <f t="shared" si="67"/>
        <v>9.5239725315103829E-3</v>
      </c>
      <c r="H116" s="26">
        <v>38260</v>
      </c>
      <c r="I116" s="27">
        <v>1070.9851000000001</v>
      </c>
      <c r="J116" s="27">
        <f t="shared" si="68"/>
        <v>3.6114661081308785E-2</v>
      </c>
      <c r="K116" s="26">
        <v>38260</v>
      </c>
      <c r="L116" s="27">
        <v>1440.73</v>
      </c>
      <c r="M116" s="27">
        <f t="shared" si="69"/>
        <v>4.1125366097134464E-2</v>
      </c>
      <c r="N116" s="26">
        <v>38260</v>
      </c>
      <c r="O116" s="27">
        <v>1175.48</v>
      </c>
      <c r="P116" s="27">
        <f t="shared" si="70"/>
        <v>6.0595686408764227E-3</v>
      </c>
      <c r="Q116" s="26"/>
      <c r="S116" s="27" t="e">
        <f t="shared" si="71"/>
        <v>#DIV/0!</v>
      </c>
      <c r="T116" s="26">
        <v>38260</v>
      </c>
      <c r="U116" s="27">
        <v>1166.8073999999999</v>
      </c>
      <c r="V116" s="27">
        <f t="shared" si="72"/>
        <v>1.082952989621111E-2</v>
      </c>
      <c r="W116" s="26"/>
      <c r="Y116" s="27" t="e">
        <f t="shared" si="73"/>
        <v>#DIV/0!</v>
      </c>
      <c r="Z116" s="26">
        <v>38260</v>
      </c>
      <c r="AA116" s="27">
        <v>136.65</v>
      </c>
      <c r="AB116" s="27">
        <f t="shared" si="74"/>
        <v>9.8285545373928418E-3</v>
      </c>
      <c r="AC116" s="26">
        <v>38260</v>
      </c>
      <c r="AD116" s="27">
        <v>763.45699999999999</v>
      </c>
      <c r="AE116" s="27">
        <f t="shared" si="75"/>
        <v>-1.3290201223588038E-3</v>
      </c>
      <c r="AF116" s="26">
        <v>38260</v>
      </c>
      <c r="AG116" s="27">
        <v>192.22049999999999</v>
      </c>
      <c r="AH116" s="27">
        <f t="shared" si="76"/>
        <v>5.0083992297291546E-2</v>
      </c>
      <c r="AI116" s="26">
        <v>38260</v>
      </c>
      <c r="AJ116" s="27">
        <v>78.17</v>
      </c>
      <c r="AK116" s="27">
        <f t="shared" si="77"/>
        <v>1.9225839528327349E-3</v>
      </c>
      <c r="AL116" s="26">
        <v>38260</v>
      </c>
      <c r="AM116" s="27">
        <v>118.1194</v>
      </c>
      <c r="AN116" s="27">
        <f t="shared" si="78"/>
        <v>-1.9214714719789638E-3</v>
      </c>
      <c r="AO116" s="26">
        <v>38260</v>
      </c>
      <c r="AP116" s="27">
        <v>289.08</v>
      </c>
      <c r="AQ116" s="27">
        <f t="shared" si="79"/>
        <v>6.07661822985468E-2</v>
      </c>
      <c r="AR116" s="26">
        <v>38260</v>
      </c>
      <c r="AS116" s="27">
        <v>1197.27</v>
      </c>
      <c r="AT116" s="27">
        <f t="shared" si="80"/>
        <v>2.7134996608124684E-3</v>
      </c>
      <c r="AU116" s="26">
        <v>38260</v>
      </c>
      <c r="AV116" s="27">
        <v>735.68</v>
      </c>
      <c r="AW116" s="27">
        <f t="shared" si="81"/>
        <v>1.4521133558573984E-2</v>
      </c>
      <c r="AY116" s="27">
        <f t="shared" si="82"/>
        <v>5.9653017471470449E-3</v>
      </c>
      <c r="AZ116" s="27">
        <f t="shared" si="83"/>
        <v>3.5065797456258041E-2</v>
      </c>
      <c r="BA116" s="27">
        <f t="shared" si="47"/>
        <v>1.1807633897761516E-2</v>
      </c>
      <c r="BC116" s="26"/>
      <c r="BE116" s="27" t="e">
        <f t="shared" si="84"/>
        <v>#DIV/0!</v>
      </c>
      <c r="BF116" s="26">
        <v>38260</v>
      </c>
      <c r="BG116" s="27">
        <v>733.8</v>
      </c>
      <c r="BH116" s="27">
        <f t="shared" si="85"/>
        <v>5.5904770994974484E-4</v>
      </c>
      <c r="BI116" s="26"/>
      <c r="BK116" s="27" t="e">
        <f t="shared" si="86"/>
        <v>#DIV/0!</v>
      </c>
      <c r="BL116" s="26">
        <v>38260</v>
      </c>
      <c r="BM116" s="27">
        <v>272.52999999999997</v>
      </c>
      <c r="BN116" s="27">
        <f t="shared" si="45"/>
        <v>-6.9668524494004291E-4</v>
      </c>
      <c r="BP116" s="26">
        <v>38230</v>
      </c>
      <c r="BQ116" s="27">
        <v>4.8300000000000001E-3</v>
      </c>
      <c r="BR116" s="27">
        <f t="shared" si="46"/>
        <v>4.8300000000000001E-3</v>
      </c>
      <c r="BT116" s="26">
        <v>38260</v>
      </c>
      <c r="BU116" s="27">
        <v>724.34</v>
      </c>
      <c r="BV116" s="27">
        <f t="shared" si="48"/>
        <v>5.0924833835181982E-3</v>
      </c>
      <c r="BX116" s="6">
        <f>VLOOKUP($A116,Replications!$A:$AK,MATCH(BX$2,Replications!$1:$1,0),FALSE)</f>
        <v>3.2599999999999997E-2</v>
      </c>
      <c r="BY116" s="6" t="str">
        <f>VLOOKUP($A116,Replications!$A:$AK,MATCH(BY$2,Replications!$1:$1,0),FALSE)</f>
        <v/>
      </c>
      <c r="BZ116" s="6">
        <f>VLOOKUP($A116,Replications!$A:$AK,MATCH(BZ$2,Replications!$1:$1,0),FALSE)</f>
        <v>5.1000000000000004E-3</v>
      </c>
      <c r="CA116" s="6" t="str">
        <f>VLOOKUP($A116,Replications!$A:$AK,MATCH(CA$2,Replications!$1:$1,0),FALSE)</f>
        <v/>
      </c>
      <c r="CB116" s="6" t="str">
        <f>VLOOKUP($A116,Replications!$A:$AK,MATCH(CB$2,Replications!$1:$1,0),FALSE)</f>
        <v/>
      </c>
      <c r="CC116" s="6" t="str">
        <f>VLOOKUP($A116,Replications!$A:$AK,MATCH(CC$2,Replications!$1:$1,0),FALSE)</f>
        <v/>
      </c>
      <c r="CD116" s="6" t="str">
        <f>VLOOKUP($A116,Replications!$A:$AK,MATCH(CD$2,Replications!$1:$1,0),FALSE)</f>
        <v/>
      </c>
      <c r="CE116" s="6">
        <f>VLOOKUP($A116,Replications!$A:$AK,MATCH(CE$2,Replications!$1:$1,0),FALSE)</f>
        <v>1.0800000000000001E-2</v>
      </c>
      <c r="CF116" s="6">
        <f>VLOOKUP($A116,Replications!$A:$AK,MATCH(CF$2,Replications!$1:$1,0),FALSE)</f>
        <v>1.8849999999999999E-2</v>
      </c>
      <c r="CG116" s="6" t="str">
        <f>VLOOKUP($A116,Replications!$A:$AK,MATCH(CG$2,Replications!$1:$1,0),FALSE)</f>
        <v>NA</v>
      </c>
      <c r="CH116" s="113" t="e">
        <f>VLOOKUP($A116,'[1]Formated Data'!$A:$ZZ,MATCH(CH$1,'[1]Formated Data'!$1:$1,0),FALSE)</f>
        <v>#N/A</v>
      </c>
      <c r="CI116" s="113" t="e">
        <f>VLOOKUP($A116,'[1]Formated Data'!$A:$ZZ,MATCH(CI$1,'[1]Formated Data'!$1:$1,0),FALSE)</f>
        <v>#N/A</v>
      </c>
      <c r="CJ116" s="113" t="e">
        <f>VLOOKUP($A116,'[1]Formated Data'!$A:$ZZ,MATCH(CJ$1,'[1]Formated Data'!$1:$1,0),FALSE)</f>
        <v>#N/A</v>
      </c>
      <c r="CK116" s="113" t="e">
        <f>VLOOKUP($A116,'[1]Formated Data'!$A:$ZZ,MATCH(CK$1,'[1]Formated Data'!$1:$1,0),FALSE)</f>
        <v>#N/A</v>
      </c>
      <c r="CL116" s="113" t="e">
        <f>VLOOKUP($A116,'[1]Formated Data'!$A:$ZZ,MATCH(CL$1,'[1]Formated Data'!$1:$1,0),FALSE)</f>
        <v>#N/A</v>
      </c>
      <c r="CM116" s="113" t="e">
        <f>VLOOKUP($A116,'[1]Formated Data'!$A:$ZZ,MATCH(CM$1,'[1]Formated Data'!$1:$1,0),FALSE)</f>
        <v>#N/A</v>
      </c>
      <c r="CN116" s="113" t="e">
        <f>VLOOKUP($A116,'[1]Formated Data'!$A:$ZZ,MATCH(CN$1,'[1]Formated Data'!$1:$1,0),FALSE)</f>
        <v>#N/A</v>
      </c>
      <c r="CO116" s="113" t="e">
        <f>VLOOKUP($A116,'[1]Formated Data'!$A:$ZZ,MATCH(CO$1,'[1]Formated Data'!$1:$1,0),FALSE)</f>
        <v>#N/A</v>
      </c>
      <c r="CP116" s="113" t="e">
        <f>VLOOKUP($A116,'[1]Formated Data'!$A:$ZZ,MATCH(CP$1,'[1]Formated Data'!$1:$1,0),FALSE)</f>
        <v>#N/A</v>
      </c>
      <c r="CQ116" s="113" t="e">
        <f>VLOOKUP($A116,'[1]Formated Data'!$A:$ZZ,MATCH(CQ$1,'[1]Formated Data'!$1:$1,0),FALSE)</f>
        <v>#N/A</v>
      </c>
      <c r="CR116" s="113" t="e">
        <f>VLOOKUP($A116,'[1]Formated Data'!$A:$ZZ,MATCH(CR$1,'[1]Formated Data'!$1:$1,0),FALSE)</f>
        <v>#N/A</v>
      </c>
      <c r="CS116" s="113" t="e">
        <f>VLOOKUP($A116,'[1]Formated Data'!$A:$ZZ,MATCH(CS$1,'[1]Formated Data'!$1:$1,0),FALSE)</f>
        <v>#N/A</v>
      </c>
      <c r="CT116" s="113" t="e">
        <f>VLOOKUP($A116,'[1]Formated Data'!$A:$ZZ,MATCH(CT$1,'[1]Formated Data'!$1:$1,0),FALSE)</f>
        <v>#N/A</v>
      </c>
      <c r="CU116" s="113" t="e">
        <f>VLOOKUP($A116,'[1]Formated Data'!$A:$ZZ,MATCH(CU$1,'[1]Formated Data'!$1:$1,0),FALSE)</f>
        <v>#N/A</v>
      </c>
      <c r="CV116" s="113" t="e">
        <f>VLOOKUP($A116,'[1]Formated Data'!$A:$ZZ,MATCH(CV$1,'[1]Formated Data'!$1:$1,0),FALSE)</f>
        <v>#N/A</v>
      </c>
      <c r="CW116" s="113" t="e">
        <f>VLOOKUP($A116,'[1]Formated Data'!$A:$ZZ,MATCH(CW$1,'[1]Formated Data'!$1:$1,0),FALSE)</f>
        <v>#N/A</v>
      </c>
      <c r="CX116" s="113" t="e">
        <f>VLOOKUP($A116,'[1]Formated Data'!$A:$ZZ,MATCH(CX$1,'[1]Formated Data'!$1:$1,0),FALSE)</f>
        <v>#N/A</v>
      </c>
      <c r="CY116" s="113" t="e">
        <f>VLOOKUP($A116,'[1]Formated Data'!$A:$ZZ,MATCH(CY$1,'[1]Formated Data'!$1:$1,0),FALSE)</f>
        <v>#N/A</v>
      </c>
      <c r="CZ116" s="113" t="e">
        <f>VLOOKUP($A116,'[1]Formated Data'!$A:$ZZ,MATCH(CZ$1,'[1]Formated Data'!$1:$1,0),FALSE)</f>
        <v>#N/A</v>
      </c>
      <c r="DA116" s="113" t="e">
        <f>VLOOKUP($A116,'[1]Formated Data'!$A:$ZZ,MATCH(DA$1,'[1]Formated Data'!$1:$1,0),FALSE)</f>
        <v>#N/A</v>
      </c>
      <c r="DB116" s="113" t="e">
        <f>VLOOKUP($A116,'[1]Formated Data'!$A:$ZZ,MATCH(DB$1,'[1]Formated Data'!$1:$1,0),FALSE)</f>
        <v>#N/A</v>
      </c>
      <c r="DC116" s="113" t="e">
        <f>VLOOKUP($A116,'[1]Formated Data'!$A:$ZZ,MATCH(DC$1,'[1]Formated Data'!$1:$1,0),FALSE)</f>
        <v>#N/A</v>
      </c>
      <c r="DD116" s="113" t="e">
        <f>VLOOKUP($A116,'[1]Formated Data'!$A:$ZZ,MATCH(DD$1,'[1]Formated Data'!$1:$1,0),FALSE)</f>
        <v>#N/A</v>
      </c>
      <c r="DF116" s="26">
        <v>38260</v>
      </c>
      <c r="DG116" s="27">
        <v>4014.7557999999999</v>
      </c>
      <c r="DH116" s="27">
        <f t="shared" si="49"/>
        <v>8.8700018947303061E-3</v>
      </c>
      <c r="DI116" s="26">
        <v>38260</v>
      </c>
      <c r="DJ116" s="27">
        <v>7158.84</v>
      </c>
      <c r="DK116" s="27">
        <f t="shared" si="50"/>
        <v>1.6489391157665123E-2</v>
      </c>
      <c r="DL116" s="26">
        <v>38260</v>
      </c>
      <c r="DM116" s="27">
        <v>9216.93</v>
      </c>
      <c r="DN116" s="27">
        <f t="shared" si="51"/>
        <v>8.3495521633676351E-3</v>
      </c>
      <c r="DO116" s="26">
        <v>38260</v>
      </c>
      <c r="DP116" s="27">
        <v>5590.84</v>
      </c>
      <c r="DQ116" s="27">
        <f t="shared" si="52"/>
        <v>3.5612995871476816E-3</v>
      </c>
      <c r="DR116" s="26">
        <v>38260</v>
      </c>
      <c r="DS116" s="27">
        <v>5691.12</v>
      </c>
      <c r="DT116" s="27">
        <f t="shared" si="53"/>
        <v>1.925091741394036E-2</v>
      </c>
      <c r="DU116" s="26">
        <v>38260</v>
      </c>
      <c r="DV116" s="27">
        <v>4620.3900000000003</v>
      </c>
      <c r="DW116" s="27">
        <f t="shared" si="54"/>
        <v>-2.4504829718420273E-3</v>
      </c>
      <c r="DX116" s="26">
        <v>38260</v>
      </c>
      <c r="DY116" s="27">
        <v>3144.09</v>
      </c>
      <c r="DZ116" s="27">
        <f t="shared" si="55"/>
        <v>1.0350656194968888E-2</v>
      </c>
      <c r="EA116" s="26">
        <v>38260</v>
      </c>
      <c r="EB116" s="27">
        <v>4272.2700000000004</v>
      </c>
      <c r="EC116" s="27">
        <f t="shared" si="56"/>
        <v>5.8695560044641493E-3</v>
      </c>
      <c r="ED116" s="26">
        <v>38260</v>
      </c>
      <c r="EE116" s="27">
        <v>8775.57</v>
      </c>
      <c r="EF116" s="27">
        <f t="shared" si="57"/>
        <v>3.3629955065046735E-2</v>
      </c>
      <c r="EG116" s="26">
        <v>38260</v>
      </c>
      <c r="EH116" s="27">
        <v>2763.71</v>
      </c>
      <c r="EI116" s="27">
        <f t="shared" si="58"/>
        <v>9.7994438943473927E-3</v>
      </c>
      <c r="EK116" s="26">
        <v>38260</v>
      </c>
      <c r="EL116" s="27">
        <v>87.37</v>
      </c>
      <c r="EM116" s="27">
        <f t="shared" si="59"/>
        <v>-1.7652349898808151E-2</v>
      </c>
      <c r="EO116" s="26">
        <v>38260</v>
      </c>
      <c r="EP116" s="27">
        <v>5027.7840999999999</v>
      </c>
      <c r="EQ116" s="27">
        <f t="shared" si="60"/>
        <v>2.6431543048658357E-2</v>
      </c>
      <c r="ES116" s="26">
        <v>38260</v>
      </c>
      <c r="ET116" s="27">
        <v>497.39729999999997</v>
      </c>
      <c r="EU116" s="27">
        <f t="shared" si="61"/>
        <v>5.7750874286668141E-2</v>
      </c>
      <c r="EW116" s="26">
        <v>38260</v>
      </c>
      <c r="EX116" s="27">
        <v>1109.9403</v>
      </c>
      <c r="EY116" s="27">
        <f t="shared" si="62"/>
        <v>1.9344713444493289E-2</v>
      </c>
      <c r="FA116" s="26">
        <v>38260</v>
      </c>
      <c r="FB116" s="27">
        <v>91.538300000000007</v>
      </c>
      <c r="FC116" s="27">
        <f t="shared" si="63"/>
        <v>1.7753762167631137E-2</v>
      </c>
      <c r="FE116" s="26">
        <v>38260</v>
      </c>
      <c r="FF116" s="27">
        <v>440.91969999999998</v>
      </c>
      <c r="FG116" s="27">
        <f t="shared" si="64"/>
        <v>2.8245281861644767E-2</v>
      </c>
      <c r="FI116" s="6" t="e">
        <f>VLOOKUP($A116,Funds!$A:$CD,MATCH(Factors!FI$1,Funds!$1:$1,0),FALSE)</f>
        <v>#N/A</v>
      </c>
      <c r="FJ116" s="6" t="e">
        <f>VLOOKUP($A116,Funds!$A:$CD,MATCH(Factors!FJ$1,Funds!$1:$1,0),FALSE)</f>
        <v>#DIV/0!</v>
      </c>
    </row>
    <row r="117" spans="1:166" x14ac:dyDescent="0.25">
      <c r="A117" s="26">
        <f t="shared" si="65"/>
        <v>38230</v>
      </c>
      <c r="B117" s="26">
        <v>38230</v>
      </c>
      <c r="C117" s="27">
        <v>629.26769999999999</v>
      </c>
      <c r="D117" s="27">
        <f t="shared" si="66"/>
        <v>1.4187426234747669E-2</v>
      </c>
      <c r="E117" s="26">
        <v>38230</v>
      </c>
      <c r="F117" s="27">
        <v>461.5616</v>
      </c>
      <c r="G117" s="27">
        <f t="shared" si="67"/>
        <v>-4.967170454724279E-3</v>
      </c>
      <c r="H117" s="26">
        <v>38230</v>
      </c>
      <c r="I117" s="27">
        <v>1033.655</v>
      </c>
      <c r="J117" s="27">
        <f t="shared" si="68"/>
        <v>-1.6322224881555214E-2</v>
      </c>
      <c r="K117" s="26">
        <v>38230</v>
      </c>
      <c r="L117" s="27">
        <v>1383.8199</v>
      </c>
      <c r="M117" s="27">
        <f t="shared" si="69"/>
        <v>-4.474763316163588E-3</v>
      </c>
      <c r="N117" s="26">
        <v>38230</v>
      </c>
      <c r="O117" s="27">
        <v>1168.4000000000001</v>
      </c>
      <c r="P117" s="27">
        <f t="shared" si="70"/>
        <v>3.7973161050877113E-3</v>
      </c>
      <c r="Q117" s="26"/>
      <c r="S117" s="27" t="e">
        <f t="shared" si="71"/>
        <v>#DIV/0!</v>
      </c>
      <c r="T117" s="26">
        <v>38230</v>
      </c>
      <c r="U117" s="27">
        <v>1154.3068000000001</v>
      </c>
      <c r="V117" s="27">
        <f t="shared" si="72"/>
        <v>4.0029412772637496E-3</v>
      </c>
      <c r="W117" s="26"/>
      <c r="Y117" s="27" t="e">
        <f t="shared" si="73"/>
        <v>#DIV/0!</v>
      </c>
      <c r="Z117" s="26">
        <v>38230</v>
      </c>
      <c r="AA117" s="27">
        <v>135.32</v>
      </c>
      <c r="AB117" s="27">
        <f t="shared" si="74"/>
        <v>1.1837821840781082E-3</v>
      </c>
      <c r="AC117" s="26">
        <v>38230</v>
      </c>
      <c r="AD117" s="27">
        <v>764.47299999999996</v>
      </c>
      <c r="AE117" s="27">
        <f t="shared" si="75"/>
        <v>-1.0210277863014539E-2</v>
      </c>
      <c r="AF117" s="26">
        <v>38230</v>
      </c>
      <c r="AG117" s="27">
        <v>183.05250000000001</v>
      </c>
      <c r="AH117" s="27">
        <f t="shared" si="76"/>
        <v>1.4231740338057852E-2</v>
      </c>
      <c r="AI117" s="26">
        <v>38230</v>
      </c>
      <c r="AJ117" s="27">
        <v>78.02</v>
      </c>
      <c r="AK117" s="27">
        <f t="shared" si="77"/>
        <v>-4.2118698149329337E-3</v>
      </c>
      <c r="AL117" s="26">
        <v>38230</v>
      </c>
      <c r="AM117" s="27">
        <v>118.3468</v>
      </c>
      <c r="AN117" s="27">
        <f t="shared" si="78"/>
        <v>6.6002783003942245E-3</v>
      </c>
      <c r="AO117" s="26">
        <v>38230</v>
      </c>
      <c r="AP117" s="27">
        <v>272.52</v>
      </c>
      <c r="AQ117" s="27">
        <f t="shared" si="79"/>
        <v>-3.0728709394206577E-3</v>
      </c>
      <c r="AR117" s="26">
        <v>38230</v>
      </c>
      <c r="AS117" s="27">
        <v>1194.03</v>
      </c>
      <c r="AT117" s="27">
        <f t="shared" si="80"/>
        <v>1.9075087133424873E-2</v>
      </c>
      <c r="AU117" s="26">
        <v>38230</v>
      </c>
      <c r="AV117" s="27">
        <v>725.15</v>
      </c>
      <c r="AW117" s="27">
        <f t="shared" si="81"/>
        <v>1.9614735658042726E-2</v>
      </c>
      <c r="AY117" s="27">
        <f t="shared" si="82"/>
        <v>1.9154596689471948E-2</v>
      </c>
      <c r="AZ117" s="27">
        <f t="shared" si="83"/>
        <v>-8.2720794212512994E-3</v>
      </c>
      <c r="BA117" s="27">
        <f t="shared" si="47"/>
        <v>5.3964852461785284E-4</v>
      </c>
      <c r="BC117" s="26"/>
      <c r="BE117" s="27" t="e">
        <f t="shared" si="84"/>
        <v>#DIV/0!</v>
      </c>
      <c r="BF117" s="26">
        <v>38230</v>
      </c>
      <c r="BG117" s="27">
        <v>733.39</v>
      </c>
      <c r="BH117" s="27">
        <f t="shared" si="85"/>
        <v>-3.4784971805150722E-3</v>
      </c>
      <c r="BI117" s="26"/>
      <c r="BK117" s="27" t="e">
        <f t="shared" si="86"/>
        <v>#DIV/0!</v>
      </c>
      <c r="BL117" s="26">
        <v>38230</v>
      </c>
      <c r="BM117" s="27">
        <v>272.72000000000003</v>
      </c>
      <c r="BN117" s="27">
        <f t="shared" si="45"/>
        <v>2.7945286071482389E-3</v>
      </c>
      <c r="BP117" s="26">
        <v>38199</v>
      </c>
      <c r="BQ117" s="27">
        <v>3.3500000000000001E-3</v>
      </c>
      <c r="BR117" s="27">
        <f t="shared" si="46"/>
        <v>3.3500000000000001E-3</v>
      </c>
      <c r="BT117" s="26">
        <v>38230</v>
      </c>
      <c r="BU117" s="27">
        <v>720.67</v>
      </c>
      <c r="BV117" s="27">
        <f t="shared" si="48"/>
        <v>8.5507165248543959E-3</v>
      </c>
      <c r="BX117" s="6">
        <f>VLOOKUP($A117,Replications!$A:$AK,MATCH(BX$2,Replications!$1:$1,0),FALSE)</f>
        <v>-3.2000000000000002E-3</v>
      </c>
      <c r="BY117" s="6" t="str">
        <f>VLOOKUP($A117,Replications!$A:$AK,MATCH(BY$2,Replications!$1:$1,0),FALSE)</f>
        <v/>
      </c>
      <c r="BZ117" s="6">
        <f>VLOOKUP($A117,Replications!$A:$AK,MATCH(BZ$2,Replications!$1:$1,0),FALSE)</f>
        <v>-3.8800000000000001E-2</v>
      </c>
      <c r="CA117" s="6" t="str">
        <f>VLOOKUP($A117,Replications!$A:$AK,MATCH(CA$2,Replications!$1:$1,0),FALSE)</f>
        <v/>
      </c>
      <c r="CB117" s="6" t="str">
        <f>VLOOKUP($A117,Replications!$A:$AK,MATCH(CB$2,Replications!$1:$1,0),FALSE)</f>
        <v/>
      </c>
      <c r="CC117" s="6" t="str">
        <f>VLOOKUP($A117,Replications!$A:$AK,MATCH(CC$2,Replications!$1:$1,0),FALSE)</f>
        <v/>
      </c>
      <c r="CD117" s="6" t="str">
        <f>VLOOKUP($A117,Replications!$A:$AK,MATCH(CD$2,Replications!$1:$1,0),FALSE)</f>
        <v/>
      </c>
      <c r="CE117" s="6">
        <f>VLOOKUP($A117,Replications!$A:$AK,MATCH(CE$2,Replications!$1:$1,0),FALSE)</f>
        <v>4.0000000000000001E-3</v>
      </c>
      <c r="CF117" s="6">
        <f>VLOOKUP($A117,Replications!$A:$AK,MATCH(CF$2,Replications!$1:$1,0),FALSE)</f>
        <v>-2.1000000000000001E-2</v>
      </c>
      <c r="CG117" s="6" t="str">
        <f>VLOOKUP($A117,Replications!$A:$AK,MATCH(CG$2,Replications!$1:$1,0),FALSE)</f>
        <v>NA</v>
      </c>
      <c r="CH117" s="113" t="e">
        <f>VLOOKUP($A117,'[1]Formated Data'!$A:$ZZ,MATCH(CH$1,'[1]Formated Data'!$1:$1,0),FALSE)</f>
        <v>#N/A</v>
      </c>
      <c r="CI117" s="113" t="e">
        <f>VLOOKUP($A117,'[1]Formated Data'!$A:$ZZ,MATCH(CI$1,'[1]Formated Data'!$1:$1,0),FALSE)</f>
        <v>#N/A</v>
      </c>
      <c r="CJ117" s="113" t="e">
        <f>VLOOKUP($A117,'[1]Formated Data'!$A:$ZZ,MATCH(CJ$1,'[1]Formated Data'!$1:$1,0),FALSE)</f>
        <v>#N/A</v>
      </c>
      <c r="CK117" s="113" t="e">
        <f>VLOOKUP($A117,'[1]Formated Data'!$A:$ZZ,MATCH(CK$1,'[1]Formated Data'!$1:$1,0),FALSE)</f>
        <v>#N/A</v>
      </c>
      <c r="CL117" s="113" t="e">
        <f>VLOOKUP($A117,'[1]Formated Data'!$A:$ZZ,MATCH(CL$1,'[1]Formated Data'!$1:$1,0),FALSE)</f>
        <v>#N/A</v>
      </c>
      <c r="CM117" s="113" t="e">
        <f>VLOOKUP($A117,'[1]Formated Data'!$A:$ZZ,MATCH(CM$1,'[1]Formated Data'!$1:$1,0),FALSE)</f>
        <v>#N/A</v>
      </c>
      <c r="CN117" s="113" t="e">
        <f>VLOOKUP($A117,'[1]Formated Data'!$A:$ZZ,MATCH(CN$1,'[1]Formated Data'!$1:$1,0),FALSE)</f>
        <v>#N/A</v>
      </c>
      <c r="CO117" s="113" t="e">
        <f>VLOOKUP($A117,'[1]Formated Data'!$A:$ZZ,MATCH(CO$1,'[1]Formated Data'!$1:$1,0),FALSE)</f>
        <v>#N/A</v>
      </c>
      <c r="CP117" s="113" t="e">
        <f>VLOOKUP($A117,'[1]Formated Data'!$A:$ZZ,MATCH(CP$1,'[1]Formated Data'!$1:$1,0),FALSE)</f>
        <v>#N/A</v>
      </c>
      <c r="CQ117" s="113" t="e">
        <f>VLOOKUP($A117,'[1]Formated Data'!$A:$ZZ,MATCH(CQ$1,'[1]Formated Data'!$1:$1,0),FALSE)</f>
        <v>#N/A</v>
      </c>
      <c r="CR117" s="113" t="e">
        <f>VLOOKUP($A117,'[1]Formated Data'!$A:$ZZ,MATCH(CR$1,'[1]Formated Data'!$1:$1,0),FALSE)</f>
        <v>#N/A</v>
      </c>
      <c r="CS117" s="113" t="e">
        <f>VLOOKUP($A117,'[1]Formated Data'!$A:$ZZ,MATCH(CS$1,'[1]Formated Data'!$1:$1,0),FALSE)</f>
        <v>#N/A</v>
      </c>
      <c r="CT117" s="113" t="e">
        <f>VLOOKUP($A117,'[1]Formated Data'!$A:$ZZ,MATCH(CT$1,'[1]Formated Data'!$1:$1,0),FALSE)</f>
        <v>#N/A</v>
      </c>
      <c r="CU117" s="113" t="e">
        <f>VLOOKUP($A117,'[1]Formated Data'!$A:$ZZ,MATCH(CU$1,'[1]Formated Data'!$1:$1,0),FALSE)</f>
        <v>#N/A</v>
      </c>
      <c r="CV117" s="113" t="e">
        <f>VLOOKUP($A117,'[1]Formated Data'!$A:$ZZ,MATCH(CV$1,'[1]Formated Data'!$1:$1,0),FALSE)</f>
        <v>#N/A</v>
      </c>
      <c r="CW117" s="113" t="e">
        <f>VLOOKUP($A117,'[1]Formated Data'!$A:$ZZ,MATCH(CW$1,'[1]Formated Data'!$1:$1,0),FALSE)</f>
        <v>#N/A</v>
      </c>
      <c r="CX117" s="113" t="e">
        <f>VLOOKUP($A117,'[1]Formated Data'!$A:$ZZ,MATCH(CX$1,'[1]Formated Data'!$1:$1,0),FALSE)</f>
        <v>#N/A</v>
      </c>
      <c r="CY117" s="113" t="e">
        <f>VLOOKUP($A117,'[1]Formated Data'!$A:$ZZ,MATCH(CY$1,'[1]Formated Data'!$1:$1,0),FALSE)</f>
        <v>#N/A</v>
      </c>
      <c r="CZ117" s="113" t="e">
        <f>VLOOKUP($A117,'[1]Formated Data'!$A:$ZZ,MATCH(CZ$1,'[1]Formated Data'!$1:$1,0),FALSE)</f>
        <v>#N/A</v>
      </c>
      <c r="DA117" s="113" t="e">
        <f>VLOOKUP($A117,'[1]Formated Data'!$A:$ZZ,MATCH(DA$1,'[1]Formated Data'!$1:$1,0),FALSE)</f>
        <v>#N/A</v>
      </c>
      <c r="DB117" s="113" t="e">
        <f>VLOOKUP($A117,'[1]Formated Data'!$A:$ZZ,MATCH(DB$1,'[1]Formated Data'!$1:$1,0),FALSE)</f>
        <v>#N/A</v>
      </c>
      <c r="DC117" s="113" t="e">
        <f>VLOOKUP($A117,'[1]Formated Data'!$A:$ZZ,MATCH(DC$1,'[1]Formated Data'!$1:$1,0),FALSE)</f>
        <v>#N/A</v>
      </c>
      <c r="DD117" s="113" t="e">
        <f>VLOOKUP($A117,'[1]Formated Data'!$A:$ZZ,MATCH(DD$1,'[1]Formated Data'!$1:$1,0),FALSE)</f>
        <v>#N/A</v>
      </c>
      <c r="DF117" s="26">
        <v>38230</v>
      </c>
      <c r="DG117" s="27">
        <v>3979.4580000000001</v>
      </c>
      <c r="DH117" s="27">
        <f t="shared" si="49"/>
        <v>-1.3999946532861074E-4</v>
      </c>
      <c r="DI117" s="26">
        <v>38230</v>
      </c>
      <c r="DJ117" s="27">
        <v>7042.71</v>
      </c>
      <c r="DK117" s="27">
        <f t="shared" si="50"/>
        <v>1.1500265828148226E-3</v>
      </c>
      <c r="DL117" s="26">
        <v>38230</v>
      </c>
      <c r="DM117" s="27">
        <v>9140.61</v>
      </c>
      <c r="DN117" s="27">
        <f t="shared" si="51"/>
        <v>-2.3302874057514744E-3</v>
      </c>
      <c r="DO117" s="26">
        <v>38230</v>
      </c>
      <c r="DP117" s="27">
        <v>5571</v>
      </c>
      <c r="DQ117" s="27">
        <f t="shared" si="52"/>
        <v>8.2491466712033557E-3</v>
      </c>
      <c r="DR117" s="26">
        <v>38230</v>
      </c>
      <c r="DS117" s="27">
        <v>5583.63</v>
      </c>
      <c r="DT117" s="27">
        <f t="shared" si="53"/>
        <v>-4.9612668338243626E-3</v>
      </c>
      <c r="DU117" s="26">
        <v>38230</v>
      </c>
      <c r="DV117" s="27">
        <v>4631.74</v>
      </c>
      <c r="DW117" s="27">
        <f t="shared" si="54"/>
        <v>2.6713425986060191E-3</v>
      </c>
      <c r="DX117" s="26">
        <v>38230</v>
      </c>
      <c r="DY117" s="27">
        <v>3111.88</v>
      </c>
      <c r="DZ117" s="27">
        <f t="shared" si="55"/>
        <v>9.1514628720417157E-3</v>
      </c>
      <c r="EA117" s="26">
        <v>38230</v>
      </c>
      <c r="EB117" s="27">
        <v>4247.34</v>
      </c>
      <c r="EC117" s="27">
        <f t="shared" si="56"/>
        <v>1.9698088459751961E-3</v>
      </c>
      <c r="ED117" s="26">
        <v>38230</v>
      </c>
      <c r="EE117" s="27">
        <v>8490.0499999999993</v>
      </c>
      <c r="EF117" s="27">
        <f t="shared" si="57"/>
        <v>-4.6799695661298157E-3</v>
      </c>
      <c r="EG117" s="26">
        <v>38230</v>
      </c>
      <c r="EH117" s="27">
        <v>2736.89</v>
      </c>
      <c r="EI117" s="27">
        <f t="shared" si="58"/>
        <v>3.188918339108171E-2</v>
      </c>
      <c r="EK117" s="26">
        <v>38230</v>
      </c>
      <c r="EL117" s="27">
        <v>88.94</v>
      </c>
      <c r="EM117" s="27">
        <f t="shared" si="59"/>
        <v>-1.1338372610048886E-2</v>
      </c>
      <c r="EO117" s="26">
        <v>38230</v>
      </c>
      <c r="EP117" s="27">
        <v>4898.3140999999996</v>
      </c>
      <c r="EQ117" s="27">
        <f t="shared" si="60"/>
        <v>1.7697683305143652E-2</v>
      </c>
      <c r="ES117" s="26">
        <v>38230</v>
      </c>
      <c r="ET117" s="27">
        <v>470.2405</v>
      </c>
      <c r="EU117" s="27">
        <f t="shared" si="61"/>
        <v>4.2106611488379908E-2</v>
      </c>
      <c r="EW117" s="26">
        <v>38230</v>
      </c>
      <c r="EX117" s="27">
        <v>1088.8762999999999</v>
      </c>
      <c r="EY117" s="27">
        <f t="shared" si="62"/>
        <v>4.7480430331998669E-3</v>
      </c>
      <c r="FA117" s="26">
        <v>38230</v>
      </c>
      <c r="FB117" s="27">
        <v>89.941500000000005</v>
      </c>
      <c r="FC117" s="27">
        <f t="shared" si="63"/>
        <v>-8.569327890880496E-3</v>
      </c>
      <c r="FE117" s="26">
        <v>38230</v>
      </c>
      <c r="FF117" s="27">
        <v>428.80790000000002</v>
      </c>
      <c r="FG117" s="27">
        <f t="shared" si="64"/>
        <v>-1.0127140223267217E-3</v>
      </c>
      <c r="FI117" s="6" t="e">
        <f>VLOOKUP($A117,Funds!$A:$CD,MATCH(Factors!FI$1,Funds!$1:$1,0),FALSE)</f>
        <v>#N/A</v>
      </c>
      <c r="FJ117" s="6" t="e">
        <f>VLOOKUP($A117,Funds!$A:$CD,MATCH(Factors!FJ$1,Funds!$1:$1,0),FALSE)</f>
        <v>#DIV/0!</v>
      </c>
    </row>
    <row r="118" spans="1:166" x14ac:dyDescent="0.25">
      <c r="A118" s="26">
        <f t="shared" si="65"/>
        <v>38199</v>
      </c>
      <c r="B118" s="26">
        <v>38198</v>
      </c>
      <c r="C118" s="27">
        <v>620.46489999999994</v>
      </c>
      <c r="D118" s="27">
        <f t="shared" si="66"/>
        <v>-1.3997420198003097E-2</v>
      </c>
      <c r="E118" s="26">
        <v>38198</v>
      </c>
      <c r="F118" s="27">
        <v>463.8657</v>
      </c>
      <c r="G118" s="27">
        <f t="shared" si="67"/>
        <v>-5.6539030016236724E-2</v>
      </c>
      <c r="H118" s="26">
        <v>38198</v>
      </c>
      <c r="I118" s="27">
        <v>1050.8064999999999</v>
      </c>
      <c r="J118" s="27">
        <f t="shared" si="68"/>
        <v>-1.4437075694947565E-2</v>
      </c>
      <c r="K118" s="26">
        <v>38198</v>
      </c>
      <c r="L118" s="27">
        <v>1390.04</v>
      </c>
      <c r="M118" s="27">
        <f t="shared" si="69"/>
        <v>-5.9735515946832574E-2</v>
      </c>
      <c r="N118" s="26">
        <v>38198</v>
      </c>
      <c r="O118" s="27">
        <v>1163.98</v>
      </c>
      <c r="P118" s="27">
        <f t="shared" si="70"/>
        <v>-3.3367658782886056E-2</v>
      </c>
      <c r="Q118" s="26"/>
      <c r="S118" s="27" t="e">
        <f t="shared" si="71"/>
        <v>#DIV/0!</v>
      </c>
      <c r="T118" s="26">
        <v>38198</v>
      </c>
      <c r="U118" s="27">
        <v>1149.7046</v>
      </c>
      <c r="V118" s="27">
        <f t="shared" si="72"/>
        <v>-3.3090428096091418E-2</v>
      </c>
      <c r="W118" s="26"/>
      <c r="Y118" s="27" t="e">
        <f t="shared" si="73"/>
        <v>#DIV/0!</v>
      </c>
      <c r="Z118" s="26">
        <v>38198</v>
      </c>
      <c r="AA118" s="27">
        <v>135.16</v>
      </c>
      <c r="AB118" s="27">
        <f t="shared" si="74"/>
        <v>2.277714718123347E-2</v>
      </c>
      <c r="AC118" s="26">
        <v>38198</v>
      </c>
      <c r="AD118" s="27">
        <v>772.35900000000004</v>
      </c>
      <c r="AE118" s="27">
        <f t="shared" si="75"/>
        <v>-3.1543502025676018E-3</v>
      </c>
      <c r="AF118" s="26">
        <v>38198</v>
      </c>
      <c r="AG118" s="27">
        <v>180.48390000000001</v>
      </c>
      <c r="AH118" s="27">
        <f t="shared" si="76"/>
        <v>3.8703053483879035E-2</v>
      </c>
      <c r="AI118" s="26">
        <v>38198</v>
      </c>
      <c r="AJ118" s="27">
        <v>78.349999999999994</v>
      </c>
      <c r="AK118" s="27">
        <f t="shared" si="77"/>
        <v>1.4370792335577365E-2</v>
      </c>
      <c r="AL118" s="26">
        <v>38198</v>
      </c>
      <c r="AM118" s="27">
        <v>117.57080000000001</v>
      </c>
      <c r="AN118" s="27">
        <f t="shared" si="78"/>
        <v>4.0402159905787993E-3</v>
      </c>
      <c r="AO118" s="26">
        <v>38198</v>
      </c>
      <c r="AP118" s="27">
        <v>273.36</v>
      </c>
      <c r="AQ118" s="27">
        <f t="shared" si="79"/>
        <v>4.0974866717440994E-2</v>
      </c>
      <c r="AR118" s="26">
        <v>38198</v>
      </c>
      <c r="AS118" s="27">
        <v>1171.6801</v>
      </c>
      <c r="AT118" s="27">
        <f t="shared" si="80"/>
        <v>9.9122541405425313E-3</v>
      </c>
      <c r="AU118" s="26">
        <v>38198</v>
      </c>
      <c r="AV118" s="27">
        <v>711.2</v>
      </c>
      <c r="AW118" s="27">
        <f t="shared" si="81"/>
        <v>1.359632870621108E-2</v>
      </c>
      <c r="AY118" s="27">
        <f t="shared" si="82"/>
        <v>4.2541609818233628E-2</v>
      </c>
      <c r="AZ118" s="27">
        <f t="shared" si="83"/>
        <v>-2.6367857163946518E-2</v>
      </c>
      <c r="BA118" s="27">
        <f t="shared" si="47"/>
        <v>3.6840745656685492E-3</v>
      </c>
      <c r="BC118" s="26"/>
      <c r="BE118" s="27" t="e">
        <f t="shared" si="84"/>
        <v>#DIV/0!</v>
      </c>
      <c r="BF118" s="26">
        <v>38198</v>
      </c>
      <c r="BG118" s="27">
        <v>735.95</v>
      </c>
      <c r="BH118" s="27">
        <f t="shared" si="85"/>
        <v>-1.7934586797261676E-2</v>
      </c>
      <c r="BI118" s="26"/>
      <c r="BK118" s="27" t="e">
        <f t="shared" si="86"/>
        <v>#DIV/0!</v>
      </c>
      <c r="BL118" s="26">
        <v>38199</v>
      </c>
      <c r="BM118" s="27">
        <v>271.95999999999998</v>
      </c>
      <c r="BN118" s="27">
        <f t="shared" si="45"/>
        <v>-1.9816513761468091E-3</v>
      </c>
      <c r="BP118" s="26">
        <v>38168</v>
      </c>
      <c r="BQ118" s="27">
        <v>-1.0619999999999999E-2</v>
      </c>
      <c r="BR118" s="27">
        <f t="shared" si="46"/>
        <v>-1.0619999999999999E-2</v>
      </c>
      <c r="BT118" s="26">
        <v>38198</v>
      </c>
      <c r="BU118" s="27">
        <v>714.56</v>
      </c>
      <c r="BV118" s="27">
        <f t="shared" si="48"/>
        <v>-6.5897400250243265E-3</v>
      </c>
      <c r="BX118" s="6">
        <f>VLOOKUP($A118,Replications!$A:$AK,MATCH(BX$2,Replications!$1:$1,0),FALSE)</f>
        <v>-4.6399999999999997E-2</v>
      </c>
      <c r="BY118" s="6" t="str">
        <f>VLOOKUP($A118,Replications!$A:$AK,MATCH(BY$2,Replications!$1:$1,0),FALSE)</f>
        <v/>
      </c>
      <c r="BZ118" s="6">
        <f>VLOOKUP($A118,Replications!$A:$AK,MATCH(BZ$2,Replications!$1:$1,0),FALSE)</f>
        <v>-5.2499999999999998E-2</v>
      </c>
      <c r="CA118" s="6" t="str">
        <f>VLOOKUP($A118,Replications!$A:$AK,MATCH(CA$2,Replications!$1:$1,0),FALSE)</f>
        <v/>
      </c>
      <c r="CB118" s="6" t="str">
        <f>VLOOKUP($A118,Replications!$A:$AK,MATCH(CB$2,Replications!$1:$1,0),FALSE)</f>
        <v/>
      </c>
      <c r="CC118" s="6" t="str">
        <f>VLOOKUP($A118,Replications!$A:$AK,MATCH(CC$2,Replications!$1:$1,0),FALSE)</f>
        <v/>
      </c>
      <c r="CD118" s="6" t="str">
        <f>VLOOKUP($A118,Replications!$A:$AK,MATCH(CD$2,Replications!$1:$1,0),FALSE)</f>
        <v/>
      </c>
      <c r="CE118" s="6">
        <f>VLOOKUP($A118,Replications!$A:$AK,MATCH(CE$2,Replications!$1:$1,0),FALSE)</f>
        <v>-3.3000000000000002E-2</v>
      </c>
      <c r="CF118" s="6">
        <f>VLOOKUP($A118,Replications!$A:$AK,MATCH(CF$2,Replications!$1:$1,0),FALSE)</f>
        <v>-4.9449999999999994E-2</v>
      </c>
      <c r="CG118" s="6" t="str">
        <f>VLOOKUP($A118,Replications!$A:$AK,MATCH(CG$2,Replications!$1:$1,0),FALSE)</f>
        <v>NA</v>
      </c>
      <c r="CH118" s="113" t="e">
        <f>VLOOKUP($A118,'[1]Formated Data'!$A:$ZZ,MATCH(CH$1,'[1]Formated Data'!$1:$1,0),FALSE)</f>
        <v>#N/A</v>
      </c>
      <c r="CI118" s="113" t="e">
        <f>VLOOKUP($A118,'[1]Formated Data'!$A:$ZZ,MATCH(CI$1,'[1]Formated Data'!$1:$1,0),FALSE)</f>
        <v>#N/A</v>
      </c>
      <c r="CJ118" s="113" t="e">
        <f>VLOOKUP($A118,'[1]Formated Data'!$A:$ZZ,MATCH(CJ$1,'[1]Formated Data'!$1:$1,0),FALSE)</f>
        <v>#N/A</v>
      </c>
      <c r="CK118" s="113" t="e">
        <f>VLOOKUP($A118,'[1]Formated Data'!$A:$ZZ,MATCH(CK$1,'[1]Formated Data'!$1:$1,0),FALSE)</f>
        <v>#N/A</v>
      </c>
      <c r="CL118" s="113" t="e">
        <f>VLOOKUP($A118,'[1]Formated Data'!$A:$ZZ,MATCH(CL$1,'[1]Formated Data'!$1:$1,0),FALSE)</f>
        <v>#N/A</v>
      </c>
      <c r="CM118" s="113" t="e">
        <f>VLOOKUP($A118,'[1]Formated Data'!$A:$ZZ,MATCH(CM$1,'[1]Formated Data'!$1:$1,0),FALSE)</f>
        <v>#N/A</v>
      </c>
      <c r="CN118" s="113" t="e">
        <f>VLOOKUP($A118,'[1]Formated Data'!$A:$ZZ,MATCH(CN$1,'[1]Formated Data'!$1:$1,0),FALSE)</f>
        <v>#N/A</v>
      </c>
      <c r="CO118" s="113" t="e">
        <f>VLOOKUP($A118,'[1]Formated Data'!$A:$ZZ,MATCH(CO$1,'[1]Formated Data'!$1:$1,0),FALSE)</f>
        <v>#N/A</v>
      </c>
      <c r="CP118" s="113" t="e">
        <f>VLOOKUP($A118,'[1]Formated Data'!$A:$ZZ,MATCH(CP$1,'[1]Formated Data'!$1:$1,0),FALSE)</f>
        <v>#N/A</v>
      </c>
      <c r="CQ118" s="113" t="e">
        <f>VLOOKUP($A118,'[1]Formated Data'!$A:$ZZ,MATCH(CQ$1,'[1]Formated Data'!$1:$1,0),FALSE)</f>
        <v>#N/A</v>
      </c>
      <c r="CR118" s="113" t="e">
        <f>VLOOKUP($A118,'[1]Formated Data'!$A:$ZZ,MATCH(CR$1,'[1]Formated Data'!$1:$1,0),FALSE)</f>
        <v>#N/A</v>
      </c>
      <c r="CS118" s="113" t="e">
        <f>VLOOKUP($A118,'[1]Formated Data'!$A:$ZZ,MATCH(CS$1,'[1]Formated Data'!$1:$1,0),FALSE)</f>
        <v>#N/A</v>
      </c>
      <c r="CT118" s="113" t="e">
        <f>VLOOKUP($A118,'[1]Formated Data'!$A:$ZZ,MATCH(CT$1,'[1]Formated Data'!$1:$1,0),FALSE)</f>
        <v>#N/A</v>
      </c>
      <c r="CU118" s="113" t="e">
        <f>VLOOKUP($A118,'[1]Formated Data'!$A:$ZZ,MATCH(CU$1,'[1]Formated Data'!$1:$1,0),FALSE)</f>
        <v>#N/A</v>
      </c>
      <c r="CV118" s="113" t="e">
        <f>VLOOKUP($A118,'[1]Formated Data'!$A:$ZZ,MATCH(CV$1,'[1]Formated Data'!$1:$1,0),FALSE)</f>
        <v>#N/A</v>
      </c>
      <c r="CW118" s="113" t="e">
        <f>VLOOKUP($A118,'[1]Formated Data'!$A:$ZZ,MATCH(CW$1,'[1]Formated Data'!$1:$1,0),FALSE)</f>
        <v>#N/A</v>
      </c>
      <c r="CX118" s="113" t="e">
        <f>VLOOKUP($A118,'[1]Formated Data'!$A:$ZZ,MATCH(CX$1,'[1]Formated Data'!$1:$1,0),FALSE)</f>
        <v>#N/A</v>
      </c>
      <c r="CY118" s="113" t="e">
        <f>VLOOKUP($A118,'[1]Formated Data'!$A:$ZZ,MATCH(CY$1,'[1]Formated Data'!$1:$1,0),FALSE)</f>
        <v>#N/A</v>
      </c>
      <c r="CZ118" s="113" t="e">
        <f>VLOOKUP($A118,'[1]Formated Data'!$A:$ZZ,MATCH(CZ$1,'[1]Formated Data'!$1:$1,0),FALSE)</f>
        <v>#N/A</v>
      </c>
      <c r="DA118" s="113" t="e">
        <f>VLOOKUP($A118,'[1]Formated Data'!$A:$ZZ,MATCH(DA$1,'[1]Formated Data'!$1:$1,0),FALSE)</f>
        <v>#N/A</v>
      </c>
      <c r="DB118" s="113" t="e">
        <f>VLOOKUP($A118,'[1]Formated Data'!$A:$ZZ,MATCH(DB$1,'[1]Formated Data'!$1:$1,0),FALSE)</f>
        <v>#N/A</v>
      </c>
      <c r="DC118" s="113" t="e">
        <f>VLOOKUP($A118,'[1]Formated Data'!$A:$ZZ,MATCH(DC$1,'[1]Formated Data'!$1:$1,0),FALSE)</f>
        <v>#N/A</v>
      </c>
      <c r="DD118" s="113" t="e">
        <f>VLOOKUP($A118,'[1]Formated Data'!$A:$ZZ,MATCH(DD$1,'[1]Formated Data'!$1:$1,0),FALSE)</f>
        <v>#N/A</v>
      </c>
      <c r="DF118" s="26">
        <v>38199</v>
      </c>
      <c r="DG118" s="27">
        <v>3980.0151999999998</v>
      </c>
      <c r="DH118" s="27">
        <f t="shared" si="49"/>
        <v>-5.7500154820120386E-3</v>
      </c>
      <c r="DI118" s="26">
        <v>38199</v>
      </c>
      <c r="DJ118" s="27">
        <v>7034.62</v>
      </c>
      <c r="DK118" s="27">
        <f t="shared" si="50"/>
        <v>-9.6199466418882551E-3</v>
      </c>
      <c r="DL118" s="26">
        <v>38199</v>
      </c>
      <c r="DM118" s="27">
        <v>9161.9599999999991</v>
      </c>
      <c r="DN118" s="27">
        <f t="shared" si="51"/>
        <v>-3.2897456539241476E-3</v>
      </c>
      <c r="DO118" s="26">
        <v>38199</v>
      </c>
      <c r="DP118" s="27">
        <v>5525.42</v>
      </c>
      <c r="DQ118" s="27">
        <f t="shared" si="52"/>
        <v>6.519565070870037E-3</v>
      </c>
      <c r="DR118" s="26">
        <v>38199</v>
      </c>
      <c r="DS118" s="27">
        <v>5611.47</v>
      </c>
      <c r="DT118" s="27">
        <f t="shared" si="53"/>
        <v>-2.7329896657040775E-2</v>
      </c>
      <c r="DU118" s="26">
        <v>38199</v>
      </c>
      <c r="DV118" s="27">
        <v>4619.3999999999996</v>
      </c>
      <c r="DW118" s="27">
        <f t="shared" si="54"/>
        <v>4.5886523280340707E-3</v>
      </c>
      <c r="DX118" s="26">
        <v>38199</v>
      </c>
      <c r="DY118" s="27">
        <v>3083.66</v>
      </c>
      <c r="DZ118" s="27">
        <f t="shared" si="55"/>
        <v>1.0198097971191089E-2</v>
      </c>
      <c r="EA118" s="26">
        <v>38199</v>
      </c>
      <c r="EB118" s="27">
        <v>4238.99</v>
      </c>
      <c r="EC118" s="27">
        <f t="shared" si="56"/>
        <v>-1.0169198653135814E-2</v>
      </c>
      <c r="ED118" s="26">
        <v>38199</v>
      </c>
      <c r="EE118" s="27">
        <v>8529.9699999999993</v>
      </c>
      <c r="EF118" s="27">
        <f t="shared" si="57"/>
        <v>-3.7249435665914321E-2</v>
      </c>
      <c r="EG118" s="26">
        <v>38199</v>
      </c>
      <c r="EH118" s="27">
        <v>2652.31</v>
      </c>
      <c r="EI118" s="27">
        <f t="shared" si="58"/>
        <v>2.4135733330310494E-4</v>
      </c>
      <c r="EK118" s="26">
        <v>38198</v>
      </c>
      <c r="EL118" s="27">
        <v>89.96</v>
      </c>
      <c r="EM118" s="27">
        <f t="shared" si="59"/>
        <v>1.3063063063063041E-2</v>
      </c>
      <c r="EO118" s="26">
        <v>38198</v>
      </c>
      <c r="EP118" s="27">
        <v>4813.1328000000003</v>
      </c>
      <c r="EQ118" s="27">
        <f t="shared" si="60"/>
        <v>-1.0801998975685234E-2</v>
      </c>
      <c r="ES118" s="26">
        <v>38198</v>
      </c>
      <c r="ET118" s="27">
        <v>451.24029999999999</v>
      </c>
      <c r="EU118" s="27">
        <f t="shared" si="61"/>
        <v>-1.8166219274469597E-2</v>
      </c>
      <c r="EW118" s="26">
        <v>38198</v>
      </c>
      <c r="EX118" s="27">
        <v>1083.7307000000001</v>
      </c>
      <c r="EY118" s="27">
        <f t="shared" si="62"/>
        <v>-3.2414318148195065E-2</v>
      </c>
      <c r="FA118" s="26">
        <v>38198</v>
      </c>
      <c r="FB118" s="27">
        <v>90.718900000000005</v>
      </c>
      <c r="FC118" s="27">
        <f t="shared" si="63"/>
        <v>-1.7187510156502217E-2</v>
      </c>
      <c r="FE118" s="26">
        <v>38198</v>
      </c>
      <c r="FF118" s="27">
        <v>429.24259999999998</v>
      </c>
      <c r="FG118" s="27">
        <f t="shared" si="64"/>
        <v>2.2548871770279977E-2</v>
      </c>
      <c r="FI118" s="6" t="e">
        <f>VLOOKUP($A118,Funds!$A:$CD,MATCH(Factors!FI$1,Funds!$1:$1,0),FALSE)</f>
        <v>#N/A</v>
      </c>
      <c r="FJ118" s="6" t="e">
        <f>VLOOKUP($A118,Funds!$A:$CD,MATCH(Factors!FJ$1,Funds!$1:$1,0),FALSE)</f>
        <v>#DIV/0!</v>
      </c>
    </row>
    <row r="119" spans="1:166" x14ac:dyDescent="0.25">
      <c r="A119" s="26">
        <f t="shared" si="65"/>
        <v>38168</v>
      </c>
      <c r="B119" s="26">
        <v>38168</v>
      </c>
      <c r="C119" s="27">
        <v>629.2731</v>
      </c>
      <c r="D119" s="27">
        <f t="shared" si="66"/>
        <v>2.3602088218003692E-2</v>
      </c>
      <c r="E119" s="26">
        <v>38168</v>
      </c>
      <c r="F119" s="27">
        <v>491.66390000000001</v>
      </c>
      <c r="G119" s="27">
        <f t="shared" si="67"/>
        <v>1.2505995270506443E-2</v>
      </c>
      <c r="H119" s="26">
        <v>38168</v>
      </c>
      <c r="I119" s="27">
        <v>1066.1993</v>
      </c>
      <c r="J119" s="27">
        <f t="shared" si="68"/>
        <v>2.7671088746039851E-2</v>
      </c>
      <c r="K119" s="26">
        <v>38168</v>
      </c>
      <c r="L119" s="27">
        <v>1478.35</v>
      </c>
      <c r="M119" s="27">
        <f t="shared" si="69"/>
        <v>3.9444542098787005E-2</v>
      </c>
      <c r="N119" s="26">
        <v>38168</v>
      </c>
      <c r="O119" s="27">
        <v>1204.1600000000001</v>
      </c>
      <c r="P119" s="27">
        <f t="shared" si="70"/>
        <v>1.6100178890876782E-2</v>
      </c>
      <c r="Q119" s="26"/>
      <c r="S119" s="27" t="e">
        <f t="shared" si="71"/>
        <v>#DIV/0!</v>
      </c>
      <c r="T119" s="26">
        <v>38168</v>
      </c>
      <c r="U119" s="27">
        <v>1189.0508</v>
      </c>
      <c r="V119" s="27">
        <f t="shared" si="72"/>
        <v>1.9432607538043323E-2</v>
      </c>
      <c r="W119" s="26"/>
      <c r="Y119" s="27" t="e">
        <f t="shared" si="73"/>
        <v>#DIV/0!</v>
      </c>
      <c r="Z119" s="26">
        <v>38168</v>
      </c>
      <c r="AA119" s="27">
        <v>132.15</v>
      </c>
      <c r="AB119" s="27">
        <f t="shared" si="74"/>
        <v>-2.5154912953673669E-2</v>
      </c>
      <c r="AC119" s="26">
        <v>38168</v>
      </c>
      <c r="AD119" s="27">
        <v>774.803</v>
      </c>
      <c r="AE119" s="27">
        <f t="shared" si="75"/>
        <v>-1.4588850870239645E-3</v>
      </c>
      <c r="AF119" s="26">
        <v>38168</v>
      </c>
      <c r="AG119" s="27">
        <v>173.75890000000001</v>
      </c>
      <c r="AH119" s="27">
        <f t="shared" si="76"/>
        <v>-3.7007499595425153E-2</v>
      </c>
      <c r="AI119" s="26">
        <v>38168</v>
      </c>
      <c r="AJ119" s="27">
        <v>77.239999999999995</v>
      </c>
      <c r="AK119" s="27">
        <f t="shared" si="77"/>
        <v>-3.9303482587064842E-2</v>
      </c>
      <c r="AL119" s="26">
        <v>38168</v>
      </c>
      <c r="AM119" s="27">
        <v>117.0977</v>
      </c>
      <c r="AN119" s="27">
        <f t="shared" si="78"/>
        <v>-1.4130581238477324E-3</v>
      </c>
      <c r="AO119" s="26">
        <v>38168</v>
      </c>
      <c r="AP119" s="27">
        <v>262.60000000000002</v>
      </c>
      <c r="AQ119" s="27">
        <f t="shared" si="79"/>
        <v>-5.143765351827756E-2</v>
      </c>
      <c r="AR119" s="26">
        <v>38168</v>
      </c>
      <c r="AS119" s="27">
        <v>1160.1801</v>
      </c>
      <c r="AT119" s="27">
        <f t="shared" si="80"/>
        <v>5.651665135308459E-3</v>
      </c>
      <c r="AU119" s="26">
        <v>38168</v>
      </c>
      <c r="AV119" s="27">
        <v>701.66</v>
      </c>
      <c r="AW119" s="27">
        <f t="shared" si="81"/>
        <v>1.4340648220429575E-2</v>
      </c>
      <c r="AY119" s="27">
        <f t="shared" si="82"/>
        <v>1.1096092947497249E-2</v>
      </c>
      <c r="AZ119" s="27">
        <f t="shared" si="83"/>
        <v>2.3344363207910224E-2</v>
      </c>
      <c r="BA119" s="27">
        <f t="shared" si="47"/>
        <v>8.6889830851211158E-3</v>
      </c>
      <c r="BC119" s="26"/>
      <c r="BE119" s="27" t="e">
        <f t="shared" si="84"/>
        <v>#DIV/0!</v>
      </c>
      <c r="BF119" s="26">
        <v>38168</v>
      </c>
      <c r="BG119" s="27">
        <v>749.39</v>
      </c>
      <c r="BH119" s="27">
        <f t="shared" si="85"/>
        <v>-6.4830036591185802E-3</v>
      </c>
      <c r="BI119" s="26"/>
      <c r="BK119" s="27" t="e">
        <f t="shared" si="86"/>
        <v>#DIV/0!</v>
      </c>
      <c r="BL119" s="26">
        <v>38168</v>
      </c>
      <c r="BM119" s="27">
        <v>272.5</v>
      </c>
      <c r="BN119" s="27">
        <f t="shared" si="45"/>
        <v>-7.5752057688105445E-3</v>
      </c>
      <c r="BP119" s="26">
        <v>38138</v>
      </c>
      <c r="BQ119" s="27">
        <v>-1.255E-2</v>
      </c>
      <c r="BR119" s="27">
        <f t="shared" si="46"/>
        <v>-1.255E-2</v>
      </c>
      <c r="BT119" s="26">
        <v>38168</v>
      </c>
      <c r="BU119" s="27">
        <v>719.3</v>
      </c>
      <c r="BV119" s="27">
        <f t="shared" si="48"/>
        <v>1.1261229596929434E-2</v>
      </c>
      <c r="BX119" s="6">
        <f>VLOOKUP($A119,Replications!$A:$AK,MATCH(BX$2,Replications!$1:$1,0),FALSE)</f>
        <v>7.2999999999999995E-2</v>
      </c>
      <c r="BY119" s="6" t="str">
        <f>VLOOKUP($A119,Replications!$A:$AK,MATCH(BY$2,Replications!$1:$1,0),FALSE)</f>
        <v/>
      </c>
      <c r="BZ119" s="6">
        <f>VLOOKUP($A119,Replications!$A:$AK,MATCH(BZ$2,Replications!$1:$1,0),FALSE)</f>
        <v>3.15E-2</v>
      </c>
      <c r="CA119" s="6" t="str">
        <f>VLOOKUP($A119,Replications!$A:$AK,MATCH(CA$2,Replications!$1:$1,0),FALSE)</f>
        <v/>
      </c>
      <c r="CB119" s="6" t="str">
        <f>VLOOKUP($A119,Replications!$A:$AK,MATCH(CB$2,Replications!$1:$1,0),FALSE)</f>
        <v/>
      </c>
      <c r="CC119" s="6" t="str">
        <f>VLOOKUP($A119,Replications!$A:$AK,MATCH(CC$2,Replications!$1:$1,0),FALSE)</f>
        <v/>
      </c>
      <c r="CD119" s="6" t="str">
        <f>VLOOKUP($A119,Replications!$A:$AK,MATCH(CD$2,Replications!$1:$1,0),FALSE)</f>
        <v/>
      </c>
      <c r="CE119" s="6">
        <f>VLOOKUP($A119,Replications!$A:$AK,MATCH(CE$2,Replications!$1:$1,0),FALSE)</f>
        <v>1.9400000000000001E-2</v>
      </c>
      <c r="CF119" s="6">
        <f>VLOOKUP($A119,Replications!$A:$AK,MATCH(CF$2,Replications!$1:$1,0),FALSE)</f>
        <v>5.2249999999999998E-2</v>
      </c>
      <c r="CG119" s="6" t="str">
        <f>VLOOKUP($A119,Replications!$A:$AK,MATCH(CG$2,Replications!$1:$1,0),FALSE)</f>
        <v>NA</v>
      </c>
      <c r="CH119" s="113" t="e">
        <f>VLOOKUP($A119,'[1]Formated Data'!$A:$ZZ,MATCH(CH$1,'[1]Formated Data'!$1:$1,0),FALSE)</f>
        <v>#N/A</v>
      </c>
      <c r="CI119" s="113" t="e">
        <f>VLOOKUP($A119,'[1]Formated Data'!$A:$ZZ,MATCH(CI$1,'[1]Formated Data'!$1:$1,0),FALSE)</f>
        <v>#N/A</v>
      </c>
      <c r="CJ119" s="113" t="e">
        <f>VLOOKUP($A119,'[1]Formated Data'!$A:$ZZ,MATCH(CJ$1,'[1]Formated Data'!$1:$1,0),FALSE)</f>
        <v>#N/A</v>
      </c>
      <c r="CK119" s="113" t="e">
        <f>VLOOKUP($A119,'[1]Formated Data'!$A:$ZZ,MATCH(CK$1,'[1]Formated Data'!$1:$1,0),FALSE)</f>
        <v>#N/A</v>
      </c>
      <c r="CL119" s="113" t="e">
        <f>VLOOKUP($A119,'[1]Formated Data'!$A:$ZZ,MATCH(CL$1,'[1]Formated Data'!$1:$1,0),FALSE)</f>
        <v>#N/A</v>
      </c>
      <c r="CM119" s="113" t="e">
        <f>VLOOKUP($A119,'[1]Formated Data'!$A:$ZZ,MATCH(CM$1,'[1]Formated Data'!$1:$1,0),FALSE)</f>
        <v>#N/A</v>
      </c>
      <c r="CN119" s="113" t="e">
        <f>VLOOKUP($A119,'[1]Formated Data'!$A:$ZZ,MATCH(CN$1,'[1]Formated Data'!$1:$1,0),FALSE)</f>
        <v>#N/A</v>
      </c>
      <c r="CO119" s="113" t="e">
        <f>VLOOKUP($A119,'[1]Formated Data'!$A:$ZZ,MATCH(CO$1,'[1]Formated Data'!$1:$1,0),FALSE)</f>
        <v>#N/A</v>
      </c>
      <c r="CP119" s="113" t="e">
        <f>VLOOKUP($A119,'[1]Formated Data'!$A:$ZZ,MATCH(CP$1,'[1]Formated Data'!$1:$1,0),FALSE)</f>
        <v>#N/A</v>
      </c>
      <c r="CQ119" s="113" t="e">
        <f>VLOOKUP($A119,'[1]Formated Data'!$A:$ZZ,MATCH(CQ$1,'[1]Formated Data'!$1:$1,0),FALSE)</f>
        <v>#N/A</v>
      </c>
      <c r="CR119" s="113" t="e">
        <f>VLOOKUP($A119,'[1]Formated Data'!$A:$ZZ,MATCH(CR$1,'[1]Formated Data'!$1:$1,0),FALSE)</f>
        <v>#N/A</v>
      </c>
      <c r="CS119" s="113" t="e">
        <f>VLOOKUP($A119,'[1]Formated Data'!$A:$ZZ,MATCH(CS$1,'[1]Formated Data'!$1:$1,0),FALSE)</f>
        <v>#N/A</v>
      </c>
      <c r="CT119" s="113" t="e">
        <f>VLOOKUP($A119,'[1]Formated Data'!$A:$ZZ,MATCH(CT$1,'[1]Formated Data'!$1:$1,0),FALSE)</f>
        <v>#N/A</v>
      </c>
      <c r="CU119" s="113" t="e">
        <f>VLOOKUP($A119,'[1]Formated Data'!$A:$ZZ,MATCH(CU$1,'[1]Formated Data'!$1:$1,0),FALSE)</f>
        <v>#N/A</v>
      </c>
      <c r="CV119" s="113" t="e">
        <f>VLOOKUP($A119,'[1]Formated Data'!$A:$ZZ,MATCH(CV$1,'[1]Formated Data'!$1:$1,0),FALSE)</f>
        <v>#N/A</v>
      </c>
      <c r="CW119" s="113" t="e">
        <f>VLOOKUP($A119,'[1]Formated Data'!$A:$ZZ,MATCH(CW$1,'[1]Formated Data'!$1:$1,0),FALSE)</f>
        <v>#N/A</v>
      </c>
      <c r="CX119" s="113" t="e">
        <f>VLOOKUP($A119,'[1]Formated Data'!$A:$ZZ,MATCH(CX$1,'[1]Formated Data'!$1:$1,0),FALSE)</f>
        <v>#N/A</v>
      </c>
      <c r="CY119" s="113" t="e">
        <f>VLOOKUP($A119,'[1]Formated Data'!$A:$ZZ,MATCH(CY$1,'[1]Formated Data'!$1:$1,0),FALSE)</f>
        <v>#N/A</v>
      </c>
      <c r="CZ119" s="113" t="e">
        <f>VLOOKUP($A119,'[1]Formated Data'!$A:$ZZ,MATCH(CZ$1,'[1]Formated Data'!$1:$1,0),FALSE)</f>
        <v>#N/A</v>
      </c>
      <c r="DA119" s="113" t="e">
        <f>VLOOKUP($A119,'[1]Formated Data'!$A:$ZZ,MATCH(DA$1,'[1]Formated Data'!$1:$1,0),FALSE)</f>
        <v>#N/A</v>
      </c>
      <c r="DB119" s="113" t="e">
        <f>VLOOKUP($A119,'[1]Formated Data'!$A:$ZZ,MATCH(DB$1,'[1]Formated Data'!$1:$1,0),FALSE)</f>
        <v>#N/A</v>
      </c>
      <c r="DC119" s="113" t="e">
        <f>VLOOKUP($A119,'[1]Formated Data'!$A:$ZZ,MATCH(DC$1,'[1]Formated Data'!$1:$1,0),FALSE)</f>
        <v>#N/A</v>
      </c>
      <c r="DD119" s="113" t="e">
        <f>VLOOKUP($A119,'[1]Formated Data'!$A:$ZZ,MATCH(DD$1,'[1]Formated Data'!$1:$1,0),FALSE)</f>
        <v>#N/A</v>
      </c>
      <c r="DF119" s="26">
        <v>38168</v>
      </c>
      <c r="DG119" s="27">
        <v>4003.0327000000002</v>
      </c>
      <c r="DH119" s="27">
        <f t="shared" si="49"/>
        <v>2.4200119563215772E-3</v>
      </c>
      <c r="DI119" s="26">
        <v>38168</v>
      </c>
      <c r="DJ119" s="27">
        <v>7102.95</v>
      </c>
      <c r="DK119" s="27">
        <f t="shared" si="50"/>
        <v>7.5206420489279946E-3</v>
      </c>
      <c r="DL119" s="26">
        <v>38168</v>
      </c>
      <c r="DM119" s="27">
        <v>9192.2000000000007</v>
      </c>
      <c r="DN119" s="27">
        <f t="shared" si="51"/>
        <v>-1.0997226786287895E-3</v>
      </c>
      <c r="DO119" s="26">
        <v>38168</v>
      </c>
      <c r="DP119" s="27">
        <v>5489.63</v>
      </c>
      <c r="DQ119" s="27">
        <f t="shared" si="52"/>
        <v>1.6110786746459382E-3</v>
      </c>
      <c r="DR119" s="26">
        <v>38168</v>
      </c>
      <c r="DS119" s="27">
        <v>5769.14</v>
      </c>
      <c r="DT119" s="27">
        <f t="shared" si="53"/>
        <v>5.2710541585567761E-3</v>
      </c>
      <c r="DU119" s="26">
        <v>38168</v>
      </c>
      <c r="DV119" s="27">
        <v>4598.3</v>
      </c>
      <c r="DW119" s="27">
        <f t="shared" si="54"/>
        <v>-1.0398956660970682E-2</v>
      </c>
      <c r="DX119" s="26">
        <v>38168</v>
      </c>
      <c r="DY119" s="27">
        <v>3052.53</v>
      </c>
      <c r="DZ119" s="27">
        <f t="shared" si="55"/>
        <v>9.4812590529984586E-3</v>
      </c>
      <c r="EA119" s="26">
        <v>38168</v>
      </c>
      <c r="EB119" s="27">
        <v>4282.54</v>
      </c>
      <c r="EC119" s="27">
        <f t="shared" si="56"/>
        <v>3.1999025505518031E-3</v>
      </c>
      <c r="ED119" s="26">
        <v>38168</v>
      </c>
      <c r="EE119" s="27">
        <v>8860</v>
      </c>
      <c r="EF119" s="27">
        <f t="shared" si="57"/>
        <v>1.4129130916516353E-2</v>
      </c>
      <c r="EG119" s="26">
        <v>38168</v>
      </c>
      <c r="EH119" s="27">
        <v>2651.67</v>
      </c>
      <c r="EI119" s="27">
        <f t="shared" si="58"/>
        <v>1.9739726343478203E-2</v>
      </c>
      <c r="EK119" s="26">
        <v>38168</v>
      </c>
      <c r="EL119" s="27">
        <v>88.8</v>
      </c>
      <c r="EM119" s="27">
        <f t="shared" si="59"/>
        <v>-1.1248593925760053E-3</v>
      </c>
      <c r="EO119" s="26">
        <v>38168</v>
      </c>
      <c r="EP119" s="27">
        <v>4865.692</v>
      </c>
      <c r="EQ119" s="27">
        <f t="shared" si="60"/>
        <v>9.9238040430353891E-3</v>
      </c>
      <c r="ES119" s="26">
        <v>38168</v>
      </c>
      <c r="ET119" s="27">
        <v>459.58929999999998</v>
      </c>
      <c r="EU119" s="27">
        <f t="shared" si="61"/>
        <v>5.6632236414257964E-3</v>
      </c>
      <c r="EW119" s="26">
        <v>38168</v>
      </c>
      <c r="EX119" s="27">
        <v>1120.0359000000001</v>
      </c>
      <c r="EY119" s="27">
        <f t="shared" si="62"/>
        <v>2.095162585437027E-2</v>
      </c>
      <c r="FA119" s="26">
        <v>38168</v>
      </c>
      <c r="FB119" s="27">
        <v>92.305400000000006</v>
      </c>
      <c r="FC119" s="27">
        <f t="shared" si="63"/>
        <v>1.7675425733885142E-2</v>
      </c>
      <c r="FE119" s="26">
        <v>38168</v>
      </c>
      <c r="FF119" s="27">
        <v>419.77710000000002</v>
      </c>
      <c r="FG119" s="27">
        <f t="shared" si="64"/>
        <v>1.3132340209960125E-2</v>
      </c>
      <c r="FI119" s="6" t="e">
        <f>VLOOKUP($A119,Funds!$A:$CD,MATCH(Factors!FI$1,Funds!$1:$1,0),FALSE)</f>
        <v>#N/A</v>
      </c>
      <c r="FJ119" s="6" t="e">
        <f>VLOOKUP($A119,Funds!$A:$CD,MATCH(Factors!FJ$1,Funds!$1:$1,0),FALSE)</f>
        <v>#DIV/0!</v>
      </c>
    </row>
    <row r="120" spans="1:166" x14ac:dyDescent="0.25">
      <c r="A120" s="26">
        <f t="shared" si="65"/>
        <v>38138</v>
      </c>
      <c r="B120" s="26">
        <v>38138</v>
      </c>
      <c r="C120" s="27">
        <v>614.76340000000005</v>
      </c>
      <c r="D120" s="27">
        <f t="shared" si="66"/>
        <v>1.0243041347824722E-2</v>
      </c>
      <c r="E120" s="26">
        <v>38138</v>
      </c>
      <c r="F120" s="27">
        <v>485.59109999999998</v>
      </c>
      <c r="G120" s="27">
        <f t="shared" si="67"/>
        <v>1.8599856814454974E-2</v>
      </c>
      <c r="H120" s="26">
        <v>38138</v>
      </c>
      <c r="I120" s="27">
        <v>1037.4908</v>
      </c>
      <c r="J120" s="27">
        <f t="shared" si="68"/>
        <v>2.8239013825304138E-2</v>
      </c>
      <c r="K120" s="26">
        <v>38138</v>
      </c>
      <c r="L120" s="27">
        <v>1422.25</v>
      </c>
      <c r="M120" s="27">
        <f t="shared" si="69"/>
        <v>1.8125387948903171E-2</v>
      </c>
      <c r="N120" s="26">
        <v>38138</v>
      </c>
      <c r="O120" s="27">
        <v>1185.08</v>
      </c>
      <c r="P120" s="27">
        <f t="shared" si="70"/>
        <v>1.0505133190081395E-2</v>
      </c>
      <c r="Q120" s="26"/>
      <c r="S120" s="27" t="e">
        <f t="shared" si="71"/>
        <v>#DIV/0!</v>
      </c>
      <c r="T120" s="26">
        <v>38138</v>
      </c>
      <c r="U120" s="27">
        <v>1166.3849</v>
      </c>
      <c r="V120" s="27">
        <f t="shared" si="72"/>
        <v>1.368554031511926E-2</v>
      </c>
      <c r="W120" s="26"/>
      <c r="Y120" s="27" t="e">
        <f t="shared" si="73"/>
        <v>#DIV/0!</v>
      </c>
      <c r="Z120" s="26">
        <v>38138</v>
      </c>
      <c r="AA120" s="27">
        <v>135.56</v>
      </c>
      <c r="AB120" s="27">
        <f t="shared" si="74"/>
        <v>3.8507109004739526E-3</v>
      </c>
      <c r="AC120" s="26">
        <v>38138</v>
      </c>
      <c r="AD120" s="27">
        <v>775.93499999999995</v>
      </c>
      <c r="AE120" s="27">
        <f t="shared" si="75"/>
        <v>1.4572627780174985E-2</v>
      </c>
      <c r="AF120" s="26">
        <v>38138</v>
      </c>
      <c r="AG120" s="27">
        <v>180.43639999999999</v>
      </c>
      <c r="AH120" s="27">
        <f t="shared" si="76"/>
        <v>4.9017732613742204E-2</v>
      </c>
      <c r="AI120" s="26">
        <v>38138</v>
      </c>
      <c r="AJ120" s="27">
        <v>80.400000000000006</v>
      </c>
      <c r="AK120" s="27">
        <f t="shared" si="77"/>
        <v>-1.0461538461538411E-2</v>
      </c>
      <c r="AL120" s="26">
        <v>38138</v>
      </c>
      <c r="AM120" s="27">
        <v>117.2634</v>
      </c>
      <c r="AN120" s="27">
        <f t="shared" si="78"/>
        <v>-1.3387770118700182E-3</v>
      </c>
      <c r="AO120" s="26">
        <v>38138</v>
      </c>
      <c r="AP120" s="27">
        <v>276.83999999999997</v>
      </c>
      <c r="AQ120" s="27">
        <f t="shared" si="79"/>
        <v>4.2201558558897734E-2</v>
      </c>
      <c r="AR120" s="26">
        <v>38138</v>
      </c>
      <c r="AS120" s="27">
        <v>1153.6600000000001</v>
      </c>
      <c r="AT120" s="27">
        <f t="shared" si="80"/>
        <v>-4.0058706725372151E-3</v>
      </c>
      <c r="AU120" s="26">
        <v>38138</v>
      </c>
      <c r="AV120" s="27">
        <v>691.74</v>
      </c>
      <c r="AW120" s="27">
        <f t="shared" si="81"/>
        <v>-1.6939999431543562E-2</v>
      </c>
      <c r="AY120" s="27">
        <f t="shared" si="82"/>
        <v>-8.3568154666302519E-3</v>
      </c>
      <c r="AZ120" s="27">
        <f t="shared" si="83"/>
        <v>7.6202547588217762E-3</v>
      </c>
      <c r="BA120" s="27">
        <f t="shared" si="47"/>
        <v>-1.2934128759006347E-2</v>
      </c>
      <c r="BC120" s="26"/>
      <c r="BE120" s="27" t="e">
        <f t="shared" si="84"/>
        <v>#DIV/0!</v>
      </c>
      <c r="BF120" s="26">
        <v>38138</v>
      </c>
      <c r="BG120" s="27">
        <v>754.28</v>
      </c>
      <c r="BH120" s="27">
        <f t="shared" si="85"/>
        <v>5.4385497200746258E-3</v>
      </c>
      <c r="BI120" s="26"/>
      <c r="BK120" s="27" t="e">
        <f t="shared" si="86"/>
        <v>#DIV/0!</v>
      </c>
      <c r="BL120" s="26">
        <v>38138</v>
      </c>
      <c r="BM120" s="27">
        <v>274.58</v>
      </c>
      <c r="BN120" s="27">
        <f t="shared" si="45"/>
        <v>-1.3260502389765283E-2</v>
      </c>
      <c r="BP120" s="26">
        <v>38107</v>
      </c>
      <c r="BQ120" s="27">
        <v>1.5200000000000001E-3</v>
      </c>
      <c r="BR120" s="27">
        <f t="shared" si="46"/>
        <v>1.5200000000000001E-3</v>
      </c>
      <c r="BT120" s="26">
        <v>38138</v>
      </c>
      <c r="BU120" s="27">
        <v>711.29</v>
      </c>
      <c r="BV120" s="27">
        <f t="shared" si="48"/>
        <v>6.4095308166844944E-3</v>
      </c>
      <c r="BX120" s="6">
        <f>VLOOKUP($A120,Replications!$A:$AK,MATCH(BX$2,Replications!$1:$1,0),FALSE)</f>
        <v>1.7999999999999999E-2</v>
      </c>
      <c r="BY120" s="6" t="str">
        <f>VLOOKUP($A120,Replications!$A:$AK,MATCH(BY$2,Replications!$1:$1,0),FALSE)</f>
        <v/>
      </c>
      <c r="BZ120" s="6">
        <f>VLOOKUP($A120,Replications!$A:$AK,MATCH(BZ$2,Replications!$1:$1,0),FALSE)</f>
        <v>2.46E-2</v>
      </c>
      <c r="CA120" s="6" t="str">
        <f>VLOOKUP($A120,Replications!$A:$AK,MATCH(CA$2,Replications!$1:$1,0),FALSE)</f>
        <v/>
      </c>
      <c r="CB120" s="6" t="str">
        <f>VLOOKUP($A120,Replications!$A:$AK,MATCH(CB$2,Replications!$1:$1,0),FALSE)</f>
        <v/>
      </c>
      <c r="CC120" s="6" t="str">
        <f>VLOOKUP($A120,Replications!$A:$AK,MATCH(CC$2,Replications!$1:$1,0),FALSE)</f>
        <v/>
      </c>
      <c r="CD120" s="6" t="str">
        <f>VLOOKUP($A120,Replications!$A:$AK,MATCH(CD$2,Replications!$1:$1,0),FALSE)</f>
        <v/>
      </c>
      <c r="CE120" s="6">
        <f>VLOOKUP($A120,Replications!$A:$AK,MATCH(CE$2,Replications!$1:$1,0),FALSE)</f>
        <v>1.37E-2</v>
      </c>
      <c r="CF120" s="6">
        <f>VLOOKUP($A120,Replications!$A:$AK,MATCH(CF$2,Replications!$1:$1,0),FALSE)</f>
        <v>2.1299999999999999E-2</v>
      </c>
      <c r="CG120" s="6" t="str">
        <f>VLOOKUP($A120,Replications!$A:$AK,MATCH(CG$2,Replications!$1:$1,0),FALSE)</f>
        <v>NA</v>
      </c>
      <c r="CH120" s="113" t="e">
        <f>VLOOKUP($A120,'[1]Formated Data'!$A:$ZZ,MATCH(CH$1,'[1]Formated Data'!$1:$1,0),FALSE)</f>
        <v>#N/A</v>
      </c>
      <c r="CI120" s="113" t="e">
        <f>VLOOKUP($A120,'[1]Formated Data'!$A:$ZZ,MATCH(CI$1,'[1]Formated Data'!$1:$1,0),FALSE)</f>
        <v>#N/A</v>
      </c>
      <c r="CJ120" s="113" t="e">
        <f>VLOOKUP($A120,'[1]Formated Data'!$A:$ZZ,MATCH(CJ$1,'[1]Formated Data'!$1:$1,0),FALSE)</f>
        <v>#N/A</v>
      </c>
      <c r="CK120" s="113" t="e">
        <f>VLOOKUP($A120,'[1]Formated Data'!$A:$ZZ,MATCH(CK$1,'[1]Formated Data'!$1:$1,0),FALSE)</f>
        <v>#N/A</v>
      </c>
      <c r="CL120" s="113" t="e">
        <f>VLOOKUP($A120,'[1]Formated Data'!$A:$ZZ,MATCH(CL$1,'[1]Formated Data'!$1:$1,0),FALSE)</f>
        <v>#N/A</v>
      </c>
      <c r="CM120" s="113" t="e">
        <f>VLOOKUP($A120,'[1]Formated Data'!$A:$ZZ,MATCH(CM$1,'[1]Formated Data'!$1:$1,0),FALSE)</f>
        <v>#N/A</v>
      </c>
      <c r="CN120" s="113" t="e">
        <f>VLOOKUP($A120,'[1]Formated Data'!$A:$ZZ,MATCH(CN$1,'[1]Formated Data'!$1:$1,0),FALSE)</f>
        <v>#N/A</v>
      </c>
      <c r="CO120" s="113" t="e">
        <f>VLOOKUP($A120,'[1]Formated Data'!$A:$ZZ,MATCH(CO$1,'[1]Formated Data'!$1:$1,0),FALSE)</f>
        <v>#N/A</v>
      </c>
      <c r="CP120" s="113" t="e">
        <f>VLOOKUP($A120,'[1]Formated Data'!$A:$ZZ,MATCH(CP$1,'[1]Formated Data'!$1:$1,0),FALSE)</f>
        <v>#N/A</v>
      </c>
      <c r="CQ120" s="113" t="e">
        <f>VLOOKUP($A120,'[1]Formated Data'!$A:$ZZ,MATCH(CQ$1,'[1]Formated Data'!$1:$1,0),FALSE)</f>
        <v>#N/A</v>
      </c>
      <c r="CR120" s="113" t="e">
        <f>VLOOKUP($A120,'[1]Formated Data'!$A:$ZZ,MATCH(CR$1,'[1]Formated Data'!$1:$1,0),FALSE)</f>
        <v>#N/A</v>
      </c>
      <c r="CS120" s="113" t="e">
        <f>VLOOKUP($A120,'[1]Formated Data'!$A:$ZZ,MATCH(CS$1,'[1]Formated Data'!$1:$1,0),FALSE)</f>
        <v>#N/A</v>
      </c>
      <c r="CT120" s="113" t="e">
        <f>VLOOKUP($A120,'[1]Formated Data'!$A:$ZZ,MATCH(CT$1,'[1]Formated Data'!$1:$1,0),FALSE)</f>
        <v>#N/A</v>
      </c>
      <c r="CU120" s="113" t="e">
        <f>VLOOKUP($A120,'[1]Formated Data'!$A:$ZZ,MATCH(CU$1,'[1]Formated Data'!$1:$1,0),FALSE)</f>
        <v>#N/A</v>
      </c>
      <c r="CV120" s="113" t="e">
        <f>VLOOKUP($A120,'[1]Formated Data'!$A:$ZZ,MATCH(CV$1,'[1]Formated Data'!$1:$1,0),FALSE)</f>
        <v>#N/A</v>
      </c>
      <c r="CW120" s="113" t="e">
        <f>VLOOKUP($A120,'[1]Formated Data'!$A:$ZZ,MATCH(CW$1,'[1]Formated Data'!$1:$1,0),FALSE)</f>
        <v>#N/A</v>
      </c>
      <c r="CX120" s="113" t="e">
        <f>VLOOKUP($A120,'[1]Formated Data'!$A:$ZZ,MATCH(CX$1,'[1]Formated Data'!$1:$1,0),FALSE)</f>
        <v>#N/A</v>
      </c>
      <c r="CY120" s="113" t="e">
        <f>VLOOKUP($A120,'[1]Formated Data'!$A:$ZZ,MATCH(CY$1,'[1]Formated Data'!$1:$1,0),FALSE)</f>
        <v>#N/A</v>
      </c>
      <c r="CZ120" s="113" t="e">
        <f>VLOOKUP($A120,'[1]Formated Data'!$A:$ZZ,MATCH(CZ$1,'[1]Formated Data'!$1:$1,0),FALSE)</f>
        <v>#N/A</v>
      </c>
      <c r="DA120" s="113" t="e">
        <f>VLOOKUP($A120,'[1]Formated Data'!$A:$ZZ,MATCH(DA$1,'[1]Formated Data'!$1:$1,0),FALSE)</f>
        <v>#N/A</v>
      </c>
      <c r="DB120" s="113" t="e">
        <f>VLOOKUP($A120,'[1]Formated Data'!$A:$ZZ,MATCH(DB$1,'[1]Formated Data'!$1:$1,0),FALSE)</f>
        <v>#N/A</v>
      </c>
      <c r="DC120" s="113" t="e">
        <f>VLOOKUP($A120,'[1]Formated Data'!$A:$ZZ,MATCH(DC$1,'[1]Formated Data'!$1:$1,0),FALSE)</f>
        <v>#N/A</v>
      </c>
      <c r="DD120" s="113" t="e">
        <f>VLOOKUP($A120,'[1]Formated Data'!$A:$ZZ,MATCH(DD$1,'[1]Formated Data'!$1:$1,0),FALSE)</f>
        <v>#N/A</v>
      </c>
      <c r="DF120" s="26">
        <v>38138</v>
      </c>
      <c r="DG120" s="27">
        <v>3993.3687</v>
      </c>
      <c r="DH120" s="27">
        <f t="shared" si="49"/>
        <v>-8.7299913134736284E-3</v>
      </c>
      <c r="DI120" s="26">
        <v>38138</v>
      </c>
      <c r="DJ120" s="27">
        <v>7049.93</v>
      </c>
      <c r="DK120" s="27">
        <f t="shared" si="50"/>
        <v>-3.0601408173855926E-3</v>
      </c>
      <c r="DL120" s="26">
        <v>38138</v>
      </c>
      <c r="DM120" s="27">
        <v>9202.32</v>
      </c>
      <c r="DN120" s="27">
        <f t="shared" si="51"/>
        <v>-6.9496002900701903E-3</v>
      </c>
      <c r="DO120" s="26">
        <v>38138</v>
      </c>
      <c r="DP120" s="27">
        <v>5480.8</v>
      </c>
      <c r="DQ120" s="27">
        <f t="shared" si="52"/>
        <v>-3.451047132794316E-3</v>
      </c>
      <c r="DR120" s="26">
        <v>38138</v>
      </c>
      <c r="DS120" s="27">
        <v>5738.89</v>
      </c>
      <c r="DT120" s="27">
        <f t="shared" si="53"/>
        <v>6.0691376810704245E-3</v>
      </c>
      <c r="DU120" s="26">
        <v>38138</v>
      </c>
      <c r="DV120" s="27">
        <v>4646.62</v>
      </c>
      <c r="DW120" s="27">
        <f t="shared" si="54"/>
        <v>-1.1910356545167367E-2</v>
      </c>
      <c r="DX120" s="26">
        <v>38138</v>
      </c>
      <c r="DY120" s="27">
        <v>3023.86</v>
      </c>
      <c r="DZ120" s="27">
        <f t="shared" si="55"/>
        <v>4.3710764938387214E-3</v>
      </c>
      <c r="EA120" s="26">
        <v>38138</v>
      </c>
      <c r="EB120" s="27">
        <v>4268.88</v>
      </c>
      <c r="EC120" s="27">
        <f t="shared" si="56"/>
        <v>-1.3988762205077165E-3</v>
      </c>
      <c r="ED120" s="26">
        <v>38138</v>
      </c>
      <c r="EE120" s="27">
        <v>8736.56</v>
      </c>
      <c r="EF120" s="27">
        <f t="shared" si="57"/>
        <v>-1.3294178567224701E-3</v>
      </c>
      <c r="EG120" s="26">
        <v>38138</v>
      </c>
      <c r="EH120" s="27">
        <v>2600.34</v>
      </c>
      <c r="EI120" s="27">
        <f t="shared" si="58"/>
        <v>2.2572298206013475E-2</v>
      </c>
      <c r="EK120" s="26">
        <v>38138</v>
      </c>
      <c r="EL120" s="27">
        <v>88.9</v>
      </c>
      <c r="EM120" s="27">
        <f t="shared" si="59"/>
        <v>-1.7462422634836439E-2</v>
      </c>
      <c r="EO120" s="26">
        <v>38138</v>
      </c>
      <c r="EP120" s="27">
        <v>4817.8802999999998</v>
      </c>
      <c r="EQ120" s="27">
        <f t="shared" si="60"/>
        <v>-1.0299041322007096E-2</v>
      </c>
      <c r="ES120" s="26">
        <v>38138</v>
      </c>
      <c r="ET120" s="27">
        <v>457.00119999999998</v>
      </c>
      <c r="EU120" s="27">
        <f t="shared" si="61"/>
        <v>-1.993389181942895E-2</v>
      </c>
      <c r="EW120" s="26">
        <v>38138</v>
      </c>
      <c r="EX120" s="27">
        <v>1097.0509</v>
      </c>
      <c r="EY120" s="27">
        <f t="shared" si="62"/>
        <v>9.6646283492942686E-3</v>
      </c>
      <c r="FA120" s="26">
        <v>38138</v>
      </c>
      <c r="FB120" s="27">
        <v>90.702200000000005</v>
      </c>
      <c r="FC120" s="27">
        <f t="shared" si="63"/>
        <v>-1.2970711297070059E-3</v>
      </c>
      <c r="FE120" s="26">
        <v>38138</v>
      </c>
      <c r="FF120" s="27">
        <v>414.33589999999998</v>
      </c>
      <c r="FG120" s="27">
        <f t="shared" si="64"/>
        <v>1.0037089989846759E-2</v>
      </c>
      <c r="FI120" s="6" t="e">
        <f>VLOOKUP($A120,Funds!$A:$CD,MATCH(Factors!FI$1,Funds!$1:$1,0),FALSE)</f>
        <v>#N/A</v>
      </c>
      <c r="FJ120" s="6" t="e">
        <f>VLOOKUP($A120,Funds!$A:$CD,MATCH(Factors!FJ$1,Funds!$1:$1,0),FALSE)</f>
        <v>#DIV/0!</v>
      </c>
    </row>
    <row r="121" spans="1:166" x14ac:dyDescent="0.25">
      <c r="A121" s="26">
        <f t="shared" si="65"/>
        <v>38107</v>
      </c>
      <c r="B121" s="26">
        <v>38107</v>
      </c>
      <c r="C121" s="27">
        <v>608.53020000000004</v>
      </c>
      <c r="D121" s="27">
        <f t="shared" si="66"/>
        <v>-2.4407988523695523E-2</v>
      </c>
      <c r="E121" s="26">
        <v>38107</v>
      </c>
      <c r="F121" s="27">
        <v>476.72410000000002</v>
      </c>
      <c r="G121" s="27">
        <f t="shared" si="67"/>
        <v>-1.1598769609452941E-2</v>
      </c>
      <c r="H121" s="26">
        <v>38107</v>
      </c>
      <c r="I121" s="27">
        <v>1008.9977</v>
      </c>
      <c r="J121" s="27">
        <f t="shared" si="68"/>
        <v>-4.7852728431880598E-2</v>
      </c>
      <c r="K121" s="26">
        <v>38107</v>
      </c>
      <c r="L121" s="27">
        <v>1396.9301</v>
      </c>
      <c r="M121" s="27">
        <f t="shared" si="69"/>
        <v>-4.8471074661635138E-2</v>
      </c>
      <c r="N121" s="26">
        <v>38107</v>
      </c>
      <c r="O121" s="27">
        <v>1172.76</v>
      </c>
      <c r="P121" s="27">
        <f t="shared" si="70"/>
        <v>-1.4429503043918324E-2</v>
      </c>
      <c r="Q121" s="26"/>
      <c r="S121" s="27" t="e">
        <f t="shared" si="71"/>
        <v>#DIV/0!</v>
      </c>
      <c r="T121" s="26">
        <v>38107</v>
      </c>
      <c r="U121" s="27">
        <v>1150.6378</v>
      </c>
      <c r="V121" s="27">
        <f t="shared" si="72"/>
        <v>-1.5674690231298638E-2</v>
      </c>
      <c r="W121" s="26"/>
      <c r="Y121" s="27" t="e">
        <f t="shared" si="73"/>
        <v>#DIV/0!</v>
      </c>
      <c r="Z121" s="26">
        <v>38107</v>
      </c>
      <c r="AA121" s="27">
        <v>135.04</v>
      </c>
      <c r="AB121" s="27">
        <f t="shared" si="74"/>
        <v>-2.5193098967732697E-2</v>
      </c>
      <c r="AC121" s="26">
        <v>38107</v>
      </c>
      <c r="AD121" s="27">
        <v>764.79</v>
      </c>
      <c r="AE121" s="27">
        <f t="shared" si="75"/>
        <v>1.1062607909341438E-2</v>
      </c>
      <c r="AF121" s="26">
        <v>38107</v>
      </c>
      <c r="AG121" s="27">
        <v>172.0051</v>
      </c>
      <c r="AH121" s="27">
        <f t="shared" si="76"/>
        <v>-2.7227181725784089E-3</v>
      </c>
      <c r="AI121" s="26">
        <v>38107</v>
      </c>
      <c r="AJ121" s="27">
        <v>81.25</v>
      </c>
      <c r="AK121" s="27">
        <f t="shared" si="77"/>
        <v>-3.5379318532589354E-2</v>
      </c>
      <c r="AL121" s="26">
        <v>38107</v>
      </c>
      <c r="AM121" s="27">
        <v>117.42059999999999</v>
      </c>
      <c r="AN121" s="27">
        <f t="shared" si="78"/>
        <v>-7.8588466312409233E-3</v>
      </c>
      <c r="AO121" s="26">
        <v>38107</v>
      </c>
      <c r="AP121" s="27">
        <v>265.63</v>
      </c>
      <c r="AQ121" s="27">
        <f t="shared" si="79"/>
        <v>-7.4730037738669486E-3</v>
      </c>
      <c r="AR121" s="26">
        <v>38107</v>
      </c>
      <c r="AS121" s="27">
        <v>1158.3</v>
      </c>
      <c r="AT121" s="27">
        <f t="shared" si="80"/>
        <v>-2.6016615653694841E-2</v>
      </c>
      <c r="AU121" s="26">
        <v>38107</v>
      </c>
      <c r="AV121" s="27">
        <v>703.66</v>
      </c>
      <c r="AW121" s="27">
        <f t="shared" si="81"/>
        <v>-6.8032971996386804E-3</v>
      </c>
      <c r="AY121" s="27">
        <f t="shared" si="82"/>
        <v>-1.2809218914242582E-2</v>
      </c>
      <c r="AZ121" s="27">
        <f t="shared" si="83"/>
        <v>-3.4041571617716815E-2</v>
      </c>
      <c r="BA121" s="27">
        <f t="shared" si="47"/>
        <v>1.9213318454056161E-2</v>
      </c>
      <c r="BC121" s="26"/>
      <c r="BE121" s="27" t="e">
        <f t="shared" si="84"/>
        <v>#DIV/0!</v>
      </c>
      <c r="BF121" s="26">
        <v>38107</v>
      </c>
      <c r="BG121" s="27">
        <v>750.2</v>
      </c>
      <c r="BH121" s="27">
        <f t="shared" si="85"/>
        <v>-1.9025825433148014E-2</v>
      </c>
      <c r="BI121" s="26"/>
      <c r="BK121" s="27" t="e">
        <f t="shared" si="86"/>
        <v>#DIV/0!</v>
      </c>
      <c r="BL121" s="26">
        <v>38107</v>
      </c>
      <c r="BM121" s="27">
        <v>278.27</v>
      </c>
      <c r="BN121" s="27">
        <f t="shared" si="45"/>
        <v>4.5848375451262857E-3</v>
      </c>
      <c r="BP121" s="26">
        <v>38077</v>
      </c>
      <c r="BQ121" s="27">
        <v>5.3899999999999998E-3</v>
      </c>
      <c r="BR121" s="27">
        <f t="shared" si="46"/>
        <v>5.3899999999999998E-3</v>
      </c>
      <c r="BT121" s="26">
        <v>38107</v>
      </c>
      <c r="BU121" s="27">
        <v>706.76</v>
      </c>
      <c r="BV121" s="27">
        <f t="shared" si="48"/>
        <v>1.1473900417875438E-3</v>
      </c>
      <c r="BX121" s="6">
        <f>VLOOKUP($A121,Replications!$A:$AK,MATCH(BX$2,Replications!$1:$1,0),FALSE)</f>
        <v>-4.3400000000000001E-2</v>
      </c>
      <c r="BY121" s="6" t="str">
        <f>VLOOKUP($A121,Replications!$A:$AK,MATCH(BY$2,Replications!$1:$1,0),FALSE)</f>
        <v/>
      </c>
      <c r="BZ121" s="6">
        <f>VLOOKUP($A121,Replications!$A:$AK,MATCH(BZ$2,Replications!$1:$1,0),FALSE)</f>
        <v>-2.7099999999999999E-2</v>
      </c>
      <c r="CA121" s="6" t="str">
        <f>VLOOKUP($A121,Replications!$A:$AK,MATCH(CA$2,Replications!$1:$1,0),FALSE)</f>
        <v/>
      </c>
      <c r="CB121" s="6" t="str">
        <f>VLOOKUP($A121,Replications!$A:$AK,MATCH(CB$2,Replications!$1:$1,0),FALSE)</f>
        <v/>
      </c>
      <c r="CC121" s="6" t="str">
        <f>VLOOKUP($A121,Replications!$A:$AK,MATCH(CC$2,Replications!$1:$1,0),FALSE)</f>
        <v/>
      </c>
      <c r="CD121" s="6" t="str">
        <f>VLOOKUP($A121,Replications!$A:$AK,MATCH(CD$2,Replications!$1:$1,0),FALSE)</f>
        <v/>
      </c>
      <c r="CE121" s="6">
        <f>VLOOKUP($A121,Replications!$A:$AK,MATCH(CE$2,Replications!$1:$1,0),FALSE)</f>
        <v>-1.5599999999999999E-2</v>
      </c>
      <c r="CF121" s="6">
        <f>VLOOKUP($A121,Replications!$A:$AK,MATCH(CF$2,Replications!$1:$1,0),FALSE)</f>
        <v>-3.5250000000000004E-2</v>
      </c>
      <c r="CG121" s="6" t="str">
        <f>VLOOKUP($A121,Replications!$A:$AK,MATCH(CG$2,Replications!$1:$1,0),FALSE)</f>
        <v>NA</v>
      </c>
      <c r="CH121" s="113" t="e">
        <f>VLOOKUP($A121,'[1]Formated Data'!$A:$ZZ,MATCH(CH$1,'[1]Formated Data'!$1:$1,0),FALSE)</f>
        <v>#N/A</v>
      </c>
      <c r="CI121" s="113" t="e">
        <f>VLOOKUP($A121,'[1]Formated Data'!$A:$ZZ,MATCH(CI$1,'[1]Formated Data'!$1:$1,0),FALSE)</f>
        <v>#N/A</v>
      </c>
      <c r="CJ121" s="113" t="e">
        <f>VLOOKUP($A121,'[1]Formated Data'!$A:$ZZ,MATCH(CJ$1,'[1]Formated Data'!$1:$1,0),FALSE)</f>
        <v>#N/A</v>
      </c>
      <c r="CK121" s="113" t="e">
        <f>VLOOKUP($A121,'[1]Formated Data'!$A:$ZZ,MATCH(CK$1,'[1]Formated Data'!$1:$1,0),FALSE)</f>
        <v>#N/A</v>
      </c>
      <c r="CL121" s="113" t="e">
        <f>VLOOKUP($A121,'[1]Formated Data'!$A:$ZZ,MATCH(CL$1,'[1]Formated Data'!$1:$1,0),FALSE)</f>
        <v>#N/A</v>
      </c>
      <c r="CM121" s="113" t="e">
        <f>VLOOKUP($A121,'[1]Formated Data'!$A:$ZZ,MATCH(CM$1,'[1]Formated Data'!$1:$1,0),FALSE)</f>
        <v>#N/A</v>
      </c>
      <c r="CN121" s="113" t="e">
        <f>VLOOKUP($A121,'[1]Formated Data'!$A:$ZZ,MATCH(CN$1,'[1]Formated Data'!$1:$1,0),FALSE)</f>
        <v>#N/A</v>
      </c>
      <c r="CO121" s="113" t="e">
        <f>VLOOKUP($A121,'[1]Formated Data'!$A:$ZZ,MATCH(CO$1,'[1]Formated Data'!$1:$1,0),FALSE)</f>
        <v>#N/A</v>
      </c>
      <c r="CP121" s="113" t="e">
        <f>VLOOKUP($A121,'[1]Formated Data'!$A:$ZZ,MATCH(CP$1,'[1]Formated Data'!$1:$1,0),FALSE)</f>
        <v>#N/A</v>
      </c>
      <c r="CQ121" s="113" t="e">
        <f>VLOOKUP($A121,'[1]Formated Data'!$A:$ZZ,MATCH(CQ$1,'[1]Formated Data'!$1:$1,0),FALSE)</f>
        <v>#N/A</v>
      </c>
      <c r="CR121" s="113" t="e">
        <f>VLOOKUP($A121,'[1]Formated Data'!$A:$ZZ,MATCH(CR$1,'[1]Formated Data'!$1:$1,0),FALSE)</f>
        <v>#N/A</v>
      </c>
      <c r="CS121" s="113" t="e">
        <f>VLOOKUP($A121,'[1]Formated Data'!$A:$ZZ,MATCH(CS$1,'[1]Formated Data'!$1:$1,0),FALSE)</f>
        <v>#N/A</v>
      </c>
      <c r="CT121" s="113" t="e">
        <f>VLOOKUP($A121,'[1]Formated Data'!$A:$ZZ,MATCH(CT$1,'[1]Formated Data'!$1:$1,0),FALSE)</f>
        <v>#N/A</v>
      </c>
      <c r="CU121" s="113" t="e">
        <f>VLOOKUP($A121,'[1]Formated Data'!$A:$ZZ,MATCH(CU$1,'[1]Formated Data'!$1:$1,0),FALSE)</f>
        <v>#N/A</v>
      </c>
      <c r="CV121" s="113" t="e">
        <f>VLOOKUP($A121,'[1]Formated Data'!$A:$ZZ,MATCH(CV$1,'[1]Formated Data'!$1:$1,0),FALSE)</f>
        <v>#N/A</v>
      </c>
      <c r="CW121" s="113" t="e">
        <f>VLOOKUP($A121,'[1]Formated Data'!$A:$ZZ,MATCH(CW$1,'[1]Formated Data'!$1:$1,0),FALSE)</f>
        <v>#N/A</v>
      </c>
      <c r="CX121" s="113" t="e">
        <f>VLOOKUP($A121,'[1]Formated Data'!$A:$ZZ,MATCH(CX$1,'[1]Formated Data'!$1:$1,0),FALSE)</f>
        <v>#N/A</v>
      </c>
      <c r="CY121" s="113" t="e">
        <f>VLOOKUP($A121,'[1]Formated Data'!$A:$ZZ,MATCH(CY$1,'[1]Formated Data'!$1:$1,0),FALSE)</f>
        <v>#N/A</v>
      </c>
      <c r="CZ121" s="113" t="e">
        <f>VLOOKUP($A121,'[1]Formated Data'!$A:$ZZ,MATCH(CZ$1,'[1]Formated Data'!$1:$1,0),FALSE)</f>
        <v>#N/A</v>
      </c>
      <c r="DA121" s="113" t="e">
        <f>VLOOKUP($A121,'[1]Formated Data'!$A:$ZZ,MATCH(DA$1,'[1]Formated Data'!$1:$1,0),FALSE)</f>
        <v>#N/A</v>
      </c>
      <c r="DB121" s="113" t="e">
        <f>VLOOKUP($A121,'[1]Formated Data'!$A:$ZZ,MATCH(DB$1,'[1]Formated Data'!$1:$1,0),FALSE)</f>
        <v>#N/A</v>
      </c>
      <c r="DC121" s="113" t="e">
        <f>VLOOKUP($A121,'[1]Formated Data'!$A:$ZZ,MATCH(DC$1,'[1]Formated Data'!$1:$1,0),FALSE)</f>
        <v>#N/A</v>
      </c>
      <c r="DD121" s="113" t="e">
        <f>VLOOKUP($A121,'[1]Formated Data'!$A:$ZZ,MATCH(DD$1,'[1]Formated Data'!$1:$1,0),FALSE)</f>
        <v>#N/A</v>
      </c>
      <c r="DF121" s="26">
        <v>38107</v>
      </c>
      <c r="DG121" s="27">
        <v>4028.5378000000001</v>
      </c>
      <c r="DH121" s="27">
        <f t="shared" si="49"/>
        <v>-8.780008236263237E-3</v>
      </c>
      <c r="DI121" s="26">
        <v>38107</v>
      </c>
      <c r="DJ121" s="27">
        <v>7071.57</v>
      </c>
      <c r="DK121" s="27">
        <f t="shared" si="50"/>
        <v>-1.4820387436524363E-2</v>
      </c>
      <c r="DL121" s="26">
        <v>38107</v>
      </c>
      <c r="DM121" s="27">
        <v>9266.7199999999993</v>
      </c>
      <c r="DN121" s="27">
        <f t="shared" si="51"/>
        <v>-2.8400256249220268E-2</v>
      </c>
      <c r="DO121" s="26">
        <v>38107</v>
      </c>
      <c r="DP121" s="27">
        <v>5499.78</v>
      </c>
      <c r="DQ121" s="27">
        <f t="shared" si="52"/>
        <v>-5.0599249242458955E-3</v>
      </c>
      <c r="DR121" s="26">
        <v>38107</v>
      </c>
      <c r="DS121" s="27">
        <v>5704.27</v>
      </c>
      <c r="DT121" s="27">
        <f t="shared" si="53"/>
        <v>-2.143007862155788E-2</v>
      </c>
      <c r="DU121" s="26">
        <v>38107</v>
      </c>
      <c r="DV121" s="27">
        <v>4702.63</v>
      </c>
      <c r="DW121" s="27">
        <f t="shared" si="54"/>
        <v>2.5091347855190627E-3</v>
      </c>
      <c r="DX121" s="26">
        <v>38107</v>
      </c>
      <c r="DY121" s="27">
        <v>3010.7</v>
      </c>
      <c r="DZ121" s="27">
        <f t="shared" si="55"/>
        <v>6.5090280586914684E-3</v>
      </c>
      <c r="EA121" s="26">
        <v>38107</v>
      </c>
      <c r="EB121" s="27">
        <v>4274.8599999999997</v>
      </c>
      <c r="EC121" s="27">
        <f t="shared" si="56"/>
        <v>-8.4706056993353318E-3</v>
      </c>
      <c r="ED121" s="26">
        <v>38107</v>
      </c>
      <c r="EE121" s="27">
        <v>8748.19</v>
      </c>
      <c r="EF121" s="27">
        <f t="shared" si="57"/>
        <v>-3.031045353173023E-2</v>
      </c>
      <c r="EG121" s="26">
        <v>38107</v>
      </c>
      <c r="EH121" s="27">
        <v>2542.94</v>
      </c>
      <c r="EI121" s="27">
        <f t="shared" si="58"/>
        <v>-6.0671766665804761E-2</v>
      </c>
      <c r="EK121" s="26">
        <v>38107</v>
      </c>
      <c r="EL121" s="27">
        <v>90.48</v>
      </c>
      <c r="EM121" s="27">
        <f t="shared" si="59"/>
        <v>3.2758817486588265E-2</v>
      </c>
      <c r="EO121" s="26">
        <v>38107</v>
      </c>
      <c r="EP121" s="27">
        <v>4868.0162</v>
      </c>
      <c r="EQ121" s="27">
        <f t="shared" si="60"/>
        <v>2.5672077925703585E-2</v>
      </c>
      <c r="ES121" s="26">
        <v>38107</v>
      </c>
      <c r="ET121" s="27">
        <v>466.29629999999997</v>
      </c>
      <c r="EU121" s="27">
        <f t="shared" si="61"/>
        <v>-8.1744490570920036E-2</v>
      </c>
      <c r="EW121" s="26">
        <v>38107</v>
      </c>
      <c r="EX121" s="27">
        <v>1086.5498</v>
      </c>
      <c r="EY121" s="27">
        <f t="shared" si="62"/>
        <v>-1.976192087184403E-2</v>
      </c>
      <c r="FA121" s="26">
        <v>38107</v>
      </c>
      <c r="FB121" s="27">
        <v>90.82</v>
      </c>
      <c r="FC121" s="27">
        <f t="shared" si="63"/>
        <v>1.8440021709974275E-2</v>
      </c>
      <c r="FE121" s="26">
        <v>38107</v>
      </c>
      <c r="FF121" s="27">
        <v>410.21850000000001</v>
      </c>
      <c r="FG121" s="27">
        <f t="shared" si="64"/>
        <v>1.1854842131123755E-2</v>
      </c>
      <c r="FI121" s="6" t="e">
        <f>VLOOKUP($A121,Funds!$A:$CD,MATCH(Factors!FI$1,Funds!$1:$1,0),FALSE)</f>
        <v>#N/A</v>
      </c>
      <c r="FJ121" s="6" t="e">
        <f>VLOOKUP($A121,Funds!$A:$CD,MATCH(Factors!FJ$1,Funds!$1:$1,0),FALSE)</f>
        <v>#DIV/0!</v>
      </c>
    </row>
    <row r="122" spans="1:166" x14ac:dyDescent="0.25">
      <c r="A122" s="26">
        <f t="shared" si="65"/>
        <v>38077</v>
      </c>
      <c r="B122" s="26">
        <v>38077</v>
      </c>
      <c r="C122" s="27">
        <v>623.75480000000005</v>
      </c>
      <c r="D122" s="27">
        <f t="shared" si="66"/>
        <v>-8.7433330059628611E-3</v>
      </c>
      <c r="E122" s="26">
        <v>38077</v>
      </c>
      <c r="F122" s="27">
        <v>482.3184</v>
      </c>
      <c r="G122" s="27">
        <f t="shared" si="67"/>
        <v>-1.8578936980236049E-2</v>
      </c>
      <c r="H122" s="26">
        <v>38077</v>
      </c>
      <c r="I122" s="27">
        <v>1059.7076</v>
      </c>
      <c r="J122" s="27">
        <f t="shared" si="68"/>
        <v>3.3793195822362065E-2</v>
      </c>
      <c r="K122" s="26">
        <v>38077</v>
      </c>
      <c r="L122" s="27">
        <v>1468.09</v>
      </c>
      <c r="M122" s="27">
        <f t="shared" si="69"/>
        <v>1.0614936633922323E-2</v>
      </c>
      <c r="N122" s="26">
        <v>38077</v>
      </c>
      <c r="O122" s="27">
        <v>1189.9301</v>
      </c>
      <c r="P122" s="27">
        <f t="shared" si="70"/>
        <v>-1.8193287017937543E-2</v>
      </c>
      <c r="Q122" s="26"/>
      <c r="S122" s="27" t="e">
        <f t="shared" si="71"/>
        <v>#DIV/0!</v>
      </c>
      <c r="T122" s="26">
        <v>38077</v>
      </c>
      <c r="U122" s="27">
        <v>1168.9609</v>
      </c>
      <c r="V122" s="27">
        <f t="shared" si="72"/>
        <v>-1.5086614191804348E-2</v>
      </c>
      <c r="W122" s="26"/>
      <c r="Y122" s="27" t="e">
        <f t="shared" si="73"/>
        <v>#DIV/0!</v>
      </c>
      <c r="Z122" s="26">
        <v>38077</v>
      </c>
      <c r="AA122" s="27">
        <v>138.53</v>
      </c>
      <c r="AB122" s="27">
        <f t="shared" si="74"/>
        <v>-3.3016892363534778E-2</v>
      </c>
      <c r="AC122" s="26">
        <v>38077</v>
      </c>
      <c r="AD122" s="27">
        <v>756.42200000000003</v>
      </c>
      <c r="AE122" s="27">
        <f t="shared" si="75"/>
        <v>6.5977877849103805E-3</v>
      </c>
      <c r="AF122" s="26">
        <v>38077</v>
      </c>
      <c r="AG122" s="27">
        <v>172.47470000000001</v>
      </c>
      <c r="AH122" s="27">
        <f t="shared" si="76"/>
        <v>1.9247395514771837E-2</v>
      </c>
      <c r="AI122" s="26">
        <v>38077</v>
      </c>
      <c r="AJ122" s="27">
        <v>84.23</v>
      </c>
      <c r="AK122" s="27">
        <f t="shared" si="77"/>
        <v>3.0714635340186147E-2</v>
      </c>
      <c r="AL122" s="26">
        <v>38077</v>
      </c>
      <c r="AM122" s="27">
        <v>118.3507</v>
      </c>
      <c r="AN122" s="27">
        <f t="shared" si="78"/>
        <v>4.3994728100869018E-3</v>
      </c>
      <c r="AO122" s="26">
        <v>38077</v>
      </c>
      <c r="AP122" s="27">
        <v>267.63</v>
      </c>
      <c r="AQ122" s="27">
        <f t="shared" si="79"/>
        <v>1.6483725169964547E-2</v>
      </c>
      <c r="AR122" s="26">
        <v>38077</v>
      </c>
      <c r="AS122" s="27">
        <v>1189.24</v>
      </c>
      <c r="AT122" s="27">
        <f t="shared" si="80"/>
        <v>7.4889867841410052E-3</v>
      </c>
      <c r="AU122" s="26">
        <v>38077</v>
      </c>
      <c r="AV122" s="27">
        <v>708.48</v>
      </c>
      <c r="AW122" s="27">
        <f t="shared" si="81"/>
        <v>6.7926673298279727E-3</v>
      </c>
      <c r="AY122" s="27">
        <f t="shared" si="82"/>
        <v>9.8356039742731882E-3</v>
      </c>
      <c r="AZ122" s="27">
        <f t="shared" si="83"/>
        <v>2.8808223651859866E-2</v>
      </c>
      <c r="BA122" s="27">
        <f t="shared" si="47"/>
        <v>-6.9631945431303244E-4</v>
      </c>
      <c r="BC122" s="26"/>
      <c r="BE122" s="27" t="e">
        <f t="shared" si="84"/>
        <v>#DIV/0!</v>
      </c>
      <c r="BF122" s="26">
        <v>38077</v>
      </c>
      <c r="BG122" s="27">
        <v>764.75</v>
      </c>
      <c r="BH122" s="27">
        <f t="shared" si="85"/>
        <v>-2.5303577717200598E-3</v>
      </c>
      <c r="BI122" s="26"/>
      <c r="BK122" s="27" t="e">
        <f t="shared" si="86"/>
        <v>#DIV/0!</v>
      </c>
      <c r="BL122" s="26">
        <v>38077</v>
      </c>
      <c r="BM122" s="27">
        <v>277</v>
      </c>
      <c r="BN122" s="27">
        <f t="shared" si="45"/>
        <v>4.1689323907920794E-3</v>
      </c>
      <c r="BP122" s="26">
        <v>38046</v>
      </c>
      <c r="BQ122" s="27">
        <v>3.5599999999999998E-3</v>
      </c>
      <c r="BR122" s="27">
        <f t="shared" si="46"/>
        <v>3.5599999999999998E-3</v>
      </c>
      <c r="BT122" s="26">
        <v>38077</v>
      </c>
      <c r="BU122" s="27">
        <v>705.95</v>
      </c>
      <c r="BV122" s="27">
        <f t="shared" si="48"/>
        <v>2.833142096259067E-5</v>
      </c>
      <c r="BX122" s="6">
        <f>VLOOKUP($A122,Replications!$A:$AK,MATCH(BX$2,Replications!$1:$1,0),FALSE)</f>
        <v>1.89E-2</v>
      </c>
      <c r="BY122" s="6" t="str">
        <f>VLOOKUP($A122,Replications!$A:$AK,MATCH(BY$2,Replications!$1:$1,0),FALSE)</f>
        <v/>
      </c>
      <c r="BZ122" s="6">
        <f>VLOOKUP($A122,Replications!$A:$AK,MATCH(BZ$2,Replications!$1:$1,0),FALSE)</f>
        <v>4.3099999999999999E-2</v>
      </c>
      <c r="CA122" s="6" t="str">
        <f>VLOOKUP($A122,Replications!$A:$AK,MATCH(CA$2,Replications!$1:$1,0),FALSE)</f>
        <v/>
      </c>
      <c r="CB122" s="6" t="str">
        <f>VLOOKUP($A122,Replications!$A:$AK,MATCH(CB$2,Replications!$1:$1,0),FALSE)</f>
        <v/>
      </c>
      <c r="CC122" s="6" t="str">
        <f>VLOOKUP($A122,Replications!$A:$AK,MATCH(CC$2,Replications!$1:$1,0),FALSE)</f>
        <v/>
      </c>
      <c r="CD122" s="6" t="str">
        <f>VLOOKUP($A122,Replications!$A:$AK,MATCH(CD$2,Replications!$1:$1,0),FALSE)</f>
        <v/>
      </c>
      <c r="CE122" s="6">
        <f>VLOOKUP($A122,Replications!$A:$AK,MATCH(CE$2,Replications!$1:$1,0),FALSE)</f>
        <v>-1.5100000000000001E-2</v>
      </c>
      <c r="CF122" s="6">
        <f>VLOOKUP($A122,Replications!$A:$AK,MATCH(CF$2,Replications!$1:$1,0),FALSE)</f>
        <v>3.1E-2</v>
      </c>
      <c r="CG122" s="6" t="str">
        <f>VLOOKUP($A122,Replications!$A:$AK,MATCH(CG$2,Replications!$1:$1,0),FALSE)</f>
        <v>NA</v>
      </c>
      <c r="CH122" s="113" t="e">
        <f>VLOOKUP($A122,'[1]Formated Data'!$A:$ZZ,MATCH(CH$1,'[1]Formated Data'!$1:$1,0),FALSE)</f>
        <v>#N/A</v>
      </c>
      <c r="CI122" s="113" t="e">
        <f>VLOOKUP($A122,'[1]Formated Data'!$A:$ZZ,MATCH(CI$1,'[1]Formated Data'!$1:$1,0),FALSE)</f>
        <v>#N/A</v>
      </c>
      <c r="CJ122" s="113" t="e">
        <f>VLOOKUP($A122,'[1]Formated Data'!$A:$ZZ,MATCH(CJ$1,'[1]Formated Data'!$1:$1,0),FALSE)</f>
        <v>#N/A</v>
      </c>
      <c r="CK122" s="113" t="e">
        <f>VLOOKUP($A122,'[1]Formated Data'!$A:$ZZ,MATCH(CK$1,'[1]Formated Data'!$1:$1,0),FALSE)</f>
        <v>#N/A</v>
      </c>
      <c r="CL122" s="113" t="e">
        <f>VLOOKUP($A122,'[1]Formated Data'!$A:$ZZ,MATCH(CL$1,'[1]Formated Data'!$1:$1,0),FALSE)</f>
        <v>#N/A</v>
      </c>
      <c r="CM122" s="113" t="e">
        <f>VLOOKUP($A122,'[1]Formated Data'!$A:$ZZ,MATCH(CM$1,'[1]Formated Data'!$1:$1,0),FALSE)</f>
        <v>#N/A</v>
      </c>
      <c r="CN122" s="113" t="e">
        <f>VLOOKUP($A122,'[1]Formated Data'!$A:$ZZ,MATCH(CN$1,'[1]Formated Data'!$1:$1,0),FALSE)</f>
        <v>#N/A</v>
      </c>
      <c r="CO122" s="113" t="e">
        <f>VLOOKUP($A122,'[1]Formated Data'!$A:$ZZ,MATCH(CO$1,'[1]Formated Data'!$1:$1,0),FALSE)</f>
        <v>#N/A</v>
      </c>
      <c r="CP122" s="113" t="e">
        <f>VLOOKUP($A122,'[1]Formated Data'!$A:$ZZ,MATCH(CP$1,'[1]Formated Data'!$1:$1,0),FALSE)</f>
        <v>#N/A</v>
      </c>
      <c r="CQ122" s="113" t="e">
        <f>VLOOKUP($A122,'[1]Formated Data'!$A:$ZZ,MATCH(CQ$1,'[1]Formated Data'!$1:$1,0),FALSE)</f>
        <v>#N/A</v>
      </c>
      <c r="CR122" s="113" t="e">
        <f>VLOOKUP($A122,'[1]Formated Data'!$A:$ZZ,MATCH(CR$1,'[1]Formated Data'!$1:$1,0),FALSE)</f>
        <v>#N/A</v>
      </c>
      <c r="CS122" s="113" t="e">
        <f>VLOOKUP($A122,'[1]Formated Data'!$A:$ZZ,MATCH(CS$1,'[1]Formated Data'!$1:$1,0),FALSE)</f>
        <v>#N/A</v>
      </c>
      <c r="CT122" s="113" t="e">
        <f>VLOOKUP($A122,'[1]Formated Data'!$A:$ZZ,MATCH(CT$1,'[1]Formated Data'!$1:$1,0),FALSE)</f>
        <v>#N/A</v>
      </c>
      <c r="CU122" s="113" t="e">
        <f>VLOOKUP($A122,'[1]Formated Data'!$A:$ZZ,MATCH(CU$1,'[1]Formated Data'!$1:$1,0),FALSE)</f>
        <v>#N/A</v>
      </c>
      <c r="CV122" s="113" t="e">
        <f>VLOOKUP($A122,'[1]Formated Data'!$A:$ZZ,MATCH(CV$1,'[1]Formated Data'!$1:$1,0),FALSE)</f>
        <v>#N/A</v>
      </c>
      <c r="CW122" s="113" t="e">
        <f>VLOOKUP($A122,'[1]Formated Data'!$A:$ZZ,MATCH(CW$1,'[1]Formated Data'!$1:$1,0),FALSE)</f>
        <v>#N/A</v>
      </c>
      <c r="CX122" s="113" t="e">
        <f>VLOOKUP($A122,'[1]Formated Data'!$A:$ZZ,MATCH(CX$1,'[1]Formated Data'!$1:$1,0),FALSE)</f>
        <v>#N/A</v>
      </c>
      <c r="CY122" s="113" t="e">
        <f>VLOOKUP($A122,'[1]Formated Data'!$A:$ZZ,MATCH(CY$1,'[1]Formated Data'!$1:$1,0),FALSE)</f>
        <v>#N/A</v>
      </c>
      <c r="CZ122" s="113" t="e">
        <f>VLOOKUP($A122,'[1]Formated Data'!$A:$ZZ,MATCH(CZ$1,'[1]Formated Data'!$1:$1,0),FALSE)</f>
        <v>#N/A</v>
      </c>
      <c r="DA122" s="113" t="e">
        <f>VLOOKUP($A122,'[1]Formated Data'!$A:$ZZ,MATCH(DA$1,'[1]Formated Data'!$1:$1,0),FALSE)</f>
        <v>#N/A</v>
      </c>
      <c r="DB122" s="113" t="e">
        <f>VLOOKUP($A122,'[1]Formated Data'!$A:$ZZ,MATCH(DB$1,'[1]Formated Data'!$1:$1,0),FALSE)</f>
        <v>#N/A</v>
      </c>
      <c r="DC122" s="113" t="e">
        <f>VLOOKUP($A122,'[1]Formated Data'!$A:$ZZ,MATCH(DC$1,'[1]Formated Data'!$1:$1,0),FALSE)</f>
        <v>#N/A</v>
      </c>
      <c r="DD122" s="113" t="e">
        <f>VLOOKUP($A122,'[1]Formated Data'!$A:$ZZ,MATCH(DD$1,'[1]Formated Data'!$1:$1,0),FALSE)</f>
        <v>#N/A</v>
      </c>
      <c r="DF122" s="26">
        <v>38077</v>
      </c>
      <c r="DG122" s="27">
        <v>4064.2217000000001</v>
      </c>
      <c r="DH122" s="27">
        <f t="shared" si="49"/>
        <v>4.5099889905384494E-3</v>
      </c>
      <c r="DI122" s="26">
        <v>38077</v>
      </c>
      <c r="DJ122" s="27">
        <v>7177.95</v>
      </c>
      <c r="DK122" s="27">
        <f t="shared" si="50"/>
        <v>5.060341846114591E-3</v>
      </c>
      <c r="DL122" s="26">
        <v>38077</v>
      </c>
      <c r="DM122" s="27">
        <v>9537.59</v>
      </c>
      <c r="DN122" s="27">
        <f t="shared" si="51"/>
        <v>1.1230248725835335E-2</v>
      </c>
      <c r="DO122" s="26">
        <v>38077</v>
      </c>
      <c r="DP122" s="27">
        <v>5527.75</v>
      </c>
      <c r="DQ122" s="27">
        <f t="shared" si="52"/>
        <v>4.3296414192066646E-3</v>
      </c>
      <c r="DR122" s="26">
        <v>38077</v>
      </c>
      <c r="DS122" s="27">
        <v>5829.19</v>
      </c>
      <c r="DT122" s="27">
        <f t="shared" si="53"/>
        <v>1.4603079703610078E-3</v>
      </c>
      <c r="DU122" s="26">
        <v>38077</v>
      </c>
      <c r="DV122" s="27">
        <v>4690.8599999999997</v>
      </c>
      <c r="DW122" s="27">
        <f t="shared" si="54"/>
        <v>6.7713888966389746E-3</v>
      </c>
      <c r="DX122" s="26">
        <v>38077</v>
      </c>
      <c r="DY122" s="27">
        <v>2991.23</v>
      </c>
      <c r="DZ122" s="27">
        <f t="shared" si="55"/>
        <v>6.1792348109228623E-3</v>
      </c>
      <c r="EA122" s="26">
        <v>38077</v>
      </c>
      <c r="EB122" s="27">
        <v>4311.38</v>
      </c>
      <c r="EC122" s="27">
        <f t="shared" si="56"/>
        <v>6.893494351745133E-4</v>
      </c>
      <c r="ED122" s="26">
        <v>38077</v>
      </c>
      <c r="EE122" s="27">
        <v>9021.64</v>
      </c>
      <c r="EF122" s="27">
        <f t="shared" si="57"/>
        <v>7.9200067033489141E-3</v>
      </c>
      <c r="EG122" s="26">
        <v>38077</v>
      </c>
      <c r="EH122" s="27">
        <v>2707.19</v>
      </c>
      <c r="EI122" s="27">
        <f t="shared" si="58"/>
        <v>2.3222148729093783E-2</v>
      </c>
      <c r="EK122" s="26">
        <v>38077</v>
      </c>
      <c r="EL122" s="27">
        <v>87.61</v>
      </c>
      <c r="EM122" s="27">
        <f t="shared" si="59"/>
        <v>3.4360325277744685E-3</v>
      </c>
      <c r="EO122" s="26">
        <v>38077</v>
      </c>
      <c r="EP122" s="27">
        <v>4746.1720999999998</v>
      </c>
      <c r="EQ122" s="27">
        <f t="shared" si="60"/>
        <v>-1.5292884763568826E-2</v>
      </c>
      <c r="ES122" s="26">
        <v>38077</v>
      </c>
      <c r="ET122" s="27">
        <v>507.80669999999998</v>
      </c>
      <c r="EU122" s="27">
        <f t="shared" si="61"/>
        <v>1.1644516233911162E-2</v>
      </c>
      <c r="EW122" s="26">
        <v>38077</v>
      </c>
      <c r="EX122" s="27">
        <v>1108.4549999999999</v>
      </c>
      <c r="EY122" s="27">
        <f t="shared" si="62"/>
        <v>-6.2204072967273483E-3</v>
      </c>
      <c r="FA122" s="26">
        <v>38077</v>
      </c>
      <c r="FB122" s="27">
        <v>89.175600000000003</v>
      </c>
      <c r="FC122" s="27">
        <f t="shared" si="63"/>
        <v>-2.0055889679969408E-2</v>
      </c>
      <c r="FE122" s="26">
        <v>38077</v>
      </c>
      <c r="FF122" s="27">
        <v>405.41239999999999</v>
      </c>
      <c r="FG122" s="27">
        <f t="shared" si="64"/>
        <v>-5.1128207756777955E-2</v>
      </c>
      <c r="FI122" s="6" t="e">
        <f>VLOOKUP($A122,Funds!$A:$CD,MATCH(Factors!FI$1,Funds!$1:$1,0),FALSE)</f>
        <v>#N/A</v>
      </c>
      <c r="FJ122" s="6" t="e">
        <f>VLOOKUP($A122,Funds!$A:$CD,MATCH(Factors!FJ$1,Funds!$1:$1,0),FALSE)</f>
        <v>#DIV/0!</v>
      </c>
    </row>
    <row r="123" spans="1:166" x14ac:dyDescent="0.25">
      <c r="A123" s="26">
        <f t="shared" si="65"/>
        <v>38046</v>
      </c>
      <c r="B123" s="26">
        <v>38044</v>
      </c>
      <c r="C123" s="27">
        <v>629.25660000000005</v>
      </c>
      <c r="D123" s="27">
        <f t="shared" si="66"/>
        <v>2.1412509814303649E-2</v>
      </c>
      <c r="E123" s="26">
        <v>38044</v>
      </c>
      <c r="F123" s="27">
        <v>491.44900000000001</v>
      </c>
      <c r="G123" s="27">
        <f t="shared" si="67"/>
        <v>6.3714119084830045E-3</v>
      </c>
      <c r="H123" s="26">
        <v>38044</v>
      </c>
      <c r="I123" s="27">
        <v>1025.0672999999999</v>
      </c>
      <c r="J123" s="27">
        <f t="shared" si="68"/>
        <v>-9.7912178014906148E-3</v>
      </c>
      <c r="K123" s="26">
        <v>38044</v>
      </c>
      <c r="L123" s="27">
        <v>1452.67</v>
      </c>
      <c r="M123" s="27">
        <f t="shared" si="69"/>
        <v>1.316789766981219E-2</v>
      </c>
      <c r="N123" s="26">
        <v>38044</v>
      </c>
      <c r="O123" s="27">
        <v>1211.98</v>
      </c>
      <c r="P123" s="27">
        <f t="shared" si="70"/>
        <v>1.0926865074069037E-2</v>
      </c>
      <c r="Q123" s="26"/>
      <c r="S123" s="27" t="e">
        <f t="shared" si="71"/>
        <v>#DIV/0!</v>
      </c>
      <c r="T123" s="26">
        <v>38044</v>
      </c>
      <c r="U123" s="27">
        <v>1186.8667</v>
      </c>
      <c r="V123" s="27">
        <f t="shared" si="72"/>
        <v>1.389430395642588E-2</v>
      </c>
      <c r="W123" s="26"/>
      <c r="Y123" s="27" t="e">
        <f t="shared" si="73"/>
        <v>#DIV/0!</v>
      </c>
      <c r="Z123" s="26">
        <v>38044</v>
      </c>
      <c r="AA123" s="27">
        <v>143.26</v>
      </c>
      <c r="AB123" s="27">
        <f t="shared" si="74"/>
        <v>3.2132564841498512E-2</v>
      </c>
      <c r="AC123" s="26">
        <v>38044</v>
      </c>
      <c r="AD123" s="27">
        <v>751.46400000000006</v>
      </c>
      <c r="AE123" s="27">
        <f t="shared" si="75"/>
        <v>-1.2249222182935116E-2</v>
      </c>
      <c r="AF123" s="26">
        <v>38044</v>
      </c>
      <c r="AG123" s="27">
        <v>169.21770000000001</v>
      </c>
      <c r="AH123" s="27">
        <f t="shared" si="76"/>
        <v>7.210277425093703E-2</v>
      </c>
      <c r="AI123" s="26">
        <v>38044</v>
      </c>
      <c r="AJ123" s="27">
        <v>81.72</v>
      </c>
      <c r="AK123" s="27">
        <f t="shared" si="77"/>
        <v>4.5413841627222729E-2</v>
      </c>
      <c r="AL123" s="26">
        <v>38044</v>
      </c>
      <c r="AM123" s="27">
        <v>117.8323</v>
      </c>
      <c r="AN123" s="27">
        <f t="shared" si="78"/>
        <v>8.3996001738968484E-3</v>
      </c>
      <c r="AO123" s="26">
        <v>38044</v>
      </c>
      <c r="AP123" s="27">
        <v>263.29000000000002</v>
      </c>
      <c r="AQ123" s="27">
        <f t="shared" si="79"/>
        <v>7.4521487164836975E-2</v>
      </c>
      <c r="AR123" s="26">
        <v>38044</v>
      </c>
      <c r="AS123" s="27">
        <v>1180.4000000000001</v>
      </c>
      <c r="AT123" s="27">
        <f t="shared" si="80"/>
        <v>1.0824141946975452E-2</v>
      </c>
      <c r="AU123" s="26">
        <v>38044</v>
      </c>
      <c r="AV123" s="27">
        <v>703.7</v>
      </c>
      <c r="AW123" s="27">
        <f t="shared" si="81"/>
        <v>-2.5089656541028571E-3</v>
      </c>
      <c r="AY123" s="27">
        <f t="shared" si="82"/>
        <v>1.5041097905820644E-2</v>
      </c>
      <c r="AZ123" s="27">
        <f t="shared" si="83"/>
        <v>2.2410325957431532E-3</v>
      </c>
      <c r="BA123" s="27">
        <f t="shared" si="47"/>
        <v>-1.3333107601078309E-2</v>
      </c>
      <c r="BC123" s="26"/>
      <c r="BE123" s="27" t="e">
        <f t="shared" si="84"/>
        <v>#DIV/0!</v>
      </c>
      <c r="BF123" s="26">
        <v>38044</v>
      </c>
      <c r="BG123" s="27">
        <v>766.69</v>
      </c>
      <c r="BH123" s="27">
        <f t="shared" si="85"/>
        <v>1.3925624206517329E-2</v>
      </c>
      <c r="BI123" s="26"/>
      <c r="BK123" s="27" t="e">
        <f t="shared" si="86"/>
        <v>#DIV/0!</v>
      </c>
      <c r="BL123" s="26">
        <v>38046</v>
      </c>
      <c r="BM123" s="27">
        <v>275.85000000000002</v>
      </c>
      <c r="BN123" s="27">
        <f t="shared" si="45"/>
        <v>2.8721006325893583E-3</v>
      </c>
      <c r="BP123" s="26">
        <v>38017</v>
      </c>
      <c r="BQ123" s="27">
        <v>1.106E-2</v>
      </c>
      <c r="BR123" s="27">
        <f t="shared" si="46"/>
        <v>1.106E-2</v>
      </c>
      <c r="BT123" s="26">
        <v>38044</v>
      </c>
      <c r="BU123" s="27">
        <v>705.93</v>
      </c>
      <c r="BV123" s="27">
        <f t="shared" si="48"/>
        <v>1.9702725736324256E-2</v>
      </c>
      <c r="BX123" s="6">
        <f>VLOOKUP($A123,Replications!$A:$AK,MATCH(BX$2,Replications!$1:$1,0),FALSE)</f>
        <v>3.3599999999999998E-2</v>
      </c>
      <c r="BY123" s="6" t="str">
        <f>VLOOKUP($A123,Replications!$A:$AK,MATCH(BY$2,Replications!$1:$1,0),FALSE)</f>
        <v/>
      </c>
      <c r="BZ123" s="6">
        <f>VLOOKUP($A123,Replications!$A:$AK,MATCH(BZ$2,Replications!$1:$1,0),FALSE)</f>
        <v>5.3900000000000003E-2</v>
      </c>
      <c r="CA123" s="6" t="str">
        <f>VLOOKUP($A123,Replications!$A:$AK,MATCH(CA$2,Replications!$1:$1,0),FALSE)</f>
        <v/>
      </c>
      <c r="CB123" s="6" t="str">
        <f>VLOOKUP($A123,Replications!$A:$AK,MATCH(CB$2,Replications!$1:$1,0),FALSE)</f>
        <v/>
      </c>
      <c r="CC123" s="6" t="str">
        <f>VLOOKUP($A123,Replications!$A:$AK,MATCH(CC$2,Replications!$1:$1,0),FALSE)</f>
        <v/>
      </c>
      <c r="CD123" s="6" t="str">
        <f>VLOOKUP($A123,Replications!$A:$AK,MATCH(CD$2,Replications!$1:$1,0),FALSE)</f>
        <v/>
      </c>
      <c r="CE123" s="6">
        <f>VLOOKUP($A123,Replications!$A:$AK,MATCH(CE$2,Replications!$1:$1,0),FALSE)</f>
        <v>1.3899999999999999E-2</v>
      </c>
      <c r="CF123" s="6">
        <f>VLOOKUP($A123,Replications!$A:$AK,MATCH(CF$2,Replications!$1:$1,0),FALSE)</f>
        <v>4.3749999999999997E-2</v>
      </c>
      <c r="CG123" s="6" t="str">
        <f>VLOOKUP($A123,Replications!$A:$AK,MATCH(CG$2,Replications!$1:$1,0),FALSE)</f>
        <v>NA</v>
      </c>
      <c r="CH123" s="113" t="e">
        <f>VLOOKUP($A123,'[1]Formated Data'!$A:$ZZ,MATCH(CH$1,'[1]Formated Data'!$1:$1,0),FALSE)</f>
        <v>#N/A</v>
      </c>
      <c r="CI123" s="113" t="e">
        <f>VLOOKUP($A123,'[1]Formated Data'!$A:$ZZ,MATCH(CI$1,'[1]Formated Data'!$1:$1,0),FALSE)</f>
        <v>#N/A</v>
      </c>
      <c r="CJ123" s="113" t="e">
        <f>VLOOKUP($A123,'[1]Formated Data'!$A:$ZZ,MATCH(CJ$1,'[1]Formated Data'!$1:$1,0),FALSE)</f>
        <v>#N/A</v>
      </c>
      <c r="CK123" s="113" t="e">
        <f>VLOOKUP($A123,'[1]Formated Data'!$A:$ZZ,MATCH(CK$1,'[1]Formated Data'!$1:$1,0),FALSE)</f>
        <v>#N/A</v>
      </c>
      <c r="CL123" s="113" t="e">
        <f>VLOOKUP($A123,'[1]Formated Data'!$A:$ZZ,MATCH(CL$1,'[1]Formated Data'!$1:$1,0),FALSE)</f>
        <v>#N/A</v>
      </c>
      <c r="CM123" s="113" t="e">
        <f>VLOOKUP($A123,'[1]Formated Data'!$A:$ZZ,MATCH(CM$1,'[1]Formated Data'!$1:$1,0),FALSE)</f>
        <v>#N/A</v>
      </c>
      <c r="CN123" s="113" t="e">
        <f>VLOOKUP($A123,'[1]Formated Data'!$A:$ZZ,MATCH(CN$1,'[1]Formated Data'!$1:$1,0),FALSE)</f>
        <v>#N/A</v>
      </c>
      <c r="CO123" s="113" t="e">
        <f>VLOOKUP($A123,'[1]Formated Data'!$A:$ZZ,MATCH(CO$1,'[1]Formated Data'!$1:$1,0),FALSE)</f>
        <v>#N/A</v>
      </c>
      <c r="CP123" s="113" t="e">
        <f>VLOOKUP($A123,'[1]Formated Data'!$A:$ZZ,MATCH(CP$1,'[1]Formated Data'!$1:$1,0),FALSE)</f>
        <v>#N/A</v>
      </c>
      <c r="CQ123" s="113" t="e">
        <f>VLOOKUP($A123,'[1]Formated Data'!$A:$ZZ,MATCH(CQ$1,'[1]Formated Data'!$1:$1,0),FALSE)</f>
        <v>#N/A</v>
      </c>
      <c r="CR123" s="113" t="e">
        <f>VLOOKUP($A123,'[1]Formated Data'!$A:$ZZ,MATCH(CR$1,'[1]Formated Data'!$1:$1,0),FALSE)</f>
        <v>#N/A</v>
      </c>
      <c r="CS123" s="113" t="e">
        <f>VLOOKUP($A123,'[1]Formated Data'!$A:$ZZ,MATCH(CS$1,'[1]Formated Data'!$1:$1,0),FALSE)</f>
        <v>#N/A</v>
      </c>
      <c r="CT123" s="113" t="e">
        <f>VLOOKUP($A123,'[1]Formated Data'!$A:$ZZ,MATCH(CT$1,'[1]Formated Data'!$1:$1,0),FALSE)</f>
        <v>#N/A</v>
      </c>
      <c r="CU123" s="113" t="e">
        <f>VLOOKUP($A123,'[1]Formated Data'!$A:$ZZ,MATCH(CU$1,'[1]Formated Data'!$1:$1,0),FALSE)</f>
        <v>#N/A</v>
      </c>
      <c r="CV123" s="113" t="e">
        <f>VLOOKUP($A123,'[1]Formated Data'!$A:$ZZ,MATCH(CV$1,'[1]Formated Data'!$1:$1,0),FALSE)</f>
        <v>#N/A</v>
      </c>
      <c r="CW123" s="113" t="e">
        <f>VLOOKUP($A123,'[1]Formated Data'!$A:$ZZ,MATCH(CW$1,'[1]Formated Data'!$1:$1,0),FALSE)</f>
        <v>#N/A</v>
      </c>
      <c r="CX123" s="113" t="e">
        <f>VLOOKUP($A123,'[1]Formated Data'!$A:$ZZ,MATCH(CX$1,'[1]Formated Data'!$1:$1,0),FALSE)</f>
        <v>#N/A</v>
      </c>
      <c r="CY123" s="113" t="e">
        <f>VLOOKUP($A123,'[1]Formated Data'!$A:$ZZ,MATCH(CY$1,'[1]Formated Data'!$1:$1,0),FALSE)</f>
        <v>#N/A</v>
      </c>
      <c r="CZ123" s="113" t="e">
        <f>VLOOKUP($A123,'[1]Formated Data'!$A:$ZZ,MATCH(CZ$1,'[1]Formated Data'!$1:$1,0),FALSE)</f>
        <v>#N/A</v>
      </c>
      <c r="DA123" s="113" t="e">
        <f>VLOOKUP($A123,'[1]Formated Data'!$A:$ZZ,MATCH(DA$1,'[1]Formated Data'!$1:$1,0),FALSE)</f>
        <v>#N/A</v>
      </c>
      <c r="DB123" s="113" t="e">
        <f>VLOOKUP($A123,'[1]Formated Data'!$A:$ZZ,MATCH(DB$1,'[1]Formated Data'!$1:$1,0),FALSE)</f>
        <v>#N/A</v>
      </c>
      <c r="DC123" s="113" t="e">
        <f>VLOOKUP($A123,'[1]Formated Data'!$A:$ZZ,MATCH(DC$1,'[1]Formated Data'!$1:$1,0),FALSE)</f>
        <v>#N/A</v>
      </c>
      <c r="DD123" s="113" t="e">
        <f>VLOOKUP($A123,'[1]Formated Data'!$A:$ZZ,MATCH(DD$1,'[1]Formated Data'!$1:$1,0),FALSE)</f>
        <v>#N/A</v>
      </c>
      <c r="DF123" s="26">
        <v>38046</v>
      </c>
      <c r="DG123" s="27">
        <v>4045.9744000000001</v>
      </c>
      <c r="DH123" s="27">
        <f t="shared" si="49"/>
        <v>1.0960015303922654E-2</v>
      </c>
      <c r="DI123" s="26">
        <v>38046</v>
      </c>
      <c r="DJ123" s="27">
        <v>7141.81</v>
      </c>
      <c r="DK123" s="27">
        <f t="shared" si="50"/>
        <v>1.1880203344875939E-2</v>
      </c>
      <c r="DL123" s="26">
        <v>38046</v>
      </c>
      <c r="DM123" s="27">
        <v>9431.67</v>
      </c>
      <c r="DN123" s="27">
        <f t="shared" si="51"/>
        <v>1.9989553176602115E-2</v>
      </c>
      <c r="DO123" s="26">
        <v>38046</v>
      </c>
      <c r="DP123" s="27">
        <v>5503.92</v>
      </c>
      <c r="DQ123" s="27">
        <f t="shared" si="52"/>
        <v>5.5007389734023082E-3</v>
      </c>
      <c r="DR123" s="26">
        <v>38046</v>
      </c>
      <c r="DS123" s="27">
        <v>5820.69</v>
      </c>
      <c r="DT123" s="27">
        <f t="shared" si="53"/>
        <v>3.8199270850938216E-3</v>
      </c>
      <c r="DU123" s="26">
        <v>38046</v>
      </c>
      <c r="DV123" s="27">
        <v>4659.3100000000004</v>
      </c>
      <c r="DW123" s="27">
        <f t="shared" si="54"/>
        <v>1.7694814967708083E-3</v>
      </c>
      <c r="DX123" s="26">
        <v>38046</v>
      </c>
      <c r="DY123" s="27">
        <v>2972.86</v>
      </c>
      <c r="DZ123" s="27">
        <f t="shared" si="55"/>
        <v>1.3610916009192175E-2</v>
      </c>
      <c r="EA123" s="26">
        <v>38046</v>
      </c>
      <c r="EB123" s="27">
        <v>4308.41</v>
      </c>
      <c r="EC123" s="27">
        <f t="shared" si="56"/>
        <v>5.9398034541451317E-3</v>
      </c>
      <c r="ED123" s="26">
        <v>38046</v>
      </c>
      <c r="EE123" s="27">
        <v>8950.75</v>
      </c>
      <c r="EF123" s="27">
        <f t="shared" si="57"/>
        <v>1.459074612079081E-2</v>
      </c>
      <c r="EG123" s="26">
        <v>38046</v>
      </c>
      <c r="EH123" s="27">
        <v>2645.75</v>
      </c>
      <c r="EI123" s="27">
        <f t="shared" si="58"/>
        <v>2.5607728060348389E-2</v>
      </c>
      <c r="EK123" s="26">
        <v>38044</v>
      </c>
      <c r="EL123" s="27">
        <v>87.31</v>
      </c>
      <c r="EM123" s="27">
        <f t="shared" si="59"/>
        <v>1.2614678899083298E-3</v>
      </c>
      <c r="EO123" s="26">
        <v>38044</v>
      </c>
      <c r="EP123" s="27">
        <v>4819.8819999999996</v>
      </c>
      <c r="EQ123" s="27">
        <f t="shared" si="60"/>
        <v>2.6375646414217746E-2</v>
      </c>
      <c r="ES123" s="26">
        <v>38044</v>
      </c>
      <c r="ET123" s="27">
        <v>501.96159999999998</v>
      </c>
      <c r="EU123" s="27">
        <f t="shared" si="61"/>
        <v>4.5261407183577518E-2</v>
      </c>
      <c r="EW123" s="26">
        <v>38044</v>
      </c>
      <c r="EX123" s="27">
        <v>1115.3932</v>
      </c>
      <c r="EY123" s="27">
        <f t="shared" si="62"/>
        <v>1.7100969178935443E-2</v>
      </c>
      <c r="FA123" s="26">
        <v>38044</v>
      </c>
      <c r="FB123" s="27">
        <v>91.000699999999995</v>
      </c>
      <c r="FC123" s="27">
        <f t="shared" si="63"/>
        <v>2.919847544079901E-2</v>
      </c>
      <c r="FE123" s="26">
        <v>38044</v>
      </c>
      <c r="FF123" s="27">
        <v>427.25729999999999</v>
      </c>
      <c r="FG123" s="27">
        <f t="shared" si="64"/>
        <v>7.3285584378504076E-3</v>
      </c>
      <c r="FI123" s="6" t="e">
        <f>VLOOKUP($A123,Funds!$A:$CD,MATCH(Factors!FI$1,Funds!$1:$1,0),FALSE)</f>
        <v>#N/A</v>
      </c>
      <c r="FJ123" s="6" t="e">
        <f>VLOOKUP($A123,Funds!$A:$CD,MATCH(Factors!FJ$1,Funds!$1:$1,0),FALSE)</f>
        <v>#DIV/0!</v>
      </c>
    </row>
    <row r="124" spans="1:166" x14ac:dyDescent="0.25">
      <c r="A124" s="26">
        <f t="shared" si="65"/>
        <v>38017</v>
      </c>
      <c r="B124" s="26">
        <v>38016</v>
      </c>
      <c r="C124" s="27">
        <v>616.06510000000003</v>
      </c>
      <c r="D124" s="27">
        <f t="shared" si="66"/>
        <v>1.7568377581042904E-2</v>
      </c>
      <c r="E124" s="26">
        <v>38016</v>
      </c>
      <c r="F124" s="27">
        <v>488.33760000000001</v>
      </c>
      <c r="G124" s="27">
        <f t="shared" si="67"/>
        <v>2.0421911868078846E-2</v>
      </c>
      <c r="H124" s="26">
        <v>38016</v>
      </c>
      <c r="I124" s="27">
        <v>1035.2031999999999</v>
      </c>
      <c r="J124" s="27">
        <f t="shared" si="68"/>
        <v>1.5047304176242005E-2</v>
      </c>
      <c r="K124" s="26">
        <v>38016</v>
      </c>
      <c r="L124" s="27">
        <v>1433.79</v>
      </c>
      <c r="M124" s="27">
        <f t="shared" si="69"/>
        <v>3.8807008264941878E-2</v>
      </c>
      <c r="N124" s="26">
        <v>38016</v>
      </c>
      <c r="O124" s="27">
        <v>1198.8800000000001</v>
      </c>
      <c r="P124" s="27">
        <f t="shared" si="70"/>
        <v>1.6712905303260861E-2</v>
      </c>
      <c r="Q124" s="26"/>
      <c r="S124" s="27" t="e">
        <f t="shared" si="71"/>
        <v>#DIV/0!</v>
      </c>
      <c r="T124" s="26">
        <v>38016</v>
      </c>
      <c r="U124" s="27">
        <v>1170.6020000000001</v>
      </c>
      <c r="V124" s="27">
        <f t="shared" si="72"/>
        <v>1.835285143965848E-2</v>
      </c>
      <c r="W124" s="26"/>
      <c r="Y124" s="27" t="e">
        <f t="shared" si="73"/>
        <v>#DIV/0!</v>
      </c>
      <c r="Z124" s="26">
        <v>38016</v>
      </c>
      <c r="AA124" s="27">
        <v>138.80000000000001</v>
      </c>
      <c r="AB124" s="27">
        <f t="shared" si="74"/>
        <v>2.2091310751104487E-2</v>
      </c>
      <c r="AC124" s="26">
        <v>38016</v>
      </c>
      <c r="AD124" s="27">
        <v>760.78300000000002</v>
      </c>
      <c r="AE124" s="27">
        <f t="shared" si="75"/>
        <v>-4.5859675933679345E-3</v>
      </c>
      <c r="AF124" s="26">
        <v>38016</v>
      </c>
      <c r="AG124" s="27">
        <v>157.8372</v>
      </c>
      <c r="AH124" s="27">
        <f t="shared" si="76"/>
        <v>2.8557576199912615E-2</v>
      </c>
      <c r="AI124" s="26">
        <v>38016</v>
      </c>
      <c r="AJ124" s="27">
        <v>78.17</v>
      </c>
      <c r="AK124" s="27">
        <f t="shared" si="77"/>
        <v>3.3311302048909308E-2</v>
      </c>
      <c r="AL124" s="26">
        <v>38016</v>
      </c>
      <c r="AM124" s="27">
        <v>116.85080000000001</v>
      </c>
      <c r="AN124" s="27">
        <f t="shared" si="78"/>
        <v>2.8579324360742397E-3</v>
      </c>
      <c r="AO124" s="26">
        <v>38016</v>
      </c>
      <c r="AP124" s="27">
        <v>245.03</v>
      </c>
      <c r="AQ124" s="27">
        <f t="shared" si="79"/>
        <v>2.5273023975898479E-2</v>
      </c>
      <c r="AR124" s="26">
        <v>38016</v>
      </c>
      <c r="AS124" s="27">
        <v>1167.76</v>
      </c>
      <c r="AT124" s="27">
        <f t="shared" si="80"/>
        <v>8.0453893205854055E-3</v>
      </c>
      <c r="AU124" s="26">
        <v>38016</v>
      </c>
      <c r="AV124" s="27">
        <v>705.47</v>
      </c>
      <c r="AW124" s="27">
        <f t="shared" si="81"/>
        <v>1.9082425678213388E-2</v>
      </c>
      <c r="AY124" s="27">
        <f t="shared" si="82"/>
        <v>-2.8535342870359415E-3</v>
      </c>
      <c r="AZ124" s="27">
        <f t="shared" si="83"/>
        <v>2.2094102961681017E-2</v>
      </c>
      <c r="BA124" s="27">
        <f t="shared" si="47"/>
        <v>1.1037036357627983E-2</v>
      </c>
      <c r="BC124" s="26"/>
      <c r="BE124" s="27" t="e">
        <f t="shared" si="84"/>
        <v>#DIV/0!</v>
      </c>
      <c r="BF124" s="26">
        <v>38016</v>
      </c>
      <c r="BG124" s="27">
        <v>756.16</v>
      </c>
      <c r="BH124" s="27">
        <f t="shared" si="85"/>
        <v>-1.3866694840269922E-3</v>
      </c>
      <c r="BI124" s="26"/>
      <c r="BK124" s="27" t="e">
        <f t="shared" si="86"/>
        <v>#DIV/0!</v>
      </c>
      <c r="BL124" s="26">
        <v>38017</v>
      </c>
      <c r="BM124" s="27">
        <v>275.06</v>
      </c>
      <c r="BN124" s="27">
        <f t="shared" si="45"/>
        <v>1.4158247916820299E-2</v>
      </c>
      <c r="BP124" s="26">
        <v>37986</v>
      </c>
      <c r="BQ124" s="27">
        <v>4.4299999999999999E-3</v>
      </c>
      <c r="BR124" s="27">
        <f t="shared" si="46"/>
        <v>4.4299999999999999E-3</v>
      </c>
      <c r="BT124" s="26">
        <v>38016</v>
      </c>
      <c r="BU124" s="27">
        <v>692.29</v>
      </c>
      <c r="BV124" s="27">
        <f t="shared" si="48"/>
        <v>9.2132308993104761E-3</v>
      </c>
      <c r="BX124" s="6">
        <f>VLOOKUP($A124,Replications!$A:$AK,MATCH(BX$2,Replications!$1:$1,0),FALSE)</f>
        <v>3.4299999999999997E-2</v>
      </c>
      <c r="BY124" s="6" t="str">
        <f>VLOOKUP($A124,Replications!$A:$AK,MATCH(BY$2,Replications!$1:$1,0),FALSE)</f>
        <v/>
      </c>
      <c r="BZ124" s="6">
        <f>VLOOKUP($A124,Replications!$A:$AK,MATCH(BZ$2,Replications!$1:$1,0),FALSE)</f>
        <v>-3.8999999999999998E-3</v>
      </c>
      <c r="CA124" s="6" t="str">
        <f>VLOOKUP($A124,Replications!$A:$AK,MATCH(CA$2,Replications!$1:$1,0),FALSE)</f>
        <v/>
      </c>
      <c r="CB124" s="6" t="str">
        <f>VLOOKUP($A124,Replications!$A:$AK,MATCH(CB$2,Replications!$1:$1,0),FALSE)</f>
        <v/>
      </c>
      <c r="CC124" s="6" t="str">
        <f>VLOOKUP($A124,Replications!$A:$AK,MATCH(CC$2,Replications!$1:$1,0),FALSE)</f>
        <v/>
      </c>
      <c r="CD124" s="6" t="str">
        <f>VLOOKUP($A124,Replications!$A:$AK,MATCH(CD$2,Replications!$1:$1,0),FALSE)</f>
        <v/>
      </c>
      <c r="CE124" s="6">
        <f>VLOOKUP($A124,Replications!$A:$AK,MATCH(CE$2,Replications!$1:$1,0),FALSE)</f>
        <v>1.84E-2</v>
      </c>
      <c r="CF124" s="6">
        <f>VLOOKUP($A124,Replications!$A:$AK,MATCH(CF$2,Replications!$1:$1,0),FALSE)</f>
        <v>1.5199999999999998E-2</v>
      </c>
      <c r="CG124" s="6" t="str">
        <f>VLOOKUP($A124,Replications!$A:$AK,MATCH(CG$2,Replications!$1:$1,0),FALSE)</f>
        <v>NA</v>
      </c>
      <c r="CH124" s="113" t="e">
        <f>VLOOKUP($A124,'[1]Formated Data'!$A:$ZZ,MATCH(CH$1,'[1]Formated Data'!$1:$1,0),FALSE)</f>
        <v>#N/A</v>
      </c>
      <c r="CI124" s="113" t="e">
        <f>VLOOKUP($A124,'[1]Formated Data'!$A:$ZZ,MATCH(CI$1,'[1]Formated Data'!$1:$1,0),FALSE)</f>
        <v>#N/A</v>
      </c>
      <c r="CJ124" s="113" t="e">
        <f>VLOOKUP($A124,'[1]Formated Data'!$A:$ZZ,MATCH(CJ$1,'[1]Formated Data'!$1:$1,0),FALSE)</f>
        <v>#N/A</v>
      </c>
      <c r="CK124" s="113" t="e">
        <f>VLOOKUP($A124,'[1]Formated Data'!$A:$ZZ,MATCH(CK$1,'[1]Formated Data'!$1:$1,0),FALSE)</f>
        <v>#N/A</v>
      </c>
      <c r="CL124" s="113" t="e">
        <f>VLOOKUP($A124,'[1]Formated Data'!$A:$ZZ,MATCH(CL$1,'[1]Formated Data'!$1:$1,0),FALSE)</f>
        <v>#N/A</v>
      </c>
      <c r="CM124" s="113" t="e">
        <f>VLOOKUP($A124,'[1]Formated Data'!$A:$ZZ,MATCH(CM$1,'[1]Formated Data'!$1:$1,0),FALSE)</f>
        <v>#N/A</v>
      </c>
      <c r="CN124" s="113" t="e">
        <f>VLOOKUP($A124,'[1]Formated Data'!$A:$ZZ,MATCH(CN$1,'[1]Formated Data'!$1:$1,0),FALSE)</f>
        <v>#N/A</v>
      </c>
      <c r="CO124" s="113" t="e">
        <f>VLOOKUP($A124,'[1]Formated Data'!$A:$ZZ,MATCH(CO$1,'[1]Formated Data'!$1:$1,0),FALSE)</f>
        <v>#N/A</v>
      </c>
      <c r="CP124" s="113" t="e">
        <f>VLOOKUP($A124,'[1]Formated Data'!$A:$ZZ,MATCH(CP$1,'[1]Formated Data'!$1:$1,0),FALSE)</f>
        <v>#N/A</v>
      </c>
      <c r="CQ124" s="113" t="e">
        <f>VLOOKUP($A124,'[1]Formated Data'!$A:$ZZ,MATCH(CQ$1,'[1]Formated Data'!$1:$1,0),FALSE)</f>
        <v>#N/A</v>
      </c>
      <c r="CR124" s="113" t="e">
        <f>VLOOKUP($A124,'[1]Formated Data'!$A:$ZZ,MATCH(CR$1,'[1]Formated Data'!$1:$1,0),FALSE)</f>
        <v>#N/A</v>
      </c>
      <c r="CS124" s="113" t="e">
        <f>VLOOKUP($A124,'[1]Formated Data'!$A:$ZZ,MATCH(CS$1,'[1]Formated Data'!$1:$1,0),FALSE)</f>
        <v>#N/A</v>
      </c>
      <c r="CT124" s="113" t="e">
        <f>VLOOKUP($A124,'[1]Formated Data'!$A:$ZZ,MATCH(CT$1,'[1]Formated Data'!$1:$1,0),FALSE)</f>
        <v>#N/A</v>
      </c>
      <c r="CU124" s="113" t="e">
        <f>VLOOKUP($A124,'[1]Formated Data'!$A:$ZZ,MATCH(CU$1,'[1]Formated Data'!$1:$1,0),FALSE)</f>
        <v>#N/A</v>
      </c>
      <c r="CV124" s="113" t="e">
        <f>VLOOKUP($A124,'[1]Formated Data'!$A:$ZZ,MATCH(CV$1,'[1]Formated Data'!$1:$1,0),FALSE)</f>
        <v>#N/A</v>
      </c>
      <c r="CW124" s="113" t="e">
        <f>VLOOKUP($A124,'[1]Formated Data'!$A:$ZZ,MATCH(CW$1,'[1]Formated Data'!$1:$1,0),FALSE)</f>
        <v>#N/A</v>
      </c>
      <c r="CX124" s="113" t="e">
        <f>VLOOKUP($A124,'[1]Formated Data'!$A:$ZZ,MATCH(CX$1,'[1]Formated Data'!$1:$1,0),FALSE)</f>
        <v>#N/A</v>
      </c>
      <c r="CY124" s="113" t="e">
        <f>VLOOKUP($A124,'[1]Formated Data'!$A:$ZZ,MATCH(CY$1,'[1]Formated Data'!$1:$1,0),FALSE)</f>
        <v>#N/A</v>
      </c>
      <c r="CZ124" s="113" t="e">
        <f>VLOOKUP($A124,'[1]Formated Data'!$A:$ZZ,MATCH(CZ$1,'[1]Formated Data'!$1:$1,0),FALSE)</f>
        <v>#N/A</v>
      </c>
      <c r="DA124" s="113" t="e">
        <f>VLOOKUP($A124,'[1]Formated Data'!$A:$ZZ,MATCH(DA$1,'[1]Formated Data'!$1:$1,0),FALSE)</f>
        <v>#N/A</v>
      </c>
      <c r="DB124" s="113" t="e">
        <f>VLOOKUP($A124,'[1]Formated Data'!$A:$ZZ,MATCH(DB$1,'[1]Formated Data'!$1:$1,0),FALSE)</f>
        <v>#N/A</v>
      </c>
      <c r="DC124" s="113" t="e">
        <f>VLOOKUP($A124,'[1]Formated Data'!$A:$ZZ,MATCH(DC$1,'[1]Formated Data'!$1:$1,0),FALSE)</f>
        <v>#N/A</v>
      </c>
      <c r="DD124" s="113" t="e">
        <f>VLOOKUP($A124,'[1]Formated Data'!$A:$ZZ,MATCH(DD$1,'[1]Formated Data'!$1:$1,0),FALSE)</f>
        <v>#N/A</v>
      </c>
      <c r="DF124" s="26">
        <v>38017</v>
      </c>
      <c r="DG124" s="27">
        <v>4002.1111999999998</v>
      </c>
      <c r="DH124" s="27">
        <f t="shared" si="49"/>
        <v>1.585999716166131E-2</v>
      </c>
      <c r="DI124" s="26">
        <v>38017</v>
      </c>
      <c r="DJ124" s="27">
        <v>7057.96</v>
      </c>
      <c r="DK124" s="27">
        <f t="shared" si="50"/>
        <v>1.9759579263711524E-2</v>
      </c>
      <c r="DL124" s="26">
        <v>38017</v>
      </c>
      <c r="DM124" s="27">
        <v>9246.83</v>
      </c>
      <c r="DN124" s="27">
        <f t="shared" si="51"/>
        <v>6.4598780078977125E-3</v>
      </c>
      <c r="DO124" s="26">
        <v>38017</v>
      </c>
      <c r="DP124" s="27">
        <v>5473.81</v>
      </c>
      <c r="DQ124" s="27">
        <f t="shared" si="52"/>
        <v>1.2109120762085146E-2</v>
      </c>
      <c r="DR124" s="26">
        <v>38017</v>
      </c>
      <c r="DS124" s="27">
        <v>5798.54</v>
      </c>
      <c r="DT124" s="27">
        <f t="shared" si="53"/>
        <v>9.5197306341032739E-3</v>
      </c>
      <c r="DU124" s="26">
        <v>38017</v>
      </c>
      <c r="DV124" s="27">
        <v>4651.08</v>
      </c>
      <c r="DW124" s="27">
        <f t="shared" si="54"/>
        <v>1.012935340671195E-2</v>
      </c>
      <c r="DX124" s="26">
        <v>38017</v>
      </c>
      <c r="DY124" s="27">
        <v>2932.94</v>
      </c>
      <c r="DZ124" s="27">
        <f t="shared" si="55"/>
        <v>1.3231351739767305E-2</v>
      </c>
      <c r="EA124" s="26">
        <v>38017</v>
      </c>
      <c r="EB124" s="27">
        <v>4282.97</v>
      </c>
      <c r="EC124" s="27">
        <f t="shared" si="56"/>
        <v>1.0229738654589982E-2</v>
      </c>
      <c r="ED124" s="26">
        <v>38017</v>
      </c>
      <c r="EE124" s="27">
        <v>8822.0300000000007</v>
      </c>
      <c r="EF124" s="27">
        <f t="shared" si="57"/>
        <v>2.3769902056352432E-2</v>
      </c>
      <c r="EG124" s="26">
        <v>38017</v>
      </c>
      <c r="EH124" s="27">
        <v>2579.69</v>
      </c>
      <c r="EI124" s="27">
        <f t="shared" si="58"/>
        <v>2.5652341591224426E-2</v>
      </c>
      <c r="EK124" s="26">
        <v>38016</v>
      </c>
      <c r="EL124" s="27">
        <v>87.2</v>
      </c>
      <c r="EM124" s="27">
        <f t="shared" si="59"/>
        <v>3.2213529682467712E-3</v>
      </c>
      <c r="EO124" s="26">
        <v>38016</v>
      </c>
      <c r="EP124" s="27">
        <v>4696.0213999999996</v>
      </c>
      <c r="EQ124" s="27">
        <f t="shared" si="60"/>
        <v>-1.8803861331875837E-2</v>
      </c>
      <c r="ES124" s="26">
        <v>38016</v>
      </c>
      <c r="ET124" s="27">
        <v>480.22590000000002</v>
      </c>
      <c r="EU124" s="27">
        <f t="shared" si="61"/>
        <v>3.2990455786219952E-2</v>
      </c>
      <c r="EW124" s="26">
        <v>38016</v>
      </c>
      <c r="EX124" s="27">
        <v>1096.6396</v>
      </c>
      <c r="EY124" s="27">
        <f t="shared" si="62"/>
        <v>1.6257588179588556E-2</v>
      </c>
      <c r="FA124" s="26">
        <v>38016</v>
      </c>
      <c r="FB124" s="27">
        <v>88.418999999999997</v>
      </c>
      <c r="FC124" s="27">
        <f t="shared" si="63"/>
        <v>2.7196263853713987E-2</v>
      </c>
      <c r="FE124" s="26">
        <v>38016</v>
      </c>
      <c r="FF124" s="27">
        <v>424.14890000000003</v>
      </c>
      <c r="FG124" s="27">
        <f t="shared" si="64"/>
        <v>2.9040538212766975E-2</v>
      </c>
      <c r="FI124" s="6" t="e">
        <f>VLOOKUP($A124,Funds!$A:$CD,MATCH(Factors!FI$1,Funds!$1:$1,0),FALSE)</f>
        <v>#N/A</v>
      </c>
      <c r="FJ124" s="6" t="e">
        <f>VLOOKUP($A124,Funds!$A:$CD,MATCH(Factors!FJ$1,Funds!$1:$1,0),FALSE)</f>
        <v>#DIV/0!</v>
      </c>
    </row>
    <row r="125" spans="1:166" x14ac:dyDescent="0.25">
      <c r="A125" s="26">
        <f t="shared" si="65"/>
        <v>37986</v>
      </c>
      <c r="B125" s="26">
        <v>37986</v>
      </c>
      <c r="C125" s="27">
        <v>605.42870000000005</v>
      </c>
      <c r="D125" s="27">
        <f t="shared" si="66"/>
        <v>6.1509210794619795E-2</v>
      </c>
      <c r="E125" s="26">
        <v>37986</v>
      </c>
      <c r="F125" s="27">
        <v>478.56439999999998</v>
      </c>
      <c r="G125" s="27">
        <f t="shared" si="67"/>
        <v>3.4563162877129683E-2</v>
      </c>
      <c r="H125" s="26">
        <v>37986</v>
      </c>
      <c r="I125" s="27">
        <v>1019.8570999999999</v>
      </c>
      <c r="J125" s="27">
        <f t="shared" si="68"/>
        <v>-4.670473963494326E-2</v>
      </c>
      <c r="K125" s="26">
        <v>37986</v>
      </c>
      <c r="L125" s="27">
        <v>1380.2275</v>
      </c>
      <c r="M125" s="27">
        <f t="shared" si="69"/>
        <v>2.2715433951845609E-2</v>
      </c>
      <c r="N125" s="26">
        <v>37986</v>
      </c>
      <c r="O125" s="27">
        <v>1179.1726000000001</v>
      </c>
      <c r="P125" s="27">
        <f t="shared" si="70"/>
        <v>5.1771703865154839E-2</v>
      </c>
      <c r="Q125" s="26"/>
      <c r="S125" s="27" t="e">
        <f t="shared" si="71"/>
        <v>#DIV/0!</v>
      </c>
      <c r="T125" s="26">
        <v>37986</v>
      </c>
      <c r="U125" s="27">
        <v>1149.5053</v>
      </c>
      <c r="V125" s="27">
        <f t="shared" si="72"/>
        <v>5.238481017015606E-2</v>
      </c>
      <c r="W125" s="26"/>
      <c r="Y125" s="27" t="e">
        <f t="shared" si="73"/>
        <v>#DIV/0!</v>
      </c>
      <c r="Z125" s="26">
        <v>37986</v>
      </c>
      <c r="AA125" s="27">
        <v>135.80000000000001</v>
      </c>
      <c r="AB125" s="27">
        <f t="shared" si="74"/>
        <v>1.0943199583116181E-2</v>
      </c>
      <c r="AC125" s="26">
        <v>37986</v>
      </c>
      <c r="AD125" s="27">
        <v>764.28800000000001</v>
      </c>
      <c r="AE125" s="27">
        <f t="shared" si="75"/>
        <v>2.874971901756429E-2</v>
      </c>
      <c r="AF125" s="26">
        <v>37986</v>
      </c>
      <c r="AG125" s="27">
        <v>153.45490000000001</v>
      </c>
      <c r="AH125" s="27">
        <f t="shared" si="76"/>
        <v>5.1586752280249781E-2</v>
      </c>
      <c r="AI125" s="26">
        <v>37986</v>
      </c>
      <c r="AJ125" s="27">
        <v>75.650000000000006</v>
      </c>
      <c r="AK125" s="27">
        <f t="shared" si="77"/>
        <v>-1.9188383249059915E-2</v>
      </c>
      <c r="AL125" s="26">
        <v>37986</v>
      </c>
      <c r="AM125" s="27">
        <v>116.51779999999999</v>
      </c>
      <c r="AN125" s="27">
        <f t="shared" si="78"/>
        <v>6.1169473289732768E-3</v>
      </c>
      <c r="AO125" s="26">
        <v>37986</v>
      </c>
      <c r="AP125" s="27">
        <v>238.99</v>
      </c>
      <c r="AQ125" s="27">
        <f t="shared" si="79"/>
        <v>5.9258930945838229E-2</v>
      </c>
      <c r="AR125" s="26">
        <v>37986</v>
      </c>
      <c r="AS125" s="27">
        <v>1158.4399000000001</v>
      </c>
      <c r="AT125" s="27">
        <f t="shared" si="80"/>
        <v>1.017632131988111E-2</v>
      </c>
      <c r="AU125" s="26">
        <v>37986</v>
      </c>
      <c r="AV125" s="27">
        <v>692.26</v>
      </c>
      <c r="AW125" s="27">
        <f t="shared" si="81"/>
        <v>2.2646359298598151E-2</v>
      </c>
      <c r="AY125" s="27">
        <f t="shared" si="82"/>
        <v>2.6946047917490112E-2</v>
      </c>
      <c r="AZ125" s="27">
        <f t="shared" si="83"/>
        <v>-2.9056269913309229E-2</v>
      </c>
      <c r="BA125" s="27">
        <f t="shared" si="47"/>
        <v>1.2470037978717041E-2</v>
      </c>
      <c r="BC125" s="26"/>
      <c r="BE125" s="27" t="e">
        <f t="shared" si="84"/>
        <v>#DIV/0!</v>
      </c>
      <c r="BF125" s="26">
        <v>37986</v>
      </c>
      <c r="BG125" s="27">
        <v>757.21</v>
      </c>
      <c r="BH125" s="27">
        <f t="shared" si="85"/>
        <v>2.7868273877396099E-2</v>
      </c>
      <c r="BI125" s="26"/>
      <c r="BK125" s="27" t="e">
        <f t="shared" si="86"/>
        <v>#DIV/0!</v>
      </c>
      <c r="BL125" s="26">
        <v>37986</v>
      </c>
      <c r="BM125" s="27">
        <v>271.22000000000003</v>
      </c>
      <c r="BN125" s="27">
        <f t="shared" si="45"/>
        <v>7.0174135818514838E-3</v>
      </c>
      <c r="BP125" s="26">
        <v>37955</v>
      </c>
      <c r="BQ125" s="27">
        <v>8.4100000000000008E-3</v>
      </c>
      <c r="BR125" s="27">
        <f t="shared" si="46"/>
        <v>8.4100000000000008E-3</v>
      </c>
      <c r="BT125" s="26">
        <v>37986</v>
      </c>
      <c r="BU125" s="27">
        <v>685.97</v>
      </c>
      <c r="BV125" s="27">
        <f t="shared" si="48"/>
        <v>1.3354408875363877E-2</v>
      </c>
      <c r="BX125" s="6">
        <f>VLOOKUP($A125,Replications!$A:$AK,MATCH(BX$2,Replications!$1:$1,0),FALSE)</f>
        <v>6.0100000000000001E-2</v>
      </c>
      <c r="BY125" s="6" t="str">
        <f>VLOOKUP($A125,Replications!$A:$AK,MATCH(BY$2,Replications!$1:$1,0),FALSE)</f>
        <v/>
      </c>
      <c r="BZ125" s="6">
        <f>VLOOKUP($A125,Replications!$A:$AK,MATCH(BZ$2,Replications!$1:$1,0),FALSE)</f>
        <v>-4.7000000000000002E-3</v>
      </c>
      <c r="CA125" s="6" t="str">
        <f>VLOOKUP($A125,Replications!$A:$AK,MATCH(CA$2,Replications!$1:$1,0),FALSE)</f>
        <v/>
      </c>
      <c r="CB125" s="6" t="str">
        <f>VLOOKUP($A125,Replications!$A:$AK,MATCH(CB$2,Replications!$1:$1,0),FALSE)</f>
        <v/>
      </c>
      <c r="CC125" s="6" t="str">
        <f>VLOOKUP($A125,Replications!$A:$AK,MATCH(CC$2,Replications!$1:$1,0),FALSE)</f>
        <v/>
      </c>
      <c r="CD125" s="6" t="str">
        <f>VLOOKUP($A125,Replications!$A:$AK,MATCH(CD$2,Replications!$1:$1,0),FALSE)</f>
        <v/>
      </c>
      <c r="CE125" s="6">
        <f>VLOOKUP($A125,Replications!$A:$AK,MATCH(CE$2,Replications!$1:$1,0),FALSE)</f>
        <v>5.2400000000000002E-2</v>
      </c>
      <c r="CF125" s="6">
        <f>VLOOKUP($A125,Replications!$A:$AK,MATCH(CF$2,Replications!$1:$1,0),FALSE)</f>
        <v>2.7699999999999999E-2</v>
      </c>
      <c r="CG125" s="6" t="str">
        <f>VLOOKUP($A125,Replications!$A:$AK,MATCH(CG$2,Replications!$1:$1,0),FALSE)</f>
        <v>NA</v>
      </c>
      <c r="CH125" s="113" t="e">
        <f>VLOOKUP($A125,'[1]Formated Data'!$A:$ZZ,MATCH(CH$1,'[1]Formated Data'!$1:$1,0),FALSE)</f>
        <v>#N/A</v>
      </c>
      <c r="CI125" s="113" t="e">
        <f>VLOOKUP($A125,'[1]Formated Data'!$A:$ZZ,MATCH(CI$1,'[1]Formated Data'!$1:$1,0),FALSE)</f>
        <v>#N/A</v>
      </c>
      <c r="CJ125" s="113" t="e">
        <f>VLOOKUP($A125,'[1]Formated Data'!$A:$ZZ,MATCH(CJ$1,'[1]Formated Data'!$1:$1,0),FALSE)</f>
        <v>#N/A</v>
      </c>
      <c r="CK125" s="113" t="e">
        <f>VLOOKUP($A125,'[1]Formated Data'!$A:$ZZ,MATCH(CK$1,'[1]Formated Data'!$1:$1,0),FALSE)</f>
        <v>#N/A</v>
      </c>
      <c r="CL125" s="113" t="e">
        <f>VLOOKUP($A125,'[1]Formated Data'!$A:$ZZ,MATCH(CL$1,'[1]Formated Data'!$1:$1,0),FALSE)</f>
        <v>#N/A</v>
      </c>
      <c r="CM125" s="113" t="e">
        <f>VLOOKUP($A125,'[1]Formated Data'!$A:$ZZ,MATCH(CM$1,'[1]Formated Data'!$1:$1,0),FALSE)</f>
        <v>#N/A</v>
      </c>
      <c r="CN125" s="113" t="e">
        <f>VLOOKUP($A125,'[1]Formated Data'!$A:$ZZ,MATCH(CN$1,'[1]Formated Data'!$1:$1,0),FALSE)</f>
        <v>#N/A</v>
      </c>
      <c r="CO125" s="113" t="e">
        <f>VLOOKUP($A125,'[1]Formated Data'!$A:$ZZ,MATCH(CO$1,'[1]Formated Data'!$1:$1,0),FALSE)</f>
        <v>#N/A</v>
      </c>
      <c r="CP125" s="113" t="e">
        <f>VLOOKUP($A125,'[1]Formated Data'!$A:$ZZ,MATCH(CP$1,'[1]Formated Data'!$1:$1,0),FALSE)</f>
        <v>#N/A</v>
      </c>
      <c r="CQ125" s="113" t="e">
        <f>VLOOKUP($A125,'[1]Formated Data'!$A:$ZZ,MATCH(CQ$1,'[1]Formated Data'!$1:$1,0),FALSE)</f>
        <v>#N/A</v>
      </c>
      <c r="CR125" s="113" t="e">
        <f>VLOOKUP($A125,'[1]Formated Data'!$A:$ZZ,MATCH(CR$1,'[1]Formated Data'!$1:$1,0),FALSE)</f>
        <v>#N/A</v>
      </c>
      <c r="CS125" s="113" t="e">
        <f>VLOOKUP($A125,'[1]Formated Data'!$A:$ZZ,MATCH(CS$1,'[1]Formated Data'!$1:$1,0),FALSE)</f>
        <v>#N/A</v>
      </c>
      <c r="CT125" s="113" t="e">
        <f>VLOOKUP($A125,'[1]Formated Data'!$A:$ZZ,MATCH(CT$1,'[1]Formated Data'!$1:$1,0),FALSE)</f>
        <v>#N/A</v>
      </c>
      <c r="CU125" s="113" t="e">
        <f>VLOOKUP($A125,'[1]Formated Data'!$A:$ZZ,MATCH(CU$1,'[1]Formated Data'!$1:$1,0),FALSE)</f>
        <v>#N/A</v>
      </c>
      <c r="CV125" s="113" t="e">
        <f>VLOOKUP($A125,'[1]Formated Data'!$A:$ZZ,MATCH(CV$1,'[1]Formated Data'!$1:$1,0),FALSE)</f>
        <v>#N/A</v>
      </c>
      <c r="CW125" s="113" t="e">
        <f>VLOOKUP($A125,'[1]Formated Data'!$A:$ZZ,MATCH(CW$1,'[1]Formated Data'!$1:$1,0),FALSE)</f>
        <v>#N/A</v>
      </c>
      <c r="CX125" s="113" t="e">
        <f>VLOOKUP($A125,'[1]Formated Data'!$A:$ZZ,MATCH(CX$1,'[1]Formated Data'!$1:$1,0),FALSE)</f>
        <v>#N/A</v>
      </c>
      <c r="CY125" s="113" t="e">
        <f>VLOOKUP($A125,'[1]Formated Data'!$A:$ZZ,MATCH(CY$1,'[1]Formated Data'!$1:$1,0),FALSE)</f>
        <v>#N/A</v>
      </c>
      <c r="CZ125" s="113" t="e">
        <f>VLOOKUP($A125,'[1]Formated Data'!$A:$ZZ,MATCH(CZ$1,'[1]Formated Data'!$1:$1,0),FALSE)</f>
        <v>#N/A</v>
      </c>
      <c r="DA125" s="113" t="e">
        <f>VLOOKUP($A125,'[1]Formated Data'!$A:$ZZ,MATCH(DA$1,'[1]Formated Data'!$1:$1,0),FALSE)</f>
        <v>#N/A</v>
      </c>
      <c r="DB125" s="113" t="e">
        <f>VLOOKUP($A125,'[1]Formated Data'!$A:$ZZ,MATCH(DB$1,'[1]Formated Data'!$1:$1,0),FALSE)</f>
        <v>#N/A</v>
      </c>
      <c r="DC125" s="113" t="e">
        <f>VLOOKUP($A125,'[1]Formated Data'!$A:$ZZ,MATCH(DC$1,'[1]Formated Data'!$1:$1,0),FALSE)</f>
        <v>#N/A</v>
      </c>
      <c r="DD125" s="113" t="e">
        <f>VLOOKUP($A125,'[1]Formated Data'!$A:$ZZ,MATCH(DD$1,'[1]Formated Data'!$1:$1,0),FALSE)</f>
        <v>#N/A</v>
      </c>
      <c r="DF125" s="26">
        <v>37986</v>
      </c>
      <c r="DG125" s="27">
        <v>3939.6287000000002</v>
      </c>
      <c r="DH125" s="27">
        <f t="shared" si="49"/>
        <v>1.5460005624735151E-2</v>
      </c>
      <c r="DI125" s="26">
        <v>37986</v>
      </c>
      <c r="DJ125" s="27">
        <v>6921.2</v>
      </c>
      <c r="DK125" s="27">
        <f t="shared" si="50"/>
        <v>1.874039576795572E-2</v>
      </c>
      <c r="DL125" s="26">
        <v>37986</v>
      </c>
      <c r="DM125" s="27">
        <v>9187.48</v>
      </c>
      <c r="DN125" s="27">
        <f t="shared" si="51"/>
        <v>3.3820491238809369E-2</v>
      </c>
      <c r="DO125" s="26">
        <v>37986</v>
      </c>
      <c r="DP125" s="27">
        <v>5408.32</v>
      </c>
      <c r="DQ125" s="27">
        <f t="shared" si="52"/>
        <v>1.2331444059268781E-2</v>
      </c>
      <c r="DR125" s="26">
        <v>37986</v>
      </c>
      <c r="DS125" s="27">
        <v>5743.86</v>
      </c>
      <c r="DT125" s="27">
        <f t="shared" si="53"/>
        <v>1.9961111259089614E-2</v>
      </c>
      <c r="DU125" s="26">
        <v>37986</v>
      </c>
      <c r="DV125" s="27">
        <v>4604.4399999999996</v>
      </c>
      <c r="DW125" s="27">
        <f t="shared" si="54"/>
        <v>8.7899183229922517E-3</v>
      </c>
      <c r="DX125" s="26">
        <v>37986</v>
      </c>
      <c r="DY125" s="27">
        <v>2894.64</v>
      </c>
      <c r="DZ125" s="27">
        <f t="shared" si="55"/>
        <v>1.6808405256446779E-2</v>
      </c>
      <c r="EA125" s="26">
        <v>37986</v>
      </c>
      <c r="EB125" s="27">
        <v>4239.6000000000004</v>
      </c>
      <c r="EC125" s="27">
        <f t="shared" si="56"/>
        <v>6.9304249932311546E-3</v>
      </c>
      <c r="ED125" s="26">
        <v>37986</v>
      </c>
      <c r="EE125" s="27">
        <v>8617.2000000000007</v>
      </c>
      <c r="EF125" s="27">
        <f t="shared" si="57"/>
        <v>2.48493743057423E-2</v>
      </c>
      <c r="EG125" s="26">
        <v>37986</v>
      </c>
      <c r="EH125" s="27">
        <v>2515.17</v>
      </c>
      <c r="EI125" s="27">
        <f t="shared" si="58"/>
        <v>-3.4707777157051423E-3</v>
      </c>
      <c r="EK125" s="26">
        <v>37986</v>
      </c>
      <c r="EL125" s="27">
        <v>86.92</v>
      </c>
      <c r="EM125" s="27">
        <f t="shared" si="59"/>
        <v>-3.6684029701873011E-2</v>
      </c>
      <c r="EO125" s="26">
        <v>37986</v>
      </c>
      <c r="EP125" s="27">
        <v>4786.0169999999998</v>
      </c>
      <c r="EQ125" s="27">
        <f t="shared" si="60"/>
        <v>3.164015760370642E-2</v>
      </c>
      <c r="ES125" s="26">
        <v>37986</v>
      </c>
      <c r="ET125" s="27">
        <v>464.88900000000001</v>
      </c>
      <c r="EU125" s="27">
        <f t="shared" si="61"/>
        <v>7.6007655597189139E-2</v>
      </c>
      <c r="EW125" s="26">
        <v>37986</v>
      </c>
      <c r="EX125" s="27">
        <v>1079.0961</v>
      </c>
      <c r="EY125" s="27">
        <f t="shared" si="62"/>
        <v>6.3024341286523011E-2</v>
      </c>
      <c r="FA125" s="26">
        <v>37986</v>
      </c>
      <c r="FB125" s="27">
        <v>86.078000000000003</v>
      </c>
      <c r="FC125" s="27">
        <f t="shared" si="63"/>
        <v>2.867891517742982E-2</v>
      </c>
      <c r="FE125" s="26">
        <v>37986</v>
      </c>
      <c r="FF125" s="27">
        <v>412.17899999999997</v>
      </c>
      <c r="FG125" s="27">
        <f t="shared" si="64"/>
        <v>4.2304231788712565E-2</v>
      </c>
      <c r="FI125" s="6" t="e">
        <f>VLOOKUP($A125,Funds!$A:$CD,MATCH(Factors!FI$1,Funds!$1:$1,0),FALSE)</f>
        <v>#N/A</v>
      </c>
      <c r="FJ125" s="6" t="e">
        <f>VLOOKUP($A125,Funds!$A:$CD,MATCH(Factors!FJ$1,Funds!$1:$1,0),FALSE)</f>
        <v>#DIV/0!</v>
      </c>
    </row>
    <row r="126" spans="1:166" x14ac:dyDescent="0.25">
      <c r="A126" s="26">
        <f t="shared" si="65"/>
        <v>37955</v>
      </c>
      <c r="B126" s="26">
        <v>37953</v>
      </c>
      <c r="C126" s="27">
        <v>570.34709999999995</v>
      </c>
      <c r="D126" s="27">
        <f t="shared" si="66"/>
        <v>1.3542100195725659E-2</v>
      </c>
      <c r="E126" s="26">
        <v>37953</v>
      </c>
      <c r="F126" s="27">
        <v>462.5763</v>
      </c>
      <c r="G126" s="27">
        <f t="shared" si="67"/>
        <v>1.0449712478906914E-2</v>
      </c>
      <c r="H126" s="26">
        <v>37953</v>
      </c>
      <c r="I126" s="27">
        <v>1069.8228999999999</v>
      </c>
      <c r="J126" s="27">
        <f t="shared" si="68"/>
        <v>9.2248992282488729E-3</v>
      </c>
      <c r="K126" s="26">
        <v>37953</v>
      </c>
      <c r="L126" s="27">
        <v>1349.5714</v>
      </c>
      <c r="M126" s="27">
        <f t="shared" si="69"/>
        <v>3.6482722413046842E-2</v>
      </c>
      <c r="N126" s="26">
        <v>37953</v>
      </c>
      <c r="O126" s="27">
        <v>1121.1297999999999</v>
      </c>
      <c r="P126" s="27">
        <f t="shared" si="70"/>
        <v>6.468301355405881E-3</v>
      </c>
      <c r="Q126" s="26"/>
      <c r="S126" s="27" t="e">
        <f t="shared" si="71"/>
        <v>#DIV/0!</v>
      </c>
      <c r="T126" s="26">
        <v>37953</v>
      </c>
      <c r="U126" s="27">
        <v>1092.2861</v>
      </c>
      <c r="V126" s="27">
        <f t="shared" si="72"/>
        <v>8.7727310382623713E-3</v>
      </c>
      <c r="W126" s="26"/>
      <c r="Y126" s="27" t="e">
        <f t="shared" si="73"/>
        <v>#DIV/0!</v>
      </c>
      <c r="Z126" s="26">
        <v>37953</v>
      </c>
      <c r="AA126" s="27">
        <v>134.33000000000001</v>
      </c>
      <c r="AB126" s="27">
        <f t="shared" si="74"/>
        <v>1.9969627942293178E-2</v>
      </c>
      <c r="AC126" s="26">
        <v>37953</v>
      </c>
      <c r="AD126" s="27">
        <v>742.92899999999997</v>
      </c>
      <c r="AE126" s="27">
        <f t="shared" si="75"/>
        <v>-1.9359922702865462E-2</v>
      </c>
      <c r="AF126" s="26">
        <v>37953</v>
      </c>
      <c r="AG126" s="27">
        <v>145.92699999999999</v>
      </c>
      <c r="AH126" s="27">
        <f t="shared" si="76"/>
        <v>1.4418905992792608E-2</v>
      </c>
      <c r="AI126" s="26">
        <v>37953</v>
      </c>
      <c r="AJ126" s="27">
        <v>77.13</v>
      </c>
      <c r="AK126" s="27">
        <f t="shared" si="77"/>
        <v>7.0505287896591717E-3</v>
      </c>
      <c r="AL126" s="26">
        <v>37953</v>
      </c>
      <c r="AM126" s="27">
        <v>115.8094</v>
      </c>
      <c r="AN126" s="27">
        <f t="shared" si="78"/>
        <v>-1.3624518614714365E-3</v>
      </c>
      <c r="AO126" s="26">
        <v>37953</v>
      </c>
      <c r="AP126" s="27">
        <v>225.62</v>
      </c>
      <c r="AQ126" s="27">
        <f t="shared" si="79"/>
        <v>8.4927588056500358E-3</v>
      </c>
      <c r="AR126" s="26">
        <v>37953</v>
      </c>
      <c r="AS126" s="27">
        <v>1146.77</v>
      </c>
      <c r="AT126" s="27">
        <f t="shared" si="80"/>
        <v>2.3950420880571865E-3</v>
      </c>
      <c r="AU126" s="26">
        <v>37953</v>
      </c>
      <c r="AV126" s="27">
        <v>676.93</v>
      </c>
      <c r="AW126" s="27">
        <f t="shared" si="81"/>
        <v>1.5161512852043924E-2</v>
      </c>
      <c r="AY126" s="27">
        <f t="shared" si="82"/>
        <v>3.0923877168187452E-3</v>
      </c>
      <c r="AZ126" s="27">
        <f t="shared" si="83"/>
        <v>3.0014421057640961E-2</v>
      </c>
      <c r="BA126" s="27">
        <f t="shared" si="47"/>
        <v>1.2766470763986737E-2</v>
      </c>
      <c r="BC126" s="26"/>
      <c r="BE126" s="27" t="e">
        <f t="shared" si="84"/>
        <v>#DIV/0!</v>
      </c>
      <c r="BF126" s="26">
        <v>37953</v>
      </c>
      <c r="BG126" s="27">
        <v>736.68</v>
      </c>
      <c r="BH126" s="27">
        <f t="shared" si="85"/>
        <v>6.2834662878372693E-3</v>
      </c>
      <c r="BI126" s="26"/>
      <c r="BK126" s="27" t="e">
        <f t="shared" si="86"/>
        <v>#DIV/0!</v>
      </c>
      <c r="BL126" s="26">
        <v>37955</v>
      </c>
      <c r="BM126" s="27">
        <v>269.33</v>
      </c>
      <c r="BN126" s="27">
        <f t="shared" si="45"/>
        <v>1.2518796992481152E-2</v>
      </c>
      <c r="BP126" s="26">
        <v>37925</v>
      </c>
      <c r="BQ126" s="27">
        <v>1.217E-2</v>
      </c>
      <c r="BR126" s="27">
        <f t="shared" si="46"/>
        <v>1.217E-2</v>
      </c>
      <c r="BT126" s="26">
        <v>37953</v>
      </c>
      <c r="BU126" s="27">
        <v>676.93</v>
      </c>
      <c r="BV126" s="27">
        <f t="shared" si="48"/>
        <v>2.1303239238997573E-2</v>
      </c>
      <c r="BX126" s="6">
        <f>VLOOKUP($A126,Replications!$A:$AK,MATCH(BX$2,Replications!$1:$1,0),FALSE)</f>
        <v>5.8500000000000003E-2</v>
      </c>
      <c r="BY126" s="6" t="str">
        <f>VLOOKUP($A126,Replications!$A:$AK,MATCH(BY$2,Replications!$1:$1,0),FALSE)</f>
        <v/>
      </c>
      <c r="BZ126" s="6">
        <f>VLOOKUP($A126,Replications!$A:$AK,MATCH(BZ$2,Replications!$1:$1,0),FALSE)</f>
        <v>6.8900000000000003E-2</v>
      </c>
      <c r="CA126" s="6" t="str">
        <f>VLOOKUP($A126,Replications!$A:$AK,MATCH(CA$2,Replications!$1:$1,0),FALSE)</f>
        <v/>
      </c>
      <c r="CB126" s="6" t="str">
        <f>VLOOKUP($A126,Replications!$A:$AK,MATCH(CB$2,Replications!$1:$1,0),FALSE)</f>
        <v/>
      </c>
      <c r="CC126" s="6" t="str">
        <f>VLOOKUP($A126,Replications!$A:$AK,MATCH(CC$2,Replications!$1:$1,0),FALSE)</f>
        <v/>
      </c>
      <c r="CD126" s="6" t="str">
        <f>VLOOKUP($A126,Replications!$A:$AK,MATCH(CD$2,Replications!$1:$1,0),FALSE)</f>
        <v/>
      </c>
      <c r="CE126" s="6">
        <f>VLOOKUP($A126,Replications!$A:$AK,MATCH(CE$2,Replications!$1:$1,0),FALSE)</f>
        <v>8.6E-3</v>
      </c>
      <c r="CF126" s="6">
        <f>VLOOKUP($A126,Replications!$A:$AK,MATCH(CF$2,Replications!$1:$1,0),FALSE)</f>
        <v>6.3700000000000007E-2</v>
      </c>
      <c r="CG126" s="6" t="str">
        <f>VLOOKUP($A126,Replications!$A:$AK,MATCH(CG$2,Replications!$1:$1,0),FALSE)</f>
        <v>NA</v>
      </c>
      <c r="CH126" s="113" t="e">
        <f>VLOOKUP($A126,'[1]Formated Data'!$A:$ZZ,MATCH(CH$1,'[1]Formated Data'!$1:$1,0),FALSE)</f>
        <v>#N/A</v>
      </c>
      <c r="CI126" s="113" t="e">
        <f>VLOOKUP($A126,'[1]Formated Data'!$A:$ZZ,MATCH(CI$1,'[1]Formated Data'!$1:$1,0),FALSE)</f>
        <v>#N/A</v>
      </c>
      <c r="CJ126" s="113" t="e">
        <f>VLOOKUP($A126,'[1]Formated Data'!$A:$ZZ,MATCH(CJ$1,'[1]Formated Data'!$1:$1,0),FALSE)</f>
        <v>#N/A</v>
      </c>
      <c r="CK126" s="113" t="e">
        <f>VLOOKUP($A126,'[1]Formated Data'!$A:$ZZ,MATCH(CK$1,'[1]Formated Data'!$1:$1,0),FALSE)</f>
        <v>#N/A</v>
      </c>
      <c r="CL126" s="113" t="e">
        <f>VLOOKUP($A126,'[1]Formated Data'!$A:$ZZ,MATCH(CL$1,'[1]Formated Data'!$1:$1,0),FALSE)</f>
        <v>#N/A</v>
      </c>
      <c r="CM126" s="113" t="e">
        <f>VLOOKUP($A126,'[1]Formated Data'!$A:$ZZ,MATCH(CM$1,'[1]Formated Data'!$1:$1,0),FALSE)</f>
        <v>#N/A</v>
      </c>
      <c r="CN126" s="113" t="e">
        <f>VLOOKUP($A126,'[1]Formated Data'!$A:$ZZ,MATCH(CN$1,'[1]Formated Data'!$1:$1,0),FALSE)</f>
        <v>#N/A</v>
      </c>
      <c r="CO126" s="113" t="e">
        <f>VLOOKUP($A126,'[1]Formated Data'!$A:$ZZ,MATCH(CO$1,'[1]Formated Data'!$1:$1,0),FALSE)</f>
        <v>#N/A</v>
      </c>
      <c r="CP126" s="113" t="e">
        <f>VLOOKUP($A126,'[1]Formated Data'!$A:$ZZ,MATCH(CP$1,'[1]Formated Data'!$1:$1,0),FALSE)</f>
        <v>#N/A</v>
      </c>
      <c r="CQ126" s="113" t="e">
        <f>VLOOKUP($A126,'[1]Formated Data'!$A:$ZZ,MATCH(CQ$1,'[1]Formated Data'!$1:$1,0),FALSE)</f>
        <v>#N/A</v>
      </c>
      <c r="CR126" s="113" t="e">
        <f>VLOOKUP($A126,'[1]Formated Data'!$A:$ZZ,MATCH(CR$1,'[1]Formated Data'!$1:$1,0),FALSE)</f>
        <v>#N/A</v>
      </c>
      <c r="CS126" s="113" t="e">
        <f>VLOOKUP($A126,'[1]Formated Data'!$A:$ZZ,MATCH(CS$1,'[1]Formated Data'!$1:$1,0),FALSE)</f>
        <v>#N/A</v>
      </c>
      <c r="CT126" s="113" t="e">
        <f>VLOOKUP($A126,'[1]Formated Data'!$A:$ZZ,MATCH(CT$1,'[1]Formated Data'!$1:$1,0),FALSE)</f>
        <v>#N/A</v>
      </c>
      <c r="CU126" s="113" t="e">
        <f>VLOOKUP($A126,'[1]Formated Data'!$A:$ZZ,MATCH(CU$1,'[1]Formated Data'!$1:$1,0),FALSE)</f>
        <v>#N/A</v>
      </c>
      <c r="CV126" s="113" t="e">
        <f>VLOOKUP($A126,'[1]Formated Data'!$A:$ZZ,MATCH(CV$1,'[1]Formated Data'!$1:$1,0),FALSE)</f>
        <v>#N/A</v>
      </c>
      <c r="CW126" s="113" t="e">
        <f>VLOOKUP($A126,'[1]Formated Data'!$A:$ZZ,MATCH(CW$1,'[1]Formated Data'!$1:$1,0),FALSE)</f>
        <v>#N/A</v>
      </c>
      <c r="CX126" s="113" t="e">
        <f>VLOOKUP($A126,'[1]Formated Data'!$A:$ZZ,MATCH(CX$1,'[1]Formated Data'!$1:$1,0),FALSE)</f>
        <v>#N/A</v>
      </c>
      <c r="CY126" s="113" t="e">
        <f>VLOOKUP($A126,'[1]Formated Data'!$A:$ZZ,MATCH(CY$1,'[1]Formated Data'!$1:$1,0),FALSE)</f>
        <v>#N/A</v>
      </c>
      <c r="CZ126" s="113" t="e">
        <f>VLOOKUP($A126,'[1]Formated Data'!$A:$ZZ,MATCH(CZ$1,'[1]Formated Data'!$1:$1,0),FALSE)</f>
        <v>#N/A</v>
      </c>
      <c r="DA126" s="113" t="e">
        <f>VLOOKUP($A126,'[1]Formated Data'!$A:$ZZ,MATCH(DA$1,'[1]Formated Data'!$1:$1,0),FALSE)</f>
        <v>#N/A</v>
      </c>
      <c r="DB126" s="113" t="e">
        <f>VLOOKUP($A126,'[1]Formated Data'!$A:$ZZ,MATCH(DB$1,'[1]Formated Data'!$1:$1,0),FALSE)</f>
        <v>#N/A</v>
      </c>
      <c r="DC126" s="113" t="e">
        <f>VLOOKUP($A126,'[1]Formated Data'!$A:$ZZ,MATCH(DC$1,'[1]Formated Data'!$1:$1,0),FALSE)</f>
        <v>#N/A</v>
      </c>
      <c r="DD126" s="113" t="e">
        <f>VLOOKUP($A126,'[1]Formated Data'!$A:$ZZ,MATCH(DD$1,'[1]Formated Data'!$1:$1,0),FALSE)</f>
        <v>#N/A</v>
      </c>
      <c r="DF126" s="26">
        <v>37955</v>
      </c>
      <c r="DG126" s="27">
        <v>3879.6493</v>
      </c>
      <c r="DH126" s="27">
        <f t="shared" si="49"/>
        <v>6.2099920808265097E-3</v>
      </c>
      <c r="DI126" s="26">
        <v>37955</v>
      </c>
      <c r="DJ126" s="27">
        <v>6793.88</v>
      </c>
      <c r="DK126" s="27">
        <f t="shared" si="50"/>
        <v>1.0548924878327481E-2</v>
      </c>
      <c r="DL126" s="26">
        <v>37955</v>
      </c>
      <c r="DM126" s="27">
        <v>8886.92</v>
      </c>
      <c r="DN126" s="27">
        <f t="shared" si="51"/>
        <v>1.9301449863582398E-3</v>
      </c>
      <c r="DO126" s="26">
        <v>37955</v>
      </c>
      <c r="DP126" s="27">
        <v>5342.44</v>
      </c>
      <c r="DQ126" s="27">
        <f t="shared" si="52"/>
        <v>4.8300092537558736E-3</v>
      </c>
      <c r="DR126" s="26">
        <v>37955</v>
      </c>
      <c r="DS126" s="27">
        <v>5631.45</v>
      </c>
      <c r="DT126" s="27">
        <f t="shared" si="53"/>
        <v>6.8386612314954576E-3</v>
      </c>
      <c r="DU126" s="26">
        <v>37955</v>
      </c>
      <c r="DV126" s="27">
        <v>4564.32</v>
      </c>
      <c r="DW126" s="27">
        <f t="shared" si="54"/>
        <v>8.1213901558236934E-3</v>
      </c>
      <c r="DX126" s="26">
        <v>37955</v>
      </c>
      <c r="DY126" s="27">
        <v>2846.79</v>
      </c>
      <c r="DZ126" s="27">
        <f t="shared" si="55"/>
        <v>1.1900572635081152E-2</v>
      </c>
      <c r="EA126" s="26">
        <v>37955</v>
      </c>
      <c r="EB126" s="27">
        <v>4210.42</v>
      </c>
      <c r="EC126" s="27">
        <f t="shared" si="56"/>
        <v>2.9012157475514222E-3</v>
      </c>
      <c r="ED126" s="26">
        <v>37955</v>
      </c>
      <c r="EE126" s="27">
        <v>8408.26</v>
      </c>
      <c r="EF126" s="27">
        <f t="shared" si="57"/>
        <v>2.5200022434701541E-2</v>
      </c>
      <c r="EG126" s="26">
        <v>37955</v>
      </c>
      <c r="EH126" s="27">
        <v>2523.9299999999998</v>
      </c>
      <c r="EI126" s="27">
        <f t="shared" si="58"/>
        <v>2.545006886632617E-2</v>
      </c>
      <c r="EK126" s="26">
        <v>37953</v>
      </c>
      <c r="EL126" s="27">
        <v>90.23</v>
      </c>
      <c r="EM126" s="27">
        <f t="shared" si="59"/>
        <v>-2.6959991372802805E-2</v>
      </c>
      <c r="EO126" s="26">
        <v>37953</v>
      </c>
      <c r="EP126" s="27">
        <v>4639.2309999999998</v>
      </c>
      <c r="EQ126" s="27">
        <f t="shared" si="60"/>
        <v>1.6053436274271249E-2</v>
      </c>
      <c r="ES126" s="26">
        <v>37953</v>
      </c>
      <c r="ET126" s="27">
        <v>432.04989999999998</v>
      </c>
      <c r="EU126" s="27">
        <f t="shared" si="61"/>
        <v>1.1505719263727565E-2</v>
      </c>
      <c r="EW126" s="26">
        <v>37953</v>
      </c>
      <c r="EX126" s="27">
        <v>1015.1189000000001</v>
      </c>
      <c r="EY126" s="27">
        <f t="shared" si="62"/>
        <v>1.5383305812833648E-2</v>
      </c>
      <c r="FA126" s="26">
        <v>37953</v>
      </c>
      <c r="FB126" s="27">
        <v>83.678200000000004</v>
      </c>
      <c r="FC126" s="27">
        <f t="shared" si="63"/>
        <v>1.0922498704304839E-2</v>
      </c>
      <c r="FE126" s="26">
        <v>37953</v>
      </c>
      <c r="FF126" s="27">
        <v>395.44979999999998</v>
      </c>
      <c r="FG126" s="27">
        <f t="shared" si="64"/>
        <v>3.0844810920886534E-2</v>
      </c>
      <c r="FI126" s="6" t="e">
        <f>VLOOKUP($A126,Funds!$A:$CD,MATCH(Factors!FI$1,Funds!$1:$1,0),FALSE)</f>
        <v>#N/A</v>
      </c>
      <c r="FJ126" s="6" t="e">
        <f>VLOOKUP($A126,Funds!$A:$CD,MATCH(Factors!FJ$1,Funds!$1:$1,0),FALSE)</f>
        <v>#DIV/0!</v>
      </c>
    </row>
    <row r="127" spans="1:166" x14ac:dyDescent="0.25">
      <c r="A127" s="26">
        <f t="shared" si="65"/>
        <v>37925</v>
      </c>
      <c r="B127" s="26">
        <v>37925</v>
      </c>
      <c r="C127" s="27">
        <v>562.72659999999996</v>
      </c>
      <c r="D127" s="27">
        <f t="shared" si="66"/>
        <v>6.1094227388513556E-2</v>
      </c>
      <c r="E127" s="26">
        <v>37925</v>
      </c>
      <c r="F127" s="27">
        <v>457.79250000000002</v>
      </c>
      <c r="G127" s="27">
        <f t="shared" si="67"/>
        <v>5.6157443401906981E-2</v>
      </c>
      <c r="H127" s="26">
        <v>37925</v>
      </c>
      <c r="I127" s="27">
        <v>1060.0441000000001</v>
      </c>
      <c r="J127" s="27">
        <f t="shared" si="68"/>
        <v>1.2306557219871062E-2</v>
      </c>
      <c r="K127" s="26">
        <v>37925</v>
      </c>
      <c r="L127" s="27">
        <v>1302.0684000000001</v>
      </c>
      <c r="M127" s="27">
        <f t="shared" si="69"/>
        <v>8.0309400288864019E-2</v>
      </c>
      <c r="N127" s="26">
        <v>37925</v>
      </c>
      <c r="O127" s="27">
        <v>1113.9246000000001</v>
      </c>
      <c r="P127" s="27">
        <f t="shared" si="70"/>
        <v>5.2315922466462883E-2</v>
      </c>
      <c r="Q127" s="26"/>
      <c r="S127" s="27" t="e">
        <f t="shared" si="71"/>
        <v>#DIV/0!</v>
      </c>
      <c r="T127" s="26">
        <v>37925</v>
      </c>
      <c r="U127" s="27">
        <v>1082.7871</v>
      </c>
      <c r="V127" s="27">
        <f t="shared" si="72"/>
        <v>5.6513613800644347E-2</v>
      </c>
      <c r="W127" s="26"/>
      <c r="Y127" s="27" t="e">
        <f t="shared" si="73"/>
        <v>#DIV/0!</v>
      </c>
      <c r="Z127" s="26">
        <v>37925</v>
      </c>
      <c r="AA127" s="27">
        <v>131.69999999999999</v>
      </c>
      <c r="AB127" s="27">
        <f t="shared" si="74"/>
        <v>2.7942553855760055E-2</v>
      </c>
      <c r="AC127" s="26">
        <v>37925</v>
      </c>
      <c r="AD127" s="27">
        <v>757.596</v>
      </c>
      <c r="AE127" s="27">
        <f t="shared" si="75"/>
        <v>-2.3216950085532817E-3</v>
      </c>
      <c r="AF127" s="26">
        <v>37925</v>
      </c>
      <c r="AG127" s="27">
        <v>143.8528</v>
      </c>
      <c r="AH127" s="27">
        <f t="shared" si="76"/>
        <v>2.8912706842476155E-2</v>
      </c>
      <c r="AI127" s="26">
        <v>37925</v>
      </c>
      <c r="AJ127" s="27">
        <v>76.59</v>
      </c>
      <c r="AK127" s="27">
        <f t="shared" si="77"/>
        <v>6.5822432507653739E-2</v>
      </c>
      <c r="AL127" s="26">
        <v>37925</v>
      </c>
      <c r="AM127" s="27">
        <v>115.9674</v>
      </c>
      <c r="AN127" s="27">
        <f t="shared" si="78"/>
        <v>-5.6905919604633981E-3</v>
      </c>
      <c r="AO127" s="26">
        <v>37925</v>
      </c>
      <c r="AP127" s="27">
        <v>223.72</v>
      </c>
      <c r="AQ127" s="27">
        <f t="shared" si="79"/>
        <v>2.959178977403476E-2</v>
      </c>
      <c r="AR127" s="26">
        <v>37925</v>
      </c>
      <c r="AS127" s="27">
        <v>1144.03</v>
      </c>
      <c r="AT127" s="27">
        <f t="shared" si="80"/>
        <v>-9.3262902667128333E-3</v>
      </c>
      <c r="AU127" s="26">
        <v>37925</v>
      </c>
      <c r="AV127" s="27">
        <v>666.82</v>
      </c>
      <c r="AW127" s="27">
        <f t="shared" si="81"/>
        <v>2.0195220464490182E-2</v>
      </c>
      <c r="AY127" s="27">
        <f t="shared" si="82"/>
        <v>4.9367839866065744E-3</v>
      </c>
      <c r="AZ127" s="27">
        <f t="shared" si="83"/>
        <v>2.7993477822401136E-2</v>
      </c>
      <c r="BA127" s="27">
        <f t="shared" si="47"/>
        <v>2.9521510731203016E-2</v>
      </c>
      <c r="BC127" s="26"/>
      <c r="BE127" s="27" t="e">
        <f t="shared" si="84"/>
        <v>#DIV/0!</v>
      </c>
      <c r="BF127" s="26">
        <v>37925</v>
      </c>
      <c r="BG127" s="27">
        <v>732.08</v>
      </c>
      <c r="BH127" s="27">
        <f t="shared" si="85"/>
        <v>1.4143820909582105E-2</v>
      </c>
      <c r="BI127" s="26"/>
      <c r="BK127" s="27" t="e">
        <f t="shared" si="86"/>
        <v>#DIV/0!</v>
      </c>
      <c r="BL127" s="26">
        <v>37925</v>
      </c>
      <c r="BM127" s="27">
        <v>266</v>
      </c>
      <c r="BN127" s="27">
        <f t="shared" si="45"/>
        <v>1.6741839308921369E-2</v>
      </c>
      <c r="BP127" s="26">
        <v>37894</v>
      </c>
      <c r="BQ127" s="27">
        <v>1.354E-2</v>
      </c>
      <c r="BR127" s="27">
        <f t="shared" si="46"/>
        <v>1.354E-2</v>
      </c>
      <c r="BT127" s="26">
        <v>37925</v>
      </c>
      <c r="BU127" s="27">
        <v>662.81</v>
      </c>
      <c r="BV127" s="27">
        <f t="shared" si="48"/>
        <v>4.9397571286078357E-2</v>
      </c>
      <c r="BX127" s="6">
        <f>VLOOKUP($A127,Replications!$A:$AK,MATCH(BX$2,Replications!$1:$1,0),FALSE)</f>
        <v>0.12790000000000001</v>
      </c>
      <c r="BY127" s="6" t="str">
        <f>VLOOKUP($A127,Replications!$A:$AK,MATCH(BY$2,Replications!$1:$1,0),FALSE)</f>
        <v/>
      </c>
      <c r="BZ127" s="6">
        <f>VLOOKUP($A127,Replications!$A:$AK,MATCH(BZ$2,Replications!$1:$1,0),FALSE)</f>
        <v>0.1045</v>
      </c>
      <c r="CA127" s="6" t="str">
        <f>VLOOKUP($A127,Replications!$A:$AK,MATCH(CA$2,Replications!$1:$1,0),FALSE)</f>
        <v/>
      </c>
      <c r="CB127" s="6" t="str">
        <f>VLOOKUP($A127,Replications!$A:$AK,MATCH(CB$2,Replications!$1:$1,0),FALSE)</f>
        <v/>
      </c>
      <c r="CC127" s="6" t="str">
        <f>VLOOKUP($A127,Replications!$A:$AK,MATCH(CC$2,Replications!$1:$1,0),FALSE)</f>
        <v/>
      </c>
      <c r="CD127" s="6" t="str">
        <f>VLOOKUP($A127,Replications!$A:$AK,MATCH(CD$2,Replications!$1:$1,0),FALSE)</f>
        <v/>
      </c>
      <c r="CE127" s="6">
        <f>VLOOKUP($A127,Replications!$A:$AK,MATCH(CE$2,Replications!$1:$1,0),FALSE)</f>
        <v>5.6500000000000002E-2</v>
      </c>
      <c r="CF127" s="6">
        <f>VLOOKUP($A127,Replications!$A:$AK,MATCH(CF$2,Replications!$1:$1,0),FALSE)</f>
        <v>0.1162</v>
      </c>
      <c r="CG127" s="6" t="str">
        <f>VLOOKUP($A127,Replications!$A:$AK,MATCH(CG$2,Replications!$1:$1,0),FALSE)</f>
        <v>NA</v>
      </c>
      <c r="CH127" s="113" t="e">
        <f>VLOOKUP($A127,'[1]Formated Data'!$A:$ZZ,MATCH(CH$1,'[1]Formated Data'!$1:$1,0),FALSE)</f>
        <v>#N/A</v>
      </c>
      <c r="CI127" s="113" t="e">
        <f>VLOOKUP($A127,'[1]Formated Data'!$A:$ZZ,MATCH(CI$1,'[1]Formated Data'!$1:$1,0),FALSE)</f>
        <v>#N/A</v>
      </c>
      <c r="CJ127" s="113" t="e">
        <f>VLOOKUP($A127,'[1]Formated Data'!$A:$ZZ,MATCH(CJ$1,'[1]Formated Data'!$1:$1,0),FALSE)</f>
        <v>#N/A</v>
      </c>
      <c r="CK127" s="113" t="e">
        <f>VLOOKUP($A127,'[1]Formated Data'!$A:$ZZ,MATCH(CK$1,'[1]Formated Data'!$1:$1,0),FALSE)</f>
        <v>#N/A</v>
      </c>
      <c r="CL127" s="113" t="e">
        <f>VLOOKUP($A127,'[1]Formated Data'!$A:$ZZ,MATCH(CL$1,'[1]Formated Data'!$1:$1,0),FALSE)</f>
        <v>#N/A</v>
      </c>
      <c r="CM127" s="113" t="e">
        <f>VLOOKUP($A127,'[1]Formated Data'!$A:$ZZ,MATCH(CM$1,'[1]Formated Data'!$1:$1,0),FALSE)</f>
        <v>#N/A</v>
      </c>
      <c r="CN127" s="113" t="e">
        <f>VLOOKUP($A127,'[1]Formated Data'!$A:$ZZ,MATCH(CN$1,'[1]Formated Data'!$1:$1,0),FALSE)</f>
        <v>#N/A</v>
      </c>
      <c r="CO127" s="113" t="e">
        <f>VLOOKUP($A127,'[1]Formated Data'!$A:$ZZ,MATCH(CO$1,'[1]Formated Data'!$1:$1,0),FALSE)</f>
        <v>#N/A</v>
      </c>
      <c r="CP127" s="113" t="e">
        <f>VLOOKUP($A127,'[1]Formated Data'!$A:$ZZ,MATCH(CP$1,'[1]Formated Data'!$1:$1,0),FALSE)</f>
        <v>#N/A</v>
      </c>
      <c r="CQ127" s="113" t="e">
        <f>VLOOKUP($A127,'[1]Formated Data'!$A:$ZZ,MATCH(CQ$1,'[1]Formated Data'!$1:$1,0),FALSE)</f>
        <v>#N/A</v>
      </c>
      <c r="CR127" s="113" t="e">
        <f>VLOOKUP($A127,'[1]Formated Data'!$A:$ZZ,MATCH(CR$1,'[1]Formated Data'!$1:$1,0),FALSE)</f>
        <v>#N/A</v>
      </c>
      <c r="CS127" s="113" t="e">
        <f>VLOOKUP($A127,'[1]Formated Data'!$A:$ZZ,MATCH(CS$1,'[1]Formated Data'!$1:$1,0),FALSE)</f>
        <v>#N/A</v>
      </c>
      <c r="CT127" s="113" t="e">
        <f>VLOOKUP($A127,'[1]Formated Data'!$A:$ZZ,MATCH(CT$1,'[1]Formated Data'!$1:$1,0),FALSE)</f>
        <v>#N/A</v>
      </c>
      <c r="CU127" s="113" t="e">
        <f>VLOOKUP($A127,'[1]Formated Data'!$A:$ZZ,MATCH(CU$1,'[1]Formated Data'!$1:$1,0),FALSE)</f>
        <v>#N/A</v>
      </c>
      <c r="CV127" s="113" t="e">
        <f>VLOOKUP($A127,'[1]Formated Data'!$A:$ZZ,MATCH(CV$1,'[1]Formated Data'!$1:$1,0),FALSE)</f>
        <v>#N/A</v>
      </c>
      <c r="CW127" s="113" t="e">
        <f>VLOOKUP($A127,'[1]Formated Data'!$A:$ZZ,MATCH(CW$1,'[1]Formated Data'!$1:$1,0),FALSE)</f>
        <v>#N/A</v>
      </c>
      <c r="CX127" s="113" t="e">
        <f>VLOOKUP($A127,'[1]Formated Data'!$A:$ZZ,MATCH(CX$1,'[1]Formated Data'!$1:$1,0),FALSE)</f>
        <v>#N/A</v>
      </c>
      <c r="CY127" s="113" t="e">
        <f>VLOOKUP($A127,'[1]Formated Data'!$A:$ZZ,MATCH(CY$1,'[1]Formated Data'!$1:$1,0),FALSE)</f>
        <v>#N/A</v>
      </c>
      <c r="CZ127" s="113" t="e">
        <f>VLOOKUP($A127,'[1]Formated Data'!$A:$ZZ,MATCH(CZ$1,'[1]Formated Data'!$1:$1,0),FALSE)</f>
        <v>#N/A</v>
      </c>
      <c r="DA127" s="113" t="e">
        <f>VLOOKUP($A127,'[1]Formated Data'!$A:$ZZ,MATCH(DA$1,'[1]Formated Data'!$1:$1,0),FALSE)</f>
        <v>#N/A</v>
      </c>
      <c r="DB127" s="113" t="e">
        <f>VLOOKUP($A127,'[1]Formated Data'!$A:$ZZ,MATCH(DB$1,'[1]Formated Data'!$1:$1,0),FALSE)</f>
        <v>#N/A</v>
      </c>
      <c r="DC127" s="113" t="e">
        <f>VLOOKUP($A127,'[1]Formated Data'!$A:$ZZ,MATCH(DC$1,'[1]Formated Data'!$1:$1,0),FALSE)</f>
        <v>#N/A</v>
      </c>
      <c r="DD127" s="113" t="e">
        <f>VLOOKUP($A127,'[1]Formated Data'!$A:$ZZ,MATCH(DD$1,'[1]Formated Data'!$1:$1,0),FALSE)</f>
        <v>#N/A</v>
      </c>
      <c r="DF127" s="26">
        <v>37925</v>
      </c>
      <c r="DG127" s="27">
        <v>3855.7053999999998</v>
      </c>
      <c r="DH127" s="27">
        <f t="shared" si="49"/>
        <v>1.5339994377809862E-2</v>
      </c>
      <c r="DI127" s="26">
        <v>37925</v>
      </c>
      <c r="DJ127" s="27">
        <v>6722.96</v>
      </c>
      <c r="DK127" s="27">
        <f t="shared" si="50"/>
        <v>2.4480708774806459E-2</v>
      </c>
      <c r="DL127" s="26">
        <v>37925</v>
      </c>
      <c r="DM127" s="27">
        <v>8869.7999999999993</v>
      </c>
      <c r="DN127" s="27">
        <f t="shared" si="51"/>
        <v>1.7289727665284582E-2</v>
      </c>
      <c r="DO127" s="26">
        <v>37925</v>
      </c>
      <c r="DP127" s="27">
        <v>5316.76</v>
      </c>
      <c r="DQ127" s="27">
        <f t="shared" si="52"/>
        <v>1.0569932429221884E-2</v>
      </c>
      <c r="DR127" s="26">
        <v>37925</v>
      </c>
      <c r="DS127" s="27">
        <v>5593.2</v>
      </c>
      <c r="DT127" s="27">
        <f t="shared" si="53"/>
        <v>2.7449726935561136E-2</v>
      </c>
      <c r="DU127" s="26">
        <v>37925</v>
      </c>
      <c r="DV127" s="27">
        <v>4527.55</v>
      </c>
      <c r="DW127" s="27">
        <f t="shared" si="54"/>
        <v>1.3968081913831032E-2</v>
      </c>
      <c r="DX127" s="26">
        <v>37925</v>
      </c>
      <c r="DY127" s="27">
        <v>2813.31</v>
      </c>
      <c r="DZ127" s="27">
        <f t="shared" si="55"/>
        <v>7.0806470666144872E-3</v>
      </c>
      <c r="EA127" s="26">
        <v>37925</v>
      </c>
      <c r="EB127" s="27">
        <v>4198.24</v>
      </c>
      <c r="EC127" s="27">
        <f t="shared" si="56"/>
        <v>7.1586220132424661E-3</v>
      </c>
      <c r="ED127" s="26">
        <v>37925</v>
      </c>
      <c r="EE127" s="27">
        <v>8201.58</v>
      </c>
      <c r="EF127" s="27">
        <f t="shared" si="57"/>
        <v>5.7380187739073385E-2</v>
      </c>
      <c r="EG127" s="26">
        <v>37925</v>
      </c>
      <c r="EH127" s="27">
        <v>2461.29</v>
      </c>
      <c r="EI127" s="27">
        <f t="shared" si="58"/>
        <v>2.5900839880790949E-2</v>
      </c>
      <c r="EK127" s="26">
        <v>37925</v>
      </c>
      <c r="EL127" s="27">
        <v>92.73</v>
      </c>
      <c r="EM127" s="27">
        <f t="shared" si="59"/>
        <v>-1.2924071082389688E-3</v>
      </c>
      <c r="EO127" s="26">
        <v>37925</v>
      </c>
      <c r="EP127" s="27">
        <v>4565.9321</v>
      </c>
      <c r="EQ127" s="27">
        <f t="shared" si="60"/>
        <v>4.9110039999121335E-2</v>
      </c>
      <c r="ES127" s="26">
        <v>37925</v>
      </c>
      <c r="ET127" s="27">
        <v>427.1354</v>
      </c>
      <c r="EU127" s="27">
        <f t="shared" si="61"/>
        <v>8.4554191476125862E-2</v>
      </c>
      <c r="EW127" s="26">
        <v>37925</v>
      </c>
      <c r="EX127" s="27">
        <v>999.7396</v>
      </c>
      <c r="EY127" s="27">
        <f t="shared" si="62"/>
        <v>5.9526228143831572E-2</v>
      </c>
      <c r="FA127" s="26">
        <v>37925</v>
      </c>
      <c r="FB127" s="27">
        <v>82.774100000000004</v>
      </c>
      <c r="FC127" s="27">
        <f t="shared" si="63"/>
        <v>6.8798993878307346E-2</v>
      </c>
      <c r="FE127" s="26">
        <v>37925</v>
      </c>
      <c r="FF127" s="27">
        <v>383.61720000000003</v>
      </c>
      <c r="FG127" s="27">
        <f t="shared" si="64"/>
        <v>2.1938730114246408E-2</v>
      </c>
      <c r="FI127" s="6" t="e">
        <f>VLOOKUP($A127,Funds!$A:$CD,MATCH(Factors!FI$1,Funds!$1:$1,0),FALSE)</f>
        <v>#N/A</v>
      </c>
      <c r="FJ127" s="6" t="e">
        <f>VLOOKUP($A127,Funds!$A:$CD,MATCH(Factors!FJ$1,Funds!$1:$1,0),FALSE)</f>
        <v>#DIV/0!</v>
      </c>
    </row>
    <row r="128" spans="1:166" x14ac:dyDescent="0.25">
      <c r="A128" s="26">
        <f t="shared" si="65"/>
        <v>37894</v>
      </c>
      <c r="B128" s="26">
        <v>37894</v>
      </c>
      <c r="C128" s="27">
        <v>530.32669999999996</v>
      </c>
      <c r="D128" s="27">
        <f t="shared" si="66"/>
        <v>-9.7348452524845808E-3</v>
      </c>
      <c r="E128" s="26">
        <v>37894</v>
      </c>
      <c r="F128" s="27">
        <v>433.45100000000002</v>
      </c>
      <c r="G128" s="27">
        <f t="shared" si="67"/>
        <v>-1.0693704219440381E-2</v>
      </c>
      <c r="H128" s="26">
        <v>37894</v>
      </c>
      <c r="I128" s="27">
        <v>1047.1572000000001</v>
      </c>
      <c r="J128" s="27">
        <f t="shared" si="68"/>
        <v>1.518673626422018E-2</v>
      </c>
      <c r="K128" s="26">
        <v>37894</v>
      </c>
      <c r="L128" s="27">
        <v>1205.2736</v>
      </c>
      <c r="M128" s="27">
        <f t="shared" si="69"/>
        <v>-1.7290136745853668E-2</v>
      </c>
      <c r="N128" s="26">
        <v>37894</v>
      </c>
      <c r="O128" s="27">
        <v>1058.5458000000001</v>
      </c>
      <c r="P128" s="27">
        <f t="shared" si="70"/>
        <v>-1.1046279910468249E-2</v>
      </c>
      <c r="Q128" s="26"/>
      <c r="S128" s="27" t="e">
        <f t="shared" si="71"/>
        <v>#DIV/0!</v>
      </c>
      <c r="T128" s="26">
        <v>37894</v>
      </c>
      <c r="U128" s="27">
        <v>1024.8680999999999</v>
      </c>
      <c r="V128" s="27">
        <f t="shared" si="72"/>
        <v>-1.0601538041667746E-2</v>
      </c>
      <c r="W128" s="26"/>
      <c r="Y128" s="27" t="e">
        <f t="shared" si="73"/>
        <v>#DIV/0!</v>
      </c>
      <c r="Z128" s="26">
        <v>37894</v>
      </c>
      <c r="AA128" s="27">
        <v>128.12</v>
      </c>
      <c r="AB128" s="27">
        <f t="shared" si="74"/>
        <v>9.9322087340376619E-3</v>
      </c>
      <c r="AC128" s="26">
        <v>37894</v>
      </c>
      <c r="AD128" s="27">
        <v>759.35900000000004</v>
      </c>
      <c r="AE128" s="27">
        <f t="shared" si="75"/>
        <v>-1.9339199880154978E-2</v>
      </c>
      <c r="AF128" s="26">
        <v>37894</v>
      </c>
      <c r="AG128" s="27">
        <v>139.81049999999999</v>
      </c>
      <c r="AH128" s="27">
        <f t="shared" si="76"/>
        <v>-6.066943970699068E-3</v>
      </c>
      <c r="AI128" s="26">
        <v>37894</v>
      </c>
      <c r="AJ128" s="27">
        <v>71.86</v>
      </c>
      <c r="AK128" s="27">
        <f t="shared" si="77"/>
        <v>7.7128032534006241E-3</v>
      </c>
      <c r="AL128" s="26">
        <v>37894</v>
      </c>
      <c r="AM128" s="27">
        <v>116.6311</v>
      </c>
      <c r="AN128" s="27">
        <f t="shared" si="78"/>
        <v>1.1427119484812787E-2</v>
      </c>
      <c r="AO128" s="26">
        <v>37894</v>
      </c>
      <c r="AP128" s="27">
        <v>217.29</v>
      </c>
      <c r="AQ128" s="27">
        <f t="shared" si="79"/>
        <v>-1.451312984715869E-2</v>
      </c>
      <c r="AR128" s="26">
        <v>37894</v>
      </c>
      <c r="AS128" s="27">
        <v>1154.8</v>
      </c>
      <c r="AT128" s="27">
        <f t="shared" si="80"/>
        <v>2.6470640521946143E-2</v>
      </c>
      <c r="AU128" s="26">
        <v>37894</v>
      </c>
      <c r="AV128" s="27">
        <v>653.62</v>
      </c>
      <c r="AW128" s="27">
        <f t="shared" si="81"/>
        <v>2.7332882762522992E-2</v>
      </c>
      <c r="AY128" s="27">
        <f t="shared" si="82"/>
        <v>9.5885896695580008E-4</v>
      </c>
      <c r="AZ128" s="27">
        <f t="shared" si="83"/>
        <v>-6.2438568353854196E-3</v>
      </c>
      <c r="BA128" s="27">
        <f t="shared" si="47"/>
        <v>8.6224224057684928E-4</v>
      </c>
      <c r="BC128" s="26"/>
      <c r="BE128" s="27" t="e">
        <f t="shared" si="84"/>
        <v>#DIV/0!</v>
      </c>
      <c r="BF128" s="26">
        <v>37894</v>
      </c>
      <c r="BG128" s="27">
        <v>721.87</v>
      </c>
      <c r="BH128" s="27">
        <f t="shared" si="85"/>
        <v>2.0080264533815617E-2</v>
      </c>
      <c r="BI128" s="26"/>
      <c r="BK128" s="27" t="e">
        <f t="shared" si="86"/>
        <v>#DIV/0!</v>
      </c>
      <c r="BL128" s="26">
        <v>37894</v>
      </c>
      <c r="BM128" s="27">
        <v>261.62</v>
      </c>
      <c r="BN128" s="27">
        <f t="shared" si="45"/>
        <v>1.9722482070470893E-2</v>
      </c>
      <c r="BP128" s="26">
        <v>37864</v>
      </c>
      <c r="BQ128" s="27">
        <v>-7.7799999999999996E-3</v>
      </c>
      <c r="BR128" s="27">
        <f t="shared" si="46"/>
        <v>-7.7799999999999996E-3</v>
      </c>
      <c r="BT128" s="26">
        <v>37894</v>
      </c>
      <c r="BU128" s="27">
        <v>631.61</v>
      </c>
      <c r="BV128" s="27">
        <f t="shared" si="48"/>
        <v>-1.3787396165136578E-2</v>
      </c>
      <c r="BX128" s="6">
        <f>VLOOKUP($A128,Replications!$A:$AK,MATCH(BX$2,Replications!$1:$1,0),FALSE)</f>
        <v>1.5100000000000001E-2</v>
      </c>
      <c r="BY128" s="6" t="str">
        <f>VLOOKUP($A128,Replications!$A:$AK,MATCH(BY$2,Replications!$1:$1,0),FALSE)</f>
        <v/>
      </c>
      <c r="BZ128" s="6">
        <f>VLOOKUP($A128,Replications!$A:$AK,MATCH(BZ$2,Replications!$1:$1,0),FALSE)</f>
        <v>1.6899999999999998E-2</v>
      </c>
      <c r="CA128" s="6" t="str">
        <f>VLOOKUP($A128,Replications!$A:$AK,MATCH(CA$2,Replications!$1:$1,0),FALSE)</f>
        <v/>
      </c>
      <c r="CB128" s="6" t="str">
        <f>VLOOKUP($A128,Replications!$A:$AK,MATCH(CB$2,Replications!$1:$1,0),FALSE)</f>
        <v/>
      </c>
      <c r="CC128" s="6" t="str">
        <f>VLOOKUP($A128,Replications!$A:$AK,MATCH(CC$2,Replications!$1:$1,0),FALSE)</f>
        <v/>
      </c>
      <c r="CD128" s="6" t="str">
        <f>VLOOKUP($A128,Replications!$A:$AK,MATCH(CD$2,Replications!$1:$1,0),FALSE)</f>
        <v/>
      </c>
      <c r="CE128" s="6">
        <f>VLOOKUP($A128,Replications!$A:$AK,MATCH(CE$2,Replications!$1:$1,0),FALSE)</f>
        <v>-1.06E-2</v>
      </c>
      <c r="CF128" s="6">
        <f>VLOOKUP($A128,Replications!$A:$AK,MATCH(CF$2,Replications!$1:$1,0),FALSE)</f>
        <v>1.6E-2</v>
      </c>
      <c r="CG128" s="6" t="str">
        <f>VLOOKUP($A128,Replications!$A:$AK,MATCH(CG$2,Replications!$1:$1,0),FALSE)</f>
        <v>NA</v>
      </c>
      <c r="CH128" s="113" t="e">
        <f>VLOOKUP($A128,'[1]Formated Data'!$A:$ZZ,MATCH(CH$1,'[1]Formated Data'!$1:$1,0),FALSE)</f>
        <v>#N/A</v>
      </c>
      <c r="CI128" s="113" t="e">
        <f>VLOOKUP($A128,'[1]Formated Data'!$A:$ZZ,MATCH(CI$1,'[1]Formated Data'!$1:$1,0),FALSE)</f>
        <v>#N/A</v>
      </c>
      <c r="CJ128" s="113" t="e">
        <f>VLOOKUP($A128,'[1]Formated Data'!$A:$ZZ,MATCH(CJ$1,'[1]Formated Data'!$1:$1,0),FALSE)</f>
        <v>#N/A</v>
      </c>
      <c r="CK128" s="113" t="e">
        <f>VLOOKUP($A128,'[1]Formated Data'!$A:$ZZ,MATCH(CK$1,'[1]Formated Data'!$1:$1,0),FALSE)</f>
        <v>#N/A</v>
      </c>
      <c r="CL128" s="113" t="e">
        <f>VLOOKUP($A128,'[1]Formated Data'!$A:$ZZ,MATCH(CL$1,'[1]Formated Data'!$1:$1,0),FALSE)</f>
        <v>#N/A</v>
      </c>
      <c r="CM128" s="113" t="e">
        <f>VLOOKUP($A128,'[1]Formated Data'!$A:$ZZ,MATCH(CM$1,'[1]Formated Data'!$1:$1,0),FALSE)</f>
        <v>#N/A</v>
      </c>
      <c r="CN128" s="113" t="e">
        <f>VLOOKUP($A128,'[1]Formated Data'!$A:$ZZ,MATCH(CN$1,'[1]Formated Data'!$1:$1,0),FALSE)</f>
        <v>#N/A</v>
      </c>
      <c r="CO128" s="113" t="e">
        <f>VLOOKUP($A128,'[1]Formated Data'!$A:$ZZ,MATCH(CO$1,'[1]Formated Data'!$1:$1,0),FALSE)</f>
        <v>#N/A</v>
      </c>
      <c r="CP128" s="113" t="e">
        <f>VLOOKUP($A128,'[1]Formated Data'!$A:$ZZ,MATCH(CP$1,'[1]Formated Data'!$1:$1,0),FALSE)</f>
        <v>#N/A</v>
      </c>
      <c r="CQ128" s="113" t="e">
        <f>VLOOKUP($A128,'[1]Formated Data'!$A:$ZZ,MATCH(CQ$1,'[1]Formated Data'!$1:$1,0),FALSE)</f>
        <v>#N/A</v>
      </c>
      <c r="CR128" s="113" t="e">
        <f>VLOOKUP($A128,'[1]Formated Data'!$A:$ZZ,MATCH(CR$1,'[1]Formated Data'!$1:$1,0),FALSE)</f>
        <v>#N/A</v>
      </c>
      <c r="CS128" s="113" t="e">
        <f>VLOOKUP($A128,'[1]Formated Data'!$A:$ZZ,MATCH(CS$1,'[1]Formated Data'!$1:$1,0),FALSE)</f>
        <v>#N/A</v>
      </c>
      <c r="CT128" s="113" t="e">
        <f>VLOOKUP($A128,'[1]Formated Data'!$A:$ZZ,MATCH(CT$1,'[1]Formated Data'!$1:$1,0),FALSE)</f>
        <v>#N/A</v>
      </c>
      <c r="CU128" s="113" t="e">
        <f>VLOOKUP($A128,'[1]Formated Data'!$A:$ZZ,MATCH(CU$1,'[1]Formated Data'!$1:$1,0),FALSE)</f>
        <v>#N/A</v>
      </c>
      <c r="CV128" s="113" t="e">
        <f>VLOOKUP($A128,'[1]Formated Data'!$A:$ZZ,MATCH(CV$1,'[1]Formated Data'!$1:$1,0),FALSE)</f>
        <v>#N/A</v>
      </c>
      <c r="CW128" s="113" t="e">
        <f>VLOOKUP($A128,'[1]Formated Data'!$A:$ZZ,MATCH(CW$1,'[1]Formated Data'!$1:$1,0),FALSE)</f>
        <v>#N/A</v>
      </c>
      <c r="CX128" s="113" t="e">
        <f>VLOOKUP($A128,'[1]Formated Data'!$A:$ZZ,MATCH(CX$1,'[1]Formated Data'!$1:$1,0),FALSE)</f>
        <v>#N/A</v>
      </c>
      <c r="CY128" s="113" t="e">
        <f>VLOOKUP($A128,'[1]Formated Data'!$A:$ZZ,MATCH(CY$1,'[1]Formated Data'!$1:$1,0),FALSE)</f>
        <v>#N/A</v>
      </c>
      <c r="CZ128" s="113" t="e">
        <f>VLOOKUP($A128,'[1]Formated Data'!$A:$ZZ,MATCH(CZ$1,'[1]Formated Data'!$1:$1,0),FALSE)</f>
        <v>#N/A</v>
      </c>
      <c r="DA128" s="113" t="e">
        <f>VLOOKUP($A128,'[1]Formated Data'!$A:$ZZ,MATCH(DA$1,'[1]Formated Data'!$1:$1,0),FALSE)</f>
        <v>#N/A</v>
      </c>
      <c r="DB128" s="113" t="e">
        <f>VLOOKUP($A128,'[1]Formated Data'!$A:$ZZ,MATCH(DB$1,'[1]Formated Data'!$1:$1,0),FALSE)</f>
        <v>#N/A</v>
      </c>
      <c r="DC128" s="113" t="e">
        <f>VLOOKUP($A128,'[1]Formated Data'!$A:$ZZ,MATCH(DC$1,'[1]Formated Data'!$1:$1,0),FALSE)</f>
        <v>#N/A</v>
      </c>
      <c r="DD128" s="113" t="e">
        <f>VLOOKUP($A128,'[1]Formated Data'!$A:$ZZ,MATCH(DD$1,'[1]Formated Data'!$1:$1,0),FALSE)</f>
        <v>#N/A</v>
      </c>
      <c r="DF128" s="26">
        <v>37894</v>
      </c>
      <c r="DG128" s="27">
        <v>3797.4524999999999</v>
      </c>
      <c r="DH128" s="27">
        <f t="shared" si="49"/>
        <v>1.177000979730658E-2</v>
      </c>
      <c r="DI128" s="26">
        <v>37894</v>
      </c>
      <c r="DJ128" s="27">
        <v>6562.31</v>
      </c>
      <c r="DK128" s="27">
        <f t="shared" si="50"/>
        <v>1.1629645730529603E-2</v>
      </c>
      <c r="DL128" s="26">
        <v>37894</v>
      </c>
      <c r="DM128" s="27">
        <v>8719.0499999999993</v>
      </c>
      <c r="DN128" s="27">
        <f t="shared" si="51"/>
        <v>2.25801382040971E-2</v>
      </c>
      <c r="DO128" s="26">
        <v>37894</v>
      </c>
      <c r="DP128" s="27">
        <v>5261.15</v>
      </c>
      <c r="DQ128" s="27">
        <f t="shared" si="52"/>
        <v>8.5690459987155521E-3</v>
      </c>
      <c r="DR128" s="26">
        <v>37894</v>
      </c>
      <c r="DS128" s="27">
        <v>5443.77</v>
      </c>
      <c r="DT128" s="27">
        <f t="shared" si="53"/>
        <v>2.0206993089244563E-5</v>
      </c>
      <c r="DU128" s="26">
        <v>37894</v>
      </c>
      <c r="DV128" s="27">
        <v>4465.18</v>
      </c>
      <c r="DW128" s="27">
        <f t="shared" si="54"/>
        <v>1.4080732561466913E-2</v>
      </c>
      <c r="DX128" s="26">
        <v>37894</v>
      </c>
      <c r="DY128" s="27">
        <v>2793.53</v>
      </c>
      <c r="DZ128" s="27">
        <f t="shared" si="55"/>
        <v>5.3080848429887251E-3</v>
      </c>
      <c r="EA128" s="26">
        <v>37894</v>
      </c>
      <c r="EB128" s="27">
        <v>4168.3999999999996</v>
      </c>
      <c r="EC128" s="27">
        <f t="shared" si="56"/>
        <v>6.2814131006811991E-3</v>
      </c>
      <c r="ED128" s="26">
        <v>37894</v>
      </c>
      <c r="EE128" s="27">
        <v>7756.51</v>
      </c>
      <c r="EF128" s="27">
        <f t="shared" si="57"/>
        <v>1.8599580734450782E-3</v>
      </c>
      <c r="EG128" s="26">
        <v>37894</v>
      </c>
      <c r="EH128" s="27">
        <v>2399.15</v>
      </c>
      <c r="EI128" s="27">
        <f t="shared" si="58"/>
        <v>1.0909044942399859E-2</v>
      </c>
      <c r="EK128" s="26">
        <v>37894</v>
      </c>
      <c r="EL128" s="27">
        <v>92.85</v>
      </c>
      <c r="EM128" s="27">
        <f t="shared" si="59"/>
        <v>-5.3516819571865493E-2</v>
      </c>
      <c r="EO128" s="26">
        <v>37894</v>
      </c>
      <c r="EP128" s="27">
        <v>4352.1956</v>
      </c>
      <c r="EQ128" s="27">
        <f t="shared" si="60"/>
        <v>-1.4935549532165249E-2</v>
      </c>
      <c r="ES128" s="26">
        <v>37894</v>
      </c>
      <c r="ET128" s="27">
        <v>393.83499999999998</v>
      </c>
      <c r="EU128" s="27">
        <f t="shared" si="61"/>
        <v>8.0805655602400606E-3</v>
      </c>
      <c r="EW128" s="26">
        <v>37894</v>
      </c>
      <c r="EX128" s="27">
        <v>943.57230000000004</v>
      </c>
      <c r="EY128" s="27">
        <f t="shared" si="62"/>
        <v>6.3753553240697425E-3</v>
      </c>
      <c r="FA128" s="26">
        <v>37894</v>
      </c>
      <c r="FB128" s="27">
        <v>77.445899999999995</v>
      </c>
      <c r="FC128" s="27">
        <f t="shared" si="63"/>
        <v>-3.7916422872092626E-2</v>
      </c>
      <c r="FE128" s="26">
        <v>37894</v>
      </c>
      <c r="FF128" s="27">
        <v>375.3818</v>
      </c>
      <c r="FG128" s="27">
        <f t="shared" si="64"/>
        <v>7.1425961846937946E-2</v>
      </c>
      <c r="FI128" s="6" t="e">
        <f>VLOOKUP($A128,Funds!$A:$CD,MATCH(Factors!FI$1,Funds!$1:$1,0),FALSE)</f>
        <v>#N/A</v>
      </c>
      <c r="FJ128" s="6" t="e">
        <f>VLOOKUP($A128,Funds!$A:$CD,MATCH(Factors!FJ$1,Funds!$1:$1,0),FALSE)</f>
        <v>#DIV/0!</v>
      </c>
    </row>
    <row r="129" spans="1:166" x14ac:dyDescent="0.25">
      <c r="A129" s="26">
        <f t="shared" si="65"/>
        <v>37864</v>
      </c>
      <c r="B129" s="26">
        <v>37862</v>
      </c>
      <c r="C129" s="27">
        <v>535.54010000000005</v>
      </c>
      <c r="D129" s="27">
        <f t="shared" si="66"/>
        <v>1.5544537632826483E-2</v>
      </c>
      <c r="E129" s="26">
        <v>37862</v>
      </c>
      <c r="F129" s="27">
        <v>438.13630000000001</v>
      </c>
      <c r="G129" s="27">
        <f t="shared" si="67"/>
        <v>2.4822939723369908E-2</v>
      </c>
      <c r="H129" s="26">
        <v>37862</v>
      </c>
      <c r="I129" s="27">
        <v>1031.4921999999999</v>
      </c>
      <c r="J129" s="27">
        <f t="shared" si="68"/>
        <v>-1.517736298115846E-2</v>
      </c>
      <c r="K129" s="26">
        <v>37862</v>
      </c>
      <c r="L129" s="27">
        <v>1226.4795999999999</v>
      </c>
      <c r="M129" s="27">
        <f t="shared" si="69"/>
        <v>4.70883416619432E-2</v>
      </c>
      <c r="N129" s="26">
        <v>37862</v>
      </c>
      <c r="O129" s="27">
        <v>1070.3694</v>
      </c>
      <c r="P129" s="27">
        <f t="shared" si="70"/>
        <v>1.3634455011014568E-2</v>
      </c>
      <c r="Q129" s="26"/>
      <c r="S129" s="27" t="e">
        <f t="shared" si="71"/>
        <v>#DIV/0!</v>
      </c>
      <c r="T129" s="26">
        <v>37862</v>
      </c>
      <c r="U129" s="27">
        <v>1035.8497</v>
      </c>
      <c r="V129" s="27">
        <f t="shared" si="72"/>
        <v>1.9460747083805963E-2</v>
      </c>
      <c r="W129" s="26"/>
      <c r="Y129" s="27" t="e">
        <f t="shared" si="73"/>
        <v>#DIV/0!</v>
      </c>
      <c r="Z129" s="26">
        <v>37862</v>
      </c>
      <c r="AA129" s="27">
        <v>126.86</v>
      </c>
      <c r="AB129" s="27">
        <f t="shared" si="74"/>
        <v>-2.1745835903763111E-2</v>
      </c>
      <c r="AC129" s="26">
        <v>37862</v>
      </c>
      <c r="AD129" s="27">
        <v>774.33399999999995</v>
      </c>
      <c r="AE129" s="27">
        <f t="shared" si="75"/>
        <v>1.5385503035007853E-2</v>
      </c>
      <c r="AF129" s="26">
        <v>37862</v>
      </c>
      <c r="AG129" s="27">
        <v>140.66390000000001</v>
      </c>
      <c r="AH129" s="27">
        <f t="shared" si="76"/>
        <v>4.8986129992818706E-2</v>
      </c>
      <c r="AI129" s="26">
        <v>37862</v>
      </c>
      <c r="AJ129" s="27">
        <v>71.31</v>
      </c>
      <c r="AK129" s="27">
        <f t="shared" si="77"/>
        <v>3.9352864013992184E-2</v>
      </c>
      <c r="AL129" s="26">
        <v>37862</v>
      </c>
      <c r="AM129" s="27">
        <v>115.3134</v>
      </c>
      <c r="AN129" s="27">
        <f t="shared" si="78"/>
        <v>-6.2572799378779465E-4</v>
      </c>
      <c r="AO129" s="26">
        <v>37862</v>
      </c>
      <c r="AP129" s="27">
        <v>220.49</v>
      </c>
      <c r="AQ129" s="27">
        <f t="shared" si="79"/>
        <v>4.290038785356165E-2</v>
      </c>
      <c r="AR129" s="26">
        <v>37862</v>
      </c>
      <c r="AS129" s="27">
        <v>1125.02</v>
      </c>
      <c r="AT129" s="27">
        <f t="shared" si="80"/>
        <v>6.6392269148174421E-3</v>
      </c>
      <c r="AU129" s="26">
        <v>37862</v>
      </c>
      <c r="AV129" s="27">
        <v>636.23</v>
      </c>
      <c r="AW129" s="27">
        <f t="shared" si="81"/>
        <v>1.1494435612082743E-2</v>
      </c>
      <c r="AY129" s="27">
        <f t="shared" si="82"/>
        <v>-9.278402090543425E-3</v>
      </c>
      <c r="AZ129" s="27">
        <f t="shared" si="83"/>
        <v>3.3453886650928633E-2</v>
      </c>
      <c r="BA129" s="27">
        <f t="shared" si="47"/>
        <v>4.8552086972653008E-3</v>
      </c>
      <c r="BC129" s="26"/>
      <c r="BE129" s="27" t="e">
        <f t="shared" si="84"/>
        <v>#DIV/0!</v>
      </c>
      <c r="BF129" s="26">
        <v>37862</v>
      </c>
      <c r="BG129" s="27">
        <v>707.66</v>
      </c>
      <c r="BH129" s="27">
        <f t="shared" si="85"/>
        <v>6.2422682611229519E-3</v>
      </c>
      <c r="BI129" s="26"/>
      <c r="BK129" s="27" t="e">
        <f t="shared" si="86"/>
        <v>#DIV/0!</v>
      </c>
      <c r="BL129" s="26">
        <v>37864</v>
      </c>
      <c r="BM129" s="27">
        <v>256.56</v>
      </c>
      <c r="BN129" s="27">
        <f t="shared" si="45"/>
        <v>-9.1147844894176044E-3</v>
      </c>
      <c r="BP129" s="26">
        <v>37833</v>
      </c>
      <c r="BQ129" s="27">
        <v>-6.4700000000000001E-3</v>
      </c>
      <c r="BR129" s="27">
        <f t="shared" si="46"/>
        <v>-6.4700000000000001E-3</v>
      </c>
      <c r="BT129" s="26">
        <v>37862</v>
      </c>
      <c r="BU129" s="27">
        <v>640.44000000000005</v>
      </c>
      <c r="BV129" s="27">
        <f t="shared" si="48"/>
        <v>2.2854678740836576E-2</v>
      </c>
      <c r="BX129" s="6">
        <f>VLOOKUP($A129,Replications!$A:$AK,MATCH(BX$2,Replications!$1:$1,0),FALSE)</f>
        <v>2.2200000000000001E-2</v>
      </c>
      <c r="BY129" s="6" t="str">
        <f>VLOOKUP($A129,Replications!$A:$AK,MATCH(BY$2,Replications!$1:$1,0),FALSE)</f>
        <v/>
      </c>
      <c r="BZ129" s="6">
        <f>VLOOKUP($A129,Replications!$A:$AK,MATCH(BZ$2,Replications!$1:$1,0),FALSE)</f>
        <v>9.2799999999999994E-2</v>
      </c>
      <c r="CA129" s="6" t="str">
        <f>VLOOKUP($A129,Replications!$A:$AK,MATCH(CA$2,Replications!$1:$1,0),FALSE)</f>
        <v/>
      </c>
      <c r="CB129" s="6" t="str">
        <f>VLOOKUP($A129,Replications!$A:$AK,MATCH(CB$2,Replications!$1:$1,0),FALSE)</f>
        <v/>
      </c>
      <c r="CC129" s="6" t="str">
        <f>VLOOKUP($A129,Replications!$A:$AK,MATCH(CC$2,Replications!$1:$1,0),FALSE)</f>
        <v/>
      </c>
      <c r="CD129" s="6" t="str">
        <f>VLOOKUP($A129,Replications!$A:$AK,MATCH(CD$2,Replications!$1:$1,0),FALSE)</f>
        <v/>
      </c>
      <c r="CE129" s="6">
        <f>VLOOKUP($A129,Replications!$A:$AK,MATCH(CE$2,Replications!$1:$1,0),FALSE)</f>
        <v>1.9400000000000001E-2</v>
      </c>
      <c r="CF129" s="6">
        <f>VLOOKUP($A129,Replications!$A:$AK,MATCH(CF$2,Replications!$1:$1,0),FALSE)</f>
        <v>5.7499999999999996E-2</v>
      </c>
      <c r="CG129" s="6" t="str">
        <f>VLOOKUP($A129,Replications!$A:$AK,MATCH(CG$2,Replications!$1:$1,0),FALSE)</f>
        <v>NA</v>
      </c>
      <c r="CH129" s="113" t="e">
        <f>VLOOKUP($A129,'[1]Formated Data'!$A:$ZZ,MATCH(CH$1,'[1]Formated Data'!$1:$1,0),FALSE)</f>
        <v>#N/A</v>
      </c>
      <c r="CI129" s="113" t="e">
        <f>VLOOKUP($A129,'[1]Formated Data'!$A:$ZZ,MATCH(CI$1,'[1]Formated Data'!$1:$1,0),FALSE)</f>
        <v>#N/A</v>
      </c>
      <c r="CJ129" s="113" t="e">
        <f>VLOOKUP($A129,'[1]Formated Data'!$A:$ZZ,MATCH(CJ$1,'[1]Formated Data'!$1:$1,0),FALSE)</f>
        <v>#N/A</v>
      </c>
      <c r="CK129" s="113" t="e">
        <f>VLOOKUP($A129,'[1]Formated Data'!$A:$ZZ,MATCH(CK$1,'[1]Formated Data'!$1:$1,0),FALSE)</f>
        <v>#N/A</v>
      </c>
      <c r="CL129" s="113" t="e">
        <f>VLOOKUP($A129,'[1]Formated Data'!$A:$ZZ,MATCH(CL$1,'[1]Formated Data'!$1:$1,0),FALSE)</f>
        <v>#N/A</v>
      </c>
      <c r="CM129" s="113" t="e">
        <f>VLOOKUP($A129,'[1]Formated Data'!$A:$ZZ,MATCH(CM$1,'[1]Formated Data'!$1:$1,0),FALSE)</f>
        <v>#N/A</v>
      </c>
      <c r="CN129" s="113" t="e">
        <f>VLOOKUP($A129,'[1]Formated Data'!$A:$ZZ,MATCH(CN$1,'[1]Formated Data'!$1:$1,0),FALSE)</f>
        <v>#N/A</v>
      </c>
      <c r="CO129" s="113" t="e">
        <f>VLOOKUP($A129,'[1]Formated Data'!$A:$ZZ,MATCH(CO$1,'[1]Formated Data'!$1:$1,0),FALSE)</f>
        <v>#N/A</v>
      </c>
      <c r="CP129" s="113" t="e">
        <f>VLOOKUP($A129,'[1]Formated Data'!$A:$ZZ,MATCH(CP$1,'[1]Formated Data'!$1:$1,0),FALSE)</f>
        <v>#N/A</v>
      </c>
      <c r="CQ129" s="113" t="e">
        <f>VLOOKUP($A129,'[1]Formated Data'!$A:$ZZ,MATCH(CQ$1,'[1]Formated Data'!$1:$1,0),FALSE)</f>
        <v>#N/A</v>
      </c>
      <c r="CR129" s="113" t="e">
        <f>VLOOKUP($A129,'[1]Formated Data'!$A:$ZZ,MATCH(CR$1,'[1]Formated Data'!$1:$1,0),FALSE)</f>
        <v>#N/A</v>
      </c>
      <c r="CS129" s="113" t="e">
        <f>VLOOKUP($A129,'[1]Formated Data'!$A:$ZZ,MATCH(CS$1,'[1]Formated Data'!$1:$1,0),FALSE)</f>
        <v>#N/A</v>
      </c>
      <c r="CT129" s="113" t="e">
        <f>VLOOKUP($A129,'[1]Formated Data'!$A:$ZZ,MATCH(CT$1,'[1]Formated Data'!$1:$1,0),FALSE)</f>
        <v>#N/A</v>
      </c>
      <c r="CU129" s="113" t="e">
        <f>VLOOKUP($A129,'[1]Formated Data'!$A:$ZZ,MATCH(CU$1,'[1]Formated Data'!$1:$1,0),FALSE)</f>
        <v>#N/A</v>
      </c>
      <c r="CV129" s="113" t="e">
        <f>VLOOKUP($A129,'[1]Formated Data'!$A:$ZZ,MATCH(CV$1,'[1]Formated Data'!$1:$1,0),FALSE)</f>
        <v>#N/A</v>
      </c>
      <c r="CW129" s="113" t="e">
        <f>VLOOKUP($A129,'[1]Formated Data'!$A:$ZZ,MATCH(CW$1,'[1]Formated Data'!$1:$1,0),FALSE)</f>
        <v>#N/A</v>
      </c>
      <c r="CX129" s="113" t="e">
        <f>VLOOKUP($A129,'[1]Formated Data'!$A:$ZZ,MATCH(CX$1,'[1]Formated Data'!$1:$1,0),FALSE)</f>
        <v>#N/A</v>
      </c>
      <c r="CY129" s="113" t="e">
        <f>VLOOKUP($A129,'[1]Formated Data'!$A:$ZZ,MATCH(CY$1,'[1]Formated Data'!$1:$1,0),FALSE)</f>
        <v>#N/A</v>
      </c>
      <c r="CZ129" s="113" t="e">
        <f>VLOOKUP($A129,'[1]Formated Data'!$A:$ZZ,MATCH(CZ$1,'[1]Formated Data'!$1:$1,0),FALSE)</f>
        <v>#N/A</v>
      </c>
      <c r="DA129" s="113" t="e">
        <f>VLOOKUP($A129,'[1]Formated Data'!$A:$ZZ,MATCH(DA$1,'[1]Formated Data'!$1:$1,0),FALSE)</f>
        <v>#N/A</v>
      </c>
      <c r="DB129" s="113" t="e">
        <f>VLOOKUP($A129,'[1]Formated Data'!$A:$ZZ,MATCH(DB$1,'[1]Formated Data'!$1:$1,0),FALSE)</f>
        <v>#N/A</v>
      </c>
      <c r="DC129" s="113" t="e">
        <f>VLOOKUP($A129,'[1]Formated Data'!$A:$ZZ,MATCH(DC$1,'[1]Formated Data'!$1:$1,0),FALSE)</f>
        <v>#N/A</v>
      </c>
      <c r="DD129" s="113" t="e">
        <f>VLOOKUP($A129,'[1]Formated Data'!$A:$ZZ,MATCH(DD$1,'[1]Formated Data'!$1:$1,0),FALSE)</f>
        <v>#N/A</v>
      </c>
      <c r="DF129" s="26">
        <v>37864</v>
      </c>
      <c r="DG129" s="27">
        <v>3753.2764000000002</v>
      </c>
      <c r="DH129" s="27">
        <f t="shared" si="49"/>
        <v>8.3399937618091613E-3</v>
      </c>
      <c r="DI129" s="26">
        <v>37864</v>
      </c>
      <c r="DJ129" s="27">
        <v>6486.87</v>
      </c>
      <c r="DK129" s="27">
        <f t="shared" si="50"/>
        <v>1.8300579722430266E-2</v>
      </c>
      <c r="DL129" s="26">
        <v>37864</v>
      </c>
      <c r="DM129" s="27">
        <v>8526.52</v>
      </c>
      <c r="DN129" s="27">
        <f t="shared" si="51"/>
        <v>1.8560173930702639E-2</v>
      </c>
      <c r="DO129" s="26">
        <v>37864</v>
      </c>
      <c r="DP129" s="27">
        <v>5216.45</v>
      </c>
      <c r="DQ129" s="27">
        <f t="shared" si="52"/>
        <v>3.7309555787310433E-3</v>
      </c>
      <c r="DR129" s="26">
        <v>37864</v>
      </c>
      <c r="DS129" s="27">
        <v>5443.66</v>
      </c>
      <c r="DT129" s="27">
        <f t="shared" si="53"/>
        <v>2.1190462791003117E-2</v>
      </c>
      <c r="DU129" s="26">
        <v>37864</v>
      </c>
      <c r="DV129" s="27">
        <v>4403.18</v>
      </c>
      <c r="DW129" s="27">
        <f t="shared" si="54"/>
        <v>-6.85004116340171E-3</v>
      </c>
      <c r="DX129" s="26">
        <v>37864</v>
      </c>
      <c r="DY129" s="27">
        <v>2778.78</v>
      </c>
      <c r="DZ129" s="27">
        <f t="shared" si="55"/>
        <v>6.4797945590009398E-3</v>
      </c>
      <c r="EA129" s="26">
        <v>37864</v>
      </c>
      <c r="EB129" s="27">
        <v>4142.38</v>
      </c>
      <c r="EC129" s="27">
        <f t="shared" si="56"/>
        <v>6.8983957219250769E-3</v>
      </c>
      <c r="ED129" s="26">
        <v>37864</v>
      </c>
      <c r="EE129" s="27">
        <v>7742.11</v>
      </c>
      <c r="EF129" s="27">
        <f t="shared" si="57"/>
        <v>3.5279502773365001E-2</v>
      </c>
      <c r="EG129" s="26">
        <v>37864</v>
      </c>
      <c r="EH129" s="27">
        <v>2373.2600000000002</v>
      </c>
      <c r="EI129" s="27">
        <f t="shared" si="58"/>
        <v>4.7203559529405137E-3</v>
      </c>
      <c r="EK129" s="26">
        <v>37862</v>
      </c>
      <c r="EL129" s="27">
        <v>98.1</v>
      </c>
      <c r="EM129" s="27">
        <f t="shared" si="59"/>
        <v>1.2488388894622782E-2</v>
      </c>
      <c r="EO129" s="26">
        <v>37862</v>
      </c>
      <c r="EP129" s="27">
        <v>4418.1836000000003</v>
      </c>
      <c r="EQ129" s="27">
        <f t="shared" si="60"/>
        <v>8.3120669650231793E-3</v>
      </c>
      <c r="ES129" s="26">
        <v>37862</v>
      </c>
      <c r="ET129" s="27">
        <v>390.67809999999997</v>
      </c>
      <c r="EU129" s="27">
        <f t="shared" si="61"/>
        <v>6.7121236083557578E-2</v>
      </c>
      <c r="EW129" s="26">
        <v>37862</v>
      </c>
      <c r="EX129" s="27">
        <v>937.59479999999996</v>
      </c>
      <c r="EY129" s="27">
        <f t="shared" si="62"/>
        <v>2.1808585070613562E-2</v>
      </c>
      <c r="FA129" s="26">
        <v>37862</v>
      </c>
      <c r="FB129" s="27">
        <v>80.498099999999994</v>
      </c>
      <c r="FC129" s="27">
        <f t="shared" si="63"/>
        <v>2.3292205761588747E-2</v>
      </c>
      <c r="FE129" s="26">
        <v>37862</v>
      </c>
      <c r="FF129" s="27">
        <v>350.35719999999998</v>
      </c>
      <c r="FG129" s="27">
        <f t="shared" si="64"/>
        <v>1.4912402417895487E-2</v>
      </c>
      <c r="FI129" s="6" t="e">
        <f>VLOOKUP($A129,Funds!$A:$CD,MATCH(Factors!FI$1,Funds!$1:$1,0),FALSE)</f>
        <v>#N/A</v>
      </c>
      <c r="FJ129" s="6" t="e">
        <f>VLOOKUP($A129,Funds!$A:$CD,MATCH(Factors!FJ$1,Funds!$1:$1,0),FALSE)</f>
        <v>#DIV/0!</v>
      </c>
    </row>
    <row r="130" spans="1:166" x14ac:dyDescent="0.25">
      <c r="A130" s="26">
        <f t="shared" si="65"/>
        <v>37833</v>
      </c>
      <c r="B130" s="26">
        <v>37833</v>
      </c>
      <c r="C130" s="27">
        <v>527.34280000000001</v>
      </c>
      <c r="D130" s="27">
        <f t="shared" si="66"/>
        <v>1.4822167474981773E-2</v>
      </c>
      <c r="E130" s="26">
        <v>37833</v>
      </c>
      <c r="F130" s="27">
        <v>427.52390000000003</v>
      </c>
      <c r="G130" s="27">
        <f t="shared" si="67"/>
        <v>2.489111590139359E-2</v>
      </c>
      <c r="H130" s="26">
        <v>37833</v>
      </c>
      <c r="I130" s="27">
        <v>1047.3887999999999</v>
      </c>
      <c r="J130" s="27">
        <f t="shared" si="68"/>
        <v>-1.7586275400318763E-2</v>
      </c>
      <c r="K130" s="26">
        <v>37833</v>
      </c>
      <c r="L130" s="27">
        <v>1171.3239000000001</v>
      </c>
      <c r="M130" s="27">
        <f t="shared" si="69"/>
        <v>5.3078174692152036E-2</v>
      </c>
      <c r="N130" s="26">
        <v>37833</v>
      </c>
      <c r="O130" s="27">
        <v>1055.9718</v>
      </c>
      <c r="P130" s="27">
        <f t="shared" si="70"/>
        <v>1.4963323378545557E-2</v>
      </c>
      <c r="Q130" s="26"/>
      <c r="S130" s="27" t="e">
        <f t="shared" si="71"/>
        <v>#DIV/0!</v>
      </c>
      <c r="T130" s="26">
        <v>37833</v>
      </c>
      <c r="U130" s="27">
        <v>1016.0761</v>
      </c>
      <c r="V130" s="27">
        <f t="shared" si="72"/>
        <v>1.7600363584613365E-2</v>
      </c>
      <c r="W130" s="26"/>
      <c r="Y130" s="27" t="e">
        <f t="shared" si="73"/>
        <v>#DIV/0!</v>
      </c>
      <c r="Z130" s="26">
        <v>37833</v>
      </c>
      <c r="AA130" s="27">
        <v>129.68</v>
      </c>
      <c r="AB130" s="27">
        <f t="shared" si="74"/>
        <v>-4.6818635351906224E-3</v>
      </c>
      <c r="AC130" s="26">
        <v>37833</v>
      </c>
      <c r="AD130" s="27">
        <v>762.601</v>
      </c>
      <c r="AE130" s="27">
        <f t="shared" si="75"/>
        <v>1.0878930638366757E-2</v>
      </c>
      <c r="AF130" s="26">
        <v>37833</v>
      </c>
      <c r="AG130" s="27">
        <v>134.0951</v>
      </c>
      <c r="AH130" s="27">
        <f t="shared" si="76"/>
        <v>1.5052238116793681E-2</v>
      </c>
      <c r="AI130" s="26">
        <v>37833</v>
      </c>
      <c r="AJ130" s="27">
        <v>68.61</v>
      </c>
      <c r="AK130" s="27">
        <f t="shared" si="77"/>
        <v>-3.0658378072901948E-2</v>
      </c>
      <c r="AL130" s="26">
        <v>37833</v>
      </c>
      <c r="AM130" s="27">
        <v>115.3856</v>
      </c>
      <c r="AN130" s="27">
        <f t="shared" si="78"/>
        <v>-6.4947533104471322E-3</v>
      </c>
      <c r="AO130" s="26">
        <v>37833</v>
      </c>
      <c r="AP130" s="27">
        <v>211.42</v>
      </c>
      <c r="AQ130" s="27">
        <f t="shared" si="79"/>
        <v>1.2160091918804961E-2</v>
      </c>
      <c r="AR130" s="26">
        <v>37833</v>
      </c>
      <c r="AS130" s="27">
        <v>1117.5999999999999</v>
      </c>
      <c r="AT130" s="27">
        <f t="shared" si="80"/>
        <v>-3.3619258439402389E-2</v>
      </c>
      <c r="AU130" s="26">
        <v>37833</v>
      </c>
      <c r="AV130" s="27">
        <v>629</v>
      </c>
      <c r="AW130" s="27">
        <f t="shared" si="81"/>
        <v>-1.0990738848095094E-2</v>
      </c>
      <c r="AY130" s="27">
        <f t="shared" si="82"/>
        <v>-1.0068948426411817E-2</v>
      </c>
      <c r="AZ130" s="27">
        <f t="shared" si="83"/>
        <v>3.8114851313606479E-2</v>
      </c>
      <c r="BA130" s="27">
        <f t="shared" si="47"/>
        <v>2.2628519591307295E-2</v>
      </c>
      <c r="BC130" s="26"/>
      <c r="BE130" s="27" t="e">
        <f t="shared" si="84"/>
        <v>#DIV/0!</v>
      </c>
      <c r="BF130" s="26">
        <v>37833</v>
      </c>
      <c r="BG130" s="27">
        <v>703.27</v>
      </c>
      <c r="BH130" s="27">
        <f t="shared" si="85"/>
        <v>-7.4238211508333984E-3</v>
      </c>
      <c r="BI130" s="26"/>
      <c r="BK130" s="27" t="e">
        <f t="shared" si="86"/>
        <v>#DIV/0!</v>
      </c>
      <c r="BL130" s="26">
        <v>37833</v>
      </c>
      <c r="BM130" s="27">
        <v>258.92</v>
      </c>
      <c r="BN130" s="27">
        <f t="shared" si="45"/>
        <v>-3.4639365714724812E-3</v>
      </c>
      <c r="BP130" s="26">
        <v>37802</v>
      </c>
      <c r="BQ130" s="27">
        <v>-4.5599999999999998E-3</v>
      </c>
      <c r="BR130" s="27">
        <f t="shared" si="46"/>
        <v>-4.5599999999999998E-3</v>
      </c>
      <c r="BT130" s="26">
        <v>37833</v>
      </c>
      <c r="BU130" s="27">
        <v>626.13</v>
      </c>
      <c r="BV130" s="27">
        <f t="shared" si="48"/>
        <v>3.100609254075426E-2</v>
      </c>
      <c r="BX130" s="6">
        <f>VLOOKUP($A130,Replications!$A:$AK,MATCH(BX$2,Replications!$1:$1,0),FALSE)</f>
        <v>1.2800000000000001E-2</v>
      </c>
      <c r="BY130" s="6" t="str">
        <f>VLOOKUP($A130,Replications!$A:$AK,MATCH(BY$2,Replications!$1:$1,0),FALSE)</f>
        <v/>
      </c>
      <c r="BZ130" s="6">
        <f>VLOOKUP($A130,Replications!$A:$AK,MATCH(BZ$2,Replications!$1:$1,0),FALSE)</f>
        <v>4.2900000000000001E-2</v>
      </c>
      <c r="CA130" s="6" t="str">
        <f>VLOOKUP($A130,Replications!$A:$AK,MATCH(CA$2,Replications!$1:$1,0),FALSE)</f>
        <v/>
      </c>
      <c r="CB130" s="6" t="str">
        <f>VLOOKUP($A130,Replications!$A:$AK,MATCH(CB$2,Replications!$1:$1,0),FALSE)</f>
        <v/>
      </c>
      <c r="CC130" s="6" t="str">
        <f>VLOOKUP($A130,Replications!$A:$AK,MATCH(CC$2,Replications!$1:$1,0),FALSE)</f>
        <v/>
      </c>
      <c r="CD130" s="6" t="str">
        <f>VLOOKUP($A130,Replications!$A:$AK,MATCH(CD$2,Replications!$1:$1,0),FALSE)</f>
        <v/>
      </c>
      <c r="CE130" s="6">
        <f>VLOOKUP($A130,Replications!$A:$AK,MATCH(CE$2,Replications!$1:$1,0),FALSE)</f>
        <v>1.77E-2</v>
      </c>
      <c r="CF130" s="6">
        <f>VLOOKUP($A130,Replications!$A:$AK,MATCH(CF$2,Replications!$1:$1,0),FALSE)</f>
        <v>2.785E-2</v>
      </c>
      <c r="CG130" s="6" t="str">
        <f>VLOOKUP($A130,Replications!$A:$AK,MATCH(CG$2,Replications!$1:$1,0),FALSE)</f>
        <v>NA</v>
      </c>
      <c r="CH130" s="113" t="e">
        <f>VLOOKUP($A130,'[1]Formated Data'!$A:$ZZ,MATCH(CH$1,'[1]Formated Data'!$1:$1,0),FALSE)</f>
        <v>#N/A</v>
      </c>
      <c r="CI130" s="113" t="e">
        <f>VLOOKUP($A130,'[1]Formated Data'!$A:$ZZ,MATCH(CI$1,'[1]Formated Data'!$1:$1,0),FALSE)</f>
        <v>#N/A</v>
      </c>
      <c r="CJ130" s="113" t="e">
        <f>VLOOKUP($A130,'[1]Formated Data'!$A:$ZZ,MATCH(CJ$1,'[1]Formated Data'!$1:$1,0),FALSE)</f>
        <v>#N/A</v>
      </c>
      <c r="CK130" s="113" t="e">
        <f>VLOOKUP($A130,'[1]Formated Data'!$A:$ZZ,MATCH(CK$1,'[1]Formated Data'!$1:$1,0),FALSE)</f>
        <v>#N/A</v>
      </c>
      <c r="CL130" s="113" t="e">
        <f>VLOOKUP($A130,'[1]Formated Data'!$A:$ZZ,MATCH(CL$1,'[1]Formated Data'!$1:$1,0),FALSE)</f>
        <v>#N/A</v>
      </c>
      <c r="CM130" s="113" t="e">
        <f>VLOOKUP($A130,'[1]Formated Data'!$A:$ZZ,MATCH(CM$1,'[1]Formated Data'!$1:$1,0),FALSE)</f>
        <v>#N/A</v>
      </c>
      <c r="CN130" s="113" t="e">
        <f>VLOOKUP($A130,'[1]Formated Data'!$A:$ZZ,MATCH(CN$1,'[1]Formated Data'!$1:$1,0),FALSE)</f>
        <v>#N/A</v>
      </c>
      <c r="CO130" s="113" t="e">
        <f>VLOOKUP($A130,'[1]Formated Data'!$A:$ZZ,MATCH(CO$1,'[1]Formated Data'!$1:$1,0),FALSE)</f>
        <v>#N/A</v>
      </c>
      <c r="CP130" s="113" t="e">
        <f>VLOOKUP($A130,'[1]Formated Data'!$A:$ZZ,MATCH(CP$1,'[1]Formated Data'!$1:$1,0),FALSE)</f>
        <v>#N/A</v>
      </c>
      <c r="CQ130" s="113" t="e">
        <f>VLOOKUP($A130,'[1]Formated Data'!$A:$ZZ,MATCH(CQ$1,'[1]Formated Data'!$1:$1,0),FALSE)</f>
        <v>#N/A</v>
      </c>
      <c r="CR130" s="113" t="e">
        <f>VLOOKUP($A130,'[1]Formated Data'!$A:$ZZ,MATCH(CR$1,'[1]Formated Data'!$1:$1,0),FALSE)</f>
        <v>#N/A</v>
      </c>
      <c r="CS130" s="113" t="e">
        <f>VLOOKUP($A130,'[1]Formated Data'!$A:$ZZ,MATCH(CS$1,'[1]Formated Data'!$1:$1,0),FALSE)</f>
        <v>#N/A</v>
      </c>
      <c r="CT130" s="113" t="e">
        <f>VLOOKUP($A130,'[1]Formated Data'!$A:$ZZ,MATCH(CT$1,'[1]Formated Data'!$1:$1,0),FALSE)</f>
        <v>#N/A</v>
      </c>
      <c r="CU130" s="113" t="e">
        <f>VLOOKUP($A130,'[1]Formated Data'!$A:$ZZ,MATCH(CU$1,'[1]Formated Data'!$1:$1,0),FALSE)</f>
        <v>#N/A</v>
      </c>
      <c r="CV130" s="113" t="e">
        <f>VLOOKUP($A130,'[1]Formated Data'!$A:$ZZ,MATCH(CV$1,'[1]Formated Data'!$1:$1,0),FALSE)</f>
        <v>#N/A</v>
      </c>
      <c r="CW130" s="113" t="e">
        <f>VLOOKUP($A130,'[1]Formated Data'!$A:$ZZ,MATCH(CW$1,'[1]Formated Data'!$1:$1,0),FALSE)</f>
        <v>#N/A</v>
      </c>
      <c r="CX130" s="113" t="e">
        <f>VLOOKUP($A130,'[1]Formated Data'!$A:$ZZ,MATCH(CX$1,'[1]Formated Data'!$1:$1,0),FALSE)</f>
        <v>#N/A</v>
      </c>
      <c r="CY130" s="113" t="e">
        <f>VLOOKUP($A130,'[1]Formated Data'!$A:$ZZ,MATCH(CY$1,'[1]Formated Data'!$1:$1,0),FALSE)</f>
        <v>#N/A</v>
      </c>
      <c r="CZ130" s="113" t="e">
        <f>VLOOKUP($A130,'[1]Formated Data'!$A:$ZZ,MATCH(CZ$1,'[1]Formated Data'!$1:$1,0),FALSE)</f>
        <v>#N/A</v>
      </c>
      <c r="DA130" s="113" t="e">
        <f>VLOOKUP($A130,'[1]Formated Data'!$A:$ZZ,MATCH(DA$1,'[1]Formated Data'!$1:$1,0),FALSE)</f>
        <v>#N/A</v>
      </c>
      <c r="DB130" s="113" t="e">
        <f>VLOOKUP($A130,'[1]Formated Data'!$A:$ZZ,MATCH(DB$1,'[1]Formated Data'!$1:$1,0),FALSE)</f>
        <v>#N/A</v>
      </c>
      <c r="DC130" s="113" t="e">
        <f>VLOOKUP($A130,'[1]Formated Data'!$A:$ZZ,MATCH(DC$1,'[1]Formated Data'!$1:$1,0),FALSE)</f>
        <v>#N/A</v>
      </c>
      <c r="DD130" s="113" t="e">
        <f>VLOOKUP($A130,'[1]Formated Data'!$A:$ZZ,MATCH(DD$1,'[1]Formated Data'!$1:$1,0),FALSE)</f>
        <v>#N/A</v>
      </c>
      <c r="DF130" s="26">
        <v>37833</v>
      </c>
      <c r="DG130" s="27">
        <v>3722.2330000000002</v>
      </c>
      <c r="DH130" s="27">
        <f t="shared" si="49"/>
        <v>2.2600059986435106E-3</v>
      </c>
      <c r="DI130" s="26">
        <v>37833</v>
      </c>
      <c r="DJ130" s="27">
        <v>6370.29</v>
      </c>
      <c r="DK130" s="27">
        <f t="shared" si="50"/>
        <v>1.3040111063580051E-2</v>
      </c>
      <c r="DL130" s="26">
        <v>37833</v>
      </c>
      <c r="DM130" s="27">
        <v>8371.15</v>
      </c>
      <c r="DN130" s="27">
        <f t="shared" si="51"/>
        <v>7.2592114857499279E-3</v>
      </c>
      <c r="DO130" s="26">
        <v>37833</v>
      </c>
      <c r="DP130" s="27">
        <v>5197.0600000000004</v>
      </c>
      <c r="DQ130" s="27">
        <f t="shared" si="52"/>
        <v>3.7920421012915817E-4</v>
      </c>
      <c r="DR130" s="26">
        <v>37833</v>
      </c>
      <c r="DS130" s="27">
        <v>5330.7</v>
      </c>
      <c r="DT130" s="27">
        <f t="shared" si="53"/>
        <v>3.8699471766334703E-3</v>
      </c>
      <c r="DU130" s="26">
        <v>37833</v>
      </c>
      <c r="DV130" s="27">
        <v>4433.55</v>
      </c>
      <c r="DW130" s="27">
        <f t="shared" si="54"/>
        <v>-6.9702799982976904E-3</v>
      </c>
      <c r="DX130" s="26">
        <v>37833</v>
      </c>
      <c r="DY130" s="27">
        <v>2760.89</v>
      </c>
      <c r="DZ130" s="27">
        <f t="shared" si="55"/>
        <v>-9.8481180626535103E-3</v>
      </c>
      <c r="EA130" s="26">
        <v>37833</v>
      </c>
      <c r="EB130" s="27">
        <v>4114</v>
      </c>
      <c r="EC130" s="27">
        <f t="shared" si="56"/>
        <v>7.14105605374038E-3</v>
      </c>
      <c r="ED130" s="26">
        <v>37833</v>
      </c>
      <c r="EE130" s="27">
        <v>7478.28</v>
      </c>
      <c r="EF130" s="27">
        <f t="shared" si="57"/>
        <v>3.2299921731460124E-2</v>
      </c>
      <c r="EG130" s="26">
        <v>37833</v>
      </c>
      <c r="EH130" s="27">
        <v>2362.11</v>
      </c>
      <c r="EI130" s="27">
        <f t="shared" si="58"/>
        <v>2.4150086064489873E-2</v>
      </c>
      <c r="EK130" s="26">
        <v>37833</v>
      </c>
      <c r="EL130" s="27">
        <v>96.89</v>
      </c>
      <c r="EM130" s="27">
        <f t="shared" si="59"/>
        <v>2.2801646785601148E-2</v>
      </c>
      <c r="EO130" s="26">
        <v>37833</v>
      </c>
      <c r="EP130" s="27">
        <v>4381.7620999999999</v>
      </c>
      <c r="EQ130" s="27">
        <f t="shared" si="60"/>
        <v>3.2568317811526359E-2</v>
      </c>
      <c r="ES130" s="26">
        <v>37833</v>
      </c>
      <c r="ET130" s="27">
        <v>366.10469999999998</v>
      </c>
      <c r="EU130" s="27">
        <f t="shared" si="61"/>
        <v>6.2133889817425958E-2</v>
      </c>
      <c r="EW130" s="26">
        <v>37833</v>
      </c>
      <c r="EX130" s="27">
        <v>917.58360000000005</v>
      </c>
      <c r="EY130" s="27">
        <f t="shared" si="62"/>
        <v>2.0486385672008334E-2</v>
      </c>
      <c r="FA130" s="26">
        <v>37833</v>
      </c>
      <c r="FB130" s="27">
        <v>78.665800000000004</v>
      </c>
      <c r="FC130" s="27">
        <f t="shared" si="63"/>
        <v>4.1032115312339634E-2</v>
      </c>
      <c r="FE130" s="26">
        <v>37833</v>
      </c>
      <c r="FF130" s="27">
        <v>345.20929999999998</v>
      </c>
      <c r="FG130" s="27">
        <f t="shared" si="64"/>
        <v>3.7873234956504964E-2</v>
      </c>
      <c r="FI130" s="6" t="e">
        <f>VLOOKUP($A130,Funds!$A:$CD,MATCH(Factors!FI$1,Funds!$1:$1,0),FALSE)</f>
        <v>#N/A</v>
      </c>
      <c r="FJ130" s="6" t="e">
        <f>VLOOKUP($A130,Funds!$A:$CD,MATCH(Factors!FJ$1,Funds!$1:$1,0),FALSE)</f>
        <v>#DIV/0!</v>
      </c>
    </row>
    <row r="131" spans="1:166" x14ac:dyDescent="0.25">
      <c r="A131" s="26">
        <f t="shared" si="65"/>
        <v>37802</v>
      </c>
      <c r="B131" s="26">
        <v>37802</v>
      </c>
      <c r="C131" s="27">
        <v>519.64059999999995</v>
      </c>
      <c r="D131" s="27">
        <f t="shared" si="66"/>
        <v>1.2542780292265965E-2</v>
      </c>
      <c r="E131" s="26">
        <v>37802</v>
      </c>
      <c r="F131" s="27">
        <v>417.14080000000001</v>
      </c>
      <c r="G131" s="27">
        <f t="shared" si="67"/>
        <v>1.3796343350489293E-2</v>
      </c>
      <c r="H131" s="26">
        <v>37802</v>
      </c>
      <c r="I131" s="27">
        <v>1066.1382000000001</v>
      </c>
      <c r="J131" s="27">
        <f t="shared" si="68"/>
        <v>-1.0920123041915142E-2</v>
      </c>
      <c r="K131" s="26">
        <v>37802</v>
      </c>
      <c r="L131" s="27">
        <v>1112.2858000000001</v>
      </c>
      <c r="M131" s="27">
        <f t="shared" si="69"/>
        <v>1.8682992667458764E-2</v>
      </c>
      <c r="N131" s="26">
        <v>37802</v>
      </c>
      <c r="O131" s="27">
        <v>1040.4039</v>
      </c>
      <c r="P131" s="27">
        <f t="shared" si="70"/>
        <v>1.2405028999009193E-2</v>
      </c>
      <c r="Q131" s="26"/>
      <c r="S131" s="27" t="e">
        <f t="shared" si="71"/>
        <v>#DIV/0!</v>
      </c>
      <c r="T131" s="26">
        <v>37802</v>
      </c>
      <c r="U131" s="27">
        <v>998.50210000000004</v>
      </c>
      <c r="V131" s="27">
        <f t="shared" si="72"/>
        <v>1.2774420972673228E-2</v>
      </c>
      <c r="W131" s="26"/>
      <c r="Y131" s="27" t="e">
        <f t="shared" si="73"/>
        <v>#DIV/0!</v>
      </c>
      <c r="Z131" s="26">
        <v>37802</v>
      </c>
      <c r="AA131" s="27">
        <v>130.29</v>
      </c>
      <c r="AB131" s="27">
        <f t="shared" si="74"/>
        <v>6.1439213578062812E-4</v>
      </c>
      <c r="AC131" s="26">
        <v>37802</v>
      </c>
      <c r="AD131" s="27">
        <v>754.39400000000001</v>
      </c>
      <c r="AE131" s="27">
        <f t="shared" si="75"/>
        <v>-2.4040877425907103E-3</v>
      </c>
      <c r="AF131" s="26">
        <v>37802</v>
      </c>
      <c r="AG131" s="27">
        <v>132.10659999999999</v>
      </c>
      <c r="AH131" s="27">
        <f t="shared" si="76"/>
        <v>6.3593246988307151E-3</v>
      </c>
      <c r="AI131" s="26">
        <v>37802</v>
      </c>
      <c r="AJ131" s="27">
        <v>70.78</v>
      </c>
      <c r="AK131" s="27">
        <f t="shared" si="77"/>
        <v>-9.0998180036400145E-3</v>
      </c>
      <c r="AL131" s="26">
        <v>37802</v>
      </c>
      <c r="AM131" s="27">
        <v>116.1399</v>
      </c>
      <c r="AN131" s="27">
        <f t="shared" si="78"/>
        <v>1.1671961001513687E-3</v>
      </c>
      <c r="AO131" s="26">
        <v>37802</v>
      </c>
      <c r="AP131" s="27">
        <v>208.88</v>
      </c>
      <c r="AQ131" s="27">
        <f t="shared" si="79"/>
        <v>1.1503067484663898E-3</v>
      </c>
      <c r="AR131" s="26">
        <v>37802</v>
      </c>
      <c r="AS131" s="27">
        <v>1156.48</v>
      </c>
      <c r="AT131" s="27">
        <f t="shared" si="80"/>
        <v>-1.9848461312759191E-3</v>
      </c>
      <c r="AU131" s="26">
        <v>37802</v>
      </c>
      <c r="AV131" s="27">
        <v>635.99</v>
      </c>
      <c r="AW131" s="27">
        <f t="shared" si="81"/>
        <v>2.8760453567557853E-2</v>
      </c>
      <c r="AY131" s="27">
        <f t="shared" si="82"/>
        <v>-1.2535630582233281E-3</v>
      </c>
      <c r="AZ131" s="27">
        <f t="shared" si="83"/>
        <v>6.277963668449571E-3</v>
      </c>
      <c r="BA131" s="27">
        <f t="shared" si="47"/>
        <v>3.0745299698833772E-2</v>
      </c>
      <c r="BC131" s="26"/>
      <c r="BE131" s="27" t="e">
        <f t="shared" si="84"/>
        <v>#DIV/0!</v>
      </c>
      <c r="BF131" s="26">
        <v>37802</v>
      </c>
      <c r="BG131" s="27">
        <v>708.53</v>
      </c>
      <c r="BH131" s="27">
        <f t="shared" si="85"/>
        <v>1.7651959094564962E-2</v>
      </c>
      <c r="BI131" s="26"/>
      <c r="BK131" s="27" t="e">
        <f t="shared" si="86"/>
        <v>#DIV/0!</v>
      </c>
      <c r="BL131" s="26">
        <v>37802</v>
      </c>
      <c r="BM131" s="27">
        <v>259.82</v>
      </c>
      <c r="BN131" s="27">
        <f t="shared" ref="BN131:BN142" si="87">BM131/BM132-1</f>
        <v>-6.2344616561483823E-3</v>
      </c>
      <c r="BP131" s="26">
        <v>37772</v>
      </c>
      <c r="BQ131" s="27">
        <v>1.448E-2</v>
      </c>
      <c r="BR131" s="27">
        <f t="shared" ref="BR131:BR142" si="88">BQ131</f>
        <v>1.448E-2</v>
      </c>
      <c r="BT131" s="26">
        <v>37802</v>
      </c>
      <c r="BU131" s="27">
        <v>607.29999999999995</v>
      </c>
      <c r="BV131" s="27">
        <f t="shared" si="48"/>
        <v>-1.9720624486442295E-3</v>
      </c>
      <c r="BX131" s="6">
        <f>VLOOKUP($A131,Replications!$A:$AK,MATCH(BX$2,Replications!$1:$1,0),FALSE)</f>
        <v>2.3800000000000002E-2</v>
      </c>
      <c r="BY131" s="6" t="str">
        <f>VLOOKUP($A131,Replications!$A:$AK,MATCH(BY$2,Replications!$1:$1,0),FALSE)</f>
        <v/>
      </c>
      <c r="BZ131" s="6">
        <f>VLOOKUP($A131,Replications!$A:$AK,MATCH(BZ$2,Replications!$1:$1,0),FALSE)</f>
        <v>-6.0999999999999999E-2</v>
      </c>
      <c r="CA131" s="6" t="str">
        <f>VLOOKUP($A131,Replications!$A:$AK,MATCH(CA$2,Replications!$1:$1,0),FALSE)</f>
        <v/>
      </c>
      <c r="CB131" s="6" t="str">
        <f>VLOOKUP($A131,Replications!$A:$AK,MATCH(CB$2,Replications!$1:$1,0),FALSE)</f>
        <v/>
      </c>
      <c r="CC131" s="6" t="str">
        <f>VLOOKUP($A131,Replications!$A:$AK,MATCH(CC$2,Replications!$1:$1,0),FALSE)</f>
        <v/>
      </c>
      <c r="CD131" s="6" t="str">
        <f>VLOOKUP($A131,Replications!$A:$AK,MATCH(CD$2,Replications!$1:$1,0),FALSE)</f>
        <v/>
      </c>
      <c r="CE131" s="6">
        <f>VLOOKUP($A131,Replications!$A:$AK,MATCH(CE$2,Replications!$1:$1,0),FALSE)</f>
        <v>1.2800000000000001E-2</v>
      </c>
      <c r="CF131" s="6">
        <f>VLOOKUP($A131,Replications!$A:$AK,MATCH(CF$2,Replications!$1:$1,0),FALSE)</f>
        <v>-1.8599999999999998E-2</v>
      </c>
      <c r="CG131" s="6" t="str">
        <f>VLOOKUP($A131,Replications!$A:$AK,MATCH(CG$2,Replications!$1:$1,0),FALSE)</f>
        <v>NA</v>
      </c>
      <c r="CH131" s="113" t="e">
        <f>VLOOKUP($A131,'[1]Formated Data'!$A:$ZZ,MATCH(CH$1,'[1]Formated Data'!$1:$1,0),FALSE)</f>
        <v>#N/A</v>
      </c>
      <c r="CI131" s="113" t="e">
        <f>VLOOKUP($A131,'[1]Formated Data'!$A:$ZZ,MATCH(CI$1,'[1]Formated Data'!$1:$1,0),FALSE)</f>
        <v>#N/A</v>
      </c>
      <c r="CJ131" s="113" t="e">
        <f>VLOOKUP($A131,'[1]Formated Data'!$A:$ZZ,MATCH(CJ$1,'[1]Formated Data'!$1:$1,0),FALSE)</f>
        <v>#N/A</v>
      </c>
      <c r="CK131" s="113" t="e">
        <f>VLOOKUP($A131,'[1]Formated Data'!$A:$ZZ,MATCH(CK$1,'[1]Formated Data'!$1:$1,0),FALSE)</f>
        <v>#N/A</v>
      </c>
      <c r="CL131" s="113" t="e">
        <f>VLOOKUP($A131,'[1]Formated Data'!$A:$ZZ,MATCH(CL$1,'[1]Formated Data'!$1:$1,0),FALSE)</f>
        <v>#N/A</v>
      </c>
      <c r="CM131" s="113" t="e">
        <f>VLOOKUP($A131,'[1]Formated Data'!$A:$ZZ,MATCH(CM$1,'[1]Formated Data'!$1:$1,0),FALSE)</f>
        <v>#N/A</v>
      </c>
      <c r="CN131" s="113" t="e">
        <f>VLOOKUP($A131,'[1]Formated Data'!$A:$ZZ,MATCH(CN$1,'[1]Formated Data'!$1:$1,0),FALSE)</f>
        <v>#N/A</v>
      </c>
      <c r="CO131" s="113" t="e">
        <f>VLOOKUP($A131,'[1]Formated Data'!$A:$ZZ,MATCH(CO$1,'[1]Formated Data'!$1:$1,0),FALSE)</f>
        <v>#N/A</v>
      </c>
      <c r="CP131" s="113" t="e">
        <f>VLOOKUP($A131,'[1]Formated Data'!$A:$ZZ,MATCH(CP$1,'[1]Formated Data'!$1:$1,0),FALSE)</f>
        <v>#N/A</v>
      </c>
      <c r="CQ131" s="113" t="e">
        <f>VLOOKUP($A131,'[1]Formated Data'!$A:$ZZ,MATCH(CQ$1,'[1]Formated Data'!$1:$1,0),FALSE)</f>
        <v>#N/A</v>
      </c>
      <c r="CR131" s="113" t="e">
        <f>VLOOKUP($A131,'[1]Formated Data'!$A:$ZZ,MATCH(CR$1,'[1]Formated Data'!$1:$1,0),FALSE)</f>
        <v>#N/A</v>
      </c>
      <c r="CS131" s="113" t="e">
        <f>VLOOKUP($A131,'[1]Formated Data'!$A:$ZZ,MATCH(CS$1,'[1]Formated Data'!$1:$1,0),FALSE)</f>
        <v>#N/A</v>
      </c>
      <c r="CT131" s="113" t="e">
        <f>VLOOKUP($A131,'[1]Formated Data'!$A:$ZZ,MATCH(CT$1,'[1]Formated Data'!$1:$1,0),FALSE)</f>
        <v>#N/A</v>
      </c>
      <c r="CU131" s="113" t="e">
        <f>VLOOKUP($A131,'[1]Formated Data'!$A:$ZZ,MATCH(CU$1,'[1]Formated Data'!$1:$1,0),FALSE)</f>
        <v>#N/A</v>
      </c>
      <c r="CV131" s="113" t="e">
        <f>VLOOKUP($A131,'[1]Formated Data'!$A:$ZZ,MATCH(CV$1,'[1]Formated Data'!$1:$1,0),FALSE)</f>
        <v>#N/A</v>
      </c>
      <c r="CW131" s="113" t="e">
        <f>VLOOKUP($A131,'[1]Formated Data'!$A:$ZZ,MATCH(CW$1,'[1]Formated Data'!$1:$1,0),FALSE)</f>
        <v>#N/A</v>
      </c>
      <c r="CX131" s="113" t="e">
        <f>VLOOKUP($A131,'[1]Formated Data'!$A:$ZZ,MATCH(CX$1,'[1]Formated Data'!$1:$1,0),FALSE)</f>
        <v>#N/A</v>
      </c>
      <c r="CY131" s="113" t="e">
        <f>VLOOKUP($A131,'[1]Formated Data'!$A:$ZZ,MATCH(CY$1,'[1]Formated Data'!$1:$1,0),FALSE)</f>
        <v>#N/A</v>
      </c>
      <c r="CZ131" s="113" t="e">
        <f>VLOOKUP($A131,'[1]Formated Data'!$A:$ZZ,MATCH(CZ$1,'[1]Formated Data'!$1:$1,0),FALSE)</f>
        <v>#N/A</v>
      </c>
      <c r="DA131" s="113" t="e">
        <f>VLOOKUP($A131,'[1]Formated Data'!$A:$ZZ,MATCH(DA$1,'[1]Formated Data'!$1:$1,0),FALSE)</f>
        <v>#N/A</v>
      </c>
      <c r="DB131" s="113" t="e">
        <f>VLOOKUP($A131,'[1]Formated Data'!$A:$ZZ,MATCH(DB$1,'[1]Formated Data'!$1:$1,0),FALSE)</f>
        <v>#N/A</v>
      </c>
      <c r="DC131" s="113" t="e">
        <f>VLOOKUP($A131,'[1]Formated Data'!$A:$ZZ,MATCH(DC$1,'[1]Formated Data'!$1:$1,0),FALSE)</f>
        <v>#N/A</v>
      </c>
      <c r="DD131" s="113" t="e">
        <f>VLOOKUP($A131,'[1]Formated Data'!$A:$ZZ,MATCH(DD$1,'[1]Formated Data'!$1:$1,0),FALSE)</f>
        <v>#N/A</v>
      </c>
      <c r="DF131" s="26">
        <v>37802</v>
      </c>
      <c r="DG131" s="27">
        <v>3713.8397</v>
      </c>
      <c r="DH131" s="27">
        <f t="shared" si="49"/>
        <v>6.6700052111110519E-3</v>
      </c>
      <c r="DI131" s="26">
        <v>37802</v>
      </c>
      <c r="DJ131" s="27">
        <v>6288.29</v>
      </c>
      <c r="DK131" s="27">
        <f t="shared" si="50"/>
        <v>1.3458978400523458E-2</v>
      </c>
      <c r="DL131" s="26">
        <v>37802</v>
      </c>
      <c r="DM131" s="27">
        <v>8310.82</v>
      </c>
      <c r="DN131" s="27">
        <f t="shared" si="51"/>
        <v>5.3103211353200397E-3</v>
      </c>
      <c r="DO131" s="26">
        <v>37802</v>
      </c>
      <c r="DP131" s="27">
        <v>5195.09</v>
      </c>
      <c r="DQ131" s="27">
        <f t="shared" si="52"/>
        <v>4.7908059849295359E-3</v>
      </c>
      <c r="DR131" s="26">
        <v>37802</v>
      </c>
      <c r="DS131" s="27">
        <v>5310.15</v>
      </c>
      <c r="DT131" s="27">
        <f t="shared" si="53"/>
        <v>1.6170237195372916E-2</v>
      </c>
      <c r="DU131" s="26">
        <v>37802</v>
      </c>
      <c r="DV131" s="27">
        <v>4464.67</v>
      </c>
      <c r="DW131" s="27">
        <f t="shared" si="54"/>
        <v>-5.7189305956106828E-3</v>
      </c>
      <c r="DX131" s="26">
        <v>37802</v>
      </c>
      <c r="DY131" s="27">
        <v>2788.35</v>
      </c>
      <c r="DZ131" s="27">
        <f t="shared" si="55"/>
        <v>5.4485006706956884E-3</v>
      </c>
      <c r="EA131" s="26">
        <v>37802</v>
      </c>
      <c r="EB131" s="27">
        <v>4084.83</v>
      </c>
      <c r="EC131" s="27">
        <f t="shared" si="56"/>
        <v>4.2803546228320499E-3</v>
      </c>
      <c r="ED131" s="26">
        <v>37802</v>
      </c>
      <c r="EE131" s="27">
        <v>7244.29</v>
      </c>
      <c r="EF131" s="27">
        <f t="shared" si="57"/>
        <v>2.7340282209459055E-2</v>
      </c>
      <c r="EG131" s="26">
        <v>37802</v>
      </c>
      <c r="EH131" s="27">
        <v>2306.41</v>
      </c>
      <c r="EI131" s="27">
        <f t="shared" si="58"/>
        <v>1.7249592025757376E-2</v>
      </c>
      <c r="EK131" s="26">
        <v>37802</v>
      </c>
      <c r="EL131" s="27">
        <v>94.73</v>
      </c>
      <c r="EM131" s="27">
        <f t="shared" si="59"/>
        <v>1.5435738021224221E-2</v>
      </c>
      <c r="EO131" s="26">
        <v>37802</v>
      </c>
      <c r="EP131" s="27">
        <v>4243.5565999999999</v>
      </c>
      <c r="EQ131" s="27">
        <f t="shared" si="60"/>
        <v>-2.466473647424583E-3</v>
      </c>
      <c r="ES131" s="26">
        <v>37802</v>
      </c>
      <c r="ET131" s="27">
        <v>344.68790000000001</v>
      </c>
      <c r="EU131" s="27">
        <f t="shared" si="61"/>
        <v>5.7214584981934546E-2</v>
      </c>
      <c r="EW131" s="26">
        <v>37802</v>
      </c>
      <c r="EX131" s="27">
        <v>899.16300000000001</v>
      </c>
      <c r="EY131" s="27">
        <f t="shared" si="62"/>
        <v>1.7692759811796188E-2</v>
      </c>
      <c r="FA131" s="26">
        <v>37802</v>
      </c>
      <c r="FB131" s="27">
        <v>75.565200000000004</v>
      </c>
      <c r="FC131" s="27">
        <f t="shared" si="63"/>
        <v>3.4730086308297325E-2</v>
      </c>
      <c r="FE131" s="26">
        <v>37802</v>
      </c>
      <c r="FF131" s="27">
        <v>332.61219999999997</v>
      </c>
      <c r="FG131" s="27">
        <f t="shared" si="64"/>
        <v>-1.2046296081775654E-2</v>
      </c>
      <c r="FI131" s="6" t="e">
        <f>VLOOKUP($A131,Funds!$A:$CD,MATCH(Factors!FI$1,Funds!$1:$1,0),FALSE)</f>
        <v>#N/A</v>
      </c>
      <c r="FJ131" s="6" t="e">
        <f>VLOOKUP($A131,Funds!$A:$CD,MATCH(Factors!FJ$1,Funds!$1:$1,0),FALSE)</f>
        <v>#DIV/0!</v>
      </c>
    </row>
    <row r="132" spans="1:166" x14ac:dyDescent="0.25">
      <c r="A132" s="26">
        <f t="shared" si="65"/>
        <v>37772</v>
      </c>
      <c r="B132" s="26">
        <v>37771</v>
      </c>
      <c r="C132" s="27">
        <v>513.20360000000005</v>
      </c>
      <c r="D132" s="27">
        <f t="shared" si="66"/>
        <v>6.4441394118069262E-2</v>
      </c>
      <c r="E132" s="26">
        <v>37771</v>
      </c>
      <c r="F132" s="27">
        <v>411.46409999999997</v>
      </c>
      <c r="G132" s="27">
        <f t="shared" si="67"/>
        <v>4.9888202028872231E-2</v>
      </c>
      <c r="H132" s="26">
        <v>37771</v>
      </c>
      <c r="I132" s="27">
        <v>1077.9091000000001</v>
      </c>
      <c r="J132" s="27">
        <f t="shared" si="68"/>
        <v>-8.723260984913328E-2</v>
      </c>
      <c r="K132" s="26">
        <v>37771</v>
      </c>
      <c r="L132" s="27">
        <v>1091.8860999999999</v>
      </c>
      <c r="M132" s="27">
        <f t="shared" si="69"/>
        <v>0.10094811402132087</v>
      </c>
      <c r="N132" s="26">
        <v>37771</v>
      </c>
      <c r="O132" s="27">
        <v>1027.6558</v>
      </c>
      <c r="P132" s="27">
        <f t="shared" si="70"/>
        <v>4.7687907089931647E-2</v>
      </c>
      <c r="Q132" s="26"/>
      <c r="S132" s="27" t="e">
        <f t="shared" si="71"/>
        <v>#DIV/0!</v>
      </c>
      <c r="T132" s="26">
        <v>37771</v>
      </c>
      <c r="U132" s="27">
        <v>985.90769999999998</v>
      </c>
      <c r="V132" s="27">
        <f t="shared" si="72"/>
        <v>5.2633056840032832E-2</v>
      </c>
      <c r="W132" s="26"/>
      <c r="Y132" s="27" t="e">
        <f t="shared" si="73"/>
        <v>#DIV/0!</v>
      </c>
      <c r="Z132" s="26">
        <v>37771</v>
      </c>
      <c r="AA132" s="27">
        <v>130.21</v>
      </c>
      <c r="AB132" s="27">
        <f t="shared" si="74"/>
        <v>2.6487977926685113E-2</v>
      </c>
      <c r="AC132" s="26">
        <v>37771</v>
      </c>
      <c r="AD132" s="27">
        <v>756.21199999999999</v>
      </c>
      <c r="AE132" s="27">
        <f t="shared" si="75"/>
        <v>3.1731868575654243E-2</v>
      </c>
      <c r="AF132" s="26">
        <v>37771</v>
      </c>
      <c r="AG132" s="27">
        <v>131.27180000000001</v>
      </c>
      <c r="AH132" s="27">
        <f t="shared" si="76"/>
        <v>3.7643813310462848E-2</v>
      </c>
      <c r="AI132" s="26">
        <v>37771</v>
      </c>
      <c r="AJ132" s="27">
        <v>71.430000000000007</v>
      </c>
      <c r="AK132" s="27">
        <f t="shared" si="77"/>
        <v>-5.6282203725723234E-2</v>
      </c>
      <c r="AL132" s="26">
        <v>37771</v>
      </c>
      <c r="AM132" s="27">
        <v>116.00449999999999</v>
      </c>
      <c r="AN132" s="27">
        <f t="shared" si="78"/>
        <v>3.5989739463699877E-3</v>
      </c>
      <c r="AO132" s="26">
        <v>37771</v>
      </c>
      <c r="AP132" s="27">
        <v>208.64</v>
      </c>
      <c r="AQ132" s="27">
        <f t="shared" si="79"/>
        <v>4.346086521630399E-2</v>
      </c>
      <c r="AR132" s="26">
        <v>37771</v>
      </c>
      <c r="AS132" s="27">
        <v>1158.78</v>
      </c>
      <c r="AT132" s="27">
        <f t="shared" si="80"/>
        <v>1.8645096006847606E-2</v>
      </c>
      <c r="AU132" s="26">
        <v>37771</v>
      </c>
      <c r="AV132" s="27">
        <v>618.21</v>
      </c>
      <c r="AW132" s="27">
        <f t="shared" si="81"/>
        <v>1.0328653843011182E-2</v>
      </c>
      <c r="AY132" s="27">
        <f t="shared" si="82"/>
        <v>1.4553192089197031E-2</v>
      </c>
      <c r="AZ132" s="27">
        <f t="shared" si="83"/>
        <v>5.326020693138922E-2</v>
      </c>
      <c r="BA132" s="27">
        <f t="shared" ref="BA132:BA142" si="89">AW132-AT132</f>
        <v>-8.3164421638364239E-3</v>
      </c>
      <c r="BC132" s="26"/>
      <c r="BE132" s="27" t="e">
        <f t="shared" si="84"/>
        <v>#DIV/0!</v>
      </c>
      <c r="BF132" s="26">
        <v>37771</v>
      </c>
      <c r="BG132" s="27">
        <v>696.24</v>
      </c>
      <c r="BH132" s="27">
        <f t="shared" si="85"/>
        <v>3.3411010345390624E-2</v>
      </c>
      <c r="BI132" s="26"/>
      <c r="BK132" s="27" t="e">
        <f t="shared" si="86"/>
        <v>#DIV/0!</v>
      </c>
      <c r="BL132" s="26">
        <v>37772</v>
      </c>
      <c r="BM132" s="27">
        <v>261.45</v>
      </c>
      <c r="BN132" s="27">
        <f t="shared" si="87"/>
        <v>1.7631947687996252E-2</v>
      </c>
      <c r="BP132" s="26">
        <v>37741</v>
      </c>
      <c r="BQ132" s="27">
        <v>1.375E-2</v>
      </c>
      <c r="BR132" s="27">
        <f t="shared" si="88"/>
        <v>1.375E-2</v>
      </c>
      <c r="BT132" s="26">
        <v>37771</v>
      </c>
      <c r="BU132" s="27">
        <v>608.5</v>
      </c>
      <c r="BV132" s="27">
        <f t="shared" ref="BV132:BV142" si="90">BU132/BU133-1</f>
        <v>1.8887512139579954E-2</v>
      </c>
      <c r="BX132" s="6">
        <f>VLOOKUP($A132,Replications!$A:$AK,MATCH(BX$2,Replications!$1:$1,0),FALSE)</f>
        <v>0.12570000000000001</v>
      </c>
      <c r="BY132" s="6" t="str">
        <f>VLOOKUP($A132,Replications!$A:$AK,MATCH(BY$2,Replications!$1:$1,0),FALSE)</f>
        <v/>
      </c>
      <c r="BZ132" s="6">
        <f>VLOOKUP($A132,Replications!$A:$AK,MATCH(BZ$2,Replications!$1:$1,0),FALSE)</f>
        <v>0.1242</v>
      </c>
      <c r="CA132" s="6" t="str">
        <f>VLOOKUP($A132,Replications!$A:$AK,MATCH(CA$2,Replications!$1:$1,0),FALSE)</f>
        <v/>
      </c>
      <c r="CB132" s="6" t="str">
        <f>VLOOKUP($A132,Replications!$A:$AK,MATCH(CB$2,Replications!$1:$1,0),FALSE)</f>
        <v/>
      </c>
      <c r="CC132" s="6" t="str">
        <f>VLOOKUP($A132,Replications!$A:$AK,MATCH(CC$2,Replications!$1:$1,0),FALSE)</f>
        <v/>
      </c>
      <c r="CD132" s="6" t="str">
        <f>VLOOKUP($A132,Replications!$A:$AK,MATCH(CD$2,Replications!$1:$1,0),FALSE)</f>
        <v/>
      </c>
      <c r="CE132" s="6">
        <f>VLOOKUP($A132,Replications!$A:$AK,MATCH(CE$2,Replications!$1:$1,0),FALSE)</f>
        <v>5.2600000000000001E-2</v>
      </c>
      <c r="CF132" s="6">
        <f>VLOOKUP($A132,Replications!$A:$AK,MATCH(CF$2,Replications!$1:$1,0),FALSE)</f>
        <v>0.12495000000000001</v>
      </c>
      <c r="CG132" s="6" t="str">
        <f>VLOOKUP($A132,Replications!$A:$AK,MATCH(CG$2,Replications!$1:$1,0),FALSE)</f>
        <v>NA</v>
      </c>
      <c r="CH132" s="113" t="e">
        <f>VLOOKUP($A132,'[1]Formated Data'!$A:$ZZ,MATCH(CH$1,'[1]Formated Data'!$1:$1,0),FALSE)</f>
        <v>#N/A</v>
      </c>
      <c r="CI132" s="113" t="e">
        <f>VLOOKUP($A132,'[1]Formated Data'!$A:$ZZ,MATCH(CI$1,'[1]Formated Data'!$1:$1,0),FALSE)</f>
        <v>#N/A</v>
      </c>
      <c r="CJ132" s="113" t="e">
        <f>VLOOKUP($A132,'[1]Formated Data'!$A:$ZZ,MATCH(CJ$1,'[1]Formated Data'!$1:$1,0),FALSE)</f>
        <v>#N/A</v>
      </c>
      <c r="CK132" s="113" t="e">
        <f>VLOOKUP($A132,'[1]Formated Data'!$A:$ZZ,MATCH(CK$1,'[1]Formated Data'!$1:$1,0),FALSE)</f>
        <v>#N/A</v>
      </c>
      <c r="CL132" s="113" t="e">
        <f>VLOOKUP($A132,'[1]Formated Data'!$A:$ZZ,MATCH(CL$1,'[1]Formated Data'!$1:$1,0),FALSE)</f>
        <v>#N/A</v>
      </c>
      <c r="CM132" s="113" t="e">
        <f>VLOOKUP($A132,'[1]Formated Data'!$A:$ZZ,MATCH(CM$1,'[1]Formated Data'!$1:$1,0),FALSE)</f>
        <v>#N/A</v>
      </c>
      <c r="CN132" s="113" t="e">
        <f>VLOOKUP($A132,'[1]Formated Data'!$A:$ZZ,MATCH(CN$1,'[1]Formated Data'!$1:$1,0),FALSE)</f>
        <v>#N/A</v>
      </c>
      <c r="CO132" s="113" t="e">
        <f>VLOOKUP($A132,'[1]Formated Data'!$A:$ZZ,MATCH(CO$1,'[1]Formated Data'!$1:$1,0),FALSE)</f>
        <v>#N/A</v>
      </c>
      <c r="CP132" s="113" t="e">
        <f>VLOOKUP($A132,'[1]Formated Data'!$A:$ZZ,MATCH(CP$1,'[1]Formated Data'!$1:$1,0),FALSE)</f>
        <v>#N/A</v>
      </c>
      <c r="CQ132" s="113" t="e">
        <f>VLOOKUP($A132,'[1]Formated Data'!$A:$ZZ,MATCH(CQ$1,'[1]Formated Data'!$1:$1,0),FALSE)</f>
        <v>#N/A</v>
      </c>
      <c r="CR132" s="113" t="e">
        <f>VLOOKUP($A132,'[1]Formated Data'!$A:$ZZ,MATCH(CR$1,'[1]Formated Data'!$1:$1,0),FALSE)</f>
        <v>#N/A</v>
      </c>
      <c r="CS132" s="113" t="e">
        <f>VLOOKUP($A132,'[1]Formated Data'!$A:$ZZ,MATCH(CS$1,'[1]Formated Data'!$1:$1,0),FALSE)</f>
        <v>#N/A</v>
      </c>
      <c r="CT132" s="113" t="e">
        <f>VLOOKUP($A132,'[1]Formated Data'!$A:$ZZ,MATCH(CT$1,'[1]Formated Data'!$1:$1,0),FALSE)</f>
        <v>#N/A</v>
      </c>
      <c r="CU132" s="113" t="e">
        <f>VLOOKUP($A132,'[1]Formated Data'!$A:$ZZ,MATCH(CU$1,'[1]Formated Data'!$1:$1,0),FALSE)</f>
        <v>#N/A</v>
      </c>
      <c r="CV132" s="113" t="e">
        <f>VLOOKUP($A132,'[1]Formated Data'!$A:$ZZ,MATCH(CV$1,'[1]Formated Data'!$1:$1,0),FALSE)</f>
        <v>#N/A</v>
      </c>
      <c r="CW132" s="113" t="e">
        <f>VLOOKUP($A132,'[1]Formated Data'!$A:$ZZ,MATCH(CW$1,'[1]Formated Data'!$1:$1,0),FALSE)</f>
        <v>#N/A</v>
      </c>
      <c r="CX132" s="113" t="e">
        <f>VLOOKUP($A132,'[1]Formated Data'!$A:$ZZ,MATCH(CX$1,'[1]Formated Data'!$1:$1,0),FALSE)</f>
        <v>#N/A</v>
      </c>
      <c r="CY132" s="113" t="e">
        <f>VLOOKUP($A132,'[1]Formated Data'!$A:$ZZ,MATCH(CY$1,'[1]Formated Data'!$1:$1,0),FALSE)</f>
        <v>#N/A</v>
      </c>
      <c r="CZ132" s="113" t="e">
        <f>VLOOKUP($A132,'[1]Formated Data'!$A:$ZZ,MATCH(CZ$1,'[1]Formated Data'!$1:$1,0),FALSE)</f>
        <v>#N/A</v>
      </c>
      <c r="DA132" s="113" t="e">
        <f>VLOOKUP($A132,'[1]Formated Data'!$A:$ZZ,MATCH(DA$1,'[1]Formated Data'!$1:$1,0),FALSE)</f>
        <v>#N/A</v>
      </c>
      <c r="DB132" s="113" t="e">
        <f>VLOOKUP($A132,'[1]Formated Data'!$A:$ZZ,MATCH(DB$1,'[1]Formated Data'!$1:$1,0),FALSE)</f>
        <v>#N/A</v>
      </c>
      <c r="DC132" s="113" t="e">
        <f>VLOOKUP($A132,'[1]Formated Data'!$A:$ZZ,MATCH(DC$1,'[1]Formated Data'!$1:$1,0),FALSE)</f>
        <v>#N/A</v>
      </c>
      <c r="DD132" s="113" t="e">
        <f>VLOOKUP($A132,'[1]Formated Data'!$A:$ZZ,MATCH(DD$1,'[1]Formated Data'!$1:$1,0),FALSE)</f>
        <v>#N/A</v>
      </c>
      <c r="DF132" s="26">
        <v>37772</v>
      </c>
      <c r="DG132" s="27">
        <v>3689.2325000000001</v>
      </c>
      <c r="DH132" s="27">
        <f t="shared" ref="DH132:DH146" si="91">DG132/DG133-1</f>
        <v>2.0809985056272629E-2</v>
      </c>
      <c r="DI132" s="26">
        <v>37772</v>
      </c>
      <c r="DJ132" s="27">
        <v>6204.78</v>
      </c>
      <c r="DK132" s="27">
        <f t="shared" ref="DK132:DK146" si="92">DJ132/DJ133-1</f>
        <v>3.5761324085434421E-2</v>
      </c>
      <c r="DL132" s="26">
        <v>37772</v>
      </c>
      <c r="DM132" s="27">
        <v>8266.92</v>
      </c>
      <c r="DN132" s="27">
        <f t="shared" ref="DN132:DN146" si="93">DM132/DM133-1</f>
        <v>5.6649594629657907E-2</v>
      </c>
      <c r="DO132" s="26">
        <v>37772</v>
      </c>
      <c r="DP132" s="27">
        <v>5170.32</v>
      </c>
      <c r="DQ132" s="27">
        <f t="shared" ref="DQ132:DQ146" si="94">DP132/DP133-1</f>
        <v>9.788680129682481E-3</v>
      </c>
      <c r="DR132" s="26">
        <v>37772</v>
      </c>
      <c r="DS132" s="27">
        <v>5225.6499999999996</v>
      </c>
      <c r="DT132" s="27">
        <f t="shared" ref="DT132:DT146" si="95">DS132/DS133-1</f>
        <v>3.407982301130108E-2</v>
      </c>
      <c r="DU132" s="26">
        <v>37772</v>
      </c>
      <c r="DV132" s="27">
        <v>4490.3500000000004</v>
      </c>
      <c r="DW132" s="27">
        <f t="shared" ref="DW132:DW146" si="96">DV132/DV133-1</f>
        <v>1.1428931820588017E-2</v>
      </c>
      <c r="DX132" s="26">
        <v>37772</v>
      </c>
      <c r="DY132" s="27">
        <v>2773.24</v>
      </c>
      <c r="DZ132" s="27">
        <f t="shared" ref="DZ132:DZ146" si="97">DY132/DY133-1</f>
        <v>3.9422955092582868E-3</v>
      </c>
      <c r="EA132" s="26">
        <v>37772</v>
      </c>
      <c r="EB132" s="27">
        <v>4067.42</v>
      </c>
      <c r="EC132" s="27">
        <f t="shared" ref="EC132:EC146" si="98">EB132/EB133-1</f>
        <v>1.759020892594898E-2</v>
      </c>
      <c r="ED132" s="26">
        <v>37772</v>
      </c>
      <c r="EE132" s="27">
        <v>7051.5</v>
      </c>
      <c r="EF132" s="27">
        <f t="shared" ref="EF132:EF146" si="99">EE132/EE133-1</f>
        <v>7.179987597125459E-2</v>
      </c>
      <c r="EG132" s="26">
        <v>37772</v>
      </c>
      <c r="EH132" s="27">
        <v>2267.3000000000002</v>
      </c>
      <c r="EI132" s="27">
        <f t="shared" ref="EI132:EI146" si="100">EH132/EH133-1</f>
        <v>3.2778521777947933E-2</v>
      </c>
      <c r="EK132" s="26">
        <v>37771</v>
      </c>
      <c r="EL132" s="27">
        <v>93.29</v>
      </c>
      <c r="EM132" s="27">
        <f t="shared" ref="EM132:EM146" si="101">EL132/EL133-1</f>
        <v>-4.0127585142504252E-2</v>
      </c>
      <c r="EO132" s="26">
        <v>37771</v>
      </c>
      <c r="EP132" s="27">
        <v>4254.0491000000002</v>
      </c>
      <c r="EQ132" s="27">
        <f t="shared" ref="EQ132:EQ146" si="102">EP132/EP133-1</f>
        <v>3.4098355523043633E-2</v>
      </c>
      <c r="ES132" s="26">
        <v>37771</v>
      </c>
      <c r="ET132" s="27">
        <v>326.03399999999999</v>
      </c>
      <c r="EU132" s="27">
        <f t="shared" ref="EU132:EU146" si="103">ET132/ET133-1</f>
        <v>7.1534915577770031E-2</v>
      </c>
      <c r="EW132" s="26">
        <v>37771</v>
      </c>
      <c r="EX132" s="27">
        <v>883.53089999999997</v>
      </c>
      <c r="EY132" s="27">
        <f t="shared" ref="EY132:EY146" si="104">EX132/EX133-1</f>
        <v>5.7502927331443132E-2</v>
      </c>
      <c r="FA132" s="26">
        <v>37771</v>
      </c>
      <c r="FB132" s="27">
        <v>73.028899999999993</v>
      </c>
      <c r="FC132" s="27">
        <f t="shared" ref="FC132:FC146" si="105">FB132/FB133-1</f>
        <v>1.1346136801754891E-2</v>
      </c>
      <c r="FE132" s="26">
        <v>37771</v>
      </c>
      <c r="FF132" s="27">
        <v>336.6678</v>
      </c>
      <c r="FG132" s="27">
        <f t="shared" ref="FG132:FG146" si="106">FF132/FF133-1</f>
        <v>3.1169599670680226E-2</v>
      </c>
      <c r="FI132" s="6" t="e">
        <f>VLOOKUP($A132,Funds!$A:$CD,MATCH(Factors!FI$1,Funds!$1:$1,0),FALSE)</f>
        <v>#N/A</v>
      </c>
      <c r="FJ132" s="6" t="e">
        <f>VLOOKUP($A132,Funds!$A:$CD,MATCH(Factors!FJ$1,Funds!$1:$1,0),FALSE)</f>
        <v>#DIV/0!</v>
      </c>
    </row>
    <row r="133" spans="1:166" x14ac:dyDescent="0.25">
      <c r="A133" s="26">
        <f t="shared" ref="A133:A142" si="107">EOMONTH(A132,-1)</f>
        <v>37741</v>
      </c>
      <c r="B133" s="26">
        <v>37741</v>
      </c>
      <c r="C133" s="27">
        <v>482.13420000000002</v>
      </c>
      <c r="D133" s="27">
        <f t="shared" ref="D133:D142" si="108">C133/C134-1</f>
        <v>8.79075725496683E-2</v>
      </c>
      <c r="E133" s="26">
        <v>37741</v>
      </c>
      <c r="F133" s="27">
        <v>391.91230000000002</v>
      </c>
      <c r="G133" s="27">
        <f t="shared" ref="G133:G142" si="109">F133/F134-1</f>
        <v>7.3918867003200051E-2</v>
      </c>
      <c r="H133" s="26">
        <v>37741</v>
      </c>
      <c r="I133" s="27">
        <v>1180.9241999999999</v>
      </c>
      <c r="J133" s="27">
        <f t="shared" ref="J133:J142" si="110">I133/I134-1</f>
        <v>-0.1050015737371055</v>
      </c>
      <c r="K133" s="26">
        <v>37741</v>
      </c>
      <c r="L133" s="27">
        <v>991.76890000000003</v>
      </c>
      <c r="M133" s="27">
        <f t="shared" ref="M133:M142" si="111">L133/L134-1</f>
        <v>9.826830723286295E-2</v>
      </c>
      <c r="N133" s="26">
        <v>37741</v>
      </c>
      <c r="O133" s="27">
        <v>980.87969999999996</v>
      </c>
      <c r="P133" s="27">
        <f t="shared" ref="P133:P142" si="112">O133/O134-1</f>
        <v>7.9671950810233039E-2</v>
      </c>
      <c r="Q133" s="26"/>
      <c r="S133" s="27" t="e">
        <f t="shared" ref="S133:S142" si="113">R133/R134-1</f>
        <v>#DIV/0!</v>
      </c>
      <c r="T133" s="26">
        <v>37741</v>
      </c>
      <c r="U133" s="27">
        <v>936.61099999999999</v>
      </c>
      <c r="V133" s="27">
        <f t="shared" ref="V133:V142" si="114">U133/U134-1</f>
        <v>8.2306188751936293E-2</v>
      </c>
      <c r="W133" s="26"/>
      <c r="Y133" s="27" t="e">
        <f t="shared" ref="Y133:Y142" si="115">X133/X134-1</f>
        <v>#DIV/0!</v>
      </c>
      <c r="Z133" s="26">
        <v>37741</v>
      </c>
      <c r="AA133" s="27">
        <v>126.85</v>
      </c>
      <c r="AB133" s="27">
        <f t="shared" ref="AB133:AB142" si="116">AA133/AA134-1</f>
        <v>2.7874564459930307E-2</v>
      </c>
      <c r="AC133" s="26">
        <v>37741</v>
      </c>
      <c r="AD133" s="27">
        <v>732.95399999999995</v>
      </c>
      <c r="AE133" s="27">
        <f t="shared" ref="AE133:AE142" si="117">AD133/AD134-1</f>
        <v>-1.3632375343837322E-2</v>
      </c>
      <c r="AF133" s="26">
        <v>37741</v>
      </c>
      <c r="AG133" s="27">
        <v>126.5095</v>
      </c>
      <c r="AH133" s="27">
        <f t="shared" ref="AH133:AH142" si="118">AG133/AG134-1</f>
        <v>-1.8144720033155481E-2</v>
      </c>
      <c r="AI133" s="26">
        <v>37741</v>
      </c>
      <c r="AJ133" s="27">
        <v>75.69</v>
      </c>
      <c r="AK133" s="27">
        <f t="shared" ref="AK133:AK142" si="119">AJ133/AJ134-1</f>
        <v>-7.9947575360419521E-3</v>
      </c>
      <c r="AL133" s="26">
        <v>37741</v>
      </c>
      <c r="AM133" s="27">
        <v>115.5885</v>
      </c>
      <c r="AN133" s="27">
        <f t="shared" ref="AN133:AN142" si="120">AM133/AM134-1</f>
        <v>3.2522145784619205E-3</v>
      </c>
      <c r="AO133" s="26">
        <v>37741</v>
      </c>
      <c r="AP133" s="27">
        <v>199.95</v>
      </c>
      <c r="AQ133" s="27">
        <f t="shared" ref="AQ133:AQ142" si="121">AP133/AP134-1</f>
        <v>-2.1004700352526551E-2</v>
      </c>
      <c r="AR133" s="26">
        <v>37741</v>
      </c>
      <c r="AS133" s="27">
        <v>1137.5699</v>
      </c>
      <c r="AT133" s="27">
        <f t="shared" ref="AT133:AT142" si="122">AS133/AS134-1</f>
        <v>8.2515554925282064E-3</v>
      </c>
      <c r="AU133" s="26">
        <v>37741</v>
      </c>
      <c r="AV133" s="27">
        <v>611.89</v>
      </c>
      <c r="AW133" s="27">
        <f t="shared" ref="AW133:AW142" si="123">AV133/AV134-1</f>
        <v>5.9329663100308183E-2</v>
      </c>
      <c r="AY133" s="27">
        <f t="shared" ref="AY133:AY142" si="124">D133-G133</f>
        <v>1.398870554646825E-2</v>
      </c>
      <c r="AZ133" s="27">
        <f t="shared" ref="AZ133:AZ142" si="125">M133-P133</f>
        <v>1.8596356422629912E-2</v>
      </c>
      <c r="BA133" s="27">
        <f t="shared" si="89"/>
        <v>5.1078107607779977E-2</v>
      </c>
      <c r="BC133" s="26"/>
      <c r="BE133" s="27" t="e">
        <f t="shared" ref="BE133:BE142" si="126">BD133/BD134-1</f>
        <v>#DIV/0!</v>
      </c>
      <c r="BF133" s="26">
        <v>37741</v>
      </c>
      <c r="BG133" s="27">
        <v>673.73</v>
      </c>
      <c r="BH133" s="27">
        <f t="shared" ref="BH133:BH142" si="127">BG133/BG134-1</f>
        <v>4.6524805773848765E-3</v>
      </c>
      <c r="BI133" s="26"/>
      <c r="BK133" s="27" t="e">
        <f t="shared" ref="BK133:BK142" si="128">BJ133/BJ134-1</f>
        <v>#DIV/0!</v>
      </c>
      <c r="BL133" s="26">
        <v>37741</v>
      </c>
      <c r="BM133" s="27">
        <v>256.92</v>
      </c>
      <c r="BN133" s="27">
        <f t="shared" si="87"/>
        <v>1.4211274277593722E-2</v>
      </c>
      <c r="BP133" s="26">
        <v>37711</v>
      </c>
      <c r="BQ133" s="27">
        <v>6.0099999999999997E-3</v>
      </c>
      <c r="BR133" s="27">
        <f t="shared" si="88"/>
        <v>6.0099999999999997E-3</v>
      </c>
      <c r="BT133" s="26">
        <v>37741</v>
      </c>
      <c r="BU133" s="27">
        <v>597.22</v>
      </c>
      <c r="BV133" s="27">
        <f t="shared" si="90"/>
        <v>6.5684052747095878E-2</v>
      </c>
      <c r="BX133" s="6">
        <f>VLOOKUP($A133,Replications!$A:$AK,MATCH(BX$2,Replications!$1:$1,0),FALSE)</f>
        <v>7.9000000000000001E-2</v>
      </c>
      <c r="BY133" s="6" t="str">
        <f>VLOOKUP($A133,Replications!$A:$AK,MATCH(BY$2,Replications!$1:$1,0),FALSE)</f>
        <v/>
      </c>
      <c r="BZ133" s="6">
        <f>VLOOKUP($A133,Replications!$A:$AK,MATCH(BZ$2,Replications!$1:$1,0),FALSE)</f>
        <v>7.9000000000000001E-2</v>
      </c>
      <c r="CA133" s="6" t="str">
        <f>VLOOKUP($A133,Replications!$A:$AK,MATCH(CA$2,Replications!$1:$1,0),FALSE)</f>
        <v/>
      </c>
      <c r="CB133" s="6" t="str">
        <f>VLOOKUP($A133,Replications!$A:$AK,MATCH(CB$2,Replications!$1:$1,0),FALSE)</f>
        <v/>
      </c>
      <c r="CC133" s="6" t="str">
        <f>VLOOKUP($A133,Replications!$A:$AK,MATCH(CC$2,Replications!$1:$1,0),FALSE)</f>
        <v/>
      </c>
      <c r="CD133" s="6" t="str">
        <f>VLOOKUP($A133,Replications!$A:$AK,MATCH(CD$2,Replications!$1:$1,0),FALSE)</f>
        <v/>
      </c>
      <c r="CE133" s="6">
        <f>VLOOKUP($A133,Replications!$A:$AK,MATCH(CE$2,Replications!$1:$1,0),FALSE)</f>
        <v>8.2400000000000001E-2</v>
      </c>
      <c r="CF133" s="6">
        <f>VLOOKUP($A133,Replications!$A:$AK,MATCH(CF$2,Replications!$1:$1,0),FALSE)</f>
        <v>7.9000000000000001E-2</v>
      </c>
      <c r="CG133" s="6" t="str">
        <f>VLOOKUP($A133,Replications!$A:$AK,MATCH(CG$2,Replications!$1:$1,0),FALSE)</f>
        <v>NA</v>
      </c>
      <c r="CH133" s="113" t="e">
        <f>VLOOKUP($A133,'[1]Formated Data'!$A:$ZZ,MATCH(CH$1,'[1]Formated Data'!$1:$1,0),FALSE)</f>
        <v>#N/A</v>
      </c>
      <c r="CI133" s="113" t="e">
        <f>VLOOKUP($A133,'[1]Formated Data'!$A:$ZZ,MATCH(CI$1,'[1]Formated Data'!$1:$1,0),FALSE)</f>
        <v>#N/A</v>
      </c>
      <c r="CJ133" s="113" t="e">
        <f>VLOOKUP($A133,'[1]Formated Data'!$A:$ZZ,MATCH(CJ$1,'[1]Formated Data'!$1:$1,0),FALSE)</f>
        <v>#N/A</v>
      </c>
      <c r="CK133" s="113" t="e">
        <f>VLOOKUP($A133,'[1]Formated Data'!$A:$ZZ,MATCH(CK$1,'[1]Formated Data'!$1:$1,0),FALSE)</f>
        <v>#N/A</v>
      </c>
      <c r="CL133" s="113" t="e">
        <f>VLOOKUP($A133,'[1]Formated Data'!$A:$ZZ,MATCH(CL$1,'[1]Formated Data'!$1:$1,0),FALSE)</f>
        <v>#N/A</v>
      </c>
      <c r="CM133" s="113" t="e">
        <f>VLOOKUP($A133,'[1]Formated Data'!$A:$ZZ,MATCH(CM$1,'[1]Formated Data'!$1:$1,0),FALSE)</f>
        <v>#N/A</v>
      </c>
      <c r="CN133" s="113" t="e">
        <f>VLOOKUP($A133,'[1]Formated Data'!$A:$ZZ,MATCH(CN$1,'[1]Formated Data'!$1:$1,0),FALSE)</f>
        <v>#N/A</v>
      </c>
      <c r="CO133" s="113" t="e">
        <f>VLOOKUP($A133,'[1]Formated Data'!$A:$ZZ,MATCH(CO$1,'[1]Formated Data'!$1:$1,0),FALSE)</f>
        <v>#N/A</v>
      </c>
      <c r="CP133" s="113" t="e">
        <f>VLOOKUP($A133,'[1]Formated Data'!$A:$ZZ,MATCH(CP$1,'[1]Formated Data'!$1:$1,0),FALSE)</f>
        <v>#N/A</v>
      </c>
      <c r="CQ133" s="113" t="e">
        <f>VLOOKUP($A133,'[1]Formated Data'!$A:$ZZ,MATCH(CQ$1,'[1]Formated Data'!$1:$1,0),FALSE)</f>
        <v>#N/A</v>
      </c>
      <c r="CR133" s="113" t="e">
        <f>VLOOKUP($A133,'[1]Formated Data'!$A:$ZZ,MATCH(CR$1,'[1]Formated Data'!$1:$1,0),FALSE)</f>
        <v>#N/A</v>
      </c>
      <c r="CS133" s="113" t="e">
        <f>VLOOKUP($A133,'[1]Formated Data'!$A:$ZZ,MATCH(CS$1,'[1]Formated Data'!$1:$1,0),FALSE)</f>
        <v>#N/A</v>
      </c>
      <c r="CT133" s="113" t="e">
        <f>VLOOKUP($A133,'[1]Formated Data'!$A:$ZZ,MATCH(CT$1,'[1]Formated Data'!$1:$1,0),FALSE)</f>
        <v>#N/A</v>
      </c>
      <c r="CU133" s="113" t="e">
        <f>VLOOKUP($A133,'[1]Formated Data'!$A:$ZZ,MATCH(CU$1,'[1]Formated Data'!$1:$1,0),FALSE)</f>
        <v>#N/A</v>
      </c>
      <c r="CV133" s="113" t="e">
        <f>VLOOKUP($A133,'[1]Formated Data'!$A:$ZZ,MATCH(CV$1,'[1]Formated Data'!$1:$1,0),FALSE)</f>
        <v>#N/A</v>
      </c>
      <c r="CW133" s="113" t="e">
        <f>VLOOKUP($A133,'[1]Formated Data'!$A:$ZZ,MATCH(CW$1,'[1]Formated Data'!$1:$1,0),FALSE)</f>
        <v>#N/A</v>
      </c>
      <c r="CX133" s="113" t="e">
        <f>VLOOKUP($A133,'[1]Formated Data'!$A:$ZZ,MATCH(CX$1,'[1]Formated Data'!$1:$1,0),FALSE)</f>
        <v>#N/A</v>
      </c>
      <c r="CY133" s="113" t="e">
        <f>VLOOKUP($A133,'[1]Formated Data'!$A:$ZZ,MATCH(CY$1,'[1]Formated Data'!$1:$1,0),FALSE)</f>
        <v>#N/A</v>
      </c>
      <c r="CZ133" s="113" t="e">
        <f>VLOOKUP($A133,'[1]Formated Data'!$A:$ZZ,MATCH(CZ$1,'[1]Formated Data'!$1:$1,0),FALSE)</f>
        <v>#N/A</v>
      </c>
      <c r="DA133" s="113" t="e">
        <f>VLOOKUP($A133,'[1]Formated Data'!$A:$ZZ,MATCH(DA$1,'[1]Formated Data'!$1:$1,0),FALSE)</f>
        <v>#N/A</v>
      </c>
      <c r="DB133" s="113" t="e">
        <f>VLOOKUP($A133,'[1]Formated Data'!$A:$ZZ,MATCH(DB$1,'[1]Formated Data'!$1:$1,0),FALSE)</f>
        <v>#N/A</v>
      </c>
      <c r="DC133" s="113" t="e">
        <f>VLOOKUP($A133,'[1]Formated Data'!$A:$ZZ,MATCH(DC$1,'[1]Formated Data'!$1:$1,0),FALSE)</f>
        <v>#N/A</v>
      </c>
      <c r="DD133" s="113" t="e">
        <f>VLOOKUP($A133,'[1]Formated Data'!$A:$ZZ,MATCH(DD$1,'[1]Formated Data'!$1:$1,0),FALSE)</f>
        <v>#N/A</v>
      </c>
      <c r="DF133" s="26">
        <v>37741</v>
      </c>
      <c r="DG133" s="27">
        <v>3614.0246999999999</v>
      </c>
      <c r="DH133" s="27">
        <f t="shared" si="91"/>
        <v>1.2150001957631495E-2</v>
      </c>
      <c r="DI133" s="26">
        <v>37741</v>
      </c>
      <c r="DJ133" s="27">
        <v>5990.55</v>
      </c>
      <c r="DK133" s="27">
        <f t="shared" si="92"/>
        <v>2.6359072763719293E-2</v>
      </c>
      <c r="DL133" s="26">
        <v>37741</v>
      </c>
      <c r="DM133" s="27">
        <v>7823.71</v>
      </c>
      <c r="DN133" s="27">
        <f t="shared" si="93"/>
        <v>1.2270875302599293E-2</v>
      </c>
      <c r="DO133" s="26">
        <v>37741</v>
      </c>
      <c r="DP133" s="27">
        <v>5120.2</v>
      </c>
      <c r="DQ133" s="27">
        <f t="shared" si="94"/>
        <v>1.3850799465372932E-2</v>
      </c>
      <c r="DR133" s="26">
        <v>37741</v>
      </c>
      <c r="DS133" s="27">
        <v>5053.43</v>
      </c>
      <c r="DT133" s="27">
        <f t="shared" si="95"/>
        <v>2.7109480594709412E-2</v>
      </c>
      <c r="DU133" s="26">
        <v>37741</v>
      </c>
      <c r="DV133" s="27">
        <v>4439.6099999999997</v>
      </c>
      <c r="DW133" s="27">
        <f t="shared" si="96"/>
        <v>1.3591075962082755E-2</v>
      </c>
      <c r="DX133" s="26">
        <v>37741</v>
      </c>
      <c r="DY133" s="27">
        <v>2762.35</v>
      </c>
      <c r="DZ133" s="27">
        <f t="shared" si="97"/>
        <v>5.609878628582976E-3</v>
      </c>
      <c r="EA133" s="26">
        <v>37741</v>
      </c>
      <c r="EB133" s="27">
        <v>3997.11</v>
      </c>
      <c r="EC133" s="27">
        <f t="shared" si="98"/>
        <v>1.2877918247265141E-2</v>
      </c>
      <c r="ED133" s="26">
        <v>37741</v>
      </c>
      <c r="EE133" s="27">
        <v>6579.12</v>
      </c>
      <c r="EF133" s="27">
        <f t="shared" si="99"/>
        <v>6.5881243651244814E-2</v>
      </c>
      <c r="EG133" s="26">
        <v>37741</v>
      </c>
      <c r="EH133" s="27">
        <v>2195.34</v>
      </c>
      <c r="EI133" s="27">
        <f t="shared" si="100"/>
        <v>3.7318792643973531E-2</v>
      </c>
      <c r="EK133" s="26">
        <v>37741</v>
      </c>
      <c r="EL133" s="27">
        <v>97.19</v>
      </c>
      <c r="EM133" s="27">
        <f t="shared" si="101"/>
        <v>-1.7091423948220053E-2</v>
      </c>
      <c r="EO133" s="26">
        <v>37741</v>
      </c>
      <c r="EP133" s="27">
        <v>4113.7761</v>
      </c>
      <c r="EQ133" s="27">
        <f t="shared" si="102"/>
        <v>8.9908487744114751E-2</v>
      </c>
      <c r="ES133" s="26">
        <v>37741</v>
      </c>
      <c r="ET133" s="27">
        <v>304.26819999999998</v>
      </c>
      <c r="EU133" s="27">
        <f t="shared" si="103"/>
        <v>8.8613763262046508E-2</v>
      </c>
      <c r="EW133" s="26">
        <v>37741</v>
      </c>
      <c r="EX133" s="27">
        <v>835.48789999999997</v>
      </c>
      <c r="EY133" s="27">
        <f t="shared" si="104"/>
        <v>8.9208015018381825E-2</v>
      </c>
      <c r="FA133" s="26">
        <v>37741</v>
      </c>
      <c r="FB133" s="27">
        <v>72.209599999999995</v>
      </c>
      <c r="FC133" s="27">
        <f t="shared" si="105"/>
        <v>0.11107076364419677</v>
      </c>
      <c r="FE133" s="26">
        <v>37741</v>
      </c>
      <c r="FF133" s="27">
        <v>326.49119999999999</v>
      </c>
      <c r="FG133" s="27">
        <f t="shared" si="106"/>
        <v>9.768629062137113E-2</v>
      </c>
    </row>
    <row r="134" spans="1:166" x14ac:dyDescent="0.25">
      <c r="A134" s="26">
        <f t="shared" si="107"/>
        <v>37711</v>
      </c>
      <c r="B134" s="26">
        <v>37711</v>
      </c>
      <c r="C134" s="27">
        <v>443.17570000000001</v>
      </c>
      <c r="D134" s="27">
        <f t="shared" si="108"/>
        <v>1.5774806278372466E-3</v>
      </c>
      <c r="E134" s="26">
        <v>37711</v>
      </c>
      <c r="F134" s="27">
        <v>364.9366</v>
      </c>
      <c r="G134" s="27">
        <f t="shared" si="109"/>
        <v>1.8558001604856322E-2</v>
      </c>
      <c r="H134" s="26">
        <v>37711</v>
      </c>
      <c r="I134" s="27">
        <v>1319.4707000000001</v>
      </c>
      <c r="J134" s="27">
        <f t="shared" si="110"/>
        <v>-1.7052001480388768E-5</v>
      </c>
      <c r="K134" s="26">
        <v>37711</v>
      </c>
      <c r="L134" s="27">
        <v>903.02970000000005</v>
      </c>
      <c r="M134" s="27">
        <f t="shared" si="111"/>
        <v>8.8838067743817195E-3</v>
      </c>
      <c r="N134" s="26">
        <v>37711</v>
      </c>
      <c r="O134" s="27">
        <v>908.49789999999996</v>
      </c>
      <c r="P134" s="27">
        <f t="shared" si="112"/>
        <v>9.2235581427977387E-3</v>
      </c>
      <c r="Q134" s="26"/>
      <c r="S134" s="27" t="e">
        <f t="shared" si="113"/>
        <v>#DIV/0!</v>
      </c>
      <c r="T134" s="26">
        <v>37711</v>
      </c>
      <c r="U134" s="27">
        <v>865.3845</v>
      </c>
      <c r="V134" s="27">
        <f t="shared" si="114"/>
        <v>9.6710343246464436E-3</v>
      </c>
      <c r="W134" s="26"/>
      <c r="Y134" s="27" t="e">
        <f t="shared" si="115"/>
        <v>#DIV/0!</v>
      </c>
      <c r="Z134" s="26">
        <v>37711</v>
      </c>
      <c r="AA134" s="27">
        <v>123.41</v>
      </c>
      <c r="AB134" s="27">
        <f t="shared" si="116"/>
        <v>-3.4722222222223209E-3</v>
      </c>
      <c r="AC134" s="26">
        <v>37711</v>
      </c>
      <c r="AD134" s="27">
        <v>743.08399999999995</v>
      </c>
      <c r="AE134" s="27">
        <f t="shared" si="117"/>
        <v>-2.9199121021538099E-2</v>
      </c>
      <c r="AF134" s="26">
        <v>37711</v>
      </c>
      <c r="AG134" s="27">
        <v>128.84739999999999</v>
      </c>
      <c r="AH134" s="27">
        <f t="shared" si="118"/>
        <v>-7.0947580485251405E-2</v>
      </c>
      <c r="AI134" s="26">
        <v>37711</v>
      </c>
      <c r="AJ134" s="27">
        <v>76.3</v>
      </c>
      <c r="AK134" s="27">
        <f t="shared" si="119"/>
        <v>-2.4546151879314748E-2</v>
      </c>
      <c r="AL134" s="26">
        <v>37711</v>
      </c>
      <c r="AM134" s="27">
        <v>115.21380000000001</v>
      </c>
      <c r="AN134" s="27">
        <f t="shared" si="120"/>
        <v>-1.2006696008661777E-3</v>
      </c>
      <c r="AO134" s="26">
        <v>37711</v>
      </c>
      <c r="AP134" s="27">
        <v>204.24</v>
      </c>
      <c r="AQ134" s="27">
        <f t="shared" si="121"/>
        <v>-7.9875658872820554E-2</v>
      </c>
      <c r="AR134" s="26">
        <v>37711</v>
      </c>
      <c r="AS134" s="27">
        <v>1128.26</v>
      </c>
      <c r="AT134" s="27">
        <f t="shared" si="122"/>
        <v>-7.7050472487683042E-4</v>
      </c>
      <c r="AU134" s="26">
        <v>37711</v>
      </c>
      <c r="AV134" s="27">
        <v>577.62</v>
      </c>
      <c r="AW134" s="27">
        <f t="shared" si="123"/>
        <v>2.8763780789712756E-2</v>
      </c>
      <c r="AY134" s="27">
        <f t="shared" si="124"/>
        <v>-1.6980520977019076E-2</v>
      </c>
      <c r="AZ134" s="27">
        <f t="shared" si="125"/>
        <v>-3.3975136841601916E-4</v>
      </c>
      <c r="BA134" s="27">
        <f t="shared" si="89"/>
        <v>2.9534285514589587E-2</v>
      </c>
      <c r="BC134" s="26"/>
      <c r="BE134" s="27" t="e">
        <f t="shared" si="126"/>
        <v>#DIV/0!</v>
      </c>
      <c r="BF134" s="26">
        <v>37711</v>
      </c>
      <c r="BG134" s="27">
        <v>670.61</v>
      </c>
      <c r="BH134" s="27">
        <f t="shared" si="127"/>
        <v>-1.9360970973166691E-2</v>
      </c>
      <c r="BI134" s="26"/>
      <c r="BK134" s="27" t="e">
        <f t="shared" si="128"/>
        <v>#DIV/0!</v>
      </c>
      <c r="BL134" s="26">
        <v>37711</v>
      </c>
      <c r="BM134" s="27">
        <v>253.32</v>
      </c>
      <c r="BN134" s="27">
        <f t="shared" si="87"/>
        <v>9.4843388857894784E-3</v>
      </c>
      <c r="BP134" s="26">
        <v>37680</v>
      </c>
      <c r="BQ134" s="27">
        <v>1.108E-2</v>
      </c>
      <c r="BR134" s="27">
        <f t="shared" si="88"/>
        <v>1.108E-2</v>
      </c>
      <c r="BT134" s="26">
        <v>37711</v>
      </c>
      <c r="BU134" s="27">
        <v>560.41</v>
      </c>
      <c r="BV134" s="27">
        <f t="shared" si="90"/>
        <v>4.8952804475685952E-3</v>
      </c>
      <c r="DF134" s="26">
        <v>37711</v>
      </c>
      <c r="DG134" s="27">
        <v>3570.6414</v>
      </c>
      <c r="DH134" s="27">
        <f t="shared" si="91"/>
        <v>-3.0998822257533032E-4</v>
      </c>
      <c r="DI134" s="26">
        <v>37711</v>
      </c>
      <c r="DJ134" s="27">
        <v>5836.7</v>
      </c>
      <c r="DK134" s="27">
        <f t="shared" si="92"/>
        <v>1.4206251436923445E-3</v>
      </c>
      <c r="DL134" s="26">
        <v>37711</v>
      </c>
      <c r="DM134" s="27">
        <v>7728.87</v>
      </c>
      <c r="DN134" s="27">
        <f t="shared" si="93"/>
        <v>-2.2310518086737341E-2</v>
      </c>
      <c r="DO134" s="26">
        <v>37711</v>
      </c>
      <c r="DP134" s="27">
        <v>5050.25</v>
      </c>
      <c r="DQ134" s="27">
        <f t="shared" si="94"/>
        <v>7.1192828867994162E-3</v>
      </c>
      <c r="DR134" s="26">
        <v>37711</v>
      </c>
      <c r="DS134" s="27">
        <v>4920.05</v>
      </c>
      <c r="DT134" s="27">
        <f t="shared" si="95"/>
        <v>-6.3982775430604377E-4</v>
      </c>
      <c r="DU134" s="26">
        <v>37711</v>
      </c>
      <c r="DV134" s="27">
        <v>4380.08</v>
      </c>
      <c r="DW134" s="27">
        <f t="shared" si="96"/>
        <v>7.2993372183407512E-3</v>
      </c>
      <c r="DX134" s="26">
        <v>37711</v>
      </c>
      <c r="DY134" s="27">
        <v>2746.94</v>
      </c>
      <c r="DZ134" s="27">
        <f t="shared" si="97"/>
        <v>2.6682435219353984E-3</v>
      </c>
      <c r="EA134" s="26">
        <v>37711</v>
      </c>
      <c r="EB134" s="27">
        <v>3946.29</v>
      </c>
      <c r="EC134" s="27">
        <f t="shared" si="98"/>
        <v>-1.0201705178315423E-3</v>
      </c>
      <c r="ED134" s="26">
        <v>37711</v>
      </c>
      <c r="EE134" s="27">
        <v>6172.47</v>
      </c>
      <c r="EF134" s="27">
        <f t="shared" si="99"/>
        <v>3.7989237466886649E-3</v>
      </c>
      <c r="EG134" s="26">
        <v>37711</v>
      </c>
      <c r="EH134" s="27">
        <v>2116.36</v>
      </c>
      <c r="EI134" s="27">
        <f t="shared" si="100"/>
        <v>3.2329322980366726E-3</v>
      </c>
      <c r="EK134" s="26">
        <v>37711</v>
      </c>
      <c r="EL134" s="27">
        <v>98.88</v>
      </c>
      <c r="EM134" s="27">
        <f t="shared" si="101"/>
        <v>-8.3241400060174442E-3</v>
      </c>
      <c r="EO134" s="26">
        <v>37711</v>
      </c>
      <c r="EP134" s="27">
        <v>3774.4234000000001</v>
      </c>
      <c r="EQ134" s="27">
        <f t="shared" si="102"/>
        <v>-3.9581755806279428E-3</v>
      </c>
      <c r="ES134" s="26">
        <v>37711</v>
      </c>
      <c r="ET134" s="27">
        <v>279.50060000000002</v>
      </c>
      <c r="EU134" s="27">
        <f t="shared" si="103"/>
        <v>-2.895412851686352E-2</v>
      </c>
      <c r="EW134" s="26">
        <v>37711</v>
      </c>
      <c r="EX134" s="27">
        <v>767.06</v>
      </c>
      <c r="EY134" s="27">
        <f t="shared" si="104"/>
        <v>-2.656989598929238E-3</v>
      </c>
      <c r="FA134" s="26">
        <v>37711</v>
      </c>
      <c r="FB134" s="27">
        <v>64.991</v>
      </c>
      <c r="FC134" s="27">
        <f t="shared" si="105"/>
        <v>-2.6432278988248181E-2</v>
      </c>
      <c r="FE134" s="26">
        <v>37711</v>
      </c>
      <c r="FF134" s="27">
        <v>297.43579999999997</v>
      </c>
      <c r="FG134" s="27">
        <f t="shared" si="106"/>
        <v>2.9445734077093944E-2</v>
      </c>
    </row>
    <row r="135" spans="1:166" x14ac:dyDescent="0.25">
      <c r="A135" s="26">
        <f t="shared" si="107"/>
        <v>37680</v>
      </c>
      <c r="B135" s="26">
        <v>37680</v>
      </c>
      <c r="C135" s="27">
        <v>442.47770000000003</v>
      </c>
      <c r="D135" s="27">
        <f t="shared" si="108"/>
        <v>-2.6676351266781251E-2</v>
      </c>
      <c r="E135" s="26">
        <v>37680</v>
      </c>
      <c r="F135" s="27">
        <v>358.28750000000002</v>
      </c>
      <c r="G135" s="27">
        <f t="shared" si="109"/>
        <v>-4.5927022403140505E-3</v>
      </c>
      <c r="H135" s="26">
        <v>37680</v>
      </c>
      <c r="I135" s="27">
        <v>1319.4931999999999</v>
      </c>
      <c r="J135" s="27">
        <f t="shared" si="110"/>
        <v>2.1579714906949432E-2</v>
      </c>
      <c r="K135" s="26">
        <v>37680</v>
      </c>
      <c r="L135" s="27">
        <v>895.07799999999997</v>
      </c>
      <c r="M135" s="27">
        <f t="shared" si="111"/>
        <v>-2.9682199287859756E-2</v>
      </c>
      <c r="N135" s="26">
        <v>37680</v>
      </c>
      <c r="O135" s="27">
        <v>900.19489999999996</v>
      </c>
      <c r="P135" s="27">
        <f t="shared" si="112"/>
        <v>-1.6707546391797612E-2</v>
      </c>
      <c r="Q135" s="26"/>
      <c r="S135" s="27" t="e">
        <f t="shared" si="113"/>
        <v>#DIV/0!</v>
      </c>
      <c r="T135" s="26">
        <v>37680</v>
      </c>
      <c r="U135" s="27">
        <v>857.09550000000002</v>
      </c>
      <c r="V135" s="27">
        <f t="shared" si="114"/>
        <v>-1.5025451342737361E-2</v>
      </c>
      <c r="W135" s="26"/>
      <c r="Y135" s="27" t="e">
        <f t="shared" si="115"/>
        <v>#DIV/0!</v>
      </c>
      <c r="Z135" s="26">
        <v>37680</v>
      </c>
      <c r="AA135" s="27">
        <v>123.84</v>
      </c>
      <c r="AB135" s="27">
        <f t="shared" si="116"/>
        <v>-8.8745461879791154E-4</v>
      </c>
      <c r="AC135" s="26">
        <v>37680</v>
      </c>
      <c r="AD135" s="27">
        <v>765.43399999999997</v>
      </c>
      <c r="AE135" s="27">
        <f t="shared" si="117"/>
        <v>5.1832795569721757E-3</v>
      </c>
      <c r="AF135" s="26">
        <v>37680</v>
      </c>
      <c r="AG135" s="27">
        <v>138.68690000000001</v>
      </c>
      <c r="AH135" s="27">
        <f t="shared" si="118"/>
        <v>2.5894635773003882E-2</v>
      </c>
      <c r="AI135" s="26">
        <v>37680</v>
      </c>
      <c r="AJ135" s="27">
        <v>78.22</v>
      </c>
      <c r="AK135" s="27">
        <f t="shared" si="119"/>
        <v>-2.6872356307539147E-2</v>
      </c>
      <c r="AL135" s="26">
        <v>37680</v>
      </c>
      <c r="AM135" s="27">
        <v>115.3523</v>
      </c>
      <c r="AN135" s="27">
        <f t="shared" si="120"/>
        <v>7.676005646716666E-3</v>
      </c>
      <c r="AO135" s="26">
        <v>37680</v>
      </c>
      <c r="AP135" s="27">
        <v>221.97</v>
      </c>
      <c r="AQ135" s="27">
        <f t="shared" si="121"/>
        <v>5.3938559422629373E-2</v>
      </c>
      <c r="AR135" s="26">
        <v>37680</v>
      </c>
      <c r="AS135" s="27">
        <v>1129.1300000000001</v>
      </c>
      <c r="AT135" s="27">
        <f t="shared" si="122"/>
        <v>1.3836511870128909E-2</v>
      </c>
      <c r="AU135" s="26">
        <v>37680</v>
      </c>
      <c r="AV135" s="27">
        <v>561.47</v>
      </c>
      <c r="AW135" s="27">
        <f t="shared" si="123"/>
        <v>1.2332546021672108E-2</v>
      </c>
      <c r="AY135" s="27">
        <f t="shared" si="124"/>
        <v>-2.20836490264672E-2</v>
      </c>
      <c r="AZ135" s="27">
        <f t="shared" si="125"/>
        <v>-1.2974652896062144E-2</v>
      </c>
      <c r="BA135" s="27">
        <f t="shared" si="89"/>
        <v>-1.5039658484568008E-3</v>
      </c>
      <c r="BC135" s="26"/>
      <c r="BE135" s="27" t="e">
        <f t="shared" si="126"/>
        <v>#DIV/0!</v>
      </c>
      <c r="BF135" s="26">
        <v>37680</v>
      </c>
      <c r="BG135" s="27">
        <v>683.85</v>
      </c>
      <c r="BH135" s="27">
        <f t="shared" si="127"/>
        <v>2.8449502133713889E-3</v>
      </c>
      <c r="BI135" s="26"/>
      <c r="BK135" s="27" t="e">
        <f t="shared" si="128"/>
        <v>#DIV/0!</v>
      </c>
      <c r="BL135" s="26">
        <v>37680</v>
      </c>
      <c r="BM135" s="27">
        <v>250.94</v>
      </c>
      <c r="BN135" s="27">
        <f t="shared" si="87"/>
        <v>1.3939957169986528E-2</v>
      </c>
      <c r="BP135" s="26">
        <v>37652</v>
      </c>
      <c r="BQ135" s="27">
        <v>2.912E-2</v>
      </c>
      <c r="BR135" s="27">
        <f t="shared" si="88"/>
        <v>2.912E-2</v>
      </c>
      <c r="BT135" s="26">
        <v>37680</v>
      </c>
      <c r="BU135" s="27">
        <v>557.67999999999995</v>
      </c>
      <c r="BV135" s="27">
        <f t="shared" si="90"/>
        <v>-1.3072831790261752E-3</v>
      </c>
      <c r="DF135" s="26">
        <v>37680</v>
      </c>
      <c r="DG135" s="27">
        <v>3571.7485999999999</v>
      </c>
      <c r="DH135" s="27">
        <f t="shared" si="91"/>
        <v>3.4099799236455564E-3</v>
      </c>
      <c r="DI135" s="26">
        <v>37680</v>
      </c>
      <c r="DJ135" s="27">
        <v>5828.42</v>
      </c>
      <c r="DK135" s="27">
        <f t="shared" si="92"/>
        <v>2.0936298736962122E-4</v>
      </c>
      <c r="DL135" s="26">
        <v>37680</v>
      </c>
      <c r="DM135" s="27">
        <v>7905.24</v>
      </c>
      <c r="DN135" s="27">
        <f t="shared" si="93"/>
        <v>1.9099970607496575E-2</v>
      </c>
      <c r="DO135" s="26">
        <v>37680</v>
      </c>
      <c r="DP135" s="27">
        <v>5014.55</v>
      </c>
      <c r="DQ135" s="27">
        <f t="shared" si="94"/>
        <v>6.9498829303165088E-3</v>
      </c>
      <c r="DR135" s="26">
        <v>37680</v>
      </c>
      <c r="DS135" s="27">
        <v>4923.2</v>
      </c>
      <c r="DT135" s="27">
        <f t="shared" si="95"/>
        <v>-2.8295562032500943E-3</v>
      </c>
      <c r="DU135" s="26">
        <v>37680</v>
      </c>
      <c r="DV135" s="27">
        <v>4348.34</v>
      </c>
      <c r="DW135" s="27">
        <f t="shared" si="96"/>
        <v>1.289075238760784E-2</v>
      </c>
      <c r="DX135" s="26">
        <v>37680</v>
      </c>
      <c r="DY135" s="27">
        <v>2739.63</v>
      </c>
      <c r="DZ135" s="27">
        <f t="shared" si="97"/>
        <v>7.6392311483488573E-3</v>
      </c>
      <c r="EA135" s="26">
        <v>37680</v>
      </c>
      <c r="EB135" s="27">
        <v>3950.32</v>
      </c>
      <c r="EC135" s="27">
        <f t="shared" si="98"/>
        <v>-1.0884009365308422E-4</v>
      </c>
      <c r="ED135" s="26">
        <v>37680</v>
      </c>
      <c r="EE135" s="27">
        <v>6149.11</v>
      </c>
      <c r="EF135" s="27">
        <f t="shared" si="99"/>
        <v>-1.4339824671358969E-2</v>
      </c>
      <c r="EG135" s="26">
        <v>37680</v>
      </c>
      <c r="EH135" s="27">
        <v>2109.54</v>
      </c>
      <c r="EI135" s="27">
        <f t="shared" si="100"/>
        <v>-3.3308293056284466E-3</v>
      </c>
      <c r="EK135" s="26">
        <v>37680</v>
      </c>
      <c r="EL135" s="27">
        <v>99.71</v>
      </c>
      <c r="EM135" s="27">
        <f t="shared" si="101"/>
        <v>-2.0018016214593537E-3</v>
      </c>
      <c r="EO135" s="26">
        <v>37680</v>
      </c>
      <c r="EP135" s="27">
        <v>3789.4225999999999</v>
      </c>
      <c r="EQ135" s="27">
        <f t="shared" si="102"/>
        <v>3.0265492836932362E-2</v>
      </c>
      <c r="ES135" s="26">
        <v>37680</v>
      </c>
      <c r="ET135" s="27">
        <v>287.83460000000002</v>
      </c>
      <c r="EU135" s="27">
        <f t="shared" si="103"/>
        <v>-3.0875595276574574E-2</v>
      </c>
      <c r="EW135" s="26">
        <v>37680</v>
      </c>
      <c r="EX135" s="27">
        <v>769.10350000000005</v>
      </c>
      <c r="EY135" s="27">
        <f t="shared" si="104"/>
        <v>-1.7129799489512987E-2</v>
      </c>
      <c r="FA135" s="26">
        <v>37680</v>
      </c>
      <c r="FB135" s="27">
        <v>66.755499999999998</v>
      </c>
      <c r="FC135" s="27">
        <f t="shared" si="105"/>
        <v>-3.6407097810695177E-2</v>
      </c>
      <c r="FE135" s="26">
        <v>37680</v>
      </c>
      <c r="FF135" s="27">
        <v>288.92809999999997</v>
      </c>
      <c r="FG135" s="27">
        <f t="shared" si="106"/>
        <v>-2.4435365421302424E-2</v>
      </c>
    </row>
    <row r="136" spans="1:166" x14ac:dyDescent="0.25">
      <c r="A136" s="26">
        <f t="shared" si="107"/>
        <v>37652</v>
      </c>
      <c r="B136" s="26">
        <v>37652</v>
      </c>
      <c r="C136" s="27">
        <v>454.60489999999999</v>
      </c>
      <c r="D136" s="27">
        <f t="shared" si="108"/>
        <v>-2.4134696295787572E-2</v>
      </c>
      <c r="E136" s="26">
        <v>37652</v>
      </c>
      <c r="F136" s="27">
        <v>359.94060000000002</v>
      </c>
      <c r="G136" s="27">
        <f t="shared" si="109"/>
        <v>-2.4240510189558973E-2</v>
      </c>
      <c r="H136" s="26">
        <v>37652</v>
      </c>
      <c r="I136" s="27">
        <v>1291.6204</v>
      </c>
      <c r="J136" s="27">
        <f t="shared" si="110"/>
        <v>7.5062554729050657E-3</v>
      </c>
      <c r="K136" s="26">
        <v>37652</v>
      </c>
      <c r="L136" s="27">
        <v>922.45860000000005</v>
      </c>
      <c r="M136" s="27">
        <f t="shared" si="111"/>
        <v>-2.8931661090887628E-2</v>
      </c>
      <c r="N136" s="26">
        <v>37652</v>
      </c>
      <c r="O136" s="27">
        <v>915.4905</v>
      </c>
      <c r="P136" s="27">
        <f t="shared" si="112"/>
        <v>-2.5684209854154427E-2</v>
      </c>
      <c r="Q136" s="26"/>
      <c r="S136" s="27" t="e">
        <f t="shared" si="113"/>
        <v>#DIV/0!</v>
      </c>
      <c r="T136" s="26">
        <v>37652</v>
      </c>
      <c r="U136" s="27">
        <v>870.17020000000002</v>
      </c>
      <c r="V136" s="27">
        <f t="shared" si="114"/>
        <v>-2.6145018262364705E-2</v>
      </c>
      <c r="W136" s="26"/>
      <c r="Y136" s="27" t="e">
        <f t="shared" si="115"/>
        <v>#DIV/0!</v>
      </c>
      <c r="Z136" s="26">
        <v>37652</v>
      </c>
      <c r="AA136" s="27">
        <v>123.95</v>
      </c>
      <c r="AB136" s="27">
        <f t="shared" si="116"/>
        <v>2.1509807153453187E-2</v>
      </c>
      <c r="AC136" s="26">
        <v>37652</v>
      </c>
      <c r="AD136" s="27">
        <v>761.48699999999997</v>
      </c>
      <c r="AE136" s="27">
        <f t="shared" si="117"/>
        <v>1.7042259728846432E-2</v>
      </c>
      <c r="AF136" s="26">
        <v>37652</v>
      </c>
      <c r="AG136" s="27">
        <v>135.18629999999999</v>
      </c>
      <c r="AH136" s="27">
        <f t="shared" si="118"/>
        <v>8.533247696846824E-2</v>
      </c>
      <c r="AI136" s="26">
        <v>37652</v>
      </c>
      <c r="AJ136" s="27">
        <v>80.38</v>
      </c>
      <c r="AK136" s="27">
        <f t="shared" si="119"/>
        <v>2.9588830536697808E-2</v>
      </c>
      <c r="AL136" s="26">
        <v>37652</v>
      </c>
      <c r="AM136" s="27">
        <v>114.4736</v>
      </c>
      <c r="AN136" s="27">
        <f t="shared" si="120"/>
        <v>4.7739965961466346E-3</v>
      </c>
      <c r="AO136" s="26">
        <v>37652</v>
      </c>
      <c r="AP136" s="27">
        <v>210.61</v>
      </c>
      <c r="AQ136" s="27">
        <f t="shared" si="121"/>
        <v>8.3384773662551481E-2</v>
      </c>
      <c r="AR136" s="26">
        <v>37652</v>
      </c>
      <c r="AS136" s="27">
        <v>1113.72</v>
      </c>
      <c r="AT136" s="27">
        <f t="shared" si="122"/>
        <v>8.53725387995663E-4</v>
      </c>
      <c r="AU136" s="26">
        <v>37652</v>
      </c>
      <c r="AV136" s="27">
        <v>554.63</v>
      </c>
      <c r="AW136" s="27">
        <f t="shared" si="123"/>
        <v>3.3292346672628481E-2</v>
      </c>
      <c r="AY136" s="27">
        <f t="shared" si="124"/>
        <v>1.0581389377140038E-4</v>
      </c>
      <c r="AZ136" s="27">
        <f t="shared" si="125"/>
        <v>-3.2474512367332009E-3</v>
      </c>
      <c r="BA136" s="27">
        <f t="shared" si="89"/>
        <v>3.2438621284632818E-2</v>
      </c>
      <c r="BC136" s="26"/>
      <c r="BE136" s="27" t="e">
        <f t="shared" si="126"/>
        <v>#DIV/0!</v>
      </c>
      <c r="BF136" s="26">
        <v>37652</v>
      </c>
      <c r="BG136" s="27">
        <v>681.91</v>
      </c>
      <c r="BH136" s="27">
        <f t="shared" si="127"/>
        <v>2.0624728720458618E-2</v>
      </c>
      <c r="BI136" s="26"/>
      <c r="BK136" s="27" t="e">
        <f t="shared" si="128"/>
        <v>#DIV/0!</v>
      </c>
      <c r="BL136" s="26">
        <v>37652</v>
      </c>
      <c r="BM136" s="27">
        <v>247.49</v>
      </c>
      <c r="BN136" s="27">
        <f t="shared" si="87"/>
        <v>3.0178155178155253E-2</v>
      </c>
      <c r="BP136" s="26">
        <v>37621</v>
      </c>
      <c r="BQ136" s="27">
        <v>1.272E-2</v>
      </c>
      <c r="BR136" s="27">
        <f t="shared" si="88"/>
        <v>1.272E-2</v>
      </c>
      <c r="BT136" s="26">
        <v>37652</v>
      </c>
      <c r="BU136" s="27">
        <v>558.41</v>
      </c>
      <c r="BV136" s="27">
        <f t="shared" si="90"/>
        <v>-8.6985851484971954E-3</v>
      </c>
      <c r="DF136" s="26">
        <v>37652</v>
      </c>
      <c r="DG136" s="27">
        <v>3559.6104</v>
      </c>
      <c r="DH136" s="27">
        <f t="shared" si="91"/>
        <v>8.4200105232778988E-3</v>
      </c>
      <c r="DI136" s="26">
        <v>37652</v>
      </c>
      <c r="DJ136" s="27">
        <v>5827.2</v>
      </c>
      <c r="DK136" s="27">
        <f t="shared" si="92"/>
        <v>6.5204812201504758E-3</v>
      </c>
      <c r="DL136" s="26">
        <v>37652</v>
      </c>
      <c r="DM136" s="27">
        <v>7757.08</v>
      </c>
      <c r="DN136" s="27">
        <f t="shared" si="93"/>
        <v>2.5199533200024771E-2</v>
      </c>
      <c r="DO136" s="26">
        <v>37652</v>
      </c>
      <c r="DP136" s="27">
        <v>4979.9399999999996</v>
      </c>
      <c r="DQ136" s="27">
        <f t="shared" si="94"/>
        <v>1.0281462126160879E-2</v>
      </c>
      <c r="DR136" s="26">
        <v>37652</v>
      </c>
      <c r="DS136" s="27">
        <v>4937.17</v>
      </c>
      <c r="DT136" s="27">
        <f t="shared" si="95"/>
        <v>-8.4490805825787607E-3</v>
      </c>
      <c r="DU136" s="26">
        <v>37652</v>
      </c>
      <c r="DV136" s="27">
        <v>4293</v>
      </c>
      <c r="DW136" s="27">
        <f t="shared" si="96"/>
        <v>2.4988420233314379E-2</v>
      </c>
      <c r="DX136" s="26">
        <v>37652</v>
      </c>
      <c r="DY136" s="27">
        <v>2718.86</v>
      </c>
      <c r="DZ136" s="27">
        <f t="shared" si="97"/>
        <v>1.2471279562965343E-2</v>
      </c>
      <c r="EA136" s="26">
        <v>37652</v>
      </c>
      <c r="EB136" s="27">
        <v>3950.75</v>
      </c>
      <c r="EC136" s="27">
        <f t="shared" si="98"/>
        <v>1.4803886527197108E-3</v>
      </c>
      <c r="ED136" s="26">
        <v>37652</v>
      </c>
      <c r="EE136" s="27">
        <v>6238.57</v>
      </c>
      <c r="EF136" s="27">
        <f t="shared" si="99"/>
        <v>-4.2997297905518206E-3</v>
      </c>
      <c r="EG136" s="26">
        <v>37652</v>
      </c>
      <c r="EH136" s="27">
        <v>2116.59</v>
      </c>
      <c r="EI136" s="27">
        <f t="shared" si="100"/>
        <v>-1.3938905479126573E-2</v>
      </c>
      <c r="EK136" s="26">
        <v>37652</v>
      </c>
      <c r="EL136" s="27">
        <v>99.91</v>
      </c>
      <c r="EM136" s="27">
        <f t="shared" si="101"/>
        <v>-1.904761904761898E-2</v>
      </c>
      <c r="EO136" s="26">
        <v>37652</v>
      </c>
      <c r="EP136" s="27">
        <v>3678.1030000000001</v>
      </c>
      <c r="EQ136" s="27">
        <f t="shared" si="102"/>
        <v>-9.4018046024564983E-2</v>
      </c>
      <c r="ES136" s="26">
        <v>37652</v>
      </c>
      <c r="ET136" s="27">
        <v>297.00479999999999</v>
      </c>
      <c r="EU136" s="27">
        <f t="shared" si="103"/>
        <v>-5.122031367292057E-3</v>
      </c>
      <c r="EW136" s="26">
        <v>37652</v>
      </c>
      <c r="EX136" s="27">
        <v>782.5077</v>
      </c>
      <c r="EY136" s="27">
        <f t="shared" si="104"/>
        <v>-3.019106349378875E-2</v>
      </c>
      <c r="FA136" s="26">
        <v>37652</v>
      </c>
      <c r="FB136" s="27">
        <v>69.277699999999996</v>
      </c>
      <c r="FC136" s="27">
        <f t="shared" si="105"/>
        <v>-6.86403149089716E-2</v>
      </c>
      <c r="FE136" s="26">
        <v>37652</v>
      </c>
      <c r="FF136" s="27">
        <v>296.16500000000002</v>
      </c>
      <c r="FG136" s="27">
        <f t="shared" si="106"/>
        <v>2.2728528450545626E-2</v>
      </c>
    </row>
    <row r="137" spans="1:166" x14ac:dyDescent="0.25">
      <c r="A137" s="26">
        <f t="shared" si="107"/>
        <v>37621</v>
      </c>
      <c r="B137" s="26">
        <v>37621</v>
      </c>
      <c r="C137" s="27">
        <v>465.84800000000001</v>
      </c>
      <c r="D137" s="27">
        <f t="shared" si="108"/>
        <v>-4.3454674217763833E-2</v>
      </c>
      <c r="E137" s="26">
        <v>37621</v>
      </c>
      <c r="F137" s="27">
        <v>368.88249999999999</v>
      </c>
      <c r="G137" s="27">
        <f t="shared" si="109"/>
        <v>-6.8998344611127416E-2</v>
      </c>
      <c r="H137" s="26">
        <v>37621</v>
      </c>
      <c r="I137" s="27">
        <v>1281.9974</v>
      </c>
      <c r="J137" s="27">
        <f t="shared" si="110"/>
        <v>8.9331850751376951E-2</v>
      </c>
      <c r="K137" s="26">
        <v>37621</v>
      </c>
      <c r="L137" s="27">
        <v>949.94200000000001</v>
      </c>
      <c r="M137" s="27">
        <f t="shared" si="111"/>
        <v>-5.0058000000000047E-2</v>
      </c>
      <c r="N137" s="26">
        <v>37621</v>
      </c>
      <c r="O137" s="27">
        <v>939.62400000000002</v>
      </c>
      <c r="P137" s="27">
        <f t="shared" si="112"/>
        <v>-6.0375999999999985E-2</v>
      </c>
      <c r="Q137" s="26"/>
      <c r="S137" s="27" t="e">
        <f t="shared" si="113"/>
        <v>#DIV/0!</v>
      </c>
      <c r="T137" s="26">
        <v>37621</v>
      </c>
      <c r="U137" s="27">
        <v>893.53160000000003</v>
      </c>
      <c r="V137" s="27">
        <f t="shared" si="114"/>
        <v>-5.873149724871729E-2</v>
      </c>
      <c r="W137" s="26"/>
      <c r="Y137" s="27" t="e">
        <f t="shared" si="115"/>
        <v>#DIV/0!</v>
      </c>
      <c r="Z137" s="26">
        <v>37621</v>
      </c>
      <c r="AA137" s="27">
        <v>121.34</v>
      </c>
      <c r="AB137" s="27">
        <f t="shared" si="116"/>
        <v>9.7362070400266454E-3</v>
      </c>
      <c r="AC137" s="26">
        <v>37621</v>
      </c>
      <c r="AD137" s="27">
        <v>748.72699999999998</v>
      </c>
      <c r="AE137" s="27">
        <f t="shared" si="117"/>
        <v>4.8694536536309396E-2</v>
      </c>
      <c r="AF137" s="26">
        <v>37621</v>
      </c>
      <c r="AG137" s="27">
        <v>124.5575</v>
      </c>
      <c r="AH137" s="27">
        <f t="shared" si="118"/>
        <v>5.6530970058417562E-2</v>
      </c>
      <c r="AI137" s="26">
        <v>37621</v>
      </c>
      <c r="AJ137" s="27">
        <v>78.069999999999993</v>
      </c>
      <c r="AK137" s="27">
        <f t="shared" si="119"/>
        <v>-3.7005057357838878E-2</v>
      </c>
      <c r="AL137" s="26">
        <v>37621</v>
      </c>
      <c r="AM137" s="27">
        <v>113.9297</v>
      </c>
      <c r="AN137" s="27">
        <f t="shared" si="120"/>
        <v>1.1526082845385144E-2</v>
      </c>
      <c r="AO137" s="26">
        <v>37621</v>
      </c>
      <c r="AP137" s="27">
        <v>194.4</v>
      </c>
      <c r="AQ137" s="27">
        <f t="shared" si="121"/>
        <v>6.3340991138825187E-2</v>
      </c>
      <c r="AR137" s="26">
        <v>37621</v>
      </c>
      <c r="AS137" s="27">
        <v>1112.77</v>
      </c>
      <c r="AT137" s="27">
        <f t="shared" si="122"/>
        <v>2.0655812886952507E-2</v>
      </c>
      <c r="AU137" s="26">
        <v>37621</v>
      </c>
      <c r="AV137" s="27">
        <v>536.76</v>
      </c>
      <c r="AW137" s="27">
        <f t="shared" si="123"/>
        <v>1.3979144627474627E-2</v>
      </c>
      <c r="AY137" s="27">
        <f t="shared" si="124"/>
        <v>2.5543670393363582E-2</v>
      </c>
      <c r="AZ137" s="27">
        <f t="shared" si="125"/>
        <v>1.0317999999999938E-2</v>
      </c>
      <c r="BA137" s="27">
        <f t="shared" si="89"/>
        <v>-6.6766682594778803E-3</v>
      </c>
      <c r="BC137" s="26"/>
      <c r="BE137" s="27" t="e">
        <f t="shared" si="126"/>
        <v>#DIV/0!</v>
      </c>
      <c r="BF137" s="26">
        <v>37621</v>
      </c>
      <c r="BG137" s="27">
        <v>668.13</v>
      </c>
      <c r="BH137" s="27">
        <f t="shared" si="127"/>
        <v>8.8788221970554915E-3</v>
      </c>
      <c r="BI137" s="26"/>
      <c r="BK137" s="27" t="e">
        <f t="shared" si="128"/>
        <v>#DIV/0!</v>
      </c>
      <c r="BL137" s="26">
        <v>37621</v>
      </c>
      <c r="BM137" s="27">
        <v>240.24</v>
      </c>
      <c r="BN137" s="27">
        <f t="shared" si="87"/>
        <v>1.6630696965850067E-2</v>
      </c>
      <c r="BP137" s="26">
        <v>37590</v>
      </c>
      <c r="BQ137" s="27">
        <v>2.588E-2</v>
      </c>
      <c r="BR137" s="27">
        <f t="shared" si="88"/>
        <v>2.588E-2</v>
      </c>
      <c r="BT137" s="26">
        <v>37621</v>
      </c>
      <c r="BU137" s="27">
        <v>563.30999999999995</v>
      </c>
      <c r="BV137" s="27">
        <f t="shared" si="90"/>
        <v>1.107441576623458E-2</v>
      </c>
      <c r="DF137" s="26">
        <v>37621</v>
      </c>
      <c r="DG137" s="27">
        <v>3529.8887</v>
      </c>
      <c r="DH137" s="27">
        <f t="shared" si="91"/>
        <v>6.7900001437501967E-3</v>
      </c>
      <c r="DI137" s="26">
        <v>37621</v>
      </c>
      <c r="DJ137" s="27">
        <v>5789.45</v>
      </c>
      <c r="DK137" s="27">
        <f t="shared" si="92"/>
        <v>-2.1011300253033216E-3</v>
      </c>
      <c r="DL137" s="26">
        <v>37621</v>
      </c>
      <c r="DM137" s="27">
        <v>7566.41</v>
      </c>
      <c r="DN137" s="27">
        <f t="shared" si="93"/>
        <v>3.4140081075688E-2</v>
      </c>
      <c r="DO137" s="26">
        <v>37621</v>
      </c>
      <c r="DP137" s="27">
        <v>4929.26</v>
      </c>
      <c r="DQ137" s="27">
        <f t="shared" si="94"/>
        <v>6.9496081908140273E-3</v>
      </c>
      <c r="DR137" s="26">
        <v>37621</v>
      </c>
      <c r="DS137" s="27">
        <v>4979.24</v>
      </c>
      <c r="DT137" s="27">
        <f t="shared" si="95"/>
        <v>-2.4191209325295837E-2</v>
      </c>
      <c r="DU137" s="26">
        <v>37621</v>
      </c>
      <c r="DV137" s="27">
        <v>4188.34</v>
      </c>
      <c r="DW137" s="27">
        <f t="shared" si="96"/>
        <v>1.4211858147785028E-2</v>
      </c>
      <c r="DX137" s="26">
        <v>37621</v>
      </c>
      <c r="DY137" s="27">
        <v>2685.37</v>
      </c>
      <c r="DZ137" s="27">
        <f t="shared" si="97"/>
        <v>5.3611875479679938E-3</v>
      </c>
      <c r="EA137" s="26">
        <v>37621</v>
      </c>
      <c r="EB137" s="27">
        <v>3944.91</v>
      </c>
      <c r="EC137" s="27">
        <f t="shared" si="98"/>
        <v>5.1596826221889103E-3</v>
      </c>
      <c r="ED137" s="26">
        <v>37621</v>
      </c>
      <c r="EE137" s="27">
        <v>6265.51</v>
      </c>
      <c r="EF137" s="27">
        <f t="shared" si="99"/>
        <v>-2.3540651065368401E-2</v>
      </c>
      <c r="EG137" s="26">
        <v>37621</v>
      </c>
      <c r="EH137" s="27">
        <v>2146.5100000000002</v>
      </c>
      <c r="EI137" s="27">
        <f t="shared" si="100"/>
        <v>-2.7828106852496592E-3</v>
      </c>
      <c r="EK137" s="26">
        <v>37621</v>
      </c>
      <c r="EL137" s="27">
        <v>101.85</v>
      </c>
      <c r="EM137" s="27">
        <f t="shared" si="101"/>
        <v>-4.2583192329385233E-2</v>
      </c>
      <c r="EO137" s="26">
        <v>37621</v>
      </c>
      <c r="EP137" s="27">
        <v>4059.7972</v>
      </c>
      <c r="EQ137" s="27">
        <f t="shared" si="102"/>
        <v>-5.3918789552131585E-2</v>
      </c>
      <c r="ES137" s="26">
        <v>37621</v>
      </c>
      <c r="ET137" s="27">
        <v>298.53390000000002</v>
      </c>
      <c r="EU137" s="27">
        <f t="shared" si="103"/>
        <v>-2.8882030209561926E-2</v>
      </c>
      <c r="EW137" s="26">
        <v>37621</v>
      </c>
      <c r="EX137" s="27">
        <v>806.86789999999996</v>
      </c>
      <c r="EY137" s="27">
        <f t="shared" si="104"/>
        <v>-4.8205154217188628E-2</v>
      </c>
      <c r="FA137" s="26">
        <v>37621</v>
      </c>
      <c r="FB137" s="27">
        <v>74.383399999999995</v>
      </c>
      <c r="FC137" s="27">
        <f t="shared" si="105"/>
        <v>-8.6319120213927736E-2</v>
      </c>
      <c r="FE137" s="26">
        <v>37621</v>
      </c>
      <c r="FF137" s="27">
        <v>289.58319999999998</v>
      </c>
      <c r="FG137" s="27">
        <f t="shared" si="106"/>
        <v>3.8001816608562278E-2</v>
      </c>
    </row>
    <row r="138" spans="1:166" x14ac:dyDescent="0.25">
      <c r="A138" s="26">
        <f t="shared" si="107"/>
        <v>37590</v>
      </c>
      <c r="B138" s="26">
        <v>37589</v>
      </c>
      <c r="C138" s="27">
        <v>487.01089999999999</v>
      </c>
      <c r="D138" s="27">
        <f t="shared" si="108"/>
        <v>6.2577659706538835E-2</v>
      </c>
      <c r="E138" s="26">
        <v>37589</v>
      </c>
      <c r="F138" s="27">
        <v>396.22109999999998</v>
      </c>
      <c r="G138" s="27">
        <f t="shared" si="109"/>
        <v>5.4202604183434033E-2</v>
      </c>
      <c r="H138" s="26">
        <v>37589</v>
      </c>
      <c r="I138" s="27">
        <v>1176.8658</v>
      </c>
      <c r="J138" s="27">
        <f t="shared" si="110"/>
        <v>-0.21075319496981204</v>
      </c>
      <c r="K138" s="26">
        <v>37589</v>
      </c>
      <c r="L138" s="27">
        <v>1000</v>
      </c>
      <c r="M138" s="27">
        <f t="shared" si="111"/>
        <v>8.0586230997350849E-2</v>
      </c>
      <c r="N138" s="26">
        <v>37589</v>
      </c>
      <c r="O138" s="27">
        <v>1000</v>
      </c>
      <c r="P138" s="27">
        <f t="shared" si="112"/>
        <v>5.507602350287355E-2</v>
      </c>
      <c r="Q138" s="26"/>
      <c r="S138" s="27" t="e">
        <f t="shared" si="113"/>
        <v>#DIV/0!</v>
      </c>
      <c r="T138" s="26">
        <v>37589</v>
      </c>
      <c r="U138" s="27">
        <v>949.28449999999998</v>
      </c>
      <c r="V138" s="27">
        <f t="shared" si="114"/>
        <v>5.8803183755933741E-2</v>
      </c>
      <c r="W138" s="26"/>
      <c r="Y138" s="27" t="e">
        <f t="shared" si="115"/>
        <v>#DIV/0!</v>
      </c>
      <c r="Z138" s="26">
        <v>37589</v>
      </c>
      <c r="AA138" s="27">
        <v>120.17</v>
      </c>
      <c r="AB138" s="27">
        <f t="shared" si="116"/>
        <v>1.8735164462529763E-2</v>
      </c>
      <c r="AC138" s="26">
        <v>37589</v>
      </c>
      <c r="AD138" s="27">
        <v>713.96100000000001</v>
      </c>
      <c r="AE138" s="27">
        <f t="shared" si="117"/>
        <v>4.373624889569161E-3</v>
      </c>
      <c r="AF138" s="26">
        <v>37589</v>
      </c>
      <c r="AG138" s="27">
        <v>117.8929</v>
      </c>
      <c r="AH138" s="27">
        <f t="shared" si="118"/>
        <v>1.2348127901874451E-2</v>
      </c>
      <c r="AI138" s="26">
        <v>37589</v>
      </c>
      <c r="AJ138" s="27">
        <v>81.069999999999993</v>
      </c>
      <c r="AK138" s="27">
        <f t="shared" si="119"/>
        <v>-2.2153846153847301E-3</v>
      </c>
      <c r="AL138" s="26">
        <v>37589</v>
      </c>
      <c r="AM138" s="27">
        <v>112.6315</v>
      </c>
      <c r="AN138" s="27">
        <f t="shared" si="120"/>
        <v>-4.5612986930345656E-3</v>
      </c>
      <c r="AO138" s="26">
        <v>37589</v>
      </c>
      <c r="AP138" s="27">
        <v>182.82</v>
      </c>
      <c r="AQ138" s="27">
        <f t="shared" si="121"/>
        <v>7.8280044101433077E-3</v>
      </c>
      <c r="AR138" s="26">
        <v>37589</v>
      </c>
      <c r="AS138" s="27">
        <v>1090.25</v>
      </c>
      <c r="AT138" s="27">
        <f t="shared" si="122"/>
        <v>-2.6592330405117437E-4</v>
      </c>
      <c r="AU138" s="26">
        <v>37589</v>
      </c>
      <c r="AV138" s="27">
        <v>529.36</v>
      </c>
      <c r="AW138" s="27">
        <f t="shared" si="123"/>
        <v>6.1948322901620889E-2</v>
      </c>
      <c r="AY138" s="27">
        <f t="shared" si="124"/>
        <v>8.3750555231048018E-3</v>
      </c>
      <c r="AZ138" s="27">
        <f t="shared" si="125"/>
        <v>2.5510207494477299E-2</v>
      </c>
      <c r="BA138" s="27">
        <f t="shared" si="89"/>
        <v>6.2214246205672064E-2</v>
      </c>
      <c r="BC138" s="26"/>
      <c r="BE138" s="27" t="e">
        <f t="shared" si="126"/>
        <v>#DIV/0!</v>
      </c>
      <c r="BF138" s="26">
        <v>37589</v>
      </c>
      <c r="BG138" s="27">
        <v>662.25</v>
      </c>
      <c r="BH138" s="27">
        <f t="shared" si="127"/>
        <v>-2.3650989726131666E-3</v>
      </c>
      <c r="BI138" s="26"/>
      <c r="BK138" s="27" t="e">
        <f t="shared" si="128"/>
        <v>#DIV/0!</v>
      </c>
      <c r="BL138" s="26">
        <v>37590</v>
      </c>
      <c r="BM138" s="27">
        <v>236.31</v>
      </c>
      <c r="BN138" s="27">
        <f t="shared" si="87"/>
        <v>1.9236575372007847E-2</v>
      </c>
      <c r="BP138" s="26">
        <v>37560</v>
      </c>
      <c r="BQ138" s="27">
        <v>8.43E-3</v>
      </c>
      <c r="BR138" s="27">
        <f t="shared" si="88"/>
        <v>8.43E-3</v>
      </c>
      <c r="BT138" s="26">
        <v>37589</v>
      </c>
      <c r="BU138" s="27">
        <v>557.14</v>
      </c>
      <c r="BV138" s="27">
        <f t="shared" si="90"/>
        <v>3.9537270267748781E-2</v>
      </c>
      <c r="DF138" s="26">
        <v>37590</v>
      </c>
      <c r="DG138" s="27">
        <v>3506.0823999999998</v>
      </c>
      <c r="DH138" s="27">
        <f t="shared" si="91"/>
        <v>8.3822609653816382E-3</v>
      </c>
      <c r="DI138" s="26">
        <v>37590</v>
      </c>
      <c r="DJ138" s="27">
        <v>5801.64</v>
      </c>
      <c r="DK138" s="27">
        <f t="shared" si="92"/>
        <v>2.1183569224595189E-2</v>
      </c>
      <c r="DL138" s="26">
        <v>37590</v>
      </c>
      <c r="DM138" s="27">
        <v>7316.62</v>
      </c>
      <c r="DN138" s="27">
        <f t="shared" si="93"/>
        <v>-4.6349390329343265E-3</v>
      </c>
      <c r="DO138" s="26">
        <v>37590</v>
      </c>
      <c r="DP138" s="27">
        <v>4895.24</v>
      </c>
      <c r="DQ138" s="27">
        <f t="shared" si="94"/>
        <v>1.1170876401523477E-2</v>
      </c>
      <c r="DR138" s="26">
        <v>37590</v>
      </c>
      <c r="DS138" s="27">
        <v>5102.68</v>
      </c>
      <c r="DT138" s="27">
        <f t="shared" si="95"/>
        <v>2.0250329907625986E-2</v>
      </c>
      <c r="DU138" s="26">
        <v>37590</v>
      </c>
      <c r="DV138" s="27">
        <v>4129.6499999999996</v>
      </c>
      <c r="DW138" s="27">
        <f t="shared" si="96"/>
        <v>2.0155333666002972E-2</v>
      </c>
      <c r="DX138" s="26">
        <v>37590</v>
      </c>
      <c r="DY138" s="27">
        <v>2671.05</v>
      </c>
      <c r="DZ138" s="27">
        <f t="shared" si="97"/>
        <v>-1.0621229743930094E-3</v>
      </c>
      <c r="EA138" s="26">
        <v>37590</v>
      </c>
      <c r="EB138" s="27">
        <v>3924.66</v>
      </c>
      <c r="EC138" s="27">
        <f t="shared" si="98"/>
        <v>5.915552160919324E-3</v>
      </c>
      <c r="ED138" s="26">
        <v>37590</v>
      </c>
      <c r="EE138" s="27">
        <v>6416.56</v>
      </c>
      <c r="EF138" s="27">
        <f t="shared" si="99"/>
        <v>5.6303851814293759E-2</v>
      </c>
      <c r="EG138" s="26">
        <v>37590</v>
      </c>
      <c r="EH138" s="27">
        <v>2152.5</v>
      </c>
      <c r="EI138" s="27">
        <f t="shared" si="100"/>
        <v>9.3455314479711227E-3</v>
      </c>
      <c r="EK138" s="26">
        <v>37589</v>
      </c>
      <c r="EL138" s="27">
        <v>106.38</v>
      </c>
      <c r="EM138" s="27">
        <f t="shared" si="101"/>
        <v>-2.438109527381882E-3</v>
      </c>
      <c r="EO138" s="26">
        <v>37589</v>
      </c>
      <c r="EP138" s="27">
        <v>4291.1719999999996</v>
      </c>
      <c r="EQ138" s="27">
        <f t="shared" si="102"/>
        <v>3.4447155959281828E-2</v>
      </c>
      <c r="ES138" s="26">
        <v>37589</v>
      </c>
      <c r="ET138" s="27">
        <v>307.4126</v>
      </c>
      <c r="EU138" s="27">
        <f t="shared" si="103"/>
        <v>6.8840373112221576E-2</v>
      </c>
      <c r="EW138" s="26">
        <v>37589</v>
      </c>
      <c r="EX138" s="27">
        <v>847.73299999999995</v>
      </c>
      <c r="EY138" s="27">
        <f t="shared" si="104"/>
        <v>5.4078579450333564E-2</v>
      </c>
      <c r="FA138" s="26">
        <v>37589</v>
      </c>
      <c r="FB138" s="27">
        <v>81.410700000000006</v>
      </c>
      <c r="FC138" s="27">
        <f t="shared" si="105"/>
        <v>4.4496904769541823E-2</v>
      </c>
      <c r="FE138" s="26">
        <v>37589</v>
      </c>
      <c r="FF138" s="27">
        <v>278.98140000000001</v>
      </c>
      <c r="FG138" s="27">
        <f t="shared" si="106"/>
        <v>5.5943770084140532E-2</v>
      </c>
    </row>
    <row r="139" spans="1:166" x14ac:dyDescent="0.25">
      <c r="A139" s="26">
        <f t="shared" si="107"/>
        <v>37560</v>
      </c>
      <c r="B139" s="26">
        <v>37560</v>
      </c>
      <c r="C139" s="27">
        <v>458.3297</v>
      </c>
      <c r="D139" s="27">
        <f t="shared" si="108"/>
        <v>7.3945104177406185E-2</v>
      </c>
      <c r="E139" s="26">
        <v>37560</v>
      </c>
      <c r="F139" s="27">
        <v>375.84910000000002</v>
      </c>
      <c r="G139" s="27">
        <f t="shared" si="109"/>
        <v>9.168553920564837E-2</v>
      </c>
      <c r="H139" s="26">
        <v>37560</v>
      </c>
      <c r="I139" s="27">
        <v>1491.1251999999999</v>
      </c>
      <c r="J139" s="27">
        <f t="shared" si="110"/>
        <v>-5.0927740484965067E-2</v>
      </c>
      <c r="K139" s="26">
        <v>37560</v>
      </c>
      <c r="L139" s="27">
        <v>925.42359999999996</v>
      </c>
      <c r="M139" s="27">
        <f t="shared" si="111"/>
        <v>2.8137748280212982E-2</v>
      </c>
      <c r="N139" s="26">
        <v>37560</v>
      </c>
      <c r="O139" s="27">
        <v>947.79899999999998</v>
      </c>
      <c r="P139" s="27">
        <f t="shared" si="112"/>
        <v>9.1203049753408427E-2</v>
      </c>
      <c r="Q139" s="26"/>
      <c r="S139" s="27" t="e">
        <f t="shared" si="113"/>
        <v>#DIV/0!</v>
      </c>
      <c r="T139" s="26">
        <v>37560</v>
      </c>
      <c r="U139" s="27">
        <v>896.56370000000004</v>
      </c>
      <c r="V139" s="27">
        <f t="shared" si="114"/>
        <v>8.7929260135680032E-2</v>
      </c>
      <c r="W139" s="26"/>
      <c r="Y139" s="27" t="e">
        <f t="shared" si="115"/>
        <v>#DIV/0!</v>
      </c>
      <c r="Z139" s="26">
        <v>37560</v>
      </c>
      <c r="AA139" s="27">
        <v>117.96</v>
      </c>
      <c r="AB139" s="27">
        <f t="shared" si="116"/>
        <v>1.5670742207680277E-2</v>
      </c>
      <c r="AC139" s="26">
        <v>37560</v>
      </c>
      <c r="AD139" s="27">
        <v>710.85199999999998</v>
      </c>
      <c r="AE139" s="27">
        <f t="shared" si="117"/>
        <v>-1.370007464695322E-2</v>
      </c>
      <c r="AF139" s="26">
        <v>37560</v>
      </c>
      <c r="AG139" s="27">
        <v>116.45489999999999</v>
      </c>
      <c r="AH139" s="27">
        <f t="shared" si="118"/>
        <v>6.9001311282690381E-4</v>
      </c>
      <c r="AI139" s="26">
        <v>37560</v>
      </c>
      <c r="AJ139" s="27">
        <v>81.25</v>
      </c>
      <c r="AK139" s="27">
        <f t="shared" si="119"/>
        <v>2.7700480647609327E-2</v>
      </c>
      <c r="AL139" s="26">
        <v>37560</v>
      </c>
      <c r="AM139" s="27">
        <v>113.1476</v>
      </c>
      <c r="AN139" s="27">
        <f t="shared" si="120"/>
        <v>2.4575715303587486E-4</v>
      </c>
      <c r="AO139" s="26">
        <v>37560</v>
      </c>
      <c r="AP139" s="27">
        <v>181.4</v>
      </c>
      <c r="AQ139" s="27">
        <f t="shared" si="121"/>
        <v>-8.0384972931590859E-3</v>
      </c>
      <c r="AR139" s="26">
        <v>37560</v>
      </c>
      <c r="AS139" s="27">
        <v>1090.54</v>
      </c>
      <c r="AT139" s="27">
        <f t="shared" si="122"/>
        <v>-4.5548729838525981E-3</v>
      </c>
      <c r="AU139" s="26">
        <v>37560</v>
      </c>
      <c r="AV139" s="27">
        <v>498.48</v>
      </c>
      <c r="AW139" s="27">
        <f t="shared" si="123"/>
        <v>-8.7298904289379031E-3</v>
      </c>
      <c r="AY139" s="27">
        <f t="shared" si="124"/>
        <v>-1.7740435028242185E-2</v>
      </c>
      <c r="AZ139" s="27">
        <f t="shared" si="125"/>
        <v>-6.3065301473195445E-2</v>
      </c>
      <c r="BA139" s="27">
        <f t="shared" si="89"/>
        <v>-4.175017445085305E-3</v>
      </c>
      <c r="BC139" s="26"/>
      <c r="BE139" s="27" t="e">
        <f t="shared" si="126"/>
        <v>#DIV/0!</v>
      </c>
      <c r="BF139" s="26">
        <v>37560</v>
      </c>
      <c r="BG139" s="27">
        <v>663.82</v>
      </c>
      <c r="BH139" s="27">
        <f t="shared" si="127"/>
        <v>9.1670593958559365E-3</v>
      </c>
      <c r="BI139" s="26"/>
      <c r="BK139" s="27" t="e">
        <f t="shared" si="128"/>
        <v>#DIV/0!</v>
      </c>
      <c r="BL139" s="26">
        <v>37560</v>
      </c>
      <c r="BM139" s="27">
        <v>231.85</v>
      </c>
      <c r="BN139" s="27">
        <f t="shared" si="87"/>
        <v>1.0327697402823688E-2</v>
      </c>
      <c r="BP139" s="26">
        <v>37529</v>
      </c>
      <c r="BQ139" s="27">
        <v>1.523E-2</v>
      </c>
      <c r="BR139" s="27">
        <f t="shared" si="88"/>
        <v>1.523E-2</v>
      </c>
      <c r="BT139" s="26">
        <v>37560</v>
      </c>
      <c r="BU139" s="27">
        <v>535.95000000000005</v>
      </c>
      <c r="BV139" s="27">
        <f t="shared" si="90"/>
        <v>5.8875827323916052E-2</v>
      </c>
      <c r="DF139" s="26">
        <v>37560</v>
      </c>
      <c r="DG139" s="27">
        <v>3476.9378000000002</v>
      </c>
      <c r="DH139" s="27">
        <f t="shared" si="91"/>
        <v>-2.0128586786751779E-3</v>
      </c>
      <c r="DI139" s="26">
        <v>37560</v>
      </c>
      <c r="DJ139" s="27">
        <v>5681.29</v>
      </c>
      <c r="DK139" s="27">
        <f t="shared" si="92"/>
        <v>5.9048077706209678E-3</v>
      </c>
      <c r="DL139" s="26">
        <v>37560</v>
      </c>
      <c r="DM139" s="27">
        <v>7350.69</v>
      </c>
      <c r="DN139" s="27">
        <f t="shared" si="93"/>
        <v>-1.6451153654711836E-2</v>
      </c>
      <c r="DO139" s="26">
        <v>37560</v>
      </c>
      <c r="DP139" s="27">
        <v>4841.16</v>
      </c>
      <c r="DQ139" s="27">
        <f t="shared" si="94"/>
        <v>4.1421308846987248E-3</v>
      </c>
      <c r="DR139" s="26">
        <v>37560</v>
      </c>
      <c r="DS139" s="27">
        <v>5001.3999999999996</v>
      </c>
      <c r="DT139" s="27">
        <f t="shared" si="95"/>
        <v>6.9378732177154401E-3</v>
      </c>
      <c r="DU139" s="26">
        <v>37560</v>
      </c>
      <c r="DV139" s="27">
        <v>4048.06</v>
      </c>
      <c r="DW139" s="27">
        <f t="shared" si="96"/>
        <v>9.9672913168549204E-3</v>
      </c>
      <c r="DX139" s="26">
        <v>37560</v>
      </c>
      <c r="DY139" s="27">
        <v>2673.89</v>
      </c>
      <c r="DZ139" s="27">
        <f t="shared" si="97"/>
        <v>1.4156720135125589E-3</v>
      </c>
      <c r="EA139" s="26">
        <v>37560</v>
      </c>
      <c r="EB139" s="27">
        <v>3901.58</v>
      </c>
      <c r="EC139" s="27">
        <f t="shared" si="98"/>
        <v>3.6347734376005469E-3</v>
      </c>
      <c r="ED139" s="26">
        <v>37560</v>
      </c>
      <c r="EE139" s="27">
        <v>6074.54</v>
      </c>
      <c r="EF139" s="27">
        <f t="shared" si="99"/>
        <v>3.2795219028673994E-2</v>
      </c>
      <c r="EG139" s="26">
        <v>37560</v>
      </c>
      <c r="EH139" s="27">
        <v>2132.5700000000002</v>
      </c>
      <c r="EI139" s="27">
        <f t="shared" si="100"/>
        <v>-2.8009501720782648E-3</v>
      </c>
      <c r="EK139" s="26">
        <v>37560</v>
      </c>
      <c r="EL139" s="27">
        <v>106.64</v>
      </c>
      <c r="EM139" s="27">
        <f t="shared" si="101"/>
        <v>-2.1521474688874775E-3</v>
      </c>
      <c r="EO139" s="26">
        <v>37560</v>
      </c>
      <c r="EP139" s="27">
        <v>4148.2757000000001</v>
      </c>
      <c r="EQ139" s="27">
        <f t="shared" si="102"/>
        <v>8.6875653968498945E-2</v>
      </c>
      <c r="ES139" s="26">
        <v>37560</v>
      </c>
      <c r="ET139" s="27">
        <v>287.61320000000001</v>
      </c>
      <c r="EU139" s="27">
        <f t="shared" si="103"/>
        <v>6.5206852121186598E-2</v>
      </c>
      <c r="EW139" s="26">
        <v>37560</v>
      </c>
      <c r="EX139" s="27">
        <v>804.24080000000004</v>
      </c>
      <c r="EY139" s="27">
        <f t="shared" si="104"/>
        <v>7.3910597539104339E-2</v>
      </c>
      <c r="FA139" s="26">
        <v>37560</v>
      </c>
      <c r="FB139" s="27">
        <v>77.942499999999995</v>
      </c>
      <c r="FC139" s="27">
        <f t="shared" si="105"/>
        <v>9.4387547353138368E-2</v>
      </c>
      <c r="FE139" s="26">
        <v>37560</v>
      </c>
      <c r="FF139" s="27">
        <v>264.20100000000002</v>
      </c>
      <c r="FG139" s="27">
        <f t="shared" si="106"/>
        <v>8.1983540709003044E-3</v>
      </c>
    </row>
    <row r="140" spans="1:166" x14ac:dyDescent="0.25">
      <c r="A140" s="26">
        <f t="shared" si="107"/>
        <v>37529</v>
      </c>
      <c r="B140" s="26">
        <v>37529</v>
      </c>
      <c r="C140" s="27">
        <v>426.77199999999999</v>
      </c>
      <c r="D140" s="27">
        <f t="shared" si="108"/>
        <v>-0.11105389933003895</v>
      </c>
      <c r="E140" s="26">
        <v>37529</v>
      </c>
      <c r="F140" s="27">
        <v>344.2833</v>
      </c>
      <c r="G140" s="27">
        <f t="shared" si="109"/>
        <v>-0.10366256087931247</v>
      </c>
      <c r="H140" s="26">
        <v>37529</v>
      </c>
      <c r="I140" s="27">
        <v>1571.1397999999999</v>
      </c>
      <c r="J140" s="27">
        <f t="shared" si="110"/>
        <v>0.1119124125941926</v>
      </c>
      <c r="K140" s="26">
        <v>37529</v>
      </c>
      <c r="L140" s="27">
        <v>900.09690000000001</v>
      </c>
      <c r="M140" s="27">
        <f t="shared" si="111"/>
        <v>-7.4909276355798027E-2</v>
      </c>
      <c r="N140" s="26">
        <v>37529</v>
      </c>
      <c r="O140" s="27">
        <v>868.58169999999996</v>
      </c>
      <c r="P140" s="27">
        <f t="shared" si="112"/>
        <v>-0.10925532545477035</v>
      </c>
      <c r="Q140" s="26"/>
      <c r="S140" s="27" t="e">
        <f t="shared" si="113"/>
        <v>#DIV/0!</v>
      </c>
      <c r="T140" s="26">
        <v>37529</v>
      </c>
      <c r="U140" s="27">
        <v>824.10109999999997</v>
      </c>
      <c r="V140" s="27">
        <f t="shared" si="114"/>
        <v>-0.10858040781120937</v>
      </c>
      <c r="W140" s="26"/>
      <c r="Y140" s="27" t="e">
        <f t="shared" si="115"/>
        <v>#DIV/0!</v>
      </c>
      <c r="Z140" s="26">
        <v>37529</v>
      </c>
      <c r="AA140" s="27">
        <v>116.14</v>
      </c>
      <c r="AB140" s="27">
        <f t="shared" si="116"/>
        <v>4.4974917834283978E-3</v>
      </c>
      <c r="AC140" s="26">
        <v>37529</v>
      </c>
      <c r="AD140" s="27">
        <v>720.726</v>
      </c>
      <c r="AE140" s="27">
        <f t="shared" si="117"/>
        <v>-8.5672545993280558E-3</v>
      </c>
      <c r="AF140" s="26">
        <v>37529</v>
      </c>
      <c r="AG140" s="27">
        <v>116.3746</v>
      </c>
      <c r="AH140" s="27">
        <f t="shared" si="118"/>
        <v>1.5258371602853149E-2</v>
      </c>
      <c r="AI140" s="26">
        <v>37529</v>
      </c>
      <c r="AJ140" s="27">
        <v>79.06</v>
      </c>
      <c r="AK140" s="27">
        <f t="shared" si="119"/>
        <v>2.1579015376663735E-2</v>
      </c>
      <c r="AL140" s="26">
        <v>37529</v>
      </c>
      <c r="AM140" s="27">
        <v>113.1198</v>
      </c>
      <c r="AN140" s="27">
        <f t="shared" si="120"/>
        <v>9.1413451613853169E-3</v>
      </c>
      <c r="AO140" s="26">
        <v>37529</v>
      </c>
      <c r="AP140" s="27">
        <v>182.87</v>
      </c>
      <c r="AQ140" s="27">
        <f t="shared" si="121"/>
        <v>3.0253521126760496E-2</v>
      </c>
      <c r="AR140" s="26">
        <v>37529</v>
      </c>
      <c r="AS140" s="27">
        <v>1095.53</v>
      </c>
      <c r="AT140" s="27">
        <f t="shared" si="122"/>
        <v>1.6195703080106316E-2</v>
      </c>
      <c r="AU140" s="26">
        <v>37529</v>
      </c>
      <c r="AV140" s="27">
        <v>502.87</v>
      </c>
      <c r="AW140" s="27">
        <f t="shared" si="123"/>
        <v>-1.31289740167988E-2</v>
      </c>
      <c r="AY140" s="27">
        <f t="shared" si="124"/>
        <v>-7.3913384507264812E-3</v>
      </c>
      <c r="AZ140" s="27">
        <f t="shared" si="125"/>
        <v>3.434604909897232E-2</v>
      </c>
      <c r="BA140" s="27">
        <f t="shared" si="89"/>
        <v>-2.9324677096905116E-2</v>
      </c>
      <c r="BC140" s="26"/>
      <c r="BE140" s="27" t="e">
        <f t="shared" si="126"/>
        <v>#DIV/0!</v>
      </c>
      <c r="BF140" s="26">
        <v>37529</v>
      </c>
      <c r="BG140" s="27">
        <v>657.79</v>
      </c>
      <c r="BH140" s="27">
        <f t="shared" si="127"/>
        <v>1.3746975511273352E-2</v>
      </c>
      <c r="BI140" s="26"/>
      <c r="BK140" s="27" t="e">
        <f t="shared" si="128"/>
        <v>#DIV/0!</v>
      </c>
      <c r="BL140" s="26">
        <v>37529</v>
      </c>
      <c r="BM140" s="27">
        <v>229.48</v>
      </c>
      <c r="BN140" s="27">
        <f t="shared" si="87"/>
        <v>1.3693789203993223E-2</v>
      </c>
      <c r="BP140" s="26">
        <v>37499</v>
      </c>
      <c r="BQ140" s="27">
        <v>3.8999999999999998E-3</v>
      </c>
      <c r="BR140" s="27">
        <f t="shared" si="88"/>
        <v>3.8999999999999998E-3</v>
      </c>
      <c r="BT140" s="26">
        <v>37529</v>
      </c>
      <c r="BU140" s="27">
        <v>506.15</v>
      </c>
      <c r="BV140" s="27">
        <f t="shared" si="90"/>
        <v>-6.1485972817118095E-2</v>
      </c>
      <c r="DF140" s="26">
        <v>37529</v>
      </c>
      <c r="DG140" s="27">
        <v>3483.9504999999999</v>
      </c>
      <c r="DH140" s="27">
        <f t="shared" si="91"/>
        <v>-4.4566058928892094E-3</v>
      </c>
      <c r="DI140" s="26">
        <v>37529</v>
      </c>
      <c r="DJ140" s="27">
        <v>5647.94</v>
      </c>
      <c r="DK140" s="27">
        <f t="shared" si="92"/>
        <v>-1.544485003155216E-2</v>
      </c>
      <c r="DL140" s="26">
        <v>37529</v>
      </c>
      <c r="DM140" s="27">
        <v>7473.64</v>
      </c>
      <c r="DN140" s="27">
        <f t="shared" si="93"/>
        <v>9.3184813846451942E-3</v>
      </c>
      <c r="DO140" s="26">
        <v>37529</v>
      </c>
      <c r="DP140" s="27">
        <v>4821.1899999999996</v>
      </c>
      <c r="DQ140" s="27">
        <f t="shared" si="94"/>
        <v>2.914390557457569E-3</v>
      </c>
      <c r="DR140" s="26">
        <v>37529</v>
      </c>
      <c r="DS140" s="27">
        <v>4966.9399999999996</v>
      </c>
      <c r="DT140" s="27">
        <f t="shared" si="95"/>
        <v>-2.1596362971578742E-3</v>
      </c>
      <c r="DU140" s="26">
        <v>37529</v>
      </c>
      <c r="DV140" s="27">
        <v>4008.11</v>
      </c>
      <c r="DW140" s="27">
        <f t="shared" si="96"/>
        <v>1.5860986990340997E-2</v>
      </c>
      <c r="DX140" s="26">
        <v>37529</v>
      </c>
      <c r="DY140" s="27">
        <v>2670.11</v>
      </c>
      <c r="DZ140" s="27">
        <f t="shared" si="97"/>
        <v>-5.1153848887372622E-2</v>
      </c>
      <c r="EA140" s="26">
        <v>37529</v>
      </c>
      <c r="EB140" s="27">
        <v>3887.45</v>
      </c>
      <c r="EC140" s="27">
        <f t="shared" si="98"/>
        <v>-4.3846057312330045E-3</v>
      </c>
      <c r="ED140" s="26">
        <v>37529</v>
      </c>
      <c r="EE140" s="27">
        <v>5881.65</v>
      </c>
      <c r="EF140" s="27">
        <f t="shared" si="99"/>
        <v>-4.8993800790989361E-2</v>
      </c>
      <c r="EG140" s="26">
        <v>37529</v>
      </c>
      <c r="EH140" s="27">
        <v>2138.56</v>
      </c>
      <c r="EI140" s="27">
        <f t="shared" si="100"/>
        <v>-1.6156932023112858E-2</v>
      </c>
      <c r="EK140" s="26">
        <v>37529</v>
      </c>
      <c r="EL140" s="27">
        <v>106.87</v>
      </c>
      <c r="EM140" s="27">
        <f t="shared" si="101"/>
        <v>-1.0282295756216531E-3</v>
      </c>
      <c r="EO140" s="26">
        <v>37529</v>
      </c>
      <c r="EP140" s="27">
        <v>3816.6976</v>
      </c>
      <c r="EQ140" s="27">
        <f t="shared" si="102"/>
        <v>-0.11775839712870817</v>
      </c>
      <c r="ES140" s="26">
        <v>37529</v>
      </c>
      <c r="ET140" s="27">
        <v>270.00689999999997</v>
      </c>
      <c r="EU140" s="27">
        <f t="shared" si="103"/>
        <v>-0.10782192184124995</v>
      </c>
      <c r="EW140" s="26">
        <v>37529</v>
      </c>
      <c r="EX140" s="27">
        <v>748.88990000000001</v>
      </c>
      <c r="EY140" s="27">
        <f t="shared" si="104"/>
        <v>-0.10966741367319155</v>
      </c>
      <c r="FA140" s="26">
        <v>37529</v>
      </c>
      <c r="FB140" s="27">
        <v>71.220200000000006</v>
      </c>
      <c r="FC140" s="27">
        <f t="shared" si="105"/>
        <v>-0.13811222662187406</v>
      </c>
      <c r="FE140" s="26">
        <v>37529</v>
      </c>
      <c r="FF140" s="27">
        <v>262.05259999999998</v>
      </c>
      <c r="FG140" s="27">
        <f t="shared" si="106"/>
        <v>-3.5268581433678725E-2</v>
      </c>
    </row>
    <row r="141" spans="1:166" x14ac:dyDescent="0.25">
      <c r="A141" s="26">
        <f t="shared" si="107"/>
        <v>37499</v>
      </c>
      <c r="B141" s="26">
        <v>37498</v>
      </c>
      <c r="C141" s="27">
        <v>480.08760000000001</v>
      </c>
      <c r="D141" s="27">
        <f t="shared" si="108"/>
        <v>7.3516961021973248E-3</v>
      </c>
      <c r="E141" s="26">
        <v>37498</v>
      </c>
      <c r="F141" s="27">
        <v>384.1001</v>
      </c>
      <c r="G141" s="27">
        <f t="shared" si="109"/>
        <v>3.0428148492078755E-3</v>
      </c>
      <c r="H141" s="26">
        <v>37498</v>
      </c>
      <c r="I141" s="27">
        <v>1413.0068000000001</v>
      </c>
      <c r="J141" s="27">
        <f t="shared" si="110"/>
        <v>6.5784894855798193E-3</v>
      </c>
      <c r="K141" s="26">
        <v>37498</v>
      </c>
      <c r="L141" s="27">
        <v>972.98230000000001</v>
      </c>
      <c r="M141" s="27">
        <f t="shared" si="111"/>
        <v>7.8609404207652389E-3</v>
      </c>
      <c r="N141" s="26">
        <v>37498</v>
      </c>
      <c r="O141" s="27">
        <v>975.11860000000001</v>
      </c>
      <c r="P141" s="27">
        <f t="shared" si="112"/>
        <v>5.3885364385304335E-3</v>
      </c>
      <c r="Q141" s="26"/>
      <c r="S141" s="27" t="e">
        <f t="shared" si="113"/>
        <v>#DIV/0!</v>
      </c>
      <c r="T141" s="26">
        <v>37498</v>
      </c>
      <c r="U141" s="27">
        <v>924.48170000000005</v>
      </c>
      <c r="V141" s="27">
        <f t="shared" si="114"/>
        <v>6.5349308286140051E-3</v>
      </c>
      <c r="W141" s="26"/>
      <c r="Y141" s="27" t="e">
        <f t="shared" si="115"/>
        <v>#DIV/0!</v>
      </c>
      <c r="Z141" s="26">
        <v>37498</v>
      </c>
      <c r="AA141" s="27">
        <v>115.62</v>
      </c>
      <c r="AB141" s="27">
        <f t="shared" si="116"/>
        <v>5.3038866185548539E-3</v>
      </c>
      <c r="AC141" s="26">
        <v>37498</v>
      </c>
      <c r="AD141" s="27">
        <v>726.95399999999995</v>
      </c>
      <c r="AE141" s="27">
        <f t="shared" si="117"/>
        <v>-7.4683516651556925E-3</v>
      </c>
      <c r="AF141" s="26">
        <v>37498</v>
      </c>
      <c r="AG141" s="27">
        <v>114.62560000000001</v>
      </c>
      <c r="AH141" s="27">
        <f t="shared" si="118"/>
        <v>4.5199811067160534E-2</v>
      </c>
      <c r="AI141" s="26">
        <v>37498</v>
      </c>
      <c r="AJ141" s="27">
        <v>77.39</v>
      </c>
      <c r="AK141" s="27">
        <f t="shared" si="119"/>
        <v>9.5225671797547484E-3</v>
      </c>
      <c r="AL141" s="26">
        <v>37498</v>
      </c>
      <c r="AM141" s="27">
        <v>112.0951</v>
      </c>
      <c r="AN141" s="27">
        <f t="shared" si="120"/>
        <v>4.1664427125325254E-3</v>
      </c>
      <c r="AO141" s="26">
        <v>37498</v>
      </c>
      <c r="AP141" s="27">
        <v>177.5</v>
      </c>
      <c r="AQ141" s="27">
        <f t="shared" si="121"/>
        <v>4.5470609023442021E-2</v>
      </c>
      <c r="AR141" s="26">
        <v>37498</v>
      </c>
      <c r="AS141" s="27">
        <v>1078.0699</v>
      </c>
      <c r="AT141" s="27">
        <f t="shared" si="122"/>
        <v>1.6883990303441898E-2</v>
      </c>
      <c r="AU141" s="26">
        <v>37498</v>
      </c>
      <c r="AV141" s="27">
        <v>509.56</v>
      </c>
      <c r="AW141" s="27">
        <f t="shared" si="123"/>
        <v>2.8520679006115879E-2</v>
      </c>
      <c r="AY141" s="27">
        <f t="shared" si="124"/>
        <v>4.3088812529894494E-3</v>
      </c>
      <c r="AZ141" s="27">
        <f t="shared" si="125"/>
        <v>2.4724039822348054E-3</v>
      </c>
      <c r="BA141" s="27">
        <f t="shared" si="89"/>
        <v>1.1636688702673981E-2</v>
      </c>
      <c r="BC141" s="26"/>
      <c r="BE141" s="27" t="e">
        <f t="shared" si="126"/>
        <v>#DIV/0!</v>
      </c>
      <c r="BF141" s="26">
        <v>37498</v>
      </c>
      <c r="BG141" s="27">
        <v>648.87</v>
      </c>
      <c r="BH141" s="27">
        <f t="shared" si="127"/>
        <v>4.6604527296936205E-3</v>
      </c>
      <c r="BI141" s="26"/>
      <c r="BK141" s="27" t="e">
        <f t="shared" si="128"/>
        <v>#DIV/0!</v>
      </c>
      <c r="BL141" s="26">
        <v>37499</v>
      </c>
      <c r="BM141" s="27">
        <v>226.38</v>
      </c>
      <c r="BN141" s="27">
        <f t="shared" si="87"/>
        <v>5.9544969783149604E-3</v>
      </c>
      <c r="BP141" s="26">
        <v>37468</v>
      </c>
      <c r="BQ141" s="27">
        <v>-1.541E-2</v>
      </c>
      <c r="BR141" s="27">
        <f t="shared" si="88"/>
        <v>-1.541E-2</v>
      </c>
      <c r="BT141" s="26">
        <v>37498</v>
      </c>
      <c r="BU141" s="27">
        <v>539.30999999999995</v>
      </c>
      <c r="BV141" s="27">
        <f t="shared" si="90"/>
        <v>6.5321662529627122E-3</v>
      </c>
      <c r="DF141" s="26">
        <v>37499</v>
      </c>
      <c r="DG141" s="27">
        <v>3499.5466000000001</v>
      </c>
      <c r="DH141" s="27">
        <f t="shared" si="91"/>
        <v>3.3096593250721007E-3</v>
      </c>
      <c r="DI141" s="26">
        <v>37499</v>
      </c>
      <c r="DJ141" s="27">
        <v>5736.54</v>
      </c>
      <c r="DK141" s="27">
        <f t="shared" si="92"/>
        <v>5.2994059197728483E-3</v>
      </c>
      <c r="DL141" s="26">
        <v>37499</v>
      </c>
      <c r="DM141" s="27">
        <v>7404.64</v>
      </c>
      <c r="DN141" s="27">
        <f t="shared" si="93"/>
        <v>6.2921800297350838E-3</v>
      </c>
      <c r="DO141" s="26">
        <v>37499</v>
      </c>
      <c r="DP141" s="27">
        <v>4807.18</v>
      </c>
      <c r="DQ141" s="27">
        <f t="shared" si="94"/>
        <v>6.8383694311273668E-3</v>
      </c>
      <c r="DR141" s="26">
        <v>37499</v>
      </c>
      <c r="DS141" s="27">
        <v>4977.6899999999996</v>
      </c>
      <c r="DT141" s="27">
        <f t="shared" si="95"/>
        <v>8.9571298266950539E-3</v>
      </c>
      <c r="DU141" s="26">
        <v>37499</v>
      </c>
      <c r="DV141" s="27">
        <v>3945.53</v>
      </c>
      <c r="DW141" s="27">
        <f t="shared" si="96"/>
        <v>3.5252195631882977E-3</v>
      </c>
      <c r="DX141" s="26">
        <v>37499</v>
      </c>
      <c r="DY141" s="27">
        <v>2814.06</v>
      </c>
      <c r="DZ141" s="27">
        <f t="shared" si="97"/>
        <v>6.1929246193783705E-3</v>
      </c>
      <c r="EA141" s="26">
        <v>37499</v>
      </c>
      <c r="EB141" s="27">
        <v>3904.57</v>
      </c>
      <c r="EC141" s="27">
        <f t="shared" si="98"/>
        <v>4.9985200056625878E-3</v>
      </c>
      <c r="ED141" s="26">
        <v>37499</v>
      </c>
      <c r="EE141" s="27">
        <v>6184.66</v>
      </c>
      <c r="EF141" s="27">
        <f t="shared" si="99"/>
        <v>2.6896581912980722E-3</v>
      </c>
      <c r="EG141" s="26">
        <v>37499</v>
      </c>
      <c r="EH141" s="27">
        <v>2173.6799999999998</v>
      </c>
      <c r="EI141" s="27">
        <f t="shared" si="100"/>
        <v>7.4433866945986527E-3</v>
      </c>
      <c r="EK141" s="26">
        <v>37498</v>
      </c>
      <c r="EL141" s="27">
        <v>106.98</v>
      </c>
      <c r="EM141" s="27">
        <f t="shared" si="101"/>
        <v>-4.0033516432361749E-3</v>
      </c>
      <c r="EO141" s="26">
        <v>37498</v>
      </c>
      <c r="EP141" s="27">
        <v>4326.1364999999996</v>
      </c>
      <c r="EQ141" s="27">
        <f t="shared" si="102"/>
        <v>1.7032353993624572E-3</v>
      </c>
      <c r="ES141" s="26">
        <v>37498</v>
      </c>
      <c r="ET141" s="27">
        <v>302.6379</v>
      </c>
      <c r="EU141" s="27">
        <f t="shared" si="103"/>
        <v>1.5333439573250951E-2</v>
      </c>
      <c r="EW141" s="26">
        <v>37498</v>
      </c>
      <c r="EX141" s="27">
        <v>841.13499999999999</v>
      </c>
      <c r="EY141" s="27">
        <f t="shared" si="104"/>
        <v>2.1403760223079882E-3</v>
      </c>
      <c r="FA141" s="26">
        <v>37498</v>
      </c>
      <c r="FB141" s="27">
        <v>82.632800000000003</v>
      </c>
      <c r="FC141" s="27">
        <f t="shared" si="105"/>
        <v>-3.0487067192530581E-4</v>
      </c>
      <c r="FE141" s="26">
        <v>37498</v>
      </c>
      <c r="FF141" s="27">
        <v>271.6327</v>
      </c>
      <c r="FG141" s="27">
        <f t="shared" si="106"/>
        <v>3.3724827872807728E-2</v>
      </c>
    </row>
    <row r="142" spans="1:166" x14ac:dyDescent="0.25">
      <c r="A142" s="26">
        <f t="shared" si="107"/>
        <v>37468</v>
      </c>
      <c r="B142" s="26">
        <v>37468</v>
      </c>
      <c r="C142" s="27">
        <v>476.58390000000003</v>
      </c>
      <c r="D142" s="27">
        <f t="shared" si="108"/>
        <v>-9.2905351392092661E-2</v>
      </c>
      <c r="E142" s="26">
        <v>37468</v>
      </c>
      <c r="F142" s="27">
        <v>382.93490000000003</v>
      </c>
      <c r="G142" s="27">
        <f t="shared" si="109"/>
        <v>-5.4992965533954385E-2</v>
      </c>
      <c r="H142" s="26">
        <v>37468</v>
      </c>
      <c r="I142" s="27">
        <v>1403.7720999999999</v>
      </c>
      <c r="J142" s="27">
        <f t="shared" si="110"/>
        <v>5.9186204681880072E-2</v>
      </c>
      <c r="K142" s="26">
        <v>37468</v>
      </c>
      <c r="L142" s="27">
        <v>965.39340000000004</v>
      </c>
      <c r="M142" s="27">
        <f t="shared" si="111"/>
        <v>-0.12576096851930119</v>
      </c>
      <c r="N142" s="26">
        <v>37468</v>
      </c>
      <c r="O142" s="27">
        <v>969.89229999999998</v>
      </c>
      <c r="P142" s="27">
        <f t="shared" si="112"/>
        <v>-7.2048331558548173E-2</v>
      </c>
      <c r="Q142" s="26"/>
      <c r="S142" s="27" t="e">
        <f t="shared" si="113"/>
        <v>#DIV/0!</v>
      </c>
      <c r="T142" s="26">
        <v>37468</v>
      </c>
      <c r="U142" s="27">
        <v>918.47950000000003</v>
      </c>
      <c r="V142" s="27">
        <f t="shared" si="114"/>
        <v>-7.7924497748770416E-2</v>
      </c>
      <c r="W142" s="26"/>
      <c r="Y142" s="27" t="e">
        <f t="shared" si="115"/>
        <v>#DIV/0!</v>
      </c>
      <c r="Z142" s="26">
        <v>37468</v>
      </c>
      <c r="AA142" s="27">
        <v>115.01</v>
      </c>
      <c r="AB142" s="27">
        <f t="shared" si="116"/>
        <v>-2.5504151838671385E-2</v>
      </c>
      <c r="AC142" s="26">
        <v>37468</v>
      </c>
      <c r="AD142" s="27">
        <v>732.42399999999998</v>
      </c>
      <c r="AE142" s="27">
        <f t="shared" si="117"/>
        <v>-5.1357977737179761E-3</v>
      </c>
      <c r="AF142" s="26">
        <v>37468</v>
      </c>
      <c r="AG142" s="27">
        <v>109.6686</v>
      </c>
      <c r="AH142" s="27">
        <f t="shared" si="118"/>
        <v>4.1891346209312896E-3</v>
      </c>
      <c r="AI142" s="26">
        <v>37468</v>
      </c>
      <c r="AJ142" s="27">
        <v>76.66</v>
      </c>
      <c r="AK142" s="27">
        <f t="shared" si="119"/>
        <v>-2.1195097037793653E-2</v>
      </c>
      <c r="AL142" s="26">
        <v>37468</v>
      </c>
      <c r="AM142" s="27">
        <v>111.63</v>
      </c>
      <c r="AN142" s="27">
        <f t="shared" si="120"/>
        <v>1.1646211107174009E-2</v>
      </c>
      <c r="AO142" s="26">
        <v>37468</v>
      </c>
      <c r="AP142" s="27">
        <v>169.78</v>
      </c>
      <c r="AQ142" s="27">
        <f t="shared" si="121"/>
        <v>3.190735050815352E-3</v>
      </c>
      <c r="AR142" s="26">
        <v>37468</v>
      </c>
      <c r="AS142" s="27">
        <v>1060.17</v>
      </c>
      <c r="AT142" s="27">
        <f t="shared" si="122"/>
        <v>1.2066480196271323E-2</v>
      </c>
      <c r="AU142" s="26">
        <v>37468</v>
      </c>
      <c r="AV142" s="27">
        <v>495.43</v>
      </c>
      <c r="AW142" s="27">
        <f t="shared" si="123"/>
        <v>-4.3682198973091779E-2</v>
      </c>
      <c r="AY142" s="27">
        <f t="shared" si="124"/>
        <v>-3.7912385858138276E-2</v>
      </c>
      <c r="AZ142" s="27">
        <f t="shared" si="125"/>
        <v>-5.3712636960753013E-2</v>
      </c>
      <c r="BA142" s="27">
        <f t="shared" si="89"/>
        <v>-5.5748679169363102E-2</v>
      </c>
      <c r="BC142" s="26"/>
      <c r="BE142" s="27" t="e">
        <f t="shared" si="126"/>
        <v>#DIV/0!</v>
      </c>
      <c r="BF142" s="26">
        <v>37468</v>
      </c>
      <c r="BG142" s="27">
        <v>645.86</v>
      </c>
      <c r="BH142" s="27">
        <f t="shared" si="127"/>
        <v>-6.3692307692307937E-3</v>
      </c>
      <c r="BI142" s="26"/>
      <c r="BK142" s="27" t="e">
        <f t="shared" si="128"/>
        <v>#DIV/0!</v>
      </c>
      <c r="BL142" s="26">
        <v>37468</v>
      </c>
      <c r="BM142" s="27">
        <v>225.04</v>
      </c>
      <c r="BN142" s="27">
        <f t="shared" si="87"/>
        <v>-1.5529988188459742E-2</v>
      </c>
      <c r="BP142" s="26">
        <v>37437</v>
      </c>
      <c r="BQ142" s="27">
        <v>1.0399999999999999E-3</v>
      </c>
      <c r="BR142" s="27">
        <f t="shared" si="88"/>
        <v>1.0399999999999999E-3</v>
      </c>
      <c r="BT142" s="26">
        <v>37468</v>
      </c>
      <c r="BU142" s="27">
        <v>535.80999999999995</v>
      </c>
      <c r="BV142" s="27">
        <f t="shared" si="90"/>
        <v>-8.8432943738410041E-2</v>
      </c>
      <c r="DF142" s="26">
        <v>37468</v>
      </c>
      <c r="DG142" s="27">
        <v>3488.0025000000001</v>
      </c>
      <c r="DH142" s="27">
        <f t="shared" si="91"/>
        <v>-1.3393512891625381E-2</v>
      </c>
      <c r="DI142" s="26">
        <v>37468</v>
      </c>
      <c r="DJ142" s="27">
        <v>5706.3</v>
      </c>
      <c r="DK142" s="27">
        <f t="shared" si="92"/>
        <v>-2.8607420395448058E-2</v>
      </c>
      <c r="DL142" s="26">
        <v>37468</v>
      </c>
      <c r="DM142" s="27">
        <v>7358.34</v>
      </c>
      <c r="DN142" s="27">
        <f t="shared" si="93"/>
        <v>-3.3860014573350306E-3</v>
      </c>
      <c r="DO142" s="26">
        <v>37468</v>
      </c>
      <c r="DP142" s="27">
        <v>4774.53</v>
      </c>
      <c r="DQ142" s="27">
        <f t="shared" si="94"/>
        <v>-1.9649116939420841E-3</v>
      </c>
      <c r="DR142" s="26">
        <v>37468</v>
      </c>
      <c r="DS142" s="27">
        <v>4933.5</v>
      </c>
      <c r="DT142" s="27">
        <f t="shared" si="95"/>
        <v>-1.2347903378857272E-2</v>
      </c>
      <c r="DU142" s="26">
        <v>37468</v>
      </c>
      <c r="DV142" s="27">
        <v>3931.67</v>
      </c>
      <c r="DW142" s="27">
        <f t="shared" si="96"/>
        <v>-1.2812915861099228E-2</v>
      </c>
      <c r="DX142" s="26">
        <v>37468</v>
      </c>
      <c r="DY142" s="27">
        <v>2796.74</v>
      </c>
      <c r="DZ142" s="27">
        <f t="shared" si="97"/>
        <v>1.407214831413417E-2</v>
      </c>
      <c r="EA142" s="26">
        <v>37468</v>
      </c>
      <c r="EB142" s="27">
        <v>3885.15</v>
      </c>
      <c r="EC142" s="27">
        <f t="shared" si="98"/>
        <v>-1.8998128972146588E-2</v>
      </c>
      <c r="ED142" s="26">
        <v>37468</v>
      </c>
      <c r="EE142" s="27">
        <v>6168.07</v>
      </c>
      <c r="EF142" s="27">
        <f t="shared" si="99"/>
        <v>-7.1730853161166008E-2</v>
      </c>
      <c r="EG142" s="26">
        <v>37468</v>
      </c>
      <c r="EH142" s="27">
        <v>2157.62</v>
      </c>
      <c r="EI142" s="27">
        <f t="shared" si="100"/>
        <v>-5.0030110714782694E-4</v>
      </c>
      <c r="EK142" s="26">
        <v>37468</v>
      </c>
      <c r="EL142" s="27">
        <v>107.41</v>
      </c>
      <c r="EM142" s="27">
        <f t="shared" si="101"/>
        <v>1.2251437187823955E-2</v>
      </c>
      <c r="EO142" s="26">
        <v>37468</v>
      </c>
      <c r="EP142" s="27">
        <v>4318.7806</v>
      </c>
      <c r="EQ142" s="27">
        <f t="shared" si="102"/>
        <v>-8.6713136910643418E-2</v>
      </c>
      <c r="ES142" s="26">
        <v>37468</v>
      </c>
      <c r="ET142" s="27">
        <v>298.0675</v>
      </c>
      <c r="EU142" s="27">
        <f t="shared" si="103"/>
        <v>-7.6218000371908623E-2</v>
      </c>
      <c r="EW142" s="26">
        <v>37468</v>
      </c>
      <c r="EX142" s="27">
        <v>839.33849999999995</v>
      </c>
      <c r="EY142" s="27">
        <f t="shared" si="104"/>
        <v>-8.4164908659651205E-2</v>
      </c>
      <c r="FA142" s="26">
        <v>37468</v>
      </c>
      <c r="FB142" s="27">
        <v>82.658000000000001</v>
      </c>
      <c r="FC142" s="27">
        <f t="shared" si="105"/>
        <v>-0.10467710838153421</v>
      </c>
      <c r="FE142" s="26">
        <v>37468</v>
      </c>
      <c r="FF142" s="27">
        <v>262.77080000000001</v>
      </c>
      <c r="FG142" s="27">
        <f t="shared" si="106"/>
        <v>-1.7318507205261735E-2</v>
      </c>
    </row>
    <row r="143" spans="1:166" x14ac:dyDescent="0.25">
      <c r="B143" s="26">
        <v>37435</v>
      </c>
      <c r="C143" s="27">
        <v>525.39599999999996</v>
      </c>
      <c r="E143" s="26">
        <v>37435</v>
      </c>
      <c r="F143" s="27">
        <v>405.21910000000003</v>
      </c>
      <c r="H143" s="26">
        <v>37435</v>
      </c>
      <c r="I143" s="27">
        <v>1325.3308</v>
      </c>
      <c r="K143" s="26">
        <v>37435</v>
      </c>
      <c r="L143" s="27">
        <v>1104.2671</v>
      </c>
      <c r="N143" s="26">
        <v>37435</v>
      </c>
      <c r="O143" s="27">
        <v>1045.1969999999999</v>
      </c>
      <c r="Q143" s="26"/>
      <c r="T143" s="26">
        <v>37435</v>
      </c>
      <c r="U143" s="27">
        <v>996.1001</v>
      </c>
      <c r="W143" s="26"/>
      <c r="Z143" s="26">
        <v>37435</v>
      </c>
      <c r="AA143" s="27">
        <v>118.02</v>
      </c>
      <c r="AC143" s="26">
        <v>37435</v>
      </c>
      <c r="AD143" s="27">
        <v>736.20500000000004</v>
      </c>
      <c r="AF143" s="26">
        <v>37435</v>
      </c>
      <c r="AG143" s="27">
        <v>109.2111</v>
      </c>
      <c r="AI143" s="26">
        <v>37435</v>
      </c>
      <c r="AJ143" s="27">
        <v>78.319999999999993</v>
      </c>
      <c r="AL143" s="26">
        <v>37435</v>
      </c>
      <c r="AM143" s="27">
        <v>110.3449</v>
      </c>
      <c r="AO143" s="26">
        <v>37435</v>
      </c>
      <c r="AP143" s="27">
        <v>169.24</v>
      </c>
      <c r="AR143" s="26">
        <v>37435</v>
      </c>
      <c r="AS143" s="27">
        <v>1047.53</v>
      </c>
      <c r="AU143" s="26">
        <v>37435</v>
      </c>
      <c r="AV143" s="27">
        <v>518.05999999999995</v>
      </c>
      <c r="AX143" s="26"/>
      <c r="BC143" s="26"/>
      <c r="BF143" s="26">
        <v>37435</v>
      </c>
      <c r="BG143" s="27">
        <v>650</v>
      </c>
      <c r="BI143" s="26"/>
      <c r="BL143" s="26">
        <v>37437</v>
      </c>
      <c r="BM143" s="27">
        <v>228.59</v>
      </c>
      <c r="BP143" s="26">
        <v>37407</v>
      </c>
      <c r="BQ143" s="27">
        <v>1.56E-3</v>
      </c>
      <c r="BT143" s="26">
        <v>37435</v>
      </c>
      <c r="BU143" s="27">
        <v>587.79</v>
      </c>
      <c r="DF143" s="26">
        <v>37437</v>
      </c>
      <c r="DG143" s="27">
        <v>3535.3533000000002</v>
      </c>
      <c r="DH143" s="27">
        <f t="shared" si="91"/>
        <v>-8.7586695859427355E-3</v>
      </c>
      <c r="DI143" s="26">
        <v>37437</v>
      </c>
      <c r="DJ143" s="27">
        <v>5874.35</v>
      </c>
      <c r="DK143" s="27">
        <f t="shared" si="92"/>
        <v>-1.9390669575712227E-2</v>
      </c>
      <c r="DL143" s="26">
        <v>37437</v>
      </c>
      <c r="DM143" s="27">
        <v>7383.34</v>
      </c>
      <c r="DN143" s="27">
        <f t="shared" si="93"/>
        <v>1.2016716764875701E-2</v>
      </c>
      <c r="DO143" s="26">
        <v>37437</v>
      </c>
      <c r="DP143" s="27">
        <v>4783.93</v>
      </c>
      <c r="DQ143" s="27">
        <f t="shared" si="94"/>
        <v>-1.8923430002085739E-3</v>
      </c>
      <c r="DR143" s="26">
        <v>37437</v>
      </c>
      <c r="DS143" s="27">
        <v>4995.18</v>
      </c>
      <c r="DT143" s="27">
        <f t="shared" si="95"/>
        <v>-1.3759484448761738E-2</v>
      </c>
      <c r="DU143" s="26">
        <v>37437</v>
      </c>
      <c r="DV143" s="27">
        <v>3982.7</v>
      </c>
      <c r="DW143" s="27">
        <f t="shared" si="96"/>
        <v>2.2321035373933373E-3</v>
      </c>
      <c r="DX143" s="26">
        <v>37437</v>
      </c>
      <c r="DY143" s="27">
        <v>2757.93</v>
      </c>
      <c r="DZ143" s="27">
        <f t="shared" si="97"/>
        <v>1.2530288567442316E-2</v>
      </c>
      <c r="EA143" s="26">
        <v>37437</v>
      </c>
      <c r="EB143" s="27">
        <v>3960.39</v>
      </c>
      <c r="EC143" s="27">
        <f t="shared" si="98"/>
        <v>-1.2309994388677636E-2</v>
      </c>
      <c r="ED143" s="26">
        <v>37437</v>
      </c>
      <c r="EE143" s="27">
        <v>6644.7</v>
      </c>
      <c r="EF143" s="27">
        <f t="shared" si="99"/>
        <v>-4.4274593960175634E-2</v>
      </c>
      <c r="EG143" s="26">
        <v>37437</v>
      </c>
      <c r="EH143" s="27">
        <v>2158.6999999999998</v>
      </c>
      <c r="EI143" s="27">
        <f t="shared" si="100"/>
        <v>2.3402022603382644E-3</v>
      </c>
      <c r="EK143" s="26">
        <v>37435</v>
      </c>
      <c r="EL143" s="27">
        <v>106.11</v>
      </c>
      <c r="EM143" s="27">
        <f t="shared" si="101"/>
        <v>-5.0979339951703784E-2</v>
      </c>
      <c r="EO143" s="26">
        <v>37435</v>
      </c>
      <c r="EP143" s="27">
        <v>4728.8325000000004</v>
      </c>
      <c r="EQ143" s="27">
        <f t="shared" si="102"/>
        <v>-8.2675512659778461E-2</v>
      </c>
      <c r="ES143" s="26">
        <v>37435</v>
      </c>
      <c r="ET143" s="27">
        <v>322.66000000000003</v>
      </c>
      <c r="EU143" s="27">
        <f t="shared" si="103"/>
        <v>-7.5102555378184221E-2</v>
      </c>
      <c r="EW143" s="26">
        <v>37435</v>
      </c>
      <c r="EX143" s="27">
        <v>916.47339999999997</v>
      </c>
      <c r="EY143" s="27">
        <f t="shared" si="104"/>
        <v>-6.0404565756416728E-2</v>
      </c>
      <c r="FA143" s="26">
        <v>37435</v>
      </c>
      <c r="FB143" s="27">
        <v>92.322000000000003</v>
      </c>
      <c r="FC143" s="27">
        <f t="shared" si="105"/>
        <v>-8.6463487037403475E-2</v>
      </c>
      <c r="FE143" s="26">
        <v>37435</v>
      </c>
      <c r="FF143" s="27">
        <v>267.40179999999998</v>
      </c>
      <c r="FG143" s="27">
        <f t="shared" si="106"/>
        <v>2.1654029163937993E-2</v>
      </c>
    </row>
    <row r="144" spans="1:166" x14ac:dyDescent="0.25">
      <c r="B144" s="26">
        <v>37407</v>
      </c>
      <c r="C144" s="27">
        <v>557.30309999999997</v>
      </c>
      <c r="E144" s="26">
        <v>37407</v>
      </c>
      <c r="F144" s="27">
        <v>446.4425</v>
      </c>
      <c r="H144" s="26">
        <v>37407</v>
      </c>
      <c r="I144" s="27">
        <v>1214.5332000000001</v>
      </c>
      <c r="K144" s="26">
        <v>37407</v>
      </c>
      <c r="L144" s="27">
        <v>1171.7003</v>
      </c>
      <c r="N144" s="26">
        <v>37407</v>
      </c>
      <c r="O144" s="27">
        <v>1129.3723</v>
      </c>
      <c r="Q144" s="26"/>
      <c r="T144" s="26">
        <v>37407</v>
      </c>
      <c r="U144" s="27">
        <v>1072.3626999999999</v>
      </c>
      <c r="Z144" s="26">
        <v>37407</v>
      </c>
      <c r="AA144" s="27">
        <v>118.78</v>
      </c>
      <c r="AC144" s="26">
        <v>37407</v>
      </c>
      <c r="AD144" s="27">
        <v>703.47199999999998</v>
      </c>
      <c r="AF144" s="26">
        <v>37407</v>
      </c>
      <c r="AG144" s="27">
        <v>107.7441</v>
      </c>
      <c r="AI144" s="26">
        <v>37407</v>
      </c>
      <c r="AJ144" s="27">
        <v>79.569999999999993</v>
      </c>
      <c r="AL144" s="26">
        <v>37407</v>
      </c>
      <c r="AM144" s="27">
        <v>109.3147</v>
      </c>
      <c r="AO144" s="26">
        <v>37407</v>
      </c>
      <c r="AP144" s="27">
        <v>165.81</v>
      </c>
      <c r="AR144" s="26">
        <v>37407</v>
      </c>
      <c r="AS144" s="27">
        <v>1038.55</v>
      </c>
      <c r="AU144" s="26">
        <v>37407</v>
      </c>
      <c r="AV144" s="27">
        <v>559.29999999999995</v>
      </c>
      <c r="BF144" s="26">
        <v>37407</v>
      </c>
      <c r="BG144" s="27">
        <v>648.98</v>
      </c>
      <c r="BL144" s="26">
        <v>37407</v>
      </c>
      <c r="BM144" s="27">
        <v>229.35</v>
      </c>
      <c r="BP144" s="26">
        <v>37376</v>
      </c>
      <c r="BQ144" s="27">
        <v>1.008E-2</v>
      </c>
      <c r="BT144" s="26">
        <v>37407</v>
      </c>
      <c r="BU144" s="27">
        <v>627.4</v>
      </c>
      <c r="DF144" s="26">
        <v>37407</v>
      </c>
      <c r="DG144" s="27">
        <v>3566.5918999999999</v>
      </c>
      <c r="DH144" s="27">
        <f t="shared" si="91"/>
        <v>4.4040567922984941E-3</v>
      </c>
      <c r="DI144" s="26">
        <v>37407</v>
      </c>
      <c r="DJ144" s="27">
        <v>5990.51</v>
      </c>
      <c r="DK144" s="27">
        <f t="shared" si="92"/>
        <v>4.1583027444791476E-4</v>
      </c>
      <c r="DL144" s="26">
        <v>37407</v>
      </c>
      <c r="DM144" s="27">
        <v>7295.67</v>
      </c>
      <c r="DN144" s="27">
        <f t="shared" si="93"/>
        <v>1.8737746946162037E-2</v>
      </c>
      <c r="DO144" s="26">
        <v>37407</v>
      </c>
      <c r="DP144" s="27">
        <v>4793</v>
      </c>
      <c r="DQ144" s="27">
        <f t="shared" si="94"/>
        <v>2.0991185374747978E-3</v>
      </c>
      <c r="DR144" s="26">
        <v>37407</v>
      </c>
      <c r="DS144" s="27">
        <v>5064.87</v>
      </c>
      <c r="DT144" s="27">
        <f t="shared" si="95"/>
        <v>-8.7017280152191789E-3</v>
      </c>
      <c r="DU144" s="26">
        <v>37407</v>
      </c>
      <c r="DV144" s="27">
        <v>3973.83</v>
      </c>
      <c r="DW144" s="27">
        <f t="shared" si="96"/>
        <v>5.2668725857003551E-3</v>
      </c>
      <c r="DX144" s="26">
        <v>37407</v>
      </c>
      <c r="DY144" s="27">
        <v>2723.8</v>
      </c>
      <c r="DZ144" s="27">
        <f t="shared" si="97"/>
        <v>1.536201954081684E-2</v>
      </c>
      <c r="EA144" s="26">
        <v>37407</v>
      </c>
      <c r="EB144" s="27">
        <v>4009.75</v>
      </c>
      <c r="EC144" s="27">
        <f t="shared" si="98"/>
        <v>-2.4976429116944088E-3</v>
      </c>
      <c r="ED144" s="26">
        <v>37407</v>
      </c>
      <c r="EE144" s="27">
        <v>6952.52</v>
      </c>
      <c r="EF144" s="27">
        <f t="shared" si="99"/>
        <v>-1.0404775663927057E-2</v>
      </c>
      <c r="EG144" s="26">
        <v>37407</v>
      </c>
      <c r="EH144" s="27">
        <v>2153.66</v>
      </c>
      <c r="EI144" s="27">
        <f t="shared" si="100"/>
        <v>1.6198515568599525E-2</v>
      </c>
      <c r="EK144" s="26">
        <v>37407</v>
      </c>
      <c r="EL144" s="27">
        <v>111.81</v>
      </c>
      <c r="EM144" s="27">
        <f t="shared" si="101"/>
        <v>-2.9342824897994557E-2</v>
      </c>
      <c r="EO144" s="26">
        <v>37407</v>
      </c>
      <c r="EP144" s="27">
        <v>5155.027</v>
      </c>
      <c r="EQ144" s="27">
        <f t="shared" si="102"/>
        <v>-1.3497276788326684E-2</v>
      </c>
      <c r="ES144" s="26">
        <v>37407</v>
      </c>
      <c r="ET144" s="27">
        <v>348.8603</v>
      </c>
      <c r="EU144" s="27">
        <f t="shared" si="103"/>
        <v>-1.6681394165655505E-2</v>
      </c>
      <c r="EW144" s="26">
        <v>37407</v>
      </c>
      <c r="EX144" s="27">
        <v>975.39149999999995</v>
      </c>
      <c r="EY144" s="27">
        <f t="shared" si="104"/>
        <v>2.3185884140251023E-3</v>
      </c>
      <c r="FA144" s="26">
        <v>37407</v>
      </c>
      <c r="FB144" s="27">
        <v>101.06</v>
      </c>
      <c r="FC144" s="27">
        <f t="shared" si="105"/>
        <v>-3.7165268209399804E-2</v>
      </c>
      <c r="FE144" s="26">
        <v>37407</v>
      </c>
      <c r="FF144" s="27">
        <v>261.73419999999999</v>
      </c>
      <c r="FG144" s="27" t="e">
        <f t="shared" si="106"/>
        <v>#DIV/0!</v>
      </c>
    </row>
    <row r="145" spans="1:163" x14ac:dyDescent="0.25">
      <c r="A145" s="27"/>
      <c r="B145" s="26">
        <v>37376</v>
      </c>
      <c r="C145" s="27">
        <v>554.42110000000002</v>
      </c>
      <c r="E145" s="26">
        <v>37376</v>
      </c>
      <c r="F145" s="27">
        <v>457.51</v>
      </c>
      <c r="H145" s="26">
        <v>37376</v>
      </c>
      <c r="I145" s="27">
        <v>1170.0757000000001</v>
      </c>
      <c r="K145" s="26">
        <v>37376</v>
      </c>
      <c r="L145" s="27">
        <v>1218.4531999999999</v>
      </c>
      <c r="N145" s="26">
        <v>37376</v>
      </c>
      <c r="O145" s="27">
        <v>1140.4423999999999</v>
      </c>
      <c r="Q145" s="26"/>
      <c r="T145" s="26">
        <v>37376</v>
      </c>
      <c r="U145" s="27">
        <v>1080.3665000000001</v>
      </c>
      <c r="Z145" s="26">
        <v>37376</v>
      </c>
      <c r="AA145" s="27">
        <v>114.59</v>
      </c>
      <c r="AC145" s="26">
        <v>37376</v>
      </c>
      <c r="AD145" s="27">
        <v>685.40499999999997</v>
      </c>
      <c r="AF145" s="26">
        <v>37376</v>
      </c>
      <c r="AG145" s="27">
        <v>107.69840000000001</v>
      </c>
      <c r="AI145" s="26">
        <v>37376</v>
      </c>
      <c r="AJ145" s="27">
        <v>80.53</v>
      </c>
      <c r="AL145" s="26">
        <v>37376</v>
      </c>
      <c r="AM145" s="27">
        <v>109.8368</v>
      </c>
      <c r="AO145" s="26">
        <v>37376</v>
      </c>
      <c r="AP145" s="27">
        <v>166.64</v>
      </c>
      <c r="AR145" s="26">
        <v>37376</v>
      </c>
      <c r="AS145" s="27">
        <v>1029.8</v>
      </c>
      <c r="AU145" s="26">
        <v>37376</v>
      </c>
      <c r="AV145" s="27">
        <v>562.20000000000005</v>
      </c>
      <c r="BF145" s="26">
        <v>37376</v>
      </c>
      <c r="BG145" s="27">
        <v>649.86</v>
      </c>
      <c r="BL145" s="26">
        <v>37376</v>
      </c>
      <c r="BM145" s="27">
        <v>228.82</v>
      </c>
      <c r="BP145" s="26">
        <v>37346</v>
      </c>
      <c r="BQ145" s="27">
        <v>7.1999999999999998E-3</v>
      </c>
      <c r="BT145" s="26">
        <v>37376</v>
      </c>
      <c r="BU145" s="27">
        <v>617.79</v>
      </c>
      <c r="DF145" s="26">
        <v>37376</v>
      </c>
      <c r="DG145" s="27">
        <v>3550.9533000000001</v>
      </c>
      <c r="DH145" s="27">
        <f t="shared" si="91"/>
        <v>6.3985798341770206E-3</v>
      </c>
      <c r="DI145" s="26">
        <v>37376</v>
      </c>
      <c r="DJ145" s="27">
        <v>5988.02</v>
      </c>
      <c r="DK145" s="27">
        <f t="shared" si="92"/>
        <v>2.7866255371455928E-3</v>
      </c>
      <c r="DL145" s="26">
        <v>37376</v>
      </c>
      <c r="DM145" s="27">
        <v>7161.48</v>
      </c>
      <c r="DN145" s="27">
        <f t="shared" si="93"/>
        <v>3.8998214100476325E-3</v>
      </c>
      <c r="DO145" s="26">
        <v>37376</v>
      </c>
      <c r="DP145" s="27">
        <v>4782.96</v>
      </c>
      <c r="DQ145" s="27">
        <f t="shared" si="94"/>
        <v>5.9182051055561846E-3</v>
      </c>
      <c r="DR145" s="26">
        <v>37376</v>
      </c>
      <c r="DS145" s="27">
        <v>5109.33</v>
      </c>
      <c r="DT145" s="27">
        <f t="shared" si="95"/>
        <v>-1.5154348056554134E-2</v>
      </c>
      <c r="DU145" s="26">
        <v>37376</v>
      </c>
      <c r="DV145" s="27">
        <v>3953.01</v>
      </c>
      <c r="DW145" s="27">
        <f t="shared" si="96"/>
        <v>8.6576441409720317E-3</v>
      </c>
      <c r="DX145" s="26">
        <v>37376</v>
      </c>
      <c r="DY145" s="27">
        <v>2682.59</v>
      </c>
      <c r="DZ145" s="27">
        <f t="shared" si="97"/>
        <v>1.9135938485385084E-2</v>
      </c>
      <c r="EA145" s="26">
        <v>37376</v>
      </c>
      <c r="EB145" s="27">
        <v>4019.79</v>
      </c>
      <c r="EC145" s="27">
        <f t="shared" si="98"/>
        <v>-4.401277116342639E-4</v>
      </c>
      <c r="ED145" s="26">
        <v>37376</v>
      </c>
      <c r="EE145" s="27">
        <v>7025.62</v>
      </c>
      <c r="EF145" s="27">
        <f t="shared" si="99"/>
        <v>-1.7604408064211263E-3</v>
      </c>
      <c r="EG145" s="26">
        <v>37376</v>
      </c>
      <c r="EH145" s="27">
        <v>2119.33</v>
      </c>
      <c r="EI145" s="27">
        <f t="shared" si="100"/>
        <v>4.1981170071121454E-3</v>
      </c>
      <c r="EK145" s="26">
        <v>37376</v>
      </c>
      <c r="EL145" s="27">
        <v>115.19</v>
      </c>
      <c r="EM145" s="27">
        <f t="shared" si="101"/>
        <v>-2.891586578991745E-2</v>
      </c>
      <c r="EO145" s="26">
        <v>37376</v>
      </c>
      <c r="EP145" s="27">
        <v>5225.5577999999996</v>
      </c>
      <c r="EQ145" s="27">
        <f t="shared" si="102"/>
        <v>-1.8129243013922713E-2</v>
      </c>
      <c r="ES145" s="26">
        <v>37376</v>
      </c>
      <c r="ET145" s="27">
        <v>354.77850000000001</v>
      </c>
      <c r="EU145" s="27">
        <f t="shared" si="103"/>
        <v>6.0762406993277729E-3</v>
      </c>
      <c r="EW145" s="26">
        <v>37376</v>
      </c>
      <c r="EX145" s="27">
        <v>973.13520000000005</v>
      </c>
      <c r="EY145" s="27">
        <f t="shared" si="104"/>
        <v>-3.3581889079949745E-2</v>
      </c>
      <c r="FA145" s="26">
        <v>37376</v>
      </c>
      <c r="FB145" s="27">
        <v>104.9609</v>
      </c>
      <c r="FC145" s="27">
        <f t="shared" si="105"/>
        <v>-3.8420700162246857E-2</v>
      </c>
      <c r="FE145" s="26"/>
      <c r="FG145" s="27" t="e">
        <f t="shared" si="106"/>
        <v>#DIV/0!</v>
      </c>
    </row>
    <row r="146" spans="1:163" x14ac:dyDescent="0.25">
      <c r="A146" s="27"/>
      <c r="B146" s="26">
        <v>37344</v>
      </c>
      <c r="C146" s="27">
        <v>574.10159999999996</v>
      </c>
      <c r="E146" s="26">
        <v>37344</v>
      </c>
      <c r="F146" s="27">
        <v>498.16079999999999</v>
      </c>
      <c r="H146" s="26">
        <v>37344</v>
      </c>
      <c r="I146" s="27">
        <v>1081.0518999999999</v>
      </c>
      <c r="K146" s="26">
        <v>37344</v>
      </c>
      <c r="L146" s="27">
        <v>1224.4093</v>
      </c>
      <c r="N146" s="26">
        <v>37344</v>
      </c>
      <c r="O146" s="27">
        <v>1224.5257999999999</v>
      </c>
      <c r="Q146" s="26"/>
      <c r="T146" s="26">
        <v>37344</v>
      </c>
      <c r="U146" s="27">
        <v>1150.0713000000001</v>
      </c>
      <c r="Z146" s="26">
        <v>37344</v>
      </c>
      <c r="AA146" s="27">
        <v>114.33</v>
      </c>
      <c r="AC146" s="26">
        <v>37344</v>
      </c>
      <c r="AD146" s="27">
        <v>665.84900000000005</v>
      </c>
      <c r="AF146" s="26">
        <v>37344</v>
      </c>
      <c r="AG146" s="27">
        <v>107.8874</v>
      </c>
      <c r="AI146" s="26">
        <v>37344</v>
      </c>
      <c r="AJ146" s="27">
        <v>78.28</v>
      </c>
      <c r="AL146" s="26">
        <v>37344</v>
      </c>
      <c r="AM146" s="27">
        <v>108.6241</v>
      </c>
      <c r="AO146" s="26">
        <v>37344</v>
      </c>
      <c r="AP146" s="27">
        <v>167.22</v>
      </c>
      <c r="AR146" s="26">
        <v>37344</v>
      </c>
      <c r="AS146" s="27">
        <v>1010.21</v>
      </c>
      <c r="AU146" s="26">
        <v>37344</v>
      </c>
      <c r="AV146" s="27">
        <v>553.57000000000005</v>
      </c>
      <c r="BF146" s="26">
        <v>37344</v>
      </c>
      <c r="BG146" s="27">
        <v>640.17999999999995</v>
      </c>
      <c r="BL146" s="26">
        <v>37346</v>
      </c>
      <c r="BM146" s="27">
        <v>226.08</v>
      </c>
      <c r="BP146" s="26">
        <v>37315</v>
      </c>
      <c r="BQ146" s="27">
        <v>-3.8999999999999999E-4</v>
      </c>
      <c r="BT146" s="26">
        <v>37344</v>
      </c>
      <c r="BU146" s="27">
        <v>637.23</v>
      </c>
      <c r="DF146" s="26">
        <v>37346</v>
      </c>
      <c r="DG146" s="27">
        <v>3528.3766999999998</v>
      </c>
      <c r="DH146" s="27">
        <f t="shared" si="91"/>
        <v>7.8239981033907391E-3</v>
      </c>
      <c r="DI146" s="26">
        <v>37346</v>
      </c>
      <c r="DJ146" s="27">
        <v>5971.38</v>
      </c>
      <c r="DK146" s="27">
        <f t="shared" si="92"/>
        <v>1.9111171792333792E-2</v>
      </c>
      <c r="DL146" s="26">
        <v>37346</v>
      </c>
      <c r="DM146" s="27">
        <v>7133.66</v>
      </c>
      <c r="DN146" s="27">
        <f t="shared" si="93"/>
        <v>2.111755721694264E-2</v>
      </c>
      <c r="DO146" s="26">
        <v>37346</v>
      </c>
      <c r="DP146" s="27">
        <v>4754.82</v>
      </c>
      <c r="DQ146" s="27">
        <f t="shared" si="94"/>
        <v>6.3324091515164493E-3</v>
      </c>
      <c r="DR146" s="26">
        <v>37346</v>
      </c>
      <c r="DS146" s="27">
        <v>5187.95</v>
      </c>
      <c r="DT146" s="27">
        <f t="shared" si="95"/>
        <v>1.8583236801287928E-2</v>
      </c>
      <c r="DU146" s="26">
        <v>37346</v>
      </c>
      <c r="DV146" s="27">
        <v>3919.08</v>
      </c>
      <c r="DW146" s="27">
        <f t="shared" si="96"/>
        <v>4.6115316488468672E-3</v>
      </c>
      <c r="DX146" s="26">
        <v>37346</v>
      </c>
      <c r="DY146" s="27">
        <v>2632.22</v>
      </c>
      <c r="DZ146" s="27">
        <f t="shared" si="97"/>
        <v>1.4964853224133545E-2</v>
      </c>
      <c r="EA146" s="26">
        <v>37346</v>
      </c>
      <c r="EB146" s="27">
        <v>4021.56</v>
      </c>
      <c r="EC146" s="27">
        <f t="shared" si="98"/>
        <v>5.5634596967977235E-3</v>
      </c>
      <c r="ED146" s="26">
        <v>37346</v>
      </c>
      <c r="EE146" s="27">
        <v>7038.01</v>
      </c>
      <c r="EF146" s="27">
        <f t="shared" si="99"/>
        <v>4.7584812869884141E-2</v>
      </c>
      <c r="EG146" s="26">
        <v>37346</v>
      </c>
      <c r="EH146" s="27">
        <v>2110.4699999999998</v>
      </c>
      <c r="EI146" s="27">
        <f t="shared" si="100"/>
        <v>2.3020097141028817E-2</v>
      </c>
      <c r="EK146" s="26">
        <v>37344</v>
      </c>
      <c r="EL146" s="27">
        <v>118.62</v>
      </c>
      <c r="EM146" s="27">
        <f t="shared" si="101"/>
        <v>-4.5317220543805714E-3</v>
      </c>
      <c r="EO146" s="26">
        <v>37344</v>
      </c>
      <c r="EP146" s="27">
        <v>5322.0424000000003</v>
      </c>
      <c r="EQ146" s="27">
        <f t="shared" si="102"/>
        <v>3.9065242332117833E-2</v>
      </c>
      <c r="ES146" s="26">
        <v>37344</v>
      </c>
      <c r="ET146" s="27">
        <v>352.63580000000002</v>
      </c>
      <c r="EU146" s="27">
        <f t="shared" si="103"/>
        <v>5.9238014794184446E-2</v>
      </c>
      <c r="EW146" s="26">
        <v>37344</v>
      </c>
      <c r="EX146" s="27">
        <v>1006.9505</v>
      </c>
      <c r="EY146" s="27">
        <f t="shared" si="104"/>
        <v>4.4406683535649139E-2</v>
      </c>
      <c r="FA146" s="26">
        <v>37344</v>
      </c>
      <c r="FB146" s="27">
        <v>109.15470000000001</v>
      </c>
      <c r="FC146" s="27">
        <f t="shared" si="105"/>
        <v>4.5503045860312064E-2</v>
      </c>
      <c r="FG146" s="27" t="e">
        <f t="shared" si="106"/>
        <v>#DIV/0!</v>
      </c>
    </row>
    <row r="147" spans="1:163" x14ac:dyDescent="0.25">
      <c r="A147" s="27"/>
      <c r="B147" s="26">
        <v>37315</v>
      </c>
      <c r="C147" s="27">
        <v>548.15750000000003</v>
      </c>
      <c r="E147" s="26">
        <v>37315</v>
      </c>
      <c r="F147" s="27">
        <v>481.5129</v>
      </c>
      <c r="H147" s="26">
        <v>37315</v>
      </c>
      <c r="I147" s="27">
        <v>1111.3389</v>
      </c>
      <c r="K147" s="26">
        <v>37315</v>
      </c>
      <c r="L147" s="27">
        <v>1134.3911000000001</v>
      </c>
      <c r="N147" s="26">
        <v>37315</v>
      </c>
      <c r="O147" s="27">
        <v>1182.7379000000001</v>
      </c>
      <c r="Q147" s="26"/>
      <c r="T147" s="26">
        <v>37315</v>
      </c>
      <c r="U147" s="27">
        <v>1108.3879999999999</v>
      </c>
      <c r="Z147" s="26">
        <v>37315</v>
      </c>
      <c r="AA147" s="27">
        <v>111.99</v>
      </c>
      <c r="AC147" s="26">
        <v>37315</v>
      </c>
      <c r="AD147" s="27">
        <v>667.46500000000003</v>
      </c>
      <c r="AF147" s="26">
        <v>37315</v>
      </c>
      <c r="AG147" s="27">
        <v>98.271799999999999</v>
      </c>
      <c r="AI147" s="26">
        <v>37315</v>
      </c>
      <c r="AJ147" s="27">
        <v>78.41</v>
      </c>
      <c r="AL147" s="26">
        <v>37315</v>
      </c>
      <c r="AM147" s="27">
        <v>109.7223</v>
      </c>
      <c r="AO147" s="26">
        <v>37315</v>
      </c>
      <c r="AP147" s="27">
        <v>150.66</v>
      </c>
      <c r="AR147" s="26">
        <v>37315</v>
      </c>
      <c r="AS147" s="27">
        <v>1027.3</v>
      </c>
      <c r="AU147" s="26">
        <v>37315</v>
      </c>
      <c r="AV147" s="27">
        <v>540.55999999999995</v>
      </c>
      <c r="BF147" s="26">
        <v>37315</v>
      </c>
      <c r="BG147" s="27">
        <v>632.26</v>
      </c>
      <c r="BL147" s="26">
        <v>37315</v>
      </c>
      <c r="BM147" s="27">
        <v>226.13</v>
      </c>
      <c r="BP147" s="26">
        <v>37287</v>
      </c>
      <c r="BQ147" s="27">
        <v>1.38E-2</v>
      </c>
      <c r="BT147" s="26">
        <v>37315</v>
      </c>
      <c r="BU147" s="27">
        <v>627.07000000000005</v>
      </c>
      <c r="DF147" s="26">
        <v>37315</v>
      </c>
      <c r="DG147" s="27">
        <v>3500.9850000000001</v>
      </c>
      <c r="DI147" s="26">
        <v>37315</v>
      </c>
      <c r="DJ147" s="27">
        <v>5859.4</v>
      </c>
      <c r="DL147" s="26">
        <v>37315</v>
      </c>
      <c r="DM147" s="27">
        <v>6986.13</v>
      </c>
      <c r="DO147" s="26">
        <v>37315</v>
      </c>
      <c r="DP147" s="27">
        <v>4724.8999999999996</v>
      </c>
      <c r="DR147" s="26">
        <v>37315</v>
      </c>
      <c r="DS147" s="27">
        <v>5093.3</v>
      </c>
      <c r="DU147" s="26">
        <v>37315</v>
      </c>
      <c r="DV147" s="27">
        <v>3901.09</v>
      </c>
      <c r="DX147" s="26">
        <v>37315</v>
      </c>
      <c r="DY147" s="27">
        <v>2593.41</v>
      </c>
      <c r="EA147" s="26">
        <v>37315</v>
      </c>
      <c r="EB147" s="27">
        <v>3999.31</v>
      </c>
      <c r="ED147" s="26">
        <v>37315</v>
      </c>
      <c r="EE147" s="27">
        <v>6718.32</v>
      </c>
      <c r="EG147" s="26">
        <v>37315</v>
      </c>
      <c r="EH147" s="27">
        <v>2062.98</v>
      </c>
      <c r="EK147" s="26">
        <v>37315</v>
      </c>
      <c r="EL147" s="27">
        <v>119.16</v>
      </c>
      <c r="EO147" s="26">
        <v>37315</v>
      </c>
      <c r="EP147" s="27">
        <v>5121.9521000000004</v>
      </c>
      <c r="ES147" s="26">
        <v>37315</v>
      </c>
      <c r="ET147" s="27">
        <v>332.91460000000001</v>
      </c>
      <c r="EW147" s="26">
        <v>37315</v>
      </c>
      <c r="EX147" s="27">
        <v>964.13639999999998</v>
      </c>
      <c r="FA147" s="26">
        <v>37315</v>
      </c>
      <c r="FB147" s="27">
        <v>104.404</v>
      </c>
    </row>
    <row r="148" spans="1:163" x14ac:dyDescent="0.25">
      <c r="A148" s="27"/>
      <c r="B148" s="26">
        <v>37287</v>
      </c>
      <c r="C148" s="27">
        <v>547.29999999999995</v>
      </c>
      <c r="E148" s="26">
        <v>37287</v>
      </c>
      <c r="F148" s="27">
        <v>502.35</v>
      </c>
      <c r="H148" s="26">
        <v>37287</v>
      </c>
      <c r="I148" s="27">
        <v>1056.0939000000001</v>
      </c>
      <c r="K148" s="26">
        <v>37287</v>
      </c>
      <c r="L148" s="27">
        <v>1162.4000000000001</v>
      </c>
      <c r="N148" s="26">
        <v>37287</v>
      </c>
      <c r="O148" s="27">
        <v>1212.827</v>
      </c>
      <c r="Q148" s="26"/>
      <c r="T148" s="26">
        <v>37287</v>
      </c>
      <c r="U148" s="27">
        <v>1130.2046</v>
      </c>
      <c r="Z148" s="26">
        <v>37287</v>
      </c>
      <c r="AA148" s="27">
        <v>109.97</v>
      </c>
      <c r="AC148" s="26">
        <v>37287</v>
      </c>
      <c r="AD148" s="27">
        <v>671.95799999999997</v>
      </c>
      <c r="AF148" s="26">
        <v>37287</v>
      </c>
      <c r="AG148" s="27">
        <v>95.27</v>
      </c>
      <c r="AI148" s="26">
        <v>37287</v>
      </c>
      <c r="AJ148" s="27">
        <v>77.8</v>
      </c>
      <c r="AL148" s="26">
        <v>37287</v>
      </c>
      <c r="AM148" s="27">
        <v>109.3734</v>
      </c>
      <c r="AO148" s="26">
        <v>37287</v>
      </c>
      <c r="AP148" s="27">
        <v>145.61000000000001</v>
      </c>
      <c r="AR148" s="26">
        <v>37287</v>
      </c>
      <c r="AS148" s="27">
        <v>1017.44</v>
      </c>
      <c r="AU148" s="26">
        <v>37287</v>
      </c>
      <c r="AV148" s="27">
        <v>548.21</v>
      </c>
      <c r="BF148" s="26">
        <v>37287</v>
      </c>
      <c r="BG148" s="27">
        <v>638.89</v>
      </c>
      <c r="BL148" s="26">
        <v>37287</v>
      </c>
      <c r="BM148" s="27">
        <v>233.48</v>
      </c>
      <c r="BT148" s="26">
        <v>37287</v>
      </c>
      <c r="BU148" s="27">
        <v>622.36</v>
      </c>
      <c r="DF148" s="26">
        <v>37287</v>
      </c>
      <c r="DG148" s="27">
        <v>3509.9958999999999</v>
      </c>
      <c r="DI148" s="26">
        <v>37287</v>
      </c>
      <c r="DJ148" s="27">
        <v>5900.96</v>
      </c>
      <c r="DL148" s="26">
        <v>37287</v>
      </c>
      <c r="DM148" s="27">
        <v>7071.54</v>
      </c>
      <c r="DO148" s="26">
        <v>37287</v>
      </c>
      <c r="DP148" s="27">
        <v>4722.91</v>
      </c>
      <c r="DR148" s="26">
        <v>37287</v>
      </c>
      <c r="DS148" s="27">
        <v>5078.3900000000003</v>
      </c>
      <c r="DU148" s="26">
        <v>37287</v>
      </c>
      <c r="DV148" s="27">
        <v>3893.84</v>
      </c>
      <c r="DX148" s="26">
        <v>37287</v>
      </c>
      <c r="DY148" s="27">
        <v>2553.02</v>
      </c>
      <c r="EA148" s="26">
        <v>37287</v>
      </c>
      <c r="EB148" s="27">
        <v>4013.73</v>
      </c>
      <c r="ED148" s="26">
        <v>37287</v>
      </c>
      <c r="EE148" s="27">
        <v>6823.69</v>
      </c>
      <c r="EG148" s="26">
        <v>37287</v>
      </c>
      <c r="EH148" s="27">
        <v>2053.37</v>
      </c>
      <c r="EK148" s="26">
        <v>37287</v>
      </c>
      <c r="EL148" s="27">
        <v>120.21</v>
      </c>
      <c r="EO148" s="26">
        <v>37287</v>
      </c>
      <c r="EP148" s="27">
        <v>5164.7997999999998</v>
      </c>
      <c r="ES148" s="26">
        <v>37287</v>
      </c>
      <c r="ET148" s="27">
        <v>327.74579999999997</v>
      </c>
      <c r="EW148" s="26">
        <v>37287</v>
      </c>
      <c r="EX148" s="27">
        <v>972.41769999999997</v>
      </c>
      <c r="FA148" s="26">
        <v>37287</v>
      </c>
      <c r="FB148" s="27">
        <v>104.92270000000001</v>
      </c>
    </row>
    <row r="149" spans="1:163" x14ac:dyDescent="0.25">
      <c r="A149" s="27"/>
      <c r="B149" s="26"/>
      <c r="E149" s="26"/>
      <c r="H149" s="26"/>
      <c r="K149" s="26"/>
      <c r="N149" s="26"/>
      <c r="Q149" s="26"/>
    </row>
    <row r="150" spans="1:163" x14ac:dyDescent="0.25">
      <c r="A150" s="27"/>
      <c r="B150" s="26"/>
      <c r="E150" s="26"/>
      <c r="H150" s="26"/>
      <c r="K150" s="26"/>
      <c r="N150" s="26"/>
      <c r="Q150" s="26"/>
    </row>
    <row r="151" spans="1:163" x14ac:dyDescent="0.25">
      <c r="A151" s="27"/>
      <c r="B151" s="26"/>
      <c r="E151" s="26"/>
      <c r="H151" s="26"/>
      <c r="K151" s="26"/>
      <c r="N151" s="26"/>
      <c r="Q151" s="26"/>
    </row>
    <row r="152" spans="1:163" x14ac:dyDescent="0.25">
      <c r="A152" s="27"/>
      <c r="B152" s="26"/>
      <c r="E152" s="26"/>
      <c r="H152" s="26"/>
      <c r="K152" s="26"/>
      <c r="N152" s="26"/>
      <c r="Q152" s="26"/>
    </row>
    <row r="153" spans="1:163" x14ac:dyDescent="0.25">
      <c r="A153" s="27"/>
      <c r="B153" s="26"/>
      <c r="E153" s="26"/>
      <c r="H153" s="26"/>
      <c r="K153" s="26"/>
      <c r="N153" s="26"/>
      <c r="Q153" s="26"/>
    </row>
    <row r="154" spans="1:163" x14ac:dyDescent="0.25">
      <c r="A154" s="27"/>
      <c r="B154" s="26"/>
      <c r="E154" s="26"/>
      <c r="H154" s="26"/>
      <c r="K154" s="26"/>
      <c r="N154" s="26"/>
      <c r="Q154" s="26"/>
    </row>
    <row r="155" spans="1:163" x14ac:dyDescent="0.25">
      <c r="A155" s="27"/>
      <c r="B155" s="26"/>
      <c r="E155" s="26"/>
      <c r="H155" s="26"/>
      <c r="K155" s="26"/>
      <c r="N155" s="26"/>
      <c r="Q155" s="26"/>
    </row>
    <row r="156" spans="1:163" x14ac:dyDescent="0.25">
      <c r="A156" s="27"/>
      <c r="B156" s="26"/>
      <c r="E156" s="26"/>
      <c r="H156" s="26"/>
      <c r="K156" s="26"/>
      <c r="N156" s="26"/>
      <c r="Q156" s="26"/>
    </row>
    <row r="157" spans="1:163" x14ac:dyDescent="0.25">
      <c r="A157" s="27"/>
      <c r="B157" s="26"/>
      <c r="E157" s="26"/>
      <c r="H157" s="26"/>
      <c r="K157" s="26"/>
      <c r="N157" s="26"/>
      <c r="Q157" s="26"/>
    </row>
    <row r="158" spans="1:163" x14ac:dyDescent="0.25">
      <c r="A158" s="27"/>
      <c r="B158" s="26"/>
      <c r="E158" s="26"/>
      <c r="H158" s="26"/>
      <c r="K158" s="26"/>
      <c r="N158" s="26"/>
      <c r="Q158" s="26"/>
    </row>
    <row r="159" spans="1:163" x14ac:dyDescent="0.25">
      <c r="A159" s="27"/>
      <c r="B159" s="26"/>
      <c r="E159" s="26"/>
      <c r="H159" s="26"/>
      <c r="K159" s="26"/>
      <c r="N159" s="26"/>
      <c r="Q159" s="26"/>
    </row>
    <row r="160" spans="1:163" x14ac:dyDescent="0.25">
      <c r="A160" s="27"/>
      <c r="B160" s="26"/>
      <c r="E160" s="26"/>
      <c r="H160" s="26"/>
      <c r="K160" s="26"/>
      <c r="N160" s="26"/>
      <c r="Q160" s="26"/>
    </row>
    <row r="161" spans="1:17" x14ac:dyDescent="0.25">
      <c r="A161" s="27"/>
      <c r="B161" s="26"/>
      <c r="E161" s="26"/>
      <c r="H161" s="26"/>
      <c r="K161" s="26"/>
      <c r="N161" s="26"/>
      <c r="Q161" s="26"/>
    </row>
    <row r="162" spans="1:17" x14ac:dyDescent="0.25">
      <c r="A162" s="27"/>
      <c r="B162" s="26"/>
      <c r="E162" s="26"/>
      <c r="H162" s="26"/>
      <c r="K162" s="26"/>
      <c r="N162" s="26"/>
      <c r="Q162" s="26"/>
    </row>
    <row r="163" spans="1:17" x14ac:dyDescent="0.25">
      <c r="A163" s="27"/>
      <c r="B163" s="26"/>
      <c r="E163" s="26"/>
      <c r="H163" s="26"/>
      <c r="K163" s="26"/>
      <c r="N163" s="26"/>
      <c r="Q163" s="26"/>
    </row>
    <row r="164" spans="1:17" x14ac:dyDescent="0.25">
      <c r="A164" s="27"/>
      <c r="B164" s="26"/>
      <c r="E164" s="26"/>
      <c r="H164" s="26"/>
      <c r="K164" s="26"/>
      <c r="N164" s="26"/>
      <c r="Q164" s="26"/>
    </row>
    <row r="165" spans="1:17" x14ac:dyDescent="0.25">
      <c r="A165" s="27"/>
      <c r="B165" s="26"/>
      <c r="E165" s="26"/>
      <c r="H165" s="26"/>
      <c r="K165" s="26"/>
      <c r="N165" s="26"/>
      <c r="Q165" s="26"/>
    </row>
    <row r="166" spans="1:17" x14ac:dyDescent="0.25">
      <c r="A166" s="27"/>
      <c r="B166" s="26"/>
      <c r="E166" s="26"/>
      <c r="H166" s="26"/>
      <c r="K166" s="26"/>
      <c r="N166" s="26"/>
      <c r="Q166" s="26"/>
    </row>
    <row r="167" spans="1:17" x14ac:dyDescent="0.25">
      <c r="A167" s="27"/>
      <c r="B167" s="26"/>
      <c r="E167" s="26"/>
      <c r="H167" s="26"/>
      <c r="K167" s="26"/>
      <c r="N167" s="26"/>
      <c r="Q167" s="26"/>
    </row>
    <row r="168" spans="1:17" x14ac:dyDescent="0.25">
      <c r="A168" s="27"/>
      <c r="B168" s="26"/>
      <c r="E168" s="26"/>
      <c r="H168" s="26"/>
      <c r="K168" s="26"/>
      <c r="N168" s="26"/>
      <c r="Q168" s="26"/>
    </row>
    <row r="169" spans="1:17" x14ac:dyDescent="0.25">
      <c r="A169" s="27"/>
      <c r="B169" s="26"/>
      <c r="E169" s="26"/>
      <c r="H169" s="26"/>
      <c r="K169" s="26"/>
      <c r="N169" s="26"/>
      <c r="Q169" s="26"/>
    </row>
    <row r="170" spans="1:17" x14ac:dyDescent="0.25">
      <c r="A170" s="27"/>
      <c r="B170" s="26"/>
      <c r="E170" s="26"/>
      <c r="H170" s="26"/>
      <c r="K170" s="26"/>
      <c r="N170" s="26"/>
      <c r="Q170" s="26"/>
    </row>
    <row r="171" spans="1:17" x14ac:dyDescent="0.25">
      <c r="A171" s="27"/>
      <c r="B171" s="26"/>
      <c r="E171" s="26"/>
      <c r="H171" s="26"/>
      <c r="K171" s="26"/>
      <c r="N171" s="26"/>
      <c r="Q171" s="26"/>
    </row>
    <row r="172" spans="1:17" x14ac:dyDescent="0.25">
      <c r="A172" s="27"/>
      <c r="B172" s="26"/>
      <c r="E172" s="26"/>
      <c r="H172" s="26"/>
      <c r="K172" s="26"/>
      <c r="N172" s="26"/>
      <c r="Q172" s="26"/>
    </row>
    <row r="173" spans="1:17" x14ac:dyDescent="0.25">
      <c r="A173" s="27"/>
      <c r="B173" s="26"/>
      <c r="E173" s="26"/>
      <c r="H173" s="26"/>
      <c r="K173" s="26"/>
      <c r="N173" s="26"/>
      <c r="Q173" s="26"/>
    </row>
    <row r="174" spans="1:17" x14ac:dyDescent="0.25">
      <c r="A174" s="27"/>
      <c r="B174" s="26"/>
      <c r="E174" s="26"/>
      <c r="H174" s="26"/>
      <c r="K174" s="26"/>
      <c r="N174" s="26"/>
      <c r="Q174" s="26"/>
    </row>
    <row r="175" spans="1:17" x14ac:dyDescent="0.25">
      <c r="A175" s="27"/>
      <c r="B175" s="26"/>
      <c r="E175" s="26"/>
      <c r="H175" s="26"/>
      <c r="K175" s="26"/>
      <c r="N175" s="26"/>
      <c r="Q175" s="26"/>
    </row>
    <row r="176" spans="1:17" x14ac:dyDescent="0.25">
      <c r="A176" s="27"/>
      <c r="B176" s="26"/>
      <c r="E176" s="26"/>
      <c r="H176" s="26"/>
      <c r="K176" s="26"/>
      <c r="N176" s="26"/>
      <c r="Q176" s="26"/>
    </row>
    <row r="177" spans="1:17" x14ac:dyDescent="0.25">
      <c r="A177" s="27"/>
      <c r="B177" s="26"/>
      <c r="E177" s="26"/>
      <c r="H177" s="26"/>
      <c r="K177" s="26"/>
      <c r="N177" s="26"/>
      <c r="Q177" s="26"/>
    </row>
    <row r="178" spans="1:17" x14ac:dyDescent="0.25">
      <c r="A178" s="27"/>
      <c r="B178" s="26"/>
      <c r="E178" s="26"/>
      <c r="H178" s="26"/>
      <c r="K178" s="26"/>
      <c r="N178" s="26"/>
      <c r="Q178" s="26"/>
    </row>
    <row r="179" spans="1:17" x14ac:dyDescent="0.25">
      <c r="A179" s="27"/>
      <c r="B179" s="26"/>
      <c r="E179" s="26"/>
      <c r="H179" s="26"/>
      <c r="K179" s="26"/>
      <c r="N179" s="26"/>
      <c r="Q179" s="26"/>
    </row>
    <row r="180" spans="1:17" x14ac:dyDescent="0.25">
      <c r="A180" s="27"/>
      <c r="B180" s="26"/>
      <c r="E180" s="26"/>
      <c r="H180" s="26"/>
      <c r="K180" s="26"/>
      <c r="N180" s="26"/>
      <c r="Q180" s="26"/>
    </row>
    <row r="181" spans="1:17" x14ac:dyDescent="0.25">
      <c r="A181" s="27"/>
      <c r="B181" s="26"/>
      <c r="E181" s="26"/>
      <c r="H181" s="26"/>
      <c r="K181" s="26"/>
      <c r="N181" s="26"/>
      <c r="Q181" s="26"/>
    </row>
    <row r="182" spans="1:17" x14ac:dyDescent="0.25">
      <c r="A182" s="27"/>
      <c r="B182" s="26"/>
      <c r="E182" s="26"/>
      <c r="H182" s="26"/>
      <c r="K182" s="26"/>
      <c r="N182" s="26"/>
      <c r="Q182" s="26"/>
    </row>
    <row r="183" spans="1:17" x14ac:dyDescent="0.25">
      <c r="A183" s="27"/>
      <c r="B183" s="26"/>
      <c r="E183" s="26"/>
      <c r="H183" s="26"/>
      <c r="K183" s="26"/>
      <c r="N183" s="26"/>
      <c r="Q183" s="26"/>
    </row>
    <row r="184" spans="1:17" x14ac:dyDescent="0.25">
      <c r="A184" s="27"/>
      <c r="B184" s="26"/>
      <c r="E184" s="26"/>
      <c r="H184" s="26"/>
      <c r="K184" s="26"/>
      <c r="N184" s="26"/>
      <c r="Q184" s="26"/>
    </row>
    <row r="185" spans="1:17" x14ac:dyDescent="0.25">
      <c r="A185" s="27"/>
      <c r="B185" s="26"/>
      <c r="E185" s="26"/>
      <c r="H185" s="26"/>
      <c r="K185" s="26"/>
      <c r="N185" s="26"/>
      <c r="Q185" s="26"/>
    </row>
    <row r="186" spans="1:17" x14ac:dyDescent="0.25">
      <c r="A186" s="27"/>
      <c r="B186" s="26"/>
      <c r="E186" s="26"/>
      <c r="H186" s="26"/>
      <c r="K186" s="26"/>
      <c r="N186" s="26"/>
      <c r="Q186" s="26"/>
    </row>
    <row r="187" spans="1:17" x14ac:dyDescent="0.25">
      <c r="A187" s="27"/>
      <c r="B187" s="26"/>
      <c r="E187" s="26"/>
      <c r="H187" s="26"/>
      <c r="K187" s="26"/>
      <c r="N187" s="26"/>
      <c r="Q187" s="26"/>
    </row>
    <row r="188" spans="1:17" x14ac:dyDescent="0.25">
      <c r="A188" s="27"/>
      <c r="B188" s="26"/>
      <c r="E188" s="26"/>
      <c r="H188" s="26"/>
      <c r="K188" s="26"/>
      <c r="N188" s="26"/>
      <c r="Q188" s="26"/>
    </row>
    <row r="189" spans="1:17" x14ac:dyDescent="0.25">
      <c r="A189" s="27"/>
      <c r="B189" s="26"/>
      <c r="E189" s="26"/>
      <c r="H189" s="26"/>
      <c r="K189" s="26"/>
      <c r="N189" s="26"/>
      <c r="Q189" s="26"/>
    </row>
    <row r="190" spans="1:17" x14ac:dyDescent="0.25">
      <c r="A190" s="27"/>
      <c r="B190" s="26"/>
      <c r="E190" s="26"/>
      <c r="H190" s="26"/>
      <c r="K190" s="26"/>
      <c r="N190" s="26"/>
      <c r="Q190" s="26"/>
    </row>
    <row r="191" spans="1:17" x14ac:dyDescent="0.25">
      <c r="A191" s="27"/>
      <c r="B191" s="26"/>
      <c r="E191" s="26"/>
      <c r="H191" s="26"/>
      <c r="K191" s="26"/>
      <c r="N191" s="26"/>
      <c r="Q191" s="26"/>
    </row>
    <row r="192" spans="1:17" x14ac:dyDescent="0.25">
      <c r="A192" s="27"/>
      <c r="B192" s="26"/>
      <c r="E192" s="26"/>
      <c r="H192" s="26"/>
      <c r="K192" s="26"/>
      <c r="N192" s="26"/>
      <c r="Q192" s="26"/>
    </row>
    <row r="193" spans="1:17" x14ac:dyDescent="0.25">
      <c r="A193" s="27"/>
      <c r="B193" s="26"/>
      <c r="E193" s="26"/>
      <c r="H193" s="26"/>
      <c r="K193" s="26"/>
      <c r="N193" s="26"/>
      <c r="Q193" s="26"/>
    </row>
    <row r="194" spans="1:17" x14ac:dyDescent="0.25">
      <c r="A194" s="27"/>
      <c r="B194" s="26"/>
      <c r="E194" s="26"/>
      <c r="H194" s="26"/>
      <c r="K194" s="26"/>
      <c r="N194" s="26"/>
      <c r="Q194" s="26"/>
    </row>
    <row r="195" spans="1:17" x14ac:dyDescent="0.25">
      <c r="A195" s="27"/>
      <c r="B195" s="26"/>
      <c r="E195" s="26"/>
      <c r="H195" s="26"/>
      <c r="K195" s="26"/>
      <c r="N195" s="26"/>
      <c r="Q195" s="26"/>
    </row>
    <row r="196" spans="1:17" x14ac:dyDescent="0.25">
      <c r="A196" s="27"/>
      <c r="B196" s="26"/>
      <c r="E196" s="26"/>
      <c r="H196" s="26"/>
      <c r="K196" s="26"/>
      <c r="N196" s="26"/>
      <c r="Q196" s="26"/>
    </row>
    <row r="197" spans="1:17" x14ac:dyDescent="0.25">
      <c r="A197" s="27"/>
      <c r="B197" s="26"/>
      <c r="E197" s="26"/>
      <c r="H197" s="26"/>
      <c r="K197" s="26"/>
      <c r="N197" s="26"/>
      <c r="Q197" s="26"/>
    </row>
    <row r="198" spans="1:17" x14ac:dyDescent="0.25">
      <c r="A198" s="27"/>
      <c r="B198" s="26"/>
      <c r="E198" s="26"/>
      <c r="H198" s="26"/>
      <c r="K198" s="26"/>
      <c r="N198" s="26"/>
      <c r="Q198" s="26"/>
    </row>
    <row r="199" spans="1:17" x14ac:dyDescent="0.25">
      <c r="A199" s="27"/>
      <c r="B199" s="26"/>
      <c r="E199" s="26"/>
      <c r="H199" s="26"/>
      <c r="K199" s="26"/>
      <c r="N199" s="26"/>
      <c r="Q199" s="26"/>
    </row>
    <row r="200" spans="1:17" x14ac:dyDescent="0.25">
      <c r="A200" s="27"/>
      <c r="B200" s="26"/>
      <c r="E200" s="26"/>
      <c r="H200" s="26"/>
      <c r="K200" s="26"/>
      <c r="N200" s="26"/>
      <c r="Q200" s="26"/>
    </row>
    <row r="201" spans="1:17" x14ac:dyDescent="0.25">
      <c r="A201" s="27"/>
      <c r="B201" s="26"/>
      <c r="E201" s="26"/>
      <c r="H201" s="26"/>
      <c r="K201" s="26"/>
      <c r="N201" s="26"/>
      <c r="Q201" s="26"/>
    </row>
    <row r="202" spans="1:17" x14ac:dyDescent="0.25">
      <c r="A202" s="27"/>
      <c r="B202" s="26"/>
      <c r="E202" s="26"/>
      <c r="H202" s="26"/>
      <c r="K202" s="26"/>
      <c r="N202" s="26"/>
      <c r="Q202" s="26"/>
    </row>
    <row r="203" spans="1:17" x14ac:dyDescent="0.25">
      <c r="A203" s="27"/>
      <c r="B203" s="26"/>
      <c r="E203" s="26"/>
      <c r="H203" s="26"/>
      <c r="K203" s="26"/>
      <c r="N203" s="26"/>
      <c r="Q203" s="26"/>
    </row>
    <row r="204" spans="1:17" x14ac:dyDescent="0.25">
      <c r="A204" s="27"/>
      <c r="B204" s="26"/>
      <c r="E204" s="26"/>
      <c r="H204" s="26"/>
      <c r="K204" s="26"/>
      <c r="N204" s="26"/>
      <c r="Q204" s="26"/>
    </row>
    <row r="205" spans="1:17" x14ac:dyDescent="0.25">
      <c r="A205" s="27"/>
      <c r="B205" s="26"/>
      <c r="E205" s="26"/>
      <c r="H205" s="26"/>
      <c r="K205" s="26"/>
      <c r="N205" s="26"/>
      <c r="Q205" s="26"/>
    </row>
    <row r="206" spans="1:17" x14ac:dyDescent="0.25">
      <c r="A206" s="27"/>
      <c r="B206" s="26"/>
      <c r="E206" s="26"/>
      <c r="H206" s="26"/>
      <c r="K206" s="26"/>
      <c r="N206" s="26"/>
      <c r="Q206" s="26"/>
    </row>
    <row r="207" spans="1:17" x14ac:dyDescent="0.25">
      <c r="A207" s="27"/>
      <c r="B207" s="26"/>
      <c r="E207" s="26"/>
      <c r="H207" s="26"/>
      <c r="K207" s="26"/>
      <c r="N207" s="26"/>
      <c r="Q207" s="26"/>
    </row>
    <row r="208" spans="1:17" x14ac:dyDescent="0.25">
      <c r="A208" s="27"/>
      <c r="B208" s="26"/>
      <c r="E208" s="26"/>
      <c r="H208" s="26"/>
      <c r="K208" s="26"/>
      <c r="N208" s="26"/>
      <c r="Q208" s="26"/>
    </row>
    <row r="209" spans="1:17" x14ac:dyDescent="0.25">
      <c r="A209" s="27"/>
      <c r="B209" s="26"/>
      <c r="E209" s="26"/>
      <c r="H209" s="26"/>
      <c r="K209" s="26"/>
      <c r="N209" s="26"/>
      <c r="Q209" s="26"/>
    </row>
    <row r="210" spans="1:17" x14ac:dyDescent="0.25">
      <c r="A210" s="27"/>
      <c r="B210" s="26"/>
      <c r="E210" s="26"/>
      <c r="H210" s="26"/>
      <c r="K210" s="26"/>
      <c r="N210" s="26"/>
      <c r="Q210" s="26"/>
    </row>
    <row r="211" spans="1:17" x14ac:dyDescent="0.25">
      <c r="A211" s="27"/>
      <c r="B211" s="26"/>
      <c r="E211" s="26"/>
      <c r="H211" s="26"/>
      <c r="K211" s="26"/>
      <c r="N211" s="26"/>
      <c r="Q211" s="26"/>
    </row>
    <row r="212" spans="1:17" x14ac:dyDescent="0.25">
      <c r="A212" s="27"/>
      <c r="B212" s="26"/>
      <c r="E212" s="26"/>
      <c r="H212" s="26"/>
      <c r="K212" s="26"/>
      <c r="N212" s="26"/>
      <c r="Q212" s="26"/>
    </row>
    <row r="213" spans="1:17" x14ac:dyDescent="0.25">
      <c r="A213" s="27"/>
      <c r="B213" s="26"/>
      <c r="E213" s="26"/>
      <c r="H213" s="26"/>
      <c r="K213" s="26"/>
      <c r="N213" s="26"/>
      <c r="Q213" s="26"/>
    </row>
    <row r="214" spans="1:17" x14ac:dyDescent="0.25">
      <c r="A214" s="27"/>
      <c r="B214" s="26"/>
      <c r="E214" s="26"/>
      <c r="H214" s="26"/>
      <c r="K214" s="26"/>
      <c r="N214" s="26"/>
      <c r="Q214" s="26"/>
    </row>
    <row r="215" spans="1:17" x14ac:dyDescent="0.25">
      <c r="A215" s="27"/>
      <c r="B215" s="26"/>
      <c r="E215" s="26"/>
      <c r="H215" s="26"/>
      <c r="K215" s="26"/>
      <c r="N215" s="26"/>
      <c r="Q215" s="26"/>
    </row>
    <row r="216" spans="1:17" x14ac:dyDescent="0.25">
      <c r="A216" s="27"/>
      <c r="B216" s="26"/>
      <c r="E216" s="26"/>
      <c r="H216" s="26"/>
      <c r="K216" s="26"/>
      <c r="N216" s="26"/>
      <c r="Q216" s="26"/>
    </row>
    <row r="217" spans="1:17" x14ac:dyDescent="0.25">
      <c r="A217" s="27"/>
      <c r="B217" s="26"/>
      <c r="E217" s="26"/>
      <c r="H217" s="26"/>
      <c r="K217" s="26"/>
      <c r="N217" s="26"/>
      <c r="Q217" s="26"/>
    </row>
    <row r="218" spans="1:17" x14ac:dyDescent="0.25">
      <c r="A218" s="27"/>
      <c r="B218" s="26"/>
      <c r="E218" s="26"/>
      <c r="H218" s="26"/>
      <c r="K218" s="26"/>
      <c r="N218" s="26"/>
      <c r="Q218" s="26"/>
    </row>
    <row r="219" spans="1:17" x14ac:dyDescent="0.25">
      <c r="A219" s="27"/>
      <c r="B219" s="26"/>
      <c r="E219" s="26"/>
      <c r="H219" s="26"/>
      <c r="K219" s="26"/>
      <c r="N219" s="26"/>
      <c r="Q219" s="26"/>
    </row>
    <row r="220" spans="1:17" x14ac:dyDescent="0.25">
      <c r="A220" s="27"/>
      <c r="B220" s="26"/>
      <c r="E220" s="26"/>
      <c r="H220" s="26"/>
      <c r="K220" s="26"/>
      <c r="N220" s="26"/>
      <c r="Q220" s="26"/>
    </row>
    <row r="221" spans="1:17" x14ac:dyDescent="0.25">
      <c r="A221" s="27"/>
      <c r="B221" s="26"/>
      <c r="E221" s="26"/>
      <c r="H221" s="26"/>
      <c r="K221" s="26"/>
      <c r="N221" s="26"/>
      <c r="Q221" s="26"/>
    </row>
    <row r="222" spans="1:17" x14ac:dyDescent="0.25">
      <c r="A222" s="27"/>
      <c r="B222" s="26"/>
      <c r="E222" s="26"/>
      <c r="H222" s="26"/>
      <c r="K222" s="26"/>
      <c r="N222" s="26"/>
      <c r="Q222" s="26"/>
    </row>
    <row r="223" spans="1:17" x14ac:dyDescent="0.25">
      <c r="A223" s="27"/>
      <c r="B223" s="26"/>
      <c r="E223" s="26"/>
      <c r="H223" s="26"/>
      <c r="K223" s="26"/>
      <c r="N223" s="26"/>
      <c r="Q223" s="26"/>
    </row>
    <row r="224" spans="1:17" x14ac:dyDescent="0.25">
      <c r="A224" s="27"/>
      <c r="B224" s="26"/>
      <c r="E224" s="26"/>
      <c r="H224" s="26"/>
      <c r="K224" s="26"/>
      <c r="N224" s="26"/>
      <c r="Q224" s="26"/>
    </row>
    <row r="225" spans="1:17" x14ac:dyDescent="0.25">
      <c r="A225" s="27"/>
      <c r="B225" s="26"/>
      <c r="E225" s="26"/>
      <c r="H225" s="26"/>
      <c r="K225" s="26"/>
      <c r="N225" s="26"/>
      <c r="Q225" s="26"/>
    </row>
    <row r="226" spans="1:17" x14ac:dyDescent="0.25">
      <c r="A226" s="27"/>
      <c r="B226" s="26"/>
      <c r="E226" s="26"/>
      <c r="H226" s="26"/>
      <c r="K226" s="26"/>
      <c r="N226" s="26"/>
      <c r="Q226" s="26"/>
    </row>
    <row r="227" spans="1:17" x14ac:dyDescent="0.25">
      <c r="A227" s="27"/>
      <c r="B227" s="26"/>
      <c r="E227" s="26"/>
      <c r="H227" s="26"/>
      <c r="K227" s="26"/>
      <c r="N227" s="26"/>
      <c r="Q227" s="26"/>
    </row>
    <row r="228" spans="1:17" x14ac:dyDescent="0.25">
      <c r="A228" s="27"/>
      <c r="B228" s="26"/>
      <c r="E228" s="26"/>
      <c r="H228" s="26"/>
      <c r="K228" s="26"/>
      <c r="N228" s="26"/>
      <c r="Q228" s="26"/>
    </row>
    <row r="229" spans="1:17" x14ac:dyDescent="0.25">
      <c r="A229" s="27"/>
      <c r="B229" s="26"/>
      <c r="E229" s="26"/>
      <c r="H229" s="26"/>
      <c r="K229" s="26"/>
      <c r="N229" s="26"/>
      <c r="Q229" s="26"/>
    </row>
    <row r="230" spans="1:17" x14ac:dyDescent="0.25">
      <c r="A230" s="27"/>
      <c r="B230" s="26"/>
      <c r="E230" s="26"/>
      <c r="H230" s="26"/>
      <c r="K230" s="26"/>
      <c r="N230" s="26"/>
      <c r="Q230" s="26"/>
    </row>
    <row r="231" spans="1:17" x14ac:dyDescent="0.25">
      <c r="A231" s="27"/>
      <c r="B231" s="26"/>
      <c r="E231" s="26"/>
      <c r="H231" s="26"/>
      <c r="K231" s="26"/>
      <c r="N231" s="26"/>
      <c r="Q231" s="26"/>
    </row>
    <row r="232" spans="1:17" x14ac:dyDescent="0.25">
      <c r="A232" s="27"/>
      <c r="B232" s="26"/>
      <c r="E232" s="26"/>
      <c r="H232" s="26"/>
      <c r="K232" s="26"/>
      <c r="N232" s="26"/>
      <c r="Q232" s="26"/>
    </row>
    <row r="233" spans="1:17" x14ac:dyDescent="0.25">
      <c r="A233" s="27"/>
      <c r="B233" s="26"/>
      <c r="E233" s="26"/>
      <c r="H233" s="26"/>
      <c r="K233" s="26"/>
      <c r="N233" s="26"/>
      <c r="Q233" s="26"/>
    </row>
    <row r="234" spans="1:17" x14ac:dyDescent="0.25">
      <c r="A234" s="27"/>
      <c r="B234" s="26"/>
      <c r="E234" s="26"/>
      <c r="H234" s="26"/>
      <c r="K234" s="26"/>
      <c r="N234" s="26"/>
      <c r="Q234" s="26"/>
    </row>
    <row r="235" spans="1:17" x14ac:dyDescent="0.25">
      <c r="A235" s="27"/>
      <c r="B235" s="26"/>
      <c r="E235" s="26"/>
      <c r="H235" s="26"/>
      <c r="K235" s="26"/>
      <c r="N235" s="26"/>
      <c r="Q235" s="26"/>
    </row>
    <row r="236" spans="1:17" x14ac:dyDescent="0.25">
      <c r="A236" s="27"/>
      <c r="B236" s="26"/>
      <c r="E236" s="26"/>
      <c r="H236" s="26"/>
      <c r="K236" s="26"/>
      <c r="N236" s="26"/>
      <c r="Q236" s="26"/>
    </row>
    <row r="237" spans="1:17" x14ac:dyDescent="0.25">
      <c r="A237" s="27"/>
      <c r="B237" s="26"/>
      <c r="E237" s="26"/>
      <c r="H237" s="26"/>
      <c r="K237" s="26"/>
      <c r="N237" s="26"/>
      <c r="Q237" s="26"/>
    </row>
    <row r="238" spans="1:17" x14ac:dyDescent="0.25">
      <c r="A238" s="27"/>
      <c r="B238" s="26"/>
      <c r="E238" s="26"/>
      <c r="H238" s="26"/>
      <c r="K238" s="26"/>
      <c r="N238" s="26"/>
      <c r="Q238" s="26"/>
    </row>
    <row r="239" spans="1:17" x14ac:dyDescent="0.25">
      <c r="A239" s="27"/>
      <c r="B239" s="26"/>
      <c r="E239" s="26"/>
      <c r="H239" s="26"/>
      <c r="K239" s="26"/>
      <c r="N239" s="26"/>
      <c r="Q239" s="26"/>
    </row>
    <row r="240" spans="1:17" x14ac:dyDescent="0.25">
      <c r="A240" s="27"/>
      <c r="B240" s="26"/>
      <c r="E240" s="26"/>
      <c r="H240" s="26"/>
      <c r="K240" s="26"/>
      <c r="N240" s="26"/>
      <c r="Q240" s="26"/>
    </row>
    <row r="241" spans="1:17" x14ac:dyDescent="0.25">
      <c r="A241" s="27"/>
      <c r="B241" s="26"/>
      <c r="E241" s="26"/>
      <c r="H241" s="26"/>
      <c r="K241" s="26"/>
      <c r="N241" s="26"/>
      <c r="Q241" s="26"/>
    </row>
    <row r="242" spans="1:17" x14ac:dyDescent="0.25">
      <c r="A242" s="27"/>
      <c r="B242" s="26"/>
      <c r="E242" s="26"/>
      <c r="H242" s="26"/>
      <c r="K242" s="26"/>
      <c r="N242" s="26"/>
      <c r="Q242" s="26"/>
    </row>
    <row r="243" spans="1:17" x14ac:dyDescent="0.25">
      <c r="A243" s="27"/>
      <c r="B243" s="26"/>
      <c r="E243" s="26"/>
      <c r="H243" s="26"/>
      <c r="K243" s="26"/>
      <c r="N243" s="26"/>
      <c r="Q243" s="26"/>
    </row>
    <row r="244" spans="1:17" x14ac:dyDescent="0.25">
      <c r="A244" s="27"/>
      <c r="B244" s="26"/>
      <c r="E244" s="26"/>
      <c r="H244" s="26"/>
      <c r="K244" s="26"/>
      <c r="N244" s="26"/>
      <c r="Q244" s="26"/>
    </row>
    <row r="245" spans="1:17" x14ac:dyDescent="0.25">
      <c r="A245" s="27"/>
      <c r="B245" s="26"/>
      <c r="E245" s="26"/>
      <c r="H245" s="26"/>
      <c r="K245" s="26"/>
      <c r="N245" s="26"/>
      <c r="Q245" s="26"/>
    </row>
    <row r="246" spans="1:17" x14ac:dyDescent="0.25">
      <c r="A246" s="27"/>
      <c r="B246" s="26"/>
      <c r="E246" s="26"/>
      <c r="H246" s="26"/>
      <c r="K246" s="26"/>
      <c r="N246" s="26"/>
      <c r="Q246" s="26"/>
    </row>
    <row r="247" spans="1:17" x14ac:dyDescent="0.25">
      <c r="A247" s="27"/>
      <c r="B247" s="26"/>
      <c r="E247" s="26"/>
      <c r="H247" s="26"/>
      <c r="K247" s="26"/>
      <c r="N247" s="26"/>
      <c r="Q247" s="26"/>
    </row>
    <row r="248" spans="1:17" x14ac:dyDescent="0.25">
      <c r="A248" s="27"/>
      <c r="B248" s="26"/>
      <c r="E248" s="26"/>
      <c r="H248" s="26"/>
      <c r="K248" s="26"/>
      <c r="N248" s="26"/>
      <c r="Q248" s="26"/>
    </row>
    <row r="249" spans="1:17" x14ac:dyDescent="0.25">
      <c r="A249" s="27"/>
      <c r="B249" s="26"/>
      <c r="E249" s="26"/>
      <c r="H249" s="26"/>
      <c r="K249" s="26"/>
      <c r="N249" s="26"/>
      <c r="Q249" s="26"/>
    </row>
    <row r="250" spans="1:17" x14ac:dyDescent="0.25">
      <c r="A250" s="27"/>
      <c r="B250" s="26"/>
      <c r="E250" s="26"/>
      <c r="H250" s="26"/>
      <c r="K250" s="26"/>
      <c r="N250" s="26"/>
      <c r="Q250" s="26"/>
    </row>
    <row r="251" spans="1:17" x14ac:dyDescent="0.25">
      <c r="A251" s="27"/>
      <c r="B251" s="26"/>
      <c r="E251" s="26"/>
      <c r="H251" s="26"/>
      <c r="K251" s="26"/>
      <c r="N251" s="26"/>
      <c r="Q251" s="26"/>
    </row>
    <row r="252" spans="1:17" x14ac:dyDescent="0.25">
      <c r="A252" s="27"/>
      <c r="B252" s="26"/>
      <c r="E252" s="26"/>
      <c r="H252" s="26"/>
      <c r="K252" s="26"/>
      <c r="N252" s="26"/>
      <c r="Q252" s="26"/>
    </row>
    <row r="253" spans="1:17" x14ac:dyDescent="0.25">
      <c r="A253" s="27"/>
      <c r="B253" s="26"/>
      <c r="E253" s="26"/>
      <c r="H253" s="26"/>
      <c r="K253" s="26"/>
      <c r="N253" s="26"/>
      <c r="Q253" s="26"/>
    </row>
    <row r="254" spans="1:17" x14ac:dyDescent="0.25">
      <c r="A254" s="27"/>
      <c r="B254" s="26"/>
      <c r="E254" s="26"/>
      <c r="H254" s="26"/>
      <c r="K254" s="26"/>
      <c r="N254" s="26"/>
      <c r="Q254" s="26"/>
    </row>
    <row r="255" spans="1:17" x14ac:dyDescent="0.25">
      <c r="A255" s="27"/>
      <c r="B255" s="26"/>
      <c r="E255" s="26"/>
      <c r="H255" s="26"/>
      <c r="K255" s="26"/>
      <c r="N255" s="26"/>
      <c r="Q255" s="26"/>
    </row>
    <row r="256" spans="1:17" x14ac:dyDescent="0.25">
      <c r="A256" s="27"/>
      <c r="B256" s="26"/>
      <c r="E256" s="26"/>
      <c r="H256" s="26"/>
      <c r="K256" s="26"/>
      <c r="N256" s="26"/>
      <c r="Q256" s="26"/>
    </row>
    <row r="257" spans="1:17" x14ac:dyDescent="0.25">
      <c r="A257" s="27"/>
      <c r="B257" s="26"/>
      <c r="E257" s="26"/>
      <c r="H257" s="26"/>
      <c r="K257" s="26"/>
      <c r="N257" s="26"/>
      <c r="Q257" s="26"/>
    </row>
    <row r="258" spans="1:17" x14ac:dyDescent="0.25">
      <c r="A258" s="27"/>
      <c r="B258" s="26"/>
      <c r="E258" s="26"/>
      <c r="H258" s="26"/>
      <c r="K258" s="26"/>
      <c r="N258" s="26"/>
      <c r="Q258" s="26"/>
    </row>
    <row r="259" spans="1:17" x14ac:dyDescent="0.25">
      <c r="A259" s="27"/>
      <c r="B259" s="26"/>
      <c r="E259" s="26"/>
      <c r="H259" s="26"/>
      <c r="K259" s="26"/>
      <c r="N259" s="26"/>
      <c r="Q259" s="26"/>
    </row>
    <row r="260" spans="1:17" x14ac:dyDescent="0.25">
      <c r="A260" s="27"/>
      <c r="B260" s="26"/>
      <c r="E260" s="26"/>
      <c r="H260" s="26"/>
      <c r="K260" s="26"/>
      <c r="N260" s="26"/>
      <c r="Q260" s="26"/>
    </row>
    <row r="261" spans="1:17" x14ac:dyDescent="0.25">
      <c r="A261" s="27"/>
      <c r="B261" s="26"/>
      <c r="E261" s="26"/>
      <c r="H261" s="26"/>
      <c r="K261" s="26"/>
      <c r="N261" s="26"/>
      <c r="Q261" s="26"/>
    </row>
    <row r="262" spans="1:17" x14ac:dyDescent="0.25">
      <c r="A262" s="27"/>
      <c r="B262" s="26"/>
      <c r="E262" s="26"/>
      <c r="H262" s="26"/>
      <c r="K262" s="26"/>
      <c r="N262" s="26"/>
      <c r="Q262" s="26"/>
    </row>
    <row r="263" spans="1:17" x14ac:dyDescent="0.25">
      <c r="A263" s="27"/>
      <c r="B263" s="26"/>
      <c r="E263" s="26"/>
      <c r="H263" s="26"/>
      <c r="K263" s="26"/>
      <c r="N263" s="26"/>
      <c r="Q263" s="26"/>
    </row>
    <row r="264" spans="1:17" x14ac:dyDescent="0.25">
      <c r="A264" s="27"/>
      <c r="B264" s="26"/>
      <c r="E264" s="26"/>
      <c r="H264" s="26"/>
      <c r="K264" s="26"/>
      <c r="N264" s="26"/>
      <c r="Q264" s="26"/>
    </row>
    <row r="265" spans="1:17" x14ac:dyDescent="0.25">
      <c r="A265" s="27"/>
      <c r="B265" s="26"/>
      <c r="E265" s="26"/>
      <c r="H265" s="26"/>
      <c r="K265" s="26"/>
      <c r="N265" s="26"/>
      <c r="Q265" s="26"/>
    </row>
    <row r="266" spans="1:17" x14ac:dyDescent="0.25">
      <c r="A266" s="27"/>
      <c r="B266" s="26"/>
      <c r="E266" s="26"/>
      <c r="H266" s="26"/>
      <c r="K266" s="26"/>
      <c r="N266" s="26"/>
      <c r="Q266" s="26"/>
    </row>
    <row r="267" spans="1:17" x14ac:dyDescent="0.25">
      <c r="A267" s="27"/>
      <c r="B267" s="26"/>
      <c r="E267" s="26"/>
      <c r="H267" s="26"/>
      <c r="K267" s="26"/>
      <c r="N267" s="26"/>
      <c r="Q267" s="26"/>
    </row>
    <row r="268" spans="1:17" x14ac:dyDescent="0.25">
      <c r="A268" s="27"/>
      <c r="B268" s="26"/>
      <c r="E268" s="26"/>
      <c r="H268" s="26"/>
      <c r="K268" s="26"/>
      <c r="N268" s="26"/>
      <c r="Q268" s="26"/>
    </row>
    <row r="269" spans="1:17" x14ac:dyDescent="0.25">
      <c r="A269" s="27"/>
      <c r="B269" s="26"/>
      <c r="E269" s="26"/>
      <c r="H269" s="26"/>
      <c r="K269" s="26"/>
      <c r="N269" s="26"/>
      <c r="Q269" s="26"/>
    </row>
    <row r="270" spans="1:17" x14ac:dyDescent="0.25">
      <c r="A270" s="27"/>
      <c r="B270" s="26"/>
      <c r="E270" s="26"/>
      <c r="H270" s="26"/>
      <c r="K270" s="26"/>
      <c r="N270" s="26"/>
      <c r="Q270" s="26"/>
    </row>
    <row r="271" spans="1:17" x14ac:dyDescent="0.25">
      <c r="A271" s="27"/>
      <c r="B271" s="26"/>
      <c r="E271" s="26"/>
      <c r="H271" s="26"/>
      <c r="K271" s="26"/>
      <c r="N271" s="26"/>
      <c r="Q271" s="26"/>
    </row>
    <row r="272" spans="1:17" x14ac:dyDescent="0.25">
      <c r="A272" s="27"/>
      <c r="B272" s="26"/>
      <c r="E272" s="26"/>
      <c r="H272" s="26"/>
      <c r="K272" s="26"/>
      <c r="N272" s="26"/>
      <c r="Q272" s="26"/>
    </row>
    <row r="273" spans="1:17" x14ac:dyDescent="0.25">
      <c r="A273" s="27"/>
      <c r="B273" s="26"/>
      <c r="E273" s="26"/>
      <c r="H273" s="26"/>
      <c r="K273" s="26"/>
      <c r="N273" s="26"/>
      <c r="Q273" s="26"/>
    </row>
    <row r="274" spans="1:17" x14ac:dyDescent="0.25">
      <c r="A274" s="27"/>
      <c r="B274" s="26"/>
      <c r="E274" s="26"/>
      <c r="H274" s="26"/>
      <c r="K274" s="26"/>
      <c r="N274" s="26"/>
      <c r="Q274" s="26"/>
    </row>
    <row r="275" spans="1:17" x14ac:dyDescent="0.25">
      <c r="A275" s="27"/>
      <c r="B275" s="26"/>
      <c r="E275" s="26"/>
      <c r="H275" s="26"/>
      <c r="K275" s="26"/>
      <c r="N275" s="26"/>
      <c r="Q275" s="26"/>
    </row>
    <row r="276" spans="1:17" x14ac:dyDescent="0.25">
      <c r="A276" s="27"/>
      <c r="B276" s="26"/>
      <c r="E276" s="26"/>
      <c r="H276" s="26"/>
      <c r="K276" s="26"/>
      <c r="N276" s="26"/>
      <c r="Q276" s="26"/>
    </row>
    <row r="277" spans="1:17" x14ac:dyDescent="0.25">
      <c r="A277" s="27"/>
      <c r="B277" s="26"/>
      <c r="E277" s="26"/>
      <c r="H277" s="26"/>
      <c r="K277" s="26"/>
      <c r="N277" s="26"/>
      <c r="Q277" s="26"/>
    </row>
    <row r="278" spans="1:17" x14ac:dyDescent="0.25">
      <c r="A278" s="27"/>
      <c r="B278" s="26"/>
      <c r="E278" s="26"/>
      <c r="H278" s="26"/>
      <c r="K278" s="26"/>
      <c r="N278" s="26"/>
      <c r="Q278" s="26"/>
    </row>
    <row r="279" spans="1:17" x14ac:dyDescent="0.25">
      <c r="A279" s="27"/>
      <c r="B279" s="26"/>
      <c r="E279" s="26"/>
      <c r="H279" s="26"/>
      <c r="K279" s="26"/>
      <c r="N279" s="26"/>
      <c r="Q279" s="26"/>
    </row>
    <row r="280" spans="1:17" x14ac:dyDescent="0.25">
      <c r="A280" s="27"/>
      <c r="B280" s="26"/>
      <c r="E280" s="26"/>
      <c r="H280" s="26"/>
      <c r="K280" s="26"/>
      <c r="N280" s="26"/>
      <c r="Q280" s="26"/>
    </row>
    <row r="281" spans="1:17" x14ac:dyDescent="0.25">
      <c r="A281" s="27"/>
      <c r="B281" s="26"/>
      <c r="E281" s="26"/>
      <c r="H281" s="26"/>
      <c r="K281" s="26"/>
      <c r="N281" s="26"/>
      <c r="Q281" s="26"/>
    </row>
    <row r="282" spans="1:17" x14ac:dyDescent="0.25">
      <c r="A282" s="27"/>
      <c r="B282" s="26"/>
      <c r="E282" s="26"/>
      <c r="H282" s="26"/>
      <c r="K282" s="26"/>
      <c r="N282" s="26"/>
      <c r="Q282" s="26"/>
    </row>
    <row r="283" spans="1:17" x14ac:dyDescent="0.25">
      <c r="A283" s="27"/>
      <c r="B283" s="26"/>
      <c r="E283" s="26"/>
      <c r="H283" s="26"/>
      <c r="K283" s="26"/>
      <c r="N283" s="26"/>
      <c r="Q283" s="26"/>
    </row>
    <row r="284" spans="1:17" x14ac:dyDescent="0.25">
      <c r="A284" s="27"/>
      <c r="B284" s="26"/>
      <c r="E284" s="26"/>
      <c r="H284" s="26"/>
      <c r="K284" s="26"/>
      <c r="N284" s="26"/>
      <c r="Q284" s="26"/>
    </row>
    <row r="285" spans="1:17" x14ac:dyDescent="0.25">
      <c r="A285" s="27"/>
      <c r="B285" s="26"/>
      <c r="E285" s="26"/>
      <c r="H285" s="26"/>
      <c r="K285" s="26"/>
      <c r="N285" s="26"/>
      <c r="Q285" s="26"/>
    </row>
    <row r="286" spans="1:17" x14ac:dyDescent="0.25">
      <c r="A286" s="27"/>
      <c r="B286" s="26"/>
      <c r="E286" s="26"/>
      <c r="H286" s="26"/>
      <c r="K286" s="26"/>
      <c r="N286" s="26"/>
      <c r="Q286" s="26"/>
    </row>
    <row r="287" spans="1:17" x14ac:dyDescent="0.25">
      <c r="A287" s="27"/>
      <c r="B287" s="26"/>
      <c r="E287" s="26"/>
      <c r="H287" s="26"/>
      <c r="K287" s="26"/>
      <c r="N287" s="26"/>
      <c r="Q287" s="26"/>
    </row>
    <row r="288" spans="1:17" x14ac:dyDescent="0.25">
      <c r="A288" s="27"/>
      <c r="B288" s="26"/>
      <c r="E288" s="26"/>
      <c r="H288" s="26"/>
      <c r="K288" s="26"/>
      <c r="N288" s="26"/>
      <c r="Q288" s="26"/>
    </row>
    <row r="289" spans="1:17" x14ac:dyDescent="0.25">
      <c r="A289" s="27"/>
      <c r="B289" s="26"/>
      <c r="E289" s="26"/>
      <c r="H289" s="26"/>
      <c r="K289" s="26"/>
      <c r="N289" s="26"/>
      <c r="Q289" s="26"/>
    </row>
    <row r="290" spans="1:17" x14ac:dyDescent="0.25">
      <c r="A290" s="27"/>
      <c r="B290" s="26"/>
      <c r="E290" s="26"/>
      <c r="H290" s="26"/>
      <c r="K290" s="26"/>
      <c r="N290" s="26"/>
      <c r="Q290" s="26"/>
    </row>
    <row r="291" spans="1:17" x14ac:dyDescent="0.25">
      <c r="A291" s="27"/>
      <c r="B291" s="26"/>
      <c r="E291" s="26"/>
      <c r="H291" s="26"/>
      <c r="K291" s="26"/>
      <c r="N291" s="26"/>
      <c r="Q291" s="26"/>
    </row>
    <row r="292" spans="1:17" x14ac:dyDescent="0.25">
      <c r="A292" s="27"/>
      <c r="B292" s="26"/>
      <c r="E292" s="26"/>
      <c r="H292" s="26"/>
      <c r="K292" s="26"/>
      <c r="N292" s="26"/>
      <c r="Q292" s="26"/>
    </row>
    <row r="293" spans="1:17" x14ac:dyDescent="0.25">
      <c r="A293" s="27"/>
      <c r="B293" s="26"/>
      <c r="E293" s="26"/>
      <c r="H293" s="26"/>
      <c r="K293" s="26"/>
      <c r="N293" s="26"/>
      <c r="Q293" s="26"/>
    </row>
    <row r="294" spans="1:17" x14ac:dyDescent="0.25">
      <c r="A294" s="27"/>
      <c r="B294" s="26"/>
      <c r="E294" s="26"/>
      <c r="H294" s="26"/>
      <c r="K294" s="26"/>
      <c r="N294" s="26"/>
      <c r="Q294" s="26"/>
    </row>
    <row r="295" spans="1:17" x14ac:dyDescent="0.25">
      <c r="A295" s="27"/>
      <c r="B295" s="26"/>
      <c r="E295" s="26"/>
      <c r="H295" s="26"/>
      <c r="K295" s="26"/>
      <c r="N295" s="26"/>
      <c r="Q295" s="26"/>
    </row>
    <row r="296" spans="1:17" x14ac:dyDescent="0.25">
      <c r="A296" s="27"/>
      <c r="B296" s="26"/>
      <c r="E296" s="26"/>
      <c r="H296" s="26"/>
      <c r="K296" s="26"/>
      <c r="N296" s="26"/>
      <c r="Q296" s="26"/>
    </row>
    <row r="297" spans="1:17" x14ac:dyDescent="0.25">
      <c r="A297" s="27"/>
      <c r="B297" s="26"/>
      <c r="E297" s="26"/>
      <c r="H297" s="26"/>
      <c r="K297" s="26"/>
      <c r="N297" s="26"/>
      <c r="Q297" s="26"/>
    </row>
    <row r="298" spans="1:17" x14ac:dyDescent="0.25">
      <c r="A298" s="27"/>
      <c r="B298" s="26"/>
      <c r="E298" s="26"/>
      <c r="H298" s="26"/>
      <c r="K298" s="26"/>
      <c r="N298" s="26"/>
      <c r="Q298" s="26"/>
    </row>
    <row r="299" spans="1:17" x14ac:dyDescent="0.25">
      <c r="A299" s="27"/>
      <c r="B299" s="26"/>
      <c r="E299" s="26"/>
      <c r="H299" s="26"/>
      <c r="K299" s="26"/>
      <c r="N299" s="26"/>
      <c r="Q299" s="26"/>
    </row>
    <row r="300" spans="1:17" x14ac:dyDescent="0.25">
      <c r="A300" s="27"/>
      <c r="B300" s="26"/>
      <c r="E300" s="26"/>
      <c r="H300" s="26"/>
      <c r="K300" s="26"/>
      <c r="N300" s="26"/>
      <c r="Q300" s="26"/>
    </row>
    <row r="301" spans="1:17" x14ac:dyDescent="0.25">
      <c r="A301" s="27"/>
      <c r="B301" s="26"/>
      <c r="E301" s="26"/>
      <c r="H301" s="26"/>
      <c r="K301" s="26"/>
      <c r="N301" s="26"/>
      <c r="Q301" s="26"/>
    </row>
    <row r="302" spans="1:17" x14ac:dyDescent="0.25">
      <c r="A302" s="27"/>
      <c r="B302" s="26"/>
      <c r="E302" s="26"/>
      <c r="H302" s="26"/>
      <c r="K302" s="26"/>
      <c r="N302" s="26"/>
      <c r="Q302" s="26"/>
    </row>
    <row r="303" spans="1:17" x14ac:dyDescent="0.25">
      <c r="A303" s="27"/>
      <c r="B303" s="26"/>
      <c r="E303" s="26"/>
      <c r="H303" s="26"/>
      <c r="K303" s="26"/>
      <c r="N303" s="26"/>
      <c r="Q303" s="26"/>
    </row>
    <row r="304" spans="1:17" x14ac:dyDescent="0.25">
      <c r="A304" s="27"/>
      <c r="B304" s="26"/>
      <c r="E304" s="26"/>
      <c r="H304" s="26"/>
      <c r="K304" s="26"/>
      <c r="N304" s="26"/>
      <c r="Q304" s="26"/>
    </row>
    <row r="305" spans="1:17" x14ac:dyDescent="0.25">
      <c r="A305" s="27"/>
      <c r="B305" s="26"/>
      <c r="E305" s="26"/>
      <c r="H305" s="26"/>
      <c r="K305" s="26"/>
      <c r="N305" s="26"/>
      <c r="Q305" s="26"/>
    </row>
    <row r="306" spans="1:17" x14ac:dyDescent="0.25">
      <c r="A306" s="27"/>
      <c r="B306" s="26"/>
      <c r="E306" s="26"/>
      <c r="H306" s="26"/>
      <c r="K306" s="26"/>
      <c r="N306" s="26"/>
      <c r="Q306" s="26"/>
    </row>
    <row r="307" spans="1:17" x14ac:dyDescent="0.25">
      <c r="A307" s="27"/>
      <c r="B307" s="26"/>
      <c r="E307" s="26"/>
      <c r="H307" s="26"/>
      <c r="K307" s="26"/>
      <c r="N307" s="26"/>
      <c r="Q307" s="26"/>
    </row>
    <row r="308" spans="1:17" x14ac:dyDescent="0.25">
      <c r="A308" s="27"/>
      <c r="B308" s="26"/>
      <c r="E308" s="26"/>
      <c r="H308" s="26"/>
      <c r="K308" s="26"/>
      <c r="N308" s="26"/>
      <c r="Q308" s="26"/>
    </row>
    <row r="309" spans="1:17" x14ac:dyDescent="0.25">
      <c r="A309" s="27"/>
      <c r="B309" s="26"/>
      <c r="E309" s="26"/>
      <c r="H309" s="26"/>
      <c r="K309" s="26"/>
      <c r="N309" s="26"/>
      <c r="Q309" s="26"/>
    </row>
    <row r="310" spans="1:17" x14ac:dyDescent="0.25">
      <c r="A310" s="27"/>
      <c r="B310" s="26"/>
      <c r="E310" s="26"/>
      <c r="H310" s="26"/>
      <c r="K310" s="26"/>
      <c r="N310" s="26"/>
      <c r="Q310" s="26"/>
    </row>
    <row r="311" spans="1:17" x14ac:dyDescent="0.25">
      <c r="A311" s="27"/>
      <c r="B311" s="26"/>
      <c r="E311" s="26"/>
      <c r="H311" s="26"/>
      <c r="K311" s="26"/>
      <c r="N311" s="26"/>
      <c r="Q311" s="26"/>
    </row>
    <row r="312" spans="1:17" x14ac:dyDescent="0.25">
      <c r="A312" s="27"/>
      <c r="B312" s="26"/>
      <c r="E312" s="26"/>
      <c r="H312" s="26"/>
      <c r="K312" s="26"/>
      <c r="N312" s="26"/>
      <c r="Q312" s="26"/>
    </row>
    <row r="313" spans="1:17" x14ac:dyDescent="0.25">
      <c r="A313" s="27"/>
      <c r="B313" s="26"/>
      <c r="E313" s="26"/>
      <c r="H313" s="26"/>
      <c r="K313" s="26"/>
      <c r="N313" s="26"/>
      <c r="Q313" s="26"/>
    </row>
    <row r="314" spans="1:17" x14ac:dyDescent="0.25">
      <c r="A314" s="27"/>
      <c r="B314" s="26"/>
      <c r="E314" s="26"/>
      <c r="H314" s="26"/>
      <c r="K314" s="26"/>
      <c r="N314" s="26"/>
      <c r="Q314" s="26"/>
    </row>
    <row r="315" spans="1:17" x14ac:dyDescent="0.25">
      <c r="A315" s="27"/>
      <c r="B315" s="26"/>
      <c r="E315" s="26"/>
      <c r="H315" s="26"/>
      <c r="K315" s="26"/>
      <c r="N315" s="26"/>
      <c r="Q315" s="26"/>
    </row>
    <row r="316" spans="1:17" x14ac:dyDescent="0.25">
      <c r="A316" s="27"/>
      <c r="B316" s="26"/>
      <c r="E316" s="26"/>
      <c r="H316" s="26"/>
      <c r="K316" s="26"/>
      <c r="N316" s="26"/>
      <c r="Q316" s="26"/>
    </row>
    <row r="317" spans="1:17" x14ac:dyDescent="0.25">
      <c r="A317" s="27"/>
      <c r="B317" s="26"/>
      <c r="E317" s="26"/>
      <c r="H317" s="26"/>
      <c r="K317" s="26"/>
      <c r="N317" s="26"/>
      <c r="Q317" s="26"/>
    </row>
    <row r="318" spans="1:17" x14ac:dyDescent="0.25">
      <c r="A318" s="27"/>
      <c r="B318" s="26"/>
      <c r="E318" s="26"/>
      <c r="H318" s="26"/>
      <c r="K318" s="26"/>
      <c r="N318" s="26"/>
      <c r="Q318" s="26"/>
    </row>
    <row r="319" spans="1:17" x14ac:dyDescent="0.25">
      <c r="A319" s="27"/>
      <c r="B319" s="26"/>
      <c r="E319" s="26"/>
      <c r="H319" s="26"/>
      <c r="K319" s="26"/>
      <c r="N319" s="26"/>
      <c r="Q319" s="26"/>
    </row>
    <row r="320" spans="1:17" x14ac:dyDescent="0.25">
      <c r="A320" s="27"/>
      <c r="B320" s="26"/>
      <c r="E320" s="26"/>
      <c r="H320" s="26"/>
      <c r="K320" s="26"/>
      <c r="N320" s="26"/>
      <c r="Q320" s="26"/>
    </row>
    <row r="321" spans="1:17" x14ac:dyDescent="0.25">
      <c r="A321" s="27"/>
      <c r="B321" s="26"/>
      <c r="E321" s="26"/>
      <c r="H321" s="26"/>
      <c r="K321" s="26"/>
      <c r="N321" s="26"/>
      <c r="Q321" s="26"/>
    </row>
    <row r="322" spans="1:17" x14ac:dyDescent="0.25">
      <c r="A322" s="27"/>
      <c r="B322" s="26"/>
      <c r="E322" s="26"/>
      <c r="H322" s="26"/>
      <c r="K322" s="26"/>
      <c r="N322" s="26"/>
      <c r="Q322" s="26"/>
    </row>
    <row r="323" spans="1:17" x14ac:dyDescent="0.25">
      <c r="A323" s="27"/>
      <c r="B323" s="26"/>
      <c r="E323" s="26"/>
      <c r="H323" s="26"/>
      <c r="K323" s="26"/>
      <c r="N323" s="26"/>
      <c r="Q323" s="26"/>
    </row>
    <row r="324" spans="1:17" x14ac:dyDescent="0.25">
      <c r="A324" s="27"/>
      <c r="B324" s="26"/>
      <c r="E324" s="26"/>
      <c r="H324" s="26"/>
      <c r="K324" s="26"/>
      <c r="N324" s="26"/>
      <c r="Q324" s="26"/>
    </row>
    <row r="325" spans="1:17" x14ac:dyDescent="0.25">
      <c r="A325" s="27"/>
      <c r="B325" s="26"/>
      <c r="E325" s="26"/>
      <c r="H325" s="26"/>
      <c r="K325" s="26"/>
      <c r="N325" s="26"/>
      <c r="Q325" s="26"/>
    </row>
    <row r="326" spans="1:17" x14ac:dyDescent="0.25">
      <c r="A326" s="27"/>
      <c r="B326" s="26"/>
      <c r="E326" s="26"/>
      <c r="H326" s="26"/>
      <c r="K326" s="26"/>
      <c r="N326" s="26"/>
      <c r="Q326" s="26"/>
    </row>
    <row r="327" spans="1:17" x14ac:dyDescent="0.25">
      <c r="A327" s="27"/>
      <c r="B327" s="26"/>
      <c r="E327" s="26"/>
      <c r="H327" s="26"/>
      <c r="K327" s="26"/>
      <c r="N327" s="26"/>
      <c r="Q327" s="26"/>
    </row>
    <row r="328" spans="1:17" x14ac:dyDescent="0.25">
      <c r="A328" s="27"/>
      <c r="B328" s="26"/>
      <c r="E328" s="26"/>
      <c r="H328" s="26"/>
      <c r="K328" s="26"/>
      <c r="N328" s="26"/>
      <c r="Q328" s="26"/>
    </row>
    <row r="329" spans="1:17" x14ac:dyDescent="0.25">
      <c r="A329" s="27"/>
      <c r="B329" s="26"/>
      <c r="E329" s="26"/>
      <c r="H329" s="26"/>
      <c r="K329" s="26"/>
      <c r="N329" s="26"/>
      <c r="Q329" s="26"/>
    </row>
    <row r="330" spans="1:17" x14ac:dyDescent="0.25">
      <c r="A330" s="27"/>
      <c r="B330" s="26"/>
      <c r="E330" s="26"/>
      <c r="H330" s="26"/>
      <c r="K330" s="26"/>
      <c r="N330" s="26"/>
      <c r="Q330" s="26"/>
    </row>
    <row r="331" spans="1:17" x14ac:dyDescent="0.25">
      <c r="A331" s="27"/>
      <c r="B331" s="26"/>
      <c r="E331" s="26"/>
      <c r="H331" s="26"/>
      <c r="K331" s="26"/>
      <c r="N331" s="26"/>
      <c r="Q331" s="26"/>
    </row>
    <row r="332" spans="1:17" x14ac:dyDescent="0.25">
      <c r="A332" s="27"/>
      <c r="B332" s="26"/>
      <c r="E332" s="26"/>
      <c r="H332" s="26"/>
      <c r="K332" s="26"/>
      <c r="N332" s="26"/>
      <c r="Q332" s="26"/>
    </row>
    <row r="333" spans="1:17" x14ac:dyDescent="0.25">
      <c r="A333" s="27"/>
      <c r="B333" s="26"/>
      <c r="E333" s="26"/>
      <c r="H333" s="26"/>
      <c r="K333" s="26"/>
      <c r="N333" s="26"/>
      <c r="Q333" s="26"/>
    </row>
    <row r="334" spans="1:17" x14ac:dyDescent="0.25">
      <c r="A334" s="27"/>
      <c r="B334" s="26"/>
      <c r="E334" s="26"/>
      <c r="H334" s="26"/>
      <c r="K334" s="26"/>
      <c r="N334" s="26"/>
      <c r="Q334" s="26"/>
    </row>
    <row r="335" spans="1:17" x14ac:dyDescent="0.25">
      <c r="A335" s="27"/>
      <c r="B335" s="26"/>
      <c r="E335" s="26"/>
      <c r="H335" s="26"/>
      <c r="K335" s="26"/>
      <c r="N335" s="26"/>
      <c r="Q335" s="26"/>
    </row>
    <row r="336" spans="1:17" x14ac:dyDescent="0.25">
      <c r="A336" s="27"/>
      <c r="B336" s="26"/>
      <c r="E336" s="26"/>
      <c r="H336" s="26"/>
      <c r="K336" s="26"/>
      <c r="N336" s="26"/>
      <c r="Q336" s="26"/>
    </row>
    <row r="337" spans="1:17" x14ac:dyDescent="0.25">
      <c r="A337" s="27"/>
      <c r="B337" s="26"/>
      <c r="E337" s="26"/>
      <c r="H337" s="26"/>
      <c r="K337" s="26"/>
      <c r="N337" s="26"/>
      <c r="Q337" s="26"/>
    </row>
    <row r="338" spans="1:17" x14ac:dyDescent="0.25">
      <c r="A338" s="27"/>
      <c r="B338" s="26"/>
      <c r="E338" s="26"/>
      <c r="H338" s="26"/>
      <c r="K338" s="26"/>
      <c r="N338" s="26"/>
      <c r="Q338" s="26"/>
    </row>
    <row r="339" spans="1:17" x14ac:dyDescent="0.25">
      <c r="A339" s="27"/>
      <c r="B339" s="26"/>
      <c r="E339" s="26"/>
      <c r="H339" s="26"/>
      <c r="K339" s="26"/>
      <c r="N339" s="26"/>
      <c r="Q339" s="26"/>
    </row>
    <row r="340" spans="1:17" x14ac:dyDescent="0.25">
      <c r="A340" s="27"/>
      <c r="B340" s="26"/>
      <c r="E340" s="26"/>
      <c r="H340" s="26"/>
      <c r="K340" s="26"/>
      <c r="N340" s="26"/>
      <c r="Q340" s="26"/>
    </row>
    <row r="341" spans="1:17" x14ac:dyDescent="0.25">
      <c r="A341" s="27"/>
      <c r="B341" s="26"/>
      <c r="E341" s="26"/>
      <c r="H341" s="26"/>
      <c r="K341" s="26"/>
      <c r="N341" s="26"/>
      <c r="Q341" s="26"/>
    </row>
    <row r="342" spans="1:17" x14ac:dyDescent="0.25">
      <c r="A342" s="27"/>
      <c r="B342" s="26"/>
      <c r="E342" s="26"/>
      <c r="H342" s="26"/>
      <c r="K342" s="26"/>
      <c r="N342" s="26"/>
      <c r="Q342" s="26"/>
    </row>
    <row r="343" spans="1:17" x14ac:dyDescent="0.25">
      <c r="A343" s="27"/>
      <c r="B343" s="26"/>
      <c r="E343" s="26"/>
      <c r="H343" s="26"/>
      <c r="K343" s="26"/>
      <c r="N343" s="26"/>
      <c r="Q343" s="26"/>
    </row>
    <row r="344" spans="1:17" x14ac:dyDescent="0.25">
      <c r="A344" s="27"/>
      <c r="B344" s="26"/>
      <c r="E344" s="26"/>
      <c r="H344" s="26"/>
      <c r="K344" s="26"/>
      <c r="N344" s="26"/>
      <c r="Q344" s="26"/>
    </row>
    <row r="345" spans="1:17" x14ac:dyDescent="0.25">
      <c r="A345" s="27"/>
      <c r="B345" s="26"/>
      <c r="E345" s="26"/>
      <c r="H345" s="26"/>
      <c r="K345" s="26"/>
      <c r="N345" s="26"/>
      <c r="Q345" s="26"/>
    </row>
    <row r="346" spans="1:17" x14ac:dyDescent="0.25">
      <c r="A346" s="27"/>
      <c r="B346" s="26"/>
      <c r="E346" s="26"/>
      <c r="H346" s="26"/>
      <c r="K346" s="26"/>
      <c r="N346" s="26"/>
      <c r="Q346" s="26"/>
    </row>
    <row r="347" spans="1:17" x14ac:dyDescent="0.25">
      <c r="A347" s="27"/>
      <c r="B347" s="26"/>
      <c r="E347" s="26"/>
      <c r="H347" s="26"/>
      <c r="K347" s="26"/>
      <c r="N347" s="26"/>
      <c r="Q347" s="26"/>
    </row>
    <row r="348" spans="1:17" x14ac:dyDescent="0.25">
      <c r="A348" s="27"/>
      <c r="B348" s="26"/>
      <c r="E348" s="26"/>
      <c r="H348" s="26"/>
      <c r="K348" s="26"/>
      <c r="N348" s="26"/>
      <c r="Q348" s="26"/>
    </row>
    <row r="349" spans="1:17" x14ac:dyDescent="0.25">
      <c r="A349" s="27"/>
      <c r="B349" s="26"/>
      <c r="E349" s="26"/>
      <c r="H349" s="26"/>
      <c r="K349" s="26"/>
      <c r="N349" s="26"/>
      <c r="Q349" s="26"/>
    </row>
    <row r="350" spans="1:17" x14ac:dyDescent="0.25">
      <c r="A350" s="27"/>
      <c r="B350" s="26"/>
      <c r="E350" s="26"/>
      <c r="H350" s="26"/>
      <c r="K350" s="26"/>
      <c r="N350" s="26"/>
      <c r="Q350" s="26"/>
    </row>
    <row r="351" spans="1:17" x14ac:dyDescent="0.25">
      <c r="A351" s="27"/>
      <c r="B351" s="26"/>
      <c r="E351" s="26"/>
      <c r="H351" s="26"/>
      <c r="K351" s="26"/>
      <c r="N351" s="26"/>
      <c r="Q351" s="26"/>
    </row>
    <row r="352" spans="1:17" x14ac:dyDescent="0.25">
      <c r="A352" s="27"/>
      <c r="B352" s="26"/>
      <c r="E352" s="26"/>
      <c r="H352" s="26"/>
      <c r="K352" s="26"/>
      <c r="N352" s="26"/>
      <c r="Q352" s="26"/>
    </row>
    <row r="353" spans="1:17" x14ac:dyDescent="0.25">
      <c r="A353" s="27"/>
      <c r="B353" s="26"/>
      <c r="E353" s="26"/>
      <c r="H353" s="26"/>
      <c r="K353" s="26"/>
      <c r="N353" s="26"/>
      <c r="Q353" s="26"/>
    </row>
    <row r="354" spans="1:17" x14ac:dyDescent="0.25">
      <c r="A354" s="27"/>
      <c r="B354" s="26"/>
      <c r="E354" s="26"/>
      <c r="H354" s="26"/>
      <c r="K354" s="26"/>
      <c r="N354" s="26"/>
      <c r="Q354" s="26"/>
    </row>
    <row r="355" spans="1:17" x14ac:dyDescent="0.25">
      <c r="A355" s="27"/>
      <c r="B355" s="26"/>
      <c r="E355" s="26"/>
      <c r="H355" s="26"/>
      <c r="K355" s="26"/>
      <c r="N355" s="26"/>
      <c r="Q355" s="26"/>
    </row>
    <row r="356" spans="1:17" x14ac:dyDescent="0.25">
      <c r="A356" s="27"/>
      <c r="B356" s="26"/>
      <c r="E356" s="26"/>
      <c r="H356" s="26"/>
      <c r="K356" s="26"/>
      <c r="N356" s="26"/>
      <c r="Q356" s="26"/>
    </row>
    <row r="357" spans="1:17" x14ac:dyDescent="0.25">
      <c r="A357" s="27"/>
      <c r="B357" s="26"/>
      <c r="E357" s="26"/>
      <c r="H357" s="26"/>
      <c r="K357" s="26"/>
      <c r="N357" s="26"/>
      <c r="Q357" s="26"/>
    </row>
    <row r="358" spans="1:17" x14ac:dyDescent="0.25">
      <c r="A358" s="27"/>
      <c r="B358" s="26"/>
      <c r="E358" s="26"/>
      <c r="H358" s="26"/>
      <c r="K358" s="26"/>
      <c r="N358" s="26"/>
      <c r="Q358" s="26"/>
    </row>
    <row r="359" spans="1:17" x14ac:dyDescent="0.25">
      <c r="A359" s="27"/>
      <c r="B359" s="26"/>
      <c r="E359" s="26"/>
      <c r="H359" s="26"/>
      <c r="K359" s="26"/>
      <c r="N359" s="26"/>
      <c r="Q359" s="26"/>
    </row>
    <row r="360" spans="1:17" x14ac:dyDescent="0.25">
      <c r="A360" s="27"/>
      <c r="B360" s="26"/>
      <c r="E360" s="26"/>
      <c r="H360" s="26"/>
      <c r="K360" s="26"/>
      <c r="N360" s="26"/>
      <c r="Q360" s="26"/>
    </row>
    <row r="361" spans="1:17" x14ac:dyDescent="0.25">
      <c r="A361" s="27"/>
      <c r="B361" s="26"/>
      <c r="E361" s="26"/>
      <c r="H361" s="26"/>
      <c r="K361" s="26"/>
      <c r="N361" s="26"/>
      <c r="Q361" s="26"/>
    </row>
    <row r="362" spans="1:17" x14ac:dyDescent="0.25">
      <c r="A362" s="27"/>
      <c r="B362" s="26"/>
      <c r="E362" s="26"/>
      <c r="H362" s="26"/>
      <c r="K362" s="26"/>
      <c r="N362" s="26"/>
      <c r="Q362" s="26"/>
    </row>
    <row r="363" spans="1:17" x14ac:dyDescent="0.25">
      <c r="A363" s="27"/>
      <c r="B363" s="26"/>
      <c r="E363" s="26"/>
      <c r="H363" s="26"/>
      <c r="K363" s="26"/>
      <c r="N363" s="26"/>
      <c r="Q363" s="26"/>
    </row>
    <row r="364" spans="1:17" x14ac:dyDescent="0.25">
      <c r="A364" s="27"/>
      <c r="B364" s="26"/>
      <c r="E364" s="26"/>
      <c r="H364" s="26"/>
      <c r="K364" s="26"/>
      <c r="N364" s="26"/>
      <c r="Q364" s="26"/>
    </row>
    <row r="365" spans="1:17" x14ac:dyDescent="0.25">
      <c r="A365" s="27"/>
      <c r="B365" s="26"/>
      <c r="E365" s="26"/>
      <c r="H365" s="26"/>
      <c r="K365" s="26"/>
      <c r="N365" s="26"/>
      <c r="Q365" s="26"/>
    </row>
    <row r="366" spans="1:17" x14ac:dyDescent="0.25">
      <c r="A366" s="27"/>
      <c r="B366" s="26"/>
      <c r="E366" s="26"/>
      <c r="H366" s="26"/>
      <c r="K366" s="26"/>
      <c r="N366" s="26"/>
      <c r="Q366" s="26"/>
    </row>
    <row r="367" spans="1:17" x14ac:dyDescent="0.25">
      <c r="A367" s="27"/>
      <c r="B367" s="26"/>
      <c r="E367" s="26"/>
      <c r="H367" s="26"/>
      <c r="K367" s="26"/>
      <c r="N367" s="26"/>
      <c r="Q367" s="26"/>
    </row>
    <row r="368" spans="1:17" x14ac:dyDescent="0.25">
      <c r="A368" s="27"/>
      <c r="B368" s="26"/>
      <c r="E368" s="26"/>
      <c r="H368" s="26"/>
      <c r="K368" s="26"/>
      <c r="N368" s="26"/>
      <c r="Q368" s="26"/>
    </row>
    <row r="369" spans="1:17" x14ac:dyDescent="0.25">
      <c r="A369" s="27"/>
      <c r="B369" s="26"/>
      <c r="E369" s="26"/>
      <c r="H369" s="26"/>
      <c r="K369" s="26"/>
      <c r="N369" s="26"/>
      <c r="Q369" s="26"/>
    </row>
    <row r="370" spans="1:17" x14ac:dyDescent="0.25">
      <c r="A370" s="27"/>
      <c r="B370" s="26"/>
      <c r="E370" s="26"/>
      <c r="H370" s="26"/>
      <c r="K370" s="26"/>
      <c r="N370" s="26"/>
      <c r="Q370" s="26"/>
    </row>
    <row r="371" spans="1:17" x14ac:dyDescent="0.25">
      <c r="A371" s="27"/>
      <c r="B371" s="26"/>
      <c r="E371" s="26"/>
      <c r="H371" s="26"/>
      <c r="K371" s="26"/>
      <c r="N371" s="26"/>
      <c r="Q371" s="26"/>
    </row>
    <row r="372" spans="1:17" x14ac:dyDescent="0.25">
      <c r="A372" s="27"/>
      <c r="B372" s="26"/>
      <c r="E372" s="26"/>
      <c r="H372" s="26"/>
      <c r="K372" s="26"/>
      <c r="N372" s="26"/>
      <c r="Q372" s="26"/>
    </row>
    <row r="373" spans="1:17" x14ac:dyDescent="0.25">
      <c r="A373" s="27"/>
      <c r="B373" s="26"/>
      <c r="E373" s="26"/>
      <c r="H373" s="26"/>
      <c r="K373" s="26"/>
      <c r="N373" s="26"/>
      <c r="Q373" s="26"/>
    </row>
    <row r="374" spans="1:17" x14ac:dyDescent="0.25">
      <c r="A374" s="27"/>
      <c r="B374" s="26"/>
      <c r="E374" s="26"/>
      <c r="H374" s="26"/>
      <c r="K374" s="26"/>
      <c r="N374" s="26"/>
      <c r="Q374" s="26"/>
    </row>
    <row r="375" spans="1:17" x14ac:dyDescent="0.25">
      <c r="A375" s="27"/>
      <c r="B375" s="26"/>
      <c r="E375" s="26"/>
      <c r="H375" s="26"/>
      <c r="K375" s="26"/>
      <c r="N375" s="26"/>
      <c r="Q375" s="26"/>
    </row>
    <row r="376" spans="1:17" x14ac:dyDescent="0.25">
      <c r="A376" s="27"/>
      <c r="B376" s="26"/>
      <c r="E376" s="26"/>
      <c r="H376" s="26"/>
      <c r="K376" s="26"/>
      <c r="N376" s="26"/>
      <c r="Q376" s="26"/>
    </row>
    <row r="377" spans="1:17" x14ac:dyDescent="0.25">
      <c r="A377" s="27"/>
      <c r="B377" s="26"/>
      <c r="E377" s="26"/>
      <c r="H377" s="26"/>
      <c r="K377" s="26"/>
      <c r="N377" s="26"/>
      <c r="Q377" s="26"/>
    </row>
    <row r="378" spans="1:17" x14ac:dyDescent="0.25">
      <c r="A378" s="27"/>
      <c r="B378" s="26"/>
      <c r="E378" s="26"/>
      <c r="H378" s="26"/>
      <c r="K378" s="26"/>
      <c r="N378" s="26"/>
      <c r="Q378" s="26"/>
    </row>
    <row r="379" spans="1:17" x14ac:dyDescent="0.25">
      <c r="A379" s="27"/>
      <c r="B379" s="26"/>
      <c r="E379" s="26"/>
      <c r="H379" s="26"/>
      <c r="K379" s="26"/>
      <c r="N379" s="26"/>
      <c r="Q379" s="26"/>
    </row>
    <row r="380" spans="1:17" x14ac:dyDescent="0.25">
      <c r="A380" s="27"/>
      <c r="B380" s="26"/>
      <c r="E380" s="26"/>
      <c r="H380" s="26"/>
      <c r="K380" s="26"/>
      <c r="N380" s="26"/>
      <c r="Q380" s="26"/>
    </row>
    <row r="381" spans="1:17" x14ac:dyDescent="0.25">
      <c r="A381" s="27"/>
      <c r="B381" s="26"/>
      <c r="E381" s="26"/>
      <c r="H381" s="26"/>
      <c r="K381" s="26"/>
      <c r="N381" s="26"/>
      <c r="Q381" s="26"/>
    </row>
    <row r="382" spans="1:17" x14ac:dyDescent="0.25">
      <c r="A382" s="27"/>
      <c r="B382" s="26"/>
      <c r="E382" s="26"/>
      <c r="H382" s="26"/>
      <c r="K382" s="26"/>
      <c r="N382" s="26"/>
      <c r="Q382" s="26"/>
    </row>
    <row r="383" spans="1:17" x14ac:dyDescent="0.25">
      <c r="A383" s="27"/>
      <c r="B383" s="26"/>
      <c r="E383" s="26"/>
      <c r="H383" s="26"/>
      <c r="K383" s="26"/>
      <c r="N383" s="26"/>
      <c r="Q383" s="26"/>
    </row>
    <row r="384" spans="1:17" x14ac:dyDescent="0.25">
      <c r="A384" s="27"/>
      <c r="B384" s="26"/>
      <c r="E384" s="26"/>
      <c r="H384" s="26"/>
      <c r="K384" s="26"/>
      <c r="N384" s="26"/>
      <c r="Q384" s="26"/>
    </row>
    <row r="385" spans="1:17" x14ac:dyDescent="0.25">
      <c r="A385" s="27"/>
      <c r="B385" s="26"/>
      <c r="E385" s="26"/>
      <c r="H385" s="26"/>
      <c r="K385" s="26"/>
      <c r="N385" s="26"/>
      <c r="Q385" s="26"/>
    </row>
    <row r="386" spans="1:17" x14ac:dyDescent="0.25">
      <c r="A386" s="27"/>
      <c r="B386" s="26"/>
      <c r="E386" s="26"/>
      <c r="H386" s="26"/>
      <c r="K386" s="26"/>
      <c r="N386" s="26"/>
      <c r="Q386" s="26"/>
    </row>
    <row r="387" spans="1:17" x14ac:dyDescent="0.25">
      <c r="A387" s="27"/>
      <c r="B387" s="26"/>
      <c r="E387" s="26"/>
      <c r="H387" s="26"/>
      <c r="K387" s="26"/>
      <c r="N387" s="26"/>
      <c r="Q387" s="26"/>
    </row>
    <row r="388" spans="1:17" x14ac:dyDescent="0.25">
      <c r="A388" s="27"/>
      <c r="B388" s="26"/>
      <c r="E388" s="26"/>
      <c r="H388" s="26"/>
      <c r="K388" s="26"/>
      <c r="N388" s="26"/>
      <c r="Q388" s="26"/>
    </row>
    <row r="389" spans="1:17" x14ac:dyDescent="0.25">
      <c r="A389" s="27"/>
      <c r="B389" s="26"/>
      <c r="E389" s="26"/>
      <c r="H389" s="26"/>
      <c r="K389" s="26"/>
      <c r="N389" s="26"/>
      <c r="Q389" s="26"/>
    </row>
    <row r="390" spans="1:17" x14ac:dyDescent="0.25">
      <c r="A390" s="27"/>
      <c r="B390" s="26"/>
      <c r="E390" s="26"/>
      <c r="H390" s="26"/>
      <c r="K390" s="26"/>
      <c r="N390" s="26"/>
      <c r="Q390" s="26"/>
    </row>
    <row r="391" spans="1:17" x14ac:dyDescent="0.25">
      <c r="A391" s="27"/>
      <c r="B391" s="26"/>
      <c r="E391" s="26"/>
      <c r="H391" s="26"/>
      <c r="K391" s="26"/>
      <c r="N391" s="26"/>
      <c r="Q391" s="26"/>
    </row>
    <row r="392" spans="1:17" x14ac:dyDescent="0.25">
      <c r="A392" s="27"/>
      <c r="B392" s="26"/>
      <c r="E392" s="26"/>
      <c r="H392" s="26"/>
      <c r="K392" s="26"/>
      <c r="N392" s="26"/>
      <c r="Q392" s="26"/>
    </row>
    <row r="393" spans="1:17" x14ac:dyDescent="0.25">
      <c r="A393" s="27"/>
      <c r="B393" s="26"/>
      <c r="E393" s="26"/>
      <c r="H393" s="26"/>
      <c r="K393" s="26"/>
      <c r="N393" s="26"/>
      <c r="Q393" s="26"/>
    </row>
    <row r="394" spans="1:17" x14ac:dyDescent="0.25">
      <c r="A394" s="27"/>
      <c r="B394" s="26"/>
      <c r="E394" s="26"/>
      <c r="H394" s="26"/>
      <c r="K394" s="26"/>
      <c r="N394" s="26"/>
      <c r="Q394" s="26"/>
    </row>
    <row r="395" spans="1:17" x14ac:dyDescent="0.25">
      <c r="A395" s="27"/>
      <c r="B395" s="26"/>
      <c r="E395" s="26"/>
      <c r="H395" s="26"/>
      <c r="K395" s="26"/>
      <c r="N395" s="26"/>
      <c r="Q395" s="26"/>
    </row>
    <row r="396" spans="1:17" x14ac:dyDescent="0.25">
      <c r="A396" s="27"/>
      <c r="B396" s="26"/>
      <c r="E396" s="26"/>
      <c r="H396" s="26"/>
      <c r="K396" s="26"/>
      <c r="N396" s="26"/>
      <c r="Q396" s="26"/>
    </row>
    <row r="397" spans="1:17" x14ac:dyDescent="0.25">
      <c r="A397" s="27"/>
      <c r="B397" s="26"/>
      <c r="E397" s="26"/>
      <c r="H397" s="26"/>
      <c r="K397" s="26"/>
      <c r="N397" s="26"/>
      <c r="Q397" s="26"/>
    </row>
    <row r="398" spans="1:17" x14ac:dyDescent="0.25">
      <c r="A398" s="27"/>
      <c r="B398" s="26"/>
      <c r="E398" s="26"/>
      <c r="H398" s="26"/>
      <c r="K398" s="26"/>
      <c r="N398" s="26"/>
      <c r="Q398" s="26"/>
    </row>
    <row r="399" spans="1:17" x14ac:dyDescent="0.25">
      <c r="A399" s="27"/>
      <c r="B399" s="26"/>
      <c r="E399" s="26"/>
      <c r="H399" s="26"/>
      <c r="K399" s="26"/>
      <c r="N399" s="26"/>
      <c r="Q399" s="26"/>
    </row>
    <row r="400" spans="1:17" x14ac:dyDescent="0.25">
      <c r="A400" s="27"/>
      <c r="B400" s="26"/>
      <c r="E400" s="26"/>
      <c r="H400" s="26"/>
      <c r="K400" s="26"/>
      <c r="N400" s="26"/>
      <c r="Q400" s="26"/>
    </row>
    <row r="401" spans="1:17" x14ac:dyDescent="0.25">
      <c r="A401" s="27"/>
      <c r="B401" s="26"/>
      <c r="E401" s="26"/>
      <c r="H401" s="26"/>
      <c r="K401" s="26"/>
      <c r="N401" s="26"/>
      <c r="Q401" s="26"/>
    </row>
    <row r="402" spans="1:17" x14ac:dyDescent="0.25">
      <c r="A402" s="27"/>
      <c r="B402" s="26"/>
      <c r="E402" s="26"/>
      <c r="H402" s="26"/>
      <c r="K402" s="26"/>
      <c r="N402" s="26"/>
      <c r="Q402" s="26"/>
    </row>
    <row r="403" spans="1:17" x14ac:dyDescent="0.25">
      <c r="A403" s="27"/>
      <c r="B403" s="26"/>
      <c r="E403" s="26"/>
      <c r="H403" s="26"/>
      <c r="K403" s="26"/>
      <c r="N403" s="26"/>
      <c r="Q403" s="26"/>
    </row>
    <row r="404" spans="1:17" x14ac:dyDescent="0.25">
      <c r="A404" s="27"/>
      <c r="B404" s="26"/>
      <c r="E404" s="26"/>
      <c r="H404" s="26"/>
      <c r="K404" s="26"/>
      <c r="N404" s="26"/>
      <c r="Q404" s="26"/>
    </row>
    <row r="405" spans="1:17" x14ac:dyDescent="0.25">
      <c r="A405" s="27"/>
      <c r="B405" s="26"/>
      <c r="E405" s="26"/>
      <c r="H405" s="26"/>
      <c r="K405" s="26"/>
      <c r="N405" s="26"/>
      <c r="Q405" s="26"/>
    </row>
    <row r="406" spans="1:17" x14ac:dyDescent="0.25">
      <c r="A406" s="27"/>
      <c r="B406" s="26"/>
      <c r="E406" s="26"/>
      <c r="H406" s="26"/>
      <c r="K406" s="26"/>
      <c r="N406" s="26"/>
      <c r="Q406" s="26"/>
    </row>
    <row r="407" spans="1:17" x14ac:dyDescent="0.25">
      <c r="A407" s="27"/>
      <c r="B407" s="26"/>
      <c r="E407" s="26"/>
      <c r="H407" s="26"/>
      <c r="K407" s="26"/>
      <c r="N407" s="26"/>
      <c r="Q407" s="26"/>
    </row>
    <row r="408" spans="1:17" x14ac:dyDescent="0.25">
      <c r="A408" s="27"/>
      <c r="B408" s="26"/>
      <c r="E408" s="26"/>
      <c r="H408" s="26"/>
      <c r="K408" s="26"/>
      <c r="N408" s="26"/>
      <c r="Q408" s="26"/>
    </row>
    <row r="409" spans="1:17" x14ac:dyDescent="0.25">
      <c r="A409" s="27"/>
      <c r="B409" s="26"/>
      <c r="E409" s="26"/>
      <c r="H409" s="26"/>
      <c r="K409" s="26"/>
      <c r="N409" s="26"/>
      <c r="Q409" s="26"/>
    </row>
    <row r="410" spans="1:17" x14ac:dyDescent="0.25">
      <c r="A410" s="27"/>
      <c r="B410" s="26"/>
      <c r="E410" s="26"/>
      <c r="H410" s="26"/>
      <c r="K410" s="26"/>
      <c r="N410" s="26"/>
      <c r="Q410" s="26"/>
    </row>
    <row r="411" spans="1:17" x14ac:dyDescent="0.25">
      <c r="A411" s="27"/>
      <c r="B411" s="26"/>
      <c r="E411" s="26"/>
      <c r="H411" s="26"/>
      <c r="K411" s="26"/>
      <c r="N411" s="26"/>
      <c r="Q411" s="26"/>
    </row>
    <row r="412" spans="1:17" x14ac:dyDescent="0.25">
      <c r="A412" s="27"/>
      <c r="B412" s="26"/>
      <c r="E412" s="26"/>
      <c r="H412" s="26"/>
      <c r="K412" s="26"/>
      <c r="N412" s="26"/>
      <c r="Q412" s="26"/>
    </row>
    <row r="413" spans="1:17" x14ac:dyDescent="0.25">
      <c r="A413" s="27"/>
      <c r="B413" s="26"/>
      <c r="E413" s="26"/>
      <c r="H413" s="26"/>
      <c r="K413" s="26"/>
      <c r="N413" s="26"/>
      <c r="Q413" s="26"/>
    </row>
    <row r="414" spans="1:17" x14ac:dyDescent="0.25">
      <c r="A414" s="27"/>
      <c r="B414" s="26"/>
      <c r="E414" s="26"/>
      <c r="H414" s="26"/>
      <c r="K414" s="26"/>
      <c r="N414" s="26"/>
      <c r="Q414" s="26"/>
    </row>
    <row r="415" spans="1:17" x14ac:dyDescent="0.25">
      <c r="A415" s="27"/>
      <c r="B415" s="26"/>
      <c r="E415" s="26"/>
      <c r="H415" s="26"/>
      <c r="K415" s="26"/>
      <c r="N415" s="26"/>
      <c r="Q415" s="26"/>
    </row>
    <row r="416" spans="1:17" x14ac:dyDescent="0.25">
      <c r="A416" s="27"/>
      <c r="B416" s="26"/>
      <c r="E416" s="26"/>
      <c r="H416" s="26"/>
      <c r="K416" s="26"/>
      <c r="N416" s="26"/>
      <c r="Q416" s="26"/>
    </row>
    <row r="417" spans="1:17" x14ac:dyDescent="0.25">
      <c r="A417" s="27"/>
      <c r="B417" s="26"/>
      <c r="E417" s="26"/>
      <c r="H417" s="26"/>
      <c r="K417" s="26"/>
      <c r="N417" s="26"/>
      <c r="Q417" s="26"/>
    </row>
    <row r="418" spans="1:17" x14ac:dyDescent="0.25">
      <c r="A418" s="27"/>
      <c r="B418" s="26"/>
      <c r="E418" s="26"/>
      <c r="H418" s="26"/>
      <c r="K418" s="26"/>
      <c r="N418" s="26"/>
      <c r="Q418" s="26"/>
    </row>
    <row r="419" spans="1:17" x14ac:dyDescent="0.25">
      <c r="A419" s="27"/>
      <c r="B419" s="26"/>
      <c r="E419" s="26"/>
      <c r="H419" s="26"/>
      <c r="K419" s="26"/>
      <c r="N419" s="26"/>
      <c r="Q419" s="26"/>
    </row>
    <row r="420" spans="1:17" x14ac:dyDescent="0.25">
      <c r="A420" s="27"/>
      <c r="B420" s="26"/>
      <c r="E420" s="26"/>
      <c r="H420" s="26"/>
      <c r="K420" s="26"/>
      <c r="N420" s="26"/>
      <c r="Q420" s="26"/>
    </row>
    <row r="421" spans="1:17" x14ac:dyDescent="0.25">
      <c r="A421" s="27"/>
      <c r="B421" s="26"/>
      <c r="E421" s="26"/>
      <c r="H421" s="26"/>
      <c r="K421" s="26"/>
      <c r="N421" s="26"/>
      <c r="Q421" s="26"/>
    </row>
    <row r="422" spans="1:17" x14ac:dyDescent="0.25">
      <c r="A422" s="27"/>
      <c r="B422" s="26"/>
      <c r="E422" s="26"/>
      <c r="H422" s="26"/>
      <c r="K422" s="26"/>
      <c r="N422" s="26"/>
      <c r="Q422" s="26"/>
    </row>
    <row r="423" spans="1:17" x14ac:dyDescent="0.25">
      <c r="A423" s="27"/>
      <c r="B423" s="26"/>
      <c r="E423" s="26"/>
      <c r="H423" s="26"/>
      <c r="K423" s="26"/>
      <c r="N423" s="26"/>
      <c r="Q423" s="26"/>
    </row>
    <row r="424" spans="1:17" x14ac:dyDescent="0.25">
      <c r="A424" s="27"/>
      <c r="B424" s="26"/>
      <c r="E424" s="26"/>
      <c r="H424" s="26"/>
      <c r="K424" s="26"/>
      <c r="N424" s="26"/>
      <c r="Q424" s="26"/>
    </row>
    <row r="425" spans="1:17" x14ac:dyDescent="0.25">
      <c r="A425" s="27"/>
      <c r="B425" s="26"/>
      <c r="E425" s="26"/>
      <c r="H425" s="26"/>
      <c r="K425" s="26"/>
      <c r="N425" s="26"/>
      <c r="Q425" s="26"/>
    </row>
    <row r="426" spans="1:17" x14ac:dyDescent="0.25">
      <c r="A426" s="27"/>
      <c r="B426" s="26"/>
      <c r="E426" s="26"/>
      <c r="H426" s="26"/>
      <c r="K426" s="26"/>
      <c r="N426" s="26"/>
      <c r="Q426" s="26"/>
    </row>
    <row r="427" spans="1:17" x14ac:dyDescent="0.25">
      <c r="A427" s="27"/>
      <c r="B427" s="26"/>
      <c r="E427" s="26"/>
      <c r="H427" s="26"/>
      <c r="K427" s="26"/>
      <c r="N427" s="26"/>
      <c r="Q427" s="26"/>
    </row>
    <row r="428" spans="1:17" x14ac:dyDescent="0.25">
      <c r="A428" s="27"/>
      <c r="B428" s="26"/>
      <c r="E428" s="26"/>
      <c r="H428" s="26"/>
      <c r="K428" s="26"/>
      <c r="N428" s="26"/>
      <c r="Q428" s="26"/>
    </row>
    <row r="429" spans="1:17" x14ac:dyDescent="0.25">
      <c r="A429" s="27"/>
      <c r="B429" s="26"/>
      <c r="E429" s="26"/>
      <c r="H429" s="26"/>
      <c r="K429" s="26"/>
      <c r="N429" s="26"/>
      <c r="Q429" s="26"/>
    </row>
    <row r="430" spans="1:17" x14ac:dyDescent="0.25">
      <c r="A430" s="27"/>
      <c r="B430" s="26"/>
      <c r="E430" s="26"/>
      <c r="H430" s="26"/>
      <c r="K430" s="26"/>
      <c r="N430" s="26"/>
      <c r="Q430" s="26"/>
    </row>
    <row r="431" spans="1:17" x14ac:dyDescent="0.25">
      <c r="A431" s="27"/>
      <c r="B431" s="26"/>
      <c r="E431" s="26"/>
      <c r="H431" s="26"/>
      <c r="K431" s="26"/>
      <c r="N431" s="26"/>
      <c r="Q431" s="26"/>
    </row>
    <row r="432" spans="1:17" x14ac:dyDescent="0.25">
      <c r="A432" s="27"/>
      <c r="B432" s="26"/>
      <c r="E432" s="26"/>
      <c r="H432" s="26"/>
      <c r="K432" s="26"/>
      <c r="N432" s="26"/>
      <c r="Q432" s="26"/>
    </row>
    <row r="433" spans="1:17" x14ac:dyDescent="0.25">
      <c r="A433" s="27"/>
      <c r="B433" s="26"/>
      <c r="E433" s="26"/>
      <c r="H433" s="26"/>
      <c r="K433" s="26"/>
      <c r="N433" s="26"/>
      <c r="Q433" s="26"/>
    </row>
    <row r="434" spans="1:17" x14ac:dyDescent="0.25">
      <c r="A434" s="27"/>
      <c r="B434" s="26"/>
      <c r="E434" s="26"/>
      <c r="H434" s="26"/>
      <c r="K434" s="26"/>
      <c r="N434" s="26"/>
      <c r="Q434" s="26"/>
    </row>
    <row r="435" spans="1:17" x14ac:dyDescent="0.25">
      <c r="A435" s="27"/>
      <c r="B435" s="26"/>
      <c r="E435" s="26"/>
      <c r="H435" s="26"/>
      <c r="K435" s="26"/>
      <c r="N435" s="26"/>
      <c r="Q435" s="26"/>
    </row>
    <row r="436" spans="1:17" x14ac:dyDescent="0.25">
      <c r="A436" s="27"/>
      <c r="B436" s="26"/>
      <c r="E436" s="26"/>
      <c r="H436" s="26"/>
      <c r="K436" s="26"/>
      <c r="N436" s="26"/>
      <c r="Q436" s="26"/>
    </row>
    <row r="437" spans="1:17" x14ac:dyDescent="0.25">
      <c r="A437" s="27"/>
      <c r="B437" s="26"/>
      <c r="E437" s="26"/>
      <c r="H437" s="26"/>
      <c r="K437" s="26"/>
      <c r="N437" s="26"/>
      <c r="Q437" s="26"/>
    </row>
    <row r="438" spans="1:17" x14ac:dyDescent="0.25">
      <c r="A438" s="27"/>
      <c r="B438" s="26"/>
      <c r="E438" s="26"/>
      <c r="H438" s="26"/>
      <c r="K438" s="26"/>
      <c r="N438" s="26"/>
      <c r="Q438" s="26"/>
    </row>
    <row r="439" spans="1:17" x14ac:dyDescent="0.25">
      <c r="A439" s="27"/>
      <c r="B439" s="26"/>
      <c r="E439" s="26"/>
      <c r="H439" s="26"/>
      <c r="K439" s="26"/>
      <c r="N439" s="26"/>
      <c r="Q439" s="26"/>
    </row>
    <row r="440" spans="1:17" x14ac:dyDescent="0.25">
      <c r="A440" s="27"/>
      <c r="B440" s="26"/>
      <c r="E440" s="26"/>
      <c r="H440" s="26"/>
      <c r="K440" s="26"/>
      <c r="N440" s="26"/>
      <c r="Q440" s="26"/>
    </row>
    <row r="441" spans="1:17" x14ac:dyDescent="0.25">
      <c r="A441" s="27"/>
      <c r="B441" s="26"/>
      <c r="E441" s="26"/>
      <c r="H441" s="26"/>
      <c r="K441" s="26"/>
      <c r="N441" s="26"/>
      <c r="Q441" s="26"/>
    </row>
    <row r="442" spans="1:17" x14ac:dyDescent="0.25">
      <c r="A442" s="27"/>
      <c r="B442" s="26"/>
      <c r="E442" s="26"/>
      <c r="H442" s="26"/>
      <c r="K442" s="26"/>
      <c r="N442" s="26"/>
      <c r="Q442" s="26"/>
    </row>
    <row r="443" spans="1:17" x14ac:dyDescent="0.25">
      <c r="A443" s="27"/>
      <c r="B443" s="26"/>
      <c r="E443" s="26"/>
      <c r="H443" s="26"/>
      <c r="K443" s="26"/>
      <c r="N443" s="26"/>
      <c r="Q443" s="26"/>
    </row>
    <row r="444" spans="1:17" x14ac:dyDescent="0.25">
      <c r="A444" s="27"/>
      <c r="B444" s="26"/>
      <c r="E444" s="26"/>
      <c r="H444" s="26"/>
      <c r="K444" s="26"/>
      <c r="N444" s="26"/>
      <c r="Q444" s="26"/>
    </row>
    <row r="445" spans="1:17" x14ac:dyDescent="0.25">
      <c r="A445" s="27"/>
      <c r="B445" s="26"/>
      <c r="E445" s="26"/>
      <c r="H445" s="26"/>
      <c r="K445" s="26"/>
      <c r="N445" s="26"/>
      <c r="Q445" s="26"/>
    </row>
    <row r="446" spans="1:17" x14ac:dyDescent="0.25">
      <c r="A446" s="27"/>
      <c r="B446" s="26"/>
      <c r="E446" s="26"/>
      <c r="H446" s="26"/>
      <c r="K446" s="26"/>
      <c r="N446" s="26"/>
      <c r="Q446" s="26"/>
    </row>
    <row r="447" spans="1:17" x14ac:dyDescent="0.25">
      <c r="A447" s="27"/>
      <c r="B447" s="26"/>
      <c r="E447" s="26"/>
      <c r="H447" s="26"/>
      <c r="K447" s="26"/>
      <c r="N447" s="26"/>
      <c r="Q447" s="26"/>
    </row>
    <row r="448" spans="1:17" x14ac:dyDescent="0.25">
      <c r="A448" s="27"/>
      <c r="B448" s="26"/>
      <c r="E448" s="26"/>
      <c r="H448" s="26"/>
      <c r="K448" s="26"/>
      <c r="N448" s="26"/>
      <c r="Q448" s="26"/>
    </row>
    <row r="449" spans="1:17" x14ac:dyDescent="0.25">
      <c r="A449" s="27"/>
      <c r="B449" s="26"/>
      <c r="E449" s="26"/>
      <c r="H449" s="26"/>
      <c r="K449" s="26"/>
      <c r="N449" s="26"/>
      <c r="Q449" s="26"/>
    </row>
    <row r="450" spans="1:17" x14ac:dyDescent="0.25">
      <c r="A450" s="27"/>
      <c r="B450" s="26"/>
      <c r="E450" s="26"/>
      <c r="H450" s="26"/>
      <c r="K450" s="26"/>
      <c r="N450" s="26"/>
      <c r="Q450" s="26"/>
    </row>
    <row r="451" spans="1:17" x14ac:dyDescent="0.25">
      <c r="A451" s="27"/>
      <c r="B451" s="26"/>
      <c r="E451" s="26"/>
      <c r="H451" s="26"/>
      <c r="K451" s="26"/>
      <c r="N451" s="26"/>
      <c r="Q451" s="26"/>
    </row>
    <row r="452" spans="1:17" x14ac:dyDescent="0.25">
      <c r="A452" s="27"/>
      <c r="B452" s="26"/>
      <c r="E452" s="26"/>
      <c r="H452" s="26"/>
      <c r="K452" s="26"/>
      <c r="N452" s="26"/>
      <c r="Q452" s="26"/>
    </row>
    <row r="453" spans="1:17" x14ac:dyDescent="0.25">
      <c r="A453" s="27"/>
      <c r="B453" s="26"/>
      <c r="E453" s="26"/>
      <c r="H453" s="26"/>
      <c r="K453" s="26"/>
      <c r="N453" s="26"/>
      <c r="Q453" s="26"/>
    </row>
    <row r="454" spans="1:17" x14ac:dyDescent="0.25">
      <c r="A454" s="27"/>
      <c r="B454" s="26"/>
      <c r="E454" s="26"/>
      <c r="H454" s="26"/>
      <c r="K454" s="26"/>
      <c r="N454" s="26"/>
      <c r="Q454" s="26"/>
    </row>
    <row r="455" spans="1:17" x14ac:dyDescent="0.25">
      <c r="A455" s="27"/>
      <c r="B455" s="26"/>
      <c r="E455" s="26"/>
      <c r="H455" s="26"/>
      <c r="K455" s="26"/>
      <c r="N455" s="26"/>
      <c r="Q455" s="26"/>
    </row>
    <row r="456" spans="1:17" x14ac:dyDescent="0.25">
      <c r="A456" s="27"/>
      <c r="B456" s="26"/>
      <c r="E456" s="26"/>
      <c r="H456" s="26"/>
      <c r="K456" s="26"/>
      <c r="N456" s="26"/>
      <c r="Q456" s="26"/>
    </row>
    <row r="457" spans="1:17" x14ac:dyDescent="0.25">
      <c r="A457" s="27"/>
      <c r="B457" s="26"/>
      <c r="E457" s="26"/>
      <c r="H457" s="26"/>
      <c r="K457" s="26"/>
      <c r="N457" s="26"/>
      <c r="Q457" s="26"/>
    </row>
    <row r="458" spans="1:17" x14ac:dyDescent="0.25">
      <c r="A458" s="27"/>
      <c r="B458" s="26"/>
      <c r="E458" s="26"/>
      <c r="H458" s="26"/>
      <c r="K458" s="26"/>
      <c r="N458" s="26"/>
      <c r="Q458" s="26"/>
    </row>
    <row r="459" spans="1:17" x14ac:dyDescent="0.25">
      <c r="A459" s="27"/>
      <c r="B459" s="26"/>
      <c r="E459" s="26"/>
      <c r="H459" s="26"/>
      <c r="K459" s="26"/>
      <c r="N459" s="26"/>
      <c r="Q459" s="26"/>
    </row>
    <row r="460" spans="1:17" x14ac:dyDescent="0.25">
      <c r="A460" s="27"/>
      <c r="B460" s="26"/>
      <c r="E460" s="26"/>
      <c r="H460" s="26"/>
      <c r="K460" s="26"/>
      <c r="N460" s="26"/>
      <c r="Q460" s="26"/>
    </row>
    <row r="461" spans="1:17" x14ac:dyDescent="0.25">
      <c r="A461" s="27"/>
      <c r="B461" s="26"/>
      <c r="E461" s="26"/>
      <c r="H461" s="26"/>
      <c r="K461" s="26"/>
      <c r="N461" s="26"/>
      <c r="Q461" s="26"/>
    </row>
    <row r="462" spans="1:17" x14ac:dyDescent="0.25">
      <c r="A462" s="27"/>
      <c r="B462" s="26"/>
      <c r="E462" s="26"/>
      <c r="H462" s="26"/>
      <c r="K462" s="26"/>
      <c r="N462" s="26"/>
      <c r="Q462" s="26"/>
    </row>
    <row r="463" spans="1:17" x14ac:dyDescent="0.25">
      <c r="A463" s="27"/>
      <c r="B463" s="26"/>
      <c r="E463" s="26"/>
      <c r="H463" s="26"/>
      <c r="K463" s="26"/>
      <c r="N463" s="26"/>
      <c r="Q463" s="26"/>
    </row>
    <row r="464" spans="1:17" x14ac:dyDescent="0.25">
      <c r="A464" s="27"/>
      <c r="B464" s="26"/>
      <c r="E464" s="26"/>
      <c r="H464" s="26"/>
      <c r="K464" s="26"/>
      <c r="N464" s="26"/>
      <c r="Q464" s="26"/>
    </row>
    <row r="465" spans="1:17" x14ac:dyDescent="0.25">
      <c r="A465" s="27"/>
      <c r="B465" s="26"/>
      <c r="E465" s="26"/>
      <c r="H465" s="26"/>
      <c r="K465" s="26"/>
      <c r="N465" s="26"/>
      <c r="Q465" s="26"/>
    </row>
    <row r="466" spans="1:17" x14ac:dyDescent="0.25">
      <c r="A466" s="27"/>
      <c r="B466" s="26"/>
      <c r="E466" s="26"/>
      <c r="H466" s="26"/>
      <c r="K466" s="26"/>
      <c r="N466" s="26"/>
      <c r="Q466" s="26"/>
    </row>
    <row r="467" spans="1:17" x14ac:dyDescent="0.25">
      <c r="A467" s="27"/>
      <c r="B467" s="26"/>
      <c r="E467" s="26"/>
      <c r="H467" s="26"/>
      <c r="K467" s="26"/>
      <c r="N467" s="26"/>
      <c r="Q467" s="26"/>
    </row>
    <row r="468" spans="1:17" x14ac:dyDescent="0.25">
      <c r="A468" s="27"/>
      <c r="B468" s="26"/>
      <c r="E468" s="26"/>
      <c r="H468" s="26"/>
      <c r="K468" s="26"/>
      <c r="N468" s="26"/>
      <c r="Q468" s="26"/>
    </row>
    <row r="469" spans="1:17" x14ac:dyDescent="0.25">
      <c r="A469" s="27"/>
      <c r="B469" s="26"/>
      <c r="E469" s="26"/>
      <c r="H469" s="26"/>
      <c r="K469" s="26"/>
      <c r="N469" s="26"/>
      <c r="Q469" s="26"/>
    </row>
    <row r="470" spans="1:17" x14ac:dyDescent="0.25">
      <c r="A470" s="27"/>
      <c r="B470" s="26"/>
      <c r="E470" s="26"/>
      <c r="H470" s="26"/>
      <c r="K470" s="26"/>
      <c r="N470" s="26"/>
      <c r="Q470" s="26"/>
    </row>
    <row r="471" spans="1:17" x14ac:dyDescent="0.25">
      <c r="A471" s="27"/>
      <c r="B471" s="26"/>
      <c r="E471" s="26"/>
      <c r="H471" s="26"/>
      <c r="K471" s="26"/>
      <c r="N471" s="26"/>
      <c r="Q471" s="26"/>
    </row>
    <row r="472" spans="1:17" x14ac:dyDescent="0.25">
      <c r="A472" s="27"/>
      <c r="B472" s="26"/>
      <c r="E472" s="26"/>
      <c r="H472" s="26"/>
      <c r="K472" s="26"/>
      <c r="N472" s="26"/>
      <c r="Q472" s="26"/>
    </row>
    <row r="473" spans="1:17" x14ac:dyDescent="0.25">
      <c r="A473" s="27"/>
      <c r="B473" s="26"/>
      <c r="E473" s="26"/>
      <c r="H473" s="26"/>
      <c r="K473" s="26"/>
      <c r="N473" s="26"/>
      <c r="Q473" s="26"/>
    </row>
    <row r="474" spans="1:17" x14ac:dyDescent="0.25">
      <c r="A474" s="27"/>
      <c r="B474" s="26"/>
      <c r="E474" s="26"/>
      <c r="H474" s="26"/>
      <c r="K474" s="26"/>
      <c r="N474" s="26"/>
      <c r="Q474" s="26"/>
    </row>
    <row r="475" spans="1:17" x14ac:dyDescent="0.25">
      <c r="A475" s="27"/>
      <c r="B475" s="26"/>
      <c r="E475" s="26"/>
      <c r="H475" s="26"/>
      <c r="K475" s="26"/>
      <c r="N475" s="26"/>
      <c r="Q475" s="26"/>
    </row>
    <row r="476" spans="1:17" x14ac:dyDescent="0.25">
      <c r="A476" s="27"/>
      <c r="B476" s="26"/>
      <c r="E476" s="26"/>
      <c r="H476" s="26"/>
      <c r="K476" s="26"/>
      <c r="N476" s="26"/>
      <c r="Q476" s="26"/>
    </row>
    <row r="477" spans="1:17" x14ac:dyDescent="0.25">
      <c r="A477" s="27"/>
      <c r="B477" s="26"/>
      <c r="E477" s="26"/>
      <c r="H477" s="26"/>
      <c r="K477" s="26"/>
      <c r="N477" s="26"/>
      <c r="Q477" s="26"/>
    </row>
    <row r="478" spans="1:17" x14ac:dyDescent="0.25">
      <c r="A478" s="27"/>
      <c r="B478" s="26"/>
      <c r="E478" s="26"/>
      <c r="H478" s="26"/>
      <c r="K478" s="26"/>
      <c r="N478" s="26"/>
      <c r="Q478" s="26"/>
    </row>
    <row r="479" spans="1:17" x14ac:dyDescent="0.25">
      <c r="A479" s="27"/>
      <c r="B479" s="26"/>
      <c r="E479" s="26"/>
      <c r="H479" s="26"/>
      <c r="K479" s="26"/>
      <c r="N479" s="26"/>
      <c r="Q479" s="26"/>
    </row>
    <row r="480" spans="1:17" x14ac:dyDescent="0.25">
      <c r="A480" s="27"/>
      <c r="B480" s="26"/>
      <c r="E480" s="26"/>
      <c r="H480" s="26"/>
      <c r="K480" s="26"/>
      <c r="N480" s="26"/>
      <c r="Q480" s="26"/>
    </row>
    <row r="481" spans="1:17" x14ac:dyDescent="0.25">
      <c r="A481" s="27"/>
      <c r="B481" s="26"/>
      <c r="E481" s="26"/>
      <c r="H481" s="26"/>
      <c r="K481" s="26"/>
      <c r="N481" s="26"/>
      <c r="Q481" s="26"/>
    </row>
    <row r="482" spans="1:17" x14ac:dyDescent="0.25">
      <c r="A482" s="27"/>
      <c r="B482" s="26"/>
      <c r="E482" s="26"/>
      <c r="H482" s="26"/>
      <c r="K482" s="26"/>
      <c r="N482" s="26"/>
      <c r="Q482" s="26"/>
    </row>
    <row r="483" spans="1:17" x14ac:dyDescent="0.25">
      <c r="A483" s="27"/>
      <c r="B483" s="26"/>
      <c r="E483" s="26"/>
      <c r="H483" s="26"/>
      <c r="K483" s="26"/>
      <c r="N483" s="26"/>
      <c r="Q483" s="26"/>
    </row>
    <row r="484" spans="1:17" x14ac:dyDescent="0.25">
      <c r="A484" s="27"/>
      <c r="B484" s="26"/>
      <c r="E484" s="26"/>
      <c r="H484" s="26"/>
      <c r="K484" s="26"/>
      <c r="N484" s="26"/>
      <c r="Q484" s="26"/>
    </row>
    <row r="485" spans="1:17" x14ac:dyDescent="0.25">
      <c r="A485" s="27"/>
      <c r="B485" s="26"/>
      <c r="E485" s="26"/>
      <c r="H485" s="26"/>
      <c r="K485" s="26"/>
      <c r="N485" s="26"/>
      <c r="Q485" s="26"/>
    </row>
    <row r="486" spans="1:17" x14ac:dyDescent="0.25">
      <c r="A486" s="27"/>
      <c r="B486" s="26"/>
      <c r="E486" s="26"/>
      <c r="H486" s="26"/>
      <c r="K486" s="26"/>
      <c r="N486" s="26"/>
      <c r="Q486" s="26"/>
    </row>
    <row r="487" spans="1:17" x14ac:dyDescent="0.25">
      <c r="A487" s="27"/>
      <c r="B487" s="26"/>
      <c r="E487" s="26"/>
      <c r="H487" s="26"/>
      <c r="K487" s="26"/>
      <c r="N487" s="26"/>
      <c r="Q487" s="26"/>
    </row>
    <row r="488" spans="1:17" x14ac:dyDescent="0.25">
      <c r="A488" s="27"/>
      <c r="B488" s="26"/>
      <c r="E488" s="26"/>
      <c r="H488" s="26"/>
      <c r="K488" s="26"/>
      <c r="N488" s="26"/>
      <c r="Q488" s="26"/>
    </row>
    <row r="489" spans="1:17" x14ac:dyDescent="0.25">
      <c r="A489" s="27"/>
      <c r="B489" s="26"/>
      <c r="E489" s="26"/>
      <c r="H489" s="26"/>
      <c r="K489" s="26"/>
      <c r="N489" s="26"/>
      <c r="Q489" s="26"/>
    </row>
    <row r="490" spans="1:17" x14ac:dyDescent="0.25">
      <c r="A490" s="27"/>
      <c r="B490" s="26"/>
      <c r="E490" s="26"/>
      <c r="H490" s="26"/>
      <c r="K490" s="26"/>
      <c r="N490" s="26"/>
      <c r="Q490" s="26"/>
    </row>
    <row r="491" spans="1:17" x14ac:dyDescent="0.25">
      <c r="A491" s="27"/>
      <c r="B491" s="26"/>
      <c r="E491" s="26"/>
      <c r="H491" s="26"/>
      <c r="K491" s="26"/>
      <c r="N491" s="26"/>
      <c r="Q491" s="26"/>
    </row>
    <row r="492" spans="1:17" x14ac:dyDescent="0.25">
      <c r="A492" s="27"/>
      <c r="B492" s="26"/>
      <c r="E492" s="26"/>
      <c r="H492" s="26"/>
      <c r="K492" s="26"/>
      <c r="N492" s="26"/>
      <c r="Q492" s="26"/>
    </row>
    <row r="493" spans="1:17" x14ac:dyDescent="0.25">
      <c r="A493" s="27"/>
      <c r="B493" s="26"/>
      <c r="E493" s="26"/>
      <c r="H493" s="26"/>
      <c r="K493" s="26"/>
      <c r="N493" s="26"/>
      <c r="Q493" s="26"/>
    </row>
    <row r="494" spans="1:17" x14ac:dyDescent="0.25">
      <c r="A494" s="27"/>
      <c r="B494" s="26"/>
      <c r="E494" s="26"/>
      <c r="H494" s="26"/>
      <c r="K494" s="26"/>
      <c r="N494" s="26"/>
      <c r="Q494" s="26"/>
    </row>
    <row r="495" spans="1:17" x14ac:dyDescent="0.25">
      <c r="A495" s="27"/>
      <c r="B495" s="26"/>
      <c r="E495" s="26"/>
      <c r="H495" s="26"/>
      <c r="K495" s="26"/>
      <c r="N495" s="26"/>
      <c r="Q495" s="26"/>
    </row>
    <row r="496" spans="1:17" x14ac:dyDescent="0.25">
      <c r="A496" s="27"/>
      <c r="B496" s="26"/>
      <c r="E496" s="26"/>
      <c r="H496" s="26"/>
      <c r="K496" s="26"/>
      <c r="N496" s="26"/>
      <c r="Q496" s="26"/>
    </row>
    <row r="497" spans="1:17" x14ac:dyDescent="0.25">
      <c r="A497" s="27"/>
      <c r="B497" s="26"/>
      <c r="E497" s="26"/>
      <c r="H497" s="26"/>
      <c r="K497" s="26"/>
      <c r="N497" s="26"/>
      <c r="Q497" s="26"/>
    </row>
    <row r="498" spans="1:17" x14ac:dyDescent="0.25">
      <c r="A498" s="27"/>
      <c r="B498" s="26"/>
      <c r="E498" s="26"/>
      <c r="H498" s="26"/>
      <c r="K498" s="26"/>
      <c r="N498" s="26"/>
      <c r="Q498" s="26"/>
    </row>
    <row r="499" spans="1:17" x14ac:dyDescent="0.25">
      <c r="A499" s="27"/>
      <c r="B499" s="26"/>
      <c r="E499" s="26"/>
      <c r="H499" s="26"/>
      <c r="K499" s="26"/>
      <c r="N499" s="26"/>
      <c r="Q499" s="26"/>
    </row>
    <row r="500" spans="1:17" x14ac:dyDescent="0.25">
      <c r="A500" s="27"/>
      <c r="B500" s="26"/>
      <c r="E500" s="26"/>
      <c r="H500" s="26"/>
      <c r="K500" s="26"/>
      <c r="N500" s="26"/>
      <c r="Q500" s="26"/>
    </row>
    <row r="501" spans="1:17" x14ac:dyDescent="0.25">
      <c r="A501" s="27"/>
      <c r="B501" s="26"/>
      <c r="E501" s="26"/>
      <c r="H501" s="26"/>
      <c r="K501" s="26"/>
      <c r="N501" s="26"/>
      <c r="Q501" s="26"/>
    </row>
    <row r="502" spans="1:17" x14ac:dyDescent="0.25">
      <c r="A502" s="27"/>
      <c r="B502" s="26"/>
      <c r="E502" s="26"/>
      <c r="H502" s="26"/>
      <c r="K502" s="26"/>
      <c r="N502" s="26"/>
      <c r="Q502" s="26"/>
    </row>
    <row r="503" spans="1:17" x14ac:dyDescent="0.25">
      <c r="A503" s="27"/>
      <c r="B503" s="26"/>
      <c r="E503" s="26"/>
      <c r="H503" s="26"/>
      <c r="K503" s="26"/>
      <c r="N503" s="26"/>
      <c r="Q503" s="26"/>
    </row>
    <row r="504" spans="1:17" x14ac:dyDescent="0.25">
      <c r="A504" s="27"/>
      <c r="B504" s="26"/>
      <c r="E504" s="26"/>
      <c r="H504" s="26"/>
      <c r="K504" s="26"/>
      <c r="N504" s="26"/>
      <c r="Q504" s="26"/>
    </row>
    <row r="505" spans="1:17" x14ac:dyDescent="0.25">
      <c r="A505" s="27"/>
      <c r="B505" s="26"/>
      <c r="E505" s="26"/>
      <c r="H505" s="26"/>
      <c r="K505" s="26"/>
      <c r="N505" s="26"/>
      <c r="Q505" s="26"/>
    </row>
    <row r="506" spans="1:17" x14ac:dyDescent="0.25">
      <c r="A506" s="27"/>
      <c r="B506" s="26"/>
      <c r="E506" s="26"/>
      <c r="H506" s="26"/>
      <c r="K506" s="26"/>
      <c r="N506" s="26"/>
      <c r="Q506" s="26"/>
    </row>
    <row r="507" spans="1:17" x14ac:dyDescent="0.25">
      <c r="A507" s="27"/>
      <c r="B507" s="26"/>
      <c r="E507" s="26"/>
      <c r="H507" s="26"/>
      <c r="K507" s="26"/>
      <c r="N507" s="26"/>
      <c r="Q507" s="26"/>
    </row>
    <row r="508" spans="1:17" x14ac:dyDescent="0.25">
      <c r="A508" s="27"/>
      <c r="B508" s="26"/>
      <c r="E508" s="26"/>
      <c r="H508" s="26"/>
      <c r="K508" s="26"/>
      <c r="N508" s="26"/>
      <c r="Q508" s="26"/>
    </row>
    <row r="509" spans="1:17" x14ac:dyDescent="0.25">
      <c r="A509" s="27"/>
      <c r="B509" s="26"/>
      <c r="E509" s="26"/>
      <c r="H509" s="26"/>
      <c r="K509" s="26"/>
      <c r="N509" s="26"/>
      <c r="Q509" s="26"/>
    </row>
    <row r="510" spans="1:17" x14ac:dyDescent="0.25">
      <c r="A510" s="27"/>
      <c r="B510" s="26"/>
      <c r="E510" s="26"/>
      <c r="H510" s="26"/>
      <c r="K510" s="26"/>
      <c r="N510" s="26"/>
      <c r="Q510" s="26"/>
    </row>
    <row r="511" spans="1:17" x14ac:dyDescent="0.25">
      <c r="A511" s="27"/>
      <c r="B511" s="26"/>
      <c r="E511" s="26"/>
      <c r="H511" s="26"/>
      <c r="K511" s="26"/>
      <c r="N511" s="26"/>
      <c r="Q511" s="26"/>
    </row>
    <row r="512" spans="1:17" x14ac:dyDescent="0.25">
      <c r="A512" s="27"/>
      <c r="B512" s="26"/>
      <c r="E512" s="26"/>
      <c r="H512" s="26"/>
      <c r="K512" s="26"/>
      <c r="N512" s="26"/>
      <c r="Q512" s="26"/>
    </row>
    <row r="513" spans="1:17" x14ac:dyDescent="0.25">
      <c r="A513" s="27"/>
      <c r="B513" s="26"/>
      <c r="E513" s="26"/>
      <c r="H513" s="26"/>
      <c r="K513" s="26"/>
      <c r="N513" s="26"/>
      <c r="Q513" s="26"/>
    </row>
    <row r="514" spans="1:17" x14ac:dyDescent="0.25">
      <c r="A514" s="27"/>
      <c r="B514" s="26"/>
      <c r="E514" s="26"/>
      <c r="H514" s="26"/>
      <c r="K514" s="26"/>
      <c r="N514" s="26"/>
      <c r="Q514" s="26"/>
    </row>
    <row r="515" spans="1:17" x14ac:dyDescent="0.25">
      <c r="A515" s="27"/>
      <c r="B515" s="26"/>
      <c r="E515" s="26"/>
      <c r="H515" s="26"/>
      <c r="K515" s="26"/>
      <c r="N515" s="26"/>
      <c r="Q515" s="26"/>
    </row>
    <row r="516" spans="1:17" x14ac:dyDescent="0.25">
      <c r="A516" s="27"/>
      <c r="B516" s="26"/>
      <c r="E516" s="26"/>
      <c r="H516" s="26"/>
      <c r="K516" s="26"/>
      <c r="N516" s="26"/>
      <c r="Q516" s="26"/>
    </row>
    <row r="517" spans="1:17" x14ac:dyDescent="0.25">
      <c r="A517" s="27"/>
      <c r="B517" s="26"/>
      <c r="E517" s="26"/>
      <c r="H517" s="26"/>
      <c r="K517" s="26"/>
      <c r="N517" s="26"/>
      <c r="Q517" s="26"/>
    </row>
    <row r="518" spans="1:17" x14ac:dyDescent="0.25">
      <c r="A518" s="27"/>
      <c r="B518" s="26"/>
      <c r="E518" s="26"/>
      <c r="H518" s="26"/>
      <c r="K518" s="26"/>
      <c r="N518" s="26"/>
      <c r="Q518" s="26"/>
    </row>
    <row r="519" spans="1:17" x14ac:dyDescent="0.25">
      <c r="A519" s="27"/>
      <c r="B519" s="26"/>
      <c r="E519" s="26"/>
      <c r="H519" s="26"/>
      <c r="K519" s="26"/>
      <c r="N519" s="26"/>
      <c r="Q519" s="26"/>
    </row>
    <row r="520" spans="1:17" x14ac:dyDescent="0.25">
      <c r="A520" s="27"/>
      <c r="B520" s="26"/>
      <c r="E520" s="26"/>
      <c r="H520" s="26"/>
      <c r="K520" s="26"/>
      <c r="N520" s="26"/>
      <c r="Q520" s="26"/>
    </row>
    <row r="521" spans="1:17" x14ac:dyDescent="0.25">
      <c r="A521" s="27"/>
      <c r="B521" s="26"/>
      <c r="E521" s="26"/>
      <c r="H521" s="26"/>
      <c r="K521" s="26"/>
      <c r="N521" s="26"/>
      <c r="Q521" s="26"/>
    </row>
    <row r="522" spans="1:17" x14ac:dyDescent="0.25">
      <c r="A522" s="27"/>
      <c r="B522" s="26"/>
      <c r="E522" s="26"/>
      <c r="H522" s="26"/>
      <c r="K522" s="26"/>
      <c r="N522" s="26"/>
      <c r="Q522" s="26"/>
    </row>
    <row r="523" spans="1:17" x14ac:dyDescent="0.25">
      <c r="A523" s="27"/>
      <c r="B523" s="26"/>
      <c r="E523" s="26"/>
      <c r="H523" s="26"/>
      <c r="K523" s="26"/>
      <c r="N523" s="26"/>
      <c r="Q523" s="26"/>
    </row>
    <row r="524" spans="1:17" x14ac:dyDescent="0.25">
      <c r="A524" s="27"/>
      <c r="B524" s="26"/>
      <c r="E524" s="26"/>
      <c r="H524" s="26"/>
      <c r="K524" s="26"/>
      <c r="N524" s="26"/>
      <c r="Q524" s="26"/>
    </row>
    <row r="525" spans="1:17" x14ac:dyDescent="0.25">
      <c r="A525" s="27"/>
      <c r="B525" s="26"/>
      <c r="E525" s="26"/>
      <c r="H525" s="26"/>
      <c r="K525" s="26"/>
      <c r="N525" s="26"/>
      <c r="Q525" s="26"/>
    </row>
    <row r="526" spans="1:17" x14ac:dyDescent="0.25">
      <c r="A526" s="27"/>
      <c r="B526" s="26"/>
      <c r="E526" s="26"/>
      <c r="H526" s="26"/>
      <c r="K526" s="26"/>
      <c r="N526" s="26"/>
      <c r="Q526" s="26"/>
    </row>
    <row r="527" spans="1:17" x14ac:dyDescent="0.25">
      <c r="A527" s="27"/>
      <c r="B527" s="26"/>
      <c r="E527" s="26"/>
      <c r="H527" s="26"/>
      <c r="K527" s="26"/>
      <c r="N527" s="26"/>
      <c r="Q527" s="26"/>
    </row>
    <row r="528" spans="1:17" x14ac:dyDescent="0.25">
      <c r="A528" s="27"/>
      <c r="B528" s="26"/>
      <c r="E528" s="26"/>
      <c r="H528" s="26"/>
      <c r="K528" s="26"/>
      <c r="N528" s="26"/>
      <c r="Q528" s="26"/>
    </row>
    <row r="529" spans="1:17" x14ac:dyDescent="0.25">
      <c r="A529" s="27"/>
      <c r="B529" s="26"/>
      <c r="E529" s="26"/>
      <c r="H529" s="26"/>
      <c r="K529" s="26"/>
      <c r="N529" s="26"/>
      <c r="Q529" s="26"/>
    </row>
    <row r="530" spans="1:17" x14ac:dyDescent="0.25">
      <c r="A530" s="27"/>
      <c r="B530" s="26"/>
      <c r="E530" s="26"/>
      <c r="H530" s="26"/>
      <c r="K530" s="26"/>
      <c r="N530" s="26"/>
      <c r="Q530" s="26"/>
    </row>
    <row r="531" spans="1:17" x14ac:dyDescent="0.25">
      <c r="A531" s="27"/>
      <c r="B531" s="26"/>
      <c r="E531" s="26"/>
      <c r="H531" s="26"/>
      <c r="K531" s="26"/>
      <c r="N531" s="26"/>
      <c r="Q531" s="26"/>
    </row>
    <row r="532" spans="1:17" x14ac:dyDescent="0.25">
      <c r="A532" s="27"/>
      <c r="B532" s="26"/>
      <c r="E532" s="26"/>
      <c r="H532" s="26"/>
      <c r="K532" s="26"/>
      <c r="N532" s="26"/>
      <c r="Q532" s="26"/>
    </row>
    <row r="533" spans="1:17" x14ac:dyDescent="0.25">
      <c r="A533" s="27"/>
      <c r="B533" s="26"/>
      <c r="E533" s="26"/>
      <c r="H533" s="26"/>
      <c r="K533" s="26"/>
      <c r="N533" s="26"/>
      <c r="Q533" s="26"/>
    </row>
    <row r="534" spans="1:17" x14ac:dyDescent="0.25">
      <c r="A534" s="27"/>
      <c r="B534" s="26"/>
      <c r="E534" s="26"/>
      <c r="H534" s="26"/>
      <c r="K534" s="26"/>
      <c r="N534" s="26"/>
      <c r="Q534" s="26"/>
    </row>
    <row r="535" spans="1:17" x14ac:dyDescent="0.25">
      <c r="A535" s="27"/>
      <c r="B535" s="26"/>
      <c r="E535" s="26"/>
      <c r="H535" s="26"/>
      <c r="K535" s="26"/>
      <c r="N535" s="26"/>
      <c r="Q535" s="26"/>
    </row>
    <row r="536" spans="1:17" x14ac:dyDescent="0.25">
      <c r="A536" s="27"/>
      <c r="B536" s="26"/>
      <c r="E536" s="26"/>
      <c r="H536" s="26"/>
      <c r="K536" s="26"/>
      <c r="N536" s="26"/>
      <c r="Q536" s="26"/>
    </row>
    <row r="537" spans="1:17" x14ac:dyDescent="0.25">
      <c r="A537" s="27"/>
      <c r="B537" s="26"/>
      <c r="E537" s="26"/>
      <c r="H537" s="26"/>
      <c r="K537" s="26"/>
      <c r="N537" s="26"/>
      <c r="Q537" s="26"/>
    </row>
    <row r="538" spans="1:17" x14ac:dyDescent="0.25">
      <c r="A538" s="27"/>
      <c r="B538" s="26"/>
      <c r="E538" s="26"/>
      <c r="H538" s="26"/>
      <c r="K538" s="26"/>
      <c r="N538" s="26"/>
      <c r="Q538" s="26"/>
    </row>
    <row r="539" spans="1:17" x14ac:dyDescent="0.25">
      <c r="A539" s="27"/>
      <c r="B539" s="26"/>
      <c r="E539" s="26"/>
      <c r="H539" s="26"/>
      <c r="K539" s="26"/>
      <c r="N539" s="26"/>
      <c r="Q539" s="26"/>
    </row>
    <row r="540" spans="1:17" x14ac:dyDescent="0.25">
      <c r="A540" s="27"/>
      <c r="B540" s="26"/>
      <c r="E540" s="26"/>
      <c r="H540" s="26"/>
      <c r="K540" s="26"/>
      <c r="N540" s="26"/>
      <c r="Q540" s="26"/>
    </row>
    <row r="541" spans="1:17" x14ac:dyDescent="0.25">
      <c r="A541" s="27"/>
      <c r="B541" s="26"/>
      <c r="E541" s="26"/>
      <c r="H541" s="26"/>
      <c r="K541" s="26"/>
      <c r="N541" s="26"/>
      <c r="Q541" s="26"/>
    </row>
    <row r="542" spans="1:17" x14ac:dyDescent="0.25">
      <c r="A542" s="27"/>
      <c r="B542" s="26"/>
      <c r="E542" s="26"/>
      <c r="H542" s="26"/>
      <c r="K542" s="26"/>
      <c r="N542" s="26"/>
      <c r="Q542" s="26"/>
    </row>
    <row r="543" spans="1:17" x14ac:dyDescent="0.25">
      <c r="A543" s="27"/>
      <c r="B543" s="26"/>
      <c r="E543" s="26"/>
      <c r="H543" s="26"/>
      <c r="K543" s="26"/>
      <c r="N543" s="26"/>
      <c r="Q543" s="26"/>
    </row>
    <row r="544" spans="1:17" x14ac:dyDescent="0.25">
      <c r="A544" s="27"/>
      <c r="B544" s="26"/>
      <c r="E544" s="26"/>
      <c r="H544" s="26"/>
      <c r="K544" s="26"/>
      <c r="N544" s="26"/>
      <c r="Q544" s="26"/>
    </row>
    <row r="545" spans="1:17" x14ac:dyDescent="0.25">
      <c r="A545" s="27"/>
      <c r="B545" s="26"/>
      <c r="E545" s="26"/>
      <c r="H545" s="26"/>
      <c r="K545" s="26"/>
      <c r="N545" s="26"/>
      <c r="Q545" s="26"/>
    </row>
    <row r="546" spans="1:17" x14ac:dyDescent="0.25">
      <c r="A546" s="27"/>
      <c r="B546" s="26"/>
      <c r="E546" s="26"/>
      <c r="H546" s="26"/>
      <c r="K546" s="26"/>
      <c r="N546" s="26"/>
      <c r="Q546" s="26"/>
    </row>
    <row r="547" spans="1:17" x14ac:dyDescent="0.25">
      <c r="A547" s="27"/>
      <c r="B547" s="26"/>
      <c r="E547" s="26"/>
      <c r="H547" s="26"/>
      <c r="K547" s="26"/>
      <c r="N547" s="26"/>
      <c r="Q547" s="26"/>
    </row>
    <row r="548" spans="1:17" x14ac:dyDescent="0.25">
      <c r="A548" s="27"/>
      <c r="B548" s="26"/>
      <c r="E548" s="26"/>
      <c r="H548" s="26"/>
      <c r="K548" s="26"/>
      <c r="N548" s="26"/>
      <c r="Q548" s="26"/>
    </row>
    <row r="549" spans="1:17" x14ac:dyDescent="0.25">
      <c r="A549" s="27"/>
      <c r="B549" s="26"/>
      <c r="E549" s="26"/>
      <c r="H549" s="26"/>
      <c r="K549" s="26"/>
      <c r="N549" s="26"/>
      <c r="Q549" s="26"/>
    </row>
    <row r="550" spans="1:17" x14ac:dyDescent="0.25">
      <c r="A550" s="27"/>
      <c r="B550" s="26"/>
      <c r="E550" s="26"/>
      <c r="H550" s="26"/>
      <c r="K550" s="26"/>
      <c r="N550" s="26"/>
      <c r="Q550" s="26"/>
    </row>
    <row r="551" spans="1:17" x14ac:dyDescent="0.25">
      <c r="A551" s="27"/>
      <c r="B551" s="26"/>
      <c r="E551" s="26"/>
      <c r="H551" s="26"/>
      <c r="K551" s="26"/>
      <c r="N551" s="26"/>
      <c r="Q551" s="26"/>
    </row>
    <row r="552" spans="1:17" x14ac:dyDescent="0.25">
      <c r="A552" s="27"/>
      <c r="B552" s="26"/>
      <c r="E552" s="26"/>
      <c r="H552" s="26"/>
      <c r="K552" s="26"/>
      <c r="N552" s="26"/>
      <c r="Q552" s="26"/>
    </row>
    <row r="553" spans="1:17" x14ac:dyDescent="0.25">
      <c r="A553" s="27"/>
      <c r="B553" s="26"/>
      <c r="E553" s="26"/>
      <c r="H553" s="26"/>
      <c r="K553" s="26"/>
      <c r="N553" s="26"/>
      <c r="Q553" s="26"/>
    </row>
    <row r="554" spans="1:17" x14ac:dyDescent="0.25">
      <c r="A554" s="27"/>
      <c r="B554" s="26"/>
      <c r="E554" s="26"/>
      <c r="H554" s="26"/>
      <c r="K554" s="26"/>
      <c r="N554" s="26"/>
      <c r="Q554" s="26"/>
    </row>
    <row r="555" spans="1:17" x14ac:dyDescent="0.25">
      <c r="A555" s="27"/>
      <c r="B555" s="26"/>
      <c r="E555" s="26"/>
      <c r="H555" s="26"/>
      <c r="K555" s="26"/>
      <c r="N555" s="26"/>
      <c r="Q555" s="26"/>
    </row>
    <row r="556" spans="1:17" x14ac:dyDescent="0.25">
      <c r="A556" s="27"/>
      <c r="B556" s="26"/>
      <c r="E556" s="26"/>
      <c r="H556" s="26"/>
      <c r="K556" s="26"/>
      <c r="N556" s="26"/>
      <c r="Q556" s="26"/>
    </row>
    <row r="557" spans="1:17" x14ac:dyDescent="0.25">
      <c r="A557" s="27"/>
      <c r="B557" s="26"/>
      <c r="E557" s="26"/>
      <c r="H557" s="26"/>
      <c r="K557" s="26"/>
      <c r="N557" s="26"/>
      <c r="Q557" s="26"/>
    </row>
    <row r="558" spans="1:17" x14ac:dyDescent="0.25">
      <c r="A558" s="27"/>
      <c r="B558" s="26"/>
      <c r="E558" s="26"/>
      <c r="H558" s="26"/>
      <c r="K558" s="26"/>
      <c r="N558" s="26"/>
      <c r="Q558" s="26"/>
    </row>
    <row r="559" spans="1:17" x14ac:dyDescent="0.25">
      <c r="A559" s="27"/>
      <c r="B559" s="26"/>
      <c r="E559" s="26"/>
      <c r="H559" s="26"/>
      <c r="K559" s="26"/>
      <c r="N559" s="26"/>
      <c r="Q559" s="26"/>
    </row>
    <row r="560" spans="1:17" x14ac:dyDescent="0.25">
      <c r="A560" s="27"/>
      <c r="B560" s="26"/>
      <c r="E560" s="26"/>
      <c r="H560" s="26"/>
      <c r="K560" s="26"/>
      <c r="N560" s="26"/>
      <c r="Q560" s="26"/>
    </row>
    <row r="561" spans="1:17" x14ac:dyDescent="0.25">
      <c r="A561" s="27"/>
      <c r="B561" s="26"/>
      <c r="E561" s="26"/>
      <c r="H561" s="26"/>
      <c r="K561" s="26"/>
      <c r="N561" s="26"/>
      <c r="Q561" s="26"/>
    </row>
    <row r="562" spans="1:17" x14ac:dyDescent="0.25">
      <c r="A562" s="27"/>
      <c r="B562" s="26"/>
      <c r="E562" s="26"/>
      <c r="H562" s="26"/>
      <c r="K562" s="26"/>
      <c r="N562" s="26"/>
      <c r="Q562" s="26"/>
    </row>
    <row r="563" spans="1:17" x14ac:dyDescent="0.25">
      <c r="A563" s="27"/>
      <c r="B563" s="26"/>
      <c r="E563" s="26"/>
      <c r="H563" s="26"/>
      <c r="K563" s="26"/>
      <c r="N563" s="26"/>
      <c r="Q563" s="26"/>
    </row>
    <row r="564" spans="1:17" x14ac:dyDescent="0.25">
      <c r="A564" s="27"/>
      <c r="B564" s="26"/>
      <c r="E564" s="26"/>
      <c r="H564" s="26"/>
      <c r="K564" s="26"/>
      <c r="N564" s="26"/>
      <c r="Q564" s="26"/>
    </row>
    <row r="565" spans="1:17" x14ac:dyDescent="0.25">
      <c r="A565" s="27"/>
      <c r="B565" s="26"/>
      <c r="E565" s="26"/>
      <c r="H565" s="26"/>
      <c r="K565" s="26"/>
      <c r="N565" s="26"/>
      <c r="Q565" s="26"/>
    </row>
    <row r="566" spans="1:17" x14ac:dyDescent="0.25">
      <c r="A566" s="27"/>
      <c r="B566" s="26"/>
      <c r="E566" s="26"/>
      <c r="H566" s="26"/>
      <c r="K566" s="26"/>
      <c r="N566" s="26"/>
      <c r="Q566" s="26"/>
    </row>
    <row r="567" spans="1:17" x14ac:dyDescent="0.25">
      <c r="A567" s="27"/>
      <c r="B567" s="26"/>
      <c r="E567" s="26"/>
      <c r="H567" s="26"/>
      <c r="K567" s="26"/>
      <c r="N567" s="26"/>
      <c r="Q567" s="26"/>
    </row>
    <row r="568" spans="1:17" x14ac:dyDescent="0.25">
      <c r="A568" s="27"/>
      <c r="B568" s="26"/>
      <c r="E568" s="26"/>
      <c r="H568" s="26"/>
      <c r="K568" s="26"/>
      <c r="N568" s="26"/>
      <c r="Q568" s="26"/>
    </row>
    <row r="569" spans="1:17" x14ac:dyDescent="0.25">
      <c r="A569" s="27"/>
      <c r="B569" s="26"/>
      <c r="E569" s="26"/>
      <c r="H569" s="26"/>
      <c r="K569" s="26"/>
      <c r="N569" s="26"/>
      <c r="Q569" s="26"/>
    </row>
    <row r="570" spans="1:17" x14ac:dyDescent="0.25">
      <c r="A570" s="27"/>
      <c r="B570" s="26"/>
      <c r="E570" s="26"/>
      <c r="H570" s="26"/>
      <c r="K570" s="26"/>
      <c r="N570" s="26"/>
      <c r="Q570" s="26"/>
    </row>
    <row r="571" spans="1:17" x14ac:dyDescent="0.25">
      <c r="A571" s="27"/>
      <c r="B571" s="26"/>
      <c r="E571" s="26"/>
      <c r="H571" s="26"/>
      <c r="K571" s="26"/>
      <c r="N571" s="26"/>
      <c r="Q571" s="26"/>
    </row>
    <row r="572" spans="1:17" x14ac:dyDescent="0.25">
      <c r="A572" s="27"/>
      <c r="B572" s="26"/>
      <c r="E572" s="26"/>
      <c r="H572" s="26"/>
      <c r="K572" s="26"/>
      <c r="N572" s="26"/>
      <c r="Q572" s="26"/>
    </row>
    <row r="573" spans="1:17" x14ac:dyDescent="0.25">
      <c r="A573" s="27"/>
      <c r="B573" s="26"/>
      <c r="E573" s="26"/>
      <c r="H573" s="26"/>
      <c r="K573" s="26"/>
      <c r="N573" s="26"/>
      <c r="Q573" s="26"/>
    </row>
    <row r="574" spans="1:17" x14ac:dyDescent="0.25">
      <c r="A574" s="27"/>
      <c r="B574" s="26"/>
      <c r="E574" s="26"/>
      <c r="H574" s="26"/>
      <c r="K574" s="26"/>
      <c r="N574" s="26"/>
      <c r="Q574" s="26"/>
    </row>
    <row r="575" spans="1:17" x14ac:dyDescent="0.25">
      <c r="A575" s="27"/>
      <c r="B575" s="26"/>
      <c r="E575" s="26"/>
      <c r="H575" s="26"/>
      <c r="K575" s="26"/>
      <c r="N575" s="26"/>
      <c r="Q575" s="26"/>
    </row>
    <row r="576" spans="1:17" x14ac:dyDescent="0.25">
      <c r="A576" s="27"/>
      <c r="B576" s="26"/>
      <c r="E576" s="26"/>
      <c r="H576" s="26"/>
      <c r="K576" s="26"/>
      <c r="N576" s="26"/>
      <c r="Q576" s="26"/>
    </row>
    <row r="577" spans="1:17" x14ac:dyDescent="0.25">
      <c r="A577" s="27"/>
      <c r="B577" s="26"/>
      <c r="E577" s="26"/>
      <c r="H577" s="26"/>
      <c r="K577" s="26"/>
      <c r="N577" s="26"/>
      <c r="Q577" s="26"/>
    </row>
    <row r="578" spans="1:17" x14ac:dyDescent="0.25">
      <c r="A578" s="27"/>
      <c r="B578" s="26"/>
      <c r="E578" s="26"/>
      <c r="H578" s="26"/>
      <c r="K578" s="26"/>
      <c r="N578" s="26"/>
      <c r="Q578" s="26"/>
    </row>
    <row r="579" spans="1:17" x14ac:dyDescent="0.25">
      <c r="A579" s="27"/>
      <c r="B579" s="26"/>
      <c r="E579" s="26"/>
      <c r="H579" s="26"/>
      <c r="K579" s="26"/>
      <c r="N579" s="26"/>
      <c r="Q579" s="26"/>
    </row>
    <row r="580" spans="1:17" x14ac:dyDescent="0.25">
      <c r="A580" s="27"/>
      <c r="B580" s="26"/>
      <c r="E580" s="26"/>
      <c r="H580" s="26"/>
      <c r="K580" s="26"/>
      <c r="N580" s="26"/>
      <c r="Q580" s="26"/>
    </row>
    <row r="581" spans="1:17" x14ac:dyDescent="0.25">
      <c r="A581" s="27"/>
      <c r="B581" s="26"/>
      <c r="E581" s="26"/>
      <c r="H581" s="26"/>
      <c r="K581" s="26"/>
      <c r="N581" s="26"/>
      <c r="Q581" s="26"/>
    </row>
    <row r="582" spans="1:17" x14ac:dyDescent="0.25">
      <c r="A582" s="27"/>
      <c r="B582" s="26"/>
      <c r="E582" s="26"/>
      <c r="H582" s="26"/>
      <c r="K582" s="26"/>
      <c r="N582" s="26"/>
      <c r="Q582" s="26"/>
    </row>
    <row r="583" spans="1:17" x14ac:dyDescent="0.25">
      <c r="A583" s="27"/>
      <c r="B583" s="26"/>
      <c r="E583" s="26"/>
      <c r="H583" s="26"/>
      <c r="K583" s="26"/>
      <c r="N583" s="26"/>
      <c r="Q583" s="26"/>
    </row>
    <row r="584" spans="1:17" x14ac:dyDescent="0.25">
      <c r="A584" s="27"/>
      <c r="B584" s="26"/>
      <c r="E584" s="26"/>
      <c r="H584" s="26"/>
      <c r="K584" s="26"/>
      <c r="N584" s="26"/>
      <c r="Q584" s="26"/>
    </row>
    <row r="585" spans="1:17" x14ac:dyDescent="0.25">
      <c r="A585" s="27"/>
      <c r="B585" s="26"/>
      <c r="E585" s="26"/>
      <c r="H585" s="26"/>
      <c r="K585" s="26"/>
      <c r="N585" s="26"/>
      <c r="Q585" s="26"/>
    </row>
    <row r="586" spans="1:17" x14ac:dyDescent="0.25">
      <c r="A586" s="27"/>
      <c r="B586" s="26"/>
      <c r="E586" s="26"/>
      <c r="H586" s="26"/>
      <c r="K586" s="26"/>
      <c r="N586" s="26"/>
      <c r="Q586" s="26"/>
    </row>
    <row r="587" spans="1:17" x14ac:dyDescent="0.25">
      <c r="A587" s="27"/>
      <c r="B587" s="26"/>
      <c r="E587" s="26"/>
      <c r="H587" s="26"/>
      <c r="K587" s="26"/>
      <c r="N587" s="26"/>
      <c r="Q587" s="26"/>
    </row>
    <row r="588" spans="1:17" x14ac:dyDescent="0.25">
      <c r="A588" s="27"/>
      <c r="B588" s="26"/>
      <c r="E588" s="26"/>
      <c r="H588" s="26"/>
      <c r="K588" s="26"/>
      <c r="N588" s="26"/>
      <c r="Q588" s="26"/>
    </row>
    <row r="589" spans="1:17" x14ac:dyDescent="0.25">
      <c r="A589" s="27"/>
      <c r="B589" s="26"/>
      <c r="E589" s="26"/>
      <c r="H589" s="26"/>
      <c r="K589" s="26"/>
      <c r="N589" s="26"/>
      <c r="Q589" s="26"/>
    </row>
    <row r="590" spans="1:17" x14ac:dyDescent="0.25">
      <c r="A590" s="27"/>
      <c r="B590" s="26"/>
      <c r="E590" s="26"/>
      <c r="H590" s="26"/>
      <c r="K590" s="26"/>
      <c r="N590" s="26"/>
      <c r="Q590" s="26"/>
    </row>
    <row r="591" spans="1:17" x14ac:dyDescent="0.25">
      <c r="A591" s="27"/>
      <c r="B591" s="26"/>
      <c r="E591" s="26"/>
      <c r="H591" s="26"/>
      <c r="K591" s="26"/>
      <c r="N591" s="26"/>
      <c r="Q591" s="26"/>
    </row>
    <row r="592" spans="1:17" x14ac:dyDescent="0.25">
      <c r="A592" s="27"/>
      <c r="B592" s="26"/>
      <c r="E592" s="26"/>
      <c r="H592" s="26"/>
      <c r="K592" s="26"/>
      <c r="N592" s="26"/>
      <c r="Q592" s="26"/>
    </row>
    <row r="593" spans="1:17" x14ac:dyDescent="0.25">
      <c r="A593" s="27"/>
      <c r="B593" s="26"/>
      <c r="E593" s="26"/>
      <c r="H593" s="26"/>
      <c r="K593" s="26"/>
      <c r="N593" s="26"/>
      <c r="Q593" s="26"/>
    </row>
    <row r="594" spans="1:17" x14ac:dyDescent="0.25">
      <c r="A594" s="27"/>
      <c r="B594" s="26"/>
      <c r="E594" s="26"/>
      <c r="H594" s="26"/>
      <c r="K594" s="26"/>
      <c r="N594" s="26"/>
      <c r="Q594" s="26"/>
    </row>
    <row r="595" spans="1:17" x14ac:dyDescent="0.25">
      <c r="A595" s="27"/>
      <c r="B595" s="26"/>
      <c r="E595" s="26"/>
      <c r="H595" s="26"/>
      <c r="K595" s="26"/>
      <c r="N595" s="26"/>
      <c r="Q595" s="26"/>
    </row>
    <row r="596" spans="1:17" x14ac:dyDescent="0.25">
      <c r="A596" s="27"/>
      <c r="B596" s="26"/>
      <c r="E596" s="26"/>
      <c r="H596" s="26"/>
      <c r="K596" s="26"/>
      <c r="N596" s="26"/>
      <c r="Q596" s="26"/>
    </row>
    <row r="597" spans="1:17" x14ac:dyDescent="0.25">
      <c r="A597" s="27"/>
      <c r="B597" s="26"/>
      <c r="E597" s="26"/>
      <c r="H597" s="26"/>
      <c r="K597" s="26"/>
      <c r="N597" s="26"/>
      <c r="Q597" s="26"/>
    </row>
    <row r="598" spans="1:17" x14ac:dyDescent="0.25">
      <c r="A598" s="27"/>
      <c r="B598" s="26"/>
      <c r="E598" s="26"/>
      <c r="H598" s="26"/>
      <c r="K598" s="26"/>
      <c r="N598" s="26"/>
      <c r="Q598" s="26"/>
    </row>
    <row r="599" spans="1:17" x14ac:dyDescent="0.25">
      <c r="A599" s="27"/>
      <c r="B599" s="26"/>
      <c r="E599" s="26"/>
      <c r="H599" s="26"/>
      <c r="K599" s="26"/>
      <c r="N599" s="26"/>
      <c r="Q599" s="26"/>
    </row>
    <row r="600" spans="1:17" x14ac:dyDescent="0.25">
      <c r="A600" s="27"/>
      <c r="B600" s="26"/>
      <c r="E600" s="26"/>
      <c r="H600" s="26"/>
      <c r="K600" s="26"/>
      <c r="N600" s="26"/>
      <c r="Q600" s="26"/>
    </row>
    <row r="601" spans="1:17" x14ac:dyDescent="0.25">
      <c r="A601" s="27"/>
      <c r="B601" s="26"/>
      <c r="E601" s="26"/>
      <c r="H601" s="26"/>
      <c r="K601" s="26"/>
      <c r="N601" s="26"/>
      <c r="Q601" s="26"/>
    </row>
    <row r="602" spans="1:17" x14ac:dyDescent="0.25">
      <c r="A602" s="27"/>
      <c r="B602" s="26"/>
      <c r="E602" s="26"/>
      <c r="H602" s="26"/>
      <c r="K602" s="26"/>
      <c r="N602" s="26"/>
      <c r="Q602" s="26"/>
    </row>
    <row r="603" spans="1:17" x14ac:dyDescent="0.25">
      <c r="A603" s="27"/>
      <c r="B603" s="26"/>
      <c r="E603" s="26"/>
      <c r="H603" s="26"/>
      <c r="K603" s="26"/>
      <c r="N603" s="26"/>
      <c r="Q603" s="26"/>
    </row>
    <row r="604" spans="1:17" x14ac:dyDescent="0.25">
      <c r="A604" s="27"/>
      <c r="B604" s="26"/>
      <c r="E604" s="26"/>
      <c r="H604" s="26"/>
      <c r="K604" s="26"/>
      <c r="N604" s="26"/>
      <c r="Q604" s="26"/>
    </row>
    <row r="605" spans="1:17" x14ac:dyDescent="0.25">
      <c r="A605" s="27"/>
      <c r="B605" s="26"/>
      <c r="E605" s="26"/>
      <c r="H605" s="26"/>
      <c r="K605" s="26"/>
      <c r="N605" s="26"/>
      <c r="Q605" s="26"/>
    </row>
    <row r="606" spans="1:17" x14ac:dyDescent="0.25">
      <c r="A606" s="27"/>
      <c r="B606" s="26"/>
      <c r="E606" s="26"/>
      <c r="H606" s="26"/>
      <c r="K606" s="26"/>
      <c r="N606" s="26"/>
      <c r="Q606" s="26"/>
    </row>
    <row r="607" spans="1:17" x14ac:dyDescent="0.25">
      <c r="A607" s="27"/>
      <c r="B607" s="26"/>
      <c r="E607" s="26"/>
      <c r="H607" s="26"/>
      <c r="K607" s="26"/>
      <c r="N607" s="26"/>
      <c r="Q607" s="26"/>
    </row>
    <row r="608" spans="1:17" x14ac:dyDescent="0.25">
      <c r="A608" s="27"/>
      <c r="B608" s="26"/>
      <c r="E608" s="26"/>
      <c r="H608" s="26"/>
      <c r="K608" s="26"/>
      <c r="N608" s="26"/>
      <c r="Q608" s="26"/>
    </row>
    <row r="609" spans="1:17" x14ac:dyDescent="0.25">
      <c r="A609" s="27"/>
      <c r="B609" s="26"/>
      <c r="E609" s="26"/>
      <c r="H609" s="26"/>
      <c r="K609" s="26"/>
      <c r="N609" s="26"/>
      <c r="Q609" s="26"/>
    </row>
    <row r="610" spans="1:17" x14ac:dyDescent="0.25">
      <c r="A610" s="27"/>
      <c r="B610" s="26"/>
      <c r="E610" s="26"/>
      <c r="H610" s="26"/>
      <c r="K610" s="26"/>
      <c r="N610" s="26"/>
      <c r="Q610" s="26"/>
    </row>
    <row r="611" spans="1:17" x14ac:dyDescent="0.25">
      <c r="A611" s="27"/>
      <c r="B611" s="26"/>
      <c r="E611" s="26"/>
      <c r="H611" s="26"/>
      <c r="K611" s="26"/>
      <c r="N611" s="26"/>
      <c r="Q611" s="26"/>
    </row>
    <row r="612" spans="1:17" x14ac:dyDescent="0.25">
      <c r="A612" s="27"/>
      <c r="B612" s="26"/>
      <c r="E612" s="26"/>
      <c r="H612" s="26"/>
      <c r="K612" s="26"/>
      <c r="N612" s="26"/>
      <c r="Q612" s="26"/>
    </row>
    <row r="613" spans="1:17" x14ac:dyDescent="0.25">
      <c r="A613" s="27"/>
      <c r="B613" s="26"/>
      <c r="E613" s="26"/>
      <c r="H613" s="26"/>
      <c r="K613" s="26"/>
      <c r="N613" s="26"/>
      <c r="Q613" s="26"/>
    </row>
    <row r="614" spans="1:17" x14ac:dyDescent="0.25">
      <c r="A614" s="27"/>
      <c r="B614" s="26"/>
      <c r="E614" s="26"/>
      <c r="H614" s="26"/>
      <c r="K614" s="26"/>
      <c r="N614" s="26"/>
      <c r="Q614" s="26"/>
    </row>
    <row r="615" spans="1:17" x14ac:dyDescent="0.25">
      <c r="A615" s="27"/>
      <c r="B615" s="26"/>
      <c r="E615" s="26"/>
      <c r="H615" s="26"/>
      <c r="K615" s="26"/>
      <c r="N615" s="26"/>
      <c r="Q615" s="26"/>
    </row>
    <row r="616" spans="1:17" x14ac:dyDescent="0.25">
      <c r="A616" s="27"/>
      <c r="B616" s="26"/>
      <c r="E616" s="26"/>
      <c r="H616" s="26"/>
      <c r="K616" s="26"/>
      <c r="N616" s="26"/>
      <c r="Q616" s="26"/>
    </row>
    <row r="617" spans="1:17" x14ac:dyDescent="0.25">
      <c r="A617" s="27"/>
      <c r="B617" s="26"/>
      <c r="E617" s="26"/>
      <c r="H617" s="26"/>
      <c r="K617" s="26"/>
      <c r="N617" s="26"/>
      <c r="Q617" s="26"/>
    </row>
    <row r="618" spans="1:17" x14ac:dyDescent="0.25">
      <c r="A618" s="27"/>
      <c r="B618" s="26"/>
      <c r="E618" s="26"/>
      <c r="H618" s="26"/>
      <c r="K618" s="26"/>
      <c r="N618" s="26"/>
      <c r="Q618" s="26"/>
    </row>
    <row r="619" spans="1:17" x14ac:dyDescent="0.25">
      <c r="A619" s="27"/>
      <c r="B619" s="26"/>
      <c r="E619" s="26"/>
      <c r="H619" s="26"/>
      <c r="K619" s="26"/>
      <c r="N619" s="26"/>
      <c r="Q619" s="26"/>
    </row>
    <row r="620" spans="1:17" x14ac:dyDescent="0.25">
      <c r="A620" s="27"/>
      <c r="B620" s="26"/>
      <c r="E620" s="26"/>
      <c r="H620" s="26"/>
      <c r="K620" s="26"/>
      <c r="N620" s="26"/>
      <c r="Q620" s="26"/>
    </row>
    <row r="621" spans="1:17" x14ac:dyDescent="0.25">
      <c r="A621" s="27"/>
      <c r="B621" s="26"/>
      <c r="E621" s="26"/>
      <c r="H621" s="26"/>
      <c r="K621" s="26"/>
      <c r="N621" s="26"/>
      <c r="Q621" s="26"/>
    </row>
    <row r="622" spans="1:17" x14ac:dyDescent="0.25">
      <c r="A622" s="27"/>
      <c r="B622" s="26"/>
      <c r="E622" s="26"/>
      <c r="H622" s="26"/>
      <c r="K622" s="26"/>
      <c r="N622" s="26"/>
      <c r="Q622" s="26"/>
    </row>
    <row r="623" spans="1:17" x14ac:dyDescent="0.25">
      <c r="A623" s="27"/>
      <c r="B623" s="26"/>
      <c r="E623" s="26"/>
      <c r="H623" s="26"/>
      <c r="K623" s="26"/>
      <c r="N623" s="26"/>
      <c r="Q623" s="26"/>
    </row>
    <row r="624" spans="1:17" x14ac:dyDescent="0.25">
      <c r="A624" s="27"/>
      <c r="B624" s="26"/>
      <c r="E624" s="26"/>
      <c r="H624" s="26"/>
      <c r="K624" s="26"/>
      <c r="N624" s="26"/>
      <c r="Q624" s="26"/>
    </row>
    <row r="625" spans="1:17" x14ac:dyDescent="0.25">
      <c r="A625" s="27"/>
      <c r="B625" s="26"/>
      <c r="E625" s="26"/>
      <c r="H625" s="26"/>
      <c r="K625" s="26"/>
      <c r="N625" s="26"/>
      <c r="Q625" s="26"/>
    </row>
    <row r="626" spans="1:17" x14ac:dyDescent="0.25">
      <c r="A626" s="27"/>
      <c r="B626" s="26"/>
      <c r="E626" s="26"/>
      <c r="H626" s="26"/>
      <c r="K626" s="26"/>
      <c r="N626" s="26"/>
      <c r="Q626" s="26"/>
    </row>
    <row r="627" spans="1:17" x14ac:dyDescent="0.25">
      <c r="A627" s="27"/>
      <c r="B627" s="26"/>
      <c r="E627" s="26"/>
      <c r="H627" s="26"/>
      <c r="K627" s="26"/>
      <c r="N627" s="26"/>
      <c r="Q627" s="26"/>
    </row>
    <row r="628" spans="1:17" x14ac:dyDescent="0.25">
      <c r="A628" s="27"/>
      <c r="B628" s="26"/>
      <c r="E628" s="26"/>
      <c r="H628" s="26"/>
      <c r="K628" s="26"/>
      <c r="N628" s="26"/>
      <c r="Q628" s="26"/>
    </row>
    <row r="629" spans="1:17" x14ac:dyDescent="0.25">
      <c r="A629" s="27"/>
      <c r="B629" s="26"/>
      <c r="E629" s="26"/>
      <c r="H629" s="26"/>
      <c r="K629" s="26"/>
      <c r="N629" s="26"/>
      <c r="Q629" s="26"/>
    </row>
    <row r="630" spans="1:17" x14ac:dyDescent="0.25">
      <c r="A630" s="27"/>
      <c r="B630" s="26"/>
      <c r="E630" s="26"/>
      <c r="H630" s="26"/>
      <c r="K630" s="26"/>
      <c r="N630" s="26"/>
      <c r="Q630" s="26"/>
    </row>
    <row r="631" spans="1:17" x14ac:dyDescent="0.25">
      <c r="A631" s="27"/>
      <c r="B631" s="26"/>
      <c r="E631" s="26"/>
      <c r="H631" s="26"/>
      <c r="K631" s="26"/>
      <c r="N631" s="26"/>
      <c r="Q631" s="26"/>
    </row>
    <row r="632" spans="1:17" x14ac:dyDescent="0.25">
      <c r="A632" s="27"/>
      <c r="B632" s="26"/>
      <c r="E632" s="26"/>
      <c r="H632" s="26"/>
      <c r="K632" s="26"/>
      <c r="N632" s="26"/>
      <c r="Q632" s="26"/>
    </row>
    <row r="633" spans="1:17" x14ac:dyDescent="0.25">
      <c r="A633" s="27"/>
      <c r="B633" s="26"/>
      <c r="E633" s="26"/>
      <c r="H633" s="26"/>
      <c r="K633" s="26"/>
      <c r="N633" s="26"/>
      <c r="Q633" s="26"/>
    </row>
    <row r="634" spans="1:17" x14ac:dyDescent="0.25">
      <c r="A634" s="27"/>
      <c r="B634" s="26"/>
      <c r="E634" s="26"/>
      <c r="H634" s="26"/>
      <c r="K634" s="26"/>
      <c r="N634" s="26"/>
      <c r="Q634" s="26"/>
    </row>
    <row r="635" spans="1:17" x14ac:dyDescent="0.25">
      <c r="A635" s="27"/>
      <c r="B635" s="26"/>
      <c r="E635" s="26"/>
      <c r="H635" s="26"/>
      <c r="K635" s="26"/>
      <c r="N635" s="26"/>
      <c r="Q635" s="26"/>
    </row>
    <row r="636" spans="1:17" x14ac:dyDescent="0.25">
      <c r="A636" s="27"/>
      <c r="B636" s="26"/>
      <c r="E636" s="26"/>
      <c r="H636" s="26"/>
      <c r="K636" s="26"/>
      <c r="N636" s="26"/>
      <c r="Q636" s="26"/>
    </row>
    <row r="637" spans="1:17" x14ac:dyDescent="0.25">
      <c r="A637" s="27"/>
      <c r="B637" s="26"/>
      <c r="E637" s="26"/>
      <c r="H637" s="26"/>
      <c r="K637" s="26"/>
      <c r="N637" s="26"/>
      <c r="Q637" s="26"/>
    </row>
    <row r="638" spans="1:17" x14ac:dyDescent="0.25">
      <c r="A638" s="27"/>
      <c r="B638" s="26"/>
      <c r="E638" s="26"/>
      <c r="H638" s="26"/>
      <c r="K638" s="26"/>
      <c r="N638" s="26"/>
      <c r="Q638" s="26"/>
    </row>
    <row r="639" spans="1:17" x14ac:dyDescent="0.25">
      <c r="A639" s="27"/>
      <c r="B639" s="26"/>
      <c r="E639" s="26"/>
      <c r="H639" s="26"/>
      <c r="K639" s="26"/>
      <c r="N639" s="26"/>
      <c r="Q639" s="26"/>
    </row>
    <row r="640" spans="1:17" x14ac:dyDescent="0.25">
      <c r="A640" s="27"/>
      <c r="B640" s="26"/>
      <c r="E640" s="26"/>
      <c r="H640" s="26"/>
      <c r="K640" s="26"/>
      <c r="N640" s="26"/>
      <c r="Q640" s="26"/>
    </row>
    <row r="641" spans="1:17" x14ac:dyDescent="0.25">
      <c r="A641" s="27"/>
      <c r="B641" s="26"/>
      <c r="E641" s="26"/>
      <c r="H641" s="26"/>
      <c r="K641" s="26"/>
      <c r="N641" s="26"/>
      <c r="Q641" s="26"/>
    </row>
    <row r="642" spans="1:17" x14ac:dyDescent="0.25">
      <c r="A642" s="27"/>
      <c r="B642" s="26"/>
      <c r="E642" s="26"/>
      <c r="H642" s="26"/>
      <c r="K642" s="26"/>
      <c r="N642" s="26"/>
      <c r="Q642" s="26"/>
    </row>
    <row r="643" spans="1:17" x14ac:dyDescent="0.25">
      <c r="A643" s="27"/>
      <c r="B643" s="26"/>
      <c r="E643" s="26"/>
      <c r="H643" s="26"/>
      <c r="K643" s="26"/>
      <c r="N643" s="26"/>
      <c r="Q643" s="26"/>
    </row>
    <row r="644" spans="1:17" x14ac:dyDescent="0.25">
      <c r="A644" s="27"/>
      <c r="B644" s="26"/>
      <c r="E644" s="26"/>
      <c r="H644" s="26"/>
      <c r="K644" s="26"/>
      <c r="N644" s="26"/>
      <c r="Q644" s="26"/>
    </row>
    <row r="645" spans="1:17" x14ac:dyDescent="0.25">
      <c r="A645" s="27"/>
      <c r="B645" s="26"/>
      <c r="E645" s="26"/>
      <c r="H645" s="26"/>
      <c r="K645" s="26"/>
      <c r="N645" s="26"/>
      <c r="Q645" s="26"/>
    </row>
    <row r="646" spans="1:17" x14ac:dyDescent="0.25">
      <c r="A646" s="27"/>
      <c r="B646" s="26"/>
      <c r="E646" s="26"/>
      <c r="H646" s="26"/>
      <c r="K646" s="26"/>
      <c r="N646" s="26"/>
      <c r="Q646" s="26"/>
    </row>
    <row r="647" spans="1:17" x14ac:dyDescent="0.25">
      <c r="A647" s="27"/>
      <c r="B647" s="26"/>
      <c r="E647" s="26"/>
      <c r="H647" s="26"/>
      <c r="K647" s="26"/>
      <c r="N647" s="26"/>
      <c r="Q647" s="26"/>
    </row>
    <row r="648" spans="1:17" x14ac:dyDescent="0.25">
      <c r="A648" s="27"/>
      <c r="B648" s="26"/>
      <c r="E648" s="26"/>
      <c r="H648" s="26"/>
      <c r="K648" s="26"/>
      <c r="N648" s="26"/>
      <c r="Q648" s="26"/>
    </row>
    <row r="649" spans="1:17" x14ac:dyDescent="0.25">
      <c r="A649" s="27"/>
      <c r="B649" s="26"/>
      <c r="E649" s="26"/>
      <c r="H649" s="26"/>
      <c r="K649" s="26"/>
      <c r="N649" s="26"/>
      <c r="Q649" s="26"/>
    </row>
    <row r="650" spans="1:17" x14ac:dyDescent="0.25">
      <c r="A650" s="27"/>
      <c r="B650" s="26"/>
      <c r="E650" s="26"/>
      <c r="H650" s="26"/>
      <c r="K650" s="26"/>
      <c r="N650" s="26"/>
      <c r="Q650" s="26"/>
    </row>
    <row r="651" spans="1:17" x14ac:dyDescent="0.25">
      <c r="A651" s="27"/>
      <c r="B651" s="26"/>
      <c r="E651" s="26"/>
      <c r="H651" s="26"/>
      <c r="K651" s="26"/>
      <c r="N651" s="26"/>
      <c r="Q651" s="26"/>
    </row>
    <row r="652" spans="1:17" x14ac:dyDescent="0.25">
      <c r="A652" s="27"/>
      <c r="B652" s="26"/>
      <c r="E652" s="26"/>
      <c r="H652" s="26"/>
      <c r="K652" s="26"/>
      <c r="N652" s="26"/>
      <c r="Q652" s="26"/>
    </row>
    <row r="653" spans="1:17" x14ac:dyDescent="0.25">
      <c r="A653" s="27"/>
      <c r="B653" s="26"/>
      <c r="E653" s="26"/>
      <c r="H653" s="26"/>
      <c r="K653" s="26"/>
      <c r="N653" s="26"/>
      <c r="Q653" s="26"/>
    </row>
    <row r="654" spans="1:17" x14ac:dyDescent="0.25">
      <c r="A654" s="27"/>
      <c r="B654" s="26"/>
      <c r="E654" s="26"/>
      <c r="H654" s="26"/>
      <c r="K654" s="26"/>
      <c r="N654" s="26"/>
      <c r="Q654" s="26"/>
    </row>
    <row r="655" spans="1:17" x14ac:dyDescent="0.25">
      <c r="A655" s="27"/>
      <c r="B655" s="26"/>
      <c r="E655" s="26"/>
      <c r="H655" s="26"/>
      <c r="K655" s="26"/>
      <c r="N655" s="26"/>
      <c r="Q655" s="26"/>
    </row>
    <row r="656" spans="1:17" x14ac:dyDescent="0.25">
      <c r="A656" s="27"/>
      <c r="B656" s="26"/>
      <c r="E656" s="26"/>
      <c r="H656" s="26"/>
      <c r="K656" s="26"/>
      <c r="N656" s="26"/>
      <c r="Q656" s="26"/>
    </row>
    <row r="657" spans="1:17" x14ac:dyDescent="0.25">
      <c r="A657" s="27"/>
      <c r="B657" s="26"/>
      <c r="E657" s="26"/>
      <c r="H657" s="26"/>
      <c r="K657" s="26"/>
      <c r="N657" s="26"/>
      <c r="Q657" s="26"/>
    </row>
    <row r="658" spans="1:17" x14ac:dyDescent="0.25">
      <c r="A658" s="27"/>
      <c r="B658" s="26"/>
      <c r="E658" s="26"/>
      <c r="H658" s="26"/>
      <c r="K658" s="26"/>
      <c r="N658" s="26"/>
      <c r="Q658" s="26"/>
    </row>
    <row r="659" spans="1:17" x14ac:dyDescent="0.25">
      <c r="A659" s="27"/>
      <c r="B659" s="26"/>
      <c r="E659" s="26"/>
      <c r="H659" s="26"/>
      <c r="K659" s="26"/>
      <c r="N659" s="26"/>
      <c r="Q659" s="26"/>
    </row>
    <row r="660" spans="1:17" x14ac:dyDescent="0.25">
      <c r="A660" s="27"/>
      <c r="B660" s="26"/>
      <c r="E660" s="26"/>
      <c r="H660" s="26"/>
      <c r="K660" s="26"/>
      <c r="N660" s="26"/>
      <c r="Q660" s="26"/>
    </row>
    <row r="661" spans="1:17" x14ac:dyDescent="0.25">
      <c r="A661" s="27"/>
      <c r="B661" s="26"/>
      <c r="E661" s="26"/>
      <c r="H661" s="26"/>
      <c r="K661" s="26"/>
      <c r="N661" s="26"/>
      <c r="Q661" s="26"/>
    </row>
    <row r="662" spans="1:17" x14ac:dyDescent="0.25">
      <c r="A662" s="27"/>
      <c r="B662" s="26"/>
      <c r="E662" s="26"/>
      <c r="H662" s="26"/>
      <c r="K662" s="26"/>
      <c r="N662" s="26"/>
      <c r="Q662" s="26"/>
    </row>
    <row r="663" spans="1:17" x14ac:dyDescent="0.25">
      <c r="A663" s="27"/>
      <c r="B663" s="26"/>
      <c r="E663" s="26"/>
      <c r="H663" s="26"/>
      <c r="K663" s="26"/>
      <c r="N663" s="26"/>
      <c r="Q663" s="26"/>
    </row>
    <row r="664" spans="1:17" x14ac:dyDescent="0.25">
      <c r="A664" s="27"/>
      <c r="B664" s="26"/>
      <c r="E664" s="26"/>
      <c r="H664" s="26"/>
      <c r="K664" s="26"/>
      <c r="N664" s="26"/>
      <c r="Q664" s="26"/>
    </row>
    <row r="665" spans="1:17" x14ac:dyDescent="0.25">
      <c r="A665" s="27"/>
      <c r="B665" s="26"/>
      <c r="E665" s="26"/>
      <c r="H665" s="26"/>
      <c r="K665" s="26"/>
      <c r="N665" s="26"/>
      <c r="Q665" s="26"/>
    </row>
    <row r="666" spans="1:17" x14ac:dyDescent="0.25">
      <c r="A666" s="27"/>
      <c r="B666" s="26"/>
      <c r="E666" s="26"/>
      <c r="H666" s="26"/>
      <c r="K666" s="26"/>
      <c r="N666" s="26"/>
      <c r="Q666" s="26"/>
    </row>
    <row r="667" spans="1:17" x14ac:dyDescent="0.25">
      <c r="A667" s="27"/>
      <c r="B667" s="26"/>
      <c r="E667" s="26"/>
      <c r="H667" s="26"/>
      <c r="K667" s="26"/>
      <c r="N667" s="26"/>
      <c r="Q667" s="26"/>
    </row>
    <row r="668" spans="1:17" x14ac:dyDescent="0.25">
      <c r="A668" s="27"/>
      <c r="B668" s="26"/>
      <c r="E668" s="26"/>
      <c r="H668" s="26"/>
      <c r="K668" s="26"/>
      <c r="N668" s="26"/>
      <c r="Q668" s="26"/>
    </row>
    <row r="669" spans="1:17" x14ac:dyDescent="0.25">
      <c r="A669" s="27"/>
      <c r="B669" s="26"/>
      <c r="E669" s="26"/>
      <c r="H669" s="26"/>
      <c r="K669" s="26"/>
      <c r="N669" s="26"/>
      <c r="Q669" s="26"/>
    </row>
    <row r="670" spans="1:17" x14ac:dyDescent="0.25">
      <c r="A670" s="27"/>
      <c r="B670" s="26"/>
      <c r="E670" s="26"/>
      <c r="H670" s="26"/>
      <c r="K670" s="26"/>
      <c r="N670" s="26"/>
      <c r="Q670" s="26"/>
    </row>
    <row r="671" spans="1:17" x14ac:dyDescent="0.25">
      <c r="A671" s="27"/>
      <c r="B671" s="26"/>
      <c r="E671" s="26"/>
      <c r="H671" s="26"/>
      <c r="K671" s="26"/>
      <c r="N671" s="26"/>
      <c r="Q671" s="26"/>
    </row>
    <row r="672" spans="1:17" x14ac:dyDescent="0.25">
      <c r="A672" s="27"/>
      <c r="B672" s="26"/>
      <c r="E672" s="26"/>
      <c r="H672" s="26"/>
      <c r="K672" s="26"/>
      <c r="N672" s="26"/>
      <c r="Q672" s="26"/>
    </row>
    <row r="673" spans="1:17" x14ac:dyDescent="0.25">
      <c r="A673" s="27"/>
      <c r="B673" s="26"/>
      <c r="E673" s="26"/>
      <c r="H673" s="26"/>
      <c r="K673" s="26"/>
      <c r="N673" s="26"/>
      <c r="Q673" s="26"/>
    </row>
    <row r="674" spans="1:17" x14ac:dyDescent="0.25">
      <c r="A674" s="27"/>
      <c r="B674" s="26"/>
      <c r="E674" s="26"/>
      <c r="H674" s="26"/>
      <c r="K674" s="26"/>
      <c r="N674" s="26"/>
      <c r="Q674" s="26"/>
    </row>
    <row r="675" spans="1:17" x14ac:dyDescent="0.25">
      <c r="A675" s="27"/>
      <c r="B675" s="26"/>
      <c r="E675" s="26"/>
      <c r="H675" s="26"/>
      <c r="K675" s="26"/>
      <c r="N675" s="26"/>
      <c r="Q675" s="26"/>
    </row>
    <row r="676" spans="1:17" x14ac:dyDescent="0.25">
      <c r="A676" s="27"/>
      <c r="B676" s="26"/>
      <c r="E676" s="26"/>
      <c r="H676" s="26"/>
      <c r="K676" s="26"/>
      <c r="N676" s="26"/>
      <c r="Q676" s="26"/>
    </row>
    <row r="677" spans="1:17" x14ac:dyDescent="0.25">
      <c r="A677" s="27"/>
      <c r="B677" s="26"/>
      <c r="E677" s="26"/>
      <c r="H677" s="26"/>
      <c r="K677" s="26"/>
      <c r="N677" s="26"/>
      <c r="Q677" s="26"/>
    </row>
    <row r="678" spans="1:17" x14ac:dyDescent="0.25">
      <c r="A678" s="27"/>
      <c r="B678" s="26"/>
      <c r="E678" s="26"/>
      <c r="H678" s="26"/>
      <c r="K678" s="26"/>
      <c r="N678" s="26"/>
      <c r="Q678" s="26"/>
    </row>
    <row r="679" spans="1:17" x14ac:dyDescent="0.25">
      <c r="A679" s="27"/>
      <c r="B679" s="26"/>
      <c r="E679" s="26"/>
      <c r="H679" s="26"/>
      <c r="K679" s="26"/>
      <c r="N679" s="26"/>
      <c r="Q679" s="26"/>
    </row>
    <row r="680" spans="1:17" x14ac:dyDescent="0.25">
      <c r="A680" s="27"/>
      <c r="B680" s="26"/>
      <c r="E680" s="26"/>
      <c r="H680" s="26"/>
      <c r="K680" s="26"/>
      <c r="N680" s="26"/>
      <c r="Q680" s="26"/>
    </row>
    <row r="681" spans="1:17" x14ac:dyDescent="0.25">
      <c r="A681" s="27"/>
      <c r="B681" s="26"/>
      <c r="E681" s="26"/>
      <c r="H681" s="26"/>
      <c r="K681" s="26"/>
      <c r="N681" s="26"/>
      <c r="Q681" s="26"/>
    </row>
    <row r="682" spans="1:17" x14ac:dyDescent="0.25">
      <c r="A682" s="27"/>
      <c r="B682" s="26"/>
      <c r="E682" s="26"/>
      <c r="H682" s="26"/>
      <c r="K682" s="26"/>
      <c r="N682" s="26"/>
      <c r="Q682" s="26"/>
    </row>
    <row r="683" spans="1:17" x14ac:dyDescent="0.25">
      <c r="A683" s="27"/>
      <c r="B683" s="26"/>
      <c r="E683" s="26"/>
      <c r="H683" s="26"/>
      <c r="K683" s="26"/>
      <c r="N683" s="26"/>
      <c r="Q683" s="26"/>
    </row>
    <row r="684" spans="1:17" x14ac:dyDescent="0.25">
      <c r="A684" s="27"/>
      <c r="B684" s="26"/>
      <c r="E684" s="26"/>
      <c r="H684" s="26"/>
      <c r="K684" s="26"/>
      <c r="N684" s="26"/>
      <c r="Q684" s="26"/>
    </row>
    <row r="685" spans="1:17" x14ac:dyDescent="0.25">
      <c r="A685" s="27"/>
      <c r="B685" s="26"/>
      <c r="E685" s="26"/>
      <c r="H685" s="26"/>
      <c r="K685" s="26"/>
      <c r="N685" s="26"/>
      <c r="Q685" s="26"/>
    </row>
    <row r="686" spans="1:17" x14ac:dyDescent="0.25">
      <c r="A686" s="27"/>
      <c r="B686" s="26"/>
      <c r="E686" s="26"/>
      <c r="H686" s="26"/>
      <c r="K686" s="26"/>
      <c r="N686" s="26"/>
      <c r="Q686" s="26"/>
    </row>
    <row r="687" spans="1:17" x14ac:dyDescent="0.25">
      <c r="A687" s="27"/>
      <c r="B687" s="26"/>
      <c r="E687" s="26"/>
      <c r="H687" s="26"/>
      <c r="K687" s="26"/>
      <c r="N687" s="26"/>
      <c r="Q687" s="26"/>
    </row>
    <row r="688" spans="1:17" x14ac:dyDescent="0.25">
      <c r="A688" s="27"/>
      <c r="B688" s="26"/>
      <c r="E688" s="26"/>
      <c r="H688" s="26"/>
      <c r="K688" s="26"/>
      <c r="N688" s="26"/>
      <c r="Q688" s="26"/>
    </row>
    <row r="689" spans="1:17" x14ac:dyDescent="0.25">
      <c r="A689" s="27"/>
      <c r="B689" s="26"/>
      <c r="E689" s="26"/>
      <c r="H689" s="26"/>
      <c r="K689" s="26"/>
      <c r="N689" s="26"/>
      <c r="Q689" s="26"/>
    </row>
    <row r="690" spans="1:17" x14ac:dyDescent="0.25">
      <c r="A690" s="27"/>
      <c r="B690" s="26"/>
      <c r="E690" s="26"/>
      <c r="H690" s="26"/>
      <c r="K690" s="26"/>
      <c r="N690" s="26"/>
      <c r="Q690" s="26"/>
    </row>
    <row r="691" spans="1:17" x14ac:dyDescent="0.25">
      <c r="A691" s="27"/>
      <c r="B691" s="26"/>
      <c r="E691" s="26"/>
      <c r="H691" s="26"/>
      <c r="K691" s="26"/>
      <c r="N691" s="26"/>
      <c r="Q691" s="26"/>
    </row>
    <row r="692" spans="1:17" x14ac:dyDescent="0.25">
      <c r="A692" s="27"/>
      <c r="B692" s="26"/>
      <c r="E692" s="26"/>
      <c r="H692" s="26"/>
      <c r="K692" s="26"/>
      <c r="N692" s="26"/>
      <c r="Q692" s="26"/>
    </row>
    <row r="693" spans="1:17" x14ac:dyDescent="0.25">
      <c r="A693" s="27"/>
      <c r="B693" s="26"/>
      <c r="E693" s="26"/>
      <c r="H693" s="26"/>
      <c r="K693" s="26"/>
      <c r="N693" s="26"/>
      <c r="Q693" s="26"/>
    </row>
    <row r="694" spans="1:17" x14ac:dyDescent="0.25">
      <c r="A694" s="27"/>
      <c r="B694" s="26"/>
      <c r="E694" s="26"/>
      <c r="H694" s="26"/>
      <c r="K694" s="26"/>
      <c r="N694" s="26"/>
      <c r="Q694" s="26"/>
    </row>
    <row r="695" spans="1:17" x14ac:dyDescent="0.25">
      <c r="A695" s="27"/>
      <c r="B695" s="26"/>
      <c r="E695" s="26"/>
      <c r="H695" s="26"/>
      <c r="K695" s="26"/>
      <c r="N695" s="26"/>
      <c r="Q695" s="26"/>
    </row>
    <row r="696" spans="1:17" x14ac:dyDescent="0.25">
      <c r="A696" s="27"/>
      <c r="B696" s="26"/>
      <c r="E696" s="26"/>
      <c r="H696" s="26"/>
      <c r="K696" s="26"/>
      <c r="N696" s="26"/>
      <c r="Q696" s="26"/>
    </row>
    <row r="697" spans="1:17" x14ac:dyDescent="0.25">
      <c r="A697" s="27"/>
      <c r="B697" s="26"/>
      <c r="E697" s="26"/>
      <c r="H697" s="26"/>
      <c r="K697" s="26"/>
      <c r="N697" s="26"/>
      <c r="Q697" s="26"/>
    </row>
    <row r="698" spans="1:17" x14ac:dyDescent="0.25">
      <c r="A698" s="27"/>
      <c r="B698" s="26"/>
      <c r="E698" s="26"/>
      <c r="H698" s="26"/>
      <c r="K698" s="26"/>
      <c r="N698" s="26"/>
      <c r="Q698" s="26"/>
    </row>
    <row r="699" spans="1:17" x14ac:dyDescent="0.25">
      <c r="A699" s="27"/>
      <c r="B699" s="26"/>
      <c r="E699" s="26"/>
      <c r="H699" s="26"/>
      <c r="K699" s="26"/>
      <c r="N699" s="26"/>
      <c r="Q699" s="26"/>
    </row>
    <row r="700" spans="1:17" x14ac:dyDescent="0.25">
      <c r="A700" s="27"/>
      <c r="B700" s="26"/>
      <c r="E700" s="26"/>
      <c r="H700" s="26"/>
      <c r="K700" s="26"/>
      <c r="N700" s="26"/>
      <c r="Q700" s="26"/>
    </row>
    <row r="701" spans="1:17" x14ac:dyDescent="0.25">
      <c r="A701" s="27"/>
      <c r="B701" s="26"/>
      <c r="E701" s="26"/>
      <c r="H701" s="26"/>
      <c r="K701" s="26"/>
      <c r="N701" s="26"/>
      <c r="Q701" s="26"/>
    </row>
    <row r="702" spans="1:17" x14ac:dyDescent="0.25">
      <c r="A702" s="27"/>
      <c r="B702" s="26"/>
      <c r="E702" s="26"/>
      <c r="H702" s="26"/>
      <c r="K702" s="26"/>
      <c r="N702" s="26"/>
      <c r="Q702" s="26"/>
    </row>
    <row r="703" spans="1:17" x14ac:dyDescent="0.25">
      <c r="A703" s="27"/>
      <c r="B703" s="26"/>
      <c r="E703" s="26"/>
      <c r="H703" s="26"/>
      <c r="K703" s="26"/>
      <c r="N703" s="26"/>
      <c r="Q703" s="26"/>
    </row>
    <row r="704" spans="1:17" x14ac:dyDescent="0.25">
      <c r="A704" s="27"/>
      <c r="B704" s="26"/>
      <c r="E704" s="26"/>
      <c r="H704" s="26"/>
      <c r="K704" s="26"/>
      <c r="N704" s="26"/>
      <c r="Q704" s="26"/>
    </row>
    <row r="705" spans="1:17" x14ac:dyDescent="0.25">
      <c r="A705" s="27"/>
      <c r="B705" s="26"/>
      <c r="E705" s="26"/>
      <c r="H705" s="26"/>
      <c r="K705" s="26"/>
      <c r="N705" s="26"/>
      <c r="Q705" s="26"/>
    </row>
    <row r="706" spans="1:17" x14ac:dyDescent="0.25">
      <c r="A706" s="27"/>
      <c r="B706" s="26"/>
      <c r="E706" s="26"/>
      <c r="H706" s="26"/>
      <c r="K706" s="26"/>
      <c r="N706" s="26"/>
      <c r="Q706" s="26"/>
    </row>
    <row r="707" spans="1:17" x14ac:dyDescent="0.25">
      <c r="A707" s="27"/>
      <c r="B707" s="26"/>
      <c r="E707" s="26"/>
      <c r="H707" s="26"/>
      <c r="K707" s="26"/>
      <c r="N707" s="26"/>
      <c r="Q707" s="26"/>
    </row>
    <row r="708" spans="1:17" x14ac:dyDescent="0.25">
      <c r="A708" s="27"/>
      <c r="B708" s="26"/>
      <c r="E708" s="26"/>
      <c r="H708" s="26"/>
      <c r="K708" s="26"/>
      <c r="N708" s="26"/>
      <c r="Q708" s="26"/>
    </row>
    <row r="709" spans="1:17" x14ac:dyDescent="0.25">
      <c r="A709" s="27"/>
      <c r="B709" s="26"/>
      <c r="E709" s="26"/>
      <c r="H709" s="26"/>
      <c r="K709" s="26"/>
      <c r="N709" s="26"/>
      <c r="Q709" s="26"/>
    </row>
    <row r="710" spans="1:17" x14ac:dyDescent="0.25">
      <c r="A710" s="27"/>
      <c r="B710" s="26"/>
      <c r="E710" s="26"/>
      <c r="H710" s="26"/>
      <c r="K710" s="26"/>
      <c r="N710" s="26"/>
      <c r="Q710" s="26"/>
    </row>
    <row r="711" spans="1:17" x14ac:dyDescent="0.25">
      <c r="A711" s="27"/>
      <c r="B711" s="26"/>
      <c r="E711" s="26"/>
      <c r="H711" s="26"/>
      <c r="K711" s="26"/>
      <c r="N711" s="26"/>
      <c r="Q711" s="26"/>
    </row>
    <row r="712" spans="1:17" x14ac:dyDescent="0.25">
      <c r="A712" s="27"/>
      <c r="B712" s="26"/>
      <c r="E712" s="26"/>
      <c r="H712" s="26"/>
      <c r="K712" s="26"/>
      <c r="N712" s="26"/>
      <c r="Q712" s="26"/>
    </row>
    <row r="713" spans="1:17" x14ac:dyDescent="0.25">
      <c r="A713" s="27"/>
      <c r="B713" s="26"/>
      <c r="E713" s="26"/>
      <c r="H713" s="26"/>
      <c r="K713" s="26"/>
      <c r="N713" s="26"/>
      <c r="Q713" s="26"/>
    </row>
    <row r="714" spans="1:17" x14ac:dyDescent="0.25">
      <c r="A714" s="27"/>
      <c r="B714" s="26"/>
      <c r="E714" s="26"/>
      <c r="H714" s="26"/>
      <c r="K714" s="26"/>
      <c r="N714" s="26"/>
      <c r="Q714" s="26"/>
    </row>
    <row r="715" spans="1:17" x14ac:dyDescent="0.25">
      <c r="A715" s="27"/>
      <c r="B715" s="26"/>
      <c r="E715" s="26"/>
      <c r="H715" s="26"/>
      <c r="K715" s="26"/>
      <c r="N715" s="26"/>
      <c r="Q715" s="26"/>
    </row>
    <row r="716" spans="1:17" x14ac:dyDescent="0.25">
      <c r="A716" s="27"/>
      <c r="B716" s="26"/>
      <c r="E716" s="26"/>
      <c r="H716" s="26"/>
      <c r="K716" s="26"/>
      <c r="N716" s="26"/>
      <c r="Q716" s="26"/>
    </row>
    <row r="717" spans="1:17" x14ac:dyDescent="0.25">
      <c r="A717" s="27"/>
      <c r="B717" s="26"/>
      <c r="E717" s="26"/>
      <c r="H717" s="26"/>
      <c r="K717" s="26"/>
      <c r="N717" s="26"/>
      <c r="Q717" s="26"/>
    </row>
    <row r="718" spans="1:17" x14ac:dyDescent="0.25">
      <c r="A718" s="27"/>
      <c r="B718" s="26"/>
      <c r="E718" s="26"/>
      <c r="H718" s="26"/>
      <c r="K718" s="26"/>
      <c r="N718" s="26"/>
      <c r="Q718" s="26"/>
    </row>
    <row r="719" spans="1:17" x14ac:dyDescent="0.25">
      <c r="A719" s="27"/>
      <c r="B719" s="26"/>
      <c r="E719" s="26"/>
      <c r="H719" s="26"/>
      <c r="K719" s="26"/>
      <c r="N719" s="26"/>
      <c r="Q719" s="26"/>
    </row>
    <row r="720" spans="1:17" x14ac:dyDescent="0.25">
      <c r="A720" s="27"/>
      <c r="B720" s="26"/>
      <c r="E720" s="26"/>
      <c r="H720" s="26"/>
      <c r="K720" s="26"/>
      <c r="N720" s="26"/>
      <c r="Q720" s="26"/>
    </row>
    <row r="721" spans="1:17" x14ac:dyDescent="0.25">
      <c r="A721" s="27"/>
      <c r="B721" s="26"/>
      <c r="E721" s="26"/>
      <c r="H721" s="26"/>
      <c r="K721" s="26"/>
      <c r="N721" s="26"/>
      <c r="Q721" s="26"/>
    </row>
    <row r="722" spans="1:17" x14ac:dyDescent="0.25">
      <c r="A722" s="27"/>
      <c r="B722" s="26"/>
      <c r="E722" s="26"/>
      <c r="H722" s="26"/>
      <c r="K722" s="26"/>
      <c r="N722" s="26"/>
      <c r="Q722" s="26"/>
    </row>
    <row r="723" spans="1:17" x14ac:dyDescent="0.25">
      <c r="A723" s="27"/>
      <c r="B723" s="26"/>
      <c r="E723" s="26"/>
      <c r="H723" s="26"/>
      <c r="K723" s="26"/>
      <c r="N723" s="26"/>
      <c r="Q723" s="26"/>
    </row>
    <row r="724" spans="1:17" x14ac:dyDescent="0.25">
      <c r="A724" s="27"/>
      <c r="B724" s="26"/>
      <c r="E724" s="26"/>
      <c r="H724" s="26"/>
      <c r="K724" s="26"/>
      <c r="N724" s="26"/>
      <c r="Q724" s="26"/>
    </row>
    <row r="725" spans="1:17" x14ac:dyDescent="0.25">
      <c r="A725" s="27"/>
      <c r="B725" s="26"/>
      <c r="E725" s="26"/>
      <c r="H725" s="26"/>
      <c r="K725" s="26"/>
      <c r="N725" s="26"/>
      <c r="Q725" s="26"/>
    </row>
    <row r="726" spans="1:17" x14ac:dyDescent="0.25">
      <c r="A726" s="27"/>
      <c r="B726" s="26"/>
      <c r="E726" s="26"/>
      <c r="H726" s="26"/>
      <c r="K726" s="26"/>
      <c r="N726" s="26"/>
      <c r="Q726" s="26"/>
    </row>
    <row r="727" spans="1:17" x14ac:dyDescent="0.25">
      <c r="A727" s="27"/>
      <c r="B727" s="26"/>
      <c r="E727" s="26"/>
      <c r="H727" s="26"/>
      <c r="K727" s="26"/>
      <c r="N727" s="26"/>
      <c r="Q727" s="26"/>
    </row>
    <row r="728" spans="1:17" x14ac:dyDescent="0.25">
      <c r="A728" s="27"/>
      <c r="B728" s="26"/>
      <c r="E728" s="26"/>
      <c r="H728" s="26"/>
      <c r="K728" s="26"/>
      <c r="N728" s="26"/>
      <c r="Q728" s="26"/>
    </row>
    <row r="729" spans="1:17" x14ac:dyDescent="0.25">
      <c r="A729" s="27"/>
      <c r="B729" s="26"/>
      <c r="E729" s="26"/>
      <c r="H729" s="26"/>
      <c r="K729" s="26"/>
      <c r="N729" s="26"/>
      <c r="Q729" s="26"/>
    </row>
    <row r="730" spans="1:17" x14ac:dyDescent="0.25">
      <c r="A730" s="27"/>
      <c r="B730" s="26"/>
      <c r="E730" s="26"/>
      <c r="H730" s="26"/>
      <c r="K730" s="26"/>
      <c r="N730" s="26"/>
      <c r="Q730" s="26"/>
    </row>
    <row r="731" spans="1:17" x14ac:dyDescent="0.25">
      <c r="A731" s="27"/>
      <c r="B731" s="26"/>
      <c r="E731" s="26"/>
      <c r="H731" s="26"/>
      <c r="K731" s="26"/>
      <c r="N731" s="26"/>
      <c r="Q731" s="26"/>
    </row>
    <row r="732" spans="1:17" x14ac:dyDescent="0.25">
      <c r="A732" s="27"/>
      <c r="B732" s="26"/>
      <c r="E732" s="26"/>
      <c r="H732" s="26"/>
      <c r="K732" s="26"/>
      <c r="N732" s="26"/>
      <c r="Q732" s="26"/>
    </row>
    <row r="733" spans="1:17" x14ac:dyDescent="0.25">
      <c r="A733" s="27"/>
      <c r="B733" s="26"/>
      <c r="E733" s="26"/>
      <c r="H733" s="26"/>
      <c r="K733" s="26"/>
      <c r="N733" s="26"/>
      <c r="Q733" s="26"/>
    </row>
    <row r="734" spans="1:17" x14ac:dyDescent="0.25">
      <c r="A734" s="27"/>
      <c r="B734" s="26"/>
      <c r="E734" s="26"/>
      <c r="H734" s="26"/>
      <c r="K734" s="26"/>
      <c r="N734" s="26"/>
      <c r="Q734" s="26"/>
    </row>
    <row r="735" spans="1:17" x14ac:dyDescent="0.25">
      <c r="A735" s="27"/>
      <c r="B735" s="26"/>
      <c r="E735" s="26"/>
      <c r="H735" s="26"/>
      <c r="K735" s="26"/>
      <c r="N735" s="26"/>
      <c r="Q735" s="26"/>
    </row>
    <row r="736" spans="1:17" x14ac:dyDescent="0.25">
      <c r="A736" s="27"/>
      <c r="B736" s="26"/>
      <c r="E736" s="26"/>
      <c r="H736" s="26"/>
      <c r="K736" s="26"/>
      <c r="N736" s="26"/>
      <c r="Q736" s="26"/>
    </row>
    <row r="737" spans="1:17" x14ac:dyDescent="0.25">
      <c r="A737" s="27"/>
      <c r="B737" s="26"/>
      <c r="E737" s="26"/>
      <c r="H737" s="26"/>
      <c r="K737" s="26"/>
      <c r="N737" s="26"/>
      <c r="Q737" s="26"/>
    </row>
    <row r="738" spans="1:17" x14ac:dyDescent="0.25">
      <c r="A738" s="27"/>
      <c r="B738" s="26"/>
      <c r="E738" s="26"/>
      <c r="H738" s="26"/>
      <c r="K738" s="26"/>
      <c r="N738" s="26"/>
      <c r="Q738" s="26"/>
    </row>
    <row r="739" spans="1:17" x14ac:dyDescent="0.25">
      <c r="A739" s="27"/>
      <c r="B739" s="26"/>
      <c r="E739" s="26"/>
      <c r="H739" s="26"/>
      <c r="K739" s="26"/>
      <c r="N739" s="26"/>
      <c r="Q739" s="26"/>
    </row>
    <row r="740" spans="1:17" x14ac:dyDescent="0.25">
      <c r="A740" s="27"/>
      <c r="B740" s="26"/>
      <c r="E740" s="26"/>
      <c r="H740" s="26"/>
      <c r="K740" s="26"/>
      <c r="N740" s="26"/>
      <c r="Q740" s="26"/>
    </row>
    <row r="741" spans="1:17" x14ac:dyDescent="0.25">
      <c r="A741" s="27"/>
      <c r="B741" s="26"/>
      <c r="E741" s="26"/>
      <c r="H741" s="26"/>
      <c r="K741" s="26"/>
      <c r="N741" s="26"/>
      <c r="Q741" s="26"/>
    </row>
    <row r="742" spans="1:17" x14ac:dyDescent="0.25">
      <c r="A742" s="27"/>
      <c r="B742" s="26"/>
      <c r="E742" s="26"/>
      <c r="H742" s="26"/>
      <c r="K742" s="26"/>
      <c r="N742" s="26"/>
      <c r="Q742" s="26"/>
    </row>
    <row r="743" spans="1:17" x14ac:dyDescent="0.25">
      <c r="A743" s="27"/>
      <c r="B743" s="26"/>
      <c r="E743" s="26"/>
      <c r="H743" s="26"/>
      <c r="K743" s="26"/>
      <c r="N743" s="26"/>
      <c r="Q743" s="26"/>
    </row>
    <row r="744" spans="1:17" x14ac:dyDescent="0.25">
      <c r="A744" s="27"/>
      <c r="B744" s="26"/>
      <c r="E744" s="26"/>
      <c r="H744" s="26"/>
      <c r="K744" s="26"/>
      <c r="N744" s="26"/>
      <c r="Q744" s="26"/>
    </row>
    <row r="745" spans="1:17" x14ac:dyDescent="0.25">
      <c r="A745" s="27"/>
      <c r="B745" s="26"/>
      <c r="E745" s="26"/>
      <c r="H745" s="26"/>
      <c r="K745" s="26"/>
      <c r="N745" s="26"/>
      <c r="Q745" s="26"/>
    </row>
    <row r="746" spans="1:17" x14ac:dyDescent="0.25">
      <c r="A746" s="27"/>
      <c r="B746" s="26"/>
      <c r="E746" s="26"/>
      <c r="H746" s="26"/>
      <c r="K746" s="26"/>
      <c r="N746" s="26"/>
      <c r="Q746" s="26"/>
    </row>
    <row r="747" spans="1:17" x14ac:dyDescent="0.25">
      <c r="A747" s="27"/>
      <c r="B747" s="26"/>
      <c r="E747" s="26"/>
      <c r="H747" s="26"/>
      <c r="K747" s="26"/>
      <c r="N747" s="26"/>
      <c r="Q747" s="26"/>
    </row>
    <row r="748" spans="1:17" x14ac:dyDescent="0.25">
      <c r="A748" s="27"/>
      <c r="B748" s="26"/>
      <c r="E748" s="26"/>
      <c r="H748" s="26"/>
      <c r="K748" s="26"/>
      <c r="N748" s="26"/>
      <c r="Q748" s="26"/>
    </row>
    <row r="749" spans="1:17" x14ac:dyDescent="0.25">
      <c r="A749" s="27"/>
      <c r="B749" s="26"/>
      <c r="E749" s="26"/>
      <c r="H749" s="26"/>
      <c r="K749" s="26"/>
      <c r="N749" s="26"/>
      <c r="Q749" s="26"/>
    </row>
    <row r="750" spans="1:17" x14ac:dyDescent="0.25">
      <c r="A750" s="27"/>
      <c r="B750" s="26"/>
      <c r="E750" s="26"/>
      <c r="H750" s="26"/>
      <c r="K750" s="26"/>
      <c r="N750" s="26"/>
      <c r="Q750" s="26"/>
    </row>
    <row r="751" spans="1:17" x14ac:dyDescent="0.25">
      <c r="A751" s="27"/>
      <c r="B751" s="26"/>
      <c r="E751" s="26"/>
      <c r="H751" s="26"/>
      <c r="K751" s="26"/>
      <c r="N751" s="26"/>
      <c r="Q751" s="26"/>
    </row>
    <row r="752" spans="1:17" x14ac:dyDescent="0.25">
      <c r="A752" s="27"/>
      <c r="B752" s="26"/>
      <c r="E752" s="26"/>
      <c r="H752" s="26"/>
      <c r="K752" s="26"/>
      <c r="N752" s="26"/>
      <c r="Q752" s="26"/>
    </row>
    <row r="753" spans="1:17" x14ac:dyDescent="0.25">
      <c r="A753" s="27"/>
      <c r="B753" s="26"/>
      <c r="E753" s="26"/>
      <c r="H753" s="26"/>
      <c r="K753" s="26"/>
      <c r="N753" s="26"/>
      <c r="Q753" s="26"/>
    </row>
    <row r="754" spans="1:17" x14ac:dyDescent="0.25">
      <c r="A754" s="27"/>
      <c r="B754" s="26"/>
      <c r="E754" s="26"/>
      <c r="H754" s="26"/>
      <c r="K754" s="26"/>
      <c r="N754" s="26"/>
      <c r="Q754" s="26"/>
    </row>
    <row r="755" spans="1:17" x14ac:dyDescent="0.25">
      <c r="A755" s="27"/>
      <c r="B755" s="26"/>
      <c r="E755" s="26"/>
      <c r="H755" s="26"/>
      <c r="K755" s="26"/>
      <c r="N755" s="26"/>
      <c r="Q755" s="26"/>
    </row>
    <row r="756" spans="1:17" x14ac:dyDescent="0.25">
      <c r="A756" s="27"/>
      <c r="B756" s="26"/>
      <c r="E756" s="26"/>
      <c r="H756" s="26"/>
      <c r="K756" s="26"/>
      <c r="N756" s="26"/>
      <c r="Q756" s="26"/>
    </row>
    <row r="757" spans="1:17" x14ac:dyDescent="0.25">
      <c r="A757" s="27"/>
      <c r="B757" s="26"/>
      <c r="E757" s="26"/>
      <c r="H757" s="26"/>
      <c r="K757" s="26"/>
      <c r="N757" s="26"/>
      <c r="Q757" s="26"/>
    </row>
    <row r="758" spans="1:17" x14ac:dyDescent="0.25">
      <c r="A758" s="27"/>
      <c r="B758" s="26"/>
      <c r="E758" s="26"/>
      <c r="H758" s="26"/>
      <c r="K758" s="26"/>
      <c r="N758" s="26"/>
      <c r="Q758" s="26"/>
    </row>
    <row r="759" spans="1:17" x14ac:dyDescent="0.25">
      <c r="A759" s="27"/>
      <c r="B759" s="26"/>
      <c r="E759" s="26"/>
      <c r="H759" s="26"/>
      <c r="K759" s="26"/>
      <c r="N759" s="26"/>
      <c r="Q759" s="26"/>
    </row>
    <row r="760" spans="1:17" x14ac:dyDescent="0.25">
      <c r="A760" s="27"/>
      <c r="B760" s="26"/>
      <c r="E760" s="26"/>
      <c r="H760" s="26"/>
      <c r="K760" s="26"/>
      <c r="N760" s="26"/>
      <c r="Q760" s="26"/>
    </row>
    <row r="761" spans="1:17" x14ac:dyDescent="0.25">
      <c r="A761" s="27"/>
      <c r="B761" s="26"/>
      <c r="E761" s="26"/>
      <c r="H761" s="26"/>
      <c r="K761" s="26"/>
      <c r="N761" s="26"/>
      <c r="Q761" s="26"/>
    </row>
    <row r="762" spans="1:17" x14ac:dyDescent="0.25">
      <c r="A762" s="27"/>
      <c r="B762" s="26"/>
      <c r="E762" s="26"/>
      <c r="H762" s="26"/>
      <c r="K762" s="26"/>
      <c r="N762" s="26"/>
      <c r="Q762" s="26"/>
    </row>
    <row r="763" spans="1:17" x14ac:dyDescent="0.25">
      <c r="A763" s="27"/>
      <c r="B763" s="26"/>
      <c r="E763" s="26"/>
      <c r="H763" s="26"/>
      <c r="K763" s="26"/>
      <c r="N763" s="26"/>
      <c r="Q763" s="26"/>
    </row>
    <row r="764" spans="1:17" x14ac:dyDescent="0.25">
      <c r="A764" s="27"/>
      <c r="B764" s="26"/>
      <c r="E764" s="26"/>
      <c r="H764" s="26"/>
      <c r="K764" s="26"/>
      <c r="N764" s="26"/>
      <c r="Q764" s="26"/>
    </row>
    <row r="765" spans="1:17" x14ac:dyDescent="0.25">
      <c r="A765" s="27"/>
      <c r="B765" s="26"/>
      <c r="E765" s="26"/>
      <c r="H765" s="26"/>
      <c r="K765" s="26"/>
      <c r="N765" s="26"/>
      <c r="Q765" s="26"/>
    </row>
    <row r="766" spans="1:17" x14ac:dyDescent="0.25">
      <c r="A766" s="27"/>
      <c r="B766" s="26"/>
      <c r="E766" s="26"/>
      <c r="H766" s="26"/>
      <c r="K766" s="26"/>
      <c r="N766" s="26"/>
      <c r="Q766" s="26"/>
    </row>
    <row r="767" spans="1:17" x14ac:dyDescent="0.25">
      <c r="A767" s="27"/>
      <c r="B767" s="26"/>
      <c r="E767" s="26"/>
      <c r="H767" s="26"/>
      <c r="K767" s="26"/>
      <c r="N767" s="26"/>
      <c r="Q767" s="26"/>
    </row>
    <row r="768" spans="1:17" x14ac:dyDescent="0.25">
      <c r="A768" s="27"/>
      <c r="B768" s="26"/>
      <c r="E768" s="26"/>
      <c r="H768" s="26"/>
      <c r="K768" s="26"/>
      <c r="N768" s="26"/>
      <c r="Q768" s="26"/>
    </row>
    <row r="769" spans="1:17" x14ac:dyDescent="0.25">
      <c r="A769" s="27"/>
      <c r="B769" s="26"/>
      <c r="E769" s="26"/>
      <c r="H769" s="26"/>
      <c r="K769" s="26"/>
      <c r="N769" s="26"/>
      <c r="Q769" s="26"/>
    </row>
    <row r="770" spans="1:17" x14ac:dyDescent="0.25">
      <c r="A770" s="27"/>
      <c r="B770" s="26"/>
      <c r="E770" s="26"/>
      <c r="H770" s="26"/>
      <c r="K770" s="26"/>
      <c r="N770" s="26"/>
      <c r="Q770" s="26"/>
    </row>
    <row r="771" spans="1:17" x14ac:dyDescent="0.25">
      <c r="A771" s="27"/>
      <c r="B771" s="26"/>
      <c r="E771" s="26"/>
      <c r="H771" s="26"/>
      <c r="K771" s="26"/>
      <c r="N771" s="26"/>
      <c r="Q771" s="26"/>
    </row>
    <row r="772" spans="1:17" x14ac:dyDescent="0.25">
      <c r="A772" s="27"/>
      <c r="B772" s="26"/>
      <c r="E772" s="26"/>
      <c r="H772" s="26"/>
      <c r="K772" s="26"/>
      <c r="N772" s="26"/>
      <c r="Q772" s="26"/>
    </row>
    <row r="773" spans="1:17" x14ac:dyDescent="0.25">
      <c r="A773" s="27"/>
      <c r="B773" s="26"/>
      <c r="E773" s="26"/>
      <c r="H773" s="26"/>
      <c r="K773" s="26"/>
      <c r="N773" s="26"/>
      <c r="Q773" s="26"/>
    </row>
    <row r="774" spans="1:17" x14ac:dyDescent="0.25">
      <c r="A774" s="27"/>
      <c r="B774" s="26"/>
      <c r="E774" s="26"/>
      <c r="H774" s="26"/>
      <c r="K774" s="26"/>
      <c r="N774" s="26"/>
      <c r="Q774" s="26"/>
    </row>
    <row r="775" spans="1:17" x14ac:dyDescent="0.25">
      <c r="A775" s="27"/>
      <c r="B775" s="26"/>
      <c r="E775" s="26"/>
      <c r="H775" s="26"/>
      <c r="K775" s="26"/>
      <c r="N775" s="26"/>
      <c r="Q775" s="26"/>
    </row>
    <row r="776" spans="1:17" x14ac:dyDescent="0.25">
      <c r="A776" s="27"/>
      <c r="B776" s="26"/>
      <c r="E776" s="26"/>
      <c r="H776" s="26"/>
      <c r="K776" s="26"/>
      <c r="N776" s="26"/>
      <c r="Q776" s="26"/>
    </row>
    <row r="777" spans="1:17" x14ac:dyDescent="0.25">
      <c r="A777" s="27"/>
      <c r="B777" s="26"/>
      <c r="E777" s="26"/>
      <c r="H777" s="26"/>
      <c r="K777" s="26"/>
      <c r="N777" s="26"/>
      <c r="Q777" s="26"/>
    </row>
    <row r="778" spans="1:17" x14ac:dyDescent="0.25">
      <c r="A778" s="27"/>
      <c r="B778" s="26"/>
      <c r="E778" s="26"/>
      <c r="H778" s="26"/>
      <c r="K778" s="26"/>
      <c r="N778" s="26"/>
      <c r="Q778" s="26"/>
    </row>
    <row r="779" spans="1:17" x14ac:dyDescent="0.25">
      <c r="A779" s="27"/>
      <c r="B779" s="26"/>
      <c r="E779" s="26"/>
      <c r="H779" s="26"/>
      <c r="K779" s="26"/>
      <c r="N779" s="26"/>
      <c r="Q779" s="26"/>
    </row>
    <row r="780" spans="1:17" x14ac:dyDescent="0.25">
      <c r="A780" s="27"/>
      <c r="B780" s="26"/>
      <c r="E780" s="26"/>
      <c r="H780" s="26"/>
      <c r="K780" s="26"/>
      <c r="N780" s="26"/>
      <c r="Q780" s="26"/>
    </row>
    <row r="781" spans="1:17" x14ac:dyDescent="0.25">
      <c r="A781" s="27"/>
      <c r="B781" s="26"/>
      <c r="E781" s="26"/>
      <c r="H781" s="26"/>
      <c r="K781" s="26"/>
      <c r="N781" s="26"/>
      <c r="Q781" s="26"/>
    </row>
    <row r="782" spans="1:17" x14ac:dyDescent="0.25">
      <c r="A782" s="27"/>
      <c r="B782" s="26"/>
      <c r="E782" s="26"/>
      <c r="H782" s="26"/>
      <c r="K782" s="26"/>
      <c r="N782" s="26"/>
      <c r="Q782" s="26"/>
    </row>
    <row r="783" spans="1:17" x14ac:dyDescent="0.25">
      <c r="A783" s="27"/>
      <c r="B783" s="26"/>
      <c r="E783" s="26"/>
      <c r="H783" s="26"/>
      <c r="K783" s="26"/>
      <c r="N783" s="26"/>
      <c r="Q783" s="26"/>
    </row>
    <row r="784" spans="1:17" x14ac:dyDescent="0.25">
      <c r="A784" s="27"/>
      <c r="B784" s="26"/>
      <c r="E784" s="26"/>
      <c r="H784" s="26"/>
      <c r="K784" s="26"/>
      <c r="N784" s="26"/>
      <c r="Q784" s="26"/>
    </row>
    <row r="785" spans="1:17" x14ac:dyDescent="0.25">
      <c r="A785" s="27"/>
      <c r="B785" s="26"/>
      <c r="E785" s="26"/>
      <c r="H785" s="26"/>
      <c r="K785" s="26"/>
      <c r="N785" s="26"/>
      <c r="Q785" s="26"/>
    </row>
    <row r="786" spans="1:17" x14ac:dyDescent="0.25">
      <c r="A786" s="27"/>
      <c r="B786" s="26"/>
      <c r="E786" s="26"/>
      <c r="H786" s="26"/>
      <c r="K786" s="26"/>
      <c r="N786" s="26"/>
      <c r="Q786" s="26"/>
    </row>
    <row r="787" spans="1:17" x14ac:dyDescent="0.25">
      <c r="A787" s="27"/>
      <c r="B787" s="26"/>
      <c r="E787" s="26"/>
      <c r="H787" s="26"/>
      <c r="K787" s="26"/>
      <c r="N787" s="26"/>
      <c r="Q787" s="26"/>
    </row>
    <row r="788" spans="1:17" x14ac:dyDescent="0.25">
      <c r="A788" s="27"/>
      <c r="B788" s="26"/>
      <c r="E788" s="26"/>
      <c r="H788" s="26"/>
      <c r="K788" s="26"/>
      <c r="N788" s="26"/>
      <c r="Q788" s="26"/>
    </row>
    <row r="789" spans="1:17" x14ac:dyDescent="0.25">
      <c r="A789" s="27"/>
      <c r="B789" s="26"/>
      <c r="E789" s="26"/>
      <c r="H789" s="26"/>
      <c r="K789" s="26"/>
      <c r="N789" s="26"/>
      <c r="Q789" s="26"/>
    </row>
    <row r="790" spans="1:17" x14ac:dyDescent="0.25">
      <c r="A790" s="27"/>
      <c r="B790" s="26"/>
      <c r="E790" s="26"/>
      <c r="H790" s="26"/>
      <c r="K790" s="26"/>
      <c r="N790" s="26"/>
      <c r="Q790" s="26"/>
    </row>
    <row r="791" spans="1:17" x14ac:dyDescent="0.25">
      <c r="A791" s="27"/>
      <c r="B791" s="26"/>
      <c r="E791" s="26"/>
      <c r="H791" s="26"/>
      <c r="K791" s="26"/>
      <c r="N791" s="26"/>
      <c r="Q791" s="26"/>
    </row>
    <row r="792" spans="1:17" x14ac:dyDescent="0.25">
      <c r="A792" s="27"/>
      <c r="B792" s="26"/>
      <c r="E792" s="26"/>
      <c r="H792" s="26"/>
      <c r="K792" s="26"/>
      <c r="N792" s="26"/>
      <c r="Q792" s="26"/>
    </row>
    <row r="793" spans="1:17" x14ac:dyDescent="0.25">
      <c r="A793" s="27"/>
      <c r="B793" s="26"/>
      <c r="E793" s="26"/>
      <c r="H793" s="26"/>
      <c r="K793" s="26"/>
      <c r="N793" s="26"/>
      <c r="Q793" s="26"/>
    </row>
    <row r="794" spans="1:17" x14ac:dyDescent="0.25">
      <c r="A794" s="27"/>
      <c r="B794" s="26"/>
      <c r="E794" s="26"/>
      <c r="H794" s="26"/>
      <c r="K794" s="26"/>
      <c r="N794" s="26"/>
      <c r="Q794" s="26"/>
    </row>
    <row r="795" spans="1:17" x14ac:dyDescent="0.25">
      <c r="A795" s="27"/>
      <c r="B795" s="26"/>
      <c r="E795" s="26"/>
      <c r="H795" s="26"/>
      <c r="K795" s="26"/>
      <c r="N795" s="26"/>
      <c r="Q795" s="26"/>
    </row>
    <row r="796" spans="1:17" x14ac:dyDescent="0.25">
      <c r="A796" s="27"/>
      <c r="B796" s="26"/>
      <c r="E796" s="26"/>
      <c r="H796" s="26"/>
      <c r="K796" s="26"/>
      <c r="N796" s="26"/>
      <c r="Q796" s="26"/>
    </row>
    <row r="797" spans="1:17" x14ac:dyDescent="0.25">
      <c r="A797" s="27"/>
      <c r="B797" s="26"/>
      <c r="E797" s="26"/>
      <c r="H797" s="26"/>
      <c r="K797" s="26"/>
      <c r="N797" s="26"/>
      <c r="Q797" s="26"/>
    </row>
    <row r="798" spans="1:17" x14ac:dyDescent="0.25">
      <c r="A798" s="27"/>
      <c r="B798" s="26"/>
      <c r="E798" s="26"/>
      <c r="H798" s="26"/>
      <c r="K798" s="26"/>
      <c r="N798" s="26"/>
      <c r="Q798" s="26"/>
    </row>
    <row r="799" spans="1:17" x14ac:dyDescent="0.25">
      <c r="A799" s="27"/>
      <c r="B799" s="26"/>
      <c r="E799" s="26"/>
      <c r="H799" s="26"/>
      <c r="K799" s="26"/>
      <c r="N799" s="26"/>
      <c r="Q799" s="26"/>
    </row>
    <row r="800" spans="1:17" x14ac:dyDescent="0.25">
      <c r="A800" s="27"/>
      <c r="B800" s="26"/>
      <c r="E800" s="26"/>
      <c r="H800" s="26"/>
      <c r="K800" s="26"/>
      <c r="N800" s="26"/>
      <c r="Q800" s="26"/>
    </row>
    <row r="801" spans="1:17" x14ac:dyDescent="0.25">
      <c r="A801" s="27"/>
      <c r="B801" s="26"/>
      <c r="E801" s="26"/>
      <c r="H801" s="26"/>
      <c r="K801" s="26"/>
      <c r="N801" s="26"/>
      <c r="Q801" s="26"/>
    </row>
    <row r="802" spans="1:17" x14ac:dyDescent="0.25">
      <c r="A802" s="27"/>
      <c r="B802" s="26"/>
      <c r="E802" s="26"/>
      <c r="H802" s="26"/>
      <c r="K802" s="26"/>
      <c r="N802" s="26"/>
      <c r="Q802" s="26"/>
    </row>
    <row r="803" spans="1:17" x14ac:dyDescent="0.25">
      <c r="A803" s="27"/>
      <c r="B803" s="26"/>
      <c r="E803" s="26"/>
      <c r="H803" s="26"/>
      <c r="K803" s="26"/>
      <c r="N803" s="26"/>
      <c r="Q803" s="26"/>
    </row>
    <row r="804" spans="1:17" x14ac:dyDescent="0.25">
      <c r="A804" s="27"/>
      <c r="B804" s="26"/>
      <c r="E804" s="26"/>
      <c r="H804" s="26"/>
      <c r="K804" s="26"/>
      <c r="N804" s="26"/>
      <c r="Q804" s="26"/>
    </row>
    <row r="805" spans="1:17" x14ac:dyDescent="0.25">
      <c r="A805" s="27"/>
      <c r="B805" s="26"/>
      <c r="E805" s="26"/>
      <c r="H805" s="26"/>
      <c r="K805" s="26"/>
      <c r="N805" s="26"/>
      <c r="Q805" s="26"/>
    </row>
    <row r="806" spans="1:17" x14ac:dyDescent="0.25">
      <c r="A806" s="27"/>
      <c r="B806" s="26"/>
      <c r="E806" s="26"/>
      <c r="H806" s="26"/>
      <c r="K806" s="26"/>
      <c r="N806" s="26"/>
      <c r="Q806" s="26"/>
    </row>
    <row r="807" spans="1:17" x14ac:dyDescent="0.25">
      <c r="A807" s="27"/>
      <c r="B807" s="26"/>
      <c r="E807" s="26"/>
      <c r="H807" s="26"/>
      <c r="K807" s="26"/>
      <c r="N807" s="26"/>
      <c r="Q807" s="26"/>
    </row>
    <row r="808" spans="1:17" x14ac:dyDescent="0.25">
      <c r="A808" s="27"/>
      <c r="B808" s="26"/>
      <c r="E808" s="26"/>
      <c r="H808" s="26"/>
      <c r="K808" s="26"/>
      <c r="N808" s="26"/>
      <c r="Q808" s="26"/>
    </row>
    <row r="809" spans="1:17" x14ac:dyDescent="0.25">
      <c r="A809" s="27"/>
      <c r="B809" s="26"/>
      <c r="E809" s="26"/>
      <c r="H809" s="26"/>
      <c r="K809" s="26"/>
      <c r="N809" s="26"/>
      <c r="Q809" s="26"/>
    </row>
    <row r="810" spans="1:17" x14ac:dyDescent="0.25">
      <c r="A810" s="27"/>
      <c r="B810" s="26"/>
      <c r="E810" s="26"/>
      <c r="H810" s="26"/>
      <c r="K810" s="26"/>
      <c r="N810" s="26"/>
      <c r="Q810" s="26"/>
    </row>
    <row r="811" spans="1:17" x14ac:dyDescent="0.25">
      <c r="A811" s="27"/>
      <c r="B811" s="26"/>
      <c r="E811" s="26"/>
      <c r="H811" s="26"/>
      <c r="K811" s="26"/>
      <c r="N811" s="26"/>
      <c r="Q811" s="26"/>
    </row>
    <row r="812" spans="1:17" x14ac:dyDescent="0.25">
      <c r="A812" s="27"/>
      <c r="B812" s="26"/>
      <c r="E812" s="26"/>
      <c r="H812" s="26"/>
      <c r="K812" s="26"/>
      <c r="N812" s="26"/>
      <c r="Q812" s="26"/>
    </row>
    <row r="813" spans="1:17" x14ac:dyDescent="0.25">
      <c r="A813" s="27"/>
      <c r="B813" s="26"/>
      <c r="E813" s="26"/>
      <c r="H813" s="26"/>
      <c r="K813" s="26"/>
      <c r="N813" s="26"/>
      <c r="Q813" s="26"/>
    </row>
    <row r="814" spans="1:17" x14ac:dyDescent="0.25">
      <c r="A814" s="27"/>
      <c r="B814" s="26"/>
      <c r="E814" s="26"/>
      <c r="H814" s="26"/>
      <c r="K814" s="26"/>
      <c r="N814" s="26"/>
      <c r="Q814" s="26"/>
    </row>
    <row r="815" spans="1:17" x14ac:dyDescent="0.25">
      <c r="A815" s="27"/>
      <c r="B815" s="26"/>
      <c r="E815" s="26"/>
      <c r="H815" s="26"/>
      <c r="K815" s="26"/>
      <c r="N815" s="26"/>
      <c r="Q815" s="26"/>
    </row>
    <row r="816" spans="1:17" x14ac:dyDescent="0.25">
      <c r="A816" s="27"/>
      <c r="B816" s="26"/>
      <c r="E816" s="26"/>
      <c r="H816" s="26"/>
      <c r="K816" s="26"/>
      <c r="N816" s="26"/>
      <c r="Q816" s="26"/>
    </row>
    <row r="817" spans="1:17" x14ac:dyDescent="0.25">
      <c r="A817" s="27"/>
      <c r="B817" s="26"/>
      <c r="E817" s="26"/>
      <c r="H817" s="26"/>
      <c r="K817" s="26"/>
      <c r="N817" s="26"/>
      <c r="Q817" s="26"/>
    </row>
    <row r="818" spans="1:17" x14ac:dyDescent="0.25">
      <c r="A818" s="27"/>
      <c r="B818" s="26"/>
      <c r="E818" s="26"/>
      <c r="H818" s="26"/>
      <c r="K818" s="26"/>
      <c r="N818" s="26"/>
      <c r="Q818" s="26"/>
    </row>
    <row r="819" spans="1:17" x14ac:dyDescent="0.25">
      <c r="A819" s="27"/>
      <c r="B819" s="26"/>
      <c r="E819" s="26"/>
      <c r="H819" s="26"/>
      <c r="K819" s="26"/>
      <c r="N819" s="26"/>
      <c r="Q819" s="26"/>
    </row>
    <row r="820" spans="1:17" x14ac:dyDescent="0.25">
      <c r="A820" s="27"/>
      <c r="B820" s="26"/>
      <c r="E820" s="26"/>
      <c r="H820" s="26"/>
      <c r="K820" s="26"/>
      <c r="N820" s="26"/>
      <c r="Q820" s="26"/>
    </row>
    <row r="821" spans="1:17" x14ac:dyDescent="0.25">
      <c r="A821" s="27"/>
      <c r="B821" s="26"/>
      <c r="E821" s="26"/>
      <c r="H821" s="26"/>
      <c r="K821" s="26"/>
      <c r="N821" s="26"/>
      <c r="Q821" s="26"/>
    </row>
    <row r="822" spans="1:17" x14ac:dyDescent="0.25">
      <c r="A822" s="27"/>
      <c r="B822" s="26"/>
      <c r="E822" s="26"/>
      <c r="H822" s="26"/>
      <c r="K822" s="26"/>
      <c r="N822" s="26"/>
      <c r="Q822" s="26"/>
    </row>
    <row r="823" spans="1:17" x14ac:dyDescent="0.25">
      <c r="A823" s="27"/>
      <c r="B823" s="26"/>
      <c r="E823" s="26"/>
      <c r="H823" s="26"/>
      <c r="K823" s="26"/>
      <c r="N823" s="26"/>
      <c r="Q823" s="26"/>
    </row>
    <row r="824" spans="1:17" x14ac:dyDescent="0.25">
      <c r="A824" s="27"/>
      <c r="B824" s="26"/>
      <c r="E824" s="26"/>
      <c r="H824" s="26"/>
      <c r="K824" s="26"/>
      <c r="N824" s="26"/>
      <c r="Q824" s="26"/>
    </row>
    <row r="825" spans="1:17" x14ac:dyDescent="0.25">
      <c r="A825" s="27"/>
      <c r="B825" s="26"/>
      <c r="E825" s="26"/>
      <c r="H825" s="26"/>
      <c r="K825" s="26"/>
      <c r="N825" s="26"/>
      <c r="Q825" s="26"/>
    </row>
    <row r="826" spans="1:17" x14ac:dyDescent="0.25">
      <c r="A826" s="27"/>
      <c r="B826" s="26"/>
      <c r="E826" s="26"/>
      <c r="H826" s="26"/>
      <c r="K826" s="26"/>
      <c r="N826" s="26"/>
      <c r="Q826" s="26"/>
    </row>
    <row r="827" spans="1:17" x14ac:dyDescent="0.25">
      <c r="A827" s="27"/>
      <c r="B827" s="26"/>
      <c r="E827" s="26"/>
      <c r="H827" s="26"/>
      <c r="K827" s="26"/>
      <c r="N827" s="26"/>
      <c r="Q827" s="26"/>
    </row>
    <row r="828" spans="1:17" x14ac:dyDescent="0.25">
      <c r="A828" s="27"/>
      <c r="B828" s="26"/>
      <c r="E828" s="26"/>
      <c r="H828" s="26"/>
      <c r="K828" s="26"/>
      <c r="N828" s="26"/>
      <c r="Q828" s="26"/>
    </row>
    <row r="829" spans="1:17" x14ac:dyDescent="0.25">
      <c r="A829" s="27"/>
      <c r="B829" s="26"/>
      <c r="E829" s="26"/>
      <c r="H829" s="26"/>
      <c r="K829" s="26"/>
      <c r="N829" s="26"/>
      <c r="Q829" s="26"/>
    </row>
    <row r="830" spans="1:17" x14ac:dyDescent="0.25">
      <c r="A830" s="27"/>
      <c r="B830" s="26"/>
      <c r="E830" s="26"/>
      <c r="H830" s="26"/>
      <c r="K830" s="26"/>
      <c r="N830" s="26"/>
      <c r="Q830" s="26"/>
    </row>
    <row r="831" spans="1:17" x14ac:dyDescent="0.25">
      <c r="A831" s="27"/>
      <c r="B831" s="26"/>
      <c r="E831" s="26"/>
      <c r="H831" s="26"/>
      <c r="K831" s="26"/>
      <c r="N831" s="26"/>
      <c r="Q831" s="26"/>
    </row>
    <row r="832" spans="1:17" x14ac:dyDescent="0.25">
      <c r="A832" s="27"/>
      <c r="B832" s="26"/>
      <c r="E832" s="26"/>
      <c r="H832" s="26"/>
      <c r="K832" s="26"/>
      <c r="N832" s="26"/>
      <c r="Q832" s="26"/>
    </row>
    <row r="833" spans="1:17" x14ac:dyDescent="0.25">
      <c r="A833" s="27"/>
      <c r="B833" s="26"/>
      <c r="E833" s="26"/>
      <c r="H833" s="26"/>
      <c r="K833" s="26"/>
      <c r="N833" s="26"/>
      <c r="Q833" s="26"/>
    </row>
    <row r="834" spans="1:17" x14ac:dyDescent="0.25">
      <c r="A834" s="27"/>
      <c r="B834" s="26"/>
      <c r="E834" s="26"/>
      <c r="H834" s="26"/>
      <c r="K834" s="26"/>
      <c r="N834" s="26"/>
      <c r="Q834" s="26"/>
    </row>
    <row r="835" spans="1:17" x14ac:dyDescent="0.25">
      <c r="A835" s="27"/>
      <c r="B835" s="26"/>
      <c r="E835" s="26"/>
      <c r="H835" s="26"/>
      <c r="K835" s="26"/>
      <c r="N835" s="26"/>
      <c r="Q835" s="26"/>
    </row>
    <row r="836" spans="1:17" x14ac:dyDescent="0.25">
      <c r="A836" s="27"/>
      <c r="B836" s="26"/>
      <c r="E836" s="26"/>
      <c r="H836" s="26"/>
      <c r="K836" s="26"/>
      <c r="N836" s="26"/>
      <c r="Q836" s="26"/>
    </row>
    <row r="837" spans="1:17" x14ac:dyDescent="0.25">
      <c r="A837" s="27"/>
      <c r="B837" s="26"/>
      <c r="E837" s="26"/>
      <c r="H837" s="26"/>
      <c r="K837" s="26"/>
      <c r="N837" s="26"/>
      <c r="Q837" s="26"/>
    </row>
    <row r="838" spans="1:17" x14ac:dyDescent="0.25">
      <c r="A838" s="27"/>
      <c r="B838" s="26"/>
      <c r="E838" s="26"/>
      <c r="H838" s="26"/>
      <c r="K838" s="26"/>
      <c r="N838" s="26"/>
      <c r="Q838" s="26"/>
    </row>
    <row r="839" spans="1:17" x14ac:dyDescent="0.25">
      <c r="A839" s="27"/>
      <c r="B839" s="26"/>
      <c r="E839" s="26"/>
      <c r="H839" s="26"/>
      <c r="K839" s="26"/>
      <c r="N839" s="26"/>
      <c r="Q839" s="26"/>
    </row>
    <row r="840" spans="1:17" x14ac:dyDescent="0.25">
      <c r="A840" s="27"/>
      <c r="B840" s="26"/>
      <c r="E840" s="26"/>
      <c r="H840" s="26"/>
      <c r="K840" s="26"/>
      <c r="N840" s="26"/>
      <c r="Q840" s="26"/>
    </row>
    <row r="841" spans="1:17" x14ac:dyDescent="0.25">
      <c r="A841" s="27"/>
      <c r="B841" s="26"/>
      <c r="E841" s="26"/>
      <c r="H841" s="26"/>
      <c r="K841" s="26"/>
      <c r="N841" s="26"/>
      <c r="Q841" s="26"/>
    </row>
    <row r="842" spans="1:17" x14ac:dyDescent="0.25">
      <c r="A842" s="27"/>
      <c r="B842" s="26"/>
      <c r="E842" s="26"/>
      <c r="H842" s="26"/>
      <c r="K842" s="26"/>
      <c r="N842" s="26"/>
      <c r="Q842" s="26"/>
    </row>
    <row r="843" spans="1:17" x14ac:dyDescent="0.25">
      <c r="A843" s="27"/>
      <c r="B843" s="26"/>
      <c r="E843" s="26"/>
      <c r="H843" s="26"/>
      <c r="K843" s="26"/>
      <c r="N843" s="26"/>
      <c r="Q843" s="26"/>
    </row>
    <row r="844" spans="1:17" x14ac:dyDescent="0.25">
      <c r="A844" s="27"/>
      <c r="B844" s="26"/>
      <c r="E844" s="26"/>
      <c r="H844" s="26"/>
      <c r="K844" s="26"/>
      <c r="N844" s="26"/>
      <c r="Q844" s="26"/>
    </row>
    <row r="845" spans="1:17" x14ac:dyDescent="0.25">
      <c r="A845" s="27"/>
      <c r="B845" s="26"/>
      <c r="E845" s="26"/>
      <c r="H845" s="26"/>
      <c r="K845" s="26"/>
      <c r="N845" s="26"/>
      <c r="Q845" s="26"/>
    </row>
    <row r="846" spans="1:17" x14ac:dyDescent="0.25">
      <c r="A846" s="27"/>
      <c r="B846" s="26"/>
      <c r="E846" s="26"/>
      <c r="H846" s="26"/>
      <c r="K846" s="26"/>
      <c r="N846" s="26"/>
      <c r="Q846" s="26"/>
    </row>
    <row r="847" spans="1:17" x14ac:dyDescent="0.25">
      <c r="A847" s="27"/>
      <c r="B847" s="26"/>
      <c r="E847" s="26"/>
      <c r="H847" s="26"/>
      <c r="K847" s="26"/>
      <c r="N847" s="26"/>
      <c r="Q847" s="26"/>
    </row>
    <row r="848" spans="1:17" x14ac:dyDescent="0.25">
      <c r="A848" s="27"/>
      <c r="B848" s="26"/>
      <c r="E848" s="26"/>
      <c r="H848" s="26"/>
      <c r="K848" s="26"/>
      <c r="N848" s="26"/>
      <c r="Q848" s="26"/>
    </row>
    <row r="849" spans="1:17" x14ac:dyDescent="0.25">
      <c r="A849" s="27"/>
      <c r="B849" s="26"/>
      <c r="E849" s="26"/>
      <c r="H849" s="26"/>
      <c r="K849" s="26"/>
      <c r="N849" s="26"/>
      <c r="Q849" s="26"/>
    </row>
    <row r="850" spans="1:17" x14ac:dyDescent="0.25">
      <c r="A850" s="27"/>
      <c r="B850" s="26"/>
      <c r="E850" s="26"/>
      <c r="H850" s="26"/>
      <c r="K850" s="26"/>
      <c r="N850" s="26"/>
      <c r="Q850" s="26"/>
    </row>
    <row r="851" spans="1:17" x14ac:dyDescent="0.25">
      <c r="A851" s="27"/>
      <c r="B851" s="26"/>
      <c r="E851" s="26"/>
      <c r="H851" s="26"/>
      <c r="K851" s="26"/>
      <c r="N851" s="26"/>
      <c r="Q851" s="26"/>
    </row>
    <row r="852" spans="1:17" x14ac:dyDescent="0.25">
      <c r="A852" s="27"/>
      <c r="B852" s="26"/>
      <c r="E852" s="26"/>
      <c r="H852" s="26"/>
      <c r="K852" s="26"/>
      <c r="N852" s="26"/>
      <c r="Q852" s="26"/>
    </row>
    <row r="853" spans="1:17" x14ac:dyDescent="0.25">
      <c r="A853" s="27"/>
      <c r="B853" s="26"/>
      <c r="E853" s="26"/>
      <c r="H853" s="26"/>
      <c r="K853" s="26"/>
      <c r="N853" s="26"/>
      <c r="Q853" s="26"/>
    </row>
    <row r="854" spans="1:17" x14ac:dyDescent="0.25">
      <c r="A854" s="27"/>
      <c r="B854" s="26"/>
      <c r="E854" s="26"/>
      <c r="H854" s="26"/>
      <c r="K854" s="26"/>
      <c r="N854" s="26"/>
      <c r="Q854" s="26"/>
    </row>
    <row r="855" spans="1:17" x14ac:dyDescent="0.25">
      <c r="A855" s="27"/>
      <c r="B855" s="26"/>
      <c r="E855" s="26"/>
      <c r="H855" s="26"/>
      <c r="K855" s="26"/>
      <c r="N855" s="26"/>
      <c r="Q855" s="26"/>
    </row>
    <row r="856" spans="1:17" x14ac:dyDescent="0.25">
      <c r="A856" s="27"/>
      <c r="B856" s="26"/>
      <c r="E856" s="26"/>
      <c r="H856" s="26"/>
      <c r="K856" s="26"/>
      <c r="N856" s="26"/>
      <c r="Q856" s="26"/>
    </row>
    <row r="857" spans="1:17" x14ac:dyDescent="0.25">
      <c r="A857" s="27"/>
      <c r="B857" s="26"/>
      <c r="E857" s="26"/>
      <c r="H857" s="26"/>
      <c r="K857" s="26"/>
      <c r="N857" s="26"/>
      <c r="Q857" s="26"/>
    </row>
    <row r="858" spans="1:17" x14ac:dyDescent="0.25">
      <c r="A858" s="27"/>
      <c r="B858" s="26"/>
      <c r="E858" s="26"/>
      <c r="H858" s="26"/>
      <c r="K858" s="26"/>
      <c r="N858" s="26"/>
      <c r="Q858" s="26"/>
    </row>
    <row r="859" spans="1:17" x14ac:dyDescent="0.25">
      <c r="A859" s="27"/>
      <c r="B859" s="26"/>
      <c r="E859" s="26"/>
      <c r="H859" s="26"/>
      <c r="K859" s="26"/>
      <c r="N859" s="26"/>
      <c r="Q859" s="26"/>
    </row>
    <row r="860" spans="1:17" x14ac:dyDescent="0.25">
      <c r="A860" s="27"/>
      <c r="B860" s="26"/>
      <c r="E860" s="26"/>
      <c r="H860" s="26"/>
      <c r="K860" s="26"/>
      <c r="N860" s="26"/>
      <c r="Q860" s="26"/>
    </row>
    <row r="861" spans="1:17" x14ac:dyDescent="0.25">
      <c r="A861" s="27"/>
      <c r="B861" s="26"/>
      <c r="E861" s="26"/>
      <c r="H861" s="26"/>
      <c r="K861" s="26"/>
      <c r="N861" s="26"/>
      <c r="Q861" s="26"/>
    </row>
    <row r="862" spans="1:17" x14ac:dyDescent="0.25">
      <c r="A862" s="27"/>
      <c r="B862" s="26"/>
      <c r="E862" s="26"/>
      <c r="H862" s="26"/>
      <c r="K862" s="26"/>
      <c r="N862" s="26"/>
      <c r="Q862" s="26"/>
    </row>
    <row r="863" spans="1:17" x14ac:dyDescent="0.25">
      <c r="A863" s="27"/>
      <c r="B863" s="26"/>
      <c r="E863" s="26"/>
      <c r="H863" s="26"/>
      <c r="K863" s="26"/>
      <c r="N863" s="26"/>
      <c r="Q863" s="26"/>
    </row>
    <row r="864" spans="1:17" x14ac:dyDescent="0.25">
      <c r="A864" s="27"/>
      <c r="B864" s="26"/>
      <c r="E864" s="26"/>
      <c r="H864" s="26"/>
      <c r="K864" s="26"/>
      <c r="N864" s="26"/>
      <c r="Q864" s="26"/>
    </row>
    <row r="865" spans="1:17" x14ac:dyDescent="0.25">
      <c r="A865" s="27"/>
      <c r="B865" s="26"/>
      <c r="E865" s="26"/>
      <c r="H865" s="26"/>
      <c r="K865" s="26"/>
      <c r="N865" s="26"/>
      <c r="Q865" s="26"/>
    </row>
    <row r="866" spans="1:17" x14ac:dyDescent="0.25">
      <c r="A866" s="27"/>
      <c r="B866" s="26"/>
      <c r="E866" s="26"/>
      <c r="H866" s="26"/>
      <c r="K866" s="26"/>
      <c r="N866" s="26"/>
      <c r="Q866" s="26"/>
    </row>
    <row r="867" spans="1:17" x14ac:dyDescent="0.25">
      <c r="A867" s="27"/>
      <c r="B867" s="26"/>
      <c r="E867" s="26"/>
      <c r="H867" s="26"/>
      <c r="K867" s="26"/>
      <c r="N867" s="26"/>
      <c r="Q867" s="26"/>
    </row>
    <row r="868" spans="1:17" x14ac:dyDescent="0.25">
      <c r="A868" s="27"/>
      <c r="B868" s="26"/>
      <c r="E868" s="26"/>
      <c r="H868" s="26"/>
      <c r="K868" s="26"/>
      <c r="N868" s="26"/>
      <c r="Q868" s="26"/>
    </row>
    <row r="869" spans="1:17" x14ac:dyDescent="0.25">
      <c r="A869" s="27"/>
      <c r="B869" s="26"/>
      <c r="E869" s="26"/>
      <c r="H869" s="26"/>
      <c r="K869" s="26"/>
      <c r="N869" s="26"/>
      <c r="Q869" s="26"/>
    </row>
    <row r="870" spans="1:17" x14ac:dyDescent="0.25">
      <c r="A870" s="27"/>
      <c r="B870" s="26"/>
      <c r="E870" s="26"/>
      <c r="H870" s="26"/>
      <c r="K870" s="26"/>
      <c r="N870" s="26"/>
      <c r="Q870" s="26"/>
    </row>
    <row r="871" spans="1:17" x14ac:dyDescent="0.25">
      <c r="A871" s="27"/>
      <c r="B871" s="26"/>
      <c r="E871" s="26"/>
      <c r="H871" s="26"/>
      <c r="K871" s="26"/>
      <c r="N871" s="26"/>
      <c r="Q871" s="26"/>
    </row>
    <row r="872" spans="1:17" x14ac:dyDescent="0.25">
      <c r="A872" s="27"/>
      <c r="B872" s="26"/>
      <c r="E872" s="26"/>
      <c r="H872" s="26"/>
      <c r="K872" s="26"/>
      <c r="N872" s="26"/>
      <c r="Q872" s="26"/>
    </row>
    <row r="873" spans="1:17" x14ac:dyDescent="0.25">
      <c r="A873" s="27"/>
      <c r="B873" s="26"/>
      <c r="E873" s="26"/>
      <c r="H873" s="26"/>
      <c r="K873" s="26"/>
      <c r="N873" s="26"/>
      <c r="Q873" s="26"/>
    </row>
    <row r="874" spans="1:17" x14ac:dyDescent="0.25">
      <c r="A874" s="27"/>
      <c r="B874" s="26"/>
      <c r="E874" s="26"/>
      <c r="H874" s="26"/>
      <c r="K874" s="26"/>
      <c r="N874" s="26"/>
      <c r="Q874" s="26"/>
    </row>
    <row r="875" spans="1:17" x14ac:dyDescent="0.25">
      <c r="A875" s="27"/>
      <c r="B875" s="26"/>
      <c r="E875" s="26"/>
      <c r="H875" s="26"/>
      <c r="K875" s="26"/>
      <c r="N875" s="26"/>
      <c r="Q875" s="26"/>
    </row>
    <row r="876" spans="1:17" x14ac:dyDescent="0.25">
      <c r="A876" s="27"/>
      <c r="B876" s="26"/>
      <c r="E876" s="26"/>
      <c r="H876" s="26"/>
      <c r="K876" s="26"/>
      <c r="N876" s="26"/>
      <c r="Q876" s="26"/>
    </row>
    <row r="877" spans="1:17" x14ac:dyDescent="0.25">
      <c r="A877" s="27"/>
      <c r="B877" s="26"/>
      <c r="E877" s="26"/>
      <c r="H877" s="26"/>
      <c r="K877" s="26"/>
      <c r="N877" s="26"/>
      <c r="Q877" s="26"/>
    </row>
    <row r="878" spans="1:17" x14ac:dyDescent="0.25">
      <c r="A878" s="27"/>
      <c r="B878" s="26"/>
      <c r="E878" s="26"/>
      <c r="H878" s="26"/>
      <c r="K878" s="26"/>
      <c r="N878" s="26"/>
      <c r="Q878" s="26"/>
    </row>
    <row r="879" spans="1:17" x14ac:dyDescent="0.25">
      <c r="A879" s="27"/>
      <c r="B879" s="26"/>
      <c r="E879" s="26"/>
      <c r="H879" s="26"/>
      <c r="K879" s="26"/>
      <c r="N879" s="26"/>
      <c r="Q879" s="26"/>
    </row>
    <row r="880" spans="1:17" x14ac:dyDescent="0.25">
      <c r="A880" s="27"/>
      <c r="B880" s="26"/>
      <c r="E880" s="26"/>
      <c r="H880" s="26"/>
      <c r="K880" s="26"/>
      <c r="N880" s="26"/>
      <c r="Q880" s="26"/>
    </row>
    <row r="881" spans="1:17" x14ac:dyDescent="0.25">
      <c r="A881" s="27"/>
      <c r="B881" s="26"/>
      <c r="E881" s="26"/>
      <c r="H881" s="26"/>
      <c r="K881" s="26"/>
      <c r="N881" s="26"/>
      <c r="Q881" s="26"/>
    </row>
    <row r="882" spans="1:17" x14ac:dyDescent="0.25">
      <c r="A882" s="27"/>
      <c r="B882" s="26"/>
      <c r="E882" s="26"/>
      <c r="H882" s="26"/>
      <c r="K882" s="26"/>
      <c r="N882" s="26"/>
      <c r="Q882" s="26"/>
    </row>
    <row r="883" spans="1:17" x14ac:dyDescent="0.25">
      <c r="A883" s="27"/>
      <c r="B883" s="26"/>
      <c r="E883" s="26"/>
      <c r="H883" s="26"/>
      <c r="K883" s="26"/>
      <c r="N883" s="26"/>
      <c r="Q883" s="26"/>
    </row>
    <row r="884" spans="1:17" x14ac:dyDescent="0.25">
      <c r="A884" s="27"/>
      <c r="B884" s="26"/>
      <c r="E884" s="26"/>
      <c r="H884" s="26"/>
      <c r="K884" s="26"/>
      <c r="N884" s="26"/>
      <c r="Q884" s="26"/>
    </row>
    <row r="885" spans="1:17" x14ac:dyDescent="0.25">
      <c r="A885" s="27"/>
      <c r="B885" s="26"/>
      <c r="E885" s="26"/>
      <c r="H885" s="26"/>
      <c r="K885" s="26"/>
      <c r="N885" s="26"/>
      <c r="Q885" s="26"/>
    </row>
    <row r="886" spans="1:17" x14ac:dyDescent="0.25">
      <c r="A886" s="27"/>
      <c r="B886" s="26"/>
      <c r="E886" s="26"/>
      <c r="H886" s="26"/>
      <c r="K886" s="26"/>
      <c r="N886" s="26"/>
      <c r="Q886" s="26"/>
    </row>
    <row r="887" spans="1:17" x14ac:dyDescent="0.25">
      <c r="A887" s="27"/>
      <c r="B887" s="26"/>
      <c r="E887" s="26"/>
      <c r="H887" s="26"/>
      <c r="K887" s="26"/>
      <c r="N887" s="26"/>
      <c r="Q887" s="26"/>
    </row>
    <row r="888" spans="1:17" x14ac:dyDescent="0.25">
      <c r="A888" s="27"/>
      <c r="B888" s="26"/>
      <c r="E888" s="26"/>
      <c r="H888" s="26"/>
      <c r="K888" s="26"/>
      <c r="N888" s="26"/>
      <c r="Q888" s="26"/>
    </row>
    <row r="889" spans="1:17" x14ac:dyDescent="0.25">
      <c r="A889" s="27"/>
      <c r="B889" s="26"/>
      <c r="E889" s="26"/>
      <c r="H889" s="26"/>
      <c r="K889" s="26"/>
      <c r="N889" s="26"/>
      <c r="Q889" s="26"/>
    </row>
    <row r="890" spans="1:17" x14ac:dyDescent="0.25">
      <c r="A890" s="27"/>
      <c r="B890" s="26"/>
      <c r="E890" s="26"/>
      <c r="H890" s="26"/>
      <c r="K890" s="26"/>
      <c r="N890" s="26"/>
      <c r="Q890" s="26"/>
    </row>
    <row r="891" spans="1:17" x14ac:dyDescent="0.25">
      <c r="A891" s="27"/>
      <c r="B891" s="26"/>
      <c r="E891" s="26"/>
      <c r="H891" s="26"/>
      <c r="K891" s="26"/>
      <c r="N891" s="26"/>
      <c r="Q891" s="26"/>
    </row>
    <row r="892" spans="1:17" x14ac:dyDescent="0.25">
      <c r="A892" s="27"/>
      <c r="B892" s="26"/>
      <c r="E892" s="26"/>
      <c r="H892" s="26"/>
      <c r="K892" s="26"/>
      <c r="N892" s="26"/>
      <c r="Q892" s="26"/>
    </row>
    <row r="893" spans="1:17" x14ac:dyDescent="0.25">
      <c r="A893" s="27"/>
      <c r="B893" s="26"/>
      <c r="E893" s="26"/>
      <c r="H893" s="26"/>
      <c r="K893" s="26"/>
      <c r="N893" s="26"/>
      <c r="Q893" s="26"/>
    </row>
    <row r="894" spans="1:17" x14ac:dyDescent="0.25">
      <c r="A894" s="27"/>
      <c r="B894" s="26"/>
      <c r="E894" s="26"/>
      <c r="H894" s="26"/>
      <c r="K894" s="26"/>
      <c r="N894" s="26"/>
      <c r="Q894" s="26"/>
    </row>
    <row r="895" spans="1:17" x14ac:dyDescent="0.25">
      <c r="A895" s="27"/>
      <c r="B895" s="26"/>
      <c r="E895" s="26"/>
      <c r="H895" s="26"/>
      <c r="K895" s="26"/>
      <c r="N895" s="26"/>
      <c r="Q895" s="26"/>
    </row>
    <row r="896" spans="1:17" x14ac:dyDescent="0.25">
      <c r="A896" s="27"/>
      <c r="B896" s="26"/>
      <c r="E896" s="26"/>
      <c r="H896" s="26"/>
      <c r="K896" s="26"/>
      <c r="N896" s="26"/>
      <c r="Q896" s="26"/>
    </row>
    <row r="897" spans="1:17" x14ac:dyDescent="0.25">
      <c r="A897" s="27"/>
      <c r="B897" s="26"/>
      <c r="E897" s="26"/>
      <c r="H897" s="26"/>
      <c r="K897" s="26"/>
      <c r="N897" s="26"/>
      <c r="Q897" s="26"/>
    </row>
    <row r="898" spans="1:17" x14ac:dyDescent="0.25">
      <c r="A898" s="27"/>
      <c r="B898" s="26"/>
      <c r="E898" s="26"/>
      <c r="H898" s="26"/>
      <c r="K898" s="26"/>
      <c r="N898" s="26"/>
      <c r="Q898" s="26"/>
    </row>
    <row r="899" spans="1:17" x14ac:dyDescent="0.25">
      <c r="A899" s="27"/>
      <c r="B899" s="26"/>
      <c r="E899" s="26"/>
      <c r="H899" s="26"/>
      <c r="K899" s="26"/>
      <c r="N899" s="26"/>
      <c r="Q899" s="26"/>
    </row>
    <row r="900" spans="1:17" x14ac:dyDescent="0.25">
      <c r="A900" s="27"/>
      <c r="B900" s="26"/>
      <c r="E900" s="26"/>
      <c r="H900" s="26"/>
      <c r="K900" s="26"/>
      <c r="N900" s="26"/>
      <c r="Q900" s="26"/>
    </row>
    <row r="901" spans="1:17" x14ac:dyDescent="0.25">
      <c r="A901" s="27"/>
      <c r="B901" s="26"/>
      <c r="E901" s="26"/>
      <c r="H901" s="26"/>
      <c r="K901" s="26"/>
      <c r="N901" s="26"/>
      <c r="Q901" s="26"/>
    </row>
    <row r="902" spans="1:17" x14ac:dyDescent="0.25">
      <c r="A902" s="27"/>
      <c r="B902" s="26"/>
      <c r="E902" s="26"/>
      <c r="H902" s="26"/>
      <c r="K902" s="26"/>
      <c r="N902" s="26"/>
      <c r="Q902" s="26"/>
    </row>
    <row r="903" spans="1:17" x14ac:dyDescent="0.25">
      <c r="A903" s="27"/>
      <c r="B903" s="26"/>
      <c r="E903" s="26"/>
      <c r="H903" s="26"/>
      <c r="K903" s="26"/>
      <c r="N903" s="26"/>
      <c r="Q903" s="26"/>
    </row>
    <row r="904" spans="1:17" x14ac:dyDescent="0.25">
      <c r="A904" s="27"/>
      <c r="B904" s="26"/>
      <c r="E904" s="26"/>
      <c r="H904" s="26"/>
      <c r="K904" s="26"/>
      <c r="N904" s="26"/>
      <c r="Q904" s="26"/>
    </row>
    <row r="905" spans="1:17" x14ac:dyDescent="0.25">
      <c r="A905" s="27"/>
      <c r="B905" s="26"/>
      <c r="E905" s="26"/>
      <c r="H905" s="26"/>
      <c r="K905" s="26"/>
      <c r="N905" s="26"/>
      <c r="Q905" s="26"/>
    </row>
    <row r="906" spans="1:17" x14ac:dyDescent="0.25">
      <c r="A906" s="27"/>
      <c r="B906" s="26"/>
      <c r="E906" s="26"/>
      <c r="H906" s="26"/>
      <c r="K906" s="26"/>
      <c r="N906" s="26"/>
      <c r="Q906" s="26"/>
    </row>
    <row r="907" spans="1:17" x14ac:dyDescent="0.25">
      <c r="A907" s="27"/>
      <c r="B907" s="26"/>
      <c r="E907" s="26"/>
      <c r="H907" s="26"/>
      <c r="K907" s="26"/>
      <c r="N907" s="26"/>
      <c r="Q907" s="26"/>
    </row>
    <row r="908" spans="1:17" x14ac:dyDescent="0.25">
      <c r="A908" s="27"/>
      <c r="B908" s="26"/>
      <c r="E908" s="26"/>
      <c r="H908" s="26"/>
      <c r="K908" s="26"/>
      <c r="N908" s="26"/>
      <c r="Q908" s="26"/>
    </row>
    <row r="909" spans="1:17" x14ac:dyDescent="0.25">
      <c r="A909" s="27"/>
      <c r="B909" s="26"/>
      <c r="E909" s="26"/>
      <c r="H909" s="26"/>
      <c r="K909" s="26"/>
      <c r="N909" s="26"/>
      <c r="Q909" s="26"/>
    </row>
    <row r="910" spans="1:17" x14ac:dyDescent="0.25">
      <c r="A910" s="27"/>
      <c r="B910" s="26"/>
      <c r="E910" s="26"/>
      <c r="H910" s="26"/>
      <c r="K910" s="26"/>
      <c r="N910" s="26"/>
      <c r="Q910" s="26"/>
    </row>
    <row r="911" spans="1:17" x14ac:dyDescent="0.25">
      <c r="A911" s="27"/>
      <c r="B911" s="26"/>
      <c r="E911" s="26"/>
      <c r="H911" s="26"/>
      <c r="K911" s="26"/>
      <c r="N911" s="26"/>
      <c r="Q911" s="26"/>
    </row>
    <row r="912" spans="1:17" x14ac:dyDescent="0.25">
      <c r="A912" s="27"/>
      <c r="B912" s="26"/>
      <c r="E912" s="26"/>
      <c r="H912" s="26"/>
      <c r="K912" s="26"/>
      <c r="N912" s="26"/>
      <c r="Q912" s="26"/>
    </row>
    <row r="913" spans="1:17" x14ac:dyDescent="0.25">
      <c r="A913" s="27"/>
      <c r="B913" s="26"/>
      <c r="E913" s="26"/>
      <c r="H913" s="26"/>
      <c r="K913" s="26"/>
      <c r="N913" s="26"/>
      <c r="Q913" s="26"/>
    </row>
    <row r="914" spans="1:17" x14ac:dyDescent="0.25">
      <c r="A914" s="27"/>
      <c r="B914" s="26"/>
      <c r="E914" s="26"/>
      <c r="H914" s="26"/>
      <c r="K914" s="26"/>
      <c r="N914" s="26"/>
      <c r="Q914" s="26"/>
    </row>
    <row r="915" spans="1:17" x14ac:dyDescent="0.25">
      <c r="A915" s="27"/>
      <c r="B915" s="26"/>
      <c r="E915" s="26"/>
      <c r="H915" s="26"/>
      <c r="K915" s="26"/>
      <c r="N915" s="26"/>
      <c r="Q915" s="26"/>
    </row>
    <row r="916" spans="1:17" x14ac:dyDescent="0.25">
      <c r="A916" s="27"/>
      <c r="B916" s="26"/>
      <c r="E916" s="26"/>
      <c r="H916" s="26"/>
      <c r="K916" s="26"/>
      <c r="N916" s="26"/>
      <c r="Q916" s="26"/>
    </row>
    <row r="917" spans="1:17" x14ac:dyDescent="0.25">
      <c r="A917" s="27"/>
      <c r="B917" s="26"/>
      <c r="E917" s="26"/>
      <c r="H917" s="26"/>
      <c r="K917" s="26"/>
      <c r="N917" s="26"/>
      <c r="Q917" s="26"/>
    </row>
    <row r="918" spans="1:17" x14ac:dyDescent="0.25">
      <c r="A918" s="27"/>
      <c r="B918" s="26"/>
      <c r="E918" s="26"/>
      <c r="H918" s="26"/>
      <c r="K918" s="26"/>
      <c r="N918" s="26"/>
      <c r="Q918" s="26"/>
    </row>
    <row r="919" spans="1:17" x14ac:dyDescent="0.25">
      <c r="A919" s="27"/>
      <c r="B919" s="26"/>
      <c r="E919" s="26"/>
      <c r="H919" s="26"/>
      <c r="K919" s="26"/>
      <c r="N919" s="26"/>
      <c r="Q919" s="26"/>
    </row>
    <row r="920" spans="1:17" x14ac:dyDescent="0.25">
      <c r="A920" s="27"/>
      <c r="B920" s="26"/>
      <c r="E920" s="26"/>
      <c r="H920" s="26"/>
      <c r="K920" s="26"/>
      <c r="N920" s="26"/>
      <c r="Q920" s="26"/>
    </row>
    <row r="921" spans="1:17" x14ac:dyDescent="0.25">
      <c r="A921" s="27"/>
      <c r="B921" s="26"/>
      <c r="E921" s="26"/>
      <c r="H921" s="26"/>
      <c r="K921" s="26"/>
      <c r="N921" s="26"/>
      <c r="Q921" s="26"/>
    </row>
    <row r="922" spans="1:17" x14ac:dyDescent="0.25">
      <c r="A922" s="27"/>
      <c r="B922" s="26"/>
      <c r="E922" s="26"/>
      <c r="H922" s="26"/>
      <c r="K922" s="26"/>
      <c r="N922" s="26"/>
      <c r="Q922" s="26"/>
    </row>
    <row r="923" spans="1:17" x14ac:dyDescent="0.25">
      <c r="A923" s="27"/>
      <c r="B923" s="26"/>
      <c r="E923" s="26"/>
      <c r="H923" s="26"/>
      <c r="K923" s="26"/>
      <c r="N923" s="26"/>
      <c r="Q923" s="26"/>
    </row>
    <row r="924" spans="1:17" x14ac:dyDescent="0.25">
      <c r="A924" s="27"/>
      <c r="B924" s="26"/>
      <c r="E924" s="26"/>
      <c r="H924" s="26"/>
      <c r="K924" s="26"/>
      <c r="N924" s="26"/>
      <c r="Q924" s="26"/>
    </row>
    <row r="925" spans="1:17" x14ac:dyDescent="0.25">
      <c r="A925" s="27"/>
      <c r="B925" s="26"/>
      <c r="E925" s="26"/>
      <c r="H925" s="26"/>
      <c r="K925" s="26"/>
      <c r="N925" s="26"/>
      <c r="Q925" s="26"/>
    </row>
    <row r="926" spans="1:17" x14ac:dyDescent="0.25">
      <c r="A926" s="27"/>
      <c r="B926" s="26"/>
      <c r="E926" s="26"/>
      <c r="H926" s="26"/>
      <c r="K926" s="26"/>
      <c r="N926" s="26"/>
      <c r="Q926" s="26"/>
    </row>
    <row r="927" spans="1:17" x14ac:dyDescent="0.25">
      <c r="A927" s="27"/>
      <c r="B927" s="26"/>
      <c r="E927" s="26"/>
      <c r="H927" s="26"/>
      <c r="K927" s="26"/>
      <c r="N927" s="26"/>
      <c r="Q927" s="26"/>
    </row>
    <row r="928" spans="1:17" x14ac:dyDescent="0.25">
      <c r="A928" s="27"/>
      <c r="B928" s="26"/>
      <c r="E928" s="26"/>
      <c r="H928" s="26"/>
      <c r="K928" s="26"/>
      <c r="N928" s="26"/>
      <c r="Q928" s="26"/>
    </row>
    <row r="929" spans="1:17" x14ac:dyDescent="0.25">
      <c r="A929" s="27"/>
      <c r="B929" s="26"/>
      <c r="E929" s="26"/>
      <c r="H929" s="26"/>
      <c r="K929" s="26"/>
      <c r="N929" s="26"/>
      <c r="Q929" s="26"/>
    </row>
    <row r="930" spans="1:17" x14ac:dyDescent="0.25">
      <c r="A930" s="27"/>
      <c r="B930" s="26"/>
      <c r="E930" s="26"/>
      <c r="H930" s="26"/>
      <c r="K930" s="26"/>
      <c r="N930" s="26"/>
      <c r="Q930" s="26"/>
    </row>
    <row r="931" spans="1:17" x14ac:dyDescent="0.25">
      <c r="A931" s="27"/>
      <c r="B931" s="26"/>
      <c r="E931" s="26"/>
      <c r="H931" s="26"/>
      <c r="K931" s="26"/>
      <c r="N931" s="26"/>
      <c r="Q931" s="26"/>
    </row>
    <row r="932" spans="1:17" x14ac:dyDescent="0.25">
      <c r="A932" s="27"/>
      <c r="B932" s="26"/>
      <c r="E932" s="26"/>
      <c r="H932" s="26"/>
      <c r="K932" s="26"/>
      <c r="N932" s="26"/>
      <c r="Q932" s="26"/>
    </row>
    <row r="933" spans="1:17" x14ac:dyDescent="0.25">
      <c r="A933" s="27"/>
      <c r="B933" s="26"/>
      <c r="E933" s="26"/>
      <c r="H933" s="26"/>
      <c r="K933" s="26"/>
      <c r="N933" s="26"/>
      <c r="Q933" s="26"/>
    </row>
    <row r="934" spans="1:17" x14ac:dyDescent="0.25">
      <c r="A934" s="27"/>
      <c r="B934" s="26"/>
      <c r="E934" s="26"/>
      <c r="H934" s="26"/>
      <c r="K934" s="26"/>
      <c r="N934" s="26"/>
      <c r="Q934" s="26"/>
    </row>
    <row r="935" spans="1:17" x14ac:dyDescent="0.25">
      <c r="A935" s="27"/>
      <c r="B935" s="26"/>
      <c r="E935" s="26"/>
      <c r="H935" s="26"/>
      <c r="K935" s="26"/>
      <c r="N935" s="26"/>
      <c r="Q935" s="26"/>
    </row>
    <row r="936" spans="1:17" x14ac:dyDescent="0.25">
      <c r="A936" s="27"/>
      <c r="B936" s="26"/>
      <c r="E936" s="26"/>
      <c r="H936" s="26"/>
      <c r="K936" s="26"/>
      <c r="N936" s="26"/>
      <c r="Q936" s="26"/>
    </row>
    <row r="937" spans="1:17" x14ac:dyDescent="0.25">
      <c r="A937" s="27"/>
      <c r="B937" s="26"/>
      <c r="E937" s="26"/>
      <c r="H937" s="26"/>
      <c r="K937" s="26"/>
      <c r="N937" s="26"/>
      <c r="Q937" s="26"/>
    </row>
    <row r="938" spans="1:17" x14ac:dyDescent="0.25">
      <c r="A938" s="27"/>
      <c r="B938" s="26"/>
      <c r="E938" s="26"/>
      <c r="H938" s="26"/>
      <c r="K938" s="26"/>
      <c r="N938" s="26"/>
      <c r="Q938" s="26"/>
    </row>
    <row r="939" spans="1:17" x14ac:dyDescent="0.25">
      <c r="A939" s="27"/>
      <c r="B939" s="26"/>
      <c r="E939" s="26"/>
      <c r="H939" s="26"/>
      <c r="K939" s="26"/>
      <c r="N939" s="26"/>
      <c r="Q939" s="26"/>
    </row>
    <row r="940" spans="1:17" x14ac:dyDescent="0.25">
      <c r="A940" s="27"/>
      <c r="B940" s="26"/>
      <c r="E940" s="26"/>
      <c r="H940" s="26"/>
      <c r="K940" s="26"/>
      <c r="N940" s="26"/>
      <c r="Q940" s="26"/>
    </row>
    <row r="941" spans="1:17" x14ac:dyDescent="0.25">
      <c r="A941" s="27"/>
      <c r="B941" s="26"/>
      <c r="E941" s="26"/>
      <c r="H941" s="26"/>
      <c r="K941" s="26"/>
      <c r="N941" s="26"/>
      <c r="Q941" s="26"/>
    </row>
    <row r="942" spans="1:17" x14ac:dyDescent="0.25">
      <c r="A942" s="27"/>
      <c r="B942" s="26"/>
      <c r="E942" s="26"/>
      <c r="H942" s="26"/>
      <c r="K942" s="26"/>
      <c r="N942" s="26"/>
      <c r="Q942" s="26"/>
    </row>
    <row r="943" spans="1:17" x14ac:dyDescent="0.25">
      <c r="A943" s="27"/>
      <c r="B943" s="26"/>
      <c r="E943" s="26"/>
      <c r="H943" s="26"/>
      <c r="K943" s="26"/>
      <c r="N943" s="26"/>
      <c r="Q943" s="26"/>
    </row>
    <row r="944" spans="1:17" x14ac:dyDescent="0.25">
      <c r="A944" s="27"/>
      <c r="B944" s="26"/>
      <c r="E944" s="26"/>
      <c r="H944" s="26"/>
      <c r="K944" s="26"/>
      <c r="N944" s="26"/>
      <c r="Q944" s="26"/>
    </row>
    <row r="945" spans="1:17" x14ac:dyDescent="0.25">
      <c r="A945" s="27"/>
      <c r="B945" s="26"/>
      <c r="E945" s="26"/>
      <c r="H945" s="26"/>
      <c r="K945" s="26"/>
      <c r="N945" s="26"/>
      <c r="Q945" s="26"/>
    </row>
    <row r="946" spans="1:17" x14ac:dyDescent="0.25">
      <c r="A946" s="27"/>
      <c r="B946" s="26"/>
      <c r="E946" s="26"/>
      <c r="H946" s="26"/>
      <c r="K946" s="26"/>
      <c r="N946" s="26"/>
      <c r="Q946" s="26"/>
    </row>
    <row r="947" spans="1:17" x14ac:dyDescent="0.25">
      <c r="A947" s="27"/>
      <c r="B947" s="26"/>
      <c r="E947" s="26"/>
      <c r="H947" s="26"/>
      <c r="K947" s="26"/>
      <c r="N947" s="26"/>
      <c r="Q947" s="26"/>
    </row>
    <row r="948" spans="1:17" x14ac:dyDescent="0.25">
      <c r="A948" s="27"/>
      <c r="B948" s="26"/>
      <c r="E948" s="26"/>
      <c r="H948" s="26"/>
      <c r="K948" s="26"/>
      <c r="N948" s="26"/>
      <c r="Q948" s="26"/>
    </row>
    <row r="949" spans="1:17" x14ac:dyDescent="0.25">
      <c r="A949" s="27"/>
      <c r="B949" s="26"/>
      <c r="E949" s="26"/>
      <c r="H949" s="26"/>
      <c r="K949" s="26"/>
      <c r="N949" s="26"/>
      <c r="Q949" s="26"/>
    </row>
    <row r="950" spans="1:17" x14ac:dyDescent="0.25">
      <c r="A950" s="27"/>
      <c r="B950" s="26"/>
      <c r="E950" s="26"/>
      <c r="H950" s="26"/>
      <c r="K950" s="26"/>
      <c r="N950" s="26"/>
      <c r="Q950" s="26"/>
    </row>
    <row r="951" spans="1:17" x14ac:dyDescent="0.25">
      <c r="A951" s="27"/>
      <c r="B951" s="26"/>
      <c r="E951" s="26"/>
      <c r="H951" s="26"/>
      <c r="K951" s="26"/>
      <c r="N951" s="26"/>
      <c r="Q951" s="26"/>
    </row>
    <row r="952" spans="1:17" x14ac:dyDescent="0.25">
      <c r="A952" s="27"/>
      <c r="B952" s="26"/>
      <c r="E952" s="26"/>
      <c r="H952" s="26"/>
      <c r="K952" s="26"/>
      <c r="N952" s="26"/>
      <c r="Q952" s="26"/>
    </row>
    <row r="953" spans="1:17" x14ac:dyDescent="0.25">
      <c r="A953" s="27"/>
      <c r="B953" s="26"/>
      <c r="E953" s="26"/>
      <c r="H953" s="26"/>
      <c r="K953" s="26"/>
      <c r="N953" s="26"/>
      <c r="Q953" s="26"/>
    </row>
    <row r="954" spans="1:17" x14ac:dyDescent="0.25">
      <c r="A954" s="27"/>
      <c r="B954" s="26"/>
      <c r="E954" s="26"/>
      <c r="H954" s="26"/>
      <c r="K954" s="26"/>
      <c r="N954" s="26"/>
      <c r="Q954" s="26"/>
    </row>
    <row r="955" spans="1:17" x14ac:dyDescent="0.25">
      <c r="A955" s="27"/>
      <c r="B955" s="26"/>
      <c r="E955" s="26"/>
      <c r="H955" s="26"/>
      <c r="K955" s="26"/>
      <c r="N955" s="26"/>
      <c r="Q955" s="26"/>
    </row>
    <row r="956" spans="1:17" x14ac:dyDescent="0.25">
      <c r="A956" s="27"/>
      <c r="B956" s="26"/>
      <c r="E956" s="26"/>
      <c r="H956" s="26"/>
      <c r="K956" s="26"/>
      <c r="N956" s="26"/>
      <c r="Q956" s="26"/>
    </row>
    <row r="957" spans="1:17" x14ac:dyDescent="0.25">
      <c r="A957" s="27"/>
      <c r="B957" s="26"/>
      <c r="E957" s="26"/>
      <c r="H957" s="26"/>
      <c r="K957" s="26"/>
      <c r="N957" s="26"/>
      <c r="Q957" s="26"/>
    </row>
    <row r="958" spans="1:17" x14ac:dyDescent="0.25">
      <c r="A958" s="27"/>
      <c r="B958" s="26"/>
      <c r="E958" s="26"/>
      <c r="H958" s="26"/>
      <c r="K958" s="26"/>
      <c r="N958" s="26"/>
      <c r="Q958" s="26"/>
    </row>
    <row r="959" spans="1:17" x14ac:dyDescent="0.25">
      <c r="A959" s="27"/>
      <c r="B959" s="26"/>
      <c r="E959" s="26"/>
      <c r="H959" s="26"/>
      <c r="K959" s="26"/>
      <c r="N959" s="26"/>
      <c r="Q959" s="26"/>
    </row>
    <row r="960" spans="1:17" x14ac:dyDescent="0.25">
      <c r="A960" s="27"/>
      <c r="B960" s="26"/>
      <c r="E960" s="26"/>
      <c r="H960" s="26"/>
      <c r="K960" s="26"/>
      <c r="N960" s="26"/>
      <c r="Q960" s="26"/>
    </row>
    <row r="961" spans="1:17" x14ac:dyDescent="0.25">
      <c r="A961" s="27"/>
      <c r="B961" s="26"/>
      <c r="E961" s="26"/>
      <c r="H961" s="26"/>
      <c r="K961" s="26"/>
      <c r="N961" s="26"/>
      <c r="Q961" s="26"/>
    </row>
    <row r="962" spans="1:17" x14ac:dyDescent="0.25">
      <c r="A962" s="27"/>
      <c r="B962" s="26"/>
      <c r="E962" s="26"/>
      <c r="H962" s="26"/>
      <c r="K962" s="26"/>
      <c r="N962" s="26"/>
      <c r="Q962" s="26"/>
    </row>
    <row r="963" spans="1:17" x14ac:dyDescent="0.25">
      <c r="A963" s="27"/>
      <c r="B963" s="26"/>
      <c r="E963" s="26"/>
      <c r="H963" s="26"/>
      <c r="K963" s="26"/>
      <c r="N963" s="26"/>
      <c r="Q963" s="26"/>
    </row>
    <row r="964" spans="1:17" x14ac:dyDescent="0.25">
      <c r="A964" s="27"/>
      <c r="B964" s="26"/>
      <c r="E964" s="26"/>
      <c r="H964" s="26"/>
      <c r="K964" s="26"/>
      <c r="N964" s="26"/>
      <c r="Q964" s="26"/>
    </row>
    <row r="965" spans="1:17" x14ac:dyDescent="0.25">
      <c r="A965" s="27"/>
      <c r="B965" s="26"/>
      <c r="E965" s="26"/>
      <c r="H965" s="26"/>
      <c r="K965" s="26"/>
      <c r="N965" s="26"/>
      <c r="Q965" s="26"/>
    </row>
    <row r="966" spans="1:17" x14ac:dyDescent="0.25">
      <c r="A966" s="27"/>
      <c r="B966" s="26"/>
      <c r="E966" s="26"/>
      <c r="H966" s="26"/>
      <c r="K966" s="26"/>
      <c r="N966" s="26"/>
      <c r="Q966" s="26"/>
    </row>
    <row r="967" spans="1:17" x14ac:dyDescent="0.25">
      <c r="A967" s="27"/>
      <c r="B967" s="26"/>
      <c r="E967" s="26"/>
      <c r="H967" s="26"/>
      <c r="K967" s="26"/>
      <c r="N967" s="26"/>
      <c r="Q967" s="26"/>
    </row>
    <row r="968" spans="1:17" x14ac:dyDescent="0.25">
      <c r="A968" s="27"/>
      <c r="B968" s="26"/>
      <c r="E968" s="26"/>
      <c r="H968" s="26"/>
      <c r="K968" s="26"/>
      <c r="N968" s="26"/>
      <c r="Q968" s="26"/>
    </row>
    <row r="969" spans="1:17" x14ac:dyDescent="0.25">
      <c r="A969" s="27"/>
      <c r="B969" s="26"/>
      <c r="E969" s="26"/>
      <c r="H969" s="26"/>
      <c r="K969" s="26"/>
      <c r="N969" s="26"/>
      <c r="Q969" s="26"/>
    </row>
    <row r="970" spans="1:17" x14ac:dyDescent="0.25">
      <c r="A970" s="27"/>
      <c r="B970" s="26"/>
      <c r="E970" s="26"/>
      <c r="H970" s="26"/>
      <c r="K970" s="26"/>
      <c r="N970" s="26"/>
      <c r="Q970" s="26"/>
    </row>
    <row r="971" spans="1:17" x14ac:dyDescent="0.25">
      <c r="A971" s="27"/>
      <c r="B971" s="26"/>
      <c r="E971" s="26"/>
      <c r="H971" s="26"/>
      <c r="K971" s="26"/>
      <c r="N971" s="26"/>
      <c r="Q971" s="26"/>
    </row>
    <row r="972" spans="1:17" x14ac:dyDescent="0.25">
      <c r="A972" s="27"/>
      <c r="B972" s="26"/>
      <c r="E972" s="26"/>
      <c r="H972" s="26"/>
      <c r="K972" s="26"/>
      <c r="N972" s="26"/>
      <c r="Q972" s="26"/>
    </row>
    <row r="973" spans="1:17" x14ac:dyDescent="0.25">
      <c r="A973" s="27"/>
      <c r="B973" s="26"/>
      <c r="E973" s="26"/>
      <c r="H973" s="26"/>
      <c r="K973" s="26"/>
      <c r="N973" s="26"/>
      <c r="Q973" s="26"/>
    </row>
    <row r="974" spans="1:17" x14ac:dyDescent="0.25">
      <c r="A974" s="27"/>
      <c r="B974" s="26"/>
      <c r="E974" s="26"/>
      <c r="H974" s="26"/>
      <c r="K974" s="26"/>
      <c r="N974" s="26"/>
      <c r="Q974" s="26"/>
    </row>
    <row r="975" spans="1:17" x14ac:dyDescent="0.25">
      <c r="A975" s="27"/>
      <c r="B975" s="26"/>
      <c r="E975" s="26"/>
      <c r="H975" s="26"/>
      <c r="K975" s="26"/>
      <c r="N975" s="26"/>
      <c r="Q975" s="26"/>
    </row>
    <row r="976" spans="1:17" x14ac:dyDescent="0.25">
      <c r="A976" s="27"/>
      <c r="B976" s="26"/>
      <c r="E976" s="26"/>
      <c r="H976" s="26"/>
      <c r="K976" s="26"/>
      <c r="N976" s="26"/>
      <c r="Q976" s="26"/>
    </row>
    <row r="977" spans="1:17" x14ac:dyDescent="0.25">
      <c r="A977" s="27"/>
      <c r="B977" s="26"/>
      <c r="E977" s="26"/>
      <c r="H977" s="26"/>
      <c r="K977" s="26"/>
      <c r="N977" s="26"/>
      <c r="Q977" s="26"/>
    </row>
    <row r="978" spans="1:17" x14ac:dyDescent="0.25">
      <c r="A978" s="27"/>
      <c r="B978" s="26"/>
      <c r="E978" s="26"/>
      <c r="H978" s="26"/>
      <c r="K978" s="26"/>
      <c r="N978" s="26"/>
      <c r="Q978" s="26"/>
    </row>
    <row r="979" spans="1:17" x14ac:dyDescent="0.25">
      <c r="A979" s="27"/>
      <c r="B979" s="26"/>
      <c r="E979" s="26"/>
      <c r="H979" s="26"/>
      <c r="K979" s="26"/>
      <c r="N979" s="26"/>
      <c r="Q979" s="26"/>
    </row>
    <row r="980" spans="1:17" x14ac:dyDescent="0.25">
      <c r="A980" s="27"/>
      <c r="B980" s="26"/>
      <c r="E980" s="26"/>
      <c r="H980" s="26"/>
      <c r="K980" s="26"/>
      <c r="N980" s="26"/>
      <c r="Q980" s="26"/>
    </row>
    <row r="981" spans="1:17" x14ac:dyDescent="0.25">
      <c r="A981" s="27"/>
      <c r="B981" s="26"/>
      <c r="E981" s="26"/>
      <c r="H981" s="26"/>
      <c r="K981" s="26"/>
      <c r="N981" s="26"/>
      <c r="Q981" s="26"/>
    </row>
    <row r="982" spans="1:17" x14ac:dyDescent="0.25">
      <c r="A982" s="27"/>
      <c r="B982" s="26"/>
      <c r="E982" s="26"/>
      <c r="H982" s="26"/>
      <c r="K982" s="26"/>
      <c r="N982" s="26"/>
      <c r="Q982" s="26"/>
    </row>
    <row r="983" spans="1:17" x14ac:dyDescent="0.25">
      <c r="A983" s="27"/>
      <c r="B983" s="26"/>
      <c r="E983" s="26"/>
      <c r="H983" s="26"/>
      <c r="K983" s="26"/>
      <c r="N983" s="26"/>
      <c r="Q983" s="26"/>
    </row>
    <row r="984" spans="1:17" x14ac:dyDescent="0.25">
      <c r="A984" s="27"/>
      <c r="B984" s="26"/>
      <c r="E984" s="26"/>
      <c r="H984" s="26"/>
      <c r="K984" s="26"/>
      <c r="N984" s="26"/>
      <c r="Q984" s="26"/>
    </row>
    <row r="985" spans="1:17" x14ac:dyDescent="0.25">
      <c r="A985" s="27"/>
      <c r="B985" s="26"/>
      <c r="E985" s="26"/>
      <c r="H985" s="26"/>
      <c r="K985" s="26"/>
      <c r="N985" s="26"/>
      <c r="Q985" s="26"/>
    </row>
    <row r="986" spans="1:17" x14ac:dyDescent="0.25">
      <c r="A986" s="27"/>
      <c r="B986" s="26"/>
      <c r="E986" s="26"/>
      <c r="H986" s="26"/>
      <c r="K986" s="26"/>
      <c r="N986" s="26"/>
      <c r="Q986" s="26"/>
    </row>
    <row r="987" spans="1:17" x14ac:dyDescent="0.25">
      <c r="A987" s="27"/>
      <c r="B987" s="26"/>
      <c r="E987" s="26"/>
      <c r="H987" s="26"/>
      <c r="K987" s="26"/>
      <c r="N987" s="26"/>
      <c r="Q987" s="26"/>
    </row>
    <row r="988" spans="1:17" x14ac:dyDescent="0.25">
      <c r="A988" s="27"/>
      <c r="B988" s="26"/>
      <c r="E988" s="26"/>
      <c r="H988" s="26"/>
      <c r="K988" s="26"/>
      <c r="N988" s="26"/>
      <c r="Q988" s="26"/>
    </row>
    <row r="989" spans="1:17" x14ac:dyDescent="0.25">
      <c r="A989" s="27"/>
      <c r="B989" s="26"/>
      <c r="E989" s="26"/>
      <c r="H989" s="26"/>
      <c r="K989" s="26"/>
      <c r="N989" s="26"/>
      <c r="Q989" s="26"/>
    </row>
    <row r="990" spans="1:17" x14ac:dyDescent="0.25">
      <c r="A990" s="27"/>
      <c r="B990" s="26"/>
      <c r="E990" s="26"/>
      <c r="H990" s="26"/>
      <c r="K990" s="26"/>
      <c r="N990" s="26"/>
      <c r="Q990" s="26"/>
    </row>
    <row r="991" spans="1:17" x14ac:dyDescent="0.25">
      <c r="A991" s="27"/>
      <c r="B991" s="26"/>
      <c r="E991" s="26"/>
      <c r="H991" s="26"/>
      <c r="K991" s="26"/>
      <c r="N991" s="26"/>
      <c r="Q991" s="26"/>
    </row>
    <row r="992" spans="1:17" x14ac:dyDescent="0.25">
      <c r="A992" s="27"/>
      <c r="B992" s="26"/>
      <c r="E992" s="26"/>
      <c r="H992" s="26"/>
      <c r="K992" s="26"/>
      <c r="N992" s="26"/>
      <c r="Q992" s="26"/>
    </row>
    <row r="993" spans="1:17" x14ac:dyDescent="0.25">
      <c r="A993" s="27"/>
      <c r="B993" s="26"/>
      <c r="E993" s="26"/>
      <c r="H993" s="26"/>
      <c r="K993" s="26"/>
      <c r="N993" s="26"/>
      <c r="Q993" s="26"/>
    </row>
    <row r="994" spans="1:17" x14ac:dyDescent="0.25">
      <c r="A994" s="27"/>
      <c r="B994" s="26"/>
      <c r="E994" s="26"/>
      <c r="H994" s="26"/>
      <c r="K994" s="26"/>
      <c r="N994" s="26"/>
      <c r="Q994" s="26"/>
    </row>
    <row r="995" spans="1:17" x14ac:dyDescent="0.25">
      <c r="A995" s="27"/>
      <c r="B995" s="26"/>
      <c r="E995" s="26"/>
      <c r="H995" s="26"/>
      <c r="K995" s="26"/>
      <c r="N995" s="26"/>
      <c r="Q995" s="26"/>
    </row>
    <row r="996" spans="1:17" x14ac:dyDescent="0.25">
      <c r="A996" s="27"/>
      <c r="B996" s="26"/>
      <c r="E996" s="26"/>
      <c r="H996" s="26"/>
      <c r="K996" s="26"/>
      <c r="N996" s="26"/>
      <c r="Q996" s="26"/>
    </row>
    <row r="997" spans="1:17" x14ac:dyDescent="0.25">
      <c r="A997" s="27"/>
      <c r="B997" s="26"/>
      <c r="E997" s="26"/>
      <c r="H997" s="26"/>
      <c r="K997" s="26"/>
      <c r="N997" s="26"/>
      <c r="Q997" s="26"/>
    </row>
    <row r="998" spans="1:17" x14ac:dyDescent="0.25">
      <c r="A998" s="27"/>
      <c r="B998" s="26"/>
      <c r="E998" s="26"/>
      <c r="H998" s="26"/>
      <c r="K998" s="26"/>
      <c r="N998" s="26"/>
      <c r="Q998" s="26"/>
    </row>
    <row r="999" spans="1:17" x14ac:dyDescent="0.25">
      <c r="A999" s="27"/>
      <c r="B999" s="26"/>
      <c r="E999" s="26"/>
      <c r="H999" s="26"/>
      <c r="K999" s="26"/>
      <c r="N999" s="26"/>
      <c r="Q999" s="26"/>
    </row>
    <row r="1000" spans="1:17" x14ac:dyDescent="0.25">
      <c r="A1000" s="27"/>
      <c r="B1000" s="26"/>
      <c r="E1000" s="26"/>
      <c r="H1000" s="26"/>
      <c r="K1000" s="26"/>
      <c r="N1000" s="26"/>
      <c r="Q1000" s="26"/>
    </row>
    <row r="1001" spans="1:17" x14ac:dyDescent="0.25">
      <c r="A1001" s="27"/>
      <c r="B1001" s="26"/>
      <c r="E1001" s="26"/>
      <c r="H1001" s="26"/>
      <c r="K1001" s="26"/>
      <c r="N1001" s="26"/>
      <c r="Q1001" s="26"/>
    </row>
    <row r="1002" spans="1:17" x14ac:dyDescent="0.25">
      <c r="A1002" s="27"/>
      <c r="B1002" s="26"/>
      <c r="E1002" s="26"/>
      <c r="H1002" s="26"/>
      <c r="K1002" s="26"/>
      <c r="N1002" s="26"/>
      <c r="Q1002" s="26"/>
    </row>
    <row r="1003" spans="1:17" x14ac:dyDescent="0.25">
      <c r="A1003" s="27"/>
      <c r="B1003" s="26"/>
      <c r="E1003" s="26"/>
      <c r="H1003" s="26"/>
      <c r="K1003" s="26"/>
      <c r="N1003" s="26"/>
      <c r="Q1003" s="26"/>
    </row>
    <row r="1004" spans="1:17" x14ac:dyDescent="0.25">
      <c r="A1004" s="27"/>
      <c r="B1004" s="26"/>
      <c r="E1004" s="26"/>
      <c r="H1004" s="26"/>
      <c r="K1004" s="26"/>
      <c r="N1004" s="26"/>
      <c r="Q1004" s="26"/>
    </row>
    <row r="1005" spans="1:17" x14ac:dyDescent="0.25">
      <c r="A1005" s="27"/>
      <c r="B1005" s="26"/>
      <c r="E1005" s="26"/>
      <c r="H1005" s="26"/>
      <c r="K1005" s="26"/>
      <c r="N1005" s="26"/>
      <c r="Q1005" s="26"/>
    </row>
    <row r="1006" spans="1:17" x14ac:dyDescent="0.25">
      <c r="A1006" s="27"/>
      <c r="B1006" s="26"/>
      <c r="E1006" s="26"/>
      <c r="H1006" s="26"/>
      <c r="K1006" s="26"/>
      <c r="N1006" s="26"/>
      <c r="Q1006" s="26"/>
    </row>
    <row r="1007" spans="1:17" x14ac:dyDescent="0.25">
      <c r="A1007" s="27"/>
      <c r="B1007" s="26"/>
      <c r="E1007" s="26"/>
      <c r="H1007" s="26"/>
      <c r="K1007" s="26"/>
      <c r="N1007" s="26"/>
      <c r="Q1007" s="26"/>
    </row>
    <row r="1008" spans="1:17" x14ac:dyDescent="0.25">
      <c r="A1008" s="27"/>
      <c r="B1008" s="26"/>
      <c r="E1008" s="26"/>
      <c r="H1008" s="26"/>
      <c r="K1008" s="26"/>
      <c r="N1008" s="26"/>
      <c r="Q1008" s="26"/>
    </row>
    <row r="1009" spans="1:17" x14ac:dyDescent="0.25">
      <c r="A1009" s="27"/>
      <c r="B1009" s="26"/>
      <c r="E1009" s="26"/>
      <c r="H1009" s="26"/>
      <c r="K1009" s="26"/>
      <c r="N1009" s="26"/>
      <c r="Q1009" s="26"/>
    </row>
    <row r="1010" spans="1:17" x14ac:dyDescent="0.25">
      <c r="A1010" s="27"/>
      <c r="B1010" s="26"/>
      <c r="E1010" s="26"/>
      <c r="H1010" s="26"/>
      <c r="K1010" s="26"/>
      <c r="N1010" s="26"/>
      <c r="Q1010" s="26"/>
    </row>
    <row r="1011" spans="1:17" x14ac:dyDescent="0.25">
      <c r="A1011" s="27"/>
      <c r="B1011" s="26"/>
      <c r="E1011" s="26"/>
      <c r="H1011" s="26"/>
      <c r="K1011" s="26"/>
      <c r="N1011" s="26"/>
      <c r="Q1011" s="26"/>
    </row>
    <row r="1012" spans="1:17" x14ac:dyDescent="0.25">
      <c r="A1012" s="27"/>
      <c r="B1012" s="26"/>
      <c r="E1012" s="26"/>
      <c r="H1012" s="26"/>
      <c r="K1012" s="26"/>
      <c r="N1012" s="26"/>
      <c r="Q1012" s="26"/>
    </row>
    <row r="1013" spans="1:17" x14ac:dyDescent="0.25">
      <c r="A1013" s="27"/>
      <c r="B1013" s="26"/>
      <c r="E1013" s="26"/>
      <c r="H1013" s="26"/>
      <c r="K1013" s="26"/>
      <c r="N1013" s="26"/>
      <c r="Q1013" s="26"/>
    </row>
    <row r="1014" spans="1:17" x14ac:dyDescent="0.25">
      <c r="A1014" s="27"/>
      <c r="B1014" s="26"/>
      <c r="E1014" s="26"/>
      <c r="H1014" s="26"/>
      <c r="K1014" s="26"/>
      <c r="N1014" s="26"/>
      <c r="Q1014" s="26"/>
    </row>
    <row r="1015" spans="1:17" x14ac:dyDescent="0.25">
      <c r="A1015" s="27"/>
      <c r="B1015" s="26"/>
      <c r="E1015" s="26"/>
      <c r="H1015" s="26"/>
      <c r="K1015" s="26"/>
      <c r="N1015" s="26"/>
      <c r="Q1015" s="26"/>
    </row>
    <row r="1016" spans="1:17" x14ac:dyDescent="0.25">
      <c r="A1016" s="27"/>
      <c r="B1016" s="26"/>
      <c r="E1016" s="26"/>
      <c r="H1016" s="26"/>
      <c r="K1016" s="26"/>
      <c r="N1016" s="26"/>
      <c r="Q1016" s="26"/>
    </row>
    <row r="1017" spans="1:17" x14ac:dyDescent="0.25">
      <c r="A1017" s="27"/>
      <c r="B1017" s="26"/>
      <c r="E1017" s="26"/>
      <c r="H1017" s="26"/>
      <c r="K1017" s="26"/>
      <c r="N1017" s="26"/>
      <c r="Q1017" s="26"/>
    </row>
    <row r="1018" spans="1:17" x14ac:dyDescent="0.25">
      <c r="A1018" s="27"/>
      <c r="B1018" s="26"/>
      <c r="E1018" s="26"/>
      <c r="H1018" s="26"/>
      <c r="K1018" s="26"/>
      <c r="N1018" s="26"/>
      <c r="Q1018" s="26"/>
    </row>
    <row r="1019" spans="1:17" x14ac:dyDescent="0.25">
      <c r="A1019" s="27"/>
      <c r="B1019" s="26"/>
      <c r="E1019" s="26"/>
      <c r="H1019" s="26"/>
      <c r="K1019" s="26"/>
      <c r="N1019" s="26"/>
      <c r="Q1019" s="26"/>
    </row>
    <row r="1020" spans="1:17" x14ac:dyDescent="0.25">
      <c r="A1020" s="27"/>
      <c r="B1020" s="26"/>
      <c r="E1020" s="26"/>
      <c r="H1020" s="26"/>
      <c r="K1020" s="26"/>
      <c r="N1020" s="26"/>
      <c r="Q1020" s="26"/>
    </row>
    <row r="1021" spans="1:17" x14ac:dyDescent="0.25">
      <c r="A1021" s="27"/>
      <c r="B1021" s="26"/>
      <c r="E1021" s="26"/>
      <c r="H1021" s="26"/>
      <c r="K1021" s="26"/>
      <c r="N1021" s="26"/>
      <c r="Q1021" s="26"/>
    </row>
    <row r="1022" spans="1:17" x14ac:dyDescent="0.25">
      <c r="A1022" s="27"/>
      <c r="B1022" s="26"/>
      <c r="E1022" s="26"/>
      <c r="H1022" s="26"/>
      <c r="K1022" s="26"/>
      <c r="N1022" s="26"/>
      <c r="Q1022" s="26"/>
    </row>
    <row r="1023" spans="1:17" x14ac:dyDescent="0.25">
      <c r="A1023" s="27"/>
      <c r="B1023" s="26"/>
      <c r="E1023" s="26"/>
      <c r="H1023" s="26"/>
      <c r="K1023" s="26"/>
      <c r="N1023" s="26"/>
      <c r="Q1023" s="26"/>
    </row>
    <row r="1024" spans="1:17" x14ac:dyDescent="0.25">
      <c r="A1024" s="27"/>
      <c r="B1024" s="26"/>
      <c r="E1024" s="26"/>
      <c r="H1024" s="26"/>
      <c r="K1024" s="26"/>
      <c r="N1024" s="26"/>
      <c r="Q1024" s="26"/>
    </row>
    <row r="1025" spans="1:17" x14ac:dyDescent="0.25">
      <c r="A1025" s="27"/>
      <c r="B1025" s="26"/>
      <c r="E1025" s="26"/>
      <c r="H1025" s="26"/>
      <c r="K1025" s="26"/>
      <c r="N1025" s="26"/>
      <c r="Q1025" s="26"/>
    </row>
    <row r="1026" spans="1:17" x14ac:dyDescent="0.25">
      <c r="A1026" s="27"/>
      <c r="B1026" s="26"/>
      <c r="E1026" s="26"/>
      <c r="H1026" s="26"/>
      <c r="K1026" s="26"/>
      <c r="N1026" s="26"/>
      <c r="Q1026" s="26"/>
    </row>
    <row r="1027" spans="1:17" x14ac:dyDescent="0.25">
      <c r="A1027" s="27"/>
      <c r="B1027" s="26"/>
      <c r="E1027" s="26"/>
      <c r="H1027" s="26"/>
      <c r="K1027" s="26"/>
      <c r="N1027" s="26"/>
      <c r="Q1027" s="26"/>
    </row>
    <row r="1028" spans="1:17" x14ac:dyDescent="0.25">
      <c r="A1028" s="27"/>
      <c r="B1028" s="26"/>
      <c r="E1028" s="26"/>
      <c r="H1028" s="26"/>
      <c r="K1028" s="26"/>
      <c r="N1028" s="26"/>
      <c r="Q1028" s="26"/>
    </row>
    <row r="1029" spans="1:17" x14ac:dyDescent="0.25">
      <c r="A1029" s="27"/>
      <c r="B1029" s="26"/>
      <c r="E1029" s="26"/>
      <c r="H1029" s="26"/>
      <c r="K1029" s="26"/>
      <c r="N1029" s="26"/>
      <c r="Q1029" s="26"/>
    </row>
    <row r="1030" spans="1:17" x14ac:dyDescent="0.25">
      <c r="A1030" s="27"/>
      <c r="B1030" s="26"/>
      <c r="E1030" s="26"/>
      <c r="H1030" s="26"/>
      <c r="K1030" s="26"/>
      <c r="N1030" s="26"/>
      <c r="Q1030" s="26"/>
    </row>
    <row r="1031" spans="1:17" x14ac:dyDescent="0.25">
      <c r="A1031" s="27"/>
      <c r="B1031" s="26"/>
      <c r="E1031" s="26"/>
      <c r="H1031" s="26"/>
      <c r="K1031" s="26"/>
      <c r="N1031" s="26"/>
      <c r="Q1031" s="26"/>
    </row>
    <row r="1032" spans="1:17" x14ac:dyDescent="0.25">
      <c r="A1032" s="27"/>
      <c r="B1032" s="26"/>
      <c r="E1032" s="26"/>
      <c r="H1032" s="26"/>
      <c r="K1032" s="26"/>
      <c r="N1032" s="26"/>
      <c r="Q1032" s="26"/>
    </row>
    <row r="1033" spans="1:17" x14ac:dyDescent="0.25">
      <c r="A1033" s="27"/>
      <c r="B1033" s="26"/>
      <c r="E1033" s="26"/>
      <c r="H1033" s="26"/>
      <c r="K1033" s="26"/>
      <c r="N1033" s="26"/>
      <c r="Q1033" s="26"/>
    </row>
    <row r="1034" spans="1:17" x14ac:dyDescent="0.25">
      <c r="A1034" s="27"/>
      <c r="B1034" s="26"/>
      <c r="E1034" s="26"/>
      <c r="H1034" s="26"/>
      <c r="K1034" s="26"/>
      <c r="N1034" s="26"/>
      <c r="Q1034" s="26"/>
    </row>
    <row r="1035" spans="1:17" x14ac:dyDescent="0.25">
      <c r="A1035" s="27"/>
      <c r="B1035" s="26"/>
      <c r="E1035" s="26"/>
      <c r="H1035" s="26"/>
      <c r="K1035" s="26"/>
      <c r="N1035" s="26"/>
      <c r="Q1035" s="26"/>
    </row>
    <row r="1036" spans="1:17" x14ac:dyDescent="0.25">
      <c r="A1036" s="27"/>
      <c r="B1036" s="26"/>
      <c r="E1036" s="26"/>
      <c r="H1036" s="26"/>
      <c r="K1036" s="26"/>
      <c r="N1036" s="26"/>
      <c r="Q1036" s="26"/>
    </row>
    <row r="1037" spans="1:17" x14ac:dyDescent="0.25">
      <c r="A1037" s="27"/>
      <c r="B1037" s="26"/>
      <c r="E1037" s="26"/>
      <c r="H1037" s="26"/>
      <c r="K1037" s="26"/>
      <c r="N1037" s="26"/>
      <c r="Q1037" s="26"/>
    </row>
    <row r="1038" spans="1:17" x14ac:dyDescent="0.25">
      <c r="A1038" s="27"/>
      <c r="B1038" s="26"/>
      <c r="E1038" s="26"/>
      <c r="H1038" s="26"/>
      <c r="K1038" s="26"/>
      <c r="N1038" s="26"/>
      <c r="Q1038" s="26"/>
    </row>
    <row r="1039" spans="1:17" x14ac:dyDescent="0.25">
      <c r="A1039" s="27"/>
      <c r="B1039" s="26"/>
      <c r="E1039" s="26"/>
      <c r="H1039" s="26"/>
      <c r="K1039" s="26"/>
      <c r="N1039" s="26"/>
      <c r="Q1039" s="26"/>
    </row>
    <row r="1040" spans="1:17" x14ac:dyDescent="0.25">
      <c r="A1040" s="27"/>
      <c r="B1040" s="26"/>
      <c r="E1040" s="26"/>
      <c r="H1040" s="26"/>
      <c r="K1040" s="26"/>
      <c r="N1040" s="26"/>
      <c r="Q1040" s="26"/>
    </row>
    <row r="1041" spans="1:17" x14ac:dyDescent="0.25">
      <c r="A1041" s="27"/>
      <c r="B1041" s="26"/>
      <c r="E1041" s="26"/>
      <c r="H1041" s="26"/>
      <c r="K1041" s="26"/>
      <c r="N1041" s="26"/>
      <c r="Q1041" s="26"/>
    </row>
    <row r="1042" spans="1:17" x14ac:dyDescent="0.25">
      <c r="A1042" s="27"/>
      <c r="B1042" s="26"/>
      <c r="E1042" s="26"/>
      <c r="H1042" s="26"/>
      <c r="K1042" s="26"/>
      <c r="N1042" s="26"/>
      <c r="Q1042" s="26"/>
    </row>
    <row r="1043" spans="1:17" x14ac:dyDescent="0.25">
      <c r="A1043" s="27"/>
      <c r="B1043" s="26"/>
      <c r="E1043" s="26"/>
      <c r="H1043" s="26"/>
      <c r="K1043" s="26"/>
      <c r="N1043" s="26"/>
      <c r="Q1043" s="26"/>
    </row>
    <row r="1044" spans="1:17" x14ac:dyDescent="0.25">
      <c r="A1044" s="27"/>
      <c r="B1044" s="26"/>
      <c r="E1044" s="26"/>
      <c r="H1044" s="26"/>
      <c r="K1044" s="26"/>
      <c r="N1044" s="26"/>
      <c r="Q1044" s="26"/>
    </row>
    <row r="1045" spans="1:17" x14ac:dyDescent="0.25">
      <c r="A1045" s="27"/>
      <c r="B1045" s="26"/>
      <c r="E1045" s="26"/>
      <c r="H1045" s="26"/>
      <c r="K1045" s="26"/>
      <c r="N1045" s="26"/>
      <c r="Q1045" s="26"/>
    </row>
    <row r="1046" spans="1:17" x14ac:dyDescent="0.25">
      <c r="A1046" s="27"/>
      <c r="B1046" s="26"/>
      <c r="E1046" s="26"/>
      <c r="H1046" s="26"/>
      <c r="K1046" s="26"/>
      <c r="N1046" s="26"/>
      <c r="Q1046" s="26"/>
    </row>
    <row r="1047" spans="1:17" x14ac:dyDescent="0.25">
      <c r="A1047" s="27"/>
      <c r="B1047" s="26"/>
      <c r="E1047" s="26"/>
      <c r="H1047" s="26"/>
      <c r="K1047" s="26"/>
      <c r="N1047" s="26"/>
      <c r="Q1047" s="26"/>
    </row>
    <row r="1048" spans="1:17" x14ac:dyDescent="0.25">
      <c r="A1048" s="27"/>
      <c r="B1048" s="26"/>
      <c r="E1048" s="26"/>
      <c r="H1048" s="26"/>
      <c r="K1048" s="26"/>
      <c r="N1048" s="26"/>
      <c r="Q1048" s="26"/>
    </row>
    <row r="1049" spans="1:17" x14ac:dyDescent="0.25">
      <c r="A1049" s="27"/>
      <c r="B1049" s="26"/>
      <c r="E1049" s="26"/>
      <c r="H1049" s="26"/>
      <c r="K1049" s="26"/>
      <c r="N1049" s="26"/>
      <c r="Q1049" s="26"/>
    </row>
    <row r="1050" spans="1:17" x14ac:dyDescent="0.25">
      <c r="A1050" s="27"/>
      <c r="B1050" s="26"/>
      <c r="E1050" s="26"/>
      <c r="H1050" s="26"/>
      <c r="K1050" s="26"/>
      <c r="N1050" s="26"/>
      <c r="Q1050" s="26"/>
    </row>
    <row r="1051" spans="1:17" x14ac:dyDescent="0.25">
      <c r="A1051" s="27"/>
      <c r="B1051" s="26"/>
      <c r="E1051" s="26"/>
      <c r="H1051" s="26"/>
      <c r="K1051" s="26"/>
      <c r="N1051" s="26"/>
      <c r="Q1051" s="26"/>
    </row>
    <row r="1052" spans="1:17" x14ac:dyDescent="0.25">
      <c r="A1052" s="27"/>
      <c r="B1052" s="26"/>
      <c r="E1052" s="26"/>
      <c r="H1052" s="26"/>
      <c r="K1052" s="26"/>
      <c r="N1052" s="26"/>
      <c r="Q1052" s="26"/>
    </row>
    <row r="1053" spans="1:17" x14ac:dyDescent="0.25">
      <c r="A1053" s="27"/>
      <c r="B1053" s="26"/>
      <c r="E1053" s="26"/>
      <c r="H1053" s="26"/>
      <c r="K1053" s="26"/>
      <c r="N1053" s="26"/>
      <c r="Q1053" s="26"/>
    </row>
    <row r="1054" spans="1:17" x14ac:dyDescent="0.25">
      <c r="A1054" s="27"/>
      <c r="B1054" s="26"/>
      <c r="E1054" s="26"/>
      <c r="H1054" s="26"/>
      <c r="K1054" s="26"/>
      <c r="N1054" s="26"/>
      <c r="Q1054" s="26"/>
    </row>
    <row r="1055" spans="1:17" x14ac:dyDescent="0.25">
      <c r="A1055" s="27"/>
      <c r="B1055" s="26"/>
      <c r="E1055" s="26"/>
      <c r="H1055" s="26"/>
      <c r="K1055" s="26"/>
      <c r="N1055" s="26"/>
      <c r="Q1055" s="26"/>
    </row>
    <row r="1056" spans="1:17" x14ac:dyDescent="0.25">
      <c r="A1056" s="27"/>
      <c r="B1056" s="26"/>
      <c r="E1056" s="26"/>
      <c r="H1056" s="26"/>
      <c r="K1056" s="26"/>
      <c r="N1056" s="26"/>
      <c r="Q1056" s="26"/>
    </row>
    <row r="1057" spans="1:17" x14ac:dyDescent="0.25">
      <c r="A1057" s="27"/>
      <c r="B1057" s="26"/>
      <c r="E1057" s="26"/>
      <c r="H1057" s="26"/>
      <c r="K1057" s="26"/>
      <c r="N1057" s="26"/>
      <c r="Q1057" s="26"/>
    </row>
    <row r="1058" spans="1:17" x14ac:dyDescent="0.25">
      <c r="A1058" s="27"/>
      <c r="B1058" s="26"/>
      <c r="E1058" s="26"/>
      <c r="H1058" s="26"/>
      <c r="K1058" s="26"/>
      <c r="N1058" s="26"/>
      <c r="Q1058" s="26"/>
    </row>
    <row r="1059" spans="1:17" x14ac:dyDescent="0.25">
      <c r="A1059" s="27"/>
      <c r="B1059" s="26"/>
      <c r="E1059" s="26"/>
      <c r="H1059" s="26"/>
      <c r="K1059" s="26"/>
      <c r="N1059" s="26"/>
      <c r="Q1059" s="26"/>
    </row>
    <row r="1060" spans="1:17" x14ac:dyDescent="0.25">
      <c r="A1060" s="27"/>
      <c r="B1060" s="26"/>
      <c r="E1060" s="26"/>
      <c r="H1060" s="26"/>
      <c r="K1060" s="26"/>
      <c r="N1060" s="26"/>
      <c r="Q1060" s="26"/>
    </row>
    <row r="1061" spans="1:17" x14ac:dyDescent="0.25">
      <c r="A1061" s="27"/>
      <c r="B1061" s="26"/>
      <c r="E1061" s="26"/>
      <c r="H1061" s="26"/>
      <c r="K1061" s="26"/>
      <c r="N1061" s="26"/>
      <c r="Q1061" s="26"/>
    </row>
    <row r="1062" spans="1:17" x14ac:dyDescent="0.25">
      <c r="A1062" s="27"/>
      <c r="B1062" s="26"/>
      <c r="E1062" s="26"/>
      <c r="H1062" s="26"/>
      <c r="K1062" s="26"/>
      <c r="N1062" s="26"/>
      <c r="Q1062" s="26"/>
    </row>
    <row r="1063" spans="1:17" x14ac:dyDescent="0.25">
      <c r="A1063" s="27"/>
      <c r="B1063" s="26"/>
      <c r="E1063" s="26"/>
      <c r="H1063" s="26"/>
      <c r="K1063" s="26"/>
      <c r="N1063" s="26"/>
      <c r="Q1063" s="26"/>
    </row>
    <row r="1064" spans="1:17" x14ac:dyDescent="0.25">
      <c r="A1064" s="27"/>
      <c r="B1064" s="26"/>
      <c r="E1064" s="26"/>
      <c r="H1064" s="26"/>
      <c r="K1064" s="26"/>
      <c r="N1064" s="26"/>
      <c r="Q1064" s="26"/>
    </row>
    <row r="1065" spans="1:17" x14ac:dyDescent="0.25">
      <c r="A1065" s="27"/>
      <c r="B1065" s="26"/>
      <c r="E1065" s="26"/>
      <c r="H1065" s="26"/>
      <c r="K1065" s="26"/>
      <c r="N1065" s="26"/>
      <c r="Q1065" s="26"/>
    </row>
    <row r="1066" spans="1:17" x14ac:dyDescent="0.25">
      <c r="A1066" s="27"/>
      <c r="B1066" s="26"/>
      <c r="E1066" s="26"/>
      <c r="H1066" s="26"/>
      <c r="K1066" s="26"/>
      <c r="N1066" s="26"/>
      <c r="Q1066" s="26"/>
    </row>
    <row r="1067" spans="1:17" x14ac:dyDescent="0.25">
      <c r="A1067" s="27"/>
      <c r="B1067" s="26"/>
      <c r="E1067" s="26"/>
      <c r="H1067" s="26"/>
      <c r="K1067" s="26"/>
      <c r="N1067" s="26"/>
      <c r="Q1067" s="26"/>
    </row>
    <row r="1068" spans="1:17" x14ac:dyDescent="0.25">
      <c r="A1068" s="27"/>
      <c r="B1068" s="26"/>
      <c r="E1068" s="26"/>
      <c r="H1068" s="26"/>
      <c r="K1068" s="26"/>
      <c r="N1068" s="26"/>
      <c r="Q1068" s="26"/>
    </row>
    <row r="1069" spans="1:17" x14ac:dyDescent="0.25">
      <c r="A1069" s="27"/>
      <c r="B1069" s="26"/>
      <c r="E1069" s="26"/>
      <c r="H1069" s="26"/>
      <c r="K1069" s="26"/>
      <c r="N1069" s="26"/>
      <c r="Q1069" s="26"/>
    </row>
    <row r="1070" spans="1:17" x14ac:dyDescent="0.25">
      <c r="A1070" s="27"/>
      <c r="B1070" s="26"/>
      <c r="E1070" s="26"/>
      <c r="H1070" s="26"/>
      <c r="K1070" s="26"/>
      <c r="N1070" s="26"/>
      <c r="Q1070" s="26"/>
    </row>
    <row r="1071" spans="1:17" x14ac:dyDescent="0.25">
      <c r="A1071" s="27"/>
      <c r="B1071" s="26"/>
      <c r="E1071" s="26"/>
      <c r="H1071" s="26"/>
      <c r="K1071" s="26"/>
      <c r="N1071" s="26"/>
      <c r="Q1071" s="26"/>
    </row>
    <row r="1072" spans="1:17" x14ac:dyDescent="0.25">
      <c r="A1072" s="27"/>
      <c r="B1072" s="26"/>
      <c r="E1072" s="26"/>
      <c r="H1072" s="26"/>
      <c r="K1072" s="26"/>
      <c r="N1072" s="26"/>
      <c r="Q1072" s="26"/>
    </row>
    <row r="1073" spans="1:17" x14ac:dyDescent="0.25">
      <c r="A1073" s="27"/>
      <c r="B1073" s="26"/>
      <c r="E1073" s="26"/>
      <c r="H1073" s="26"/>
      <c r="K1073" s="26"/>
      <c r="N1073" s="26"/>
      <c r="Q1073" s="26"/>
    </row>
    <row r="1074" spans="1:17" x14ac:dyDescent="0.25">
      <c r="A1074" s="27"/>
      <c r="B1074" s="26"/>
      <c r="E1074" s="26"/>
      <c r="H1074" s="26"/>
      <c r="K1074" s="26"/>
      <c r="N1074" s="26"/>
      <c r="Q1074" s="26"/>
    </row>
    <row r="1075" spans="1:17" x14ac:dyDescent="0.25">
      <c r="A1075" s="27"/>
      <c r="B1075" s="26"/>
      <c r="E1075" s="26"/>
      <c r="H1075" s="26"/>
      <c r="K1075" s="26"/>
      <c r="N1075" s="26"/>
      <c r="Q1075" s="26"/>
    </row>
    <row r="1076" spans="1:17" x14ac:dyDescent="0.25">
      <c r="A1076" s="27"/>
      <c r="B1076" s="26"/>
      <c r="E1076" s="26"/>
      <c r="H1076" s="26"/>
      <c r="K1076" s="26"/>
      <c r="N1076" s="26"/>
      <c r="Q1076" s="26"/>
    </row>
    <row r="1077" spans="1:17" x14ac:dyDescent="0.25">
      <c r="A1077" s="27"/>
      <c r="B1077" s="26"/>
      <c r="E1077" s="26"/>
      <c r="H1077" s="26"/>
      <c r="K1077" s="26"/>
      <c r="N1077" s="26"/>
      <c r="Q1077" s="26"/>
    </row>
    <row r="1078" spans="1:17" x14ac:dyDescent="0.25">
      <c r="A1078" s="27"/>
      <c r="B1078" s="26"/>
      <c r="E1078" s="26"/>
      <c r="H1078" s="26"/>
      <c r="K1078" s="26"/>
      <c r="N1078" s="26"/>
      <c r="Q1078" s="26"/>
    </row>
    <row r="1079" spans="1:17" x14ac:dyDescent="0.25">
      <c r="A1079" s="27"/>
      <c r="B1079" s="26"/>
      <c r="E1079" s="26"/>
      <c r="H1079" s="26"/>
      <c r="K1079" s="26"/>
      <c r="N1079" s="26"/>
      <c r="Q1079" s="26"/>
    </row>
    <row r="1080" spans="1:17" x14ac:dyDescent="0.25">
      <c r="A1080" s="27"/>
      <c r="B1080" s="26"/>
      <c r="E1080" s="26"/>
      <c r="H1080" s="26"/>
      <c r="K1080" s="26"/>
      <c r="N1080" s="26"/>
      <c r="Q1080" s="26"/>
    </row>
    <row r="1081" spans="1:17" x14ac:dyDescent="0.25">
      <c r="A1081" s="27"/>
      <c r="B1081" s="26"/>
      <c r="E1081" s="26"/>
      <c r="H1081" s="26"/>
      <c r="K1081" s="26"/>
      <c r="N1081" s="26"/>
      <c r="Q1081" s="26"/>
    </row>
    <row r="1082" spans="1:17" x14ac:dyDescent="0.25">
      <c r="A1082" s="27"/>
      <c r="B1082" s="26"/>
      <c r="E1082" s="26"/>
      <c r="H1082" s="26"/>
      <c r="K1082" s="26"/>
      <c r="N1082" s="26"/>
      <c r="Q1082" s="26"/>
    </row>
    <row r="1083" spans="1:17" x14ac:dyDescent="0.25">
      <c r="A1083" s="27"/>
      <c r="B1083" s="26"/>
      <c r="E1083" s="26"/>
      <c r="H1083" s="26"/>
      <c r="K1083" s="26"/>
      <c r="N1083" s="26"/>
      <c r="Q1083" s="26"/>
    </row>
    <row r="1084" spans="1:17" x14ac:dyDescent="0.25">
      <c r="A1084" s="27"/>
      <c r="B1084" s="26"/>
      <c r="E1084" s="26"/>
      <c r="H1084" s="26"/>
      <c r="K1084" s="26"/>
      <c r="N1084" s="26"/>
      <c r="Q1084" s="26"/>
    </row>
    <row r="1085" spans="1:17" x14ac:dyDescent="0.25">
      <c r="A1085" s="27"/>
      <c r="B1085" s="26"/>
      <c r="E1085" s="26"/>
      <c r="H1085" s="26"/>
      <c r="K1085" s="26"/>
      <c r="N1085" s="26"/>
      <c r="Q1085" s="26"/>
    </row>
    <row r="1086" spans="1:17" x14ac:dyDescent="0.25">
      <c r="A1086" s="27"/>
      <c r="B1086" s="26"/>
      <c r="E1086" s="26"/>
      <c r="H1086" s="26"/>
      <c r="K1086" s="26"/>
      <c r="N1086" s="26"/>
      <c r="Q1086" s="26"/>
    </row>
    <row r="1087" spans="1:17" x14ac:dyDescent="0.25">
      <c r="A1087" s="27"/>
      <c r="B1087" s="26"/>
      <c r="E1087" s="26"/>
      <c r="H1087" s="26"/>
      <c r="K1087" s="26"/>
      <c r="N1087" s="26"/>
      <c r="Q1087" s="26"/>
    </row>
    <row r="1088" spans="1:17" x14ac:dyDescent="0.25">
      <c r="A1088" s="27"/>
      <c r="B1088" s="26"/>
      <c r="E1088" s="26"/>
      <c r="H1088" s="26"/>
      <c r="K1088" s="26"/>
      <c r="N1088" s="26"/>
      <c r="Q1088" s="26"/>
    </row>
    <row r="1089" spans="1:17" x14ac:dyDescent="0.25">
      <c r="A1089" s="27"/>
      <c r="B1089" s="26"/>
      <c r="E1089" s="26"/>
      <c r="H1089" s="26"/>
      <c r="K1089" s="26"/>
      <c r="N1089" s="26"/>
      <c r="Q1089" s="26"/>
    </row>
    <row r="1090" spans="1:17" x14ac:dyDescent="0.25">
      <c r="A1090" s="27"/>
      <c r="B1090" s="26"/>
      <c r="E1090" s="26"/>
      <c r="H1090" s="26"/>
      <c r="K1090" s="26"/>
      <c r="N1090" s="26"/>
      <c r="Q1090" s="26"/>
    </row>
    <row r="1091" spans="1:17" x14ac:dyDescent="0.25">
      <c r="A1091" s="27"/>
      <c r="B1091" s="26"/>
      <c r="E1091" s="26"/>
      <c r="H1091" s="26"/>
      <c r="K1091" s="26"/>
      <c r="N1091" s="26"/>
      <c r="Q1091" s="26"/>
    </row>
    <row r="1092" spans="1:17" x14ac:dyDescent="0.25">
      <c r="A1092" s="27"/>
      <c r="B1092" s="26"/>
      <c r="E1092" s="26"/>
      <c r="H1092" s="26"/>
      <c r="K1092" s="26"/>
      <c r="N1092" s="26"/>
      <c r="Q1092" s="26"/>
    </row>
    <row r="1093" spans="1:17" x14ac:dyDescent="0.25">
      <c r="A1093" s="27"/>
      <c r="B1093" s="26"/>
      <c r="E1093" s="26"/>
      <c r="H1093" s="26"/>
      <c r="K1093" s="26"/>
      <c r="N1093" s="26"/>
      <c r="Q1093" s="26"/>
    </row>
    <row r="1094" spans="1:17" x14ac:dyDescent="0.25">
      <c r="A1094" s="27"/>
      <c r="B1094" s="26"/>
      <c r="E1094" s="26"/>
      <c r="H1094" s="26"/>
      <c r="K1094" s="26"/>
      <c r="N1094" s="26"/>
      <c r="Q1094" s="26"/>
    </row>
    <row r="1095" spans="1:17" x14ac:dyDescent="0.25">
      <c r="A1095" s="27"/>
      <c r="B1095" s="26"/>
      <c r="E1095" s="26"/>
      <c r="H1095" s="26"/>
      <c r="K1095" s="26"/>
      <c r="N1095" s="26"/>
      <c r="Q1095" s="26"/>
    </row>
    <row r="1096" spans="1:17" x14ac:dyDescent="0.25">
      <c r="A1096" s="27"/>
      <c r="B1096" s="26"/>
      <c r="E1096" s="26"/>
      <c r="H1096" s="26"/>
      <c r="K1096" s="26"/>
      <c r="N1096" s="26"/>
      <c r="Q1096" s="26"/>
    </row>
    <row r="1097" spans="1:17" x14ac:dyDescent="0.25">
      <c r="A1097" s="27"/>
      <c r="B1097" s="26"/>
      <c r="E1097" s="26"/>
      <c r="H1097" s="26"/>
      <c r="K1097" s="26"/>
      <c r="N1097" s="26"/>
      <c r="Q1097" s="26"/>
    </row>
    <row r="1098" spans="1:17" x14ac:dyDescent="0.25">
      <c r="A1098" s="27"/>
      <c r="B1098" s="26"/>
      <c r="E1098" s="26"/>
      <c r="H1098" s="26"/>
      <c r="K1098" s="26"/>
      <c r="N1098" s="26"/>
      <c r="Q1098" s="26"/>
    </row>
    <row r="1099" spans="1:17" x14ac:dyDescent="0.25">
      <c r="A1099" s="27"/>
      <c r="B1099" s="26"/>
      <c r="E1099" s="26"/>
      <c r="H1099" s="26"/>
      <c r="K1099" s="26"/>
      <c r="N1099" s="26"/>
      <c r="Q1099" s="26"/>
    </row>
    <row r="1100" spans="1:17" x14ac:dyDescent="0.25">
      <c r="A1100" s="27"/>
      <c r="B1100" s="26"/>
      <c r="E1100" s="26"/>
      <c r="H1100" s="26"/>
      <c r="K1100" s="26"/>
      <c r="N1100" s="26"/>
      <c r="Q1100" s="26"/>
    </row>
    <row r="1101" spans="1:17" x14ac:dyDescent="0.25">
      <c r="A1101" s="27"/>
      <c r="B1101" s="26"/>
      <c r="E1101" s="26"/>
      <c r="H1101" s="26"/>
      <c r="K1101" s="26"/>
      <c r="N1101" s="26"/>
      <c r="Q1101" s="26"/>
    </row>
    <row r="1102" spans="1:17" x14ac:dyDescent="0.25">
      <c r="A1102" s="27"/>
      <c r="B1102" s="26"/>
      <c r="E1102" s="26"/>
      <c r="H1102" s="26"/>
      <c r="K1102" s="26"/>
      <c r="N1102" s="26"/>
      <c r="Q1102" s="26"/>
    </row>
    <row r="1103" spans="1:17" x14ac:dyDescent="0.25">
      <c r="A1103" s="27"/>
      <c r="B1103" s="26"/>
      <c r="E1103" s="26"/>
      <c r="H1103" s="26"/>
      <c r="K1103" s="26"/>
      <c r="N1103" s="26"/>
      <c r="Q1103" s="26"/>
    </row>
    <row r="1104" spans="1:17" x14ac:dyDescent="0.25">
      <c r="A1104" s="27"/>
      <c r="B1104" s="26"/>
      <c r="E1104" s="26"/>
      <c r="H1104" s="26"/>
      <c r="K1104" s="26"/>
      <c r="N1104" s="26"/>
      <c r="Q1104" s="26"/>
    </row>
    <row r="1105" spans="1:17" x14ac:dyDescent="0.25">
      <c r="A1105" s="27"/>
      <c r="B1105" s="26"/>
      <c r="E1105" s="26"/>
      <c r="H1105" s="26"/>
      <c r="K1105" s="26"/>
      <c r="N1105" s="26"/>
      <c r="Q1105" s="26"/>
    </row>
    <row r="1106" spans="1:17" x14ac:dyDescent="0.25">
      <c r="A1106" s="27"/>
      <c r="B1106" s="26"/>
      <c r="E1106" s="26"/>
      <c r="H1106" s="26"/>
      <c r="K1106" s="26"/>
      <c r="N1106" s="26"/>
      <c r="Q1106" s="26"/>
    </row>
    <row r="1107" spans="1:17" x14ac:dyDescent="0.25">
      <c r="A1107" s="27"/>
      <c r="B1107" s="26"/>
      <c r="E1107" s="26"/>
      <c r="H1107" s="26"/>
      <c r="K1107" s="26"/>
      <c r="N1107" s="26"/>
      <c r="Q1107" s="26"/>
    </row>
    <row r="1108" spans="1:17" x14ac:dyDescent="0.25">
      <c r="A1108" s="27"/>
      <c r="B1108" s="26"/>
      <c r="E1108" s="26"/>
      <c r="H1108" s="26"/>
      <c r="K1108" s="26"/>
      <c r="N1108" s="26"/>
      <c r="Q1108" s="26"/>
    </row>
    <row r="1109" spans="1:17" x14ac:dyDescent="0.25">
      <c r="A1109" s="27"/>
      <c r="B1109" s="26"/>
      <c r="E1109" s="26"/>
      <c r="H1109" s="26"/>
      <c r="K1109" s="26"/>
      <c r="N1109" s="26"/>
      <c r="Q1109" s="26"/>
    </row>
    <row r="1110" spans="1:17" x14ac:dyDescent="0.25">
      <c r="A1110" s="27"/>
      <c r="B1110" s="26"/>
      <c r="E1110" s="26"/>
      <c r="H1110" s="26"/>
      <c r="K1110" s="26"/>
      <c r="N1110" s="26"/>
      <c r="Q1110" s="26"/>
    </row>
    <row r="1111" spans="1:17" x14ac:dyDescent="0.25">
      <c r="A1111" s="27"/>
      <c r="B1111" s="26"/>
      <c r="E1111" s="26"/>
      <c r="H1111" s="26"/>
      <c r="K1111" s="26"/>
      <c r="N1111" s="26"/>
      <c r="Q1111" s="26"/>
    </row>
    <row r="1112" spans="1:17" x14ac:dyDescent="0.25">
      <c r="A1112" s="27"/>
      <c r="B1112" s="26"/>
      <c r="E1112" s="26"/>
      <c r="H1112" s="26"/>
      <c r="K1112" s="26"/>
      <c r="N1112" s="26"/>
      <c r="Q1112" s="26"/>
    </row>
    <row r="1113" spans="1:17" x14ac:dyDescent="0.25">
      <c r="A1113" s="27"/>
      <c r="B1113" s="26"/>
      <c r="E1113" s="26"/>
      <c r="H1113" s="26"/>
      <c r="K1113" s="26"/>
      <c r="N1113" s="26"/>
      <c r="Q1113" s="26"/>
    </row>
    <row r="1114" spans="1:17" x14ac:dyDescent="0.25">
      <c r="A1114" s="27"/>
      <c r="B1114" s="26"/>
      <c r="E1114" s="26"/>
      <c r="H1114" s="26"/>
      <c r="K1114" s="26"/>
      <c r="N1114" s="26"/>
      <c r="Q1114" s="26"/>
    </row>
    <row r="1115" spans="1:17" x14ac:dyDescent="0.25">
      <c r="A1115" s="27"/>
      <c r="B1115" s="26"/>
      <c r="E1115" s="26"/>
      <c r="H1115" s="26"/>
      <c r="K1115" s="26"/>
      <c r="N1115" s="26"/>
      <c r="Q1115" s="26"/>
    </row>
    <row r="1116" spans="1:17" x14ac:dyDescent="0.25">
      <c r="A1116" s="27"/>
      <c r="B1116" s="26"/>
      <c r="E1116" s="26"/>
      <c r="H1116" s="26"/>
      <c r="K1116" s="26"/>
      <c r="N1116" s="26"/>
      <c r="Q1116" s="26"/>
    </row>
    <row r="1117" spans="1:17" x14ac:dyDescent="0.25">
      <c r="A1117" s="27"/>
      <c r="B1117" s="26"/>
      <c r="E1117" s="26"/>
      <c r="H1117" s="26"/>
      <c r="K1117" s="26"/>
      <c r="N1117" s="26"/>
      <c r="Q1117" s="26"/>
    </row>
    <row r="1118" spans="1:17" x14ac:dyDescent="0.25">
      <c r="A1118" s="27"/>
      <c r="B1118" s="26"/>
      <c r="E1118" s="26"/>
      <c r="H1118" s="26"/>
      <c r="K1118" s="26"/>
      <c r="N1118" s="26"/>
      <c r="Q1118" s="26"/>
    </row>
    <row r="1119" spans="1:17" x14ac:dyDescent="0.25">
      <c r="A1119" s="27"/>
      <c r="B1119" s="26"/>
      <c r="E1119" s="26"/>
      <c r="H1119" s="26"/>
      <c r="K1119" s="26"/>
      <c r="N1119" s="26"/>
      <c r="Q1119" s="26"/>
    </row>
    <row r="1120" spans="1:17" x14ac:dyDescent="0.25">
      <c r="A1120" s="27"/>
      <c r="B1120" s="26"/>
      <c r="E1120" s="26"/>
      <c r="H1120" s="26"/>
      <c r="K1120" s="26"/>
      <c r="N1120" s="26"/>
      <c r="Q1120" s="26"/>
    </row>
    <row r="1121" spans="1:17" x14ac:dyDescent="0.25">
      <c r="A1121" s="27"/>
      <c r="B1121" s="26"/>
      <c r="E1121" s="26"/>
      <c r="H1121" s="26"/>
      <c r="K1121" s="26"/>
      <c r="N1121" s="26"/>
      <c r="Q1121" s="26"/>
    </row>
    <row r="1122" spans="1:17" x14ac:dyDescent="0.25">
      <c r="A1122" s="27"/>
      <c r="B1122" s="26"/>
      <c r="E1122" s="26"/>
      <c r="H1122" s="26"/>
      <c r="K1122" s="26"/>
      <c r="N1122" s="26"/>
      <c r="Q1122" s="26"/>
    </row>
    <row r="1123" spans="1:17" x14ac:dyDescent="0.25">
      <c r="A1123" s="27"/>
      <c r="B1123" s="26"/>
      <c r="E1123" s="26"/>
      <c r="H1123" s="26"/>
      <c r="K1123" s="26"/>
      <c r="N1123" s="26"/>
      <c r="Q1123" s="26"/>
    </row>
    <row r="1124" spans="1:17" x14ac:dyDescent="0.25">
      <c r="A1124" s="27"/>
      <c r="B1124" s="26"/>
      <c r="E1124" s="26"/>
      <c r="H1124" s="26"/>
      <c r="K1124" s="26"/>
      <c r="N1124" s="26"/>
      <c r="Q1124" s="26"/>
    </row>
    <row r="1125" spans="1:17" x14ac:dyDescent="0.25">
      <c r="A1125" s="27"/>
      <c r="B1125" s="26"/>
      <c r="E1125" s="26"/>
      <c r="H1125" s="26"/>
      <c r="K1125" s="26"/>
      <c r="N1125" s="26"/>
      <c r="Q1125" s="26"/>
    </row>
    <row r="1126" spans="1:17" x14ac:dyDescent="0.25">
      <c r="A1126" s="27"/>
      <c r="B1126" s="26"/>
      <c r="E1126" s="26"/>
      <c r="H1126" s="26"/>
      <c r="K1126" s="26"/>
      <c r="N1126" s="26"/>
      <c r="Q1126" s="26"/>
    </row>
    <row r="1127" spans="1:17" x14ac:dyDescent="0.25">
      <c r="A1127" s="27"/>
      <c r="B1127" s="26"/>
      <c r="E1127" s="26"/>
      <c r="H1127" s="26"/>
      <c r="K1127" s="26"/>
      <c r="N1127" s="26"/>
      <c r="Q1127" s="26"/>
    </row>
    <row r="1128" spans="1:17" x14ac:dyDescent="0.25">
      <c r="A1128" s="27"/>
      <c r="B1128" s="26"/>
      <c r="E1128" s="26"/>
      <c r="H1128" s="26"/>
      <c r="K1128" s="26"/>
      <c r="N1128" s="26"/>
      <c r="Q1128" s="26"/>
    </row>
    <row r="1129" spans="1:17" x14ac:dyDescent="0.25">
      <c r="A1129" s="27"/>
      <c r="B1129" s="26"/>
      <c r="E1129" s="26"/>
      <c r="H1129" s="26"/>
      <c r="K1129" s="26"/>
      <c r="N1129" s="26"/>
      <c r="Q1129" s="26"/>
    </row>
    <row r="1130" spans="1:17" x14ac:dyDescent="0.25">
      <c r="A1130" s="27"/>
      <c r="B1130" s="26"/>
      <c r="E1130" s="26"/>
      <c r="H1130" s="26"/>
      <c r="K1130" s="26"/>
      <c r="N1130" s="26"/>
      <c r="Q1130" s="26"/>
    </row>
    <row r="1131" spans="1:17" x14ac:dyDescent="0.25">
      <c r="A1131" s="27"/>
      <c r="B1131" s="26"/>
      <c r="E1131" s="26"/>
      <c r="H1131" s="26"/>
      <c r="K1131" s="26"/>
      <c r="N1131" s="26"/>
      <c r="Q1131" s="26"/>
    </row>
    <row r="1132" spans="1:17" x14ac:dyDescent="0.25">
      <c r="A1132" s="27"/>
      <c r="B1132" s="26"/>
      <c r="E1132" s="26"/>
      <c r="H1132" s="26"/>
      <c r="K1132" s="26"/>
      <c r="N1132" s="26"/>
      <c r="Q1132" s="26"/>
    </row>
    <row r="1133" spans="1:17" x14ac:dyDescent="0.25">
      <c r="A1133" s="27"/>
      <c r="B1133" s="26"/>
      <c r="E1133" s="26"/>
      <c r="H1133" s="26"/>
      <c r="K1133" s="26"/>
      <c r="N1133" s="26"/>
      <c r="Q1133" s="26"/>
    </row>
    <row r="1134" spans="1:17" x14ac:dyDescent="0.25">
      <c r="A1134" s="27"/>
      <c r="B1134" s="26"/>
      <c r="E1134" s="26"/>
      <c r="H1134" s="26"/>
      <c r="K1134" s="26"/>
      <c r="N1134" s="26"/>
      <c r="Q1134" s="26"/>
    </row>
    <row r="1135" spans="1:17" x14ac:dyDescent="0.25">
      <c r="A1135" s="27"/>
      <c r="B1135" s="26"/>
      <c r="E1135" s="26"/>
      <c r="H1135" s="26"/>
      <c r="K1135" s="26"/>
      <c r="N1135" s="26"/>
      <c r="Q1135" s="26"/>
    </row>
    <row r="1136" spans="1:17" x14ac:dyDescent="0.25">
      <c r="A1136" s="27"/>
      <c r="B1136" s="26"/>
      <c r="E1136" s="26"/>
      <c r="H1136" s="26"/>
      <c r="K1136" s="26"/>
      <c r="N1136" s="26"/>
      <c r="Q1136" s="26"/>
    </row>
    <row r="1137" spans="1:17" x14ac:dyDescent="0.25">
      <c r="A1137" s="27"/>
      <c r="B1137" s="26"/>
      <c r="E1137" s="26"/>
      <c r="H1137" s="26"/>
      <c r="K1137" s="26"/>
      <c r="N1137" s="26"/>
      <c r="Q1137" s="26"/>
    </row>
    <row r="1138" spans="1:17" x14ac:dyDescent="0.25">
      <c r="A1138" s="27"/>
      <c r="B1138" s="26"/>
      <c r="E1138" s="26"/>
      <c r="H1138" s="26"/>
      <c r="K1138" s="26"/>
      <c r="N1138" s="26"/>
      <c r="Q1138" s="26"/>
    </row>
    <row r="1139" spans="1:17" x14ac:dyDescent="0.25">
      <c r="A1139" s="27"/>
      <c r="B1139" s="26"/>
      <c r="E1139" s="26"/>
      <c r="H1139" s="26"/>
      <c r="K1139" s="26"/>
      <c r="N1139" s="26"/>
      <c r="Q1139" s="26"/>
    </row>
    <row r="1140" spans="1:17" x14ac:dyDescent="0.25">
      <c r="A1140" s="27"/>
      <c r="B1140" s="26"/>
      <c r="E1140" s="26"/>
      <c r="H1140" s="26"/>
      <c r="K1140" s="26"/>
      <c r="N1140" s="26"/>
      <c r="Q1140" s="26"/>
    </row>
    <row r="1141" spans="1:17" x14ac:dyDescent="0.25">
      <c r="A1141" s="27"/>
      <c r="B1141" s="26"/>
      <c r="E1141" s="26"/>
      <c r="H1141" s="26"/>
      <c r="K1141" s="26"/>
      <c r="N1141" s="26"/>
      <c r="Q1141" s="26"/>
    </row>
    <row r="1142" spans="1:17" x14ac:dyDescent="0.25">
      <c r="A1142" s="27"/>
      <c r="B1142" s="26"/>
      <c r="E1142" s="26"/>
      <c r="H1142" s="26"/>
      <c r="K1142" s="26"/>
      <c r="N1142" s="26"/>
      <c r="Q1142" s="26"/>
    </row>
    <row r="1143" spans="1:17" x14ac:dyDescent="0.25">
      <c r="A1143" s="27"/>
      <c r="B1143" s="26"/>
      <c r="E1143" s="26"/>
      <c r="H1143" s="26"/>
      <c r="K1143" s="26"/>
      <c r="N1143" s="26"/>
      <c r="Q1143" s="26"/>
    </row>
    <row r="1144" spans="1:17" x14ac:dyDescent="0.25">
      <c r="A1144" s="27"/>
      <c r="B1144" s="26"/>
      <c r="E1144" s="26"/>
      <c r="H1144" s="26"/>
      <c r="K1144" s="26"/>
      <c r="N1144" s="26"/>
      <c r="Q1144" s="26"/>
    </row>
    <row r="1145" spans="1:17" x14ac:dyDescent="0.25">
      <c r="A1145" s="27"/>
      <c r="B1145" s="26"/>
      <c r="E1145" s="26"/>
      <c r="H1145" s="26"/>
      <c r="K1145" s="26"/>
      <c r="N1145" s="26"/>
      <c r="Q1145" s="26"/>
    </row>
    <row r="1146" spans="1:17" x14ac:dyDescent="0.25">
      <c r="A1146" s="27"/>
      <c r="B1146" s="26"/>
      <c r="E1146" s="26"/>
      <c r="H1146" s="26"/>
      <c r="K1146" s="26"/>
      <c r="N1146" s="26"/>
      <c r="Q1146" s="26"/>
    </row>
    <row r="1147" spans="1:17" x14ac:dyDescent="0.25">
      <c r="A1147" s="27"/>
      <c r="B1147" s="26"/>
      <c r="E1147" s="26"/>
      <c r="H1147" s="26"/>
      <c r="K1147" s="26"/>
      <c r="N1147" s="26"/>
      <c r="Q1147" s="26"/>
    </row>
    <row r="1148" spans="1:17" x14ac:dyDescent="0.25">
      <c r="A1148" s="27"/>
      <c r="B1148" s="26"/>
      <c r="E1148" s="26"/>
      <c r="H1148" s="26"/>
      <c r="K1148" s="26"/>
      <c r="N1148" s="26"/>
      <c r="Q1148" s="26"/>
    </row>
    <row r="1149" spans="1:17" x14ac:dyDescent="0.25">
      <c r="A1149" s="27"/>
      <c r="B1149" s="26"/>
      <c r="E1149" s="26"/>
      <c r="H1149" s="26"/>
      <c r="K1149" s="26"/>
      <c r="N1149" s="26"/>
      <c r="Q1149" s="26"/>
    </row>
    <row r="1150" spans="1:17" x14ac:dyDescent="0.25">
      <c r="A1150" s="27"/>
      <c r="B1150" s="26"/>
      <c r="E1150" s="26"/>
      <c r="H1150" s="26"/>
      <c r="K1150" s="26"/>
      <c r="N1150" s="26"/>
      <c r="Q1150" s="26"/>
    </row>
    <row r="1151" spans="1:17" x14ac:dyDescent="0.25">
      <c r="A1151" s="27"/>
      <c r="B1151" s="26"/>
      <c r="E1151" s="26"/>
      <c r="H1151" s="26"/>
      <c r="K1151" s="26"/>
      <c r="N1151" s="26"/>
      <c r="Q1151" s="26"/>
    </row>
    <row r="1152" spans="1:17" x14ac:dyDescent="0.25">
      <c r="A1152" s="27"/>
      <c r="B1152" s="26"/>
      <c r="E1152" s="26"/>
      <c r="H1152" s="26"/>
      <c r="K1152" s="26"/>
      <c r="N1152" s="26"/>
      <c r="Q1152" s="26"/>
    </row>
    <row r="1153" spans="1:17" x14ac:dyDescent="0.25">
      <c r="A1153" s="27"/>
      <c r="B1153" s="26"/>
      <c r="E1153" s="26"/>
      <c r="H1153" s="26"/>
      <c r="K1153" s="26"/>
      <c r="N1153" s="26"/>
      <c r="Q1153" s="26"/>
    </row>
    <row r="1154" spans="1:17" x14ac:dyDescent="0.25">
      <c r="A1154" s="27"/>
      <c r="B1154" s="26"/>
      <c r="E1154" s="26"/>
      <c r="H1154" s="26"/>
      <c r="K1154" s="26"/>
      <c r="N1154" s="26"/>
      <c r="Q1154" s="26"/>
    </row>
    <row r="1155" spans="1:17" x14ac:dyDescent="0.25">
      <c r="A1155" s="27"/>
      <c r="B1155" s="26"/>
      <c r="E1155" s="26"/>
      <c r="H1155" s="26"/>
      <c r="K1155" s="26"/>
      <c r="N1155" s="26"/>
      <c r="Q1155" s="26"/>
    </row>
    <row r="1156" spans="1:17" x14ac:dyDescent="0.25">
      <c r="A1156" s="27"/>
      <c r="B1156" s="26"/>
      <c r="E1156" s="26"/>
      <c r="H1156" s="26"/>
      <c r="K1156" s="26"/>
      <c r="N1156" s="26"/>
      <c r="Q1156" s="26"/>
    </row>
    <row r="1157" spans="1:17" x14ac:dyDescent="0.25">
      <c r="A1157" s="27"/>
      <c r="B1157" s="26"/>
      <c r="E1157" s="26"/>
      <c r="H1157" s="26"/>
      <c r="K1157" s="26"/>
      <c r="N1157" s="26"/>
      <c r="Q1157" s="26"/>
    </row>
    <row r="1158" spans="1:17" x14ac:dyDescent="0.25">
      <c r="A1158" s="27"/>
      <c r="B1158" s="26"/>
      <c r="E1158" s="26"/>
      <c r="H1158" s="26"/>
      <c r="K1158" s="26"/>
      <c r="N1158" s="26"/>
      <c r="Q1158" s="26"/>
    </row>
    <row r="1159" spans="1:17" x14ac:dyDescent="0.25">
      <c r="A1159" s="27"/>
      <c r="B1159" s="26"/>
      <c r="E1159" s="26"/>
      <c r="H1159" s="26"/>
      <c r="K1159" s="26"/>
      <c r="N1159" s="26"/>
      <c r="Q1159" s="26"/>
    </row>
    <row r="1160" spans="1:17" x14ac:dyDescent="0.25">
      <c r="A1160" s="27"/>
      <c r="B1160" s="26"/>
      <c r="E1160" s="26"/>
      <c r="H1160" s="26"/>
      <c r="K1160" s="26"/>
      <c r="N1160" s="26"/>
      <c r="Q1160" s="26"/>
    </row>
    <row r="1161" spans="1:17" x14ac:dyDescent="0.25">
      <c r="A1161" s="27"/>
      <c r="B1161" s="26"/>
      <c r="E1161" s="26"/>
      <c r="H1161" s="26"/>
      <c r="K1161" s="26"/>
      <c r="N1161" s="26"/>
      <c r="Q1161" s="26"/>
    </row>
    <row r="1162" spans="1:17" x14ac:dyDescent="0.25">
      <c r="A1162" s="27"/>
      <c r="B1162" s="26"/>
      <c r="E1162" s="26"/>
      <c r="H1162" s="26"/>
      <c r="K1162" s="26"/>
      <c r="N1162" s="26"/>
      <c r="Q1162" s="26"/>
    </row>
    <row r="1163" spans="1:17" x14ac:dyDescent="0.25">
      <c r="A1163" s="27"/>
      <c r="B1163" s="26"/>
      <c r="E1163" s="26"/>
      <c r="H1163" s="26"/>
      <c r="K1163" s="26"/>
      <c r="N1163" s="26"/>
      <c r="Q1163" s="26"/>
    </row>
    <row r="1164" spans="1:17" x14ac:dyDescent="0.25">
      <c r="A1164" s="27"/>
      <c r="B1164" s="26"/>
      <c r="E1164" s="26"/>
      <c r="H1164" s="26"/>
      <c r="K1164" s="26"/>
      <c r="N1164" s="26"/>
      <c r="Q1164" s="26"/>
    </row>
    <row r="1165" spans="1:17" x14ac:dyDescent="0.25">
      <c r="A1165" s="27"/>
      <c r="B1165" s="26"/>
      <c r="E1165" s="26"/>
      <c r="H1165" s="26"/>
      <c r="K1165" s="26"/>
      <c r="N1165" s="26"/>
      <c r="Q1165" s="26"/>
    </row>
    <row r="1166" spans="1:17" x14ac:dyDescent="0.25">
      <c r="A1166" s="27"/>
      <c r="B1166" s="26"/>
      <c r="E1166" s="26"/>
      <c r="H1166" s="26"/>
      <c r="K1166" s="26"/>
      <c r="N1166" s="26"/>
      <c r="Q1166" s="26"/>
    </row>
    <row r="1167" spans="1:17" x14ac:dyDescent="0.25">
      <c r="A1167" s="27"/>
      <c r="B1167" s="26"/>
      <c r="E1167" s="26"/>
      <c r="H1167" s="26"/>
      <c r="K1167" s="26"/>
      <c r="N1167" s="26"/>
      <c r="Q1167" s="26"/>
    </row>
    <row r="1168" spans="1:17" x14ac:dyDescent="0.25">
      <c r="A1168" s="27"/>
      <c r="B1168" s="26"/>
      <c r="E1168" s="26"/>
      <c r="H1168" s="26"/>
      <c r="K1168" s="26"/>
      <c r="N1168" s="26"/>
      <c r="Q1168" s="26"/>
    </row>
    <row r="1169" spans="1:17" x14ac:dyDescent="0.25">
      <c r="A1169" s="27"/>
      <c r="B1169" s="26"/>
      <c r="E1169" s="26"/>
      <c r="H1169" s="26"/>
      <c r="K1169" s="26"/>
      <c r="N1169" s="26"/>
      <c r="Q1169" s="26"/>
    </row>
    <row r="1170" spans="1:17" x14ac:dyDescent="0.25">
      <c r="A1170" s="27"/>
      <c r="B1170" s="26"/>
      <c r="E1170" s="26"/>
      <c r="H1170" s="26"/>
      <c r="K1170" s="26"/>
      <c r="N1170" s="26"/>
      <c r="Q1170" s="26"/>
    </row>
    <row r="1171" spans="1:17" x14ac:dyDescent="0.25">
      <c r="A1171" s="27"/>
      <c r="B1171" s="26"/>
      <c r="E1171" s="26"/>
      <c r="H1171" s="26"/>
      <c r="K1171" s="26"/>
      <c r="N1171" s="26"/>
      <c r="Q1171" s="26"/>
    </row>
    <row r="1172" spans="1:17" x14ac:dyDescent="0.25">
      <c r="A1172" s="27"/>
      <c r="B1172" s="26"/>
      <c r="E1172" s="26"/>
      <c r="H1172" s="26"/>
      <c r="K1172" s="26"/>
      <c r="N1172" s="26"/>
      <c r="Q1172" s="26"/>
    </row>
    <row r="1173" spans="1:17" x14ac:dyDescent="0.25">
      <c r="A1173" s="27"/>
      <c r="B1173" s="26"/>
      <c r="E1173" s="26"/>
      <c r="H1173" s="26"/>
      <c r="K1173" s="26"/>
      <c r="N1173" s="26"/>
      <c r="Q1173" s="26"/>
    </row>
    <row r="1174" spans="1:17" x14ac:dyDescent="0.25">
      <c r="A1174" s="27"/>
      <c r="B1174" s="26"/>
      <c r="E1174" s="26"/>
      <c r="H1174" s="26"/>
      <c r="K1174" s="26"/>
      <c r="N1174" s="26"/>
      <c r="Q1174" s="26"/>
    </row>
    <row r="1175" spans="1:17" x14ac:dyDescent="0.25">
      <c r="A1175" s="27"/>
      <c r="B1175" s="26"/>
      <c r="E1175" s="26"/>
      <c r="H1175" s="26"/>
      <c r="K1175" s="26"/>
      <c r="N1175" s="26"/>
      <c r="Q1175" s="26"/>
    </row>
    <row r="1176" spans="1:17" x14ac:dyDescent="0.25">
      <c r="A1176" s="27"/>
      <c r="B1176" s="26"/>
      <c r="E1176" s="26"/>
      <c r="H1176" s="26"/>
      <c r="K1176" s="26"/>
      <c r="N1176" s="26"/>
      <c r="Q1176" s="26"/>
    </row>
    <row r="1177" spans="1:17" x14ac:dyDescent="0.25">
      <c r="A1177" s="27"/>
      <c r="B1177" s="26"/>
      <c r="E1177" s="26"/>
      <c r="H1177" s="26"/>
      <c r="K1177" s="26"/>
      <c r="N1177" s="26"/>
      <c r="Q1177" s="26"/>
    </row>
    <row r="1178" spans="1:17" x14ac:dyDescent="0.25">
      <c r="A1178" s="27"/>
      <c r="B1178" s="26"/>
      <c r="E1178" s="26"/>
      <c r="H1178" s="26"/>
      <c r="K1178" s="26"/>
      <c r="N1178" s="26"/>
      <c r="Q1178" s="26"/>
    </row>
    <row r="1179" spans="1:17" x14ac:dyDescent="0.25">
      <c r="A1179" s="27"/>
      <c r="B1179" s="26"/>
      <c r="E1179" s="26"/>
      <c r="H1179" s="26"/>
      <c r="K1179" s="26"/>
      <c r="N1179" s="26"/>
      <c r="Q1179" s="26"/>
    </row>
    <row r="1180" spans="1:17" x14ac:dyDescent="0.25">
      <c r="A1180" s="27"/>
      <c r="B1180" s="26"/>
      <c r="E1180" s="26"/>
      <c r="H1180" s="26"/>
      <c r="K1180" s="26"/>
      <c r="N1180" s="26"/>
      <c r="Q1180" s="26"/>
    </row>
    <row r="1181" spans="1:17" x14ac:dyDescent="0.25">
      <c r="A1181" s="27"/>
      <c r="B1181" s="26"/>
      <c r="E1181" s="26"/>
      <c r="H1181" s="26"/>
      <c r="K1181" s="26"/>
      <c r="N1181" s="26"/>
      <c r="Q1181" s="26"/>
    </row>
    <row r="1182" spans="1:17" x14ac:dyDescent="0.25">
      <c r="A1182" s="27"/>
      <c r="B1182" s="26"/>
      <c r="E1182" s="26"/>
      <c r="H1182" s="26"/>
      <c r="K1182" s="26"/>
      <c r="N1182" s="26"/>
      <c r="Q1182" s="26"/>
    </row>
    <row r="1183" spans="1:17" x14ac:dyDescent="0.25">
      <c r="A1183" s="27"/>
      <c r="B1183" s="26"/>
      <c r="E1183" s="26"/>
      <c r="H1183" s="26"/>
      <c r="K1183" s="26"/>
      <c r="N1183" s="26"/>
      <c r="Q1183" s="26"/>
    </row>
    <row r="1184" spans="1:17" x14ac:dyDescent="0.25">
      <c r="A1184" s="27"/>
      <c r="B1184" s="26"/>
      <c r="E1184" s="26"/>
      <c r="H1184" s="26"/>
      <c r="K1184" s="26"/>
      <c r="N1184" s="26"/>
      <c r="Q1184" s="26"/>
    </row>
    <row r="1185" spans="1:17" x14ac:dyDescent="0.25">
      <c r="A1185" s="27"/>
      <c r="B1185" s="26"/>
      <c r="E1185" s="26"/>
      <c r="H1185" s="26"/>
      <c r="K1185" s="26"/>
      <c r="N1185" s="26"/>
      <c r="Q1185" s="26"/>
    </row>
    <row r="1186" spans="1:17" x14ac:dyDescent="0.25">
      <c r="A1186" s="27"/>
      <c r="B1186" s="26"/>
      <c r="E1186" s="26"/>
      <c r="H1186" s="26"/>
      <c r="K1186" s="26"/>
      <c r="N1186" s="26"/>
      <c r="Q1186" s="26"/>
    </row>
    <row r="1187" spans="1:17" x14ac:dyDescent="0.25">
      <c r="A1187" s="27"/>
      <c r="B1187" s="26"/>
      <c r="E1187" s="26"/>
      <c r="H1187" s="26"/>
      <c r="K1187" s="26"/>
      <c r="N1187" s="26"/>
      <c r="Q1187" s="26"/>
    </row>
    <row r="1188" spans="1:17" x14ac:dyDescent="0.25">
      <c r="A1188" s="27"/>
      <c r="B1188" s="26"/>
      <c r="E1188" s="26"/>
      <c r="H1188" s="26"/>
      <c r="K1188" s="26"/>
      <c r="N1188" s="26"/>
      <c r="Q1188" s="26"/>
    </row>
    <row r="1189" spans="1:17" x14ac:dyDescent="0.25">
      <c r="A1189" s="27"/>
      <c r="B1189" s="26"/>
      <c r="E1189" s="26"/>
      <c r="H1189" s="26"/>
      <c r="K1189" s="26"/>
      <c r="N1189" s="26"/>
      <c r="Q1189" s="26"/>
    </row>
    <row r="1190" spans="1:17" x14ac:dyDescent="0.25">
      <c r="A1190" s="27"/>
      <c r="B1190" s="26"/>
      <c r="E1190" s="26"/>
      <c r="H1190" s="26"/>
      <c r="K1190" s="26"/>
      <c r="N1190" s="26"/>
      <c r="Q1190" s="26"/>
    </row>
    <row r="1191" spans="1:17" x14ac:dyDescent="0.25">
      <c r="A1191" s="27"/>
      <c r="B1191" s="26"/>
      <c r="E1191" s="26"/>
      <c r="H1191" s="26"/>
      <c r="K1191" s="26"/>
      <c r="N1191" s="26"/>
      <c r="Q1191" s="26"/>
    </row>
    <row r="1192" spans="1:17" x14ac:dyDescent="0.25">
      <c r="A1192" s="27"/>
      <c r="B1192" s="26"/>
      <c r="E1192" s="26"/>
      <c r="H1192" s="26"/>
      <c r="K1192" s="26"/>
      <c r="N1192" s="26"/>
      <c r="Q1192" s="26"/>
    </row>
    <row r="1193" spans="1:17" x14ac:dyDescent="0.25">
      <c r="A1193" s="27"/>
      <c r="B1193" s="26"/>
      <c r="E1193" s="26"/>
      <c r="H1193" s="26"/>
      <c r="K1193" s="26"/>
      <c r="N1193" s="26"/>
      <c r="Q1193" s="26"/>
    </row>
    <row r="1194" spans="1:17" x14ac:dyDescent="0.25">
      <c r="A1194" s="27"/>
      <c r="B1194" s="26"/>
      <c r="E1194" s="26"/>
      <c r="H1194" s="26"/>
      <c r="K1194" s="26"/>
      <c r="N1194" s="26"/>
      <c r="Q1194" s="26"/>
    </row>
    <row r="1195" spans="1:17" x14ac:dyDescent="0.25">
      <c r="A1195" s="27"/>
      <c r="B1195" s="26"/>
      <c r="E1195" s="26"/>
      <c r="H1195" s="26"/>
      <c r="K1195" s="26"/>
      <c r="N1195" s="26"/>
      <c r="Q1195" s="26"/>
    </row>
    <row r="1196" spans="1:17" x14ac:dyDescent="0.25">
      <c r="A1196" s="27"/>
      <c r="B1196" s="26"/>
      <c r="E1196" s="26"/>
      <c r="H1196" s="26"/>
      <c r="K1196" s="26"/>
      <c r="N1196" s="26"/>
      <c r="Q1196" s="26"/>
    </row>
    <row r="1197" spans="1:17" x14ac:dyDescent="0.25">
      <c r="A1197" s="27"/>
      <c r="B1197" s="26"/>
      <c r="E1197" s="26"/>
      <c r="H1197" s="26"/>
      <c r="K1197" s="26"/>
      <c r="N1197" s="26"/>
      <c r="Q1197" s="26"/>
    </row>
    <row r="1198" spans="1:17" x14ac:dyDescent="0.25">
      <c r="A1198" s="27"/>
      <c r="B1198" s="26"/>
      <c r="E1198" s="26"/>
      <c r="H1198" s="26"/>
      <c r="K1198" s="26"/>
      <c r="N1198" s="26"/>
      <c r="Q1198" s="26"/>
    </row>
    <row r="1199" spans="1:17" x14ac:dyDescent="0.25">
      <c r="A1199" s="27"/>
      <c r="B1199" s="26"/>
      <c r="E1199" s="26"/>
      <c r="H1199" s="26"/>
      <c r="K1199" s="26"/>
      <c r="N1199" s="26"/>
      <c r="Q1199" s="26"/>
    </row>
    <row r="1200" spans="1:17" x14ac:dyDescent="0.25">
      <c r="A1200" s="27"/>
      <c r="B1200" s="26"/>
      <c r="E1200" s="26"/>
      <c r="H1200" s="26"/>
      <c r="K1200" s="26"/>
      <c r="N1200" s="26"/>
      <c r="Q1200" s="26"/>
    </row>
    <row r="1201" spans="1:17" x14ac:dyDescent="0.25">
      <c r="A1201" s="27"/>
      <c r="B1201" s="26"/>
      <c r="E1201" s="26"/>
      <c r="H1201" s="26"/>
      <c r="K1201" s="26"/>
      <c r="N1201" s="26"/>
      <c r="Q1201" s="26"/>
    </row>
    <row r="1202" spans="1:17" x14ac:dyDescent="0.25">
      <c r="A1202" s="27"/>
      <c r="B1202" s="26"/>
      <c r="E1202" s="26"/>
      <c r="H1202" s="26"/>
      <c r="K1202" s="26"/>
      <c r="N1202" s="26"/>
      <c r="Q1202" s="26"/>
    </row>
    <row r="1203" spans="1:17" x14ac:dyDescent="0.25">
      <c r="A1203" s="27"/>
      <c r="B1203" s="26"/>
      <c r="E1203" s="26"/>
      <c r="H1203" s="26"/>
      <c r="K1203" s="26"/>
      <c r="N1203" s="26"/>
      <c r="Q1203" s="26"/>
    </row>
    <row r="1204" spans="1:17" x14ac:dyDescent="0.25">
      <c r="A1204" s="27"/>
      <c r="B1204" s="26"/>
      <c r="E1204" s="26"/>
      <c r="H1204" s="26"/>
      <c r="K1204" s="26"/>
      <c r="N1204" s="26"/>
      <c r="Q1204" s="26"/>
    </row>
    <row r="1205" spans="1:17" x14ac:dyDescent="0.25">
      <c r="A1205" s="27"/>
      <c r="B1205" s="26"/>
      <c r="E1205" s="26"/>
      <c r="H1205" s="26"/>
      <c r="K1205" s="26"/>
      <c r="N1205" s="26"/>
      <c r="Q1205" s="26"/>
    </row>
    <row r="1206" spans="1:17" x14ac:dyDescent="0.25">
      <c r="A1206" s="27"/>
      <c r="B1206" s="26"/>
      <c r="E1206" s="26"/>
      <c r="H1206" s="26"/>
      <c r="K1206" s="26"/>
      <c r="N1206" s="26"/>
      <c r="Q1206" s="26"/>
    </row>
    <row r="1207" spans="1:17" x14ac:dyDescent="0.25">
      <c r="A1207" s="27"/>
      <c r="B1207" s="26"/>
      <c r="E1207" s="26"/>
      <c r="H1207" s="26"/>
      <c r="K1207" s="26"/>
      <c r="N1207" s="26"/>
      <c r="Q1207" s="26"/>
    </row>
    <row r="1208" spans="1:17" x14ac:dyDescent="0.25">
      <c r="A1208" s="27"/>
      <c r="B1208" s="26"/>
      <c r="E1208" s="26"/>
      <c r="H1208" s="26"/>
      <c r="K1208" s="26"/>
      <c r="N1208" s="26"/>
      <c r="Q1208" s="26"/>
    </row>
    <row r="1209" spans="1:17" x14ac:dyDescent="0.25">
      <c r="A1209" s="27"/>
      <c r="B1209" s="26"/>
      <c r="E1209" s="26"/>
      <c r="H1209" s="26"/>
      <c r="K1209" s="26"/>
      <c r="N1209" s="26"/>
      <c r="Q1209" s="26"/>
    </row>
    <row r="1210" spans="1:17" x14ac:dyDescent="0.25">
      <c r="A1210" s="27"/>
      <c r="B1210" s="26"/>
      <c r="E1210" s="26"/>
      <c r="H1210" s="26"/>
      <c r="K1210" s="26"/>
      <c r="N1210" s="26"/>
      <c r="Q1210" s="26"/>
    </row>
    <row r="1211" spans="1:17" x14ac:dyDescent="0.25">
      <c r="A1211" s="27"/>
      <c r="B1211" s="26"/>
      <c r="E1211" s="26"/>
      <c r="H1211" s="26"/>
      <c r="K1211" s="26"/>
      <c r="N1211" s="26"/>
      <c r="Q1211" s="26"/>
    </row>
    <row r="1212" spans="1:17" x14ac:dyDescent="0.25">
      <c r="A1212" s="27"/>
      <c r="B1212" s="26"/>
      <c r="E1212" s="26"/>
      <c r="H1212" s="26"/>
      <c r="K1212" s="26"/>
      <c r="N1212" s="26"/>
      <c r="Q1212" s="26"/>
    </row>
    <row r="1213" spans="1:17" x14ac:dyDescent="0.25">
      <c r="A1213" s="27"/>
      <c r="B1213" s="26"/>
      <c r="E1213" s="26"/>
      <c r="H1213" s="26"/>
      <c r="K1213" s="26"/>
      <c r="N1213" s="26"/>
      <c r="Q1213" s="26"/>
    </row>
    <row r="1214" spans="1:17" x14ac:dyDescent="0.25">
      <c r="A1214" s="27"/>
      <c r="B1214" s="26"/>
      <c r="E1214" s="26"/>
      <c r="H1214" s="26"/>
      <c r="K1214" s="26"/>
      <c r="N1214" s="26"/>
      <c r="Q1214" s="26"/>
    </row>
    <row r="1215" spans="1:17" x14ac:dyDescent="0.25">
      <c r="A1215" s="27"/>
      <c r="B1215" s="26"/>
      <c r="E1215" s="26"/>
      <c r="H1215" s="26"/>
      <c r="K1215" s="26"/>
      <c r="N1215" s="26"/>
      <c r="Q1215" s="26"/>
    </row>
    <row r="1216" spans="1:17" x14ac:dyDescent="0.25">
      <c r="A1216" s="27"/>
      <c r="B1216" s="26"/>
      <c r="E1216" s="26"/>
      <c r="H1216" s="26"/>
      <c r="K1216" s="26"/>
      <c r="N1216" s="26"/>
      <c r="Q1216" s="26"/>
    </row>
    <row r="1217" spans="1:17" x14ac:dyDescent="0.25">
      <c r="A1217" s="27"/>
      <c r="B1217" s="26"/>
      <c r="E1217" s="26"/>
      <c r="H1217" s="26"/>
      <c r="K1217" s="26"/>
      <c r="N1217" s="26"/>
      <c r="Q1217" s="26"/>
    </row>
    <row r="1218" spans="1:17" x14ac:dyDescent="0.25">
      <c r="A1218" s="27"/>
      <c r="B1218" s="26"/>
      <c r="E1218" s="26"/>
      <c r="H1218" s="26"/>
      <c r="K1218" s="26"/>
      <c r="N1218" s="26"/>
      <c r="Q1218" s="26"/>
    </row>
    <row r="1219" spans="1:17" x14ac:dyDescent="0.25">
      <c r="A1219" s="27"/>
      <c r="B1219" s="26"/>
      <c r="E1219" s="26"/>
      <c r="H1219" s="26"/>
      <c r="K1219" s="26"/>
      <c r="N1219" s="26"/>
      <c r="Q1219" s="26"/>
    </row>
    <row r="1220" spans="1:17" x14ac:dyDescent="0.25">
      <c r="A1220" s="27"/>
      <c r="B1220" s="26"/>
      <c r="E1220" s="26"/>
      <c r="H1220" s="26"/>
      <c r="K1220" s="26"/>
      <c r="N1220" s="26"/>
      <c r="Q1220" s="26"/>
    </row>
    <row r="1221" spans="1:17" x14ac:dyDescent="0.25">
      <c r="A1221" s="27"/>
      <c r="B1221" s="26"/>
      <c r="E1221" s="26"/>
      <c r="H1221" s="26"/>
      <c r="K1221" s="26"/>
      <c r="N1221" s="26"/>
      <c r="Q1221" s="26"/>
    </row>
    <row r="1222" spans="1:17" x14ac:dyDescent="0.25">
      <c r="A1222" s="27"/>
      <c r="B1222" s="26"/>
      <c r="E1222" s="26"/>
      <c r="H1222" s="26"/>
      <c r="K1222" s="26"/>
      <c r="N1222" s="26"/>
      <c r="Q1222" s="26"/>
    </row>
    <row r="1223" spans="1:17" x14ac:dyDescent="0.25">
      <c r="A1223" s="27"/>
      <c r="B1223" s="26"/>
      <c r="E1223" s="26"/>
      <c r="H1223" s="26"/>
      <c r="K1223" s="26"/>
      <c r="N1223" s="26"/>
      <c r="Q1223" s="26"/>
    </row>
    <row r="1224" spans="1:17" x14ac:dyDescent="0.25">
      <c r="A1224" s="27"/>
      <c r="B1224" s="26"/>
      <c r="E1224" s="26"/>
      <c r="H1224" s="26"/>
      <c r="K1224" s="26"/>
      <c r="N1224" s="26"/>
      <c r="Q1224" s="26"/>
    </row>
    <row r="1225" spans="1:17" x14ac:dyDescent="0.25">
      <c r="A1225" s="27"/>
      <c r="B1225" s="26"/>
      <c r="E1225" s="26"/>
      <c r="H1225" s="26"/>
      <c r="K1225" s="26"/>
      <c r="N1225" s="26"/>
      <c r="Q1225" s="26"/>
    </row>
    <row r="1226" spans="1:17" x14ac:dyDescent="0.25">
      <c r="A1226" s="27"/>
      <c r="B1226" s="26"/>
      <c r="E1226" s="26"/>
      <c r="H1226" s="26"/>
      <c r="K1226" s="26"/>
      <c r="N1226" s="26"/>
      <c r="Q1226" s="26"/>
    </row>
    <row r="1227" spans="1:17" x14ac:dyDescent="0.25">
      <c r="A1227" s="27"/>
      <c r="B1227" s="26"/>
      <c r="E1227" s="26"/>
      <c r="H1227" s="26"/>
      <c r="K1227" s="26"/>
      <c r="N1227" s="26"/>
      <c r="Q1227" s="26"/>
    </row>
    <row r="1228" spans="1:17" x14ac:dyDescent="0.25">
      <c r="A1228" s="27"/>
      <c r="B1228" s="26"/>
      <c r="E1228" s="26"/>
      <c r="H1228" s="26"/>
      <c r="K1228" s="26"/>
      <c r="N1228" s="26"/>
      <c r="Q1228" s="26"/>
    </row>
    <row r="1229" spans="1:17" x14ac:dyDescent="0.25">
      <c r="A1229" s="27"/>
      <c r="B1229" s="26"/>
      <c r="E1229" s="26"/>
      <c r="H1229" s="26"/>
      <c r="K1229" s="26"/>
      <c r="N1229" s="26"/>
      <c r="Q1229" s="26"/>
    </row>
    <row r="1230" spans="1:17" x14ac:dyDescent="0.25">
      <c r="A1230" s="27"/>
      <c r="B1230" s="26"/>
      <c r="E1230" s="26"/>
      <c r="H1230" s="26"/>
      <c r="K1230" s="26"/>
      <c r="N1230" s="26"/>
      <c r="Q1230" s="26"/>
    </row>
    <row r="1231" spans="1:17" x14ac:dyDescent="0.25">
      <c r="A1231" s="27"/>
      <c r="B1231" s="26"/>
      <c r="E1231" s="26"/>
      <c r="H1231" s="26"/>
      <c r="K1231" s="26"/>
      <c r="N1231" s="26"/>
      <c r="Q1231" s="26"/>
    </row>
    <row r="1232" spans="1:17" x14ac:dyDescent="0.25">
      <c r="A1232" s="27"/>
      <c r="B1232" s="26"/>
      <c r="E1232" s="26"/>
      <c r="H1232" s="26"/>
      <c r="K1232" s="26"/>
      <c r="N1232" s="26"/>
      <c r="Q1232" s="26"/>
    </row>
    <row r="1233" spans="1:17" x14ac:dyDescent="0.25">
      <c r="A1233" s="27"/>
      <c r="B1233" s="26"/>
      <c r="E1233" s="26"/>
      <c r="H1233" s="26"/>
      <c r="K1233" s="26"/>
      <c r="N1233" s="26"/>
      <c r="Q1233" s="26"/>
    </row>
    <row r="1234" spans="1:17" x14ac:dyDescent="0.25">
      <c r="A1234" s="27"/>
      <c r="B1234" s="26"/>
      <c r="E1234" s="26"/>
      <c r="H1234" s="26"/>
      <c r="K1234" s="26"/>
      <c r="N1234" s="26"/>
      <c r="Q1234" s="26"/>
    </row>
    <row r="1235" spans="1:17" x14ac:dyDescent="0.25">
      <c r="A1235" s="27"/>
      <c r="B1235" s="26"/>
      <c r="E1235" s="26"/>
      <c r="H1235" s="26"/>
      <c r="K1235" s="26"/>
      <c r="N1235" s="26"/>
      <c r="Q1235" s="26"/>
    </row>
    <row r="1236" spans="1:17" x14ac:dyDescent="0.25">
      <c r="A1236" s="27"/>
      <c r="B1236" s="26"/>
      <c r="E1236" s="26"/>
      <c r="H1236" s="26"/>
      <c r="K1236" s="26"/>
      <c r="N1236" s="26"/>
      <c r="Q1236" s="26"/>
    </row>
    <row r="1237" spans="1:17" x14ac:dyDescent="0.25">
      <c r="A1237" s="27"/>
      <c r="B1237" s="26"/>
      <c r="E1237" s="26"/>
      <c r="H1237" s="26"/>
      <c r="K1237" s="26"/>
      <c r="N1237" s="26"/>
      <c r="Q1237" s="26"/>
    </row>
    <row r="1238" spans="1:17" x14ac:dyDescent="0.25">
      <c r="A1238" s="27"/>
      <c r="B1238" s="26"/>
      <c r="E1238" s="26"/>
      <c r="H1238" s="26"/>
      <c r="K1238" s="26"/>
      <c r="N1238" s="26"/>
      <c r="Q1238" s="26"/>
    </row>
    <row r="1239" spans="1:17" x14ac:dyDescent="0.25">
      <c r="A1239" s="27"/>
      <c r="B1239" s="26"/>
      <c r="E1239" s="26"/>
      <c r="H1239" s="26"/>
      <c r="K1239" s="26"/>
      <c r="N1239" s="26"/>
      <c r="Q1239" s="26"/>
    </row>
    <row r="1240" spans="1:17" x14ac:dyDescent="0.25">
      <c r="A1240" s="27"/>
      <c r="B1240" s="26"/>
      <c r="E1240" s="26"/>
      <c r="H1240" s="26"/>
      <c r="K1240" s="26"/>
      <c r="N1240" s="26"/>
      <c r="Q1240" s="26"/>
    </row>
    <row r="1241" spans="1:17" x14ac:dyDescent="0.25">
      <c r="A1241" s="27"/>
      <c r="B1241" s="26"/>
      <c r="E1241" s="26"/>
      <c r="H1241" s="26"/>
      <c r="K1241" s="26"/>
      <c r="N1241" s="26"/>
      <c r="Q1241" s="26"/>
    </row>
    <row r="1242" spans="1:17" x14ac:dyDescent="0.25">
      <c r="A1242" s="27"/>
      <c r="B1242" s="26"/>
      <c r="E1242" s="26"/>
      <c r="H1242" s="26"/>
      <c r="K1242" s="26"/>
      <c r="N1242" s="26"/>
      <c r="Q1242" s="26"/>
    </row>
    <row r="1243" spans="1:17" x14ac:dyDescent="0.25">
      <c r="A1243" s="27"/>
      <c r="B1243" s="26"/>
      <c r="E1243" s="26"/>
      <c r="H1243" s="26"/>
      <c r="K1243" s="26"/>
      <c r="N1243" s="26"/>
      <c r="Q1243" s="26"/>
    </row>
    <row r="1244" spans="1:17" x14ac:dyDescent="0.25">
      <c r="A1244" s="27"/>
      <c r="B1244" s="26"/>
      <c r="E1244" s="26"/>
      <c r="H1244" s="26"/>
      <c r="K1244" s="26"/>
      <c r="N1244" s="26"/>
      <c r="Q1244" s="26"/>
    </row>
    <row r="1245" spans="1:17" x14ac:dyDescent="0.25">
      <c r="A1245" s="27"/>
      <c r="B1245" s="26"/>
      <c r="E1245" s="26"/>
      <c r="H1245" s="26"/>
      <c r="K1245" s="26"/>
      <c r="N1245" s="26"/>
      <c r="Q1245" s="26"/>
    </row>
    <row r="1246" spans="1:17" x14ac:dyDescent="0.25">
      <c r="A1246" s="27"/>
      <c r="B1246" s="26"/>
      <c r="E1246" s="26"/>
      <c r="H1246" s="26"/>
      <c r="K1246" s="26"/>
      <c r="N1246" s="26"/>
      <c r="Q1246" s="26"/>
    </row>
    <row r="1247" spans="1:17" x14ac:dyDescent="0.25">
      <c r="A1247" s="27"/>
      <c r="B1247" s="26"/>
      <c r="E1247" s="26"/>
      <c r="H1247" s="26"/>
      <c r="K1247" s="26"/>
      <c r="N1247" s="26"/>
      <c r="Q1247" s="26"/>
    </row>
    <row r="1248" spans="1:17" x14ac:dyDescent="0.25">
      <c r="A1248" s="27"/>
      <c r="B1248" s="26"/>
      <c r="E1248" s="26"/>
      <c r="H1248" s="26"/>
      <c r="K1248" s="26"/>
      <c r="N1248" s="26"/>
      <c r="Q1248" s="26"/>
    </row>
    <row r="1249" spans="1:17" x14ac:dyDescent="0.25">
      <c r="A1249" s="27"/>
      <c r="B1249" s="26"/>
      <c r="E1249" s="26"/>
      <c r="H1249" s="26"/>
      <c r="K1249" s="26"/>
      <c r="N1249" s="26"/>
      <c r="Q1249" s="26"/>
    </row>
    <row r="1250" spans="1:17" x14ac:dyDescent="0.25">
      <c r="A1250" s="27"/>
      <c r="B1250" s="26"/>
      <c r="E1250" s="26"/>
      <c r="H1250" s="26"/>
      <c r="K1250" s="26"/>
      <c r="N1250" s="26"/>
      <c r="Q1250" s="26"/>
    </row>
    <row r="1251" spans="1:17" x14ac:dyDescent="0.25">
      <c r="A1251" s="27"/>
      <c r="B1251" s="26"/>
      <c r="E1251" s="26"/>
      <c r="H1251" s="26"/>
      <c r="K1251" s="26"/>
      <c r="N1251" s="26"/>
      <c r="Q1251" s="26"/>
    </row>
    <row r="1252" spans="1:17" x14ac:dyDescent="0.25">
      <c r="A1252" s="27"/>
      <c r="B1252" s="26"/>
      <c r="E1252" s="26"/>
      <c r="H1252" s="26"/>
      <c r="K1252" s="26"/>
      <c r="N1252" s="26"/>
      <c r="Q1252" s="26"/>
    </row>
    <row r="1253" spans="1:17" x14ac:dyDescent="0.25">
      <c r="A1253" s="27"/>
      <c r="B1253" s="26"/>
      <c r="E1253" s="26"/>
      <c r="H1253" s="26"/>
      <c r="K1253" s="26"/>
      <c r="N1253" s="26"/>
      <c r="Q1253" s="26"/>
    </row>
    <row r="1254" spans="1:17" x14ac:dyDescent="0.25">
      <c r="A1254" s="27"/>
      <c r="B1254" s="26"/>
      <c r="E1254" s="26"/>
      <c r="H1254" s="26"/>
      <c r="K1254" s="26"/>
      <c r="N1254" s="26"/>
      <c r="Q1254" s="26"/>
    </row>
    <row r="1255" spans="1:17" x14ac:dyDescent="0.25">
      <c r="A1255" s="27"/>
      <c r="B1255" s="26"/>
      <c r="E1255" s="26"/>
      <c r="H1255" s="26"/>
      <c r="K1255" s="26"/>
      <c r="N1255" s="26"/>
      <c r="Q1255" s="26"/>
    </row>
    <row r="1256" spans="1:17" x14ac:dyDescent="0.25">
      <c r="A1256" s="27"/>
      <c r="B1256" s="26"/>
      <c r="E1256" s="26"/>
      <c r="H1256" s="26"/>
      <c r="K1256" s="26"/>
      <c r="N1256" s="26"/>
      <c r="Q1256" s="26"/>
    </row>
    <row r="1257" spans="1:17" x14ac:dyDescent="0.25">
      <c r="A1257" s="27"/>
      <c r="B1257" s="26"/>
      <c r="E1257" s="26"/>
      <c r="H1257" s="26"/>
      <c r="K1257" s="26"/>
      <c r="N1257" s="26"/>
      <c r="Q1257" s="26"/>
    </row>
    <row r="1258" spans="1:17" x14ac:dyDescent="0.25">
      <c r="A1258" s="27"/>
      <c r="B1258" s="26"/>
      <c r="E1258" s="26"/>
      <c r="H1258" s="26"/>
      <c r="K1258" s="26"/>
      <c r="N1258" s="26"/>
      <c r="Q1258" s="26"/>
    </row>
    <row r="1259" spans="1:17" x14ac:dyDescent="0.25">
      <c r="A1259" s="27"/>
      <c r="B1259" s="26"/>
      <c r="E1259" s="26"/>
      <c r="H1259" s="26"/>
      <c r="K1259" s="26"/>
      <c r="N1259" s="26"/>
      <c r="Q1259" s="26"/>
    </row>
    <row r="1260" spans="1:17" x14ac:dyDescent="0.25">
      <c r="A1260" s="27"/>
      <c r="B1260" s="26"/>
      <c r="E1260" s="26"/>
      <c r="H1260" s="26"/>
      <c r="K1260" s="26"/>
      <c r="N1260" s="26"/>
      <c r="Q1260" s="26"/>
    </row>
    <row r="1261" spans="1:17" x14ac:dyDescent="0.25">
      <c r="A1261" s="27"/>
      <c r="B1261" s="26"/>
      <c r="E1261" s="26"/>
      <c r="H1261" s="26"/>
      <c r="K1261" s="26"/>
      <c r="N1261" s="26"/>
      <c r="Q1261" s="26"/>
    </row>
    <row r="1262" spans="1:17" x14ac:dyDescent="0.25">
      <c r="A1262" s="27"/>
      <c r="B1262" s="26"/>
      <c r="E1262" s="26"/>
      <c r="H1262" s="26"/>
      <c r="K1262" s="26"/>
      <c r="N1262" s="26"/>
      <c r="Q1262" s="26"/>
    </row>
    <row r="1263" spans="1:17" x14ac:dyDescent="0.25">
      <c r="A1263" s="27"/>
      <c r="B1263" s="26"/>
      <c r="E1263" s="26"/>
      <c r="H1263" s="26"/>
      <c r="K1263" s="26"/>
      <c r="N1263" s="26"/>
      <c r="Q1263" s="26"/>
    </row>
    <row r="1264" spans="1:17" x14ac:dyDescent="0.25">
      <c r="A1264" s="27"/>
      <c r="B1264" s="26"/>
      <c r="E1264" s="26"/>
      <c r="H1264" s="26"/>
      <c r="K1264" s="26"/>
      <c r="N1264" s="26"/>
      <c r="Q1264" s="26"/>
    </row>
    <row r="1265" spans="1:17" x14ac:dyDescent="0.25">
      <c r="A1265" s="27"/>
      <c r="B1265" s="26"/>
      <c r="E1265" s="26"/>
      <c r="H1265" s="26"/>
      <c r="K1265" s="26"/>
      <c r="N1265" s="26"/>
      <c r="Q1265" s="26"/>
    </row>
    <row r="1266" spans="1:17" x14ac:dyDescent="0.25">
      <c r="A1266" s="27"/>
      <c r="B1266" s="26"/>
      <c r="E1266" s="26"/>
      <c r="H1266" s="26"/>
      <c r="K1266" s="26"/>
      <c r="N1266" s="26"/>
      <c r="Q1266" s="26"/>
    </row>
    <row r="1267" spans="1:17" x14ac:dyDescent="0.25">
      <c r="A1267" s="27"/>
      <c r="B1267" s="26"/>
      <c r="E1267" s="26"/>
      <c r="H1267" s="26"/>
      <c r="K1267" s="26"/>
      <c r="N1267" s="26"/>
      <c r="Q1267" s="26"/>
    </row>
    <row r="1268" spans="1:17" x14ac:dyDescent="0.25">
      <c r="A1268" s="27"/>
      <c r="B1268" s="26"/>
      <c r="E1268" s="26"/>
      <c r="H1268" s="26"/>
      <c r="K1268" s="26"/>
      <c r="N1268" s="26"/>
      <c r="Q1268" s="26"/>
    </row>
    <row r="1269" spans="1:17" x14ac:dyDescent="0.25">
      <c r="A1269" s="27"/>
      <c r="B1269" s="26"/>
      <c r="E1269" s="26"/>
      <c r="H1269" s="26"/>
      <c r="K1269" s="26"/>
      <c r="N1269" s="26"/>
      <c r="Q1269" s="26"/>
    </row>
    <row r="1270" spans="1:17" x14ac:dyDescent="0.25">
      <c r="A1270" s="27"/>
      <c r="B1270" s="26"/>
      <c r="E1270" s="26"/>
      <c r="H1270" s="26"/>
      <c r="K1270" s="26"/>
      <c r="N1270" s="26"/>
      <c r="Q1270" s="26"/>
    </row>
    <row r="1271" spans="1:17" x14ac:dyDescent="0.25">
      <c r="A1271" s="27"/>
      <c r="B1271" s="26"/>
      <c r="E1271" s="26"/>
      <c r="H1271" s="26"/>
      <c r="K1271" s="26"/>
      <c r="N1271" s="26"/>
      <c r="Q1271" s="26"/>
    </row>
    <row r="1272" spans="1:17" x14ac:dyDescent="0.25">
      <c r="A1272" s="27"/>
      <c r="B1272" s="26"/>
      <c r="E1272" s="26"/>
      <c r="H1272" s="26"/>
      <c r="K1272" s="26"/>
      <c r="N1272" s="26"/>
      <c r="Q1272" s="26"/>
    </row>
    <row r="1273" spans="1:17" x14ac:dyDescent="0.25">
      <c r="A1273" s="27"/>
      <c r="B1273" s="26"/>
      <c r="E1273" s="26"/>
      <c r="H1273" s="26"/>
      <c r="K1273" s="26"/>
      <c r="N1273" s="26"/>
      <c r="Q1273" s="26"/>
    </row>
    <row r="1274" spans="1:17" x14ac:dyDescent="0.25">
      <c r="A1274" s="27"/>
      <c r="B1274" s="26"/>
      <c r="E1274" s="26"/>
      <c r="H1274" s="26"/>
      <c r="K1274" s="26"/>
      <c r="N1274" s="26"/>
      <c r="Q1274" s="26"/>
    </row>
    <row r="1275" spans="1:17" x14ac:dyDescent="0.25">
      <c r="A1275" s="27"/>
      <c r="B1275" s="26"/>
      <c r="E1275" s="26"/>
      <c r="H1275" s="26"/>
      <c r="K1275" s="26"/>
      <c r="N1275" s="26"/>
      <c r="Q1275" s="26"/>
    </row>
    <row r="1276" spans="1:17" x14ac:dyDescent="0.25">
      <c r="A1276" s="27"/>
      <c r="B1276" s="26"/>
      <c r="E1276" s="26"/>
      <c r="H1276" s="26"/>
      <c r="K1276" s="26"/>
      <c r="N1276" s="26"/>
      <c r="Q1276" s="26"/>
    </row>
    <row r="1277" spans="1:17" x14ac:dyDescent="0.25">
      <c r="A1277" s="27"/>
      <c r="B1277" s="26"/>
      <c r="E1277" s="26"/>
      <c r="H1277" s="26"/>
      <c r="K1277" s="26"/>
      <c r="N1277" s="26"/>
      <c r="Q1277" s="26"/>
    </row>
    <row r="1278" spans="1:17" x14ac:dyDescent="0.25">
      <c r="A1278" s="27"/>
      <c r="B1278" s="26"/>
      <c r="E1278" s="26"/>
      <c r="H1278" s="26"/>
      <c r="K1278" s="26"/>
      <c r="N1278" s="26"/>
      <c r="Q1278" s="26"/>
    </row>
    <row r="1279" spans="1:17" x14ac:dyDescent="0.25">
      <c r="A1279" s="27"/>
      <c r="B1279" s="26"/>
      <c r="E1279" s="26"/>
      <c r="H1279" s="26"/>
      <c r="K1279" s="26"/>
      <c r="N1279" s="26"/>
      <c r="Q1279" s="26"/>
    </row>
    <row r="1280" spans="1:17" x14ac:dyDescent="0.25">
      <c r="A1280" s="27"/>
      <c r="B1280" s="26"/>
      <c r="E1280" s="26"/>
      <c r="H1280" s="26"/>
      <c r="K1280" s="26"/>
      <c r="N1280" s="26"/>
      <c r="Q1280" s="26"/>
    </row>
    <row r="1281" spans="1:17" x14ac:dyDescent="0.25">
      <c r="A1281" s="27"/>
      <c r="B1281" s="26"/>
      <c r="E1281" s="26"/>
      <c r="H1281" s="26"/>
      <c r="K1281" s="26"/>
      <c r="N1281" s="26"/>
      <c r="Q1281" s="26"/>
    </row>
    <row r="1282" spans="1:17" x14ac:dyDescent="0.25">
      <c r="A1282" s="27"/>
      <c r="B1282" s="26"/>
      <c r="E1282" s="26"/>
      <c r="H1282" s="26"/>
      <c r="K1282" s="26"/>
      <c r="N1282" s="26"/>
      <c r="Q1282" s="26"/>
    </row>
    <row r="1283" spans="1:17" x14ac:dyDescent="0.25">
      <c r="A1283" s="27"/>
      <c r="B1283" s="26"/>
      <c r="E1283" s="26"/>
      <c r="H1283" s="26"/>
      <c r="K1283" s="26"/>
      <c r="N1283" s="26"/>
      <c r="Q1283" s="26"/>
    </row>
    <row r="1284" spans="1:17" x14ac:dyDescent="0.25">
      <c r="A1284" s="27"/>
      <c r="B1284" s="26"/>
      <c r="E1284" s="26"/>
      <c r="H1284" s="26"/>
      <c r="K1284" s="26"/>
      <c r="N1284" s="26"/>
      <c r="Q1284" s="26"/>
    </row>
    <row r="1285" spans="1:17" x14ac:dyDescent="0.25">
      <c r="A1285" s="27"/>
      <c r="B1285" s="26"/>
      <c r="E1285" s="26"/>
      <c r="H1285" s="26"/>
      <c r="K1285" s="26"/>
      <c r="N1285" s="26"/>
      <c r="Q1285" s="26"/>
    </row>
    <row r="1286" spans="1:17" x14ac:dyDescent="0.25">
      <c r="A1286" s="27"/>
      <c r="B1286" s="26"/>
      <c r="E1286" s="26"/>
      <c r="H1286" s="26"/>
      <c r="K1286" s="26"/>
      <c r="N1286" s="26"/>
      <c r="Q1286" s="26"/>
    </row>
    <row r="1287" spans="1:17" x14ac:dyDescent="0.25">
      <c r="A1287" s="27"/>
      <c r="B1287" s="26"/>
      <c r="E1287" s="26"/>
      <c r="H1287" s="26"/>
      <c r="K1287" s="26"/>
      <c r="N1287" s="26"/>
      <c r="Q1287" s="26"/>
    </row>
    <row r="1288" spans="1:17" x14ac:dyDescent="0.25">
      <c r="A1288" s="27"/>
      <c r="B1288" s="26"/>
      <c r="E1288" s="26"/>
      <c r="H1288" s="26"/>
      <c r="K1288" s="26"/>
      <c r="N1288" s="26"/>
      <c r="Q1288" s="26"/>
    </row>
    <row r="1289" spans="1:17" x14ac:dyDescent="0.25">
      <c r="A1289" s="27"/>
      <c r="B1289" s="26"/>
      <c r="E1289" s="26"/>
      <c r="H1289" s="26"/>
      <c r="K1289" s="26"/>
      <c r="N1289" s="26"/>
      <c r="Q1289" s="26"/>
    </row>
    <row r="1290" spans="1:17" x14ac:dyDescent="0.25">
      <c r="A1290" s="27"/>
      <c r="B1290" s="26"/>
      <c r="E1290" s="26"/>
      <c r="H1290" s="26"/>
      <c r="K1290" s="26"/>
      <c r="N1290" s="26"/>
      <c r="Q1290" s="26"/>
    </row>
    <row r="1291" spans="1:17" x14ac:dyDescent="0.25">
      <c r="A1291" s="27"/>
      <c r="B1291" s="26"/>
      <c r="E1291" s="26"/>
      <c r="H1291" s="26"/>
      <c r="K1291" s="26"/>
      <c r="N1291" s="26"/>
      <c r="Q1291" s="26"/>
    </row>
    <row r="1292" spans="1:17" x14ac:dyDescent="0.25">
      <c r="A1292" s="27"/>
      <c r="B1292" s="26"/>
      <c r="E1292" s="26"/>
      <c r="H1292" s="26"/>
      <c r="K1292" s="26"/>
      <c r="N1292" s="26"/>
      <c r="Q1292" s="26"/>
    </row>
    <row r="1293" spans="1:17" x14ac:dyDescent="0.25">
      <c r="A1293" s="27"/>
      <c r="B1293" s="26"/>
      <c r="E1293" s="26"/>
      <c r="H1293" s="26"/>
      <c r="K1293" s="26"/>
      <c r="N1293" s="26"/>
      <c r="Q1293" s="26"/>
    </row>
    <row r="1294" spans="1:17" x14ac:dyDescent="0.25">
      <c r="A1294" s="27"/>
      <c r="B1294" s="26"/>
      <c r="E1294" s="26"/>
      <c r="H1294" s="26"/>
      <c r="K1294" s="26"/>
      <c r="N1294" s="26"/>
      <c r="Q1294" s="26"/>
    </row>
    <row r="1295" spans="1:17" x14ac:dyDescent="0.25">
      <c r="A1295" s="27"/>
      <c r="B1295" s="26"/>
      <c r="E1295" s="26"/>
      <c r="H1295" s="26"/>
      <c r="K1295" s="26"/>
      <c r="N1295" s="26"/>
      <c r="Q1295" s="26"/>
    </row>
    <row r="1296" spans="1:17" x14ac:dyDescent="0.25">
      <c r="A1296" s="27"/>
      <c r="B1296" s="26"/>
      <c r="E1296" s="26"/>
      <c r="H1296" s="26"/>
      <c r="K1296" s="26"/>
      <c r="N1296" s="26"/>
      <c r="Q1296" s="26"/>
    </row>
    <row r="1297" spans="1:17" x14ac:dyDescent="0.25">
      <c r="A1297" s="27"/>
      <c r="B1297" s="26"/>
      <c r="E1297" s="26"/>
      <c r="H1297" s="26"/>
      <c r="K1297" s="26"/>
      <c r="N1297" s="26"/>
      <c r="Q1297" s="26"/>
    </row>
    <row r="1298" spans="1:17" x14ac:dyDescent="0.25">
      <c r="A1298" s="27"/>
      <c r="B1298" s="26"/>
      <c r="E1298" s="26"/>
      <c r="H1298" s="26"/>
      <c r="K1298" s="26"/>
      <c r="N1298" s="26"/>
      <c r="Q1298" s="26"/>
    </row>
    <row r="1299" spans="1:17" x14ac:dyDescent="0.25">
      <c r="A1299" s="27"/>
      <c r="B1299" s="26"/>
      <c r="E1299" s="26"/>
      <c r="H1299" s="26"/>
      <c r="K1299" s="26"/>
      <c r="N1299" s="26"/>
      <c r="Q1299" s="26"/>
    </row>
    <row r="1300" spans="1:17" x14ac:dyDescent="0.25">
      <c r="A1300" s="27"/>
      <c r="B1300" s="26"/>
      <c r="E1300" s="26"/>
      <c r="H1300" s="26"/>
      <c r="K1300" s="26"/>
      <c r="N1300" s="26"/>
      <c r="Q1300" s="26"/>
    </row>
    <row r="1301" spans="1:17" x14ac:dyDescent="0.25">
      <c r="A1301" s="27"/>
      <c r="B1301" s="26"/>
      <c r="E1301" s="26"/>
      <c r="H1301" s="26"/>
      <c r="K1301" s="26"/>
      <c r="N1301" s="26"/>
      <c r="Q1301" s="26"/>
    </row>
    <row r="1302" spans="1:17" x14ac:dyDescent="0.25">
      <c r="A1302" s="27"/>
      <c r="B1302" s="26"/>
      <c r="E1302" s="26"/>
      <c r="H1302" s="26"/>
      <c r="K1302" s="26"/>
      <c r="N1302" s="26"/>
      <c r="Q1302" s="26"/>
    </row>
    <row r="1303" spans="1:17" x14ac:dyDescent="0.25">
      <c r="A1303" s="27"/>
      <c r="B1303" s="26"/>
      <c r="E1303" s="26"/>
      <c r="H1303" s="26"/>
      <c r="K1303" s="26"/>
      <c r="N1303" s="26"/>
      <c r="Q1303" s="26"/>
    </row>
    <row r="1304" spans="1:17" x14ac:dyDescent="0.25">
      <c r="A1304" s="27"/>
      <c r="B1304" s="26"/>
      <c r="E1304" s="26"/>
      <c r="H1304" s="26"/>
      <c r="K1304" s="26"/>
      <c r="N1304" s="26"/>
      <c r="Q1304" s="26"/>
    </row>
    <row r="1305" spans="1:17" x14ac:dyDescent="0.25">
      <c r="A1305" s="27"/>
      <c r="B1305" s="26"/>
      <c r="E1305" s="26"/>
      <c r="H1305" s="26"/>
      <c r="K1305" s="26"/>
      <c r="N1305" s="26"/>
      <c r="Q1305" s="26"/>
    </row>
    <row r="1306" spans="1:17" x14ac:dyDescent="0.25">
      <c r="A1306" s="27"/>
      <c r="B1306" s="26"/>
      <c r="E1306" s="26"/>
      <c r="H1306" s="26"/>
      <c r="K1306" s="26"/>
      <c r="N1306" s="26"/>
      <c r="Q1306" s="26"/>
    </row>
    <row r="1307" spans="1:17" x14ac:dyDescent="0.25">
      <c r="A1307" s="27"/>
      <c r="B1307" s="26"/>
      <c r="E1307" s="26"/>
      <c r="H1307" s="26"/>
      <c r="K1307" s="26"/>
      <c r="N1307" s="26"/>
      <c r="Q1307" s="26"/>
    </row>
    <row r="1308" spans="1:17" x14ac:dyDescent="0.25">
      <c r="A1308" s="27"/>
      <c r="B1308" s="26"/>
      <c r="E1308" s="26"/>
      <c r="H1308" s="26"/>
      <c r="K1308" s="26"/>
      <c r="N1308" s="26"/>
      <c r="Q1308" s="26"/>
    </row>
    <row r="1309" spans="1:17" x14ac:dyDescent="0.25">
      <c r="A1309" s="27"/>
      <c r="B1309" s="26"/>
      <c r="E1309" s="26"/>
      <c r="H1309" s="26"/>
      <c r="K1309" s="26"/>
      <c r="N1309" s="26"/>
      <c r="Q1309" s="26"/>
    </row>
    <row r="1310" spans="1:17" x14ac:dyDescent="0.25">
      <c r="A1310" s="27"/>
      <c r="B1310" s="26"/>
      <c r="E1310" s="26"/>
      <c r="H1310" s="26"/>
      <c r="K1310" s="26"/>
      <c r="N1310" s="26"/>
      <c r="Q1310" s="26"/>
    </row>
    <row r="1311" spans="1:17" x14ac:dyDescent="0.25">
      <c r="A1311" s="27"/>
      <c r="B1311" s="26"/>
      <c r="E1311" s="26"/>
      <c r="H1311" s="26"/>
      <c r="K1311" s="26"/>
      <c r="N1311" s="26"/>
      <c r="Q1311" s="26"/>
    </row>
    <row r="1312" spans="1:17" x14ac:dyDescent="0.25">
      <c r="A1312" s="27"/>
      <c r="B1312" s="26"/>
      <c r="E1312" s="26"/>
      <c r="H1312" s="26"/>
      <c r="K1312" s="26"/>
      <c r="N1312" s="26"/>
      <c r="Q1312" s="26"/>
    </row>
    <row r="1313" spans="1:17" x14ac:dyDescent="0.25">
      <c r="A1313" s="27"/>
      <c r="B1313" s="26"/>
      <c r="E1313" s="26"/>
      <c r="H1313" s="26"/>
      <c r="K1313" s="26"/>
      <c r="N1313" s="26"/>
      <c r="Q1313" s="26"/>
    </row>
    <row r="1314" spans="1:17" x14ac:dyDescent="0.25">
      <c r="A1314" s="27"/>
      <c r="B1314" s="26"/>
      <c r="E1314" s="26"/>
      <c r="H1314" s="26"/>
      <c r="K1314" s="26"/>
      <c r="N1314" s="26"/>
      <c r="Q1314" s="26"/>
    </row>
    <row r="1315" spans="1:17" x14ac:dyDescent="0.25">
      <c r="A1315" s="27"/>
      <c r="B1315" s="26"/>
      <c r="E1315" s="26"/>
      <c r="H1315" s="26"/>
      <c r="K1315" s="26"/>
      <c r="N1315" s="26"/>
      <c r="Q1315" s="26"/>
    </row>
    <row r="1316" spans="1:17" x14ac:dyDescent="0.25">
      <c r="A1316" s="27"/>
      <c r="B1316" s="26"/>
      <c r="E1316" s="26"/>
      <c r="H1316" s="26"/>
      <c r="K1316" s="26"/>
      <c r="N1316" s="26"/>
      <c r="Q1316" s="26"/>
    </row>
    <row r="1317" spans="1:17" x14ac:dyDescent="0.25">
      <c r="A1317" s="27"/>
      <c r="B1317" s="26"/>
      <c r="E1317" s="26"/>
      <c r="H1317" s="26"/>
      <c r="K1317" s="26"/>
      <c r="N1317" s="26"/>
      <c r="Q1317" s="26"/>
    </row>
    <row r="1318" spans="1:17" x14ac:dyDescent="0.25">
      <c r="A1318" s="27"/>
      <c r="B1318" s="26"/>
      <c r="E1318" s="26"/>
      <c r="H1318" s="26"/>
      <c r="K1318" s="26"/>
      <c r="N1318" s="26"/>
      <c r="Q1318" s="26"/>
    </row>
    <row r="1319" spans="1:17" x14ac:dyDescent="0.25">
      <c r="A1319" s="27"/>
      <c r="B1319" s="26"/>
      <c r="E1319" s="26"/>
      <c r="H1319" s="26"/>
      <c r="K1319" s="26"/>
      <c r="N1319" s="26"/>
      <c r="Q1319" s="26"/>
    </row>
    <row r="1320" spans="1:17" x14ac:dyDescent="0.25">
      <c r="A1320" s="27"/>
      <c r="B1320" s="26"/>
      <c r="E1320" s="26"/>
      <c r="H1320" s="26"/>
      <c r="K1320" s="26"/>
      <c r="N1320" s="26"/>
      <c r="Q1320" s="26"/>
    </row>
    <row r="1321" spans="1:17" x14ac:dyDescent="0.25">
      <c r="A1321" s="27"/>
      <c r="B1321" s="26"/>
      <c r="E1321" s="26"/>
      <c r="H1321" s="26"/>
      <c r="K1321" s="26"/>
      <c r="N1321" s="26"/>
      <c r="Q1321" s="26"/>
    </row>
    <row r="1322" spans="1:17" x14ac:dyDescent="0.25">
      <c r="A1322" s="27"/>
      <c r="B1322" s="26"/>
      <c r="E1322" s="26"/>
      <c r="H1322" s="26"/>
      <c r="K1322" s="26"/>
      <c r="N1322" s="26"/>
      <c r="Q1322" s="26"/>
    </row>
    <row r="1323" spans="1:17" x14ac:dyDescent="0.25">
      <c r="A1323" s="27"/>
      <c r="B1323" s="26"/>
      <c r="E1323" s="26"/>
      <c r="H1323" s="26"/>
      <c r="K1323" s="26"/>
      <c r="N1323" s="26"/>
      <c r="Q1323" s="26"/>
    </row>
    <row r="1324" spans="1:17" x14ac:dyDescent="0.25">
      <c r="A1324" s="27"/>
      <c r="B1324" s="26"/>
      <c r="E1324" s="26"/>
      <c r="H1324" s="26"/>
      <c r="K1324" s="26"/>
      <c r="N1324" s="26"/>
      <c r="Q1324" s="26"/>
    </row>
    <row r="1325" spans="1:17" x14ac:dyDescent="0.25">
      <c r="A1325" s="27"/>
      <c r="B1325" s="26"/>
      <c r="E1325" s="26"/>
      <c r="H1325" s="26"/>
      <c r="K1325" s="26"/>
      <c r="N1325" s="26"/>
      <c r="Q1325" s="26"/>
    </row>
    <row r="1326" spans="1:17" x14ac:dyDescent="0.25">
      <c r="A1326" s="27"/>
      <c r="B1326" s="26"/>
      <c r="E1326" s="26"/>
      <c r="H1326" s="26"/>
      <c r="K1326" s="26"/>
      <c r="N1326" s="26"/>
      <c r="Q1326" s="26"/>
    </row>
    <row r="1327" spans="1:17" x14ac:dyDescent="0.25">
      <c r="A1327" s="27"/>
      <c r="B1327" s="26"/>
      <c r="E1327" s="26"/>
      <c r="H1327" s="26"/>
      <c r="K1327" s="26"/>
      <c r="N1327" s="26"/>
      <c r="Q1327" s="26"/>
    </row>
    <row r="1328" spans="1:17" x14ac:dyDescent="0.25">
      <c r="A1328" s="27"/>
      <c r="B1328" s="26"/>
      <c r="E1328" s="26"/>
      <c r="H1328" s="26"/>
      <c r="K1328" s="26"/>
      <c r="N1328" s="26"/>
      <c r="Q1328" s="26"/>
    </row>
    <row r="1329" spans="1:17" x14ac:dyDescent="0.25">
      <c r="A1329" s="27"/>
      <c r="B1329" s="26"/>
      <c r="E1329" s="26"/>
      <c r="H1329" s="26"/>
      <c r="K1329" s="26"/>
      <c r="N1329" s="26"/>
      <c r="Q1329" s="26"/>
    </row>
    <row r="1330" spans="1:17" x14ac:dyDescent="0.25">
      <c r="A1330" s="27"/>
      <c r="B1330" s="26"/>
      <c r="E1330" s="26"/>
      <c r="H1330" s="26"/>
      <c r="K1330" s="26"/>
      <c r="N1330" s="26"/>
      <c r="Q1330" s="26"/>
    </row>
    <row r="1331" spans="1:17" x14ac:dyDescent="0.25">
      <c r="A1331" s="27"/>
      <c r="B1331" s="26"/>
      <c r="E1331" s="26"/>
      <c r="H1331" s="26"/>
      <c r="K1331" s="26"/>
      <c r="N1331" s="26"/>
      <c r="Q1331" s="26"/>
    </row>
    <row r="1332" spans="1:17" x14ac:dyDescent="0.25">
      <c r="A1332" s="27"/>
      <c r="B1332" s="26"/>
      <c r="E1332" s="26"/>
      <c r="H1332" s="26"/>
      <c r="K1332" s="26"/>
      <c r="N1332" s="26"/>
      <c r="Q1332" s="26"/>
    </row>
    <row r="1333" spans="1:17" x14ac:dyDescent="0.25">
      <c r="A1333" s="27"/>
      <c r="B1333" s="26"/>
      <c r="E1333" s="26"/>
      <c r="H1333" s="26"/>
      <c r="K1333" s="26"/>
      <c r="N1333" s="26"/>
      <c r="Q1333" s="26"/>
    </row>
    <row r="1334" spans="1:17" x14ac:dyDescent="0.25">
      <c r="A1334" s="27"/>
      <c r="B1334" s="26"/>
      <c r="E1334" s="26"/>
      <c r="H1334" s="26"/>
      <c r="K1334" s="26"/>
      <c r="N1334" s="26"/>
      <c r="Q1334" s="26"/>
    </row>
    <row r="1335" spans="1:17" x14ac:dyDescent="0.25">
      <c r="A1335" s="27"/>
      <c r="B1335" s="26"/>
      <c r="E1335" s="26"/>
      <c r="H1335" s="26"/>
      <c r="K1335" s="26"/>
      <c r="N1335" s="26"/>
      <c r="Q1335" s="26"/>
    </row>
    <row r="1336" spans="1:17" x14ac:dyDescent="0.25">
      <c r="A1336" s="27"/>
      <c r="B1336" s="26"/>
      <c r="E1336" s="26"/>
      <c r="H1336" s="26"/>
      <c r="K1336" s="26"/>
      <c r="N1336" s="26"/>
      <c r="Q1336" s="26"/>
    </row>
    <row r="1337" spans="1:17" x14ac:dyDescent="0.25">
      <c r="A1337" s="27"/>
      <c r="B1337" s="26"/>
      <c r="E1337" s="26"/>
      <c r="H1337" s="26"/>
      <c r="K1337" s="26"/>
      <c r="N1337" s="26"/>
      <c r="Q1337" s="26"/>
    </row>
    <row r="1338" spans="1:17" x14ac:dyDescent="0.25">
      <c r="A1338" s="27"/>
      <c r="B1338" s="26"/>
      <c r="E1338" s="26"/>
      <c r="H1338" s="26"/>
      <c r="K1338" s="26"/>
      <c r="N1338" s="26"/>
      <c r="Q1338" s="26"/>
    </row>
    <row r="1339" spans="1:17" x14ac:dyDescent="0.25">
      <c r="A1339" s="27"/>
      <c r="B1339" s="26"/>
      <c r="E1339" s="26"/>
      <c r="H1339" s="26"/>
      <c r="K1339" s="26"/>
      <c r="N1339" s="26"/>
      <c r="Q1339" s="26"/>
    </row>
    <row r="1340" spans="1:17" x14ac:dyDescent="0.25">
      <c r="A1340" s="27"/>
      <c r="B1340" s="26"/>
      <c r="E1340" s="26"/>
      <c r="H1340" s="26"/>
      <c r="K1340" s="26"/>
      <c r="N1340" s="26"/>
      <c r="Q1340" s="26"/>
    </row>
    <row r="1341" spans="1:17" x14ac:dyDescent="0.25">
      <c r="A1341" s="27"/>
      <c r="B1341" s="26"/>
      <c r="E1341" s="26"/>
      <c r="H1341" s="26"/>
      <c r="K1341" s="26"/>
      <c r="N1341" s="26"/>
      <c r="Q1341" s="26"/>
    </row>
    <row r="1342" spans="1:17" x14ac:dyDescent="0.25">
      <c r="A1342" s="27"/>
      <c r="B1342" s="26"/>
      <c r="E1342" s="26"/>
      <c r="H1342" s="26"/>
      <c r="K1342" s="26"/>
      <c r="N1342" s="26"/>
      <c r="Q1342" s="26"/>
    </row>
    <row r="1343" spans="1:17" x14ac:dyDescent="0.25">
      <c r="A1343" s="27"/>
      <c r="B1343" s="26"/>
      <c r="E1343" s="26"/>
      <c r="H1343" s="26"/>
      <c r="K1343" s="26"/>
      <c r="N1343" s="26"/>
      <c r="Q1343" s="26"/>
    </row>
    <row r="1344" spans="1:17" x14ac:dyDescent="0.25">
      <c r="A1344" s="27"/>
      <c r="B1344" s="26"/>
      <c r="E1344" s="26"/>
      <c r="H1344" s="26"/>
      <c r="K1344" s="26"/>
      <c r="N1344" s="26"/>
      <c r="Q1344" s="26"/>
    </row>
    <row r="1345" spans="1:17" x14ac:dyDescent="0.25">
      <c r="A1345" s="27"/>
      <c r="B1345" s="26"/>
      <c r="E1345" s="26"/>
      <c r="H1345" s="26"/>
      <c r="K1345" s="26"/>
      <c r="N1345" s="26"/>
      <c r="Q1345" s="26"/>
    </row>
    <row r="1346" spans="1:17" x14ac:dyDescent="0.25">
      <c r="A1346" s="27"/>
      <c r="B1346" s="26"/>
      <c r="E1346" s="26"/>
      <c r="H1346" s="26"/>
      <c r="K1346" s="26"/>
      <c r="N1346" s="26"/>
      <c r="Q1346" s="26"/>
    </row>
    <row r="1347" spans="1:17" x14ac:dyDescent="0.25">
      <c r="A1347" s="27"/>
      <c r="B1347" s="26"/>
      <c r="E1347" s="26"/>
      <c r="H1347" s="26"/>
      <c r="K1347" s="26"/>
      <c r="N1347" s="26"/>
      <c r="Q1347" s="26"/>
    </row>
    <row r="1348" spans="1:17" x14ac:dyDescent="0.25">
      <c r="A1348" s="27"/>
      <c r="B1348" s="26"/>
      <c r="E1348" s="26"/>
      <c r="H1348" s="26"/>
      <c r="K1348" s="26"/>
      <c r="N1348" s="26"/>
      <c r="Q1348" s="26"/>
    </row>
    <row r="1349" spans="1:17" x14ac:dyDescent="0.25">
      <c r="A1349" s="27"/>
      <c r="B1349" s="26"/>
      <c r="E1349" s="26"/>
      <c r="H1349" s="26"/>
      <c r="K1349" s="26"/>
      <c r="N1349" s="26"/>
      <c r="Q1349" s="26"/>
    </row>
    <row r="1350" spans="1:17" x14ac:dyDescent="0.25">
      <c r="A1350" s="27"/>
      <c r="B1350" s="26"/>
      <c r="E1350" s="26"/>
      <c r="H1350" s="26"/>
      <c r="K1350" s="26"/>
      <c r="N1350" s="26"/>
      <c r="Q1350" s="26"/>
    </row>
    <row r="1351" spans="1:17" x14ac:dyDescent="0.25">
      <c r="A1351" s="27"/>
      <c r="B1351" s="26"/>
      <c r="E1351" s="26"/>
      <c r="H1351" s="26"/>
      <c r="K1351" s="26"/>
      <c r="N1351" s="26"/>
      <c r="Q1351" s="26"/>
    </row>
    <row r="1352" spans="1:17" x14ac:dyDescent="0.25">
      <c r="A1352" s="27"/>
      <c r="B1352" s="26"/>
      <c r="E1352" s="26"/>
      <c r="H1352" s="26"/>
      <c r="K1352" s="26"/>
      <c r="N1352" s="26"/>
      <c r="Q1352" s="26"/>
    </row>
    <row r="1353" spans="1:17" x14ac:dyDescent="0.25">
      <c r="A1353" s="27"/>
      <c r="B1353" s="26"/>
      <c r="E1353" s="26"/>
      <c r="H1353" s="26"/>
      <c r="K1353" s="26"/>
      <c r="N1353" s="26"/>
      <c r="Q1353" s="26"/>
    </row>
    <row r="1354" spans="1:17" x14ac:dyDescent="0.25">
      <c r="A1354" s="27"/>
      <c r="B1354" s="26"/>
      <c r="E1354" s="26"/>
      <c r="H1354" s="26"/>
      <c r="K1354" s="26"/>
      <c r="N1354" s="26"/>
      <c r="Q1354" s="26"/>
    </row>
    <row r="1355" spans="1:17" x14ac:dyDescent="0.25">
      <c r="A1355" s="27"/>
      <c r="B1355" s="26"/>
      <c r="E1355" s="26"/>
      <c r="H1355" s="26"/>
      <c r="K1355" s="26"/>
      <c r="N1355" s="26"/>
      <c r="Q1355" s="26"/>
    </row>
    <row r="1356" spans="1:17" x14ac:dyDescent="0.25">
      <c r="A1356" s="27"/>
      <c r="B1356" s="26"/>
      <c r="E1356" s="26"/>
      <c r="H1356" s="26"/>
      <c r="K1356" s="26"/>
      <c r="N1356" s="26"/>
      <c r="Q1356" s="26"/>
    </row>
    <row r="1357" spans="1:17" x14ac:dyDescent="0.25">
      <c r="A1357" s="27"/>
      <c r="B1357" s="26"/>
      <c r="E1357" s="26"/>
      <c r="H1357" s="26"/>
      <c r="K1357" s="26"/>
      <c r="N1357" s="26"/>
      <c r="Q1357" s="26"/>
    </row>
    <row r="1358" spans="1:17" x14ac:dyDescent="0.25">
      <c r="A1358" s="27"/>
      <c r="B1358" s="26"/>
      <c r="E1358" s="26"/>
      <c r="H1358" s="26"/>
      <c r="K1358" s="26"/>
      <c r="N1358" s="26"/>
      <c r="Q1358" s="26"/>
    </row>
    <row r="1359" spans="1:17" x14ac:dyDescent="0.25">
      <c r="A1359" s="27"/>
      <c r="B1359" s="26"/>
      <c r="E1359" s="26"/>
      <c r="H1359" s="26"/>
      <c r="K1359" s="26"/>
      <c r="N1359" s="26"/>
      <c r="Q1359" s="26"/>
    </row>
    <row r="1360" spans="1:17" x14ac:dyDescent="0.25">
      <c r="A1360" s="27"/>
      <c r="B1360" s="26"/>
      <c r="E1360" s="26"/>
      <c r="H1360" s="26"/>
      <c r="K1360" s="26"/>
      <c r="N1360" s="26"/>
      <c r="Q1360" s="26"/>
    </row>
    <row r="1361" spans="1:17" x14ac:dyDescent="0.25">
      <c r="A1361" s="27"/>
      <c r="B1361" s="26"/>
      <c r="E1361" s="26"/>
      <c r="H1361" s="26"/>
      <c r="K1361" s="26"/>
      <c r="N1361" s="26"/>
      <c r="Q1361" s="26"/>
    </row>
    <row r="1362" spans="1:17" x14ac:dyDescent="0.25">
      <c r="A1362" s="27"/>
      <c r="B1362" s="26"/>
      <c r="E1362" s="26"/>
      <c r="H1362" s="26"/>
      <c r="K1362" s="26"/>
      <c r="N1362" s="26"/>
      <c r="Q1362" s="26"/>
    </row>
    <row r="1363" spans="1:17" x14ac:dyDescent="0.25">
      <c r="A1363" s="27"/>
      <c r="B1363" s="26"/>
      <c r="E1363" s="26"/>
      <c r="H1363" s="26"/>
      <c r="K1363" s="26"/>
      <c r="N1363" s="26"/>
      <c r="Q1363" s="26"/>
    </row>
    <row r="1364" spans="1:17" x14ac:dyDescent="0.25">
      <c r="A1364" s="27"/>
      <c r="B1364" s="26"/>
      <c r="E1364" s="26"/>
      <c r="H1364" s="26"/>
      <c r="K1364" s="26"/>
      <c r="N1364" s="26"/>
      <c r="Q1364" s="26"/>
    </row>
    <row r="1365" spans="1:17" x14ac:dyDescent="0.25">
      <c r="A1365" s="27"/>
      <c r="B1365" s="26"/>
      <c r="E1365" s="26"/>
      <c r="H1365" s="26"/>
      <c r="K1365" s="26"/>
      <c r="N1365" s="26"/>
      <c r="Q1365" s="26"/>
    </row>
    <row r="1366" spans="1:17" x14ac:dyDescent="0.25">
      <c r="A1366" s="27"/>
      <c r="B1366" s="26"/>
      <c r="E1366" s="26"/>
      <c r="H1366" s="26"/>
      <c r="K1366" s="26"/>
      <c r="N1366" s="26"/>
      <c r="Q1366" s="26"/>
    </row>
    <row r="1367" spans="1:17" x14ac:dyDescent="0.25">
      <c r="A1367" s="27"/>
      <c r="B1367" s="26"/>
      <c r="E1367" s="26"/>
      <c r="H1367" s="26"/>
      <c r="K1367" s="26"/>
      <c r="N1367" s="26"/>
      <c r="Q1367" s="26"/>
    </row>
    <row r="1368" spans="1:17" x14ac:dyDescent="0.25">
      <c r="A1368" s="27"/>
      <c r="B1368" s="26"/>
      <c r="E1368" s="26"/>
      <c r="H1368" s="26"/>
      <c r="K1368" s="26"/>
      <c r="N1368" s="26"/>
      <c r="Q1368" s="26"/>
    </row>
    <row r="1369" spans="1:17" x14ac:dyDescent="0.25">
      <c r="A1369" s="27"/>
      <c r="B1369" s="26"/>
      <c r="E1369" s="26"/>
      <c r="H1369" s="26"/>
      <c r="K1369" s="26"/>
      <c r="N1369" s="26"/>
      <c r="Q1369" s="26"/>
    </row>
    <row r="1370" spans="1:17" x14ac:dyDescent="0.25">
      <c r="A1370" s="27"/>
      <c r="B1370" s="26"/>
      <c r="E1370" s="26"/>
      <c r="H1370" s="26"/>
      <c r="K1370" s="26"/>
      <c r="N1370" s="26"/>
      <c r="Q1370" s="26"/>
    </row>
    <row r="1371" spans="1:17" x14ac:dyDescent="0.25">
      <c r="A1371" s="27"/>
      <c r="B1371" s="26"/>
      <c r="E1371" s="26"/>
      <c r="H1371" s="26"/>
      <c r="K1371" s="26"/>
      <c r="N1371" s="26"/>
      <c r="Q1371" s="26"/>
    </row>
    <row r="1372" spans="1:17" x14ac:dyDescent="0.25">
      <c r="A1372" s="27"/>
      <c r="B1372" s="26"/>
      <c r="E1372" s="26"/>
      <c r="H1372" s="26"/>
      <c r="K1372" s="26"/>
      <c r="N1372" s="26"/>
      <c r="Q1372" s="26"/>
    </row>
    <row r="1373" spans="1:17" x14ac:dyDescent="0.25">
      <c r="A1373" s="27"/>
      <c r="B1373" s="26"/>
      <c r="E1373" s="26"/>
      <c r="H1373" s="26"/>
      <c r="K1373" s="26"/>
      <c r="N1373" s="26"/>
      <c r="Q1373" s="26"/>
    </row>
    <row r="1374" spans="1:17" x14ac:dyDescent="0.25">
      <c r="A1374" s="27"/>
      <c r="B1374" s="26"/>
      <c r="E1374" s="26"/>
      <c r="H1374" s="26"/>
      <c r="K1374" s="26"/>
      <c r="N1374" s="26"/>
      <c r="Q1374" s="26"/>
    </row>
    <row r="1375" spans="1:17" x14ac:dyDescent="0.25">
      <c r="A1375" s="27"/>
      <c r="B1375" s="26"/>
      <c r="E1375" s="26"/>
      <c r="H1375" s="26"/>
      <c r="K1375" s="26"/>
      <c r="N1375" s="26"/>
      <c r="Q1375" s="26"/>
    </row>
    <row r="1376" spans="1:17" x14ac:dyDescent="0.25">
      <c r="A1376" s="27"/>
      <c r="B1376" s="26"/>
      <c r="E1376" s="26"/>
      <c r="H1376" s="26"/>
      <c r="K1376" s="26"/>
      <c r="N1376" s="26"/>
      <c r="Q1376" s="26"/>
    </row>
    <row r="1377" spans="1:17" x14ac:dyDescent="0.25">
      <c r="A1377" s="27"/>
      <c r="B1377" s="26"/>
      <c r="E1377" s="26"/>
      <c r="H1377" s="26"/>
      <c r="K1377" s="26"/>
      <c r="N1377" s="26"/>
      <c r="Q1377" s="26"/>
    </row>
    <row r="1378" spans="1:17" x14ac:dyDescent="0.25">
      <c r="A1378" s="27"/>
      <c r="B1378" s="26"/>
      <c r="E1378" s="26"/>
      <c r="H1378" s="26"/>
      <c r="K1378" s="26"/>
      <c r="N1378" s="26"/>
      <c r="Q1378" s="26"/>
    </row>
    <row r="1379" spans="1:17" x14ac:dyDescent="0.25">
      <c r="A1379" s="27"/>
      <c r="B1379" s="26"/>
      <c r="E1379" s="26"/>
      <c r="H1379" s="26"/>
      <c r="K1379" s="26"/>
      <c r="N1379" s="26"/>
      <c r="Q1379" s="26"/>
    </row>
    <row r="1380" spans="1:17" x14ac:dyDescent="0.25">
      <c r="A1380" s="27"/>
      <c r="B1380" s="26"/>
      <c r="E1380" s="26"/>
      <c r="H1380" s="26"/>
      <c r="K1380" s="26"/>
      <c r="N1380" s="26"/>
      <c r="Q1380" s="26"/>
    </row>
    <row r="1381" spans="1:17" x14ac:dyDescent="0.25">
      <c r="A1381" s="27"/>
      <c r="B1381" s="26"/>
      <c r="E1381" s="26"/>
      <c r="H1381" s="26"/>
      <c r="K1381" s="26"/>
      <c r="N1381" s="26"/>
      <c r="Q1381" s="26"/>
    </row>
    <row r="1382" spans="1:17" x14ac:dyDescent="0.25">
      <c r="A1382" s="27"/>
      <c r="B1382" s="26"/>
      <c r="E1382" s="26"/>
      <c r="H1382" s="26"/>
      <c r="K1382" s="26"/>
      <c r="N1382" s="26"/>
      <c r="Q1382" s="26"/>
    </row>
    <row r="1383" spans="1:17" x14ac:dyDescent="0.25">
      <c r="A1383" s="27"/>
      <c r="B1383" s="26"/>
      <c r="E1383" s="26"/>
      <c r="H1383" s="26"/>
      <c r="K1383" s="26"/>
      <c r="N1383" s="26"/>
      <c r="Q1383" s="26"/>
    </row>
    <row r="1384" spans="1:17" x14ac:dyDescent="0.25">
      <c r="A1384" s="27"/>
      <c r="B1384" s="26"/>
      <c r="E1384" s="26"/>
      <c r="H1384" s="26"/>
      <c r="K1384" s="26"/>
      <c r="N1384" s="26"/>
      <c r="Q1384" s="26"/>
    </row>
    <row r="1385" spans="1:17" x14ac:dyDescent="0.25">
      <c r="A1385" s="27"/>
      <c r="B1385" s="26"/>
      <c r="E1385" s="26"/>
      <c r="H1385" s="26"/>
      <c r="K1385" s="26"/>
      <c r="N1385" s="26"/>
      <c r="Q1385" s="26"/>
    </row>
    <row r="1386" spans="1:17" x14ac:dyDescent="0.25">
      <c r="A1386" s="27"/>
      <c r="B1386" s="26"/>
      <c r="E1386" s="26"/>
      <c r="H1386" s="26"/>
      <c r="K1386" s="26"/>
      <c r="N1386" s="26"/>
      <c r="Q1386" s="26"/>
    </row>
    <row r="1387" spans="1:17" x14ac:dyDescent="0.25">
      <c r="A1387" s="27"/>
      <c r="B1387" s="26"/>
      <c r="E1387" s="26"/>
      <c r="H1387" s="26"/>
      <c r="K1387" s="26"/>
      <c r="N1387" s="26"/>
      <c r="Q1387" s="26"/>
    </row>
    <row r="1388" spans="1:17" x14ac:dyDescent="0.25">
      <c r="A1388" s="27"/>
      <c r="B1388" s="26"/>
      <c r="E1388" s="26"/>
      <c r="H1388" s="26"/>
      <c r="K1388" s="26"/>
      <c r="N1388" s="26"/>
      <c r="Q1388" s="26"/>
    </row>
    <row r="1389" spans="1:17" x14ac:dyDescent="0.25">
      <c r="A1389" s="27"/>
      <c r="B1389" s="26"/>
      <c r="E1389" s="26"/>
      <c r="H1389" s="26"/>
      <c r="K1389" s="26"/>
      <c r="N1389" s="26"/>
      <c r="Q1389" s="26"/>
    </row>
    <row r="1390" spans="1:17" x14ac:dyDescent="0.25">
      <c r="A1390" s="27"/>
      <c r="B1390" s="26"/>
      <c r="E1390" s="26"/>
      <c r="H1390" s="26"/>
      <c r="K1390" s="26"/>
      <c r="N1390" s="26"/>
      <c r="Q1390" s="26"/>
    </row>
    <row r="1391" spans="1:17" x14ac:dyDescent="0.25">
      <c r="A1391" s="27"/>
      <c r="B1391" s="26"/>
      <c r="E1391" s="26"/>
      <c r="H1391" s="26"/>
      <c r="K1391" s="26"/>
      <c r="N1391" s="26"/>
      <c r="Q1391" s="26"/>
    </row>
    <row r="1392" spans="1:17" x14ac:dyDescent="0.25">
      <c r="A1392" s="27"/>
      <c r="B1392" s="26"/>
      <c r="E1392" s="26"/>
      <c r="H1392" s="26"/>
      <c r="K1392" s="26"/>
      <c r="N1392" s="26"/>
      <c r="Q1392" s="26"/>
    </row>
    <row r="1393" spans="1:17" x14ac:dyDescent="0.25">
      <c r="A1393" s="27"/>
      <c r="B1393" s="26"/>
      <c r="E1393" s="26"/>
      <c r="H1393" s="26"/>
      <c r="K1393" s="26"/>
      <c r="N1393" s="26"/>
      <c r="Q1393" s="26"/>
    </row>
    <row r="1394" spans="1:17" x14ac:dyDescent="0.25">
      <c r="A1394" s="27"/>
      <c r="B1394" s="26"/>
      <c r="E1394" s="26"/>
      <c r="H1394" s="26"/>
      <c r="K1394" s="26"/>
      <c r="N1394" s="26"/>
      <c r="Q1394" s="26"/>
    </row>
    <row r="1395" spans="1:17" x14ac:dyDescent="0.25">
      <c r="A1395" s="27"/>
      <c r="B1395" s="26"/>
      <c r="E1395" s="26"/>
      <c r="H1395" s="26"/>
      <c r="K1395" s="26"/>
      <c r="N1395" s="26"/>
      <c r="Q1395" s="26"/>
    </row>
    <row r="1396" spans="1:17" x14ac:dyDescent="0.25">
      <c r="A1396" s="27"/>
      <c r="B1396" s="26"/>
      <c r="E1396" s="26"/>
      <c r="H1396" s="26"/>
      <c r="K1396" s="26"/>
      <c r="N1396" s="26"/>
      <c r="Q1396" s="26"/>
    </row>
    <row r="1397" spans="1:17" x14ac:dyDescent="0.25">
      <c r="A1397" s="27"/>
      <c r="B1397" s="26"/>
      <c r="E1397" s="26"/>
      <c r="H1397" s="26"/>
      <c r="K1397" s="26"/>
      <c r="N1397" s="26"/>
      <c r="Q1397" s="26"/>
    </row>
    <row r="1398" spans="1:17" x14ac:dyDescent="0.25">
      <c r="A1398" s="27"/>
      <c r="B1398" s="26"/>
      <c r="E1398" s="26"/>
      <c r="H1398" s="26"/>
      <c r="K1398" s="26"/>
      <c r="N1398" s="26"/>
      <c r="Q1398" s="26"/>
    </row>
    <row r="1399" spans="1:17" x14ac:dyDescent="0.25">
      <c r="A1399" s="27"/>
      <c r="B1399" s="26"/>
      <c r="E1399" s="26"/>
      <c r="H1399" s="26"/>
      <c r="K1399" s="26"/>
      <c r="N1399" s="26"/>
      <c r="Q1399" s="26"/>
    </row>
    <row r="1400" spans="1:17" x14ac:dyDescent="0.25">
      <c r="A1400" s="27"/>
      <c r="B1400" s="26"/>
      <c r="E1400" s="26"/>
      <c r="H1400" s="26"/>
      <c r="K1400" s="26"/>
      <c r="N1400" s="26"/>
      <c r="Q1400" s="26"/>
    </row>
    <row r="1401" spans="1:17" x14ac:dyDescent="0.25">
      <c r="A1401" s="27"/>
      <c r="B1401" s="26"/>
      <c r="E1401" s="26"/>
      <c r="H1401" s="26"/>
      <c r="K1401" s="26"/>
      <c r="N1401" s="26"/>
      <c r="Q1401" s="26"/>
    </row>
    <row r="1402" spans="1:17" x14ac:dyDescent="0.25">
      <c r="A1402" s="27"/>
      <c r="B1402" s="26"/>
      <c r="E1402" s="26"/>
      <c r="H1402" s="26"/>
      <c r="K1402" s="26"/>
      <c r="N1402" s="26"/>
      <c r="Q1402" s="26"/>
    </row>
    <row r="1403" spans="1:17" x14ac:dyDescent="0.25">
      <c r="A1403" s="27"/>
      <c r="B1403" s="26"/>
      <c r="E1403" s="26"/>
      <c r="H1403" s="26"/>
      <c r="K1403" s="26"/>
      <c r="N1403" s="26"/>
      <c r="Q1403" s="26"/>
    </row>
    <row r="1404" spans="1:17" x14ac:dyDescent="0.25">
      <c r="A1404" s="27"/>
      <c r="B1404" s="26"/>
      <c r="E1404" s="26"/>
      <c r="H1404" s="26"/>
      <c r="K1404" s="26"/>
      <c r="N1404" s="26"/>
      <c r="Q1404" s="26"/>
    </row>
    <row r="1405" spans="1:17" x14ac:dyDescent="0.25">
      <c r="A1405" s="27"/>
      <c r="B1405" s="26"/>
      <c r="E1405" s="26"/>
      <c r="H1405" s="26"/>
      <c r="K1405" s="26"/>
      <c r="N1405" s="26"/>
      <c r="Q1405" s="26"/>
    </row>
    <row r="1406" spans="1:17" x14ac:dyDescent="0.25">
      <c r="A1406" s="27"/>
      <c r="B1406" s="26"/>
      <c r="E1406" s="26"/>
      <c r="H1406" s="26"/>
      <c r="K1406" s="26"/>
      <c r="N1406" s="26"/>
      <c r="Q1406" s="26"/>
    </row>
    <row r="1407" spans="1:17" x14ac:dyDescent="0.25">
      <c r="A1407" s="27"/>
      <c r="B1407" s="26"/>
      <c r="E1407" s="26"/>
      <c r="H1407" s="26"/>
      <c r="K1407" s="26"/>
      <c r="N1407" s="26"/>
      <c r="Q1407" s="26"/>
    </row>
    <row r="1408" spans="1:17" x14ac:dyDescent="0.25">
      <c r="A1408" s="27"/>
      <c r="B1408" s="26"/>
      <c r="E1408" s="26"/>
      <c r="H1408" s="26"/>
      <c r="K1408" s="26"/>
      <c r="N1408" s="26"/>
      <c r="Q1408" s="26"/>
    </row>
    <row r="1409" spans="1:17" x14ac:dyDescent="0.25">
      <c r="A1409" s="27"/>
      <c r="B1409" s="26"/>
      <c r="E1409" s="26"/>
      <c r="H1409" s="26"/>
      <c r="K1409" s="26"/>
      <c r="N1409" s="26"/>
      <c r="Q1409" s="26"/>
    </row>
    <row r="1410" spans="1:17" x14ac:dyDescent="0.25">
      <c r="A1410" s="27"/>
      <c r="B1410" s="26"/>
      <c r="E1410" s="26"/>
      <c r="H1410" s="26"/>
      <c r="K1410" s="26"/>
      <c r="N1410" s="26"/>
      <c r="Q1410" s="26"/>
    </row>
    <row r="1411" spans="1:17" x14ac:dyDescent="0.25">
      <c r="A1411" s="27"/>
      <c r="B1411" s="26"/>
      <c r="E1411" s="26"/>
      <c r="H1411" s="26"/>
      <c r="K1411" s="26"/>
      <c r="N1411" s="26"/>
      <c r="Q1411" s="26"/>
    </row>
    <row r="1412" spans="1:17" x14ac:dyDescent="0.25">
      <c r="A1412" s="27"/>
      <c r="B1412" s="26"/>
      <c r="E1412" s="26"/>
      <c r="H1412" s="26"/>
      <c r="K1412" s="26"/>
      <c r="N1412" s="26"/>
      <c r="Q1412" s="26"/>
    </row>
    <row r="1413" spans="1:17" x14ac:dyDescent="0.25">
      <c r="A1413" s="27"/>
      <c r="B1413" s="26"/>
      <c r="E1413" s="26"/>
      <c r="H1413" s="26"/>
      <c r="K1413" s="26"/>
      <c r="N1413" s="26"/>
      <c r="Q1413" s="26"/>
    </row>
    <row r="1414" spans="1:17" x14ac:dyDescent="0.25">
      <c r="A1414" s="27"/>
      <c r="B1414" s="26"/>
      <c r="E1414" s="26"/>
      <c r="H1414" s="26"/>
      <c r="K1414" s="26"/>
      <c r="N1414" s="26"/>
      <c r="Q1414" s="26"/>
    </row>
    <row r="1415" spans="1:17" x14ac:dyDescent="0.25">
      <c r="A1415" s="27"/>
      <c r="B1415" s="26"/>
      <c r="E1415" s="26"/>
      <c r="H1415" s="26"/>
      <c r="K1415" s="26"/>
      <c r="N1415" s="26"/>
      <c r="Q1415" s="26"/>
    </row>
    <row r="1416" spans="1:17" x14ac:dyDescent="0.25">
      <c r="A1416" s="27"/>
      <c r="B1416" s="26"/>
      <c r="E1416" s="26"/>
      <c r="H1416" s="26"/>
      <c r="K1416" s="26"/>
      <c r="N1416" s="26"/>
      <c r="Q1416" s="26"/>
    </row>
    <row r="1417" spans="1:17" x14ac:dyDescent="0.25">
      <c r="A1417" s="27"/>
      <c r="B1417" s="26"/>
      <c r="E1417" s="26"/>
      <c r="H1417" s="26"/>
      <c r="K1417" s="26"/>
      <c r="N1417" s="26"/>
      <c r="Q1417" s="26"/>
    </row>
    <row r="1418" spans="1:17" x14ac:dyDescent="0.25">
      <c r="A1418" s="27"/>
      <c r="B1418" s="26"/>
      <c r="E1418" s="26"/>
      <c r="H1418" s="26"/>
      <c r="K1418" s="26"/>
      <c r="N1418" s="26"/>
      <c r="Q1418" s="26"/>
    </row>
    <row r="1419" spans="1:17" x14ac:dyDescent="0.25">
      <c r="A1419" s="27"/>
      <c r="B1419" s="26"/>
      <c r="E1419" s="26"/>
      <c r="H1419" s="26"/>
      <c r="K1419" s="26"/>
      <c r="N1419" s="26"/>
      <c r="Q1419" s="26"/>
    </row>
    <row r="1420" spans="1:17" x14ac:dyDescent="0.25">
      <c r="A1420" s="27"/>
      <c r="B1420" s="26"/>
      <c r="E1420" s="26"/>
      <c r="H1420" s="26"/>
      <c r="K1420" s="26"/>
      <c r="N1420" s="26"/>
      <c r="Q1420" s="26"/>
    </row>
    <row r="1421" spans="1:17" x14ac:dyDescent="0.25">
      <c r="A1421" s="27"/>
      <c r="B1421" s="26"/>
      <c r="E1421" s="26"/>
      <c r="H1421" s="26"/>
      <c r="K1421" s="26"/>
      <c r="N1421" s="26"/>
      <c r="Q1421" s="26"/>
    </row>
    <row r="1422" spans="1:17" x14ac:dyDescent="0.25">
      <c r="A1422" s="27"/>
      <c r="B1422" s="26"/>
      <c r="E1422" s="26"/>
      <c r="H1422" s="26"/>
      <c r="K1422" s="26"/>
      <c r="N1422" s="26"/>
      <c r="Q1422" s="26"/>
    </row>
    <row r="1423" spans="1:17" x14ac:dyDescent="0.25">
      <c r="A1423" s="27"/>
      <c r="B1423" s="26"/>
      <c r="E1423" s="26"/>
      <c r="H1423" s="26"/>
      <c r="K1423" s="26"/>
      <c r="N1423" s="26"/>
      <c r="Q1423" s="26"/>
    </row>
    <row r="1424" spans="1:17" x14ac:dyDescent="0.25">
      <c r="A1424" s="27"/>
      <c r="B1424" s="26"/>
      <c r="E1424" s="26"/>
      <c r="H1424" s="26"/>
      <c r="K1424" s="26"/>
      <c r="N1424" s="26"/>
      <c r="Q1424" s="26"/>
    </row>
    <row r="1425" spans="1:17" x14ac:dyDescent="0.25">
      <c r="A1425" s="27"/>
      <c r="B1425" s="26"/>
      <c r="E1425" s="26"/>
      <c r="H1425" s="26"/>
      <c r="K1425" s="26"/>
      <c r="N1425" s="26"/>
      <c r="Q1425" s="26"/>
    </row>
    <row r="1426" spans="1:17" x14ac:dyDescent="0.25">
      <c r="A1426" s="27"/>
      <c r="B1426" s="26"/>
      <c r="E1426" s="26"/>
      <c r="H1426" s="26"/>
      <c r="K1426" s="26"/>
      <c r="N1426" s="26"/>
      <c r="Q1426" s="26"/>
    </row>
    <row r="1427" spans="1:17" x14ac:dyDescent="0.25">
      <c r="A1427" s="27"/>
      <c r="B1427" s="26"/>
      <c r="E1427" s="26"/>
      <c r="H1427" s="26"/>
      <c r="K1427" s="26"/>
      <c r="N1427" s="26"/>
      <c r="Q1427" s="26"/>
    </row>
    <row r="1428" spans="1:17" x14ac:dyDescent="0.25">
      <c r="A1428" s="27"/>
      <c r="B1428" s="26"/>
      <c r="E1428" s="26"/>
      <c r="H1428" s="26"/>
      <c r="K1428" s="26"/>
      <c r="N1428" s="26"/>
      <c r="Q1428" s="26"/>
    </row>
    <row r="1429" spans="1:17" x14ac:dyDescent="0.25">
      <c r="A1429" s="27"/>
      <c r="B1429" s="26"/>
      <c r="E1429" s="26"/>
      <c r="H1429" s="26"/>
      <c r="K1429" s="26"/>
      <c r="N1429" s="26"/>
      <c r="Q1429" s="26"/>
    </row>
    <row r="1430" spans="1:17" x14ac:dyDescent="0.25">
      <c r="A1430" s="27"/>
      <c r="B1430" s="26"/>
      <c r="E1430" s="26"/>
      <c r="H1430" s="26"/>
      <c r="K1430" s="26"/>
      <c r="N1430" s="26"/>
      <c r="Q1430" s="26"/>
    </row>
    <row r="1431" spans="1:17" x14ac:dyDescent="0.25">
      <c r="A1431" s="27"/>
      <c r="B1431" s="26"/>
      <c r="E1431" s="26"/>
      <c r="H1431" s="26"/>
      <c r="K1431" s="26"/>
      <c r="N1431" s="26"/>
      <c r="Q1431" s="26"/>
    </row>
    <row r="1432" spans="1:17" x14ac:dyDescent="0.25">
      <c r="A1432" s="27"/>
      <c r="B1432" s="26"/>
      <c r="E1432" s="26"/>
      <c r="H1432" s="26"/>
      <c r="K1432" s="26"/>
      <c r="N1432" s="26"/>
      <c r="Q1432" s="26"/>
    </row>
    <row r="1433" spans="1:17" x14ac:dyDescent="0.25">
      <c r="A1433" s="27"/>
      <c r="B1433" s="26"/>
      <c r="E1433" s="26"/>
      <c r="H1433" s="26"/>
      <c r="K1433" s="26"/>
      <c r="N1433" s="26"/>
      <c r="Q1433" s="26"/>
    </row>
    <row r="1434" spans="1:17" x14ac:dyDescent="0.25">
      <c r="A1434" s="27"/>
      <c r="B1434" s="26"/>
      <c r="E1434" s="26"/>
      <c r="H1434" s="26"/>
      <c r="K1434" s="26"/>
      <c r="N1434" s="26"/>
      <c r="Q1434" s="26"/>
    </row>
    <row r="1435" spans="1:17" x14ac:dyDescent="0.25">
      <c r="A1435" s="27"/>
      <c r="B1435" s="26"/>
      <c r="E1435" s="26"/>
      <c r="H1435" s="26"/>
      <c r="K1435" s="26"/>
      <c r="N1435" s="26"/>
      <c r="Q1435" s="26"/>
    </row>
    <row r="1436" spans="1:17" x14ac:dyDescent="0.25">
      <c r="A1436" s="27"/>
      <c r="B1436" s="26"/>
      <c r="E1436" s="26"/>
      <c r="H1436" s="26"/>
      <c r="K1436" s="26"/>
      <c r="N1436" s="26"/>
      <c r="Q1436" s="26"/>
    </row>
    <row r="1437" spans="1:17" x14ac:dyDescent="0.25">
      <c r="A1437" s="27"/>
      <c r="B1437" s="26"/>
      <c r="E1437" s="26"/>
      <c r="H1437" s="26"/>
      <c r="K1437" s="26"/>
      <c r="N1437" s="26"/>
      <c r="Q1437" s="26"/>
    </row>
    <row r="1438" spans="1:17" x14ac:dyDescent="0.25">
      <c r="A1438" s="27"/>
      <c r="B1438" s="26"/>
      <c r="E1438" s="26"/>
      <c r="H1438" s="26"/>
      <c r="K1438" s="26"/>
      <c r="N1438" s="26"/>
      <c r="Q1438" s="26"/>
    </row>
    <row r="1439" spans="1:17" x14ac:dyDescent="0.25">
      <c r="A1439" s="27"/>
      <c r="B1439" s="26"/>
      <c r="E1439" s="26"/>
      <c r="H1439" s="26"/>
      <c r="K1439" s="26"/>
      <c r="N1439" s="26"/>
      <c r="Q1439" s="26"/>
    </row>
    <row r="1440" spans="1:17" x14ac:dyDescent="0.25">
      <c r="A1440" s="27"/>
      <c r="B1440" s="26"/>
      <c r="E1440" s="26"/>
      <c r="H1440" s="26"/>
      <c r="K1440" s="26"/>
      <c r="N1440" s="26"/>
      <c r="Q1440" s="26"/>
    </row>
    <row r="1441" spans="1:17" x14ac:dyDescent="0.25">
      <c r="A1441" s="27"/>
      <c r="B1441" s="26"/>
      <c r="E1441" s="26"/>
      <c r="H1441" s="26"/>
      <c r="K1441" s="26"/>
      <c r="N1441" s="26"/>
      <c r="Q1441" s="26"/>
    </row>
    <row r="1442" spans="1:17" x14ac:dyDescent="0.25">
      <c r="A1442" s="27"/>
      <c r="B1442" s="26"/>
      <c r="E1442" s="26"/>
      <c r="H1442" s="26"/>
      <c r="K1442" s="26"/>
      <c r="N1442" s="26"/>
      <c r="Q1442" s="26"/>
    </row>
    <row r="1443" spans="1:17" x14ac:dyDescent="0.25">
      <c r="A1443" s="27"/>
      <c r="B1443" s="26"/>
      <c r="E1443" s="26"/>
      <c r="H1443" s="26"/>
      <c r="K1443" s="26"/>
      <c r="N1443" s="26"/>
      <c r="Q1443" s="26"/>
    </row>
    <row r="1444" spans="1:17" x14ac:dyDescent="0.25">
      <c r="A1444" s="27"/>
      <c r="B1444" s="26"/>
      <c r="E1444" s="26"/>
      <c r="H1444" s="26"/>
      <c r="K1444" s="26"/>
      <c r="N1444" s="26"/>
      <c r="Q1444" s="26"/>
    </row>
    <row r="1445" spans="1:17" x14ac:dyDescent="0.25">
      <c r="A1445" s="27"/>
      <c r="B1445" s="26"/>
      <c r="E1445" s="26"/>
      <c r="H1445" s="26"/>
      <c r="K1445" s="26"/>
      <c r="N1445" s="26"/>
      <c r="Q1445" s="26"/>
    </row>
    <row r="1446" spans="1:17" x14ac:dyDescent="0.25">
      <c r="A1446" s="27"/>
      <c r="B1446" s="26"/>
      <c r="E1446" s="26"/>
      <c r="H1446" s="26"/>
      <c r="K1446" s="26"/>
      <c r="N1446" s="26"/>
      <c r="Q1446" s="26"/>
    </row>
    <row r="1447" spans="1:17" x14ac:dyDescent="0.25">
      <c r="A1447" s="27"/>
      <c r="B1447" s="26"/>
      <c r="E1447" s="26"/>
      <c r="H1447" s="26"/>
      <c r="K1447" s="26"/>
      <c r="N1447" s="26"/>
      <c r="Q1447" s="26"/>
    </row>
    <row r="1448" spans="1:17" x14ac:dyDescent="0.25">
      <c r="A1448" s="27"/>
      <c r="B1448" s="26"/>
      <c r="E1448" s="26"/>
      <c r="H1448" s="26"/>
      <c r="K1448" s="26"/>
      <c r="N1448" s="26"/>
      <c r="Q1448" s="26"/>
    </row>
    <row r="1449" spans="1:17" x14ac:dyDescent="0.25">
      <c r="A1449" s="27"/>
      <c r="B1449" s="26"/>
      <c r="E1449" s="26"/>
      <c r="H1449" s="26"/>
      <c r="K1449" s="26"/>
      <c r="N1449" s="26"/>
      <c r="Q1449" s="26"/>
    </row>
    <row r="1450" spans="1:17" x14ac:dyDescent="0.25">
      <c r="A1450" s="27"/>
      <c r="B1450" s="26"/>
      <c r="E1450" s="26"/>
      <c r="H1450" s="26"/>
      <c r="K1450" s="26"/>
      <c r="N1450" s="26"/>
      <c r="Q1450" s="26"/>
    </row>
    <row r="1451" spans="1:17" x14ac:dyDescent="0.25">
      <c r="A1451" s="27"/>
      <c r="B1451" s="26"/>
      <c r="E1451" s="26"/>
      <c r="H1451" s="26"/>
      <c r="K1451" s="26"/>
      <c r="N1451" s="26"/>
      <c r="Q1451" s="26"/>
    </row>
    <row r="1452" spans="1:17" x14ac:dyDescent="0.25">
      <c r="A1452" s="27"/>
      <c r="B1452" s="26"/>
      <c r="E1452" s="26"/>
      <c r="H1452" s="26"/>
      <c r="K1452" s="26"/>
      <c r="N1452" s="26"/>
      <c r="Q1452" s="26"/>
    </row>
    <row r="1453" spans="1:17" x14ac:dyDescent="0.25">
      <c r="A1453" s="27"/>
      <c r="B1453" s="26"/>
      <c r="E1453" s="26"/>
      <c r="H1453" s="26"/>
      <c r="K1453" s="26"/>
      <c r="N1453" s="26"/>
      <c r="Q1453" s="26"/>
    </row>
    <row r="1454" spans="1:17" x14ac:dyDescent="0.25">
      <c r="A1454" s="27"/>
      <c r="B1454" s="26"/>
      <c r="E1454" s="26"/>
      <c r="H1454" s="26"/>
      <c r="K1454" s="26"/>
      <c r="N1454" s="26"/>
      <c r="Q1454" s="26"/>
    </row>
    <row r="1455" spans="1:17" x14ac:dyDescent="0.25">
      <c r="A1455" s="27"/>
      <c r="B1455" s="26"/>
      <c r="E1455" s="26"/>
      <c r="H1455" s="26"/>
      <c r="K1455" s="26"/>
      <c r="N1455" s="26"/>
      <c r="Q1455" s="26"/>
    </row>
    <row r="1456" spans="1:17" x14ac:dyDescent="0.25">
      <c r="A1456" s="27"/>
      <c r="B1456" s="26"/>
      <c r="E1456" s="26"/>
      <c r="H1456" s="26"/>
      <c r="K1456" s="26"/>
      <c r="N1456" s="26"/>
      <c r="Q1456" s="26"/>
    </row>
    <row r="1457" spans="1:17" x14ac:dyDescent="0.25">
      <c r="A1457" s="27"/>
      <c r="B1457" s="26"/>
      <c r="E1457" s="26"/>
      <c r="H1457" s="26"/>
      <c r="K1457" s="26"/>
      <c r="N1457" s="26"/>
      <c r="Q1457" s="26"/>
    </row>
    <row r="1458" spans="1:17" x14ac:dyDescent="0.25">
      <c r="A1458" s="27"/>
      <c r="B1458" s="26"/>
      <c r="E1458" s="26"/>
      <c r="H1458" s="26"/>
      <c r="K1458" s="26"/>
      <c r="N1458" s="26"/>
      <c r="Q1458" s="26"/>
    </row>
    <row r="1459" spans="1:17" x14ac:dyDescent="0.25">
      <c r="A1459" s="27"/>
      <c r="B1459" s="26"/>
      <c r="E1459" s="26"/>
      <c r="H1459" s="26"/>
      <c r="K1459" s="26"/>
      <c r="N1459" s="26"/>
      <c r="Q1459" s="26"/>
    </row>
    <row r="1460" spans="1:17" x14ac:dyDescent="0.25">
      <c r="A1460" s="27"/>
      <c r="B1460" s="26"/>
      <c r="E1460" s="26"/>
      <c r="H1460" s="26"/>
      <c r="K1460" s="26"/>
      <c r="N1460" s="26"/>
      <c r="Q1460" s="26"/>
    </row>
    <row r="1461" spans="1:17" x14ac:dyDescent="0.25">
      <c r="A1461" s="27"/>
      <c r="B1461" s="26"/>
      <c r="E1461" s="26"/>
      <c r="H1461" s="26"/>
      <c r="K1461" s="26"/>
      <c r="N1461" s="26"/>
      <c r="Q1461" s="26"/>
    </row>
    <row r="1462" spans="1:17" x14ac:dyDescent="0.25">
      <c r="A1462" s="27"/>
      <c r="B1462" s="26"/>
      <c r="E1462" s="26"/>
      <c r="H1462" s="26"/>
      <c r="K1462" s="26"/>
      <c r="N1462" s="26"/>
      <c r="Q1462" s="26"/>
    </row>
    <row r="1463" spans="1:17" x14ac:dyDescent="0.25">
      <c r="A1463" s="27"/>
      <c r="B1463" s="26"/>
      <c r="E1463" s="26"/>
      <c r="H1463" s="26"/>
      <c r="K1463" s="26"/>
      <c r="N1463" s="26"/>
      <c r="Q1463" s="26"/>
    </row>
    <row r="1464" spans="1:17" x14ac:dyDescent="0.25">
      <c r="A1464" s="27"/>
      <c r="B1464" s="26"/>
      <c r="E1464" s="26"/>
      <c r="H1464" s="26"/>
      <c r="K1464" s="26"/>
      <c r="N1464" s="26"/>
      <c r="Q1464" s="26"/>
    </row>
    <row r="1465" spans="1:17" x14ac:dyDescent="0.25">
      <c r="A1465" s="27"/>
      <c r="B1465" s="26"/>
      <c r="E1465" s="26"/>
      <c r="H1465" s="26"/>
      <c r="K1465" s="26"/>
      <c r="N1465" s="26"/>
      <c r="Q1465" s="26"/>
    </row>
    <row r="1466" spans="1:17" x14ac:dyDescent="0.25">
      <c r="A1466" s="27"/>
      <c r="B1466" s="26"/>
      <c r="E1466" s="26"/>
      <c r="H1466" s="26"/>
      <c r="K1466" s="26"/>
      <c r="N1466" s="26"/>
      <c r="Q1466" s="26"/>
    </row>
    <row r="1467" spans="1:17" x14ac:dyDescent="0.25">
      <c r="A1467" s="27"/>
      <c r="B1467" s="26"/>
      <c r="E1467" s="26"/>
      <c r="H1467" s="26"/>
      <c r="K1467" s="26"/>
      <c r="N1467" s="26"/>
      <c r="Q1467" s="26"/>
    </row>
    <row r="1468" spans="1:17" x14ac:dyDescent="0.25">
      <c r="A1468" s="27"/>
      <c r="B1468" s="26"/>
      <c r="E1468" s="26"/>
      <c r="H1468" s="26"/>
      <c r="K1468" s="26"/>
      <c r="N1468" s="26"/>
      <c r="Q1468" s="26"/>
    </row>
    <row r="1469" spans="1:17" x14ac:dyDescent="0.25">
      <c r="A1469" s="27"/>
      <c r="B1469" s="26"/>
      <c r="E1469" s="26"/>
      <c r="H1469" s="26"/>
      <c r="K1469" s="26"/>
      <c r="N1469" s="26"/>
      <c r="Q1469" s="26"/>
    </row>
    <row r="1470" spans="1:17" x14ac:dyDescent="0.25">
      <c r="A1470" s="27"/>
      <c r="B1470" s="26"/>
      <c r="E1470" s="26"/>
      <c r="H1470" s="26"/>
      <c r="K1470" s="26"/>
      <c r="N1470" s="26"/>
      <c r="Q1470" s="26"/>
    </row>
    <row r="1471" spans="1:17" x14ac:dyDescent="0.25">
      <c r="A1471" s="27"/>
      <c r="B1471" s="26"/>
      <c r="E1471" s="26"/>
      <c r="H1471" s="26"/>
      <c r="K1471" s="26"/>
      <c r="N1471" s="26"/>
      <c r="Q1471" s="26"/>
    </row>
    <row r="1472" spans="1:17" x14ac:dyDescent="0.25">
      <c r="A1472" s="27"/>
      <c r="B1472" s="26"/>
      <c r="E1472" s="26"/>
      <c r="H1472" s="26"/>
      <c r="K1472" s="26"/>
      <c r="N1472" s="26"/>
      <c r="Q1472" s="26"/>
    </row>
    <row r="1473" spans="1:17" x14ac:dyDescent="0.25">
      <c r="A1473" s="27"/>
      <c r="B1473" s="26"/>
      <c r="E1473" s="26"/>
      <c r="H1473" s="26"/>
      <c r="K1473" s="26"/>
      <c r="N1473" s="26"/>
      <c r="Q1473" s="26"/>
    </row>
    <row r="1474" spans="1:17" x14ac:dyDescent="0.25">
      <c r="A1474" s="27"/>
      <c r="B1474" s="26"/>
      <c r="E1474" s="26"/>
      <c r="H1474" s="26"/>
      <c r="K1474" s="26"/>
      <c r="N1474" s="26"/>
      <c r="Q1474" s="26"/>
    </row>
    <row r="1475" spans="1:17" x14ac:dyDescent="0.25">
      <c r="A1475" s="27"/>
      <c r="B1475" s="26"/>
      <c r="E1475" s="26"/>
      <c r="H1475" s="26"/>
      <c r="K1475" s="26"/>
      <c r="N1475" s="26"/>
      <c r="Q1475" s="26"/>
    </row>
    <row r="1476" spans="1:17" x14ac:dyDescent="0.25">
      <c r="A1476" s="27"/>
      <c r="B1476" s="26"/>
      <c r="E1476" s="26"/>
      <c r="H1476" s="26"/>
      <c r="K1476" s="26"/>
      <c r="N1476" s="26"/>
      <c r="Q1476" s="26"/>
    </row>
    <row r="1477" spans="1:17" x14ac:dyDescent="0.25">
      <c r="A1477" s="27"/>
      <c r="B1477" s="26"/>
      <c r="E1477" s="26"/>
      <c r="H1477" s="26"/>
      <c r="K1477" s="26"/>
      <c r="N1477" s="26"/>
      <c r="Q1477" s="26"/>
    </row>
    <row r="1478" spans="1:17" x14ac:dyDescent="0.25">
      <c r="A1478" s="27"/>
      <c r="B1478" s="26"/>
      <c r="E1478" s="26"/>
      <c r="H1478" s="26"/>
      <c r="K1478" s="26"/>
      <c r="N1478" s="26"/>
      <c r="Q1478" s="26"/>
    </row>
    <row r="1479" spans="1:17" x14ac:dyDescent="0.25">
      <c r="A1479" s="27"/>
      <c r="B1479" s="26"/>
      <c r="E1479" s="26"/>
      <c r="H1479" s="26"/>
      <c r="K1479" s="26"/>
      <c r="N1479" s="26"/>
      <c r="Q1479" s="26"/>
    </row>
    <row r="1480" spans="1:17" x14ac:dyDescent="0.25">
      <c r="A1480" s="27"/>
      <c r="B1480" s="26"/>
      <c r="E1480" s="26"/>
      <c r="H1480" s="26"/>
      <c r="K1480" s="26"/>
      <c r="N1480" s="26"/>
      <c r="Q1480" s="26"/>
    </row>
    <row r="1481" spans="1:17" x14ac:dyDescent="0.25">
      <c r="A1481" s="27"/>
      <c r="B1481" s="26"/>
      <c r="E1481" s="26"/>
      <c r="H1481" s="26"/>
      <c r="K1481" s="26"/>
      <c r="N1481" s="26"/>
      <c r="Q1481" s="26"/>
    </row>
    <row r="1482" spans="1:17" x14ac:dyDescent="0.25">
      <c r="A1482" s="27"/>
      <c r="B1482" s="26"/>
      <c r="E1482" s="26"/>
      <c r="H1482" s="26"/>
      <c r="K1482" s="26"/>
      <c r="N1482" s="26"/>
      <c r="Q1482" s="26"/>
    </row>
    <row r="1483" spans="1:17" x14ac:dyDescent="0.25">
      <c r="A1483" s="27"/>
      <c r="B1483" s="26"/>
      <c r="E1483" s="26"/>
      <c r="H1483" s="26"/>
      <c r="K1483" s="26"/>
      <c r="N1483" s="26"/>
      <c r="Q1483" s="26"/>
    </row>
    <row r="1484" spans="1:17" x14ac:dyDescent="0.25">
      <c r="A1484" s="27"/>
      <c r="B1484" s="26"/>
      <c r="E1484" s="26"/>
      <c r="H1484" s="26"/>
      <c r="K1484" s="26"/>
      <c r="N1484" s="26"/>
      <c r="Q1484" s="26"/>
    </row>
    <row r="1485" spans="1:17" x14ac:dyDescent="0.25">
      <c r="A1485" s="27"/>
      <c r="B1485" s="26"/>
      <c r="E1485" s="26"/>
      <c r="H1485" s="26"/>
      <c r="K1485" s="26"/>
      <c r="N1485" s="26"/>
      <c r="Q1485" s="26"/>
    </row>
    <row r="1486" spans="1:17" x14ac:dyDescent="0.25">
      <c r="A1486" s="27"/>
      <c r="B1486" s="26"/>
      <c r="E1486" s="26"/>
      <c r="H1486" s="26"/>
      <c r="K1486" s="26"/>
      <c r="N1486" s="26"/>
      <c r="Q1486" s="26"/>
    </row>
    <row r="1487" spans="1:17" x14ac:dyDescent="0.25">
      <c r="A1487" s="27"/>
      <c r="B1487" s="26"/>
      <c r="E1487" s="26"/>
      <c r="H1487" s="26"/>
      <c r="K1487" s="26"/>
      <c r="N1487" s="26"/>
      <c r="Q1487" s="26"/>
    </row>
    <row r="1488" spans="1:17" x14ac:dyDescent="0.25">
      <c r="A1488" s="27"/>
      <c r="B1488" s="26"/>
      <c r="E1488" s="26"/>
      <c r="H1488" s="26"/>
      <c r="K1488" s="26"/>
      <c r="N1488" s="26"/>
      <c r="Q1488" s="26"/>
    </row>
    <row r="1489" spans="1:17" x14ac:dyDescent="0.25">
      <c r="A1489" s="27"/>
      <c r="B1489" s="26"/>
      <c r="E1489" s="26"/>
      <c r="H1489" s="26"/>
      <c r="K1489" s="26"/>
      <c r="N1489" s="26"/>
      <c r="Q1489" s="26"/>
    </row>
    <row r="1490" spans="1:17" x14ac:dyDescent="0.25">
      <c r="A1490" s="27"/>
      <c r="B1490" s="26"/>
      <c r="E1490" s="26"/>
      <c r="H1490" s="26"/>
      <c r="K1490" s="26"/>
      <c r="N1490" s="26"/>
      <c r="Q1490" s="26"/>
    </row>
    <row r="1491" spans="1:17" x14ac:dyDescent="0.25">
      <c r="A1491" s="27"/>
      <c r="B1491" s="26"/>
      <c r="E1491" s="26"/>
      <c r="H1491" s="26"/>
      <c r="K1491" s="26"/>
      <c r="N1491" s="26"/>
      <c r="Q1491" s="26"/>
    </row>
    <row r="1492" spans="1:17" x14ac:dyDescent="0.25">
      <c r="A1492" s="27"/>
      <c r="B1492" s="26"/>
      <c r="E1492" s="26"/>
      <c r="H1492" s="26"/>
      <c r="K1492" s="26"/>
      <c r="N1492" s="26"/>
      <c r="Q1492" s="26"/>
    </row>
    <row r="1493" spans="1:17" x14ac:dyDescent="0.25">
      <c r="A1493" s="27"/>
      <c r="B1493" s="26"/>
      <c r="E1493" s="26"/>
      <c r="H1493" s="26"/>
      <c r="K1493" s="26"/>
      <c r="N1493" s="26"/>
      <c r="Q1493" s="26"/>
    </row>
    <row r="1494" spans="1:17" x14ac:dyDescent="0.25">
      <c r="A1494" s="27"/>
      <c r="B1494" s="26"/>
      <c r="E1494" s="26"/>
      <c r="H1494" s="26"/>
      <c r="K1494" s="26"/>
      <c r="N1494" s="26"/>
      <c r="Q1494" s="26"/>
    </row>
    <row r="1495" spans="1:17" x14ac:dyDescent="0.25">
      <c r="A1495" s="27"/>
      <c r="B1495" s="26"/>
      <c r="E1495" s="26"/>
      <c r="H1495" s="26"/>
      <c r="K1495" s="26"/>
      <c r="N1495" s="26"/>
      <c r="Q1495" s="26"/>
    </row>
    <row r="1496" spans="1:17" x14ac:dyDescent="0.25">
      <c r="A1496" s="27"/>
      <c r="B1496" s="26"/>
      <c r="E1496" s="26"/>
      <c r="H1496" s="26"/>
      <c r="K1496" s="26"/>
      <c r="N1496" s="26"/>
      <c r="Q1496" s="26"/>
    </row>
    <row r="1497" spans="1:17" x14ac:dyDescent="0.25">
      <c r="A1497" s="27"/>
      <c r="B1497" s="26"/>
      <c r="E1497" s="26"/>
      <c r="H1497" s="26"/>
      <c r="K1497" s="26"/>
      <c r="N1497" s="26"/>
      <c r="Q1497" s="26"/>
    </row>
    <row r="1498" spans="1:17" x14ac:dyDescent="0.25">
      <c r="A1498" s="27"/>
      <c r="B1498" s="26"/>
      <c r="E1498" s="26"/>
      <c r="H1498" s="26"/>
      <c r="K1498" s="26"/>
      <c r="N1498" s="26"/>
      <c r="Q1498" s="26"/>
    </row>
    <row r="1499" spans="1:17" x14ac:dyDescent="0.25">
      <c r="A1499" s="27"/>
      <c r="B1499" s="26"/>
      <c r="E1499" s="26"/>
      <c r="H1499" s="26"/>
      <c r="K1499" s="26"/>
      <c r="N1499" s="26"/>
      <c r="Q1499" s="26"/>
    </row>
    <row r="1500" spans="1:17" x14ac:dyDescent="0.25">
      <c r="A1500" s="27"/>
      <c r="B1500" s="26"/>
      <c r="E1500" s="26"/>
      <c r="H1500" s="26"/>
      <c r="K1500" s="26"/>
      <c r="N1500" s="26"/>
      <c r="Q1500" s="26"/>
    </row>
    <row r="1501" spans="1:17" x14ac:dyDescent="0.25">
      <c r="A1501" s="27"/>
      <c r="B1501" s="26"/>
      <c r="E1501" s="26"/>
      <c r="H1501" s="26"/>
      <c r="K1501" s="26"/>
      <c r="N1501" s="26"/>
      <c r="Q1501" s="26"/>
    </row>
    <row r="1502" spans="1:17" x14ac:dyDescent="0.25">
      <c r="A1502" s="27"/>
      <c r="B1502" s="26"/>
      <c r="E1502" s="26"/>
      <c r="H1502" s="26"/>
      <c r="K1502" s="26"/>
      <c r="N1502" s="26"/>
      <c r="Q1502" s="26"/>
    </row>
    <row r="1503" spans="1:17" x14ac:dyDescent="0.25">
      <c r="A1503" s="27"/>
      <c r="B1503" s="26"/>
      <c r="E1503" s="26"/>
      <c r="H1503" s="26"/>
      <c r="K1503" s="26"/>
      <c r="N1503" s="26"/>
      <c r="Q1503" s="26"/>
    </row>
    <row r="1504" spans="1:17" x14ac:dyDescent="0.25">
      <c r="A1504" s="27"/>
      <c r="B1504" s="26"/>
      <c r="E1504" s="26"/>
      <c r="H1504" s="26"/>
      <c r="K1504" s="26"/>
      <c r="N1504" s="26"/>
      <c r="Q1504" s="26"/>
    </row>
    <row r="1505" spans="1:17" x14ac:dyDescent="0.25">
      <c r="A1505" s="27"/>
      <c r="B1505" s="26"/>
      <c r="E1505" s="26"/>
      <c r="H1505" s="26"/>
      <c r="K1505" s="26"/>
      <c r="N1505" s="26"/>
      <c r="Q1505" s="26"/>
    </row>
    <row r="1506" spans="1:17" x14ac:dyDescent="0.25">
      <c r="A1506" s="27"/>
      <c r="B1506" s="26"/>
      <c r="E1506" s="26"/>
      <c r="H1506" s="26"/>
      <c r="K1506" s="26"/>
      <c r="N1506" s="26"/>
      <c r="Q1506" s="26"/>
    </row>
    <row r="1507" spans="1:17" x14ac:dyDescent="0.25">
      <c r="A1507" s="27"/>
      <c r="B1507" s="26"/>
      <c r="E1507" s="26"/>
      <c r="H1507" s="26"/>
      <c r="K1507" s="26"/>
      <c r="N1507" s="26"/>
      <c r="Q1507" s="26"/>
    </row>
    <row r="1508" spans="1:17" x14ac:dyDescent="0.25">
      <c r="A1508" s="27"/>
      <c r="B1508" s="26"/>
      <c r="E1508" s="26"/>
      <c r="H1508" s="26"/>
      <c r="K1508" s="26"/>
      <c r="N1508" s="26"/>
      <c r="Q1508" s="26"/>
    </row>
    <row r="1509" spans="1:17" x14ac:dyDescent="0.25">
      <c r="A1509" s="27"/>
      <c r="B1509" s="26"/>
      <c r="E1509" s="26"/>
      <c r="H1509" s="26"/>
      <c r="K1509" s="26"/>
      <c r="N1509" s="26"/>
      <c r="Q1509" s="26"/>
    </row>
    <row r="1510" spans="1:17" x14ac:dyDescent="0.25">
      <c r="A1510" s="27"/>
      <c r="B1510" s="26"/>
      <c r="E1510" s="26"/>
      <c r="H1510" s="26"/>
      <c r="K1510" s="26"/>
      <c r="N1510" s="26"/>
      <c r="Q1510" s="26"/>
    </row>
    <row r="1511" spans="1:17" x14ac:dyDescent="0.25">
      <c r="A1511" s="27"/>
      <c r="B1511" s="26"/>
      <c r="E1511" s="26"/>
      <c r="H1511" s="26"/>
      <c r="K1511" s="26"/>
      <c r="N1511" s="26"/>
      <c r="Q1511" s="26"/>
    </row>
    <row r="1512" spans="1:17" x14ac:dyDescent="0.25">
      <c r="A1512" s="27"/>
      <c r="B1512" s="26"/>
      <c r="E1512" s="26"/>
      <c r="H1512" s="26"/>
      <c r="K1512" s="26"/>
      <c r="N1512" s="26"/>
      <c r="Q1512" s="26"/>
    </row>
    <row r="1513" spans="1:17" x14ac:dyDescent="0.25">
      <c r="A1513" s="27"/>
      <c r="B1513" s="26"/>
      <c r="E1513" s="26"/>
      <c r="H1513" s="26"/>
      <c r="K1513" s="26"/>
      <c r="N1513" s="26"/>
      <c r="Q1513" s="26"/>
    </row>
    <row r="1514" spans="1:17" x14ac:dyDescent="0.25">
      <c r="A1514" s="27"/>
      <c r="B1514" s="26"/>
      <c r="E1514" s="26"/>
      <c r="H1514" s="26"/>
      <c r="K1514" s="26"/>
      <c r="N1514" s="26"/>
      <c r="Q1514" s="26"/>
    </row>
    <row r="1515" spans="1:17" x14ac:dyDescent="0.25">
      <c r="A1515" s="27"/>
      <c r="B1515" s="26"/>
      <c r="E1515" s="26"/>
      <c r="H1515" s="26"/>
      <c r="K1515" s="26"/>
      <c r="N1515" s="26"/>
      <c r="Q1515" s="26"/>
    </row>
    <row r="1516" spans="1:17" x14ac:dyDescent="0.25">
      <c r="A1516" s="27"/>
      <c r="B1516" s="26"/>
      <c r="E1516" s="26"/>
      <c r="H1516" s="26"/>
      <c r="K1516" s="26"/>
      <c r="N1516" s="26"/>
      <c r="Q1516" s="26"/>
    </row>
    <row r="1517" spans="1:17" x14ac:dyDescent="0.25">
      <c r="A1517" s="27"/>
      <c r="B1517" s="26"/>
      <c r="E1517" s="26"/>
      <c r="H1517" s="26"/>
      <c r="K1517" s="26"/>
      <c r="N1517" s="26"/>
      <c r="Q1517" s="26"/>
    </row>
    <row r="1518" spans="1:17" x14ac:dyDescent="0.25">
      <c r="A1518" s="27"/>
      <c r="B1518" s="26"/>
      <c r="E1518" s="26"/>
      <c r="H1518" s="26"/>
      <c r="K1518" s="26"/>
      <c r="N1518" s="26"/>
      <c r="Q1518" s="26"/>
    </row>
    <row r="1519" spans="1:17" x14ac:dyDescent="0.25">
      <c r="A1519" s="27"/>
      <c r="B1519" s="26"/>
      <c r="E1519" s="26"/>
      <c r="H1519" s="26"/>
      <c r="K1519" s="26"/>
      <c r="N1519" s="26"/>
      <c r="Q1519" s="26"/>
    </row>
    <row r="1520" spans="1:17" x14ac:dyDescent="0.25">
      <c r="A1520" s="27"/>
      <c r="B1520" s="26"/>
      <c r="E1520" s="26"/>
      <c r="H1520" s="26"/>
      <c r="K1520" s="26"/>
      <c r="N1520" s="26"/>
      <c r="Q1520" s="26"/>
    </row>
    <row r="1521" spans="1:17" x14ac:dyDescent="0.25">
      <c r="A1521" s="27"/>
      <c r="B1521" s="26"/>
      <c r="E1521" s="26"/>
      <c r="H1521" s="26"/>
      <c r="K1521" s="26"/>
      <c r="N1521" s="26"/>
      <c r="Q1521" s="26"/>
    </row>
    <row r="1522" spans="1:17" x14ac:dyDescent="0.25">
      <c r="A1522" s="27"/>
      <c r="B1522" s="26"/>
      <c r="E1522" s="26"/>
      <c r="H1522" s="26"/>
      <c r="K1522" s="26"/>
      <c r="N1522" s="26"/>
      <c r="Q1522" s="26"/>
    </row>
    <row r="1523" spans="1:17" x14ac:dyDescent="0.25">
      <c r="A1523" s="27"/>
      <c r="B1523" s="26"/>
      <c r="E1523" s="26"/>
      <c r="H1523" s="26"/>
      <c r="K1523" s="26"/>
      <c r="N1523" s="26"/>
      <c r="Q1523" s="26"/>
    </row>
    <row r="1524" spans="1:17" x14ac:dyDescent="0.25">
      <c r="A1524" s="27"/>
      <c r="B1524" s="26"/>
      <c r="E1524" s="26"/>
      <c r="H1524" s="26"/>
      <c r="K1524" s="26"/>
      <c r="N1524" s="26"/>
      <c r="Q1524" s="26"/>
    </row>
    <row r="1525" spans="1:17" x14ac:dyDescent="0.25">
      <c r="A1525" s="27"/>
      <c r="B1525" s="26"/>
      <c r="E1525" s="26"/>
      <c r="H1525" s="26"/>
      <c r="K1525" s="26"/>
      <c r="N1525" s="26"/>
      <c r="Q1525" s="26"/>
    </row>
    <row r="1526" spans="1:17" x14ac:dyDescent="0.25">
      <c r="A1526" s="27"/>
      <c r="B1526" s="26"/>
      <c r="E1526" s="26"/>
      <c r="H1526" s="26"/>
      <c r="K1526" s="26"/>
      <c r="N1526" s="26"/>
      <c r="Q1526" s="26"/>
    </row>
    <row r="1527" spans="1:17" x14ac:dyDescent="0.25">
      <c r="A1527" s="27"/>
      <c r="B1527" s="26"/>
      <c r="E1527" s="26"/>
      <c r="H1527" s="26"/>
      <c r="K1527" s="26"/>
      <c r="N1527" s="26"/>
      <c r="Q1527" s="26"/>
    </row>
    <row r="1528" spans="1:17" x14ac:dyDescent="0.25">
      <c r="A1528" s="27"/>
      <c r="B1528" s="26"/>
      <c r="E1528" s="26"/>
      <c r="H1528" s="26"/>
      <c r="K1528" s="26"/>
      <c r="N1528" s="26"/>
      <c r="Q1528" s="26"/>
    </row>
    <row r="1529" spans="1:17" x14ac:dyDescent="0.25">
      <c r="A1529" s="27"/>
      <c r="B1529" s="26"/>
      <c r="E1529" s="26"/>
      <c r="H1529" s="26"/>
      <c r="K1529" s="26"/>
      <c r="N1529" s="26"/>
      <c r="Q1529" s="26"/>
    </row>
    <row r="1530" spans="1:17" x14ac:dyDescent="0.25">
      <c r="A1530" s="27"/>
      <c r="B1530" s="26"/>
      <c r="E1530" s="26"/>
      <c r="H1530" s="26"/>
      <c r="K1530" s="26"/>
      <c r="N1530" s="26"/>
      <c r="Q1530" s="26"/>
    </row>
    <row r="1531" spans="1:17" x14ac:dyDescent="0.25">
      <c r="A1531" s="27"/>
      <c r="B1531" s="26"/>
      <c r="E1531" s="26"/>
      <c r="H1531" s="26"/>
      <c r="K1531" s="26"/>
      <c r="N1531" s="26"/>
      <c r="Q1531" s="26"/>
    </row>
    <row r="1532" spans="1:17" x14ac:dyDescent="0.25">
      <c r="A1532" s="27"/>
      <c r="B1532" s="26"/>
      <c r="E1532" s="26"/>
      <c r="H1532" s="26"/>
      <c r="K1532" s="26"/>
      <c r="N1532" s="26"/>
      <c r="Q1532" s="26"/>
    </row>
    <row r="1533" spans="1:17" x14ac:dyDescent="0.25">
      <c r="A1533" s="27"/>
      <c r="B1533" s="26"/>
      <c r="E1533" s="26"/>
      <c r="H1533" s="26"/>
      <c r="K1533" s="26"/>
      <c r="N1533" s="26"/>
      <c r="Q1533" s="26"/>
    </row>
    <row r="1534" spans="1:17" x14ac:dyDescent="0.25">
      <c r="A1534" s="27"/>
      <c r="B1534" s="26"/>
      <c r="E1534" s="26"/>
      <c r="H1534" s="26"/>
      <c r="K1534" s="26"/>
      <c r="N1534" s="26"/>
      <c r="Q1534" s="26"/>
    </row>
    <row r="1535" spans="1:17" x14ac:dyDescent="0.25">
      <c r="A1535" s="27"/>
      <c r="B1535" s="26"/>
      <c r="E1535" s="26"/>
      <c r="H1535" s="26"/>
      <c r="K1535" s="26"/>
      <c r="N1535" s="26"/>
      <c r="Q1535" s="26"/>
    </row>
    <row r="1536" spans="1:17" x14ac:dyDescent="0.25">
      <c r="A1536" s="27"/>
      <c r="B1536" s="26"/>
      <c r="E1536" s="26"/>
      <c r="H1536" s="26"/>
      <c r="K1536" s="26"/>
      <c r="N1536" s="26"/>
      <c r="Q1536" s="26"/>
    </row>
    <row r="1537" spans="1:17" x14ac:dyDescent="0.25">
      <c r="A1537" s="27"/>
      <c r="B1537" s="26"/>
      <c r="E1537" s="26"/>
      <c r="H1537" s="26"/>
      <c r="K1537" s="26"/>
      <c r="N1537" s="26"/>
      <c r="Q1537" s="26"/>
    </row>
    <row r="1538" spans="1:17" x14ac:dyDescent="0.25">
      <c r="A1538" s="27"/>
      <c r="B1538" s="26"/>
      <c r="E1538" s="26"/>
      <c r="H1538" s="26"/>
      <c r="K1538" s="26"/>
      <c r="N1538" s="26"/>
      <c r="Q1538" s="26"/>
    </row>
    <row r="1539" spans="1:17" x14ac:dyDescent="0.25">
      <c r="A1539" s="27"/>
      <c r="B1539" s="26"/>
      <c r="E1539" s="26"/>
      <c r="H1539" s="26"/>
      <c r="K1539" s="26"/>
      <c r="N1539" s="26"/>
      <c r="Q1539" s="26"/>
    </row>
    <row r="1540" spans="1:17" x14ac:dyDescent="0.25">
      <c r="A1540" s="27"/>
      <c r="B1540" s="26"/>
      <c r="E1540" s="26"/>
      <c r="H1540" s="26"/>
      <c r="K1540" s="26"/>
      <c r="N1540" s="26"/>
      <c r="Q1540" s="26"/>
    </row>
    <row r="1541" spans="1:17" x14ac:dyDescent="0.25">
      <c r="A1541" s="27"/>
      <c r="B1541" s="26"/>
      <c r="E1541" s="26"/>
      <c r="H1541" s="26"/>
      <c r="K1541" s="26"/>
      <c r="N1541" s="26"/>
      <c r="Q1541" s="26"/>
    </row>
    <row r="1542" spans="1:17" x14ac:dyDescent="0.25">
      <c r="A1542" s="27"/>
      <c r="B1542" s="26"/>
      <c r="E1542" s="26"/>
      <c r="H1542" s="26"/>
      <c r="K1542" s="26"/>
      <c r="N1542" s="26"/>
      <c r="Q1542" s="26"/>
    </row>
    <row r="1543" spans="1:17" x14ac:dyDescent="0.25">
      <c r="A1543" s="27"/>
      <c r="B1543" s="26"/>
      <c r="E1543" s="26"/>
      <c r="H1543" s="26"/>
      <c r="K1543" s="26"/>
      <c r="N1543" s="26"/>
      <c r="Q1543" s="26"/>
    </row>
    <row r="1544" spans="1:17" x14ac:dyDescent="0.25">
      <c r="A1544" s="27"/>
      <c r="B1544" s="26"/>
      <c r="E1544" s="26"/>
      <c r="H1544" s="26"/>
      <c r="K1544" s="26"/>
      <c r="N1544" s="26"/>
      <c r="Q1544" s="26"/>
    </row>
    <row r="1545" spans="1:17" x14ac:dyDescent="0.25">
      <c r="A1545" s="27"/>
      <c r="B1545" s="26"/>
      <c r="E1545" s="26"/>
      <c r="H1545" s="26"/>
      <c r="K1545" s="26"/>
      <c r="N1545" s="26"/>
      <c r="Q1545" s="26"/>
    </row>
    <row r="1546" spans="1:17" x14ac:dyDescent="0.25">
      <c r="A1546" s="27"/>
      <c r="B1546" s="26"/>
      <c r="E1546" s="26"/>
      <c r="H1546" s="26"/>
      <c r="K1546" s="26"/>
      <c r="N1546" s="26"/>
      <c r="Q1546" s="26"/>
    </row>
    <row r="1547" spans="1:17" x14ac:dyDescent="0.25">
      <c r="A1547" s="27"/>
      <c r="B1547" s="26"/>
      <c r="E1547" s="26"/>
      <c r="H1547" s="26"/>
      <c r="K1547" s="26"/>
      <c r="N1547" s="26"/>
      <c r="Q1547" s="26"/>
    </row>
    <row r="1548" spans="1:17" x14ac:dyDescent="0.25">
      <c r="A1548" s="27"/>
      <c r="B1548" s="26"/>
      <c r="E1548" s="26"/>
      <c r="H1548" s="26"/>
      <c r="K1548" s="26"/>
      <c r="N1548" s="26"/>
      <c r="Q1548" s="26"/>
    </row>
    <row r="1549" spans="1:17" x14ac:dyDescent="0.25">
      <c r="A1549" s="27"/>
      <c r="B1549" s="26"/>
      <c r="E1549" s="26"/>
      <c r="H1549" s="26"/>
      <c r="K1549" s="26"/>
      <c r="N1549" s="26"/>
      <c r="Q1549" s="26"/>
    </row>
    <row r="1550" spans="1:17" x14ac:dyDescent="0.25">
      <c r="A1550" s="27"/>
      <c r="B1550" s="26"/>
      <c r="E1550" s="26"/>
      <c r="H1550" s="26"/>
      <c r="K1550" s="26"/>
      <c r="N1550" s="26"/>
      <c r="Q1550" s="26"/>
    </row>
    <row r="1551" spans="1:17" x14ac:dyDescent="0.25">
      <c r="A1551" s="27"/>
      <c r="B1551" s="26"/>
      <c r="E1551" s="26"/>
      <c r="H1551" s="26"/>
      <c r="K1551" s="26"/>
      <c r="N1551" s="26"/>
      <c r="Q1551" s="26"/>
    </row>
    <row r="1552" spans="1:17" x14ac:dyDescent="0.25">
      <c r="A1552" s="27"/>
      <c r="B1552" s="26"/>
      <c r="E1552" s="26"/>
      <c r="H1552" s="26"/>
      <c r="K1552" s="26"/>
      <c r="N1552" s="26"/>
      <c r="Q1552" s="26"/>
    </row>
    <row r="1553" spans="1:17" x14ac:dyDescent="0.25">
      <c r="A1553" s="27"/>
      <c r="B1553" s="26"/>
      <c r="E1553" s="26"/>
      <c r="H1553" s="26"/>
      <c r="K1553" s="26"/>
      <c r="N1553" s="26"/>
      <c r="Q1553" s="26"/>
    </row>
    <row r="1554" spans="1:17" x14ac:dyDescent="0.25">
      <c r="A1554" s="27"/>
      <c r="B1554" s="26"/>
      <c r="E1554" s="26"/>
      <c r="H1554" s="26"/>
      <c r="K1554" s="26"/>
      <c r="N1554" s="26"/>
      <c r="Q1554" s="26"/>
    </row>
    <row r="1555" spans="1:17" x14ac:dyDescent="0.25">
      <c r="A1555" s="27"/>
      <c r="B1555" s="26"/>
      <c r="E1555" s="26"/>
      <c r="H1555" s="26"/>
      <c r="K1555" s="26"/>
      <c r="N1555" s="26"/>
      <c r="Q1555" s="26"/>
    </row>
    <row r="1556" spans="1:17" x14ac:dyDescent="0.25">
      <c r="A1556" s="27"/>
      <c r="B1556" s="26"/>
      <c r="E1556" s="26"/>
      <c r="H1556" s="26"/>
      <c r="K1556" s="26"/>
      <c r="N1556" s="26"/>
      <c r="Q1556" s="26"/>
    </row>
    <row r="1557" spans="1:17" x14ac:dyDescent="0.25">
      <c r="A1557" s="27"/>
      <c r="B1557" s="26"/>
      <c r="E1557" s="26"/>
      <c r="H1557" s="26"/>
      <c r="K1557" s="26"/>
      <c r="N1557" s="26"/>
      <c r="Q1557" s="26"/>
    </row>
    <row r="1558" spans="1:17" x14ac:dyDescent="0.25">
      <c r="A1558" s="27"/>
      <c r="B1558" s="26"/>
      <c r="E1558" s="26"/>
      <c r="H1558" s="26"/>
      <c r="K1558" s="26"/>
      <c r="N1558" s="26"/>
      <c r="Q1558" s="26"/>
    </row>
    <row r="1559" spans="1:17" x14ac:dyDescent="0.25">
      <c r="A1559" s="27"/>
      <c r="B1559" s="26"/>
      <c r="E1559" s="26"/>
      <c r="H1559" s="26"/>
      <c r="K1559" s="26"/>
      <c r="N1559" s="26"/>
      <c r="Q1559" s="26"/>
    </row>
    <row r="1560" spans="1:17" x14ac:dyDescent="0.25">
      <c r="A1560" s="27"/>
      <c r="B1560" s="26"/>
      <c r="E1560" s="26"/>
      <c r="H1560" s="26"/>
      <c r="K1560" s="26"/>
      <c r="N1560" s="26"/>
      <c r="Q1560" s="26"/>
    </row>
    <row r="1561" spans="1:17" x14ac:dyDescent="0.25">
      <c r="A1561" s="27"/>
      <c r="B1561" s="26"/>
      <c r="E1561" s="26"/>
      <c r="H1561" s="26"/>
      <c r="K1561" s="26"/>
      <c r="N1561" s="26"/>
      <c r="Q1561" s="26"/>
    </row>
    <row r="1562" spans="1:17" x14ac:dyDescent="0.25">
      <c r="A1562" s="27"/>
      <c r="B1562" s="26"/>
      <c r="E1562" s="26"/>
      <c r="H1562" s="26"/>
      <c r="K1562" s="26"/>
      <c r="N1562" s="26"/>
      <c r="Q1562" s="26"/>
    </row>
    <row r="1563" spans="1:17" x14ac:dyDescent="0.25">
      <c r="A1563" s="27"/>
      <c r="B1563" s="26"/>
      <c r="E1563" s="26"/>
      <c r="H1563" s="26"/>
      <c r="K1563" s="26"/>
      <c r="N1563" s="26"/>
      <c r="Q1563" s="26"/>
    </row>
    <row r="1564" spans="1:17" x14ac:dyDescent="0.25">
      <c r="A1564" s="27"/>
      <c r="B1564" s="26"/>
      <c r="E1564" s="26"/>
      <c r="H1564" s="26"/>
      <c r="K1564" s="26"/>
      <c r="N1564" s="26"/>
      <c r="Q1564" s="26"/>
    </row>
    <row r="1565" spans="1:17" x14ac:dyDescent="0.25">
      <c r="A1565" s="27"/>
      <c r="B1565" s="26"/>
      <c r="E1565" s="26"/>
      <c r="H1565" s="26"/>
      <c r="K1565" s="26"/>
      <c r="N1565" s="26"/>
      <c r="Q1565" s="26"/>
    </row>
    <row r="1566" spans="1:17" x14ac:dyDescent="0.25">
      <c r="A1566" s="27"/>
      <c r="B1566" s="26"/>
      <c r="E1566" s="26"/>
      <c r="H1566" s="26"/>
      <c r="K1566" s="26"/>
      <c r="N1566" s="26"/>
      <c r="Q1566" s="26"/>
    </row>
    <row r="1567" spans="1:17" x14ac:dyDescent="0.25">
      <c r="A1567" s="27"/>
      <c r="B1567" s="26"/>
      <c r="E1567" s="26"/>
      <c r="H1567" s="26"/>
      <c r="K1567" s="26"/>
      <c r="N1567" s="26"/>
      <c r="Q1567" s="26"/>
    </row>
    <row r="1568" spans="1:17" x14ac:dyDescent="0.25">
      <c r="A1568" s="27"/>
      <c r="B1568" s="26"/>
      <c r="E1568" s="26"/>
      <c r="H1568" s="26"/>
      <c r="K1568" s="26"/>
      <c r="N1568" s="26"/>
      <c r="Q1568" s="26"/>
    </row>
    <row r="1569" spans="1:17" x14ac:dyDescent="0.25">
      <c r="A1569" s="27"/>
      <c r="B1569" s="26"/>
      <c r="E1569" s="26"/>
      <c r="H1569" s="26"/>
      <c r="K1569" s="26"/>
      <c r="N1569" s="26"/>
      <c r="Q1569" s="26"/>
    </row>
    <row r="1570" spans="1:17" x14ac:dyDescent="0.25">
      <c r="A1570" s="27"/>
      <c r="B1570" s="26"/>
      <c r="E1570" s="26"/>
      <c r="H1570" s="26"/>
      <c r="K1570" s="26"/>
      <c r="N1570" s="26"/>
      <c r="Q1570" s="26"/>
    </row>
    <row r="1571" spans="1:17" x14ac:dyDescent="0.25">
      <c r="A1571" s="27"/>
      <c r="B1571" s="26"/>
      <c r="E1571" s="26"/>
      <c r="H1571" s="26"/>
      <c r="K1571" s="26"/>
      <c r="N1571" s="26"/>
      <c r="Q1571" s="26"/>
    </row>
    <row r="1572" spans="1:17" x14ac:dyDescent="0.25">
      <c r="A1572" s="27"/>
      <c r="B1572" s="26"/>
      <c r="E1572" s="26"/>
      <c r="H1572" s="26"/>
      <c r="K1572" s="26"/>
      <c r="N1572" s="26"/>
      <c r="Q1572" s="26"/>
    </row>
    <row r="1573" spans="1:17" x14ac:dyDescent="0.25">
      <c r="A1573" s="27"/>
      <c r="B1573" s="26"/>
      <c r="E1573" s="26"/>
      <c r="H1573" s="26"/>
      <c r="K1573" s="26"/>
      <c r="N1573" s="26"/>
      <c r="Q1573" s="26"/>
    </row>
    <row r="1574" spans="1:17" x14ac:dyDescent="0.25">
      <c r="A1574" s="27"/>
      <c r="B1574" s="26"/>
      <c r="E1574" s="26"/>
      <c r="H1574" s="26"/>
      <c r="K1574" s="26"/>
      <c r="N1574" s="26"/>
      <c r="Q1574" s="26"/>
    </row>
    <row r="1575" spans="1:17" x14ac:dyDescent="0.25">
      <c r="A1575" s="27"/>
      <c r="B1575" s="26"/>
      <c r="E1575" s="26"/>
      <c r="H1575" s="26"/>
      <c r="K1575" s="26"/>
      <c r="N1575" s="26"/>
      <c r="Q1575" s="26"/>
    </row>
    <row r="1576" spans="1:17" x14ac:dyDescent="0.25">
      <c r="A1576" s="27"/>
      <c r="B1576" s="26"/>
      <c r="E1576" s="26"/>
      <c r="H1576" s="26"/>
      <c r="K1576" s="26"/>
      <c r="N1576" s="26"/>
      <c r="Q1576" s="26"/>
    </row>
    <row r="1577" spans="1:17" x14ac:dyDescent="0.25">
      <c r="A1577" s="27"/>
      <c r="B1577" s="26"/>
      <c r="E1577" s="26"/>
      <c r="H1577" s="26"/>
      <c r="K1577" s="26"/>
      <c r="N1577" s="26"/>
      <c r="Q1577" s="26"/>
    </row>
    <row r="1578" spans="1:17" x14ac:dyDescent="0.25">
      <c r="A1578" s="27"/>
      <c r="B1578" s="26"/>
      <c r="E1578" s="26"/>
      <c r="H1578" s="26"/>
      <c r="K1578" s="26"/>
      <c r="N1578" s="26"/>
      <c r="Q1578" s="26"/>
    </row>
    <row r="1579" spans="1:17" x14ac:dyDescent="0.25">
      <c r="A1579" s="27"/>
      <c r="B1579" s="26"/>
      <c r="E1579" s="26"/>
      <c r="H1579" s="26"/>
      <c r="K1579" s="26"/>
      <c r="N1579" s="26"/>
      <c r="Q1579" s="26"/>
    </row>
    <row r="1580" spans="1:17" x14ac:dyDescent="0.25">
      <c r="A1580" s="27"/>
      <c r="B1580" s="26"/>
      <c r="E1580" s="26"/>
      <c r="H1580" s="26"/>
      <c r="K1580" s="26"/>
      <c r="N1580" s="26"/>
      <c r="Q1580" s="26"/>
    </row>
    <row r="1581" spans="1:17" x14ac:dyDescent="0.25">
      <c r="A1581" s="27"/>
      <c r="B1581" s="26"/>
      <c r="E1581" s="26"/>
      <c r="H1581" s="26"/>
      <c r="K1581" s="26"/>
      <c r="N1581" s="26"/>
      <c r="Q1581" s="26"/>
    </row>
    <row r="1582" spans="1:17" x14ac:dyDescent="0.25">
      <c r="A1582" s="27"/>
      <c r="B1582" s="26"/>
      <c r="E1582" s="26"/>
      <c r="H1582" s="26"/>
      <c r="K1582" s="26"/>
      <c r="N1582" s="26"/>
      <c r="Q1582" s="26"/>
    </row>
    <row r="1583" spans="1:17" x14ac:dyDescent="0.25">
      <c r="A1583" s="27"/>
      <c r="B1583" s="26"/>
      <c r="E1583" s="26"/>
      <c r="H1583" s="26"/>
      <c r="K1583" s="26"/>
      <c r="N1583" s="26"/>
      <c r="Q1583" s="26"/>
    </row>
    <row r="1584" spans="1:17" x14ac:dyDescent="0.25">
      <c r="A1584" s="27"/>
      <c r="B1584" s="26"/>
      <c r="E1584" s="26"/>
      <c r="H1584" s="26"/>
      <c r="K1584" s="26"/>
      <c r="N1584" s="26"/>
      <c r="Q1584" s="26"/>
    </row>
    <row r="1585" spans="1:17" x14ac:dyDescent="0.25">
      <c r="A1585" s="27"/>
      <c r="B1585" s="26"/>
      <c r="E1585" s="26"/>
      <c r="H1585" s="26"/>
      <c r="K1585" s="26"/>
      <c r="N1585" s="26"/>
      <c r="Q1585" s="26"/>
    </row>
    <row r="1586" spans="1:17" x14ac:dyDescent="0.25">
      <c r="A1586" s="27"/>
      <c r="B1586" s="26"/>
      <c r="E1586" s="26"/>
      <c r="H1586" s="26"/>
      <c r="K1586" s="26"/>
      <c r="N1586" s="26"/>
      <c r="Q1586" s="26"/>
    </row>
    <row r="1587" spans="1:17" x14ac:dyDescent="0.25">
      <c r="A1587" s="27"/>
      <c r="B1587" s="26"/>
      <c r="E1587" s="26"/>
      <c r="H1587" s="26"/>
      <c r="K1587" s="26"/>
      <c r="N1587" s="26"/>
      <c r="Q1587" s="26"/>
    </row>
    <row r="1588" spans="1:17" x14ac:dyDescent="0.25">
      <c r="A1588" s="27"/>
      <c r="B1588" s="26"/>
      <c r="E1588" s="26"/>
      <c r="H1588" s="26"/>
      <c r="K1588" s="26"/>
      <c r="N1588" s="26"/>
      <c r="Q1588" s="26"/>
    </row>
    <row r="1589" spans="1:17" x14ac:dyDescent="0.25">
      <c r="A1589" s="27"/>
      <c r="B1589" s="26"/>
      <c r="E1589" s="26"/>
      <c r="H1589" s="26"/>
      <c r="K1589" s="26"/>
      <c r="N1589" s="26"/>
      <c r="Q1589" s="26"/>
    </row>
    <row r="1590" spans="1:17" x14ac:dyDescent="0.25">
      <c r="A1590" s="27"/>
      <c r="B1590" s="26"/>
      <c r="E1590" s="26"/>
      <c r="H1590" s="26"/>
      <c r="K1590" s="26"/>
      <c r="N1590" s="26"/>
      <c r="Q1590" s="26"/>
    </row>
    <row r="1591" spans="1:17" x14ac:dyDescent="0.25">
      <c r="A1591" s="27"/>
      <c r="B1591" s="26"/>
      <c r="E1591" s="26"/>
      <c r="H1591" s="26"/>
      <c r="K1591" s="26"/>
      <c r="N1591" s="26"/>
      <c r="Q1591" s="26"/>
    </row>
    <row r="1592" spans="1:17" x14ac:dyDescent="0.25">
      <c r="A1592" s="27"/>
      <c r="B1592" s="26"/>
      <c r="E1592" s="26"/>
      <c r="H1592" s="26"/>
      <c r="K1592" s="26"/>
      <c r="N1592" s="26"/>
      <c r="Q1592" s="26"/>
    </row>
    <row r="1593" spans="1:17" x14ac:dyDescent="0.25">
      <c r="A1593" s="27"/>
      <c r="B1593" s="26"/>
      <c r="E1593" s="26"/>
      <c r="H1593" s="26"/>
      <c r="K1593" s="26"/>
      <c r="N1593" s="26"/>
      <c r="Q1593" s="26"/>
    </row>
    <row r="1594" spans="1:17" x14ac:dyDescent="0.25">
      <c r="A1594" s="27"/>
      <c r="B1594" s="26"/>
      <c r="E1594" s="26"/>
      <c r="H1594" s="26"/>
      <c r="K1594" s="26"/>
      <c r="N1594" s="26"/>
      <c r="Q1594" s="26"/>
    </row>
    <row r="1595" spans="1:17" x14ac:dyDescent="0.25">
      <c r="A1595" s="27"/>
      <c r="B1595" s="26"/>
      <c r="E1595" s="26"/>
      <c r="H1595" s="26"/>
      <c r="K1595" s="26"/>
      <c r="N1595" s="26"/>
      <c r="Q1595" s="26"/>
    </row>
    <row r="1596" spans="1:17" x14ac:dyDescent="0.25">
      <c r="A1596" s="27"/>
      <c r="B1596" s="26"/>
      <c r="E1596" s="26"/>
      <c r="H1596" s="26"/>
      <c r="K1596" s="26"/>
      <c r="N1596" s="26"/>
      <c r="Q1596" s="26"/>
    </row>
    <row r="1597" spans="1:17" x14ac:dyDescent="0.25">
      <c r="A1597" s="27"/>
      <c r="B1597" s="26"/>
      <c r="E1597" s="26"/>
      <c r="H1597" s="26"/>
      <c r="K1597" s="26"/>
      <c r="N1597" s="26"/>
      <c r="Q1597" s="26"/>
    </row>
    <row r="1598" spans="1:17" x14ac:dyDescent="0.25">
      <c r="A1598" s="27"/>
      <c r="B1598" s="26"/>
      <c r="E1598" s="26"/>
      <c r="H1598" s="26"/>
      <c r="K1598" s="26"/>
      <c r="N1598" s="26"/>
      <c r="Q1598" s="26"/>
    </row>
    <row r="1599" spans="1:17" x14ac:dyDescent="0.25">
      <c r="A1599" s="27"/>
      <c r="B1599" s="26"/>
      <c r="E1599" s="26"/>
      <c r="H1599" s="26"/>
      <c r="K1599" s="26"/>
      <c r="N1599" s="26"/>
      <c r="Q1599" s="26"/>
    </row>
    <row r="1600" spans="1:17" x14ac:dyDescent="0.25">
      <c r="A1600" s="27"/>
      <c r="B1600" s="26"/>
      <c r="E1600" s="26"/>
      <c r="H1600" s="26"/>
      <c r="K1600" s="26"/>
      <c r="N1600" s="26"/>
      <c r="Q1600" s="26"/>
    </row>
    <row r="1601" spans="1:17" x14ac:dyDescent="0.25">
      <c r="A1601" s="27"/>
      <c r="B1601" s="26"/>
      <c r="E1601" s="26"/>
      <c r="H1601" s="26"/>
      <c r="K1601" s="26"/>
      <c r="N1601" s="26"/>
      <c r="Q1601" s="26"/>
    </row>
    <row r="1602" spans="1:17" x14ac:dyDescent="0.25">
      <c r="A1602" s="27"/>
      <c r="B1602" s="26"/>
      <c r="E1602" s="26"/>
      <c r="H1602" s="26"/>
      <c r="K1602" s="26"/>
      <c r="N1602" s="26"/>
      <c r="Q1602" s="26"/>
    </row>
    <row r="1603" spans="1:17" x14ac:dyDescent="0.25">
      <c r="A1603" s="27"/>
      <c r="B1603" s="26"/>
      <c r="E1603" s="26"/>
      <c r="H1603" s="26"/>
      <c r="K1603" s="26"/>
      <c r="N1603" s="26"/>
      <c r="Q1603" s="26"/>
    </row>
    <row r="1604" spans="1:17" x14ac:dyDescent="0.25">
      <c r="A1604" s="27"/>
      <c r="B1604" s="26"/>
      <c r="E1604" s="26"/>
      <c r="H1604" s="26"/>
      <c r="K1604" s="26"/>
      <c r="N1604" s="26"/>
      <c r="Q1604" s="26"/>
    </row>
    <row r="1605" spans="1:17" x14ac:dyDescent="0.25">
      <c r="A1605" s="27"/>
      <c r="B1605" s="26"/>
      <c r="E1605" s="26"/>
      <c r="H1605" s="26"/>
      <c r="K1605" s="26"/>
      <c r="N1605" s="26"/>
      <c r="Q1605" s="26"/>
    </row>
    <row r="1606" spans="1:17" x14ac:dyDescent="0.25">
      <c r="A1606" s="27"/>
      <c r="B1606" s="26"/>
      <c r="E1606" s="26"/>
      <c r="H1606" s="26"/>
      <c r="K1606" s="26"/>
      <c r="N1606" s="26"/>
      <c r="Q1606" s="26"/>
    </row>
    <row r="1607" spans="1:17" x14ac:dyDescent="0.25">
      <c r="A1607" s="27"/>
      <c r="B1607" s="26"/>
      <c r="E1607" s="26"/>
      <c r="H1607" s="26"/>
      <c r="K1607" s="26"/>
      <c r="N1607" s="26"/>
      <c r="Q1607" s="26"/>
    </row>
    <row r="1608" spans="1:17" x14ac:dyDescent="0.25">
      <c r="A1608" s="27"/>
      <c r="B1608" s="26"/>
      <c r="E1608" s="26"/>
      <c r="H1608" s="26"/>
      <c r="K1608" s="26"/>
      <c r="N1608" s="26"/>
      <c r="Q1608" s="26"/>
    </row>
    <row r="1609" spans="1:17" x14ac:dyDescent="0.25">
      <c r="A1609" s="27"/>
      <c r="B1609" s="26"/>
      <c r="E1609" s="26"/>
      <c r="H1609" s="26"/>
      <c r="K1609" s="26"/>
      <c r="N1609" s="26"/>
      <c r="Q1609" s="26"/>
    </row>
    <row r="1610" spans="1:17" x14ac:dyDescent="0.25">
      <c r="A1610" s="27"/>
      <c r="B1610" s="26"/>
      <c r="E1610" s="26"/>
      <c r="H1610" s="26"/>
      <c r="K1610" s="26"/>
      <c r="N1610" s="26"/>
      <c r="Q1610" s="26"/>
    </row>
    <row r="1611" spans="1:17" x14ac:dyDescent="0.25">
      <c r="A1611" s="27"/>
      <c r="B1611" s="26"/>
      <c r="E1611" s="26"/>
      <c r="H1611" s="26"/>
      <c r="K1611" s="26"/>
      <c r="N1611" s="26"/>
      <c r="Q1611" s="26"/>
    </row>
    <row r="1612" spans="1:17" x14ac:dyDescent="0.25">
      <c r="A1612" s="27"/>
      <c r="B1612" s="26"/>
      <c r="E1612" s="26"/>
      <c r="H1612" s="26"/>
      <c r="K1612" s="26"/>
      <c r="N1612" s="26"/>
      <c r="Q1612" s="26"/>
    </row>
    <row r="1613" spans="1:17" x14ac:dyDescent="0.25">
      <c r="A1613" s="27"/>
      <c r="B1613" s="26"/>
      <c r="E1613" s="26"/>
      <c r="H1613" s="26"/>
      <c r="K1613" s="26"/>
      <c r="N1613" s="26"/>
      <c r="Q1613" s="26"/>
    </row>
    <row r="1614" spans="1:17" x14ac:dyDescent="0.25">
      <c r="A1614" s="27"/>
      <c r="B1614" s="26"/>
      <c r="E1614" s="26"/>
      <c r="H1614" s="26"/>
      <c r="K1614" s="26"/>
      <c r="N1614" s="26"/>
      <c r="Q1614" s="26"/>
    </row>
    <row r="1615" spans="1:17" x14ac:dyDescent="0.25">
      <c r="A1615" s="27"/>
      <c r="B1615" s="26"/>
      <c r="E1615" s="26"/>
      <c r="H1615" s="26"/>
      <c r="K1615" s="26"/>
      <c r="N1615" s="26"/>
      <c r="Q1615" s="26"/>
    </row>
    <row r="1616" spans="1:17" x14ac:dyDescent="0.25">
      <c r="A1616" s="27"/>
      <c r="B1616" s="26"/>
      <c r="E1616" s="26"/>
      <c r="H1616" s="26"/>
      <c r="K1616" s="26"/>
      <c r="N1616" s="26"/>
      <c r="Q1616" s="26"/>
    </row>
    <row r="1617" spans="1:17" x14ac:dyDescent="0.25">
      <c r="A1617" s="27"/>
      <c r="B1617" s="26"/>
      <c r="E1617" s="26"/>
      <c r="H1617" s="26"/>
      <c r="K1617" s="26"/>
      <c r="N1617" s="26"/>
      <c r="Q1617" s="26"/>
    </row>
    <row r="1618" spans="1:17" x14ac:dyDescent="0.25">
      <c r="A1618" s="27"/>
      <c r="B1618" s="26"/>
      <c r="E1618" s="26"/>
      <c r="H1618" s="26"/>
      <c r="K1618" s="26"/>
      <c r="N1618" s="26"/>
      <c r="Q1618" s="26"/>
    </row>
    <row r="1619" spans="1:17" x14ac:dyDescent="0.25">
      <c r="A1619" s="27"/>
      <c r="B1619" s="26"/>
      <c r="E1619" s="26"/>
      <c r="H1619" s="26"/>
      <c r="K1619" s="26"/>
      <c r="N1619" s="26"/>
      <c r="Q1619" s="26"/>
    </row>
    <row r="1620" spans="1:17" x14ac:dyDescent="0.25">
      <c r="A1620" s="27"/>
      <c r="B1620" s="26"/>
      <c r="E1620" s="26"/>
      <c r="H1620" s="26"/>
      <c r="K1620" s="26"/>
      <c r="N1620" s="26"/>
      <c r="Q1620" s="26"/>
    </row>
    <row r="1621" spans="1:17" x14ac:dyDescent="0.25">
      <c r="A1621" s="27"/>
      <c r="B1621" s="26"/>
      <c r="E1621" s="26"/>
      <c r="H1621" s="26"/>
      <c r="K1621" s="26"/>
      <c r="N1621" s="26"/>
      <c r="Q1621" s="26"/>
    </row>
    <row r="1622" spans="1:17" x14ac:dyDescent="0.25">
      <c r="A1622" s="27"/>
      <c r="B1622" s="26"/>
      <c r="E1622" s="26"/>
      <c r="H1622" s="26"/>
      <c r="K1622" s="26"/>
      <c r="N1622" s="26"/>
      <c r="Q1622" s="26"/>
    </row>
    <row r="1623" spans="1:17" x14ac:dyDescent="0.25">
      <c r="A1623" s="27"/>
      <c r="B1623" s="26"/>
      <c r="E1623" s="26"/>
      <c r="H1623" s="26"/>
      <c r="K1623" s="26"/>
      <c r="N1623" s="26"/>
      <c r="Q1623" s="26"/>
    </row>
    <row r="1624" spans="1:17" x14ac:dyDescent="0.25">
      <c r="A1624" s="27"/>
      <c r="B1624" s="26"/>
      <c r="E1624" s="26"/>
      <c r="H1624" s="26"/>
      <c r="K1624" s="26"/>
      <c r="N1624" s="26"/>
      <c r="Q1624" s="26"/>
    </row>
    <row r="1625" spans="1:17" x14ac:dyDescent="0.25">
      <c r="A1625" s="27"/>
      <c r="B1625" s="26"/>
      <c r="E1625" s="26"/>
      <c r="H1625" s="26"/>
      <c r="K1625" s="26"/>
      <c r="N1625" s="26"/>
      <c r="Q1625" s="26"/>
    </row>
    <row r="1626" spans="1:17" x14ac:dyDescent="0.25">
      <c r="A1626" s="27"/>
      <c r="B1626" s="26"/>
      <c r="E1626" s="26"/>
      <c r="H1626" s="26"/>
      <c r="K1626" s="26"/>
      <c r="N1626" s="26"/>
      <c r="Q1626" s="26"/>
    </row>
    <row r="1627" spans="1:17" x14ac:dyDescent="0.25">
      <c r="A1627" s="27"/>
      <c r="B1627" s="26"/>
      <c r="E1627" s="26"/>
      <c r="H1627" s="26"/>
      <c r="K1627" s="26"/>
      <c r="N1627" s="26"/>
      <c r="Q1627" s="26"/>
    </row>
    <row r="1628" spans="1:17" x14ac:dyDescent="0.25">
      <c r="A1628" s="27"/>
      <c r="B1628" s="26"/>
      <c r="E1628" s="26"/>
      <c r="H1628" s="26"/>
      <c r="K1628" s="26"/>
      <c r="N1628" s="26"/>
      <c r="Q1628" s="26"/>
    </row>
    <row r="1629" spans="1:17" x14ac:dyDescent="0.25">
      <c r="A1629" s="27"/>
      <c r="B1629" s="26"/>
      <c r="E1629" s="26"/>
      <c r="H1629" s="26"/>
      <c r="K1629" s="26"/>
      <c r="N1629" s="26"/>
      <c r="Q1629" s="26"/>
    </row>
    <row r="1630" spans="1:17" x14ac:dyDescent="0.25">
      <c r="A1630" s="27"/>
      <c r="B1630" s="26"/>
      <c r="E1630" s="26"/>
      <c r="H1630" s="26"/>
      <c r="K1630" s="26"/>
      <c r="N1630" s="26"/>
      <c r="Q1630" s="26"/>
    </row>
    <row r="1631" spans="1:17" x14ac:dyDescent="0.25">
      <c r="A1631" s="27"/>
      <c r="B1631" s="26"/>
      <c r="E1631" s="26"/>
      <c r="H1631" s="26"/>
      <c r="K1631" s="26"/>
      <c r="N1631" s="26"/>
      <c r="Q1631" s="26"/>
    </row>
    <row r="1632" spans="1:17" x14ac:dyDescent="0.25">
      <c r="A1632" s="27"/>
      <c r="B1632" s="26"/>
      <c r="E1632" s="26"/>
      <c r="H1632" s="26"/>
      <c r="K1632" s="26"/>
      <c r="N1632" s="26"/>
      <c r="Q1632" s="26"/>
    </row>
    <row r="1633" spans="1:17" x14ac:dyDescent="0.25">
      <c r="A1633" s="27"/>
      <c r="B1633" s="26"/>
      <c r="E1633" s="26"/>
      <c r="H1633" s="26"/>
      <c r="K1633" s="26"/>
      <c r="N1633" s="26"/>
      <c r="Q1633" s="26"/>
    </row>
    <row r="1634" spans="1:17" x14ac:dyDescent="0.25">
      <c r="A1634" s="27"/>
      <c r="B1634" s="26"/>
      <c r="E1634" s="26"/>
      <c r="H1634" s="26"/>
      <c r="K1634" s="26"/>
      <c r="N1634" s="26"/>
      <c r="Q1634" s="26"/>
    </row>
    <row r="1635" spans="1:17" x14ac:dyDescent="0.25">
      <c r="A1635" s="27"/>
      <c r="B1635" s="26"/>
      <c r="E1635" s="26"/>
      <c r="H1635" s="26"/>
      <c r="K1635" s="26"/>
      <c r="N1635" s="26"/>
      <c r="Q1635" s="26"/>
    </row>
    <row r="1636" spans="1:17" x14ac:dyDescent="0.25">
      <c r="A1636" s="27"/>
      <c r="B1636" s="26"/>
      <c r="E1636" s="26"/>
      <c r="H1636" s="26"/>
      <c r="K1636" s="26"/>
      <c r="N1636" s="26"/>
      <c r="Q1636" s="26"/>
    </row>
    <row r="1637" spans="1:17" x14ac:dyDescent="0.25">
      <c r="A1637" s="27"/>
      <c r="B1637" s="26"/>
      <c r="E1637" s="26"/>
      <c r="H1637" s="26"/>
      <c r="K1637" s="26"/>
      <c r="N1637" s="26"/>
      <c r="Q1637" s="26"/>
    </row>
    <row r="1638" spans="1:17" x14ac:dyDescent="0.25">
      <c r="A1638" s="27"/>
      <c r="B1638" s="26"/>
      <c r="E1638" s="26"/>
      <c r="H1638" s="26"/>
      <c r="K1638" s="26"/>
      <c r="N1638" s="26"/>
      <c r="Q1638" s="26"/>
    </row>
    <row r="1639" spans="1:17" x14ac:dyDescent="0.25">
      <c r="A1639" s="27"/>
      <c r="B1639" s="26"/>
      <c r="E1639" s="26"/>
      <c r="H1639" s="26"/>
      <c r="K1639" s="26"/>
      <c r="N1639" s="26"/>
      <c r="Q1639" s="26"/>
    </row>
    <row r="1640" spans="1:17" x14ac:dyDescent="0.25">
      <c r="A1640" s="27"/>
      <c r="B1640" s="26"/>
      <c r="E1640" s="26"/>
      <c r="H1640" s="26"/>
      <c r="K1640" s="26"/>
      <c r="N1640" s="26"/>
      <c r="Q1640" s="26"/>
    </row>
    <row r="1641" spans="1:17" x14ac:dyDescent="0.25">
      <c r="A1641" s="27"/>
      <c r="B1641" s="26"/>
      <c r="E1641" s="26"/>
      <c r="H1641" s="26"/>
      <c r="K1641" s="26"/>
      <c r="N1641" s="26"/>
      <c r="Q1641" s="26"/>
    </row>
    <row r="1642" spans="1:17" x14ac:dyDescent="0.25">
      <c r="A1642" s="27"/>
      <c r="B1642" s="26"/>
      <c r="E1642" s="26"/>
      <c r="H1642" s="26"/>
      <c r="K1642" s="26"/>
      <c r="N1642" s="26"/>
      <c r="Q1642" s="26"/>
    </row>
    <row r="1643" spans="1:17" x14ac:dyDescent="0.25">
      <c r="A1643" s="27"/>
      <c r="B1643" s="26"/>
      <c r="E1643" s="26"/>
      <c r="H1643" s="26"/>
      <c r="K1643" s="26"/>
      <c r="N1643" s="26"/>
      <c r="Q1643" s="26"/>
    </row>
    <row r="1644" spans="1:17" x14ac:dyDescent="0.25">
      <c r="A1644" s="27"/>
      <c r="B1644" s="26"/>
      <c r="E1644" s="26"/>
      <c r="H1644" s="26"/>
      <c r="K1644" s="26"/>
      <c r="N1644" s="26"/>
      <c r="Q1644" s="26"/>
    </row>
    <row r="1645" spans="1:17" x14ac:dyDescent="0.25">
      <c r="A1645" s="27"/>
      <c r="B1645" s="26"/>
      <c r="E1645" s="26"/>
      <c r="H1645" s="26"/>
      <c r="K1645" s="26"/>
      <c r="N1645" s="26"/>
      <c r="Q1645" s="26"/>
    </row>
    <row r="1646" spans="1:17" x14ac:dyDescent="0.25">
      <c r="A1646" s="27"/>
      <c r="B1646" s="26"/>
      <c r="E1646" s="26"/>
      <c r="H1646" s="26"/>
      <c r="K1646" s="26"/>
      <c r="N1646" s="26"/>
      <c r="Q1646" s="26"/>
    </row>
    <row r="1647" spans="1:17" x14ac:dyDescent="0.25">
      <c r="A1647" s="27"/>
      <c r="B1647" s="26"/>
      <c r="E1647" s="26"/>
      <c r="H1647" s="26"/>
      <c r="K1647" s="26"/>
      <c r="N1647" s="26"/>
      <c r="Q1647" s="26"/>
    </row>
    <row r="1648" spans="1:17" x14ac:dyDescent="0.25">
      <c r="A1648" s="27"/>
      <c r="B1648" s="26"/>
      <c r="E1648" s="26"/>
      <c r="H1648" s="26"/>
      <c r="K1648" s="26"/>
      <c r="N1648" s="26"/>
      <c r="Q1648" s="26"/>
    </row>
    <row r="1649" spans="1:17" x14ac:dyDescent="0.25">
      <c r="A1649" s="27"/>
      <c r="B1649" s="26"/>
      <c r="E1649" s="26"/>
      <c r="H1649" s="26"/>
      <c r="K1649" s="26"/>
      <c r="N1649" s="26"/>
      <c r="Q1649" s="26"/>
    </row>
    <row r="1650" spans="1:17" x14ac:dyDescent="0.25">
      <c r="A1650" s="27"/>
      <c r="B1650" s="26"/>
      <c r="E1650" s="26"/>
      <c r="H1650" s="26"/>
      <c r="K1650" s="26"/>
      <c r="N1650" s="26"/>
      <c r="Q1650" s="26"/>
    </row>
    <row r="1651" spans="1:17" x14ac:dyDescent="0.25">
      <c r="A1651" s="27"/>
      <c r="B1651" s="26"/>
      <c r="E1651" s="26"/>
      <c r="H1651" s="26"/>
      <c r="K1651" s="26"/>
      <c r="N1651" s="26"/>
      <c r="Q1651" s="26"/>
    </row>
    <row r="1652" spans="1:17" x14ac:dyDescent="0.25">
      <c r="A1652" s="27"/>
      <c r="B1652" s="26"/>
      <c r="E1652" s="26"/>
      <c r="H1652" s="26"/>
      <c r="K1652" s="26"/>
      <c r="N1652" s="26"/>
      <c r="Q1652" s="26"/>
    </row>
    <row r="1653" spans="1:17" x14ac:dyDescent="0.25">
      <c r="A1653" s="27"/>
      <c r="B1653" s="26"/>
      <c r="E1653" s="26"/>
      <c r="H1653" s="26"/>
      <c r="K1653" s="26"/>
      <c r="N1653" s="26"/>
      <c r="Q1653" s="26"/>
    </row>
    <row r="1654" spans="1:17" x14ac:dyDescent="0.25">
      <c r="A1654" s="27"/>
      <c r="B1654" s="26"/>
      <c r="E1654" s="26"/>
      <c r="H1654" s="26"/>
      <c r="K1654" s="26"/>
      <c r="N1654" s="26"/>
      <c r="Q1654" s="26"/>
    </row>
    <row r="1655" spans="1:17" x14ac:dyDescent="0.25">
      <c r="A1655" s="27"/>
      <c r="B1655" s="26"/>
      <c r="E1655" s="26"/>
      <c r="H1655" s="26"/>
      <c r="K1655" s="26"/>
      <c r="N1655" s="26"/>
      <c r="Q1655" s="26"/>
    </row>
    <row r="1656" spans="1:17" x14ac:dyDescent="0.25">
      <c r="A1656" s="27"/>
      <c r="B1656" s="26"/>
      <c r="E1656" s="26"/>
      <c r="H1656" s="26"/>
      <c r="K1656" s="26"/>
      <c r="N1656" s="26"/>
      <c r="Q1656" s="26"/>
    </row>
    <row r="1657" spans="1:17" x14ac:dyDescent="0.25">
      <c r="A1657" s="27"/>
      <c r="B1657" s="26"/>
      <c r="E1657" s="26"/>
      <c r="H1657" s="26"/>
      <c r="K1657" s="26"/>
      <c r="N1657" s="26"/>
      <c r="Q1657" s="26"/>
    </row>
    <row r="1658" spans="1:17" x14ac:dyDescent="0.25">
      <c r="A1658" s="27"/>
      <c r="B1658" s="26"/>
      <c r="E1658" s="26"/>
      <c r="H1658" s="26"/>
      <c r="K1658" s="26"/>
      <c r="N1658" s="26"/>
      <c r="Q1658" s="26"/>
    </row>
    <row r="1659" spans="1:17" x14ac:dyDescent="0.25">
      <c r="A1659" s="27"/>
      <c r="B1659" s="26"/>
      <c r="E1659" s="26"/>
      <c r="H1659" s="26"/>
      <c r="K1659" s="26"/>
      <c r="N1659" s="26"/>
      <c r="Q1659" s="26"/>
    </row>
    <row r="1660" spans="1:17" x14ac:dyDescent="0.25">
      <c r="A1660" s="27"/>
      <c r="B1660" s="26"/>
      <c r="E1660" s="26"/>
      <c r="H1660" s="26"/>
      <c r="K1660" s="26"/>
      <c r="N1660" s="26"/>
      <c r="Q1660" s="26"/>
    </row>
    <row r="1661" spans="1:17" x14ac:dyDescent="0.25">
      <c r="A1661" s="27"/>
      <c r="B1661" s="26"/>
      <c r="E1661" s="26"/>
      <c r="H1661" s="26"/>
      <c r="K1661" s="26"/>
      <c r="N1661" s="26"/>
      <c r="Q1661" s="26"/>
    </row>
    <row r="1662" spans="1:17" x14ac:dyDescent="0.25">
      <c r="A1662" s="27"/>
      <c r="B1662" s="26"/>
      <c r="E1662" s="26"/>
      <c r="H1662" s="26"/>
      <c r="K1662" s="26"/>
      <c r="N1662" s="26"/>
      <c r="Q1662" s="26"/>
    </row>
    <row r="1663" spans="1:17" x14ac:dyDescent="0.25">
      <c r="A1663" s="27"/>
      <c r="B1663" s="26"/>
      <c r="E1663" s="26"/>
      <c r="H1663" s="26"/>
      <c r="K1663" s="26"/>
      <c r="N1663" s="26"/>
      <c r="Q1663" s="26"/>
    </row>
    <row r="1664" spans="1:17" x14ac:dyDescent="0.25">
      <c r="A1664" s="27"/>
      <c r="B1664" s="26"/>
      <c r="E1664" s="26"/>
      <c r="H1664" s="26"/>
      <c r="K1664" s="26"/>
      <c r="N1664" s="26"/>
      <c r="Q1664" s="26"/>
    </row>
    <row r="1665" spans="1:17" x14ac:dyDescent="0.25">
      <c r="A1665" s="27"/>
      <c r="B1665" s="26"/>
      <c r="E1665" s="26"/>
      <c r="H1665" s="26"/>
      <c r="K1665" s="26"/>
      <c r="N1665" s="26"/>
      <c r="Q1665" s="26"/>
    </row>
    <row r="1666" spans="1:17" x14ac:dyDescent="0.25">
      <c r="A1666" s="27"/>
      <c r="B1666" s="26"/>
      <c r="E1666" s="26"/>
      <c r="H1666" s="26"/>
      <c r="K1666" s="26"/>
      <c r="N1666" s="26"/>
      <c r="Q1666" s="26"/>
    </row>
    <row r="1667" spans="1:17" x14ac:dyDescent="0.25">
      <c r="A1667" s="27"/>
      <c r="B1667" s="26"/>
      <c r="E1667" s="26"/>
      <c r="H1667" s="26"/>
      <c r="K1667" s="26"/>
      <c r="N1667" s="26"/>
      <c r="Q1667" s="26"/>
    </row>
    <row r="1668" spans="1:17" x14ac:dyDescent="0.25">
      <c r="A1668" s="27"/>
      <c r="B1668" s="26"/>
      <c r="E1668" s="26"/>
      <c r="H1668" s="26"/>
      <c r="K1668" s="26"/>
      <c r="N1668" s="26"/>
      <c r="Q1668" s="26"/>
    </row>
    <row r="1669" spans="1:17" x14ac:dyDescent="0.25">
      <c r="A1669" s="27"/>
      <c r="B1669" s="26"/>
      <c r="E1669" s="26"/>
      <c r="H1669" s="26"/>
      <c r="K1669" s="26"/>
      <c r="N1669" s="26"/>
      <c r="Q1669" s="26"/>
    </row>
    <row r="1670" spans="1:17" x14ac:dyDescent="0.25">
      <c r="A1670" s="27"/>
      <c r="B1670" s="26"/>
      <c r="E1670" s="26"/>
      <c r="H1670" s="26"/>
      <c r="K1670" s="26"/>
      <c r="N1670" s="26"/>
      <c r="Q1670" s="26"/>
    </row>
    <row r="1671" spans="1:17" x14ac:dyDescent="0.25">
      <c r="A1671" s="27"/>
      <c r="B1671" s="26"/>
      <c r="E1671" s="26"/>
      <c r="H1671" s="26"/>
      <c r="K1671" s="26"/>
      <c r="N1671" s="26"/>
      <c r="Q1671" s="26"/>
    </row>
    <row r="1672" spans="1:17" x14ac:dyDescent="0.25">
      <c r="A1672" s="27"/>
      <c r="B1672" s="26"/>
      <c r="E1672" s="26"/>
      <c r="H1672" s="26"/>
      <c r="K1672" s="26"/>
      <c r="N1672" s="26"/>
      <c r="Q1672" s="26"/>
    </row>
    <row r="1673" spans="1:17" x14ac:dyDescent="0.25">
      <c r="A1673" s="27"/>
      <c r="B1673" s="26"/>
      <c r="E1673" s="26"/>
      <c r="H1673" s="26"/>
      <c r="K1673" s="26"/>
      <c r="N1673" s="26"/>
      <c r="Q1673" s="26"/>
    </row>
    <row r="1674" spans="1:17" x14ac:dyDescent="0.25">
      <c r="A1674" s="27"/>
      <c r="B1674" s="26"/>
      <c r="E1674" s="26"/>
      <c r="H1674" s="26"/>
      <c r="K1674" s="26"/>
      <c r="N1674" s="26"/>
      <c r="Q1674" s="26"/>
    </row>
    <row r="1675" spans="1:17" x14ac:dyDescent="0.25">
      <c r="A1675" s="27"/>
      <c r="B1675" s="26"/>
      <c r="E1675" s="26"/>
      <c r="H1675" s="26"/>
      <c r="K1675" s="26"/>
      <c r="N1675" s="26"/>
      <c r="Q1675" s="26"/>
    </row>
    <row r="1676" spans="1:17" x14ac:dyDescent="0.25">
      <c r="A1676" s="27"/>
      <c r="B1676" s="26"/>
      <c r="E1676" s="26"/>
      <c r="H1676" s="26"/>
      <c r="K1676" s="26"/>
      <c r="N1676" s="26"/>
      <c r="Q1676" s="26"/>
    </row>
    <row r="1677" spans="1:17" x14ac:dyDescent="0.25">
      <c r="A1677" s="27"/>
      <c r="B1677" s="26"/>
      <c r="E1677" s="26"/>
      <c r="H1677" s="26"/>
      <c r="K1677" s="26"/>
      <c r="N1677" s="26"/>
      <c r="Q1677" s="26"/>
    </row>
    <row r="1678" spans="1:17" x14ac:dyDescent="0.25">
      <c r="A1678" s="27"/>
      <c r="B1678" s="26"/>
      <c r="E1678" s="26"/>
      <c r="H1678" s="26"/>
      <c r="K1678" s="26"/>
      <c r="N1678" s="26"/>
      <c r="Q1678" s="26"/>
    </row>
    <row r="1679" spans="1:17" x14ac:dyDescent="0.25">
      <c r="A1679" s="27"/>
      <c r="B1679" s="26"/>
      <c r="E1679" s="26"/>
      <c r="H1679" s="26"/>
      <c r="K1679" s="26"/>
      <c r="N1679" s="26"/>
      <c r="Q1679" s="26"/>
    </row>
    <row r="1680" spans="1:17" x14ac:dyDescent="0.25">
      <c r="A1680" s="27"/>
      <c r="B1680" s="26"/>
      <c r="E1680" s="26"/>
      <c r="H1680" s="26"/>
      <c r="K1680" s="26"/>
      <c r="N1680" s="26"/>
      <c r="Q1680" s="26"/>
    </row>
    <row r="1681" spans="1:17" x14ac:dyDescent="0.25">
      <c r="A1681" s="27"/>
      <c r="B1681" s="26"/>
      <c r="E1681" s="26"/>
      <c r="H1681" s="26"/>
      <c r="K1681" s="26"/>
      <c r="N1681" s="26"/>
      <c r="Q1681" s="26"/>
    </row>
    <row r="1682" spans="1:17" x14ac:dyDescent="0.25">
      <c r="A1682" s="27"/>
      <c r="B1682" s="26"/>
      <c r="E1682" s="26"/>
      <c r="H1682" s="26"/>
      <c r="K1682" s="26"/>
      <c r="N1682" s="26"/>
      <c r="Q1682" s="26"/>
    </row>
    <row r="1683" spans="1:17" x14ac:dyDescent="0.25">
      <c r="A1683" s="27"/>
      <c r="B1683" s="26"/>
      <c r="E1683" s="26"/>
      <c r="H1683" s="26"/>
      <c r="K1683" s="26"/>
      <c r="N1683" s="26"/>
      <c r="Q1683" s="26"/>
    </row>
    <row r="1684" spans="1:17" x14ac:dyDescent="0.25">
      <c r="A1684" s="27"/>
      <c r="B1684" s="26"/>
      <c r="E1684" s="26"/>
      <c r="H1684" s="26"/>
      <c r="K1684" s="26"/>
      <c r="N1684" s="26"/>
      <c r="Q1684" s="26"/>
    </row>
    <row r="1685" spans="1:17" x14ac:dyDescent="0.25">
      <c r="A1685" s="27"/>
      <c r="B1685" s="26"/>
      <c r="E1685" s="26"/>
      <c r="H1685" s="26"/>
      <c r="K1685" s="26"/>
      <c r="N1685" s="26"/>
      <c r="Q1685" s="26"/>
    </row>
    <row r="1686" spans="1:17" x14ac:dyDescent="0.25">
      <c r="A1686" s="27"/>
      <c r="B1686" s="26"/>
      <c r="E1686" s="26"/>
      <c r="H1686" s="26"/>
      <c r="K1686" s="26"/>
      <c r="N1686" s="26"/>
      <c r="Q1686" s="26"/>
    </row>
    <row r="1687" spans="1:17" x14ac:dyDescent="0.25">
      <c r="A1687" s="27"/>
      <c r="B1687" s="26"/>
      <c r="E1687" s="26"/>
      <c r="H1687" s="26"/>
      <c r="K1687" s="26"/>
      <c r="N1687" s="26"/>
      <c r="Q1687" s="26"/>
    </row>
    <row r="1688" spans="1:17" x14ac:dyDescent="0.25">
      <c r="A1688" s="27"/>
      <c r="B1688" s="26"/>
      <c r="E1688" s="26"/>
      <c r="H1688" s="26"/>
      <c r="K1688" s="26"/>
      <c r="N1688" s="26"/>
      <c r="Q1688" s="26"/>
    </row>
    <row r="1689" spans="1:17" x14ac:dyDescent="0.25">
      <c r="A1689" s="27"/>
      <c r="B1689" s="26"/>
      <c r="E1689" s="26"/>
      <c r="H1689" s="26"/>
      <c r="K1689" s="26"/>
      <c r="N1689" s="26"/>
      <c r="Q1689" s="26"/>
    </row>
    <row r="1690" spans="1:17" x14ac:dyDescent="0.25">
      <c r="A1690" s="27"/>
      <c r="B1690" s="26"/>
      <c r="E1690" s="26"/>
      <c r="H1690" s="26"/>
      <c r="K1690" s="26"/>
      <c r="N1690" s="26"/>
      <c r="Q1690" s="26"/>
    </row>
    <row r="1691" spans="1:17" x14ac:dyDescent="0.25">
      <c r="A1691" s="27"/>
      <c r="B1691" s="26"/>
      <c r="E1691" s="26"/>
      <c r="H1691" s="26"/>
      <c r="K1691" s="26"/>
      <c r="N1691" s="26"/>
      <c r="Q1691" s="26"/>
    </row>
    <row r="1692" spans="1:17" x14ac:dyDescent="0.25">
      <c r="A1692" s="27"/>
      <c r="B1692" s="26"/>
      <c r="E1692" s="26"/>
      <c r="H1692" s="26"/>
      <c r="K1692" s="26"/>
      <c r="N1692" s="26"/>
      <c r="Q1692" s="26"/>
    </row>
    <row r="1693" spans="1:17" x14ac:dyDescent="0.25">
      <c r="A1693" s="27"/>
      <c r="B1693" s="26"/>
      <c r="E1693" s="26"/>
      <c r="H1693" s="26"/>
      <c r="K1693" s="26"/>
      <c r="N1693" s="26"/>
      <c r="Q1693" s="26"/>
    </row>
    <row r="1694" spans="1:17" x14ac:dyDescent="0.25">
      <c r="A1694" s="27"/>
      <c r="B1694" s="26"/>
      <c r="E1694" s="26"/>
      <c r="H1694" s="26"/>
      <c r="K1694" s="26"/>
      <c r="N1694" s="26"/>
      <c r="Q1694" s="26"/>
    </row>
    <row r="1695" spans="1:17" x14ac:dyDescent="0.25">
      <c r="A1695" s="27"/>
      <c r="B1695" s="26"/>
      <c r="E1695" s="26"/>
      <c r="H1695" s="26"/>
      <c r="K1695" s="26"/>
      <c r="N1695" s="26"/>
      <c r="Q1695" s="26"/>
    </row>
    <row r="1696" spans="1:17" x14ac:dyDescent="0.25">
      <c r="A1696" s="27"/>
      <c r="B1696" s="26"/>
      <c r="E1696" s="26"/>
      <c r="H1696" s="26"/>
      <c r="K1696" s="26"/>
      <c r="N1696" s="26"/>
      <c r="Q1696" s="26"/>
    </row>
    <row r="1697" spans="1:17" x14ac:dyDescent="0.25">
      <c r="A1697" s="27"/>
      <c r="B1697" s="26"/>
      <c r="E1697" s="26"/>
      <c r="H1697" s="26"/>
      <c r="K1697" s="26"/>
      <c r="N1697" s="26"/>
      <c r="Q1697" s="26"/>
    </row>
    <row r="1698" spans="1:17" x14ac:dyDescent="0.25">
      <c r="A1698" s="27"/>
      <c r="B1698" s="26"/>
      <c r="E1698" s="26"/>
      <c r="H1698" s="26"/>
      <c r="K1698" s="26"/>
      <c r="N1698" s="26"/>
      <c r="Q1698" s="26"/>
    </row>
    <row r="1699" spans="1:17" x14ac:dyDescent="0.25">
      <c r="A1699" s="27"/>
      <c r="B1699" s="26"/>
      <c r="E1699" s="26"/>
      <c r="H1699" s="26"/>
      <c r="K1699" s="26"/>
      <c r="N1699" s="26"/>
      <c r="Q1699" s="26"/>
    </row>
    <row r="1700" spans="1:17" x14ac:dyDescent="0.25">
      <c r="A1700" s="27"/>
      <c r="B1700" s="26"/>
      <c r="E1700" s="26"/>
      <c r="H1700" s="26"/>
      <c r="K1700" s="26"/>
      <c r="N1700" s="26"/>
      <c r="Q1700" s="26"/>
    </row>
    <row r="1701" spans="1:17" x14ac:dyDescent="0.25">
      <c r="A1701" s="27"/>
      <c r="B1701" s="26"/>
      <c r="E1701" s="26"/>
      <c r="H1701" s="26"/>
      <c r="K1701" s="26"/>
      <c r="N1701" s="26"/>
      <c r="Q1701" s="26"/>
    </row>
    <row r="1702" spans="1:17" x14ac:dyDescent="0.25">
      <c r="A1702" s="27"/>
      <c r="B1702" s="26"/>
      <c r="E1702" s="26"/>
      <c r="H1702" s="26"/>
      <c r="K1702" s="26"/>
      <c r="N1702" s="26"/>
      <c r="Q1702" s="26"/>
    </row>
    <row r="1703" spans="1:17" x14ac:dyDescent="0.25">
      <c r="A1703" s="27"/>
      <c r="B1703" s="26"/>
      <c r="E1703" s="26"/>
      <c r="H1703" s="26"/>
      <c r="K1703" s="26"/>
      <c r="N1703" s="26"/>
      <c r="Q1703" s="26"/>
    </row>
    <row r="1704" spans="1:17" x14ac:dyDescent="0.25">
      <c r="A1704" s="27"/>
      <c r="B1704" s="26"/>
      <c r="E1704" s="26"/>
      <c r="H1704" s="26"/>
      <c r="K1704" s="26"/>
      <c r="N1704" s="26"/>
      <c r="Q1704" s="26"/>
    </row>
    <row r="1705" spans="1:17" x14ac:dyDescent="0.25">
      <c r="A1705" s="27"/>
      <c r="B1705" s="26"/>
      <c r="E1705" s="26"/>
      <c r="H1705" s="26"/>
      <c r="K1705" s="26"/>
      <c r="N1705" s="26"/>
      <c r="Q1705" s="26"/>
    </row>
    <row r="1706" spans="1:17" x14ac:dyDescent="0.25">
      <c r="A1706" s="27"/>
      <c r="B1706" s="26"/>
      <c r="E1706" s="26"/>
      <c r="H1706" s="26"/>
      <c r="K1706" s="26"/>
      <c r="N1706" s="26"/>
      <c r="Q1706" s="26"/>
    </row>
    <row r="1707" spans="1:17" x14ac:dyDescent="0.25">
      <c r="A1707" s="27"/>
      <c r="B1707" s="26"/>
      <c r="E1707" s="26"/>
      <c r="H1707" s="26"/>
      <c r="K1707" s="26"/>
      <c r="N1707" s="26"/>
      <c r="Q1707" s="26"/>
    </row>
    <row r="1708" spans="1:17" x14ac:dyDescent="0.25">
      <c r="A1708" s="27"/>
      <c r="B1708" s="26"/>
      <c r="E1708" s="26"/>
      <c r="H1708" s="26"/>
      <c r="K1708" s="26"/>
      <c r="N1708" s="26"/>
      <c r="Q1708" s="26"/>
    </row>
    <row r="1709" spans="1:17" x14ac:dyDescent="0.25">
      <c r="A1709" s="27"/>
      <c r="B1709" s="26"/>
      <c r="E1709" s="26"/>
      <c r="H1709" s="26"/>
      <c r="K1709" s="26"/>
      <c r="N1709" s="26"/>
      <c r="Q1709" s="26"/>
    </row>
    <row r="1710" spans="1:17" x14ac:dyDescent="0.25">
      <c r="A1710" s="27"/>
      <c r="B1710" s="26"/>
      <c r="E1710" s="26"/>
      <c r="H1710" s="26"/>
      <c r="K1710" s="26"/>
      <c r="N1710" s="26"/>
      <c r="Q1710" s="26"/>
    </row>
    <row r="1711" spans="1:17" x14ac:dyDescent="0.25">
      <c r="A1711" s="27"/>
      <c r="B1711" s="26"/>
      <c r="E1711" s="26"/>
      <c r="H1711" s="26"/>
      <c r="K1711" s="26"/>
      <c r="N1711" s="26"/>
      <c r="Q1711" s="26"/>
    </row>
    <row r="1712" spans="1:17" x14ac:dyDescent="0.25">
      <c r="A1712" s="27"/>
      <c r="B1712" s="26"/>
      <c r="E1712" s="26"/>
      <c r="H1712" s="26"/>
      <c r="K1712" s="26"/>
      <c r="N1712" s="26"/>
      <c r="Q1712" s="26"/>
    </row>
    <row r="1713" spans="1:17" x14ac:dyDescent="0.25">
      <c r="A1713" s="27"/>
      <c r="B1713" s="26"/>
      <c r="E1713" s="26"/>
      <c r="H1713" s="26"/>
      <c r="K1713" s="26"/>
      <c r="N1713" s="26"/>
      <c r="Q1713" s="26"/>
    </row>
    <row r="1714" spans="1:17" x14ac:dyDescent="0.25">
      <c r="A1714" s="27"/>
      <c r="B1714" s="26"/>
      <c r="E1714" s="26"/>
      <c r="H1714" s="26"/>
      <c r="K1714" s="26"/>
      <c r="N1714" s="26"/>
      <c r="Q1714" s="26"/>
    </row>
    <row r="1715" spans="1:17" x14ac:dyDescent="0.25">
      <c r="A1715" s="27"/>
      <c r="B1715" s="26"/>
      <c r="E1715" s="26"/>
      <c r="H1715" s="26"/>
      <c r="K1715" s="26"/>
      <c r="N1715" s="26"/>
      <c r="Q1715" s="26"/>
    </row>
    <row r="1716" spans="1:17" x14ac:dyDescent="0.25">
      <c r="A1716" s="27"/>
      <c r="B1716" s="26"/>
      <c r="E1716" s="26"/>
      <c r="H1716" s="26"/>
      <c r="K1716" s="26"/>
      <c r="N1716" s="26"/>
      <c r="Q1716" s="26"/>
    </row>
    <row r="1717" spans="1:17" x14ac:dyDescent="0.25">
      <c r="A1717" s="27"/>
      <c r="B1717" s="26"/>
      <c r="E1717" s="26"/>
      <c r="H1717" s="26"/>
      <c r="K1717" s="26"/>
      <c r="N1717" s="26"/>
      <c r="Q1717" s="26"/>
    </row>
    <row r="1718" spans="1:17" x14ac:dyDescent="0.25">
      <c r="A1718" s="27"/>
      <c r="B1718" s="26"/>
      <c r="E1718" s="26"/>
      <c r="H1718" s="26"/>
      <c r="K1718" s="26"/>
      <c r="N1718" s="26"/>
      <c r="Q1718" s="26"/>
    </row>
    <row r="1719" spans="1:17" x14ac:dyDescent="0.25">
      <c r="A1719" s="27"/>
      <c r="B1719" s="26"/>
      <c r="E1719" s="26"/>
      <c r="H1719" s="26"/>
      <c r="K1719" s="26"/>
      <c r="N1719" s="26"/>
      <c r="Q1719" s="26"/>
    </row>
    <row r="1720" spans="1:17" x14ac:dyDescent="0.25">
      <c r="A1720" s="27"/>
      <c r="B1720" s="26"/>
      <c r="E1720" s="26"/>
      <c r="H1720" s="26"/>
      <c r="K1720" s="26"/>
      <c r="N1720" s="26"/>
      <c r="Q1720" s="26"/>
    </row>
    <row r="1721" spans="1:17" x14ac:dyDescent="0.25">
      <c r="A1721" s="27"/>
      <c r="B1721" s="26"/>
      <c r="E1721" s="26"/>
      <c r="H1721" s="26"/>
      <c r="K1721" s="26"/>
      <c r="N1721" s="26"/>
      <c r="Q1721" s="26"/>
    </row>
    <row r="1722" spans="1:17" x14ac:dyDescent="0.25">
      <c r="A1722" s="27"/>
      <c r="B1722" s="26"/>
      <c r="E1722" s="26"/>
      <c r="H1722" s="26"/>
      <c r="K1722" s="26"/>
      <c r="N1722" s="26"/>
      <c r="Q1722" s="26"/>
    </row>
    <row r="1723" spans="1:17" x14ac:dyDescent="0.25">
      <c r="A1723" s="27"/>
      <c r="B1723" s="26"/>
      <c r="E1723" s="26"/>
      <c r="H1723" s="26"/>
      <c r="K1723" s="26"/>
      <c r="N1723" s="26"/>
      <c r="Q1723" s="26"/>
    </row>
    <row r="1724" spans="1:17" x14ac:dyDescent="0.25">
      <c r="A1724" s="27"/>
      <c r="B1724" s="26"/>
      <c r="E1724" s="26"/>
      <c r="H1724" s="26"/>
      <c r="K1724" s="26"/>
      <c r="N1724" s="26"/>
      <c r="Q1724" s="26"/>
    </row>
    <row r="1725" spans="1:17" x14ac:dyDescent="0.25">
      <c r="A1725" s="27"/>
      <c r="B1725" s="26"/>
      <c r="E1725" s="26"/>
      <c r="H1725" s="26"/>
      <c r="K1725" s="26"/>
      <c r="N1725" s="26"/>
      <c r="Q1725" s="26"/>
    </row>
    <row r="1726" spans="1:17" x14ac:dyDescent="0.25">
      <c r="A1726" s="27"/>
      <c r="B1726" s="26"/>
      <c r="E1726" s="26"/>
      <c r="H1726" s="26"/>
      <c r="K1726" s="26"/>
      <c r="N1726" s="26"/>
      <c r="Q1726" s="26"/>
    </row>
    <row r="1727" spans="1:17" x14ac:dyDescent="0.25">
      <c r="A1727" s="27"/>
      <c r="B1727" s="26"/>
      <c r="E1727" s="26"/>
      <c r="H1727" s="26"/>
      <c r="K1727" s="26"/>
      <c r="N1727" s="26"/>
      <c r="Q1727" s="26"/>
    </row>
    <row r="1728" spans="1:17" x14ac:dyDescent="0.25">
      <c r="A1728" s="27"/>
      <c r="B1728" s="26"/>
      <c r="E1728" s="26"/>
      <c r="H1728" s="26"/>
      <c r="K1728" s="26"/>
      <c r="N1728" s="26"/>
      <c r="Q1728" s="26"/>
    </row>
    <row r="1729" spans="1:17" x14ac:dyDescent="0.25">
      <c r="A1729" s="27"/>
      <c r="B1729" s="26"/>
      <c r="E1729" s="26"/>
      <c r="H1729" s="26"/>
      <c r="K1729" s="26"/>
      <c r="N1729" s="26"/>
      <c r="Q1729" s="26"/>
    </row>
    <row r="1730" spans="1:17" x14ac:dyDescent="0.25">
      <c r="A1730" s="27"/>
      <c r="B1730" s="26"/>
      <c r="E1730" s="26"/>
      <c r="H1730" s="26"/>
      <c r="K1730" s="26"/>
      <c r="N1730" s="26"/>
      <c r="Q1730" s="26"/>
    </row>
    <row r="1731" spans="1:17" x14ac:dyDescent="0.25">
      <c r="A1731" s="27"/>
      <c r="B1731" s="26"/>
      <c r="E1731" s="26"/>
      <c r="H1731" s="26"/>
      <c r="K1731" s="26"/>
      <c r="N1731" s="26"/>
      <c r="Q1731" s="26"/>
    </row>
    <row r="1732" spans="1:17" x14ac:dyDescent="0.25">
      <c r="A1732" s="27"/>
      <c r="B1732" s="26"/>
      <c r="E1732" s="26"/>
      <c r="H1732" s="26"/>
      <c r="K1732" s="26"/>
      <c r="N1732" s="26"/>
      <c r="Q1732" s="26"/>
    </row>
    <row r="1733" spans="1:17" x14ac:dyDescent="0.25">
      <c r="A1733" s="27"/>
      <c r="B1733" s="26"/>
      <c r="E1733" s="26"/>
      <c r="H1733" s="26"/>
      <c r="K1733" s="26"/>
      <c r="N1733" s="26"/>
      <c r="Q1733" s="26"/>
    </row>
    <row r="1734" spans="1:17" x14ac:dyDescent="0.25">
      <c r="A1734" s="27"/>
      <c r="B1734" s="26"/>
      <c r="E1734" s="26"/>
      <c r="H1734" s="26"/>
      <c r="K1734" s="26"/>
      <c r="N1734" s="26"/>
      <c r="Q1734" s="26"/>
    </row>
    <row r="1735" spans="1:17" x14ac:dyDescent="0.25">
      <c r="A1735" s="27"/>
      <c r="B1735" s="26"/>
      <c r="E1735" s="26"/>
      <c r="H1735" s="26"/>
      <c r="K1735" s="26"/>
      <c r="N1735" s="26"/>
      <c r="Q1735" s="26"/>
    </row>
    <row r="1736" spans="1:17" x14ac:dyDescent="0.25">
      <c r="A1736" s="27"/>
      <c r="B1736" s="26"/>
      <c r="E1736" s="26"/>
      <c r="H1736" s="26"/>
      <c r="K1736" s="26"/>
      <c r="N1736" s="26"/>
      <c r="Q1736" s="26"/>
    </row>
    <row r="1737" spans="1:17" x14ac:dyDescent="0.25">
      <c r="A1737" s="27"/>
      <c r="B1737" s="26"/>
      <c r="E1737" s="26"/>
      <c r="H1737" s="26"/>
      <c r="K1737" s="26"/>
      <c r="N1737" s="26"/>
      <c r="Q1737" s="26"/>
    </row>
    <row r="1738" spans="1:17" x14ac:dyDescent="0.25">
      <c r="A1738" s="27"/>
      <c r="B1738" s="26"/>
      <c r="E1738" s="26"/>
      <c r="H1738" s="26"/>
      <c r="K1738" s="26"/>
      <c r="N1738" s="26"/>
      <c r="Q1738" s="26"/>
    </row>
    <row r="1739" spans="1:17" x14ac:dyDescent="0.25">
      <c r="A1739" s="27"/>
      <c r="B1739" s="26"/>
      <c r="E1739" s="26"/>
      <c r="H1739" s="26"/>
      <c r="K1739" s="26"/>
      <c r="N1739" s="26"/>
      <c r="Q1739" s="26"/>
    </row>
    <row r="1740" spans="1:17" x14ac:dyDescent="0.25">
      <c r="A1740" s="27"/>
      <c r="B1740" s="26"/>
      <c r="E1740" s="26"/>
      <c r="H1740" s="26"/>
      <c r="K1740" s="26"/>
      <c r="N1740" s="26"/>
      <c r="Q1740" s="26"/>
    </row>
    <row r="1741" spans="1:17" x14ac:dyDescent="0.25">
      <c r="A1741" s="27"/>
      <c r="B1741" s="26"/>
      <c r="E1741" s="26"/>
      <c r="H1741" s="26"/>
      <c r="K1741" s="26"/>
      <c r="N1741" s="26"/>
      <c r="Q1741" s="26"/>
    </row>
    <row r="1742" spans="1:17" x14ac:dyDescent="0.25">
      <c r="A1742" s="27"/>
      <c r="B1742" s="26"/>
      <c r="E1742" s="26"/>
      <c r="H1742" s="26"/>
      <c r="K1742" s="26"/>
      <c r="N1742" s="26"/>
      <c r="Q1742" s="26"/>
    </row>
    <row r="1743" spans="1:17" x14ac:dyDescent="0.25">
      <c r="A1743" s="27"/>
      <c r="B1743" s="26"/>
      <c r="E1743" s="26"/>
      <c r="H1743" s="26"/>
      <c r="K1743" s="26"/>
      <c r="N1743" s="26"/>
      <c r="Q1743" s="26"/>
    </row>
    <row r="1744" spans="1:17" x14ac:dyDescent="0.25">
      <c r="A1744" s="27"/>
      <c r="B1744" s="26"/>
      <c r="E1744" s="26"/>
      <c r="H1744" s="26"/>
      <c r="K1744" s="26"/>
      <c r="N1744" s="26"/>
      <c r="Q1744" s="26"/>
    </row>
    <row r="1745" spans="1:17" x14ac:dyDescent="0.25">
      <c r="A1745" s="27"/>
      <c r="B1745" s="26"/>
      <c r="E1745" s="26"/>
      <c r="H1745" s="26"/>
      <c r="K1745" s="26"/>
      <c r="N1745" s="26"/>
      <c r="Q1745" s="26"/>
    </row>
    <row r="1746" spans="1:17" x14ac:dyDescent="0.25">
      <c r="A1746" s="27"/>
      <c r="B1746" s="26"/>
      <c r="E1746" s="26"/>
      <c r="H1746" s="26"/>
      <c r="K1746" s="26"/>
      <c r="N1746" s="26"/>
      <c r="Q1746" s="26"/>
    </row>
    <row r="1747" spans="1:17" x14ac:dyDescent="0.25">
      <c r="A1747" s="27"/>
      <c r="B1747" s="26"/>
      <c r="E1747" s="26"/>
      <c r="H1747" s="26"/>
      <c r="K1747" s="26"/>
      <c r="N1747" s="26"/>
      <c r="Q1747" s="26"/>
    </row>
    <row r="1748" spans="1:17" x14ac:dyDescent="0.25">
      <c r="A1748" s="27"/>
      <c r="B1748" s="26"/>
      <c r="E1748" s="26"/>
      <c r="H1748" s="26"/>
      <c r="K1748" s="26"/>
      <c r="N1748" s="26"/>
      <c r="Q1748" s="26"/>
    </row>
    <row r="1749" spans="1:17" x14ac:dyDescent="0.25">
      <c r="A1749" s="27"/>
      <c r="B1749" s="26"/>
      <c r="E1749" s="26"/>
      <c r="H1749" s="26"/>
      <c r="K1749" s="26"/>
      <c r="N1749" s="26"/>
      <c r="Q1749" s="26"/>
    </row>
    <row r="1750" spans="1:17" x14ac:dyDescent="0.25">
      <c r="A1750" s="27"/>
      <c r="B1750" s="26"/>
      <c r="E1750" s="26"/>
      <c r="H1750" s="26"/>
      <c r="K1750" s="26"/>
      <c r="N1750" s="26"/>
      <c r="Q1750" s="26"/>
    </row>
    <row r="1751" spans="1:17" x14ac:dyDescent="0.25">
      <c r="A1751" s="27"/>
      <c r="B1751" s="26"/>
      <c r="E1751" s="26"/>
      <c r="H1751" s="26"/>
      <c r="K1751" s="26"/>
      <c r="N1751" s="26"/>
      <c r="Q1751" s="26"/>
    </row>
    <row r="1752" spans="1:17" x14ac:dyDescent="0.25">
      <c r="A1752" s="27"/>
      <c r="B1752" s="26"/>
      <c r="E1752" s="26"/>
      <c r="H1752" s="26"/>
      <c r="K1752" s="26"/>
      <c r="N1752" s="26"/>
      <c r="Q1752" s="26"/>
    </row>
    <row r="1753" spans="1:17" x14ac:dyDescent="0.25">
      <c r="A1753" s="27"/>
      <c r="B1753" s="26"/>
      <c r="E1753" s="26"/>
      <c r="H1753" s="26"/>
      <c r="K1753" s="26"/>
      <c r="N1753" s="26"/>
      <c r="Q1753" s="26"/>
    </row>
    <row r="1754" spans="1:17" x14ac:dyDescent="0.25">
      <c r="A1754" s="27"/>
      <c r="B1754" s="26"/>
      <c r="E1754" s="26"/>
      <c r="H1754" s="26"/>
      <c r="K1754" s="26"/>
      <c r="N1754" s="26"/>
      <c r="Q1754" s="26"/>
    </row>
    <row r="1755" spans="1:17" x14ac:dyDescent="0.25">
      <c r="A1755" s="27"/>
      <c r="B1755" s="26"/>
      <c r="E1755" s="26"/>
      <c r="H1755" s="26"/>
      <c r="K1755" s="26"/>
      <c r="N1755" s="26"/>
      <c r="Q1755" s="26"/>
    </row>
    <row r="1756" spans="1:17" x14ac:dyDescent="0.25">
      <c r="A1756" s="27"/>
      <c r="B1756" s="26"/>
      <c r="E1756" s="26"/>
      <c r="H1756" s="26"/>
      <c r="K1756" s="26"/>
      <c r="N1756" s="26"/>
      <c r="Q1756" s="26"/>
    </row>
    <row r="1757" spans="1:17" x14ac:dyDescent="0.25">
      <c r="A1757" s="27"/>
      <c r="B1757" s="26"/>
      <c r="E1757" s="26"/>
      <c r="H1757" s="26"/>
      <c r="K1757" s="26"/>
      <c r="N1757" s="26"/>
      <c r="Q1757" s="26"/>
    </row>
    <row r="1758" spans="1:17" x14ac:dyDescent="0.25">
      <c r="A1758" s="27"/>
      <c r="B1758" s="26"/>
      <c r="E1758" s="26"/>
      <c r="H1758" s="26"/>
      <c r="K1758" s="26"/>
      <c r="N1758" s="26"/>
      <c r="Q1758" s="26"/>
    </row>
    <row r="1759" spans="1:17" x14ac:dyDescent="0.25">
      <c r="A1759" s="27"/>
      <c r="B1759" s="26"/>
      <c r="E1759" s="26"/>
      <c r="H1759" s="26"/>
      <c r="K1759" s="26"/>
      <c r="N1759" s="26"/>
      <c r="Q1759" s="26"/>
    </row>
    <row r="1760" spans="1:17" x14ac:dyDescent="0.25">
      <c r="A1760" s="27"/>
      <c r="B1760" s="26"/>
      <c r="E1760" s="26"/>
      <c r="H1760" s="26"/>
      <c r="K1760" s="26"/>
      <c r="N1760" s="26"/>
      <c r="Q1760" s="26"/>
    </row>
    <row r="1761" spans="1:17" x14ac:dyDescent="0.25">
      <c r="A1761" s="27"/>
      <c r="B1761" s="26"/>
      <c r="E1761" s="26"/>
      <c r="H1761" s="26"/>
      <c r="K1761" s="26"/>
      <c r="N1761" s="26"/>
      <c r="Q1761" s="26"/>
    </row>
    <row r="1762" spans="1:17" x14ac:dyDescent="0.25">
      <c r="A1762" s="27"/>
      <c r="B1762" s="26"/>
      <c r="E1762" s="26"/>
      <c r="H1762" s="26"/>
      <c r="K1762" s="26"/>
      <c r="N1762" s="26"/>
      <c r="Q1762" s="26"/>
    </row>
    <row r="1763" spans="1:17" x14ac:dyDescent="0.25">
      <c r="A1763" s="27"/>
      <c r="B1763" s="26"/>
      <c r="E1763" s="26"/>
      <c r="H1763" s="26"/>
      <c r="K1763" s="26"/>
      <c r="N1763" s="26"/>
      <c r="Q1763" s="26"/>
    </row>
    <row r="1764" spans="1:17" x14ac:dyDescent="0.25">
      <c r="A1764" s="27"/>
      <c r="B1764" s="26"/>
      <c r="E1764" s="26"/>
      <c r="H1764" s="26"/>
      <c r="K1764" s="26"/>
      <c r="N1764" s="26"/>
      <c r="Q1764" s="26"/>
    </row>
    <row r="1765" spans="1:17" x14ac:dyDescent="0.25">
      <c r="A1765" s="27"/>
      <c r="B1765" s="26"/>
      <c r="E1765" s="26"/>
      <c r="H1765" s="26"/>
      <c r="K1765" s="26"/>
      <c r="N1765" s="26"/>
      <c r="Q1765" s="26"/>
    </row>
    <row r="1766" spans="1:17" x14ac:dyDescent="0.25">
      <c r="A1766" s="27"/>
      <c r="B1766" s="26"/>
      <c r="E1766" s="26"/>
      <c r="H1766" s="26"/>
      <c r="K1766" s="26"/>
      <c r="N1766" s="26"/>
      <c r="Q1766" s="26"/>
    </row>
    <row r="1767" spans="1:17" x14ac:dyDescent="0.25">
      <c r="A1767" s="27"/>
      <c r="B1767" s="26"/>
      <c r="E1767" s="26"/>
      <c r="H1767" s="26"/>
      <c r="K1767" s="26"/>
      <c r="N1767" s="26"/>
      <c r="Q1767" s="26"/>
    </row>
    <row r="1768" spans="1:17" x14ac:dyDescent="0.25">
      <c r="A1768" s="27"/>
      <c r="B1768" s="26"/>
      <c r="E1768" s="26"/>
      <c r="H1768" s="26"/>
      <c r="K1768" s="26"/>
      <c r="N1768" s="26"/>
      <c r="Q1768" s="26"/>
    </row>
    <row r="1769" spans="1:17" x14ac:dyDescent="0.25">
      <c r="A1769" s="27"/>
      <c r="B1769" s="26"/>
      <c r="E1769" s="26"/>
      <c r="H1769" s="26"/>
      <c r="K1769" s="26"/>
      <c r="N1769" s="26"/>
      <c r="Q1769" s="26"/>
    </row>
    <row r="1770" spans="1:17" x14ac:dyDescent="0.25">
      <c r="A1770" s="27"/>
      <c r="B1770" s="26"/>
      <c r="E1770" s="26"/>
      <c r="H1770" s="26"/>
      <c r="K1770" s="26"/>
      <c r="N1770" s="26"/>
      <c r="Q1770" s="26"/>
    </row>
    <row r="1771" spans="1:17" x14ac:dyDescent="0.25">
      <c r="A1771" s="27"/>
      <c r="B1771" s="26"/>
      <c r="E1771" s="26"/>
      <c r="H1771" s="26"/>
      <c r="K1771" s="26"/>
      <c r="N1771" s="26"/>
      <c r="Q1771" s="26"/>
    </row>
    <row r="1772" spans="1:17" x14ac:dyDescent="0.25">
      <c r="A1772" s="27"/>
      <c r="B1772" s="26"/>
      <c r="E1772" s="26"/>
      <c r="H1772" s="26"/>
      <c r="K1772" s="26"/>
      <c r="N1772" s="26"/>
      <c r="Q1772" s="26"/>
    </row>
    <row r="1773" spans="1:17" x14ac:dyDescent="0.25">
      <c r="A1773" s="27"/>
      <c r="B1773" s="26"/>
      <c r="E1773" s="26"/>
      <c r="H1773" s="26"/>
      <c r="K1773" s="26"/>
      <c r="N1773" s="26"/>
      <c r="Q1773" s="26"/>
    </row>
    <row r="1774" spans="1:17" x14ac:dyDescent="0.25">
      <c r="A1774" s="27"/>
      <c r="B1774" s="26"/>
      <c r="E1774" s="26"/>
      <c r="H1774" s="26"/>
      <c r="K1774" s="26"/>
      <c r="N1774" s="26"/>
      <c r="Q1774" s="26"/>
    </row>
    <row r="1775" spans="1:17" x14ac:dyDescent="0.25">
      <c r="A1775" s="27"/>
      <c r="B1775" s="26"/>
      <c r="E1775" s="26"/>
      <c r="H1775" s="26"/>
      <c r="K1775" s="26"/>
      <c r="N1775" s="26"/>
      <c r="Q1775" s="26"/>
    </row>
    <row r="1776" spans="1:17" x14ac:dyDescent="0.25">
      <c r="A1776" s="27"/>
      <c r="B1776" s="26"/>
      <c r="E1776" s="26"/>
      <c r="H1776" s="26"/>
      <c r="K1776" s="26"/>
      <c r="N1776" s="26"/>
      <c r="Q1776" s="26"/>
    </row>
    <row r="1777" spans="1:17" x14ac:dyDescent="0.25">
      <c r="A1777" s="27"/>
      <c r="B1777" s="26"/>
      <c r="E1777" s="26"/>
      <c r="H1777" s="26"/>
      <c r="K1777" s="26"/>
      <c r="N1777" s="26"/>
      <c r="Q1777" s="26"/>
    </row>
    <row r="1778" spans="1:17" x14ac:dyDescent="0.25">
      <c r="A1778" s="27"/>
      <c r="B1778" s="26"/>
      <c r="E1778" s="26"/>
      <c r="H1778" s="26"/>
      <c r="K1778" s="26"/>
      <c r="N1778" s="26"/>
      <c r="Q1778" s="26"/>
    </row>
    <row r="1779" spans="1:17" x14ac:dyDescent="0.25">
      <c r="A1779" s="27"/>
      <c r="B1779" s="26"/>
      <c r="E1779" s="26"/>
      <c r="H1779" s="26"/>
      <c r="K1779" s="26"/>
      <c r="N1779" s="26"/>
      <c r="Q1779" s="26"/>
    </row>
    <row r="1780" spans="1:17" x14ac:dyDescent="0.25">
      <c r="A1780" s="27"/>
      <c r="B1780" s="26"/>
      <c r="E1780" s="26"/>
      <c r="H1780" s="26"/>
      <c r="K1780" s="26"/>
      <c r="N1780" s="26"/>
      <c r="Q1780" s="26"/>
    </row>
    <row r="1781" spans="1:17" x14ac:dyDescent="0.25">
      <c r="A1781" s="27"/>
      <c r="B1781" s="26"/>
      <c r="E1781" s="26"/>
      <c r="H1781" s="26"/>
      <c r="K1781" s="26"/>
      <c r="N1781" s="26"/>
      <c r="Q1781" s="26"/>
    </row>
    <row r="1782" spans="1:17" x14ac:dyDescent="0.25">
      <c r="A1782" s="27"/>
      <c r="B1782" s="26"/>
      <c r="E1782" s="26"/>
      <c r="H1782" s="26"/>
      <c r="K1782" s="26"/>
      <c r="N1782" s="26"/>
      <c r="Q1782" s="26"/>
    </row>
    <row r="1783" spans="1:17" x14ac:dyDescent="0.25">
      <c r="A1783" s="27"/>
      <c r="B1783" s="26"/>
      <c r="E1783" s="26"/>
      <c r="H1783" s="26"/>
      <c r="K1783" s="26"/>
      <c r="N1783" s="26"/>
      <c r="Q1783" s="26"/>
    </row>
    <row r="1784" spans="1:17" x14ac:dyDescent="0.25">
      <c r="A1784" s="27"/>
      <c r="B1784" s="26"/>
      <c r="E1784" s="26"/>
      <c r="H1784" s="26"/>
      <c r="K1784" s="26"/>
      <c r="N1784" s="26"/>
      <c r="Q1784" s="26"/>
    </row>
    <row r="1785" spans="1:17" x14ac:dyDescent="0.25">
      <c r="A1785" s="27"/>
      <c r="B1785" s="26"/>
      <c r="E1785" s="26"/>
      <c r="H1785" s="26"/>
      <c r="K1785" s="26"/>
      <c r="N1785" s="26"/>
      <c r="Q1785" s="26"/>
    </row>
    <row r="1786" spans="1:17" x14ac:dyDescent="0.25">
      <c r="A1786" s="27"/>
      <c r="B1786" s="26"/>
      <c r="E1786" s="26"/>
      <c r="H1786" s="26"/>
      <c r="K1786" s="26"/>
      <c r="N1786" s="26"/>
      <c r="Q1786" s="26"/>
    </row>
    <row r="1787" spans="1:17" x14ac:dyDescent="0.25">
      <c r="A1787" s="27"/>
      <c r="B1787" s="26"/>
      <c r="E1787" s="26"/>
      <c r="H1787" s="26"/>
      <c r="K1787" s="26"/>
      <c r="N1787" s="26"/>
      <c r="Q1787" s="26"/>
    </row>
    <row r="1788" spans="1:17" x14ac:dyDescent="0.25">
      <c r="A1788" s="27"/>
      <c r="B1788" s="26"/>
      <c r="E1788" s="26"/>
      <c r="H1788" s="26"/>
      <c r="K1788" s="26"/>
      <c r="N1788" s="26"/>
      <c r="Q1788" s="26"/>
    </row>
    <row r="1789" spans="1:17" x14ac:dyDescent="0.25">
      <c r="A1789" s="27"/>
      <c r="B1789" s="26"/>
      <c r="E1789" s="26"/>
      <c r="H1789" s="26"/>
      <c r="K1789" s="26"/>
      <c r="N1789" s="26"/>
      <c r="Q1789" s="26"/>
    </row>
    <row r="1790" spans="1:17" x14ac:dyDescent="0.25">
      <c r="A1790" s="27"/>
      <c r="B1790" s="26"/>
      <c r="E1790" s="26"/>
      <c r="H1790" s="26"/>
      <c r="K1790" s="26"/>
      <c r="N1790" s="26"/>
      <c r="Q1790" s="26"/>
    </row>
    <row r="1791" spans="1:17" x14ac:dyDescent="0.25">
      <c r="A1791" s="27"/>
      <c r="B1791" s="26"/>
      <c r="E1791" s="26"/>
      <c r="H1791" s="26"/>
      <c r="K1791" s="26"/>
      <c r="N1791" s="26"/>
      <c r="Q1791" s="26"/>
    </row>
    <row r="1792" spans="1:17" x14ac:dyDescent="0.25">
      <c r="A1792" s="27"/>
      <c r="B1792" s="26"/>
      <c r="E1792" s="26"/>
      <c r="H1792" s="26"/>
      <c r="K1792" s="26"/>
      <c r="N1792" s="26"/>
      <c r="Q1792" s="26"/>
    </row>
    <row r="1793" spans="1:17" x14ac:dyDescent="0.25">
      <c r="A1793" s="27"/>
      <c r="B1793" s="26"/>
      <c r="E1793" s="26"/>
      <c r="H1793" s="26"/>
      <c r="K1793" s="26"/>
      <c r="N1793" s="26"/>
      <c r="Q1793" s="26"/>
    </row>
    <row r="1794" spans="1:17" x14ac:dyDescent="0.25">
      <c r="A1794" s="27"/>
      <c r="B1794" s="26"/>
      <c r="E1794" s="26"/>
      <c r="H1794" s="26"/>
      <c r="K1794" s="26"/>
      <c r="N1794" s="26"/>
      <c r="Q1794" s="26"/>
    </row>
    <row r="1795" spans="1:17" x14ac:dyDescent="0.25">
      <c r="A1795" s="27"/>
      <c r="B1795" s="26"/>
      <c r="E1795" s="26"/>
      <c r="H1795" s="26"/>
      <c r="K1795" s="26"/>
      <c r="N1795" s="26"/>
      <c r="Q1795" s="26"/>
    </row>
    <row r="1796" spans="1:17" x14ac:dyDescent="0.25">
      <c r="A1796" s="27"/>
      <c r="B1796" s="26"/>
      <c r="E1796" s="26"/>
      <c r="H1796" s="26"/>
      <c r="K1796" s="26"/>
      <c r="N1796" s="26"/>
      <c r="Q1796" s="26"/>
    </row>
    <row r="1797" spans="1:17" x14ac:dyDescent="0.25">
      <c r="A1797" s="27"/>
      <c r="B1797" s="26"/>
      <c r="E1797" s="26"/>
      <c r="H1797" s="26"/>
      <c r="K1797" s="26"/>
      <c r="N1797" s="26"/>
      <c r="Q1797" s="26"/>
    </row>
    <row r="1798" spans="1:17" x14ac:dyDescent="0.25">
      <c r="A1798" s="27"/>
      <c r="B1798" s="26"/>
      <c r="E1798" s="26"/>
      <c r="H1798" s="26"/>
      <c r="K1798" s="26"/>
      <c r="N1798" s="26"/>
      <c r="Q1798" s="26"/>
    </row>
    <row r="1799" spans="1:17" x14ac:dyDescent="0.25">
      <c r="A1799" s="27"/>
      <c r="B1799" s="26"/>
      <c r="E1799" s="26"/>
      <c r="H1799" s="26"/>
      <c r="K1799" s="26"/>
      <c r="N1799" s="26"/>
      <c r="Q1799" s="26"/>
    </row>
    <row r="1800" spans="1:17" x14ac:dyDescent="0.25">
      <c r="A1800" s="27"/>
      <c r="B1800" s="26"/>
      <c r="E1800" s="26"/>
      <c r="H1800" s="26"/>
      <c r="K1800" s="26"/>
      <c r="N1800" s="26"/>
      <c r="Q1800" s="26"/>
    </row>
    <row r="1801" spans="1:17" x14ac:dyDescent="0.25">
      <c r="A1801" s="27"/>
      <c r="B1801" s="26"/>
      <c r="E1801" s="26"/>
      <c r="H1801" s="26"/>
      <c r="K1801" s="26"/>
      <c r="N1801" s="26"/>
      <c r="Q1801" s="26"/>
    </row>
    <row r="1802" spans="1:17" x14ac:dyDescent="0.25">
      <c r="A1802" s="27"/>
      <c r="B1802" s="26"/>
      <c r="E1802" s="26"/>
      <c r="H1802" s="26"/>
      <c r="K1802" s="26"/>
      <c r="N1802" s="26"/>
      <c r="Q1802" s="26"/>
    </row>
    <row r="1803" spans="1:17" x14ac:dyDescent="0.25">
      <c r="A1803" s="27"/>
      <c r="B1803" s="26"/>
      <c r="E1803" s="26"/>
      <c r="H1803" s="26"/>
      <c r="K1803" s="26"/>
      <c r="N1803" s="26"/>
      <c r="Q1803" s="26"/>
    </row>
    <row r="1804" spans="1:17" x14ac:dyDescent="0.25">
      <c r="A1804" s="27"/>
      <c r="B1804" s="26"/>
      <c r="E1804" s="26"/>
      <c r="H1804" s="26"/>
      <c r="K1804" s="26"/>
      <c r="N1804" s="26"/>
      <c r="Q1804" s="26"/>
    </row>
    <row r="1805" spans="1:17" x14ac:dyDescent="0.25">
      <c r="A1805" s="27"/>
      <c r="B1805" s="26"/>
      <c r="E1805" s="26"/>
      <c r="H1805" s="26"/>
      <c r="K1805" s="26"/>
      <c r="N1805" s="26"/>
      <c r="Q1805" s="26"/>
    </row>
    <row r="1806" spans="1:17" x14ac:dyDescent="0.25">
      <c r="A1806" s="27"/>
      <c r="B1806" s="26"/>
      <c r="E1806" s="26"/>
      <c r="H1806" s="26"/>
      <c r="K1806" s="26"/>
      <c r="N1806" s="26"/>
      <c r="Q1806" s="26"/>
    </row>
    <row r="1807" spans="1:17" x14ac:dyDescent="0.25">
      <c r="A1807" s="27"/>
      <c r="B1807" s="26"/>
      <c r="E1807" s="26"/>
      <c r="H1807" s="26"/>
      <c r="K1807" s="26"/>
      <c r="N1807" s="26"/>
      <c r="Q1807" s="26"/>
    </row>
    <row r="1808" spans="1:17" x14ac:dyDescent="0.25">
      <c r="A1808" s="27"/>
      <c r="B1808" s="26"/>
      <c r="E1808" s="26"/>
      <c r="H1808" s="26"/>
      <c r="K1808" s="26"/>
      <c r="N1808" s="26"/>
      <c r="Q1808" s="26"/>
    </row>
    <row r="1809" spans="1:17" x14ac:dyDescent="0.25">
      <c r="A1809" s="27"/>
      <c r="B1809" s="26"/>
      <c r="E1809" s="26"/>
      <c r="H1809" s="26"/>
      <c r="K1809" s="26"/>
      <c r="N1809" s="26"/>
      <c r="Q1809" s="26"/>
    </row>
    <row r="1810" spans="1:17" x14ac:dyDescent="0.25">
      <c r="A1810" s="27"/>
      <c r="B1810" s="26"/>
      <c r="E1810" s="26"/>
      <c r="H1810" s="26"/>
      <c r="K1810" s="26"/>
      <c r="N1810" s="26"/>
      <c r="Q1810" s="26"/>
    </row>
    <row r="1811" spans="1:17" x14ac:dyDescent="0.25">
      <c r="A1811" s="27"/>
      <c r="B1811" s="26"/>
      <c r="E1811" s="26"/>
      <c r="H1811" s="26"/>
      <c r="K1811" s="26"/>
      <c r="N1811" s="26"/>
      <c r="Q1811" s="26"/>
    </row>
    <row r="1812" spans="1:17" x14ac:dyDescent="0.25">
      <c r="A1812" s="27"/>
      <c r="B1812" s="26"/>
      <c r="E1812" s="26"/>
      <c r="H1812" s="26"/>
      <c r="K1812" s="26"/>
      <c r="N1812" s="26"/>
      <c r="Q1812" s="26"/>
    </row>
    <row r="1813" spans="1:17" x14ac:dyDescent="0.25">
      <c r="A1813" s="27"/>
      <c r="B1813" s="26"/>
      <c r="E1813" s="26"/>
      <c r="H1813" s="26"/>
      <c r="K1813" s="26"/>
      <c r="N1813" s="26"/>
      <c r="Q1813" s="26"/>
    </row>
    <row r="1814" spans="1:17" x14ac:dyDescent="0.25">
      <c r="A1814" s="27"/>
      <c r="B1814" s="26"/>
      <c r="E1814" s="26"/>
      <c r="H1814" s="26"/>
      <c r="K1814" s="26"/>
      <c r="N1814" s="26"/>
      <c r="Q1814" s="26"/>
    </row>
    <row r="1815" spans="1:17" x14ac:dyDescent="0.25">
      <c r="A1815" s="27"/>
      <c r="B1815" s="26"/>
      <c r="E1815" s="26"/>
      <c r="H1815" s="26"/>
      <c r="K1815" s="26"/>
      <c r="N1815" s="26"/>
      <c r="Q1815" s="26"/>
    </row>
    <row r="1816" spans="1:17" x14ac:dyDescent="0.25">
      <c r="A1816" s="27"/>
      <c r="B1816" s="26"/>
      <c r="E1816" s="26"/>
      <c r="H1816" s="26"/>
      <c r="K1816" s="26"/>
      <c r="N1816" s="26"/>
      <c r="Q1816" s="26"/>
    </row>
    <row r="1817" spans="1:17" x14ac:dyDescent="0.25">
      <c r="A1817" s="27"/>
      <c r="B1817" s="26"/>
      <c r="E1817" s="26"/>
      <c r="H1817" s="26"/>
      <c r="K1817" s="26"/>
      <c r="N1817" s="26"/>
      <c r="Q1817" s="26"/>
    </row>
    <row r="1818" spans="1:17" x14ac:dyDescent="0.25">
      <c r="A1818" s="27"/>
      <c r="B1818" s="26"/>
      <c r="E1818" s="26"/>
      <c r="H1818" s="26"/>
      <c r="K1818" s="26"/>
      <c r="N1818" s="26"/>
      <c r="Q1818" s="26"/>
    </row>
    <row r="1819" spans="1:17" x14ac:dyDescent="0.25">
      <c r="A1819" s="27"/>
      <c r="B1819" s="26"/>
      <c r="E1819" s="26"/>
      <c r="H1819" s="26"/>
      <c r="K1819" s="26"/>
      <c r="N1819" s="26"/>
      <c r="Q1819" s="26"/>
    </row>
    <row r="1820" spans="1:17" x14ac:dyDescent="0.25">
      <c r="A1820" s="27"/>
      <c r="B1820" s="26"/>
      <c r="E1820" s="26"/>
      <c r="H1820" s="26"/>
      <c r="K1820" s="26"/>
      <c r="N1820" s="26"/>
      <c r="Q1820" s="26"/>
    </row>
    <row r="1821" spans="1:17" x14ac:dyDescent="0.25">
      <c r="A1821" s="27"/>
      <c r="B1821" s="26"/>
      <c r="E1821" s="26"/>
      <c r="H1821" s="26"/>
      <c r="K1821" s="26"/>
      <c r="N1821" s="26"/>
      <c r="Q1821" s="26"/>
    </row>
    <row r="1822" spans="1:17" x14ac:dyDescent="0.25">
      <c r="A1822" s="27"/>
      <c r="B1822" s="26"/>
      <c r="E1822" s="26"/>
      <c r="H1822" s="26"/>
      <c r="K1822" s="26"/>
      <c r="N1822" s="26"/>
      <c r="Q1822" s="26"/>
    </row>
    <row r="1823" spans="1:17" x14ac:dyDescent="0.25">
      <c r="A1823" s="27"/>
      <c r="B1823" s="26"/>
      <c r="E1823" s="26"/>
      <c r="H1823" s="26"/>
      <c r="K1823" s="26"/>
      <c r="N1823" s="26"/>
      <c r="Q1823" s="26"/>
    </row>
    <row r="1824" spans="1:17" x14ac:dyDescent="0.25">
      <c r="A1824" s="27"/>
      <c r="B1824" s="26"/>
      <c r="E1824" s="26"/>
      <c r="H1824" s="26"/>
      <c r="K1824" s="26"/>
      <c r="N1824" s="26"/>
      <c r="Q1824" s="26"/>
    </row>
    <row r="1825" spans="1:17" x14ac:dyDescent="0.25">
      <c r="A1825" s="27"/>
      <c r="B1825" s="26"/>
      <c r="E1825" s="26"/>
      <c r="H1825" s="26"/>
      <c r="K1825" s="26"/>
      <c r="N1825" s="26"/>
      <c r="Q1825" s="26"/>
    </row>
    <row r="1826" spans="1:17" x14ac:dyDescent="0.25">
      <c r="A1826" s="27"/>
      <c r="B1826" s="26"/>
      <c r="E1826" s="26"/>
      <c r="H1826" s="26"/>
      <c r="K1826" s="26"/>
      <c r="N1826" s="26"/>
      <c r="Q1826" s="26"/>
    </row>
    <row r="1827" spans="1:17" x14ac:dyDescent="0.25">
      <c r="A1827" s="27"/>
      <c r="B1827" s="26"/>
      <c r="E1827" s="26"/>
      <c r="H1827" s="26"/>
      <c r="K1827" s="26"/>
      <c r="N1827" s="26"/>
      <c r="Q1827" s="26"/>
    </row>
    <row r="1828" spans="1:17" x14ac:dyDescent="0.25">
      <c r="A1828" s="27"/>
      <c r="B1828" s="26"/>
      <c r="E1828" s="26"/>
      <c r="H1828" s="26"/>
      <c r="K1828" s="26"/>
      <c r="N1828" s="26"/>
      <c r="Q1828" s="26"/>
    </row>
    <row r="1829" spans="1:17" x14ac:dyDescent="0.25">
      <c r="A1829" s="27"/>
      <c r="B1829" s="26"/>
      <c r="E1829" s="26"/>
      <c r="H1829" s="26"/>
      <c r="K1829" s="26"/>
      <c r="N1829" s="26"/>
      <c r="Q1829" s="26"/>
    </row>
    <row r="1830" spans="1:17" x14ac:dyDescent="0.25">
      <c r="A1830" s="27"/>
      <c r="B1830" s="26"/>
      <c r="E1830" s="26"/>
      <c r="H1830" s="26"/>
      <c r="K1830" s="26"/>
      <c r="N1830" s="26"/>
      <c r="Q1830" s="26"/>
    </row>
    <row r="1831" spans="1:17" x14ac:dyDescent="0.25">
      <c r="A1831" s="27"/>
      <c r="B1831" s="26"/>
      <c r="E1831" s="26"/>
      <c r="H1831" s="26"/>
      <c r="K1831" s="26"/>
      <c r="N1831" s="26"/>
      <c r="Q1831" s="26"/>
    </row>
    <row r="1832" spans="1:17" x14ac:dyDescent="0.25">
      <c r="A1832" s="27"/>
      <c r="B1832" s="26"/>
      <c r="E1832" s="26"/>
      <c r="H1832" s="26"/>
      <c r="K1832" s="26"/>
      <c r="N1832" s="26"/>
      <c r="Q1832" s="26"/>
    </row>
    <row r="1833" spans="1:17" x14ac:dyDescent="0.25">
      <c r="A1833" s="27"/>
      <c r="B1833" s="26"/>
      <c r="E1833" s="26"/>
      <c r="H1833" s="26"/>
      <c r="K1833" s="26"/>
      <c r="N1833" s="26"/>
      <c r="Q1833" s="26"/>
    </row>
    <row r="1834" spans="1:17" x14ac:dyDescent="0.25">
      <c r="A1834" s="27"/>
      <c r="B1834" s="26"/>
      <c r="E1834" s="26"/>
      <c r="H1834" s="26"/>
      <c r="K1834" s="26"/>
      <c r="N1834" s="26"/>
      <c r="Q1834" s="26"/>
    </row>
    <row r="1835" spans="1:17" x14ac:dyDescent="0.25">
      <c r="A1835" s="27"/>
      <c r="B1835" s="26"/>
      <c r="E1835" s="26"/>
      <c r="H1835" s="26"/>
      <c r="K1835" s="26"/>
      <c r="N1835" s="26"/>
      <c r="Q1835" s="26"/>
    </row>
    <row r="1836" spans="1:17" x14ac:dyDescent="0.25">
      <c r="A1836" s="27"/>
      <c r="B1836" s="26"/>
      <c r="E1836" s="26"/>
      <c r="H1836" s="26"/>
      <c r="K1836" s="26"/>
      <c r="N1836" s="26"/>
      <c r="Q1836" s="26"/>
    </row>
    <row r="1837" spans="1:17" x14ac:dyDescent="0.25">
      <c r="A1837" s="27"/>
      <c r="B1837" s="26"/>
      <c r="E1837" s="26"/>
      <c r="H1837" s="26"/>
      <c r="K1837" s="26"/>
      <c r="N1837" s="26"/>
      <c r="Q1837" s="26"/>
    </row>
    <row r="1838" spans="1:17" x14ac:dyDescent="0.25">
      <c r="A1838" s="27"/>
      <c r="B1838" s="26"/>
      <c r="E1838" s="26"/>
      <c r="H1838" s="26"/>
      <c r="K1838" s="26"/>
      <c r="N1838" s="26"/>
      <c r="Q1838" s="26"/>
    </row>
    <row r="1839" spans="1:17" x14ac:dyDescent="0.25">
      <c r="A1839" s="27"/>
      <c r="B1839" s="26"/>
      <c r="E1839" s="26"/>
      <c r="H1839" s="26"/>
      <c r="K1839" s="26"/>
      <c r="N1839" s="26"/>
      <c r="Q1839" s="26"/>
    </row>
    <row r="1840" spans="1:17" x14ac:dyDescent="0.25">
      <c r="A1840" s="27"/>
      <c r="B1840" s="26"/>
      <c r="E1840" s="26"/>
      <c r="H1840" s="26"/>
      <c r="K1840" s="26"/>
      <c r="N1840" s="26"/>
      <c r="Q1840" s="26"/>
    </row>
    <row r="1841" spans="1:17" x14ac:dyDescent="0.25">
      <c r="A1841" s="27"/>
      <c r="B1841" s="26"/>
      <c r="E1841" s="26"/>
      <c r="H1841" s="26"/>
      <c r="K1841" s="26"/>
      <c r="N1841" s="26"/>
      <c r="Q1841" s="26"/>
    </row>
    <row r="1842" spans="1:17" x14ac:dyDescent="0.25">
      <c r="A1842" s="27"/>
      <c r="B1842" s="26"/>
      <c r="E1842" s="26"/>
      <c r="H1842" s="26"/>
      <c r="K1842" s="26"/>
      <c r="N1842" s="26"/>
      <c r="Q1842" s="26"/>
    </row>
    <row r="1843" spans="1:17" x14ac:dyDescent="0.25">
      <c r="A1843" s="27"/>
      <c r="B1843" s="26"/>
      <c r="E1843" s="26"/>
      <c r="H1843" s="26"/>
      <c r="K1843" s="26"/>
      <c r="N1843" s="26"/>
      <c r="Q1843" s="26"/>
    </row>
    <row r="1844" spans="1:17" x14ac:dyDescent="0.25">
      <c r="A1844" s="27"/>
      <c r="B1844" s="26"/>
      <c r="E1844" s="26"/>
      <c r="H1844" s="26"/>
      <c r="K1844" s="26"/>
      <c r="N1844" s="26"/>
      <c r="Q1844" s="26"/>
    </row>
    <row r="1845" spans="1:17" x14ac:dyDescent="0.25">
      <c r="A1845" s="27"/>
      <c r="B1845" s="26"/>
      <c r="E1845" s="26"/>
      <c r="H1845" s="26"/>
      <c r="K1845" s="26"/>
      <c r="N1845" s="26"/>
      <c r="Q1845" s="26"/>
    </row>
    <row r="1846" spans="1:17" x14ac:dyDescent="0.25">
      <c r="A1846" s="27"/>
      <c r="B1846" s="26"/>
      <c r="E1846" s="26"/>
      <c r="H1846" s="26"/>
      <c r="K1846" s="26"/>
      <c r="N1846" s="26"/>
      <c r="Q1846" s="26"/>
    </row>
    <row r="1847" spans="1:17" x14ac:dyDescent="0.25">
      <c r="A1847" s="27"/>
      <c r="B1847" s="26"/>
      <c r="E1847" s="26"/>
      <c r="H1847" s="26"/>
      <c r="K1847" s="26"/>
      <c r="N1847" s="26"/>
      <c r="Q1847" s="26"/>
    </row>
    <row r="1848" spans="1:17" x14ac:dyDescent="0.25">
      <c r="A1848" s="27"/>
      <c r="B1848" s="26"/>
      <c r="E1848" s="26"/>
      <c r="H1848" s="26"/>
      <c r="K1848" s="26"/>
      <c r="N1848" s="26"/>
      <c r="Q1848" s="26"/>
    </row>
    <row r="1849" spans="1:17" x14ac:dyDescent="0.25">
      <c r="A1849" s="27"/>
      <c r="B1849" s="26"/>
      <c r="E1849" s="26"/>
      <c r="H1849" s="26"/>
      <c r="K1849" s="26"/>
      <c r="N1849" s="26"/>
      <c r="Q1849" s="26"/>
    </row>
    <row r="1850" spans="1:17" x14ac:dyDescent="0.25">
      <c r="A1850" s="27"/>
      <c r="B1850" s="26"/>
      <c r="E1850" s="26"/>
      <c r="H1850" s="26"/>
      <c r="K1850" s="26"/>
      <c r="N1850" s="26"/>
      <c r="Q1850" s="26"/>
    </row>
    <row r="1851" spans="1:17" x14ac:dyDescent="0.25">
      <c r="A1851" s="27"/>
      <c r="B1851" s="26"/>
      <c r="E1851" s="26"/>
      <c r="H1851" s="26"/>
      <c r="K1851" s="26"/>
      <c r="N1851" s="26"/>
      <c r="Q1851" s="26"/>
    </row>
    <row r="1852" spans="1:17" x14ac:dyDescent="0.25">
      <c r="A1852" s="27"/>
      <c r="B1852" s="26"/>
      <c r="E1852" s="26"/>
      <c r="H1852" s="26"/>
      <c r="K1852" s="26"/>
      <c r="N1852" s="26"/>
      <c r="Q1852" s="26"/>
    </row>
    <row r="1853" spans="1:17" x14ac:dyDescent="0.25">
      <c r="A1853" s="27"/>
      <c r="B1853" s="26"/>
      <c r="E1853" s="26"/>
      <c r="H1853" s="26"/>
      <c r="K1853" s="26"/>
      <c r="N1853" s="26"/>
      <c r="Q1853" s="26"/>
    </row>
    <row r="1854" spans="1:17" x14ac:dyDescent="0.25">
      <c r="A1854" s="27"/>
      <c r="B1854" s="26"/>
      <c r="E1854" s="26"/>
      <c r="H1854" s="26"/>
      <c r="K1854" s="26"/>
      <c r="N1854" s="26"/>
      <c r="Q1854" s="26"/>
    </row>
    <row r="1855" spans="1:17" x14ac:dyDescent="0.25">
      <c r="A1855" s="27"/>
      <c r="B1855" s="26"/>
      <c r="E1855" s="26"/>
      <c r="H1855" s="26"/>
      <c r="K1855" s="26"/>
      <c r="N1855" s="26"/>
      <c r="Q1855" s="26"/>
    </row>
    <row r="1856" spans="1:17" x14ac:dyDescent="0.25">
      <c r="A1856" s="27"/>
      <c r="B1856" s="26"/>
      <c r="E1856" s="26"/>
      <c r="H1856" s="26"/>
      <c r="K1856" s="26"/>
      <c r="N1856" s="26"/>
      <c r="Q1856" s="26"/>
    </row>
    <row r="1857" spans="1:17" x14ac:dyDescent="0.25">
      <c r="A1857" s="27"/>
      <c r="B1857" s="26"/>
      <c r="E1857" s="26"/>
      <c r="H1857" s="26"/>
      <c r="K1857" s="26"/>
      <c r="N1857" s="26"/>
      <c r="Q1857" s="26"/>
    </row>
    <row r="1858" spans="1:17" x14ac:dyDescent="0.25">
      <c r="A1858" s="27"/>
      <c r="B1858" s="26"/>
      <c r="E1858" s="26"/>
      <c r="H1858" s="26"/>
      <c r="K1858" s="26"/>
      <c r="N1858" s="26"/>
      <c r="Q1858" s="26"/>
    </row>
    <row r="1859" spans="1:17" x14ac:dyDescent="0.25">
      <c r="A1859" s="27"/>
      <c r="B1859" s="26"/>
      <c r="E1859" s="26"/>
      <c r="H1859" s="26"/>
      <c r="K1859" s="26"/>
      <c r="N1859" s="26"/>
      <c r="Q1859" s="26"/>
    </row>
    <row r="1860" spans="1:17" x14ac:dyDescent="0.25">
      <c r="A1860" s="27"/>
      <c r="B1860" s="26"/>
      <c r="E1860" s="26"/>
      <c r="H1860" s="26"/>
      <c r="K1860" s="26"/>
      <c r="N1860" s="26"/>
      <c r="Q1860" s="26"/>
    </row>
    <row r="1861" spans="1:17" x14ac:dyDescent="0.25">
      <c r="A1861" s="27"/>
      <c r="B1861" s="26"/>
      <c r="E1861" s="26"/>
      <c r="H1861" s="26"/>
      <c r="K1861" s="26"/>
      <c r="N1861" s="26"/>
      <c r="Q1861" s="26"/>
    </row>
    <row r="1862" spans="1:17" x14ac:dyDescent="0.25">
      <c r="A1862" s="27"/>
      <c r="B1862" s="26"/>
      <c r="E1862" s="26"/>
      <c r="H1862" s="26"/>
      <c r="K1862" s="26"/>
      <c r="N1862" s="26"/>
      <c r="Q1862" s="26"/>
    </row>
    <row r="1863" spans="1:17" x14ac:dyDescent="0.25">
      <c r="A1863" s="27"/>
      <c r="B1863" s="26"/>
      <c r="E1863" s="26"/>
      <c r="H1863" s="26"/>
      <c r="K1863" s="26"/>
      <c r="N1863" s="26"/>
      <c r="Q1863" s="26"/>
    </row>
    <row r="1864" spans="1:17" x14ac:dyDescent="0.25">
      <c r="A1864" s="27"/>
      <c r="B1864" s="26"/>
      <c r="E1864" s="26"/>
      <c r="H1864" s="26"/>
      <c r="K1864" s="26"/>
      <c r="N1864" s="26"/>
      <c r="Q1864" s="26"/>
    </row>
    <row r="1865" spans="1:17" x14ac:dyDescent="0.25">
      <c r="A1865" s="27"/>
      <c r="B1865" s="26"/>
      <c r="E1865" s="26"/>
      <c r="H1865" s="26"/>
      <c r="K1865" s="26"/>
      <c r="N1865" s="26"/>
      <c r="Q1865" s="26"/>
    </row>
    <row r="1866" spans="1:17" x14ac:dyDescent="0.25">
      <c r="A1866" s="27"/>
      <c r="B1866" s="26"/>
      <c r="E1866" s="26"/>
      <c r="H1866" s="26"/>
      <c r="K1866" s="26"/>
      <c r="N1866" s="26"/>
      <c r="Q1866" s="26"/>
    </row>
    <row r="1867" spans="1:17" x14ac:dyDescent="0.25">
      <c r="A1867" s="27"/>
      <c r="B1867" s="26"/>
      <c r="E1867" s="26"/>
      <c r="H1867" s="26"/>
      <c r="K1867" s="26"/>
      <c r="N1867" s="26"/>
      <c r="Q1867" s="26"/>
    </row>
    <row r="1868" spans="1:17" x14ac:dyDescent="0.25">
      <c r="A1868" s="27"/>
      <c r="B1868" s="26"/>
      <c r="E1868" s="26"/>
      <c r="H1868" s="26"/>
      <c r="K1868" s="26"/>
      <c r="N1868" s="26"/>
      <c r="Q1868" s="26"/>
    </row>
    <row r="1869" spans="1:17" x14ac:dyDescent="0.25">
      <c r="A1869" s="27"/>
      <c r="B1869" s="26"/>
      <c r="E1869" s="26"/>
      <c r="H1869" s="26"/>
      <c r="K1869" s="26"/>
      <c r="N1869" s="26"/>
      <c r="Q1869" s="26"/>
    </row>
    <row r="1870" spans="1:17" x14ac:dyDescent="0.25">
      <c r="A1870" s="27"/>
      <c r="B1870" s="26"/>
      <c r="E1870" s="26"/>
      <c r="H1870" s="26"/>
      <c r="K1870" s="26"/>
      <c r="N1870" s="26"/>
      <c r="Q1870" s="26"/>
    </row>
    <row r="1871" spans="1:17" x14ac:dyDescent="0.25">
      <c r="A1871" s="27"/>
      <c r="B1871" s="26"/>
      <c r="E1871" s="26"/>
      <c r="H1871" s="26"/>
      <c r="K1871" s="26"/>
      <c r="N1871" s="26"/>
      <c r="Q1871" s="26"/>
    </row>
    <row r="1872" spans="1:17" x14ac:dyDescent="0.25">
      <c r="A1872" s="27"/>
      <c r="B1872" s="26"/>
      <c r="E1872" s="26"/>
      <c r="H1872" s="26"/>
      <c r="K1872" s="26"/>
      <c r="N1872" s="26"/>
      <c r="Q1872" s="26"/>
    </row>
    <row r="1873" spans="1:17" x14ac:dyDescent="0.25">
      <c r="A1873" s="27"/>
      <c r="B1873" s="26"/>
      <c r="E1873" s="26"/>
      <c r="H1873" s="26"/>
      <c r="K1873" s="26"/>
      <c r="N1873" s="26"/>
      <c r="Q1873" s="26"/>
    </row>
    <row r="1874" spans="1:17" x14ac:dyDescent="0.25">
      <c r="A1874" s="27"/>
      <c r="B1874" s="26"/>
      <c r="E1874" s="26"/>
      <c r="H1874" s="26"/>
      <c r="K1874" s="26"/>
      <c r="N1874" s="26"/>
      <c r="Q1874" s="26"/>
    </row>
    <row r="1875" spans="1:17" x14ac:dyDescent="0.25">
      <c r="A1875" s="27"/>
      <c r="B1875" s="26"/>
      <c r="E1875" s="26"/>
      <c r="H1875" s="26"/>
      <c r="K1875" s="26"/>
      <c r="N1875" s="26"/>
      <c r="Q1875" s="26"/>
    </row>
    <row r="1876" spans="1:17" x14ac:dyDescent="0.25">
      <c r="A1876" s="27"/>
      <c r="B1876" s="26"/>
      <c r="E1876" s="26"/>
      <c r="H1876" s="26"/>
      <c r="K1876" s="26"/>
      <c r="N1876" s="26"/>
      <c r="Q1876" s="26"/>
    </row>
    <row r="1877" spans="1:17" x14ac:dyDescent="0.25">
      <c r="A1877" s="27"/>
      <c r="B1877" s="26"/>
      <c r="E1877" s="26"/>
      <c r="H1877" s="26"/>
      <c r="K1877" s="26"/>
      <c r="N1877" s="26"/>
      <c r="Q1877" s="26"/>
    </row>
    <row r="1878" spans="1:17" x14ac:dyDescent="0.25">
      <c r="A1878" s="27"/>
      <c r="B1878" s="26"/>
      <c r="E1878" s="26"/>
      <c r="H1878" s="26"/>
      <c r="K1878" s="26"/>
      <c r="N1878" s="26"/>
      <c r="Q1878" s="26"/>
    </row>
    <row r="1879" spans="1:17" x14ac:dyDescent="0.25">
      <c r="A1879" s="27"/>
      <c r="B1879" s="26"/>
      <c r="E1879" s="26"/>
      <c r="H1879" s="26"/>
      <c r="K1879" s="26"/>
      <c r="N1879" s="26"/>
      <c r="Q1879" s="26"/>
    </row>
    <row r="1880" spans="1:17" x14ac:dyDescent="0.25">
      <c r="A1880" s="27"/>
      <c r="B1880" s="26"/>
      <c r="E1880" s="26"/>
      <c r="H1880" s="26"/>
      <c r="K1880" s="26"/>
      <c r="N1880" s="26"/>
      <c r="Q1880" s="26"/>
    </row>
    <row r="1881" spans="1:17" x14ac:dyDescent="0.25">
      <c r="A1881" s="27"/>
      <c r="B1881" s="26"/>
      <c r="E1881" s="26"/>
      <c r="H1881" s="26"/>
      <c r="K1881" s="26"/>
      <c r="N1881" s="26"/>
      <c r="Q1881" s="26"/>
    </row>
    <row r="1882" spans="1:17" x14ac:dyDescent="0.25">
      <c r="A1882" s="27"/>
      <c r="B1882" s="26"/>
      <c r="E1882" s="26"/>
      <c r="H1882" s="26"/>
      <c r="K1882" s="26"/>
      <c r="N1882" s="26"/>
      <c r="Q1882" s="26"/>
    </row>
    <row r="1883" spans="1:17" x14ac:dyDescent="0.25">
      <c r="A1883" s="27"/>
      <c r="B1883" s="26"/>
      <c r="E1883" s="26"/>
      <c r="H1883" s="26"/>
      <c r="K1883" s="26"/>
      <c r="N1883" s="26"/>
      <c r="Q1883" s="26"/>
    </row>
    <row r="1884" spans="1:17" x14ac:dyDescent="0.25">
      <c r="A1884" s="27"/>
      <c r="B1884" s="26"/>
      <c r="E1884" s="26"/>
      <c r="H1884" s="26"/>
      <c r="K1884" s="26"/>
      <c r="N1884" s="26"/>
      <c r="Q1884" s="26"/>
    </row>
    <row r="1885" spans="1:17" x14ac:dyDescent="0.25">
      <c r="A1885" s="27"/>
      <c r="B1885" s="26"/>
      <c r="E1885" s="26"/>
      <c r="H1885" s="26"/>
      <c r="K1885" s="26"/>
      <c r="N1885" s="26"/>
      <c r="Q1885" s="26"/>
    </row>
    <row r="1886" spans="1:17" x14ac:dyDescent="0.25">
      <c r="A1886" s="27"/>
      <c r="B1886" s="26"/>
      <c r="E1886" s="26"/>
      <c r="H1886" s="26"/>
      <c r="K1886" s="26"/>
      <c r="N1886" s="26"/>
      <c r="Q1886" s="26"/>
    </row>
    <row r="1887" spans="1:17" x14ac:dyDescent="0.25">
      <c r="A1887" s="27"/>
      <c r="B1887" s="26"/>
      <c r="E1887" s="26"/>
      <c r="H1887" s="26"/>
      <c r="K1887" s="26"/>
      <c r="N1887" s="26"/>
      <c r="Q1887" s="26"/>
    </row>
    <row r="1888" spans="1:17" x14ac:dyDescent="0.25">
      <c r="A1888" s="27"/>
      <c r="B1888" s="26"/>
      <c r="E1888" s="26"/>
      <c r="H1888" s="26"/>
      <c r="K1888" s="26"/>
      <c r="N1888" s="26"/>
      <c r="Q1888" s="26"/>
    </row>
    <row r="1889" spans="1:17" x14ac:dyDescent="0.25">
      <c r="A1889" s="27"/>
      <c r="B1889" s="26"/>
      <c r="E1889" s="26"/>
      <c r="H1889" s="26"/>
      <c r="K1889" s="26"/>
      <c r="N1889" s="26"/>
      <c r="Q1889" s="26"/>
    </row>
    <row r="1890" spans="1:17" x14ac:dyDescent="0.25">
      <c r="A1890" s="27"/>
      <c r="B1890" s="26"/>
      <c r="E1890" s="26"/>
      <c r="H1890" s="26"/>
      <c r="K1890" s="26"/>
      <c r="N1890" s="26"/>
      <c r="Q1890" s="26"/>
    </row>
    <row r="1891" spans="1:17" x14ac:dyDescent="0.25">
      <c r="A1891" s="27"/>
      <c r="B1891" s="26"/>
      <c r="E1891" s="26"/>
      <c r="H1891" s="26"/>
      <c r="K1891" s="26"/>
      <c r="N1891" s="26"/>
      <c r="Q1891" s="26"/>
    </row>
    <row r="1892" spans="1:17" x14ac:dyDescent="0.25">
      <c r="A1892" s="27"/>
      <c r="B1892" s="26"/>
      <c r="E1892" s="26"/>
      <c r="H1892" s="26"/>
      <c r="K1892" s="26"/>
      <c r="N1892" s="26"/>
      <c r="Q1892" s="26"/>
    </row>
    <row r="1893" spans="1:17" x14ac:dyDescent="0.25">
      <c r="A1893" s="27"/>
      <c r="B1893" s="26"/>
      <c r="E1893" s="26"/>
      <c r="H1893" s="26"/>
      <c r="K1893" s="26"/>
      <c r="N1893" s="26"/>
      <c r="Q1893" s="26"/>
    </row>
    <row r="1894" spans="1:17" x14ac:dyDescent="0.25">
      <c r="A1894" s="27"/>
      <c r="B1894" s="26"/>
      <c r="E1894" s="26"/>
      <c r="H1894" s="26"/>
      <c r="K1894" s="26"/>
      <c r="N1894" s="26"/>
      <c r="Q1894" s="26"/>
    </row>
    <row r="1895" spans="1:17" x14ac:dyDescent="0.25">
      <c r="A1895" s="27"/>
      <c r="B1895" s="26"/>
      <c r="E1895" s="26"/>
      <c r="H1895" s="26"/>
      <c r="K1895" s="26"/>
      <c r="N1895" s="26"/>
      <c r="Q1895" s="26"/>
    </row>
    <row r="1896" spans="1:17" x14ac:dyDescent="0.25">
      <c r="A1896" s="27"/>
      <c r="B1896" s="26"/>
      <c r="E1896" s="26"/>
      <c r="H1896" s="26"/>
      <c r="K1896" s="26"/>
      <c r="N1896" s="26"/>
      <c r="Q1896" s="26"/>
    </row>
    <row r="1897" spans="1:17" x14ac:dyDescent="0.25">
      <c r="A1897" s="27"/>
      <c r="B1897" s="26"/>
      <c r="E1897" s="26"/>
      <c r="H1897" s="26"/>
      <c r="K1897" s="26"/>
      <c r="N1897" s="26"/>
      <c r="Q1897" s="26"/>
    </row>
    <row r="1898" spans="1:17" x14ac:dyDescent="0.25">
      <c r="A1898" s="27"/>
      <c r="B1898" s="26"/>
      <c r="E1898" s="26"/>
      <c r="H1898" s="26"/>
      <c r="K1898" s="26"/>
      <c r="N1898" s="26"/>
      <c r="Q1898" s="26"/>
    </row>
    <row r="1899" spans="1:17" x14ac:dyDescent="0.25">
      <c r="A1899" s="27"/>
      <c r="B1899" s="26"/>
      <c r="E1899" s="26"/>
      <c r="H1899" s="26"/>
      <c r="K1899" s="26"/>
      <c r="N1899" s="26"/>
      <c r="Q1899" s="26"/>
    </row>
    <row r="1900" spans="1:17" x14ac:dyDescent="0.25">
      <c r="A1900" s="27"/>
      <c r="B1900" s="26"/>
      <c r="E1900" s="26"/>
      <c r="H1900" s="26"/>
      <c r="K1900" s="26"/>
      <c r="N1900" s="26"/>
      <c r="Q1900" s="26"/>
    </row>
    <row r="1901" spans="1:17" x14ac:dyDescent="0.25">
      <c r="A1901" s="27"/>
      <c r="B1901" s="26"/>
      <c r="E1901" s="26"/>
      <c r="H1901" s="26"/>
      <c r="K1901" s="26"/>
      <c r="N1901" s="26"/>
      <c r="Q1901" s="26"/>
    </row>
    <row r="1902" spans="1:17" x14ac:dyDescent="0.25">
      <c r="A1902" s="27"/>
      <c r="B1902" s="26"/>
      <c r="E1902" s="26"/>
      <c r="H1902" s="26"/>
      <c r="K1902" s="26"/>
      <c r="N1902" s="26"/>
      <c r="Q1902" s="26"/>
    </row>
    <row r="1903" spans="1:17" x14ac:dyDescent="0.25">
      <c r="A1903" s="27"/>
      <c r="B1903" s="26"/>
      <c r="E1903" s="26"/>
      <c r="H1903" s="26"/>
      <c r="K1903" s="26"/>
      <c r="N1903" s="26"/>
      <c r="Q1903" s="26"/>
    </row>
    <row r="1904" spans="1:17" x14ac:dyDescent="0.25">
      <c r="A1904" s="27"/>
      <c r="B1904" s="26"/>
      <c r="E1904" s="26"/>
      <c r="H1904" s="26"/>
      <c r="K1904" s="26"/>
      <c r="N1904" s="26"/>
      <c r="Q1904" s="26"/>
    </row>
    <row r="1905" spans="1:17" x14ac:dyDescent="0.25">
      <c r="A1905" s="27"/>
      <c r="B1905" s="26"/>
      <c r="E1905" s="26"/>
      <c r="H1905" s="26"/>
      <c r="K1905" s="26"/>
      <c r="N1905" s="26"/>
      <c r="Q1905" s="26"/>
    </row>
    <row r="1906" spans="1:17" x14ac:dyDescent="0.25">
      <c r="A1906" s="27"/>
      <c r="B1906" s="26"/>
      <c r="E1906" s="26"/>
      <c r="H1906" s="26"/>
      <c r="K1906" s="26"/>
      <c r="N1906" s="26"/>
      <c r="Q1906" s="26"/>
    </row>
    <row r="1907" spans="1:17" x14ac:dyDescent="0.25">
      <c r="A1907" s="27"/>
      <c r="B1907" s="26"/>
      <c r="E1907" s="26"/>
      <c r="H1907" s="26"/>
      <c r="K1907" s="26"/>
      <c r="N1907" s="26"/>
      <c r="Q1907" s="26"/>
    </row>
    <row r="1908" spans="1:17" x14ac:dyDescent="0.25">
      <c r="A1908" s="27"/>
      <c r="B1908" s="26"/>
      <c r="E1908" s="26"/>
      <c r="H1908" s="26"/>
      <c r="K1908" s="26"/>
      <c r="N1908" s="26"/>
      <c r="Q1908" s="26"/>
    </row>
    <row r="1909" spans="1:17" x14ac:dyDescent="0.25">
      <c r="A1909" s="27"/>
      <c r="B1909" s="26"/>
      <c r="E1909" s="26"/>
      <c r="H1909" s="26"/>
      <c r="K1909" s="26"/>
      <c r="N1909" s="26"/>
      <c r="Q1909" s="26"/>
    </row>
    <row r="1910" spans="1:17" x14ac:dyDescent="0.25">
      <c r="A1910" s="27"/>
      <c r="B1910" s="26"/>
      <c r="E1910" s="26"/>
      <c r="H1910" s="26"/>
      <c r="K1910" s="26"/>
      <c r="N1910" s="26"/>
      <c r="Q1910" s="26"/>
    </row>
    <row r="1911" spans="1:17" x14ac:dyDescent="0.25">
      <c r="A1911" s="27"/>
      <c r="B1911" s="26"/>
      <c r="E1911" s="26"/>
      <c r="H1911" s="26"/>
      <c r="K1911" s="26"/>
      <c r="N1911" s="26"/>
      <c r="Q1911" s="26"/>
    </row>
    <row r="1912" spans="1:17" x14ac:dyDescent="0.25">
      <c r="A1912" s="27"/>
      <c r="B1912" s="26"/>
      <c r="E1912" s="26"/>
      <c r="H1912" s="26"/>
      <c r="K1912" s="26"/>
      <c r="N1912" s="26"/>
      <c r="Q1912" s="26"/>
    </row>
    <row r="1913" spans="1:17" x14ac:dyDescent="0.25">
      <c r="A1913" s="27"/>
      <c r="B1913" s="26"/>
      <c r="E1913" s="26"/>
      <c r="H1913" s="26"/>
      <c r="K1913" s="26"/>
      <c r="N1913" s="26"/>
      <c r="Q1913" s="26"/>
    </row>
    <row r="1914" spans="1:17" x14ac:dyDescent="0.25">
      <c r="A1914" s="27"/>
      <c r="B1914" s="26"/>
      <c r="E1914" s="26"/>
      <c r="H1914" s="26"/>
      <c r="K1914" s="26"/>
      <c r="N1914" s="26"/>
      <c r="Q1914" s="26"/>
    </row>
    <row r="1915" spans="1:17" x14ac:dyDescent="0.25">
      <c r="A1915" s="27"/>
      <c r="B1915" s="26"/>
      <c r="E1915" s="26"/>
      <c r="H1915" s="26"/>
      <c r="K1915" s="26"/>
      <c r="N1915" s="26"/>
      <c r="Q1915" s="26"/>
    </row>
    <row r="1916" spans="1:17" x14ac:dyDescent="0.25">
      <c r="A1916" s="27"/>
      <c r="B1916" s="26"/>
      <c r="E1916" s="26"/>
      <c r="H1916" s="26"/>
      <c r="K1916" s="26"/>
      <c r="N1916" s="26"/>
      <c r="Q1916" s="26"/>
    </row>
    <row r="1917" spans="1:17" x14ac:dyDescent="0.25">
      <c r="A1917" s="27"/>
      <c r="B1917" s="26"/>
      <c r="E1917" s="26"/>
      <c r="H1917" s="26"/>
      <c r="K1917" s="26"/>
      <c r="N1917" s="26"/>
      <c r="Q1917" s="26"/>
    </row>
    <row r="1918" spans="1:17" x14ac:dyDescent="0.25">
      <c r="A1918" s="27"/>
      <c r="B1918" s="26"/>
      <c r="E1918" s="26"/>
      <c r="H1918" s="26"/>
      <c r="K1918" s="26"/>
      <c r="N1918" s="26"/>
      <c r="Q1918" s="26"/>
    </row>
    <row r="1919" spans="1:17" x14ac:dyDescent="0.25">
      <c r="A1919" s="27"/>
      <c r="B1919" s="26"/>
      <c r="E1919" s="26"/>
      <c r="H1919" s="26"/>
      <c r="K1919" s="26"/>
      <c r="N1919" s="26"/>
      <c r="Q1919" s="26"/>
    </row>
    <row r="1920" spans="1:17" x14ac:dyDescent="0.25">
      <c r="A1920" s="27"/>
      <c r="B1920" s="26"/>
      <c r="E1920" s="26"/>
      <c r="H1920" s="26"/>
      <c r="K1920" s="26"/>
      <c r="N1920" s="26"/>
      <c r="Q1920" s="26"/>
    </row>
    <row r="1921" spans="1:17" x14ac:dyDescent="0.25">
      <c r="A1921" s="27"/>
      <c r="B1921" s="26"/>
      <c r="E1921" s="26"/>
      <c r="H1921" s="26"/>
      <c r="K1921" s="26"/>
      <c r="N1921" s="26"/>
      <c r="Q1921" s="26"/>
    </row>
    <row r="1922" spans="1:17" x14ac:dyDescent="0.25">
      <c r="A1922" s="27"/>
      <c r="B1922" s="26"/>
      <c r="E1922" s="26"/>
      <c r="H1922" s="26"/>
      <c r="K1922" s="26"/>
      <c r="N1922" s="26"/>
      <c r="Q1922" s="26"/>
    </row>
    <row r="1923" spans="1:17" x14ac:dyDescent="0.25">
      <c r="A1923" s="27"/>
      <c r="B1923" s="26"/>
      <c r="E1923" s="26"/>
      <c r="H1923" s="26"/>
      <c r="K1923" s="26"/>
      <c r="N1923" s="26"/>
      <c r="Q1923" s="26"/>
    </row>
    <row r="1924" spans="1:17" x14ac:dyDescent="0.25">
      <c r="A1924" s="27"/>
      <c r="B1924" s="26"/>
      <c r="E1924" s="26"/>
      <c r="H1924" s="26"/>
      <c r="K1924" s="26"/>
      <c r="N1924" s="26"/>
      <c r="Q1924" s="26"/>
    </row>
    <row r="1925" spans="1:17" x14ac:dyDescent="0.25">
      <c r="A1925" s="27"/>
      <c r="B1925" s="26"/>
      <c r="E1925" s="26"/>
      <c r="H1925" s="26"/>
      <c r="K1925" s="26"/>
      <c r="N1925" s="26"/>
      <c r="Q1925" s="26"/>
    </row>
    <row r="1926" spans="1:17" x14ac:dyDescent="0.25">
      <c r="A1926" s="27"/>
      <c r="B1926" s="26"/>
      <c r="E1926" s="26"/>
      <c r="H1926" s="26"/>
      <c r="K1926" s="26"/>
      <c r="N1926" s="26"/>
      <c r="Q1926" s="26"/>
    </row>
    <row r="1927" spans="1:17" x14ac:dyDescent="0.25">
      <c r="A1927" s="27"/>
      <c r="B1927" s="26"/>
      <c r="E1927" s="26"/>
      <c r="H1927" s="26"/>
      <c r="K1927" s="26"/>
      <c r="N1927" s="26"/>
      <c r="Q1927" s="26"/>
    </row>
    <row r="1928" spans="1:17" x14ac:dyDescent="0.25">
      <c r="A1928" s="27"/>
      <c r="B1928" s="26"/>
      <c r="E1928" s="26"/>
      <c r="H1928" s="26"/>
      <c r="K1928" s="26"/>
      <c r="N1928" s="26"/>
      <c r="Q1928" s="26"/>
    </row>
    <row r="1929" spans="1:17" x14ac:dyDescent="0.25">
      <c r="A1929" s="27"/>
      <c r="B1929" s="26"/>
      <c r="E1929" s="26"/>
      <c r="H1929" s="26"/>
      <c r="K1929" s="26"/>
      <c r="N1929" s="26"/>
      <c r="Q1929" s="26"/>
    </row>
    <row r="1930" spans="1:17" x14ac:dyDescent="0.25">
      <c r="A1930" s="27"/>
      <c r="B1930" s="26"/>
      <c r="E1930" s="26"/>
      <c r="H1930" s="26"/>
      <c r="K1930" s="26"/>
      <c r="N1930" s="26"/>
      <c r="Q1930" s="26"/>
    </row>
    <row r="1931" spans="1:17" x14ac:dyDescent="0.25">
      <c r="A1931" s="27"/>
      <c r="B1931" s="26"/>
      <c r="E1931" s="26"/>
      <c r="H1931" s="26"/>
      <c r="K1931" s="26"/>
      <c r="N1931" s="26"/>
      <c r="Q1931" s="26"/>
    </row>
    <row r="1932" spans="1:17" x14ac:dyDescent="0.25">
      <c r="A1932" s="27"/>
      <c r="B1932" s="26"/>
      <c r="E1932" s="26"/>
      <c r="H1932" s="26"/>
      <c r="K1932" s="26"/>
      <c r="N1932" s="26"/>
      <c r="Q1932" s="26"/>
    </row>
    <row r="1933" spans="1:17" x14ac:dyDescent="0.25">
      <c r="A1933" s="27"/>
      <c r="B1933" s="26"/>
      <c r="E1933" s="26"/>
      <c r="H1933" s="26"/>
      <c r="K1933" s="26"/>
      <c r="N1933" s="26"/>
      <c r="Q1933" s="26"/>
    </row>
    <row r="1934" spans="1:17" x14ac:dyDescent="0.25">
      <c r="A1934" s="27"/>
      <c r="B1934" s="26"/>
      <c r="E1934" s="26"/>
      <c r="H1934" s="26"/>
      <c r="K1934" s="26"/>
      <c r="N1934" s="26"/>
      <c r="Q1934" s="26"/>
    </row>
    <row r="1935" spans="1:17" x14ac:dyDescent="0.25">
      <c r="A1935" s="27"/>
      <c r="B1935" s="26"/>
      <c r="E1935" s="26"/>
      <c r="H1935" s="26"/>
      <c r="K1935" s="26"/>
      <c r="N1935" s="26"/>
      <c r="Q1935" s="26"/>
    </row>
    <row r="1936" spans="1:17" x14ac:dyDescent="0.25">
      <c r="A1936" s="27"/>
      <c r="B1936" s="26"/>
      <c r="E1936" s="26"/>
      <c r="H1936" s="26"/>
      <c r="K1936" s="26"/>
      <c r="N1936" s="26"/>
      <c r="Q1936" s="26"/>
    </row>
    <row r="1937" spans="1:17" x14ac:dyDescent="0.25">
      <c r="A1937" s="27"/>
      <c r="B1937" s="26"/>
      <c r="E1937" s="26"/>
      <c r="H1937" s="26"/>
      <c r="K1937" s="26"/>
      <c r="N1937" s="26"/>
      <c r="Q1937" s="26"/>
    </row>
    <row r="1938" spans="1:17" x14ac:dyDescent="0.25">
      <c r="A1938" s="27"/>
      <c r="B1938" s="26"/>
      <c r="E1938" s="26"/>
      <c r="H1938" s="26"/>
      <c r="K1938" s="26"/>
      <c r="N1938" s="26"/>
      <c r="Q1938" s="26"/>
    </row>
    <row r="1939" spans="1:17" x14ac:dyDescent="0.25">
      <c r="A1939" s="27"/>
      <c r="B1939" s="26"/>
      <c r="E1939" s="26"/>
      <c r="H1939" s="26"/>
      <c r="K1939" s="26"/>
      <c r="N1939" s="26"/>
      <c r="Q1939" s="26"/>
    </row>
    <row r="1940" spans="1:17" x14ac:dyDescent="0.25">
      <c r="A1940" s="27"/>
      <c r="B1940" s="26"/>
      <c r="E1940" s="26"/>
      <c r="H1940" s="26"/>
      <c r="K1940" s="26"/>
      <c r="N1940" s="26"/>
      <c r="Q1940" s="26"/>
    </row>
    <row r="1941" spans="1:17" x14ac:dyDescent="0.25">
      <c r="A1941" s="27"/>
      <c r="B1941" s="26"/>
      <c r="E1941" s="26"/>
      <c r="H1941" s="26"/>
      <c r="K1941" s="26"/>
      <c r="N1941" s="26"/>
      <c r="Q1941" s="26"/>
    </row>
    <row r="1942" spans="1:17" x14ac:dyDescent="0.25">
      <c r="A1942" s="27"/>
      <c r="B1942" s="26"/>
      <c r="E1942" s="26"/>
      <c r="H1942" s="26"/>
      <c r="K1942" s="26"/>
      <c r="N1942" s="26"/>
      <c r="Q1942" s="26"/>
    </row>
    <row r="1943" spans="1:17" x14ac:dyDescent="0.25">
      <c r="A1943" s="27"/>
      <c r="B1943" s="26"/>
      <c r="E1943" s="26"/>
      <c r="H1943" s="26"/>
      <c r="K1943" s="26"/>
      <c r="N1943" s="26"/>
      <c r="Q1943" s="26"/>
    </row>
    <row r="1944" spans="1:17" x14ac:dyDescent="0.25">
      <c r="A1944" s="27"/>
      <c r="B1944" s="26"/>
      <c r="E1944" s="26"/>
      <c r="H1944" s="26"/>
      <c r="K1944" s="26"/>
      <c r="N1944" s="26"/>
      <c r="Q1944" s="26"/>
    </row>
    <row r="1945" spans="1:17" x14ac:dyDescent="0.25">
      <c r="A1945" s="27"/>
      <c r="B1945" s="26"/>
      <c r="E1945" s="26"/>
      <c r="H1945" s="26"/>
      <c r="K1945" s="26"/>
      <c r="N1945" s="26"/>
      <c r="Q1945" s="26"/>
    </row>
    <row r="1946" spans="1:17" x14ac:dyDescent="0.25">
      <c r="A1946" s="27"/>
      <c r="B1946" s="26"/>
      <c r="E1946" s="26"/>
      <c r="H1946" s="26"/>
      <c r="K1946" s="26"/>
      <c r="N1946" s="26"/>
      <c r="Q1946" s="26"/>
    </row>
    <row r="1947" spans="1:17" x14ac:dyDescent="0.25">
      <c r="A1947" s="27"/>
      <c r="B1947" s="26"/>
      <c r="E1947" s="26"/>
      <c r="H1947" s="26"/>
      <c r="K1947" s="26"/>
      <c r="N1947" s="26"/>
      <c r="Q1947" s="26"/>
    </row>
    <row r="1948" spans="1:17" x14ac:dyDescent="0.25">
      <c r="A1948" s="27"/>
      <c r="B1948" s="26"/>
      <c r="E1948" s="26"/>
      <c r="H1948" s="26"/>
      <c r="K1948" s="26"/>
      <c r="N1948" s="26"/>
      <c r="Q1948" s="26"/>
    </row>
    <row r="1949" spans="1:17" x14ac:dyDescent="0.25">
      <c r="A1949" s="27"/>
      <c r="B1949" s="26"/>
      <c r="E1949" s="26"/>
      <c r="H1949" s="26"/>
      <c r="K1949" s="26"/>
      <c r="N1949" s="26"/>
      <c r="Q1949" s="26"/>
    </row>
    <row r="1950" spans="1:17" x14ac:dyDescent="0.25">
      <c r="A1950" s="27"/>
      <c r="B1950" s="26"/>
      <c r="E1950" s="26"/>
      <c r="H1950" s="26"/>
      <c r="K1950" s="26"/>
      <c r="N1950" s="26"/>
      <c r="Q1950" s="26"/>
    </row>
    <row r="1951" spans="1:17" x14ac:dyDescent="0.25">
      <c r="A1951" s="27"/>
      <c r="B1951" s="26"/>
      <c r="E1951" s="26"/>
      <c r="H1951" s="26"/>
      <c r="K1951" s="26"/>
      <c r="N1951" s="26"/>
      <c r="Q1951" s="26"/>
    </row>
    <row r="1952" spans="1:17" x14ac:dyDescent="0.25">
      <c r="A1952" s="27"/>
      <c r="B1952" s="26"/>
      <c r="E1952" s="26"/>
      <c r="H1952" s="26"/>
      <c r="K1952" s="26"/>
      <c r="N1952" s="26"/>
      <c r="Q1952" s="26"/>
    </row>
    <row r="1953" spans="1:17" x14ac:dyDescent="0.25">
      <c r="A1953" s="27"/>
      <c r="B1953" s="26"/>
      <c r="E1953" s="26"/>
      <c r="H1953" s="26"/>
      <c r="K1953" s="26"/>
      <c r="N1953" s="26"/>
      <c r="Q1953" s="26"/>
    </row>
    <row r="1954" spans="1:17" x14ac:dyDescent="0.25">
      <c r="A1954" s="27"/>
      <c r="B1954" s="26"/>
      <c r="E1954" s="26"/>
      <c r="H1954" s="26"/>
      <c r="K1954" s="26"/>
      <c r="N1954" s="26"/>
      <c r="Q1954" s="26"/>
    </row>
    <row r="1955" spans="1:17" x14ac:dyDescent="0.25">
      <c r="A1955" s="27"/>
      <c r="B1955" s="26"/>
      <c r="E1955" s="26"/>
      <c r="H1955" s="26"/>
      <c r="K1955" s="26"/>
      <c r="N1955" s="26"/>
      <c r="Q1955" s="26"/>
    </row>
    <row r="1956" spans="1:17" x14ac:dyDescent="0.25">
      <c r="A1956" s="27"/>
      <c r="B1956" s="26"/>
      <c r="E1956" s="26"/>
      <c r="H1956" s="26"/>
      <c r="K1956" s="26"/>
      <c r="N1956" s="26"/>
      <c r="Q1956" s="26"/>
    </row>
    <row r="1957" spans="1:17" x14ac:dyDescent="0.25">
      <c r="A1957" s="27"/>
      <c r="B1957" s="26"/>
      <c r="E1957" s="26"/>
      <c r="H1957" s="26"/>
      <c r="K1957" s="26"/>
      <c r="N1957" s="26"/>
      <c r="Q1957" s="26"/>
    </row>
    <row r="1958" spans="1:17" x14ac:dyDescent="0.25">
      <c r="A1958" s="27"/>
      <c r="B1958" s="26"/>
      <c r="E1958" s="26"/>
      <c r="H1958" s="26"/>
      <c r="K1958" s="26"/>
      <c r="N1958" s="26"/>
      <c r="Q1958" s="26"/>
    </row>
    <row r="1959" spans="1:17" x14ac:dyDescent="0.25">
      <c r="A1959" s="27"/>
      <c r="B1959" s="26"/>
      <c r="E1959" s="26"/>
      <c r="H1959" s="26"/>
      <c r="K1959" s="26"/>
      <c r="N1959" s="26"/>
      <c r="Q1959" s="26"/>
    </row>
    <row r="1960" spans="1:17" x14ac:dyDescent="0.25">
      <c r="A1960" s="27"/>
      <c r="B1960" s="26"/>
      <c r="E1960" s="26"/>
      <c r="H1960" s="26"/>
      <c r="K1960" s="26"/>
      <c r="N1960" s="26"/>
      <c r="Q1960" s="26"/>
    </row>
    <row r="1961" spans="1:17" x14ac:dyDescent="0.25">
      <c r="A1961" s="27"/>
      <c r="B1961" s="26"/>
      <c r="E1961" s="26"/>
      <c r="H1961" s="26"/>
      <c r="K1961" s="26"/>
      <c r="N1961" s="26"/>
      <c r="Q1961" s="26"/>
    </row>
    <row r="1962" spans="1:17" x14ac:dyDescent="0.25">
      <c r="A1962" s="27"/>
      <c r="B1962" s="26"/>
      <c r="E1962" s="26"/>
      <c r="H1962" s="26"/>
      <c r="K1962" s="26"/>
      <c r="N1962" s="26"/>
      <c r="Q1962" s="26"/>
    </row>
    <row r="1963" spans="1:17" x14ac:dyDescent="0.25">
      <c r="A1963" s="27"/>
      <c r="B1963" s="26"/>
      <c r="E1963" s="26"/>
      <c r="H1963" s="26"/>
      <c r="K1963" s="26"/>
      <c r="N1963" s="26"/>
      <c r="Q1963" s="26"/>
    </row>
    <row r="1964" spans="1:17" x14ac:dyDescent="0.25">
      <c r="A1964" s="27"/>
      <c r="B1964" s="26"/>
      <c r="E1964" s="26"/>
      <c r="H1964" s="26"/>
      <c r="K1964" s="26"/>
      <c r="N1964" s="26"/>
      <c r="Q1964" s="26"/>
    </row>
    <row r="1965" spans="1:17" x14ac:dyDescent="0.25">
      <c r="A1965" s="27"/>
      <c r="B1965" s="26"/>
      <c r="E1965" s="26"/>
      <c r="H1965" s="26"/>
      <c r="K1965" s="26"/>
      <c r="N1965" s="26"/>
      <c r="Q1965" s="26"/>
    </row>
    <row r="1966" spans="1:17" x14ac:dyDescent="0.25">
      <c r="A1966" s="27"/>
      <c r="B1966" s="26"/>
      <c r="E1966" s="26"/>
      <c r="H1966" s="26"/>
      <c r="K1966" s="26"/>
      <c r="N1966" s="26"/>
      <c r="Q1966" s="26"/>
    </row>
    <row r="1967" spans="1:17" x14ac:dyDescent="0.25">
      <c r="A1967" s="27"/>
      <c r="B1967" s="26"/>
      <c r="E1967" s="26"/>
      <c r="H1967" s="26"/>
      <c r="K1967" s="26"/>
      <c r="N1967" s="26"/>
      <c r="Q1967" s="26"/>
    </row>
    <row r="1968" spans="1:17" x14ac:dyDescent="0.25">
      <c r="A1968" s="27"/>
      <c r="B1968" s="26"/>
      <c r="E1968" s="26"/>
      <c r="H1968" s="26"/>
      <c r="K1968" s="26"/>
      <c r="N1968" s="26"/>
      <c r="Q1968" s="26"/>
    </row>
    <row r="1969" spans="1:17" x14ac:dyDescent="0.25">
      <c r="A1969" s="27"/>
      <c r="B1969" s="26"/>
      <c r="E1969" s="26"/>
      <c r="H1969" s="26"/>
      <c r="K1969" s="26"/>
      <c r="N1969" s="26"/>
      <c r="Q1969" s="26"/>
    </row>
    <row r="1970" spans="1:17" x14ac:dyDescent="0.25">
      <c r="A1970" s="27"/>
      <c r="B1970" s="26"/>
      <c r="E1970" s="26"/>
      <c r="H1970" s="26"/>
      <c r="K1970" s="26"/>
      <c r="N1970" s="26"/>
      <c r="Q1970" s="26"/>
    </row>
    <row r="1971" spans="1:17" x14ac:dyDescent="0.25">
      <c r="A1971" s="27"/>
      <c r="B1971" s="26"/>
      <c r="E1971" s="26"/>
      <c r="H1971" s="26"/>
      <c r="K1971" s="26"/>
      <c r="N1971" s="26"/>
      <c r="Q1971" s="26"/>
    </row>
    <row r="1972" spans="1:17" x14ac:dyDescent="0.25">
      <c r="A1972" s="27"/>
      <c r="B1972" s="26"/>
      <c r="E1972" s="26"/>
      <c r="H1972" s="26"/>
      <c r="K1972" s="26"/>
      <c r="N1972" s="26"/>
      <c r="Q1972" s="26"/>
    </row>
    <row r="1973" spans="1:17" x14ac:dyDescent="0.25">
      <c r="A1973" s="27"/>
      <c r="B1973" s="26"/>
      <c r="E1973" s="26"/>
      <c r="H1973" s="26"/>
      <c r="K1973" s="26"/>
      <c r="N1973" s="26"/>
      <c r="Q1973" s="26"/>
    </row>
    <row r="1974" spans="1:17" x14ac:dyDescent="0.25">
      <c r="A1974" s="27"/>
      <c r="B1974" s="26"/>
      <c r="E1974" s="26"/>
      <c r="H1974" s="26"/>
      <c r="K1974" s="26"/>
      <c r="N1974" s="26"/>
      <c r="Q1974" s="26"/>
    </row>
    <row r="1975" spans="1:17" x14ac:dyDescent="0.25">
      <c r="A1975" s="27"/>
      <c r="B1975" s="26"/>
      <c r="E1975" s="26"/>
      <c r="H1975" s="26"/>
      <c r="K1975" s="26"/>
      <c r="N1975" s="26"/>
      <c r="Q1975" s="26"/>
    </row>
    <row r="1976" spans="1:17" x14ac:dyDescent="0.25">
      <c r="A1976" s="27"/>
      <c r="B1976" s="26"/>
      <c r="E1976" s="26"/>
      <c r="H1976" s="26"/>
      <c r="K1976" s="26"/>
      <c r="N1976" s="26"/>
      <c r="Q1976" s="26"/>
    </row>
    <row r="1977" spans="1:17" x14ac:dyDescent="0.25">
      <c r="A1977" s="27"/>
      <c r="B1977" s="26"/>
      <c r="E1977" s="26"/>
      <c r="H1977" s="26"/>
      <c r="K1977" s="26"/>
      <c r="N1977" s="26"/>
      <c r="Q1977" s="26"/>
    </row>
    <row r="1978" spans="1:17" x14ac:dyDescent="0.25">
      <c r="A1978" s="27"/>
      <c r="B1978" s="26"/>
      <c r="E1978" s="26"/>
      <c r="H1978" s="26"/>
      <c r="K1978" s="26"/>
      <c r="N1978" s="26"/>
      <c r="Q1978" s="26"/>
    </row>
    <row r="1979" spans="1:17" x14ac:dyDescent="0.25">
      <c r="A1979" s="27"/>
      <c r="B1979" s="26"/>
      <c r="E1979" s="26"/>
      <c r="H1979" s="26"/>
      <c r="K1979" s="26"/>
      <c r="N1979" s="26"/>
      <c r="Q1979" s="26"/>
    </row>
    <row r="1980" spans="1:17" x14ac:dyDescent="0.25">
      <c r="A1980" s="27"/>
      <c r="B1980" s="26"/>
      <c r="E1980" s="26"/>
      <c r="H1980" s="26"/>
      <c r="K1980" s="26"/>
      <c r="N1980" s="26"/>
      <c r="Q1980" s="26"/>
    </row>
    <row r="1981" spans="1:17" x14ac:dyDescent="0.25">
      <c r="A1981" s="27"/>
      <c r="B1981" s="26"/>
      <c r="E1981" s="26"/>
      <c r="H1981" s="26"/>
      <c r="K1981" s="26"/>
      <c r="N1981" s="26"/>
      <c r="Q1981" s="26"/>
    </row>
    <row r="1982" spans="1:17" x14ac:dyDescent="0.25">
      <c r="A1982" s="27"/>
      <c r="B1982" s="26"/>
      <c r="E1982" s="26"/>
      <c r="H1982" s="26"/>
      <c r="K1982" s="26"/>
      <c r="N1982" s="26"/>
      <c r="Q1982" s="26"/>
    </row>
    <row r="1983" spans="1:17" x14ac:dyDescent="0.25">
      <c r="A1983" s="27"/>
      <c r="B1983" s="26"/>
      <c r="E1983" s="26"/>
      <c r="H1983" s="26"/>
      <c r="K1983" s="26"/>
      <c r="N1983" s="26"/>
      <c r="Q1983" s="26"/>
    </row>
    <row r="1984" spans="1:17" x14ac:dyDescent="0.25">
      <c r="A1984" s="27"/>
      <c r="B1984" s="26"/>
      <c r="E1984" s="26"/>
      <c r="H1984" s="26"/>
      <c r="K1984" s="26"/>
      <c r="N1984" s="26"/>
      <c r="Q1984" s="26"/>
    </row>
    <row r="1985" spans="1:17" x14ac:dyDescent="0.25">
      <c r="A1985" s="27"/>
      <c r="B1985" s="26"/>
      <c r="E1985" s="26"/>
      <c r="H1985" s="26"/>
      <c r="K1985" s="26"/>
      <c r="N1985" s="26"/>
      <c r="Q1985" s="26"/>
    </row>
    <row r="1986" spans="1:17" x14ac:dyDescent="0.25">
      <c r="A1986" s="27"/>
      <c r="B1986" s="26"/>
      <c r="E1986" s="26"/>
      <c r="H1986" s="26"/>
      <c r="K1986" s="26"/>
      <c r="N1986" s="26"/>
      <c r="Q1986" s="26"/>
    </row>
    <row r="1987" spans="1:17" x14ac:dyDescent="0.25">
      <c r="A1987" s="27"/>
      <c r="B1987" s="26"/>
      <c r="E1987" s="26"/>
      <c r="H1987" s="26"/>
      <c r="K1987" s="26"/>
      <c r="N1987" s="26"/>
      <c r="Q1987" s="26"/>
    </row>
    <row r="1988" spans="1:17" x14ac:dyDescent="0.25">
      <c r="A1988" s="27"/>
      <c r="B1988" s="26"/>
      <c r="E1988" s="26"/>
      <c r="H1988" s="26"/>
      <c r="K1988" s="26"/>
      <c r="N1988" s="26"/>
      <c r="Q1988" s="26"/>
    </row>
    <row r="1989" spans="1:17" x14ac:dyDescent="0.25">
      <c r="A1989" s="27"/>
      <c r="B1989" s="26"/>
      <c r="E1989" s="26"/>
      <c r="H1989" s="26"/>
      <c r="K1989" s="26"/>
      <c r="N1989" s="26"/>
      <c r="Q1989" s="26"/>
    </row>
    <row r="1990" spans="1:17" x14ac:dyDescent="0.25">
      <c r="A1990" s="27"/>
      <c r="B1990" s="26"/>
      <c r="E1990" s="26"/>
      <c r="H1990" s="26"/>
      <c r="K1990" s="26"/>
      <c r="N1990" s="26"/>
      <c r="Q1990" s="26"/>
    </row>
    <row r="1991" spans="1:17" x14ac:dyDescent="0.25">
      <c r="A1991" s="27"/>
      <c r="B1991" s="26"/>
      <c r="E1991" s="26"/>
      <c r="H1991" s="26"/>
      <c r="K1991" s="26"/>
      <c r="N1991" s="26"/>
      <c r="Q1991" s="26"/>
    </row>
    <row r="1992" spans="1:17" x14ac:dyDescent="0.25">
      <c r="A1992" s="27"/>
      <c r="B1992" s="26"/>
      <c r="E1992" s="26"/>
      <c r="H1992" s="26"/>
      <c r="K1992" s="26"/>
      <c r="N1992" s="26"/>
      <c r="Q1992" s="26"/>
    </row>
    <row r="1993" spans="1:17" x14ac:dyDescent="0.25">
      <c r="A1993" s="27"/>
      <c r="B1993" s="26"/>
      <c r="E1993" s="26"/>
      <c r="H1993" s="26"/>
      <c r="K1993" s="26"/>
      <c r="N1993" s="26"/>
      <c r="Q1993" s="26"/>
    </row>
    <row r="1994" spans="1:17" x14ac:dyDescent="0.25">
      <c r="A1994" s="27"/>
      <c r="B1994" s="26"/>
      <c r="E1994" s="26"/>
      <c r="H1994" s="26"/>
      <c r="K1994" s="26"/>
      <c r="N1994" s="26"/>
      <c r="Q1994" s="26"/>
    </row>
    <row r="1995" spans="1:17" x14ac:dyDescent="0.25">
      <c r="A1995" s="27"/>
      <c r="B1995" s="26"/>
      <c r="E1995" s="26"/>
      <c r="H1995" s="26"/>
      <c r="K1995" s="26"/>
      <c r="N1995" s="26"/>
      <c r="Q1995" s="26"/>
    </row>
    <row r="1996" spans="1:17" x14ac:dyDescent="0.25">
      <c r="A1996" s="27"/>
      <c r="B1996" s="26"/>
      <c r="E1996" s="26"/>
      <c r="H1996" s="26"/>
      <c r="K1996" s="26"/>
      <c r="N1996" s="26"/>
      <c r="Q1996" s="26"/>
    </row>
    <row r="1997" spans="1:17" x14ac:dyDescent="0.25">
      <c r="A1997" s="27"/>
      <c r="B1997" s="26"/>
      <c r="E1997" s="26"/>
      <c r="H1997" s="26"/>
      <c r="K1997" s="26"/>
      <c r="N1997" s="26"/>
      <c r="Q1997" s="26"/>
    </row>
    <row r="1998" spans="1:17" x14ac:dyDescent="0.25">
      <c r="A1998" s="27"/>
      <c r="B1998" s="26"/>
      <c r="E1998" s="26"/>
      <c r="H1998" s="26"/>
      <c r="K1998" s="26"/>
      <c r="N1998" s="26"/>
      <c r="Q1998" s="26"/>
    </row>
    <row r="1999" spans="1:17" x14ac:dyDescent="0.25">
      <c r="A1999" s="27"/>
      <c r="B1999" s="26"/>
      <c r="E1999" s="26"/>
      <c r="H1999" s="26"/>
      <c r="K1999" s="26"/>
      <c r="N1999" s="26"/>
      <c r="Q1999" s="26"/>
    </row>
    <row r="2000" spans="1:17" x14ac:dyDescent="0.25">
      <c r="A2000" s="27"/>
      <c r="B2000" s="26"/>
      <c r="E2000" s="26"/>
      <c r="H2000" s="26"/>
      <c r="K2000" s="26"/>
      <c r="N2000" s="26"/>
      <c r="Q2000" s="26"/>
    </row>
    <row r="2001" spans="1:17" x14ac:dyDescent="0.25">
      <c r="A2001" s="27"/>
      <c r="B2001" s="26"/>
      <c r="E2001" s="26"/>
      <c r="H2001" s="26"/>
      <c r="K2001" s="26"/>
      <c r="N2001" s="26"/>
      <c r="Q2001" s="26"/>
    </row>
    <row r="2002" spans="1:17" x14ac:dyDescent="0.25">
      <c r="A2002" s="27"/>
      <c r="B2002" s="26"/>
      <c r="E2002" s="26"/>
      <c r="H2002" s="26"/>
      <c r="K2002" s="26"/>
      <c r="N2002" s="26"/>
      <c r="Q2002" s="26"/>
    </row>
    <row r="2003" spans="1:17" x14ac:dyDescent="0.25">
      <c r="A2003" s="27"/>
      <c r="B2003" s="26"/>
      <c r="E2003" s="26"/>
      <c r="H2003" s="26"/>
      <c r="K2003" s="26"/>
      <c r="N2003" s="26"/>
      <c r="Q2003" s="26"/>
    </row>
    <row r="2004" spans="1:17" x14ac:dyDescent="0.25">
      <c r="A2004" s="27"/>
      <c r="B2004" s="26"/>
      <c r="E2004" s="26"/>
      <c r="H2004" s="26"/>
      <c r="K2004" s="26"/>
      <c r="N2004" s="26"/>
      <c r="Q2004" s="26"/>
    </row>
    <row r="2005" spans="1:17" x14ac:dyDescent="0.25">
      <c r="A2005" s="27"/>
      <c r="B2005" s="26"/>
      <c r="E2005" s="26"/>
      <c r="H2005" s="26"/>
      <c r="K2005" s="26"/>
      <c r="N2005" s="26"/>
      <c r="Q2005" s="26"/>
    </row>
    <row r="2006" spans="1:17" x14ac:dyDescent="0.25">
      <c r="A2006" s="27"/>
      <c r="B2006" s="26"/>
      <c r="E2006" s="26"/>
      <c r="H2006" s="26"/>
      <c r="K2006" s="26"/>
      <c r="N2006" s="26"/>
      <c r="Q2006" s="26"/>
    </row>
    <row r="2007" spans="1:17" x14ac:dyDescent="0.25">
      <c r="A2007" s="27"/>
      <c r="B2007" s="26"/>
      <c r="E2007" s="26"/>
      <c r="H2007" s="26"/>
      <c r="K2007" s="26"/>
      <c r="N2007" s="26"/>
      <c r="Q2007" s="26"/>
    </row>
    <row r="2008" spans="1:17" x14ac:dyDescent="0.25">
      <c r="A2008" s="27"/>
      <c r="B2008" s="26"/>
      <c r="E2008" s="26"/>
      <c r="H2008" s="26"/>
      <c r="K2008" s="26"/>
      <c r="N2008" s="26"/>
      <c r="Q2008" s="26"/>
    </row>
    <row r="2009" spans="1:17" x14ac:dyDescent="0.25">
      <c r="A2009" s="27"/>
      <c r="B2009" s="26"/>
      <c r="E2009" s="26"/>
      <c r="H2009" s="26"/>
      <c r="K2009" s="26"/>
      <c r="N2009" s="26"/>
      <c r="Q2009" s="26"/>
    </row>
    <row r="2010" spans="1:17" x14ac:dyDescent="0.25">
      <c r="A2010" s="27"/>
      <c r="B2010" s="26"/>
      <c r="E2010" s="26"/>
      <c r="H2010" s="26"/>
      <c r="K2010" s="26"/>
      <c r="N2010" s="26"/>
      <c r="Q2010" s="26"/>
    </row>
    <row r="2011" spans="1:17" x14ac:dyDescent="0.25">
      <c r="A2011" s="27"/>
      <c r="B2011" s="26"/>
      <c r="E2011" s="26"/>
      <c r="H2011" s="26"/>
      <c r="K2011" s="26"/>
      <c r="N2011" s="26"/>
      <c r="Q2011" s="26"/>
    </row>
    <row r="2012" spans="1:17" x14ac:dyDescent="0.25">
      <c r="A2012" s="27"/>
      <c r="B2012" s="26"/>
      <c r="E2012" s="26"/>
      <c r="H2012" s="26"/>
      <c r="K2012" s="26"/>
      <c r="N2012" s="26"/>
      <c r="Q2012" s="26"/>
    </row>
    <row r="2013" spans="1:17" x14ac:dyDescent="0.25">
      <c r="A2013" s="27"/>
      <c r="B2013" s="26"/>
      <c r="E2013" s="26"/>
      <c r="H2013" s="26"/>
      <c r="K2013" s="26"/>
      <c r="N2013" s="26"/>
      <c r="Q2013" s="26"/>
    </row>
    <row r="2014" spans="1:17" x14ac:dyDescent="0.25">
      <c r="A2014" s="27"/>
      <c r="B2014" s="26"/>
      <c r="E2014" s="26"/>
      <c r="H2014" s="26"/>
      <c r="K2014" s="26"/>
      <c r="N2014" s="26"/>
      <c r="Q2014" s="26"/>
    </row>
    <row r="2015" spans="1:17" x14ac:dyDescent="0.25">
      <c r="A2015" s="27"/>
      <c r="B2015" s="26"/>
      <c r="E2015" s="26"/>
      <c r="H2015" s="26"/>
      <c r="K2015" s="26"/>
      <c r="N2015" s="26"/>
      <c r="Q2015" s="26"/>
    </row>
    <row r="2016" spans="1:17" x14ac:dyDescent="0.25">
      <c r="A2016" s="27"/>
      <c r="B2016" s="26"/>
      <c r="E2016" s="26"/>
      <c r="H2016" s="26"/>
      <c r="K2016" s="26"/>
      <c r="N2016" s="26"/>
      <c r="Q2016" s="26"/>
    </row>
    <row r="2017" spans="1:17" x14ac:dyDescent="0.25">
      <c r="A2017" s="27"/>
      <c r="B2017" s="26"/>
      <c r="E2017" s="26"/>
      <c r="H2017" s="26"/>
      <c r="K2017" s="26"/>
      <c r="N2017" s="26"/>
      <c r="Q2017" s="26"/>
    </row>
    <row r="2018" spans="1:17" x14ac:dyDescent="0.25">
      <c r="A2018" s="27"/>
      <c r="B2018" s="26"/>
      <c r="E2018" s="26"/>
      <c r="H2018" s="26"/>
      <c r="K2018" s="26"/>
      <c r="N2018" s="26"/>
      <c r="Q2018" s="26"/>
    </row>
    <row r="2019" spans="1:17" x14ac:dyDescent="0.25">
      <c r="A2019" s="27"/>
      <c r="B2019" s="26"/>
      <c r="E2019" s="26"/>
      <c r="H2019" s="26"/>
      <c r="K2019" s="26"/>
      <c r="N2019" s="26"/>
      <c r="Q2019" s="26"/>
    </row>
    <row r="2020" spans="1:17" x14ac:dyDescent="0.25">
      <c r="A2020" s="27"/>
      <c r="B2020" s="26"/>
      <c r="E2020" s="26"/>
      <c r="H2020" s="26"/>
      <c r="K2020" s="26"/>
      <c r="N2020" s="26"/>
      <c r="Q2020" s="26"/>
    </row>
    <row r="2021" spans="1:17" x14ac:dyDescent="0.25">
      <c r="A2021" s="27"/>
      <c r="B2021" s="26"/>
      <c r="E2021" s="26"/>
      <c r="H2021" s="26"/>
      <c r="K2021" s="26"/>
      <c r="N2021" s="26"/>
      <c r="Q2021" s="26"/>
    </row>
    <row r="2022" spans="1:17" x14ac:dyDescent="0.25">
      <c r="A2022" s="27"/>
      <c r="B2022" s="26"/>
      <c r="E2022" s="26"/>
      <c r="H2022" s="26"/>
      <c r="K2022" s="26"/>
      <c r="N2022" s="26"/>
      <c r="Q2022" s="26"/>
    </row>
    <row r="2023" spans="1:17" x14ac:dyDescent="0.25">
      <c r="A2023" s="27"/>
      <c r="B2023" s="26"/>
      <c r="E2023" s="26"/>
      <c r="H2023" s="26"/>
      <c r="K2023" s="26"/>
      <c r="N2023" s="26"/>
      <c r="Q2023" s="26"/>
    </row>
    <row r="2024" spans="1:17" x14ac:dyDescent="0.25">
      <c r="A2024" s="27"/>
      <c r="B2024" s="26"/>
      <c r="E2024" s="26"/>
      <c r="H2024" s="26"/>
      <c r="K2024" s="26"/>
      <c r="N2024" s="26"/>
      <c r="Q2024" s="26"/>
    </row>
    <row r="2025" spans="1:17" x14ac:dyDescent="0.25">
      <c r="A2025" s="27"/>
      <c r="B2025" s="26"/>
      <c r="E2025" s="26"/>
      <c r="H2025" s="26"/>
      <c r="K2025" s="26"/>
      <c r="N2025" s="26"/>
      <c r="Q2025" s="26"/>
    </row>
    <row r="2026" spans="1:17" x14ac:dyDescent="0.25">
      <c r="A2026" s="27"/>
      <c r="B2026" s="26"/>
      <c r="E2026" s="26"/>
      <c r="H2026" s="26"/>
      <c r="K2026" s="26"/>
      <c r="N2026" s="26"/>
      <c r="Q2026" s="26"/>
    </row>
    <row r="2027" spans="1:17" x14ac:dyDescent="0.25">
      <c r="A2027" s="27"/>
      <c r="B2027" s="26"/>
      <c r="E2027" s="26"/>
      <c r="H2027" s="26"/>
      <c r="K2027" s="26"/>
      <c r="N2027" s="26"/>
      <c r="Q2027" s="26"/>
    </row>
    <row r="2028" spans="1:17" x14ac:dyDescent="0.25">
      <c r="A2028" s="27"/>
      <c r="B2028" s="26"/>
      <c r="E2028" s="26"/>
      <c r="H2028" s="26"/>
      <c r="K2028" s="26"/>
      <c r="N2028" s="26"/>
      <c r="Q2028" s="26"/>
    </row>
    <row r="2029" spans="1:17" x14ac:dyDescent="0.25">
      <c r="A2029" s="27"/>
      <c r="B2029" s="26"/>
      <c r="E2029" s="26"/>
      <c r="H2029" s="26"/>
      <c r="K2029" s="26"/>
      <c r="N2029" s="26"/>
      <c r="Q2029" s="26"/>
    </row>
    <row r="2030" spans="1:17" x14ac:dyDescent="0.25">
      <c r="A2030" s="27"/>
      <c r="B2030" s="26"/>
      <c r="E2030" s="26"/>
      <c r="H2030" s="26"/>
      <c r="K2030" s="26"/>
      <c r="N2030" s="26"/>
      <c r="Q2030" s="26"/>
    </row>
    <row r="2031" spans="1:17" x14ac:dyDescent="0.25">
      <c r="A2031" s="27"/>
      <c r="B2031" s="26"/>
      <c r="E2031" s="26"/>
      <c r="H2031" s="26"/>
      <c r="K2031" s="26"/>
      <c r="N2031" s="26"/>
      <c r="Q2031" s="26"/>
    </row>
    <row r="2032" spans="1:17" x14ac:dyDescent="0.25">
      <c r="A2032" s="27"/>
      <c r="B2032" s="26"/>
      <c r="E2032" s="26"/>
      <c r="H2032" s="26"/>
      <c r="K2032" s="26"/>
      <c r="N2032" s="26"/>
      <c r="Q2032" s="26"/>
    </row>
    <row r="2033" spans="1:17" x14ac:dyDescent="0.25">
      <c r="A2033" s="27"/>
      <c r="B2033" s="26"/>
      <c r="E2033" s="26"/>
      <c r="H2033" s="26"/>
      <c r="K2033" s="26"/>
      <c r="N2033" s="26"/>
      <c r="Q2033" s="26"/>
    </row>
    <row r="2034" spans="1:17" x14ac:dyDescent="0.25">
      <c r="A2034" s="27"/>
      <c r="B2034" s="26"/>
      <c r="E2034" s="26"/>
      <c r="H2034" s="26"/>
      <c r="K2034" s="26"/>
      <c r="N2034" s="26"/>
      <c r="Q2034" s="26"/>
    </row>
    <row r="2035" spans="1:17" x14ac:dyDescent="0.25">
      <c r="A2035" s="27"/>
      <c r="B2035" s="26"/>
      <c r="E2035" s="26"/>
      <c r="H2035" s="26"/>
      <c r="K2035" s="26"/>
      <c r="N2035" s="26"/>
      <c r="Q2035" s="26"/>
    </row>
    <row r="2036" spans="1:17" x14ac:dyDescent="0.25">
      <c r="A2036" s="27"/>
      <c r="B2036" s="26"/>
      <c r="E2036" s="26"/>
      <c r="H2036" s="26"/>
      <c r="K2036" s="26"/>
      <c r="N2036" s="26"/>
      <c r="Q2036" s="26"/>
    </row>
    <row r="2037" spans="1:17" x14ac:dyDescent="0.25">
      <c r="A2037" s="27"/>
      <c r="B2037" s="26"/>
      <c r="E2037" s="26"/>
      <c r="H2037" s="26"/>
      <c r="K2037" s="26"/>
      <c r="N2037" s="26"/>
      <c r="Q2037" s="26"/>
    </row>
    <row r="2038" spans="1:17" x14ac:dyDescent="0.25">
      <c r="A2038" s="27"/>
      <c r="B2038" s="26"/>
      <c r="E2038" s="26"/>
      <c r="H2038" s="26"/>
      <c r="K2038" s="26"/>
      <c r="N2038" s="26"/>
      <c r="Q2038" s="26"/>
    </row>
    <row r="2039" spans="1:17" x14ac:dyDescent="0.25">
      <c r="A2039" s="27"/>
      <c r="B2039" s="26"/>
      <c r="E2039" s="26"/>
      <c r="H2039" s="26"/>
      <c r="K2039" s="26"/>
      <c r="N2039" s="26"/>
      <c r="Q2039" s="26"/>
    </row>
    <row r="2040" spans="1:17" x14ac:dyDescent="0.25">
      <c r="A2040" s="27"/>
      <c r="B2040" s="26"/>
      <c r="E2040" s="26"/>
      <c r="H2040" s="26"/>
      <c r="K2040" s="26"/>
      <c r="N2040" s="26"/>
      <c r="Q2040" s="26"/>
    </row>
    <row r="2041" spans="1:17" x14ac:dyDescent="0.25">
      <c r="A2041" s="27"/>
      <c r="B2041" s="26"/>
      <c r="E2041" s="26"/>
      <c r="H2041" s="26"/>
      <c r="K2041" s="26"/>
      <c r="N2041" s="26"/>
      <c r="Q2041" s="26"/>
    </row>
    <row r="2042" spans="1:17" x14ac:dyDescent="0.25">
      <c r="A2042" s="27"/>
      <c r="B2042" s="26"/>
      <c r="E2042" s="26"/>
      <c r="H2042" s="26"/>
      <c r="K2042" s="26"/>
      <c r="N2042" s="26"/>
      <c r="Q2042" s="26"/>
    </row>
    <row r="2043" spans="1:17" x14ac:dyDescent="0.25">
      <c r="A2043" s="27"/>
      <c r="B2043" s="26"/>
      <c r="E2043" s="26"/>
      <c r="H2043" s="26"/>
      <c r="K2043" s="26"/>
      <c r="N2043" s="26"/>
      <c r="Q2043" s="26"/>
    </row>
    <row r="2044" spans="1:17" x14ac:dyDescent="0.25">
      <c r="A2044" s="27"/>
      <c r="B2044" s="26"/>
      <c r="E2044" s="26"/>
      <c r="H2044" s="26"/>
      <c r="K2044" s="26"/>
      <c r="N2044" s="26"/>
      <c r="Q2044" s="26"/>
    </row>
    <row r="2045" spans="1:17" x14ac:dyDescent="0.25">
      <c r="A2045" s="27"/>
      <c r="B2045" s="26"/>
      <c r="E2045" s="26"/>
      <c r="H2045" s="26"/>
      <c r="K2045" s="26"/>
      <c r="N2045" s="26"/>
      <c r="Q2045" s="26"/>
    </row>
    <row r="2046" spans="1:17" x14ac:dyDescent="0.25">
      <c r="A2046" s="27"/>
      <c r="B2046" s="26"/>
      <c r="E2046" s="26"/>
      <c r="H2046" s="26"/>
      <c r="K2046" s="26"/>
      <c r="N2046" s="26"/>
      <c r="Q2046" s="26"/>
    </row>
    <row r="2047" spans="1:17" x14ac:dyDescent="0.25">
      <c r="A2047" s="27"/>
      <c r="B2047" s="26"/>
      <c r="E2047" s="26"/>
      <c r="H2047" s="26"/>
      <c r="K2047" s="26"/>
      <c r="N2047" s="26"/>
      <c r="Q2047" s="26"/>
    </row>
    <row r="2048" spans="1:17" x14ac:dyDescent="0.25">
      <c r="A2048" s="27"/>
      <c r="B2048" s="26"/>
      <c r="E2048" s="26"/>
      <c r="H2048" s="26"/>
      <c r="K2048" s="26"/>
      <c r="N2048" s="26"/>
      <c r="Q2048" s="26"/>
    </row>
    <row r="2049" spans="1:17" x14ac:dyDescent="0.25">
      <c r="A2049" s="27"/>
      <c r="B2049" s="26"/>
      <c r="E2049" s="26"/>
      <c r="H2049" s="26"/>
      <c r="K2049" s="26"/>
      <c r="N2049" s="26"/>
      <c r="Q2049" s="26"/>
    </row>
    <row r="2050" spans="1:17" x14ac:dyDescent="0.25">
      <c r="A2050" s="27"/>
      <c r="B2050" s="26"/>
      <c r="E2050" s="26"/>
      <c r="H2050" s="26"/>
      <c r="K2050" s="26"/>
      <c r="N2050" s="26"/>
      <c r="Q2050" s="26"/>
    </row>
    <row r="2051" spans="1:17" x14ac:dyDescent="0.25">
      <c r="A2051" s="27"/>
      <c r="B2051" s="26"/>
      <c r="E2051" s="26"/>
      <c r="H2051" s="26"/>
      <c r="K2051" s="26"/>
      <c r="N2051" s="26"/>
      <c r="Q2051" s="26"/>
    </row>
    <row r="2052" spans="1:17" x14ac:dyDescent="0.25">
      <c r="A2052" s="27"/>
      <c r="B2052" s="26"/>
      <c r="E2052" s="26"/>
      <c r="H2052" s="26"/>
      <c r="K2052" s="26"/>
      <c r="N2052" s="26"/>
      <c r="Q2052" s="26"/>
    </row>
    <row r="2053" spans="1:17" x14ac:dyDescent="0.25">
      <c r="A2053" s="27"/>
      <c r="B2053" s="26"/>
      <c r="E2053" s="26"/>
      <c r="H2053" s="26"/>
      <c r="K2053" s="26"/>
      <c r="N2053" s="26"/>
      <c r="Q2053" s="26"/>
    </row>
    <row r="2054" spans="1:17" x14ac:dyDescent="0.25">
      <c r="A2054" s="27"/>
      <c r="B2054" s="26"/>
      <c r="E2054" s="26"/>
      <c r="H2054" s="26"/>
      <c r="K2054" s="26"/>
      <c r="N2054" s="26"/>
      <c r="Q2054" s="26"/>
    </row>
    <row r="2055" spans="1:17" x14ac:dyDescent="0.25">
      <c r="A2055" s="27"/>
      <c r="B2055" s="26"/>
      <c r="E2055" s="26"/>
      <c r="H2055" s="26"/>
      <c r="K2055" s="26"/>
      <c r="N2055" s="26"/>
      <c r="Q2055" s="26"/>
    </row>
    <row r="2056" spans="1:17" x14ac:dyDescent="0.25">
      <c r="A2056" s="27"/>
      <c r="B2056" s="26"/>
      <c r="E2056" s="26"/>
      <c r="H2056" s="26"/>
      <c r="K2056" s="26"/>
      <c r="N2056" s="26"/>
      <c r="Q2056" s="26"/>
    </row>
    <row r="2057" spans="1:17" x14ac:dyDescent="0.25">
      <c r="A2057" s="27"/>
      <c r="B2057" s="26"/>
      <c r="E2057" s="26"/>
      <c r="H2057" s="26"/>
      <c r="K2057" s="26"/>
      <c r="N2057" s="26"/>
      <c r="Q2057" s="26"/>
    </row>
    <row r="2058" spans="1:17" x14ac:dyDescent="0.25">
      <c r="A2058" s="27"/>
      <c r="B2058" s="26"/>
      <c r="E2058" s="26"/>
      <c r="H2058" s="26"/>
      <c r="K2058" s="26"/>
      <c r="N2058" s="26"/>
      <c r="Q2058" s="26"/>
    </row>
    <row r="2059" spans="1:17" x14ac:dyDescent="0.25">
      <c r="A2059" s="27"/>
      <c r="B2059" s="26"/>
      <c r="E2059" s="26"/>
      <c r="H2059" s="26"/>
      <c r="K2059" s="26"/>
      <c r="N2059" s="26"/>
      <c r="Q2059" s="26"/>
    </row>
    <row r="2060" spans="1:17" x14ac:dyDescent="0.25">
      <c r="A2060" s="27"/>
      <c r="B2060" s="26"/>
      <c r="E2060" s="26"/>
      <c r="H2060" s="26"/>
      <c r="K2060" s="26"/>
      <c r="N2060" s="26"/>
      <c r="Q2060" s="26"/>
    </row>
    <row r="2061" spans="1:17" x14ac:dyDescent="0.25">
      <c r="A2061" s="27"/>
      <c r="B2061" s="26"/>
      <c r="E2061" s="26"/>
      <c r="H2061" s="26"/>
      <c r="K2061" s="26"/>
      <c r="N2061" s="26"/>
      <c r="Q2061" s="26"/>
    </row>
    <row r="2062" spans="1:17" x14ac:dyDescent="0.25">
      <c r="A2062" s="27"/>
      <c r="B2062" s="26"/>
      <c r="E2062" s="26"/>
      <c r="H2062" s="26"/>
      <c r="K2062" s="26"/>
      <c r="N2062" s="26"/>
      <c r="Q2062" s="26"/>
    </row>
    <row r="2063" spans="1:17" x14ac:dyDescent="0.25">
      <c r="A2063" s="27"/>
      <c r="B2063" s="26"/>
      <c r="E2063" s="26"/>
      <c r="H2063" s="26"/>
      <c r="K2063" s="26"/>
      <c r="N2063" s="26"/>
      <c r="Q2063" s="26"/>
    </row>
    <row r="2064" spans="1:17" x14ac:dyDescent="0.25">
      <c r="A2064" s="27"/>
      <c r="B2064" s="26"/>
      <c r="E2064" s="26"/>
      <c r="H2064" s="26"/>
      <c r="K2064" s="26"/>
      <c r="N2064" s="26"/>
      <c r="Q2064" s="26"/>
    </row>
    <row r="2065" spans="1:17" x14ac:dyDescent="0.25">
      <c r="A2065" s="27"/>
      <c r="B2065" s="26"/>
      <c r="E2065" s="26"/>
      <c r="H2065" s="26"/>
      <c r="K2065" s="26"/>
      <c r="N2065" s="26"/>
      <c r="Q2065" s="26"/>
    </row>
    <row r="2066" spans="1:17" x14ac:dyDescent="0.25">
      <c r="A2066" s="27"/>
      <c r="B2066" s="26"/>
      <c r="E2066" s="26"/>
      <c r="H2066" s="26"/>
      <c r="K2066" s="26"/>
      <c r="N2066" s="26"/>
      <c r="Q2066" s="26"/>
    </row>
    <row r="2067" spans="1:17" x14ac:dyDescent="0.25">
      <c r="A2067" s="27"/>
      <c r="B2067" s="26"/>
      <c r="E2067" s="26"/>
      <c r="H2067" s="26"/>
      <c r="K2067" s="26"/>
      <c r="N2067" s="26"/>
      <c r="Q2067" s="26"/>
    </row>
    <row r="2068" spans="1:17" x14ac:dyDescent="0.25">
      <c r="A2068" s="27"/>
      <c r="B2068" s="26"/>
      <c r="E2068" s="26"/>
      <c r="H2068" s="26"/>
      <c r="K2068" s="26"/>
      <c r="N2068" s="26"/>
      <c r="Q2068" s="26"/>
    </row>
    <row r="2069" spans="1:17" x14ac:dyDescent="0.25">
      <c r="A2069" s="27"/>
      <c r="B2069" s="26"/>
      <c r="E2069" s="26"/>
      <c r="H2069" s="26"/>
      <c r="K2069" s="26"/>
      <c r="N2069" s="26"/>
      <c r="Q2069" s="26"/>
    </row>
    <row r="2070" spans="1:17" x14ac:dyDescent="0.25">
      <c r="A2070" s="27"/>
      <c r="B2070" s="26"/>
      <c r="E2070" s="26"/>
      <c r="H2070" s="26"/>
      <c r="K2070" s="26"/>
      <c r="N2070" s="26"/>
      <c r="Q2070" s="26"/>
    </row>
    <row r="2071" spans="1:17" x14ac:dyDescent="0.25">
      <c r="A2071" s="27"/>
      <c r="B2071" s="26"/>
      <c r="E2071" s="26"/>
      <c r="H2071" s="26"/>
      <c r="K2071" s="26"/>
      <c r="N2071" s="26"/>
      <c r="Q2071" s="26"/>
    </row>
    <row r="2072" spans="1:17" x14ac:dyDescent="0.25">
      <c r="A2072" s="27"/>
      <c r="B2072" s="26"/>
      <c r="E2072" s="26"/>
      <c r="H2072" s="26"/>
      <c r="K2072" s="26"/>
      <c r="N2072" s="26"/>
      <c r="Q2072" s="26"/>
    </row>
    <row r="2073" spans="1:17" x14ac:dyDescent="0.25">
      <c r="A2073" s="27"/>
      <c r="B2073" s="26"/>
      <c r="E2073" s="26"/>
      <c r="H2073" s="26"/>
      <c r="K2073" s="26"/>
      <c r="N2073" s="26"/>
      <c r="Q2073" s="26"/>
    </row>
    <row r="2074" spans="1:17" x14ac:dyDescent="0.25">
      <c r="A2074" s="27"/>
      <c r="B2074" s="26"/>
      <c r="E2074" s="26"/>
      <c r="H2074" s="26"/>
      <c r="K2074" s="26"/>
      <c r="N2074" s="26"/>
      <c r="Q2074" s="26"/>
    </row>
    <row r="2075" spans="1:17" x14ac:dyDescent="0.25">
      <c r="A2075" s="27"/>
      <c r="B2075" s="26"/>
      <c r="E2075" s="26"/>
      <c r="H2075" s="26"/>
      <c r="K2075" s="26"/>
      <c r="N2075" s="26"/>
      <c r="Q2075" s="26"/>
    </row>
    <row r="2076" spans="1:17" x14ac:dyDescent="0.25">
      <c r="A2076" s="27"/>
      <c r="B2076" s="26"/>
      <c r="E2076" s="26"/>
      <c r="H2076" s="26"/>
      <c r="K2076" s="26"/>
      <c r="N2076" s="26"/>
      <c r="Q2076" s="26"/>
    </row>
    <row r="2077" spans="1:17" x14ac:dyDescent="0.25">
      <c r="A2077" s="27"/>
      <c r="B2077" s="26"/>
      <c r="E2077" s="26"/>
      <c r="H2077" s="26"/>
      <c r="K2077" s="26"/>
      <c r="N2077" s="26"/>
      <c r="Q2077" s="26"/>
    </row>
    <row r="2078" spans="1:17" x14ac:dyDescent="0.25">
      <c r="A2078" s="27"/>
      <c r="B2078" s="26"/>
      <c r="E2078" s="26"/>
      <c r="H2078" s="26"/>
      <c r="K2078" s="26"/>
      <c r="N2078" s="26"/>
      <c r="Q2078" s="26"/>
    </row>
    <row r="2079" spans="1:17" x14ac:dyDescent="0.25">
      <c r="A2079" s="27"/>
      <c r="B2079" s="26"/>
      <c r="E2079" s="26"/>
      <c r="H2079" s="26"/>
      <c r="K2079" s="26"/>
      <c r="N2079" s="26"/>
      <c r="Q2079" s="26"/>
    </row>
    <row r="2080" spans="1:17" x14ac:dyDescent="0.25">
      <c r="A2080" s="27"/>
      <c r="B2080" s="26"/>
      <c r="E2080" s="26"/>
      <c r="H2080" s="26"/>
      <c r="K2080" s="26"/>
      <c r="N2080" s="26"/>
      <c r="Q2080" s="26"/>
    </row>
    <row r="2081" spans="1:17" x14ac:dyDescent="0.25">
      <c r="A2081" s="27"/>
      <c r="B2081" s="26"/>
      <c r="E2081" s="26"/>
      <c r="H2081" s="26"/>
      <c r="K2081" s="26"/>
      <c r="N2081" s="26"/>
      <c r="Q2081" s="26"/>
    </row>
    <row r="2082" spans="1:17" x14ac:dyDescent="0.25">
      <c r="A2082" s="27"/>
      <c r="B2082" s="26"/>
      <c r="E2082" s="26"/>
      <c r="H2082" s="26"/>
      <c r="K2082" s="26"/>
      <c r="N2082" s="26"/>
      <c r="Q2082" s="26"/>
    </row>
    <row r="2083" spans="1:17" x14ac:dyDescent="0.25">
      <c r="A2083" s="27"/>
      <c r="B2083" s="26"/>
      <c r="E2083" s="26"/>
      <c r="H2083" s="26"/>
      <c r="K2083" s="26"/>
      <c r="N2083" s="26"/>
      <c r="Q2083" s="26"/>
    </row>
    <row r="2084" spans="1:17" x14ac:dyDescent="0.25">
      <c r="A2084" s="27"/>
      <c r="B2084" s="26"/>
      <c r="E2084" s="26"/>
      <c r="H2084" s="26"/>
      <c r="K2084" s="26"/>
      <c r="N2084" s="26"/>
      <c r="Q2084" s="26"/>
    </row>
    <row r="2085" spans="1:17" x14ac:dyDescent="0.25">
      <c r="A2085" s="27"/>
      <c r="B2085" s="26"/>
      <c r="E2085" s="26"/>
      <c r="H2085" s="26"/>
      <c r="K2085" s="26"/>
      <c r="N2085" s="26"/>
      <c r="Q2085" s="26"/>
    </row>
    <row r="2086" spans="1:17" x14ac:dyDescent="0.25">
      <c r="A2086" s="27"/>
      <c r="B2086" s="26"/>
      <c r="E2086" s="26"/>
      <c r="H2086" s="26"/>
      <c r="K2086" s="26"/>
      <c r="N2086" s="26"/>
      <c r="Q2086" s="26"/>
    </row>
    <row r="2087" spans="1:17" x14ac:dyDescent="0.25">
      <c r="A2087" s="27"/>
      <c r="B2087" s="26"/>
      <c r="E2087" s="26"/>
      <c r="H2087" s="26"/>
      <c r="K2087" s="26"/>
      <c r="N2087" s="26"/>
      <c r="Q2087" s="26"/>
    </row>
    <row r="2088" spans="1:17" x14ac:dyDescent="0.25">
      <c r="A2088" s="27"/>
      <c r="B2088" s="26"/>
      <c r="E2088" s="26"/>
      <c r="H2088" s="26"/>
      <c r="K2088" s="26"/>
      <c r="N2088" s="26"/>
      <c r="Q2088" s="26"/>
    </row>
    <row r="2089" spans="1:17" x14ac:dyDescent="0.25">
      <c r="A2089" s="27"/>
      <c r="B2089" s="26"/>
      <c r="E2089" s="26"/>
      <c r="H2089" s="26"/>
      <c r="K2089" s="26"/>
      <c r="N2089" s="26"/>
      <c r="Q2089" s="26"/>
    </row>
    <row r="2090" spans="1:17" x14ac:dyDescent="0.25">
      <c r="A2090" s="27"/>
      <c r="B2090" s="26"/>
      <c r="E2090" s="26"/>
      <c r="H2090" s="26"/>
      <c r="K2090" s="26"/>
      <c r="N2090" s="26"/>
      <c r="Q2090" s="26"/>
    </row>
    <row r="2091" spans="1:17" x14ac:dyDescent="0.25">
      <c r="A2091" s="27"/>
      <c r="B2091" s="26"/>
      <c r="E2091" s="26"/>
      <c r="H2091" s="26"/>
      <c r="K2091" s="26"/>
      <c r="N2091" s="26"/>
      <c r="Q2091" s="26"/>
    </row>
    <row r="2092" spans="1:17" x14ac:dyDescent="0.25">
      <c r="A2092" s="27"/>
      <c r="B2092" s="26"/>
      <c r="E2092" s="26"/>
      <c r="H2092" s="26"/>
      <c r="K2092" s="26"/>
      <c r="N2092" s="26"/>
      <c r="Q2092" s="26"/>
    </row>
    <row r="2093" spans="1:17" x14ac:dyDescent="0.25">
      <c r="A2093" s="27"/>
      <c r="B2093" s="26"/>
      <c r="E2093" s="26"/>
      <c r="H2093" s="26"/>
      <c r="K2093" s="26"/>
      <c r="N2093" s="26"/>
      <c r="Q2093" s="26"/>
    </row>
    <row r="2094" spans="1:17" x14ac:dyDescent="0.25">
      <c r="A2094" s="27"/>
      <c r="B2094" s="26"/>
      <c r="E2094" s="26"/>
      <c r="H2094" s="26"/>
      <c r="K2094" s="26"/>
      <c r="N2094" s="26"/>
      <c r="Q2094" s="26"/>
    </row>
    <row r="2095" spans="1:17" x14ac:dyDescent="0.25">
      <c r="A2095" s="27"/>
      <c r="B2095" s="26"/>
      <c r="E2095" s="26"/>
      <c r="H2095" s="26"/>
      <c r="K2095" s="26"/>
      <c r="N2095" s="26"/>
      <c r="Q2095" s="26"/>
    </row>
    <row r="2096" spans="1:17" x14ac:dyDescent="0.25">
      <c r="A2096" s="27"/>
      <c r="B2096" s="26"/>
      <c r="E2096" s="26"/>
      <c r="H2096" s="26"/>
      <c r="K2096" s="26"/>
      <c r="N2096" s="26"/>
      <c r="Q2096" s="26"/>
    </row>
    <row r="2097" spans="1:17" x14ac:dyDescent="0.25">
      <c r="A2097" s="27"/>
      <c r="B2097" s="26"/>
      <c r="E2097" s="26"/>
      <c r="H2097" s="26"/>
      <c r="K2097" s="26"/>
      <c r="N2097" s="26"/>
      <c r="Q2097" s="26"/>
    </row>
    <row r="2098" spans="1:17" x14ac:dyDescent="0.25">
      <c r="A2098" s="27"/>
      <c r="B2098" s="26"/>
      <c r="E2098" s="26"/>
      <c r="H2098" s="26"/>
      <c r="K2098" s="26"/>
      <c r="N2098" s="26"/>
      <c r="Q2098" s="26"/>
    </row>
    <row r="2099" spans="1:17" x14ac:dyDescent="0.25">
      <c r="A2099" s="27"/>
      <c r="B2099" s="26"/>
      <c r="E2099" s="26"/>
      <c r="H2099" s="26"/>
      <c r="K2099" s="26"/>
      <c r="N2099" s="26"/>
      <c r="Q2099" s="26"/>
    </row>
    <row r="2100" spans="1:17" x14ac:dyDescent="0.25">
      <c r="A2100" s="27"/>
      <c r="B2100" s="26"/>
      <c r="E2100" s="26"/>
      <c r="H2100" s="26"/>
      <c r="K2100" s="26"/>
      <c r="N2100" s="26"/>
      <c r="Q2100" s="26"/>
    </row>
    <row r="2101" spans="1:17" x14ac:dyDescent="0.25">
      <c r="A2101" s="27"/>
      <c r="B2101" s="26"/>
      <c r="E2101" s="26"/>
      <c r="H2101" s="26"/>
      <c r="K2101" s="26"/>
      <c r="N2101" s="26"/>
      <c r="Q2101" s="26"/>
    </row>
    <row r="2102" spans="1:17" x14ac:dyDescent="0.25">
      <c r="A2102" s="27"/>
      <c r="B2102" s="26"/>
      <c r="E2102" s="26"/>
      <c r="H2102" s="26"/>
      <c r="K2102" s="26"/>
      <c r="N2102" s="26"/>
      <c r="Q2102" s="26"/>
    </row>
    <row r="2103" spans="1:17" x14ac:dyDescent="0.25">
      <c r="A2103" s="27"/>
      <c r="B2103" s="26"/>
      <c r="E2103" s="26"/>
      <c r="H2103" s="26"/>
      <c r="K2103" s="26"/>
      <c r="N2103" s="26"/>
      <c r="Q2103" s="26"/>
    </row>
    <row r="2104" spans="1:17" x14ac:dyDescent="0.25">
      <c r="A2104" s="27"/>
      <c r="B2104" s="26"/>
      <c r="E2104" s="26"/>
      <c r="H2104" s="26"/>
      <c r="K2104" s="26"/>
      <c r="N2104" s="26"/>
      <c r="Q2104" s="26"/>
    </row>
    <row r="2105" spans="1:17" x14ac:dyDescent="0.25">
      <c r="A2105" s="27"/>
      <c r="B2105" s="26"/>
      <c r="E2105" s="26"/>
      <c r="H2105" s="26"/>
      <c r="K2105" s="26"/>
      <c r="N2105" s="26"/>
      <c r="Q2105" s="26"/>
    </row>
    <row r="2106" spans="1:17" x14ac:dyDescent="0.25">
      <c r="A2106" s="27"/>
      <c r="B2106" s="26"/>
      <c r="E2106" s="26"/>
      <c r="H2106" s="26"/>
      <c r="K2106" s="26"/>
      <c r="N2106" s="26"/>
      <c r="Q2106" s="26"/>
    </row>
    <row r="2107" spans="1:17" x14ac:dyDescent="0.25">
      <c r="A2107" s="27"/>
      <c r="B2107" s="26"/>
      <c r="E2107" s="26"/>
      <c r="H2107" s="26"/>
      <c r="K2107" s="26"/>
      <c r="N2107" s="26"/>
      <c r="Q2107" s="26"/>
    </row>
    <row r="2108" spans="1:17" x14ac:dyDescent="0.25">
      <c r="A2108" s="27"/>
      <c r="B2108" s="26"/>
      <c r="E2108" s="26"/>
      <c r="H2108" s="26"/>
      <c r="K2108" s="26"/>
      <c r="N2108" s="26"/>
      <c r="Q2108" s="26"/>
    </row>
    <row r="2109" spans="1:17" x14ac:dyDescent="0.25">
      <c r="A2109" s="27"/>
      <c r="B2109" s="26"/>
      <c r="E2109" s="26"/>
      <c r="H2109" s="26"/>
      <c r="K2109" s="26"/>
      <c r="N2109" s="26"/>
      <c r="Q2109" s="26"/>
    </row>
    <row r="2110" spans="1:17" x14ac:dyDescent="0.25">
      <c r="A2110" s="27"/>
      <c r="B2110" s="26"/>
      <c r="E2110" s="26"/>
      <c r="H2110" s="26"/>
      <c r="K2110" s="26"/>
      <c r="N2110" s="26"/>
      <c r="Q2110" s="26"/>
    </row>
    <row r="2111" spans="1:17" x14ac:dyDescent="0.25">
      <c r="A2111" s="27"/>
      <c r="B2111" s="26"/>
      <c r="E2111" s="26"/>
      <c r="H2111" s="26"/>
      <c r="K2111" s="26"/>
      <c r="N2111" s="26"/>
      <c r="Q2111" s="26"/>
    </row>
    <row r="2112" spans="1:17" x14ac:dyDescent="0.25">
      <c r="A2112" s="27"/>
      <c r="B2112" s="26"/>
      <c r="E2112" s="26"/>
      <c r="H2112" s="26"/>
      <c r="K2112" s="26"/>
      <c r="N2112" s="26"/>
      <c r="Q2112" s="26"/>
    </row>
    <row r="2113" spans="1:17" x14ac:dyDescent="0.25">
      <c r="A2113" s="27"/>
      <c r="B2113" s="26"/>
      <c r="E2113" s="26"/>
      <c r="H2113" s="26"/>
      <c r="K2113" s="26"/>
      <c r="N2113" s="26"/>
      <c r="Q2113" s="26"/>
    </row>
    <row r="2114" spans="1:17" x14ac:dyDescent="0.25">
      <c r="A2114" s="27"/>
      <c r="B2114" s="26"/>
      <c r="E2114" s="26"/>
      <c r="H2114" s="26"/>
      <c r="K2114" s="26"/>
      <c r="N2114" s="26"/>
      <c r="Q2114" s="26"/>
    </row>
    <row r="2115" spans="1:17" x14ac:dyDescent="0.25">
      <c r="A2115" s="27"/>
      <c r="B2115" s="26"/>
      <c r="E2115" s="26"/>
      <c r="H2115" s="26"/>
      <c r="K2115" s="26"/>
      <c r="N2115" s="26"/>
      <c r="Q2115" s="26"/>
    </row>
    <row r="2116" spans="1:17" x14ac:dyDescent="0.25">
      <c r="A2116" s="27"/>
      <c r="B2116" s="26"/>
      <c r="E2116" s="26"/>
      <c r="H2116" s="26"/>
      <c r="K2116" s="26"/>
      <c r="N2116" s="26"/>
      <c r="Q2116" s="26"/>
    </row>
    <row r="2117" spans="1:17" x14ac:dyDescent="0.25">
      <c r="A2117" s="27"/>
      <c r="B2117" s="26"/>
      <c r="E2117" s="26"/>
      <c r="H2117" s="26"/>
      <c r="K2117" s="26"/>
      <c r="N2117" s="26"/>
      <c r="Q2117" s="26"/>
    </row>
    <row r="2118" spans="1:17" x14ac:dyDescent="0.25">
      <c r="A2118" s="27"/>
      <c r="B2118" s="26"/>
      <c r="E2118" s="26"/>
      <c r="H2118" s="26"/>
      <c r="K2118" s="26"/>
      <c r="N2118" s="26"/>
      <c r="Q2118" s="26"/>
    </row>
    <row r="2119" spans="1:17" x14ac:dyDescent="0.25">
      <c r="A2119" s="27"/>
      <c r="B2119" s="26"/>
      <c r="E2119" s="26"/>
      <c r="H2119" s="26"/>
      <c r="K2119" s="26"/>
      <c r="N2119" s="26"/>
      <c r="Q2119" s="26"/>
    </row>
    <row r="2120" spans="1:17" x14ac:dyDescent="0.25">
      <c r="A2120" s="27"/>
      <c r="B2120" s="26"/>
      <c r="E2120" s="26"/>
      <c r="H2120" s="26"/>
      <c r="K2120" s="26"/>
      <c r="N2120" s="26"/>
      <c r="Q2120" s="26"/>
    </row>
    <row r="2121" spans="1:17" x14ac:dyDescent="0.25">
      <c r="A2121" s="27"/>
      <c r="B2121" s="26"/>
      <c r="E2121" s="26"/>
      <c r="H2121" s="26"/>
      <c r="K2121" s="26"/>
      <c r="N2121" s="26"/>
      <c r="Q2121" s="26"/>
    </row>
    <row r="2122" spans="1:17" x14ac:dyDescent="0.25">
      <c r="A2122" s="27"/>
      <c r="B2122" s="26"/>
      <c r="E2122" s="26"/>
      <c r="H2122" s="26"/>
      <c r="K2122" s="26"/>
      <c r="N2122" s="26"/>
      <c r="Q2122" s="26"/>
    </row>
    <row r="2123" spans="1:17" x14ac:dyDescent="0.25">
      <c r="A2123" s="27"/>
      <c r="B2123" s="26"/>
      <c r="E2123" s="26"/>
      <c r="H2123" s="26"/>
      <c r="K2123" s="26"/>
      <c r="N2123" s="26"/>
      <c r="Q2123" s="26"/>
    </row>
    <row r="2124" spans="1:17" x14ac:dyDescent="0.25">
      <c r="A2124" s="27"/>
      <c r="B2124" s="26"/>
      <c r="E2124" s="26"/>
      <c r="H2124" s="26"/>
      <c r="K2124" s="26"/>
      <c r="N2124" s="26"/>
      <c r="Q2124" s="26"/>
    </row>
    <row r="2125" spans="1:17" x14ac:dyDescent="0.25">
      <c r="A2125" s="27"/>
      <c r="B2125" s="26"/>
      <c r="E2125" s="26"/>
      <c r="H2125" s="26"/>
      <c r="K2125" s="26"/>
      <c r="N2125" s="26"/>
      <c r="Q2125" s="26"/>
    </row>
    <row r="2126" spans="1:17" x14ac:dyDescent="0.25">
      <c r="A2126" s="27"/>
      <c r="B2126" s="26"/>
      <c r="E2126" s="26"/>
      <c r="H2126" s="26"/>
      <c r="K2126" s="26"/>
      <c r="N2126" s="26"/>
      <c r="Q2126" s="26"/>
    </row>
    <row r="2127" spans="1:17" x14ac:dyDescent="0.25">
      <c r="A2127" s="27"/>
      <c r="B2127" s="26"/>
      <c r="E2127" s="26"/>
      <c r="H2127" s="26"/>
      <c r="K2127" s="26"/>
      <c r="N2127" s="26"/>
      <c r="Q2127" s="26"/>
    </row>
    <row r="2128" spans="1:17" x14ac:dyDescent="0.25">
      <c r="A2128" s="27"/>
      <c r="B2128" s="26"/>
      <c r="E2128" s="26"/>
      <c r="H2128" s="26"/>
      <c r="K2128" s="26"/>
      <c r="N2128" s="26"/>
      <c r="Q2128" s="26"/>
    </row>
    <row r="2129" spans="1:17" x14ac:dyDescent="0.25">
      <c r="A2129" s="27"/>
      <c r="B2129" s="26"/>
      <c r="E2129" s="26"/>
      <c r="H2129" s="26"/>
      <c r="K2129" s="26"/>
      <c r="N2129" s="26"/>
      <c r="Q2129" s="26"/>
    </row>
    <row r="2130" spans="1:17" x14ac:dyDescent="0.25">
      <c r="A2130" s="27"/>
      <c r="B2130" s="26"/>
      <c r="E2130" s="26"/>
      <c r="H2130" s="26"/>
      <c r="K2130" s="26"/>
      <c r="N2130" s="26"/>
      <c r="Q2130" s="26"/>
    </row>
    <row r="2131" spans="1:17" x14ac:dyDescent="0.25">
      <c r="A2131" s="27"/>
      <c r="B2131" s="26"/>
      <c r="E2131" s="26"/>
      <c r="H2131" s="26"/>
      <c r="K2131" s="26"/>
      <c r="N2131" s="26"/>
      <c r="Q2131" s="26"/>
    </row>
    <row r="2132" spans="1:17" x14ac:dyDescent="0.25">
      <c r="A2132" s="27"/>
      <c r="B2132" s="26"/>
      <c r="E2132" s="26"/>
      <c r="H2132" s="26"/>
      <c r="K2132" s="26"/>
      <c r="N2132" s="26"/>
      <c r="Q2132" s="26"/>
    </row>
    <row r="2133" spans="1:17" x14ac:dyDescent="0.25">
      <c r="A2133" s="27"/>
      <c r="B2133" s="26"/>
      <c r="E2133" s="26"/>
      <c r="H2133" s="26"/>
      <c r="K2133" s="26"/>
      <c r="N2133" s="26"/>
      <c r="Q2133" s="26"/>
    </row>
    <row r="2134" spans="1:17" x14ac:dyDescent="0.25">
      <c r="A2134" s="27"/>
      <c r="B2134" s="26"/>
      <c r="E2134" s="26"/>
      <c r="H2134" s="26"/>
      <c r="K2134" s="26"/>
      <c r="N2134" s="26"/>
      <c r="Q2134" s="26"/>
    </row>
    <row r="2135" spans="1:17" x14ac:dyDescent="0.25">
      <c r="A2135" s="27"/>
      <c r="B2135" s="26"/>
      <c r="E2135" s="26"/>
      <c r="H2135" s="26"/>
      <c r="K2135" s="26"/>
      <c r="N2135" s="26"/>
      <c r="Q2135" s="26"/>
    </row>
    <row r="2136" spans="1:17" x14ac:dyDescent="0.25">
      <c r="A2136" s="27"/>
      <c r="B2136" s="26"/>
      <c r="E2136" s="26"/>
      <c r="H2136" s="26"/>
      <c r="K2136" s="26"/>
      <c r="N2136" s="26"/>
      <c r="Q2136" s="26"/>
    </row>
    <row r="2137" spans="1:17" x14ac:dyDescent="0.25">
      <c r="A2137" s="27"/>
      <c r="B2137" s="26"/>
      <c r="E2137" s="26"/>
      <c r="H2137" s="26"/>
      <c r="K2137" s="26"/>
      <c r="N2137" s="26"/>
      <c r="Q2137" s="26"/>
    </row>
    <row r="2138" spans="1:17" x14ac:dyDescent="0.25">
      <c r="A2138" s="27"/>
      <c r="B2138" s="26"/>
      <c r="E2138" s="26"/>
      <c r="H2138" s="26"/>
      <c r="K2138" s="26"/>
      <c r="N2138" s="26"/>
      <c r="Q2138" s="26"/>
    </row>
    <row r="2139" spans="1:17" x14ac:dyDescent="0.25">
      <c r="A2139" s="27"/>
      <c r="B2139" s="26"/>
      <c r="E2139" s="26"/>
      <c r="H2139" s="26"/>
      <c r="K2139" s="26"/>
      <c r="N2139" s="26"/>
      <c r="Q2139" s="26"/>
    </row>
    <row r="2140" spans="1:17" x14ac:dyDescent="0.25">
      <c r="A2140" s="27"/>
      <c r="B2140" s="26"/>
      <c r="E2140" s="26"/>
      <c r="H2140" s="26"/>
      <c r="K2140" s="26"/>
      <c r="N2140" s="26"/>
      <c r="Q2140" s="26"/>
    </row>
    <row r="2141" spans="1:17" x14ac:dyDescent="0.25">
      <c r="A2141" s="27"/>
      <c r="B2141" s="26"/>
      <c r="E2141" s="26"/>
      <c r="H2141" s="26"/>
      <c r="K2141" s="26"/>
      <c r="N2141" s="26"/>
      <c r="Q2141" s="26"/>
    </row>
    <row r="2142" spans="1:17" x14ac:dyDescent="0.25">
      <c r="A2142" s="27"/>
      <c r="B2142" s="26"/>
      <c r="E2142" s="26"/>
      <c r="H2142" s="26"/>
      <c r="K2142" s="26"/>
      <c r="N2142" s="26"/>
      <c r="Q2142" s="26"/>
    </row>
    <row r="2143" spans="1:17" x14ac:dyDescent="0.25">
      <c r="A2143" s="27"/>
      <c r="B2143" s="26"/>
      <c r="E2143" s="26"/>
      <c r="H2143" s="26"/>
      <c r="K2143" s="26"/>
      <c r="N2143" s="26"/>
      <c r="Q2143" s="26"/>
    </row>
    <row r="2144" spans="1:17" x14ac:dyDescent="0.25">
      <c r="A2144" s="27"/>
      <c r="B2144" s="26"/>
      <c r="E2144" s="26"/>
      <c r="H2144" s="26"/>
      <c r="K2144" s="26"/>
      <c r="N2144" s="26"/>
      <c r="Q2144" s="26"/>
    </row>
    <row r="2145" spans="1:17" x14ac:dyDescent="0.25">
      <c r="A2145" s="27"/>
      <c r="B2145" s="26"/>
      <c r="E2145" s="26"/>
      <c r="H2145" s="26"/>
      <c r="K2145" s="26"/>
      <c r="N2145" s="26"/>
      <c r="Q2145" s="26"/>
    </row>
    <row r="2146" spans="1:17" x14ac:dyDescent="0.25">
      <c r="A2146" s="27"/>
      <c r="B2146" s="26"/>
      <c r="E2146" s="26"/>
      <c r="H2146" s="26"/>
      <c r="K2146" s="26"/>
      <c r="N2146" s="26"/>
      <c r="Q2146" s="26"/>
    </row>
    <row r="2147" spans="1:17" x14ac:dyDescent="0.25">
      <c r="A2147" s="27"/>
      <c r="B2147" s="26"/>
      <c r="E2147" s="26"/>
      <c r="H2147" s="26"/>
      <c r="K2147" s="26"/>
      <c r="N2147" s="26"/>
      <c r="Q2147" s="26"/>
    </row>
    <row r="2148" spans="1:17" x14ac:dyDescent="0.25">
      <c r="A2148" s="27"/>
      <c r="B2148" s="26"/>
      <c r="E2148" s="26"/>
      <c r="H2148" s="26"/>
      <c r="K2148" s="26"/>
      <c r="N2148" s="26"/>
      <c r="Q2148" s="26"/>
    </row>
    <row r="2149" spans="1:17" x14ac:dyDescent="0.25">
      <c r="A2149" s="27"/>
      <c r="B2149" s="26"/>
      <c r="E2149" s="26"/>
      <c r="H2149" s="26"/>
      <c r="K2149" s="26"/>
      <c r="N2149" s="26"/>
      <c r="Q2149" s="26"/>
    </row>
    <row r="2150" spans="1:17" x14ac:dyDescent="0.25">
      <c r="A2150" s="27"/>
      <c r="B2150" s="26"/>
      <c r="E2150" s="26"/>
      <c r="H2150" s="26"/>
      <c r="K2150" s="26"/>
      <c r="N2150" s="26"/>
      <c r="Q2150" s="26"/>
    </row>
    <row r="2151" spans="1:17" x14ac:dyDescent="0.25">
      <c r="A2151" s="27"/>
      <c r="B2151" s="26"/>
      <c r="E2151" s="26"/>
      <c r="H2151" s="26"/>
      <c r="K2151" s="26"/>
      <c r="N2151" s="26"/>
      <c r="Q2151" s="26"/>
    </row>
    <row r="2152" spans="1:17" x14ac:dyDescent="0.25">
      <c r="A2152" s="27"/>
      <c r="B2152" s="26"/>
      <c r="E2152" s="26"/>
      <c r="H2152" s="26"/>
      <c r="K2152" s="26"/>
      <c r="N2152" s="26"/>
      <c r="Q2152" s="26"/>
    </row>
    <row r="2153" spans="1:17" x14ac:dyDescent="0.25">
      <c r="A2153" s="27"/>
      <c r="B2153" s="26"/>
      <c r="E2153" s="26"/>
      <c r="H2153" s="26"/>
      <c r="K2153" s="26"/>
      <c r="N2153" s="26"/>
      <c r="Q2153" s="26"/>
    </row>
    <row r="2154" spans="1:17" x14ac:dyDescent="0.25">
      <c r="A2154" s="27"/>
      <c r="B2154" s="26"/>
      <c r="E2154" s="26"/>
      <c r="H2154" s="26"/>
      <c r="K2154" s="26"/>
      <c r="N2154" s="26"/>
      <c r="Q2154" s="26"/>
    </row>
    <row r="2155" spans="1:17" x14ac:dyDescent="0.25">
      <c r="A2155" s="27"/>
      <c r="B2155" s="26"/>
      <c r="E2155" s="26"/>
      <c r="H2155" s="26"/>
      <c r="K2155" s="26"/>
      <c r="N2155" s="26"/>
      <c r="Q2155" s="26"/>
    </row>
    <row r="2156" spans="1:17" x14ac:dyDescent="0.25">
      <c r="A2156" s="27"/>
      <c r="B2156" s="26"/>
      <c r="E2156" s="26"/>
      <c r="H2156" s="26"/>
      <c r="K2156" s="26"/>
      <c r="N2156" s="26"/>
      <c r="Q2156" s="26"/>
    </row>
    <row r="2157" spans="1:17" x14ac:dyDescent="0.25">
      <c r="A2157" s="27"/>
      <c r="B2157" s="26"/>
      <c r="E2157" s="26"/>
      <c r="H2157" s="26"/>
      <c r="K2157" s="26"/>
      <c r="N2157" s="26"/>
      <c r="Q2157" s="26"/>
    </row>
    <row r="2158" spans="1:17" x14ac:dyDescent="0.25">
      <c r="A2158" s="27"/>
      <c r="B2158" s="26"/>
      <c r="E2158" s="26"/>
      <c r="H2158" s="26"/>
      <c r="K2158" s="26"/>
      <c r="N2158" s="26"/>
      <c r="Q2158" s="26"/>
    </row>
    <row r="2159" spans="1:17" x14ac:dyDescent="0.25">
      <c r="A2159" s="27"/>
      <c r="B2159" s="26"/>
      <c r="E2159" s="26"/>
      <c r="H2159" s="26"/>
      <c r="K2159" s="26"/>
      <c r="N2159" s="26"/>
      <c r="Q2159" s="26"/>
    </row>
    <row r="2160" spans="1:17" x14ac:dyDescent="0.25">
      <c r="A2160" s="27"/>
      <c r="B2160" s="26"/>
      <c r="E2160" s="26"/>
      <c r="H2160" s="26"/>
      <c r="K2160" s="26"/>
      <c r="N2160" s="26"/>
      <c r="Q2160" s="26"/>
    </row>
    <row r="2161" spans="1:17" x14ac:dyDescent="0.25">
      <c r="A2161" s="27"/>
      <c r="B2161" s="26"/>
      <c r="E2161" s="26"/>
      <c r="H2161" s="26"/>
      <c r="K2161" s="26"/>
      <c r="N2161" s="26"/>
      <c r="Q2161" s="26"/>
    </row>
    <row r="2162" spans="1:17" x14ac:dyDescent="0.25">
      <c r="A2162" s="27"/>
      <c r="B2162" s="26"/>
      <c r="E2162" s="26"/>
      <c r="H2162" s="26"/>
      <c r="K2162" s="26"/>
      <c r="N2162" s="26"/>
      <c r="Q2162" s="26"/>
    </row>
    <row r="2163" spans="1:17" x14ac:dyDescent="0.25">
      <c r="A2163" s="27"/>
      <c r="B2163" s="26"/>
      <c r="E2163" s="26"/>
      <c r="H2163" s="26"/>
      <c r="K2163" s="26"/>
      <c r="N2163" s="26"/>
      <c r="Q2163" s="26"/>
    </row>
    <row r="2164" spans="1:17" x14ac:dyDescent="0.25">
      <c r="A2164" s="27"/>
      <c r="B2164" s="26"/>
      <c r="E2164" s="26"/>
      <c r="H2164" s="26"/>
      <c r="K2164" s="26"/>
      <c r="N2164" s="26"/>
      <c r="Q2164" s="26"/>
    </row>
    <row r="2165" spans="1:17" x14ac:dyDescent="0.25">
      <c r="A2165" s="27"/>
      <c r="B2165" s="26"/>
      <c r="E2165" s="26"/>
      <c r="H2165" s="26"/>
      <c r="K2165" s="26"/>
      <c r="N2165" s="26"/>
      <c r="Q2165" s="26"/>
    </row>
    <row r="2166" spans="1:17" x14ac:dyDescent="0.25">
      <c r="A2166" s="27"/>
      <c r="B2166" s="26"/>
      <c r="E2166" s="26"/>
      <c r="H2166" s="26"/>
      <c r="K2166" s="26"/>
      <c r="N2166" s="26"/>
      <c r="Q2166" s="26"/>
    </row>
    <row r="2167" spans="1:17" x14ac:dyDescent="0.25">
      <c r="A2167" s="27"/>
      <c r="B2167" s="26"/>
      <c r="E2167" s="26"/>
      <c r="H2167" s="26"/>
      <c r="K2167" s="26"/>
      <c r="N2167" s="26"/>
      <c r="Q2167" s="26"/>
    </row>
    <row r="2168" spans="1:17" x14ac:dyDescent="0.25">
      <c r="A2168" s="27"/>
      <c r="B2168" s="26"/>
      <c r="E2168" s="26"/>
      <c r="H2168" s="26"/>
      <c r="K2168" s="26"/>
      <c r="N2168" s="26"/>
      <c r="Q2168" s="26"/>
    </row>
    <row r="2169" spans="1:17" x14ac:dyDescent="0.25">
      <c r="A2169" s="27"/>
      <c r="B2169" s="26"/>
      <c r="E2169" s="26"/>
      <c r="H2169" s="26"/>
      <c r="K2169" s="26"/>
      <c r="N2169" s="26"/>
      <c r="Q2169" s="26"/>
    </row>
    <row r="2170" spans="1:17" x14ac:dyDescent="0.25">
      <c r="A2170" s="27"/>
      <c r="B2170" s="26"/>
      <c r="E2170" s="26"/>
      <c r="H2170" s="26"/>
      <c r="K2170" s="26"/>
      <c r="N2170" s="26"/>
      <c r="Q2170" s="26"/>
    </row>
    <row r="2171" spans="1:17" x14ac:dyDescent="0.25">
      <c r="A2171" s="27"/>
      <c r="B2171" s="26"/>
      <c r="E2171" s="26"/>
      <c r="H2171" s="26"/>
      <c r="K2171" s="26"/>
      <c r="N2171" s="26"/>
      <c r="Q2171" s="26"/>
    </row>
    <row r="2172" spans="1:17" x14ac:dyDescent="0.25">
      <c r="A2172" s="27"/>
      <c r="B2172" s="26"/>
      <c r="E2172" s="26"/>
      <c r="H2172" s="26"/>
      <c r="K2172" s="26"/>
      <c r="N2172" s="26"/>
      <c r="Q2172" s="26"/>
    </row>
    <row r="2173" spans="1:17" x14ac:dyDescent="0.25">
      <c r="A2173" s="27"/>
      <c r="B2173" s="26"/>
      <c r="E2173" s="26"/>
      <c r="H2173" s="26"/>
      <c r="K2173" s="26"/>
      <c r="N2173" s="26"/>
      <c r="Q2173" s="26"/>
    </row>
    <row r="2174" spans="1:17" x14ac:dyDescent="0.25">
      <c r="A2174" s="27"/>
      <c r="B2174" s="26"/>
      <c r="E2174" s="26"/>
      <c r="H2174" s="26"/>
      <c r="K2174" s="26"/>
      <c r="N2174" s="26"/>
      <c r="Q2174" s="26"/>
    </row>
    <row r="2175" spans="1:17" x14ac:dyDescent="0.25">
      <c r="A2175" s="27"/>
      <c r="B2175" s="26"/>
      <c r="E2175" s="26"/>
      <c r="H2175" s="26"/>
      <c r="K2175" s="26"/>
      <c r="N2175" s="26"/>
      <c r="Q2175" s="26"/>
    </row>
    <row r="2176" spans="1:17" x14ac:dyDescent="0.25">
      <c r="A2176" s="27"/>
      <c r="B2176" s="26"/>
      <c r="E2176" s="26"/>
      <c r="H2176" s="26"/>
      <c r="K2176" s="26"/>
      <c r="N2176" s="26"/>
      <c r="Q2176" s="26"/>
    </row>
    <row r="2177" spans="1:17" x14ac:dyDescent="0.25">
      <c r="A2177" s="27"/>
      <c r="B2177" s="26"/>
      <c r="E2177" s="26"/>
      <c r="H2177" s="26"/>
      <c r="K2177" s="26"/>
      <c r="N2177" s="26"/>
      <c r="Q2177" s="26"/>
    </row>
    <row r="2178" spans="1:17" x14ac:dyDescent="0.25">
      <c r="A2178" s="27"/>
      <c r="B2178" s="26"/>
      <c r="E2178" s="26"/>
      <c r="H2178" s="26"/>
      <c r="K2178" s="26"/>
      <c r="N2178" s="26"/>
      <c r="Q2178" s="26"/>
    </row>
    <row r="2179" spans="1:17" x14ac:dyDescent="0.25">
      <c r="A2179" s="27"/>
      <c r="B2179" s="26"/>
      <c r="E2179" s="26"/>
      <c r="H2179" s="26"/>
      <c r="K2179" s="26"/>
      <c r="N2179" s="26"/>
      <c r="Q2179" s="26"/>
    </row>
    <row r="2180" spans="1:17" x14ac:dyDescent="0.25">
      <c r="A2180" s="27"/>
      <c r="B2180" s="26"/>
      <c r="E2180" s="26"/>
      <c r="H2180" s="26"/>
      <c r="K2180" s="26"/>
      <c r="N2180" s="26"/>
      <c r="Q2180" s="26"/>
    </row>
    <row r="2181" spans="1:17" x14ac:dyDescent="0.25">
      <c r="A2181" s="27"/>
      <c r="B2181" s="26"/>
      <c r="E2181" s="26"/>
      <c r="H2181" s="26"/>
      <c r="K2181" s="26"/>
      <c r="N2181" s="26"/>
      <c r="Q2181" s="26"/>
    </row>
    <row r="2182" spans="1:17" x14ac:dyDescent="0.25">
      <c r="A2182" s="27"/>
      <c r="B2182" s="26"/>
      <c r="E2182" s="26"/>
      <c r="H2182" s="26"/>
      <c r="K2182" s="26"/>
      <c r="N2182" s="26"/>
      <c r="Q2182" s="26"/>
    </row>
    <row r="2183" spans="1:17" x14ac:dyDescent="0.25">
      <c r="A2183" s="27"/>
      <c r="B2183" s="26"/>
      <c r="E2183" s="26"/>
      <c r="H2183" s="26"/>
      <c r="K2183" s="26"/>
      <c r="N2183" s="26"/>
      <c r="Q2183" s="26"/>
    </row>
    <row r="2184" spans="1:17" x14ac:dyDescent="0.25">
      <c r="A2184" s="27"/>
      <c r="B2184" s="26"/>
      <c r="E2184" s="26"/>
      <c r="H2184" s="26"/>
      <c r="K2184" s="26"/>
      <c r="N2184" s="26"/>
      <c r="Q2184" s="26"/>
    </row>
    <row r="2185" spans="1:17" x14ac:dyDescent="0.25">
      <c r="A2185" s="27"/>
      <c r="B2185" s="26"/>
      <c r="E2185" s="26"/>
      <c r="H2185" s="26"/>
      <c r="K2185" s="26"/>
      <c r="N2185" s="26"/>
      <c r="Q2185" s="26"/>
    </row>
    <row r="2186" spans="1:17" x14ac:dyDescent="0.25">
      <c r="A2186" s="27"/>
      <c r="B2186" s="26"/>
      <c r="E2186" s="26"/>
      <c r="H2186" s="26"/>
      <c r="K2186" s="26"/>
      <c r="N2186" s="26"/>
      <c r="Q2186" s="26"/>
    </row>
    <row r="2187" spans="1:17" x14ac:dyDescent="0.25">
      <c r="A2187" s="27"/>
      <c r="B2187" s="26"/>
      <c r="E2187" s="26"/>
      <c r="H2187" s="26"/>
      <c r="K2187" s="26"/>
      <c r="N2187" s="26"/>
      <c r="Q2187" s="26"/>
    </row>
    <row r="2188" spans="1:17" x14ac:dyDescent="0.25">
      <c r="A2188" s="27"/>
      <c r="B2188" s="26"/>
      <c r="E2188" s="26"/>
      <c r="H2188" s="26"/>
      <c r="K2188" s="26"/>
      <c r="N2188" s="26"/>
      <c r="Q2188" s="26"/>
    </row>
    <row r="2189" spans="1:17" x14ac:dyDescent="0.25">
      <c r="A2189" s="27"/>
      <c r="B2189" s="26"/>
      <c r="E2189" s="26"/>
      <c r="H2189" s="26"/>
      <c r="K2189" s="26"/>
      <c r="N2189" s="26"/>
      <c r="Q2189" s="26"/>
    </row>
    <row r="2190" spans="1:17" x14ac:dyDescent="0.25">
      <c r="A2190" s="27"/>
      <c r="B2190" s="26"/>
      <c r="E2190" s="26"/>
      <c r="H2190" s="26"/>
      <c r="K2190" s="26"/>
      <c r="N2190" s="26"/>
      <c r="Q2190" s="26"/>
    </row>
    <row r="2191" spans="1:17" x14ac:dyDescent="0.25">
      <c r="A2191" s="27"/>
      <c r="B2191" s="26"/>
      <c r="E2191" s="26"/>
      <c r="H2191" s="26"/>
      <c r="K2191" s="26"/>
      <c r="N2191" s="26"/>
      <c r="Q2191" s="26"/>
    </row>
    <row r="2192" spans="1:17" x14ac:dyDescent="0.25">
      <c r="A2192" s="27"/>
      <c r="B2192" s="26"/>
      <c r="E2192" s="26"/>
      <c r="H2192" s="26"/>
      <c r="K2192" s="26"/>
      <c r="N2192" s="26"/>
      <c r="Q2192" s="26"/>
    </row>
    <row r="2193" spans="1:17" x14ac:dyDescent="0.25">
      <c r="A2193" s="27"/>
      <c r="B2193" s="26"/>
      <c r="E2193" s="26"/>
      <c r="H2193" s="26"/>
      <c r="K2193" s="26"/>
      <c r="N2193" s="26"/>
      <c r="Q2193" s="26"/>
    </row>
    <row r="2194" spans="1:17" x14ac:dyDescent="0.25">
      <c r="A2194" s="27"/>
      <c r="B2194" s="26"/>
      <c r="E2194" s="26"/>
      <c r="H2194" s="26"/>
      <c r="K2194" s="26"/>
      <c r="N2194" s="26"/>
      <c r="Q2194" s="26"/>
    </row>
    <row r="2195" spans="1:17" x14ac:dyDescent="0.25">
      <c r="A2195" s="27"/>
      <c r="B2195" s="26"/>
      <c r="E2195" s="26"/>
      <c r="H2195" s="26"/>
      <c r="K2195" s="26"/>
      <c r="N2195" s="26"/>
      <c r="Q2195" s="26"/>
    </row>
    <row r="2196" spans="1:17" x14ac:dyDescent="0.25">
      <c r="A2196" s="27"/>
      <c r="B2196" s="26"/>
      <c r="E2196" s="26"/>
      <c r="H2196" s="26"/>
      <c r="K2196" s="26"/>
      <c r="N2196" s="26"/>
      <c r="Q2196" s="26"/>
    </row>
    <row r="2197" spans="1:17" x14ac:dyDescent="0.25">
      <c r="A2197" s="27"/>
      <c r="B2197" s="26"/>
      <c r="E2197" s="26"/>
      <c r="H2197" s="26"/>
      <c r="K2197" s="26"/>
      <c r="N2197" s="26"/>
      <c r="Q2197" s="26"/>
    </row>
    <row r="2198" spans="1:17" x14ac:dyDescent="0.25">
      <c r="A2198" s="27"/>
      <c r="B2198" s="26"/>
      <c r="E2198" s="26"/>
      <c r="H2198" s="26"/>
      <c r="K2198" s="26"/>
      <c r="N2198" s="26"/>
      <c r="Q2198" s="26"/>
    </row>
    <row r="2199" spans="1:17" x14ac:dyDescent="0.25">
      <c r="A2199" s="27"/>
      <c r="B2199" s="26"/>
      <c r="E2199" s="26"/>
      <c r="H2199" s="26"/>
      <c r="K2199" s="26"/>
      <c r="N2199" s="26"/>
      <c r="Q2199" s="26"/>
    </row>
    <row r="2200" spans="1:17" x14ac:dyDescent="0.25">
      <c r="A2200" s="27"/>
      <c r="B2200" s="26"/>
      <c r="E2200" s="26"/>
      <c r="H2200" s="26"/>
      <c r="K2200" s="26"/>
      <c r="N2200" s="26"/>
      <c r="Q2200" s="26"/>
    </row>
    <row r="2201" spans="1:17" x14ac:dyDescent="0.25">
      <c r="A2201" s="27"/>
      <c r="B2201" s="26"/>
      <c r="E2201" s="26"/>
      <c r="H2201" s="26"/>
      <c r="K2201" s="26"/>
      <c r="N2201" s="26"/>
      <c r="Q2201" s="26"/>
    </row>
    <row r="2202" spans="1:17" x14ac:dyDescent="0.25">
      <c r="A2202" s="27"/>
      <c r="B2202" s="26"/>
      <c r="E2202" s="26"/>
      <c r="H2202" s="26"/>
      <c r="K2202" s="26"/>
      <c r="N2202" s="26"/>
      <c r="Q2202" s="26"/>
    </row>
    <row r="2203" spans="1:17" x14ac:dyDescent="0.25">
      <c r="A2203" s="27"/>
      <c r="B2203" s="26"/>
      <c r="E2203" s="26"/>
      <c r="H2203" s="26"/>
      <c r="K2203" s="26"/>
      <c r="N2203" s="26"/>
      <c r="Q2203" s="26"/>
    </row>
    <row r="2204" spans="1:17" x14ac:dyDescent="0.25">
      <c r="A2204" s="27"/>
      <c r="B2204" s="26"/>
      <c r="E2204" s="26"/>
      <c r="H2204" s="26"/>
      <c r="K2204" s="26"/>
      <c r="N2204" s="26"/>
      <c r="Q2204" s="26"/>
    </row>
    <row r="2205" spans="1:17" x14ac:dyDescent="0.25">
      <c r="A2205" s="27"/>
      <c r="B2205" s="26"/>
      <c r="E2205" s="26"/>
      <c r="H2205" s="26"/>
      <c r="K2205" s="26"/>
      <c r="N2205" s="26"/>
      <c r="Q2205" s="26"/>
    </row>
    <row r="2206" spans="1:17" x14ac:dyDescent="0.25">
      <c r="A2206" s="27"/>
      <c r="B2206" s="26"/>
      <c r="E2206" s="26"/>
      <c r="H2206" s="26"/>
      <c r="K2206" s="26"/>
      <c r="N2206" s="26"/>
      <c r="Q2206" s="26"/>
    </row>
    <row r="2207" spans="1:17" x14ac:dyDescent="0.25">
      <c r="A2207" s="27"/>
      <c r="B2207" s="26"/>
      <c r="E2207" s="26"/>
      <c r="H2207" s="26"/>
      <c r="K2207" s="26"/>
      <c r="N2207" s="26"/>
      <c r="Q2207" s="26"/>
    </row>
    <row r="2208" spans="1:17" x14ac:dyDescent="0.25">
      <c r="A2208" s="27"/>
      <c r="B2208" s="26"/>
      <c r="E2208" s="26"/>
      <c r="H2208" s="26"/>
      <c r="K2208" s="26"/>
      <c r="N2208" s="26"/>
      <c r="Q2208" s="26"/>
    </row>
    <row r="2209" spans="1:17" x14ac:dyDescent="0.25">
      <c r="A2209" s="27"/>
      <c r="B2209" s="26"/>
      <c r="E2209" s="26"/>
      <c r="H2209" s="26"/>
      <c r="K2209" s="26"/>
      <c r="N2209" s="26"/>
      <c r="Q2209" s="26"/>
    </row>
    <row r="2210" spans="1:17" x14ac:dyDescent="0.25">
      <c r="A2210" s="27"/>
      <c r="B2210" s="26"/>
      <c r="E2210" s="26"/>
      <c r="H2210" s="26"/>
      <c r="K2210" s="26"/>
      <c r="N2210" s="26"/>
      <c r="Q2210" s="26"/>
    </row>
    <row r="2211" spans="1:17" x14ac:dyDescent="0.25">
      <c r="A2211" s="27"/>
      <c r="B2211" s="26"/>
      <c r="E2211" s="26"/>
      <c r="H2211" s="26"/>
      <c r="K2211" s="26"/>
      <c r="N2211" s="26"/>
      <c r="Q2211" s="26"/>
    </row>
    <row r="2212" spans="1:17" x14ac:dyDescent="0.25">
      <c r="A2212" s="27"/>
      <c r="B2212" s="26"/>
      <c r="E2212" s="26"/>
      <c r="H2212" s="26"/>
      <c r="K2212" s="26"/>
      <c r="N2212" s="26"/>
      <c r="Q2212" s="26"/>
    </row>
    <row r="2213" spans="1:17" x14ac:dyDescent="0.25">
      <c r="A2213" s="27"/>
      <c r="B2213" s="26"/>
      <c r="E2213" s="26"/>
      <c r="H2213" s="26"/>
      <c r="K2213" s="26"/>
      <c r="N2213" s="26"/>
      <c r="Q2213" s="26"/>
    </row>
    <row r="2214" spans="1:17" x14ac:dyDescent="0.25">
      <c r="A2214" s="27"/>
      <c r="B2214" s="26"/>
      <c r="E2214" s="26"/>
      <c r="H2214" s="26"/>
      <c r="K2214" s="26"/>
      <c r="N2214" s="26"/>
      <c r="Q2214" s="26"/>
    </row>
    <row r="2215" spans="1:17" x14ac:dyDescent="0.25">
      <c r="A2215" s="27"/>
      <c r="B2215" s="26"/>
      <c r="E2215" s="26"/>
      <c r="H2215" s="26"/>
      <c r="K2215" s="26"/>
      <c r="N2215" s="26"/>
      <c r="Q2215" s="26"/>
    </row>
    <row r="2216" spans="1:17" x14ac:dyDescent="0.25">
      <c r="A2216" s="27"/>
      <c r="B2216" s="26"/>
      <c r="E2216" s="26"/>
      <c r="H2216" s="26"/>
      <c r="K2216" s="26"/>
      <c r="N2216" s="26"/>
      <c r="Q2216" s="26"/>
    </row>
    <row r="2217" spans="1:17" x14ac:dyDescent="0.25">
      <c r="A2217" s="27"/>
      <c r="B2217" s="26"/>
      <c r="E2217" s="26"/>
      <c r="H2217" s="26"/>
      <c r="K2217" s="26"/>
      <c r="N2217" s="26"/>
      <c r="Q2217" s="26"/>
    </row>
    <row r="2218" spans="1:17" x14ac:dyDescent="0.25">
      <c r="A2218" s="27"/>
      <c r="B2218" s="26"/>
      <c r="E2218" s="26"/>
      <c r="H2218" s="26"/>
      <c r="K2218" s="26"/>
      <c r="N2218" s="26"/>
      <c r="Q2218" s="26"/>
    </row>
    <row r="2219" spans="1:17" x14ac:dyDescent="0.25">
      <c r="A2219" s="27"/>
      <c r="B2219" s="26"/>
      <c r="E2219" s="26"/>
      <c r="H2219" s="26"/>
      <c r="K2219" s="26"/>
      <c r="N2219" s="26"/>
      <c r="Q2219" s="26"/>
    </row>
    <row r="2220" spans="1:17" x14ac:dyDescent="0.25">
      <c r="A2220" s="27"/>
      <c r="B2220" s="26"/>
      <c r="E2220" s="26"/>
      <c r="H2220" s="26"/>
      <c r="K2220" s="26"/>
      <c r="N2220" s="26"/>
      <c r="Q2220" s="26"/>
    </row>
    <row r="2221" spans="1:17" x14ac:dyDescent="0.25">
      <c r="A2221" s="27"/>
      <c r="B2221" s="26"/>
      <c r="E2221" s="26"/>
      <c r="H2221" s="26"/>
      <c r="K2221" s="26"/>
      <c r="N2221" s="26"/>
      <c r="Q2221" s="26"/>
    </row>
    <row r="2222" spans="1:17" x14ac:dyDescent="0.25">
      <c r="A2222" s="27"/>
      <c r="B2222" s="26"/>
      <c r="E2222" s="26"/>
      <c r="H2222" s="26"/>
      <c r="K2222" s="26"/>
      <c r="N2222" s="26"/>
      <c r="Q2222" s="26"/>
    </row>
    <row r="2223" spans="1:17" x14ac:dyDescent="0.25">
      <c r="A2223" s="27"/>
      <c r="B2223" s="26"/>
      <c r="E2223" s="26"/>
      <c r="H2223" s="26"/>
      <c r="K2223" s="26"/>
      <c r="N2223" s="26"/>
      <c r="Q2223" s="26"/>
    </row>
    <row r="2224" spans="1:17" x14ac:dyDescent="0.25">
      <c r="A2224" s="27"/>
      <c r="B2224" s="26"/>
      <c r="E2224" s="26"/>
      <c r="H2224" s="26"/>
      <c r="K2224" s="26"/>
      <c r="N2224" s="26"/>
      <c r="Q2224" s="26"/>
    </row>
    <row r="2225" spans="1:17" x14ac:dyDescent="0.25">
      <c r="A2225" s="27"/>
      <c r="B2225" s="26"/>
      <c r="E2225" s="26"/>
      <c r="H2225" s="26"/>
      <c r="K2225" s="26"/>
      <c r="N2225" s="26"/>
      <c r="Q2225" s="26"/>
    </row>
    <row r="2226" spans="1:17" x14ac:dyDescent="0.25">
      <c r="A2226" s="27"/>
      <c r="B2226" s="26"/>
      <c r="E2226" s="26"/>
      <c r="H2226" s="26"/>
      <c r="K2226" s="26"/>
      <c r="N2226" s="26"/>
      <c r="Q2226" s="26"/>
    </row>
    <row r="2227" spans="1:17" x14ac:dyDescent="0.25">
      <c r="A2227" s="27"/>
      <c r="B2227" s="26"/>
      <c r="E2227" s="26"/>
      <c r="H2227" s="26"/>
      <c r="K2227" s="26"/>
      <c r="N2227" s="26"/>
      <c r="Q2227" s="26"/>
    </row>
    <row r="2228" spans="1:17" x14ac:dyDescent="0.25">
      <c r="A2228" s="27"/>
      <c r="B2228" s="26"/>
      <c r="E2228" s="26"/>
      <c r="H2228" s="26"/>
      <c r="K2228" s="26"/>
      <c r="N2228" s="26"/>
      <c r="Q2228" s="26"/>
    </row>
    <row r="2229" spans="1:17" x14ac:dyDescent="0.25">
      <c r="A2229" s="27"/>
      <c r="B2229" s="26"/>
      <c r="E2229" s="26"/>
      <c r="H2229" s="26"/>
      <c r="K2229" s="26"/>
      <c r="N2229" s="26"/>
      <c r="Q2229" s="26"/>
    </row>
    <row r="2230" spans="1:17" x14ac:dyDescent="0.25">
      <c r="A2230" s="27"/>
      <c r="B2230" s="26"/>
      <c r="E2230" s="26"/>
      <c r="H2230" s="26"/>
      <c r="K2230" s="26"/>
      <c r="N2230" s="26"/>
      <c r="Q2230" s="26"/>
    </row>
    <row r="2231" spans="1:17" x14ac:dyDescent="0.25">
      <c r="A2231" s="27"/>
      <c r="B2231" s="26"/>
      <c r="E2231" s="26"/>
      <c r="H2231" s="26"/>
      <c r="K2231" s="26"/>
      <c r="N2231" s="26"/>
      <c r="Q2231" s="26"/>
    </row>
    <row r="2232" spans="1:17" x14ac:dyDescent="0.25">
      <c r="A2232" s="27"/>
      <c r="B2232" s="26"/>
      <c r="E2232" s="26"/>
      <c r="H2232" s="26"/>
      <c r="K2232" s="26"/>
      <c r="N2232" s="26"/>
      <c r="Q2232" s="26"/>
    </row>
    <row r="2233" spans="1:17" x14ac:dyDescent="0.25">
      <c r="A2233" s="27"/>
      <c r="B2233" s="26"/>
      <c r="E2233" s="26"/>
      <c r="H2233" s="26"/>
      <c r="K2233" s="26"/>
      <c r="N2233" s="26"/>
      <c r="Q2233" s="26"/>
    </row>
    <row r="2234" spans="1:17" x14ac:dyDescent="0.25">
      <c r="A2234" s="27"/>
      <c r="B2234" s="26"/>
      <c r="E2234" s="26"/>
      <c r="H2234" s="26"/>
      <c r="K2234" s="26"/>
      <c r="N2234" s="26"/>
      <c r="Q2234" s="26"/>
    </row>
    <row r="2235" spans="1:17" x14ac:dyDescent="0.25">
      <c r="A2235" s="27"/>
      <c r="B2235" s="26"/>
      <c r="E2235" s="26"/>
      <c r="H2235" s="26"/>
      <c r="K2235" s="26"/>
      <c r="N2235" s="26"/>
      <c r="Q2235" s="26"/>
    </row>
    <row r="2236" spans="1:17" x14ac:dyDescent="0.25">
      <c r="A2236" s="27"/>
      <c r="B2236" s="26"/>
      <c r="E2236" s="26"/>
      <c r="H2236" s="26"/>
      <c r="K2236" s="26"/>
      <c r="N2236" s="26"/>
      <c r="Q2236" s="26"/>
    </row>
    <row r="2237" spans="1:17" x14ac:dyDescent="0.25">
      <c r="A2237" s="27"/>
      <c r="B2237" s="26"/>
      <c r="E2237" s="26"/>
      <c r="H2237" s="26"/>
      <c r="K2237" s="26"/>
      <c r="N2237" s="26"/>
      <c r="Q2237" s="26"/>
    </row>
    <row r="2238" spans="1:17" x14ac:dyDescent="0.25">
      <c r="A2238" s="27"/>
      <c r="B2238" s="26"/>
      <c r="E2238" s="26"/>
      <c r="H2238" s="26"/>
      <c r="K2238" s="26"/>
      <c r="N2238" s="26"/>
      <c r="Q2238" s="26"/>
    </row>
    <row r="2239" spans="1:17" x14ac:dyDescent="0.25">
      <c r="A2239" s="27"/>
      <c r="B2239" s="26"/>
      <c r="E2239" s="26"/>
      <c r="H2239" s="26"/>
      <c r="K2239" s="26"/>
      <c r="N2239" s="26"/>
      <c r="Q2239" s="26"/>
    </row>
    <row r="2240" spans="1:17" x14ac:dyDescent="0.25">
      <c r="A2240" s="27"/>
      <c r="B2240" s="26"/>
      <c r="E2240" s="26"/>
      <c r="H2240" s="26"/>
      <c r="K2240" s="26"/>
      <c r="N2240" s="26"/>
      <c r="Q2240" s="26"/>
    </row>
    <row r="2241" spans="1:17" x14ac:dyDescent="0.25">
      <c r="A2241" s="27"/>
      <c r="B2241" s="26"/>
      <c r="E2241" s="26"/>
      <c r="H2241" s="26"/>
      <c r="K2241" s="26"/>
      <c r="N2241" s="26"/>
      <c r="Q2241" s="26"/>
    </row>
    <row r="2242" spans="1:17" x14ac:dyDescent="0.25">
      <c r="A2242" s="27"/>
      <c r="B2242" s="26"/>
      <c r="E2242" s="26"/>
      <c r="H2242" s="26"/>
      <c r="K2242" s="26"/>
      <c r="N2242" s="26"/>
      <c r="Q2242" s="26"/>
    </row>
    <row r="2243" spans="1:17" x14ac:dyDescent="0.25">
      <c r="A2243" s="27"/>
      <c r="B2243" s="26"/>
      <c r="E2243" s="26"/>
      <c r="H2243" s="26"/>
      <c r="K2243" s="26"/>
      <c r="N2243" s="26"/>
      <c r="Q2243" s="26"/>
    </row>
    <row r="2244" spans="1:17" x14ac:dyDescent="0.25">
      <c r="A2244" s="27"/>
      <c r="B2244" s="26"/>
      <c r="E2244" s="26"/>
      <c r="H2244" s="26"/>
      <c r="K2244" s="26"/>
      <c r="N2244" s="26"/>
      <c r="Q2244" s="26"/>
    </row>
    <row r="2245" spans="1:17" x14ac:dyDescent="0.25">
      <c r="A2245" s="27"/>
      <c r="B2245" s="26"/>
      <c r="E2245" s="26"/>
      <c r="H2245" s="26"/>
      <c r="K2245" s="26"/>
      <c r="N2245" s="26"/>
      <c r="Q2245" s="26"/>
    </row>
    <row r="2246" spans="1:17" x14ac:dyDescent="0.25">
      <c r="A2246" s="27"/>
      <c r="B2246" s="26"/>
      <c r="E2246" s="26"/>
      <c r="H2246" s="26"/>
      <c r="K2246" s="26"/>
      <c r="N2246" s="26"/>
      <c r="Q2246" s="26"/>
    </row>
    <row r="2247" spans="1:17" x14ac:dyDescent="0.25">
      <c r="A2247" s="27"/>
      <c r="B2247" s="26"/>
      <c r="E2247" s="26"/>
      <c r="H2247" s="26"/>
      <c r="K2247" s="26"/>
      <c r="N2247" s="26"/>
      <c r="Q2247" s="26"/>
    </row>
    <row r="2248" spans="1:17" x14ac:dyDescent="0.25">
      <c r="A2248" s="27"/>
      <c r="B2248" s="26"/>
      <c r="E2248" s="26"/>
      <c r="H2248" s="26"/>
      <c r="K2248" s="26"/>
      <c r="N2248" s="26"/>
      <c r="Q2248" s="26"/>
    </row>
    <row r="2249" spans="1:17" x14ac:dyDescent="0.25">
      <c r="A2249" s="27"/>
      <c r="B2249" s="26"/>
      <c r="E2249" s="26"/>
      <c r="H2249" s="26"/>
      <c r="K2249" s="26"/>
      <c r="N2249" s="26"/>
      <c r="Q2249" s="26"/>
    </row>
    <row r="2250" spans="1:17" x14ac:dyDescent="0.25">
      <c r="A2250" s="27"/>
      <c r="B2250" s="26"/>
      <c r="E2250" s="26"/>
      <c r="H2250" s="26"/>
      <c r="K2250" s="26"/>
      <c r="N2250" s="26"/>
      <c r="Q2250" s="26"/>
    </row>
    <row r="2251" spans="1:17" x14ac:dyDescent="0.25">
      <c r="A2251" s="27"/>
      <c r="B2251" s="26"/>
      <c r="E2251" s="26"/>
      <c r="H2251" s="26"/>
      <c r="K2251" s="26"/>
      <c r="N2251" s="26"/>
      <c r="Q2251" s="26"/>
    </row>
    <row r="2252" spans="1:17" x14ac:dyDescent="0.25">
      <c r="A2252" s="27"/>
      <c r="B2252" s="26"/>
      <c r="E2252" s="26"/>
      <c r="H2252" s="26"/>
      <c r="K2252" s="26"/>
      <c r="N2252" s="26"/>
      <c r="Q2252" s="26"/>
    </row>
    <row r="2253" spans="1:17" x14ac:dyDescent="0.25">
      <c r="A2253" s="27"/>
      <c r="B2253" s="26"/>
      <c r="E2253" s="26"/>
      <c r="H2253" s="26"/>
      <c r="K2253" s="26"/>
      <c r="N2253" s="26"/>
      <c r="Q2253" s="26"/>
    </row>
    <row r="2254" spans="1:17" x14ac:dyDescent="0.25">
      <c r="A2254" s="27"/>
      <c r="B2254" s="26"/>
      <c r="E2254" s="26"/>
      <c r="H2254" s="26"/>
      <c r="K2254" s="26"/>
      <c r="N2254" s="26"/>
      <c r="Q2254" s="26"/>
    </row>
    <row r="2255" spans="1:17" x14ac:dyDescent="0.25">
      <c r="A2255" s="27"/>
      <c r="B2255" s="26"/>
      <c r="E2255" s="26"/>
      <c r="H2255" s="26"/>
      <c r="K2255" s="26"/>
      <c r="N2255" s="26"/>
      <c r="Q2255" s="26"/>
    </row>
    <row r="2256" spans="1:17" x14ac:dyDescent="0.25">
      <c r="A2256" s="27"/>
      <c r="B2256" s="26"/>
      <c r="E2256" s="26"/>
      <c r="H2256" s="26"/>
      <c r="K2256" s="26"/>
      <c r="N2256" s="26"/>
      <c r="Q2256" s="26"/>
    </row>
    <row r="2257" spans="1:17" x14ac:dyDescent="0.25">
      <c r="A2257" s="27"/>
      <c r="B2257" s="26"/>
      <c r="E2257" s="26"/>
      <c r="H2257" s="26"/>
      <c r="K2257" s="26"/>
      <c r="N2257" s="26"/>
      <c r="Q2257" s="26"/>
    </row>
    <row r="2258" spans="1:17" x14ac:dyDescent="0.25">
      <c r="A2258" s="27"/>
      <c r="B2258" s="26"/>
      <c r="E2258" s="26"/>
      <c r="H2258" s="26"/>
      <c r="K2258" s="26"/>
      <c r="N2258" s="26"/>
      <c r="Q2258" s="26"/>
    </row>
    <row r="2259" spans="1:17" x14ac:dyDescent="0.25">
      <c r="A2259" s="27"/>
      <c r="B2259" s="26"/>
      <c r="E2259" s="26"/>
      <c r="H2259" s="26"/>
      <c r="K2259" s="26"/>
      <c r="N2259" s="26"/>
      <c r="Q2259" s="26"/>
    </row>
    <row r="2260" spans="1:17" x14ac:dyDescent="0.25">
      <c r="A2260" s="27"/>
      <c r="B2260" s="26"/>
      <c r="E2260" s="26"/>
      <c r="H2260" s="26"/>
      <c r="K2260" s="26"/>
      <c r="N2260" s="26"/>
      <c r="Q2260" s="26"/>
    </row>
    <row r="2261" spans="1:17" x14ac:dyDescent="0.25">
      <c r="A2261" s="27"/>
      <c r="B2261" s="26"/>
      <c r="E2261" s="26"/>
      <c r="H2261" s="26"/>
      <c r="K2261" s="26"/>
      <c r="N2261" s="26"/>
      <c r="Q2261" s="26"/>
    </row>
    <row r="2262" spans="1:17" x14ac:dyDescent="0.25">
      <c r="A2262" s="27"/>
      <c r="B2262" s="26"/>
      <c r="E2262" s="26"/>
      <c r="H2262" s="26"/>
      <c r="K2262" s="26"/>
      <c r="N2262" s="26"/>
      <c r="Q2262" s="26"/>
    </row>
    <row r="2263" spans="1:17" x14ac:dyDescent="0.25">
      <c r="A2263" s="27"/>
      <c r="B2263" s="26"/>
      <c r="E2263" s="26"/>
      <c r="H2263" s="26"/>
      <c r="K2263" s="26"/>
      <c r="N2263" s="26"/>
      <c r="Q2263" s="26"/>
    </row>
    <row r="2264" spans="1:17" x14ac:dyDescent="0.25">
      <c r="A2264" s="27"/>
      <c r="B2264" s="26"/>
      <c r="E2264" s="26"/>
      <c r="H2264" s="26"/>
      <c r="K2264" s="26"/>
      <c r="N2264" s="26"/>
      <c r="Q2264" s="26"/>
    </row>
    <row r="2265" spans="1:17" x14ac:dyDescent="0.25">
      <c r="A2265" s="27"/>
      <c r="B2265" s="26"/>
      <c r="E2265" s="26"/>
      <c r="H2265" s="26"/>
      <c r="K2265" s="26"/>
      <c r="N2265" s="26"/>
      <c r="Q2265" s="26"/>
    </row>
    <row r="2266" spans="1:17" x14ac:dyDescent="0.25">
      <c r="A2266" s="27"/>
      <c r="B2266" s="26"/>
      <c r="E2266" s="26"/>
      <c r="H2266" s="26"/>
      <c r="K2266" s="26"/>
      <c r="N2266" s="26"/>
      <c r="Q2266" s="26"/>
    </row>
    <row r="2267" spans="1:17" x14ac:dyDescent="0.25">
      <c r="A2267" s="27"/>
      <c r="B2267" s="26"/>
      <c r="E2267" s="26"/>
      <c r="H2267" s="26"/>
      <c r="K2267" s="26"/>
      <c r="N2267" s="26"/>
      <c r="Q2267" s="26"/>
    </row>
    <row r="2268" spans="1:17" x14ac:dyDescent="0.25">
      <c r="A2268" s="27"/>
      <c r="B2268" s="26"/>
      <c r="E2268" s="26"/>
      <c r="H2268" s="26"/>
      <c r="K2268" s="26"/>
      <c r="N2268" s="26"/>
      <c r="Q2268" s="26"/>
    </row>
    <row r="2269" spans="1:17" x14ac:dyDescent="0.25">
      <c r="A2269" s="27"/>
      <c r="B2269" s="26"/>
      <c r="E2269" s="26"/>
      <c r="H2269" s="26"/>
      <c r="K2269" s="26"/>
      <c r="N2269" s="26"/>
      <c r="Q2269" s="26"/>
    </row>
    <row r="2270" spans="1:17" x14ac:dyDescent="0.25">
      <c r="A2270" s="27"/>
      <c r="B2270" s="26"/>
      <c r="E2270" s="26"/>
      <c r="H2270" s="26"/>
      <c r="K2270" s="26"/>
      <c r="N2270" s="26"/>
      <c r="Q2270" s="26"/>
    </row>
    <row r="2271" spans="1:17" x14ac:dyDescent="0.25">
      <c r="A2271" s="27"/>
      <c r="B2271" s="26"/>
      <c r="E2271" s="26"/>
      <c r="H2271" s="26"/>
      <c r="K2271" s="26"/>
      <c r="N2271" s="26"/>
      <c r="Q2271" s="26"/>
    </row>
    <row r="2272" spans="1:17" x14ac:dyDescent="0.25">
      <c r="A2272" s="27"/>
      <c r="B2272" s="26"/>
      <c r="E2272" s="26"/>
      <c r="H2272" s="26"/>
      <c r="K2272" s="26"/>
      <c r="N2272" s="26"/>
      <c r="Q2272" s="26"/>
    </row>
    <row r="2273" spans="1:17" x14ac:dyDescent="0.25">
      <c r="A2273" s="27"/>
      <c r="B2273" s="26"/>
      <c r="E2273" s="26"/>
      <c r="H2273" s="26"/>
      <c r="K2273" s="26"/>
      <c r="N2273" s="26"/>
      <c r="Q2273" s="26"/>
    </row>
    <row r="2274" spans="1:17" x14ac:dyDescent="0.25">
      <c r="A2274" s="27"/>
      <c r="B2274" s="26"/>
      <c r="E2274" s="26"/>
      <c r="H2274" s="26"/>
      <c r="K2274" s="26"/>
      <c r="N2274" s="26"/>
      <c r="Q2274" s="26"/>
    </row>
    <row r="2275" spans="1:17" x14ac:dyDescent="0.25">
      <c r="A2275" s="27"/>
      <c r="B2275" s="26"/>
      <c r="E2275" s="26"/>
      <c r="H2275" s="26"/>
      <c r="K2275" s="26"/>
      <c r="N2275" s="26"/>
      <c r="Q2275" s="26"/>
    </row>
    <row r="2276" spans="1:17" x14ac:dyDescent="0.25">
      <c r="A2276" s="27"/>
      <c r="B2276" s="26"/>
      <c r="E2276" s="26"/>
      <c r="H2276" s="26"/>
      <c r="K2276" s="26"/>
      <c r="N2276" s="26"/>
      <c r="Q2276" s="26"/>
    </row>
    <row r="2277" spans="1:17" x14ac:dyDescent="0.25">
      <c r="A2277" s="27"/>
      <c r="B2277" s="26"/>
      <c r="E2277" s="26"/>
      <c r="H2277" s="26"/>
      <c r="K2277" s="26"/>
      <c r="N2277" s="26"/>
      <c r="Q2277" s="26"/>
    </row>
    <row r="2278" spans="1:17" x14ac:dyDescent="0.25">
      <c r="A2278" s="27"/>
      <c r="B2278" s="26"/>
      <c r="E2278" s="26"/>
      <c r="H2278" s="26"/>
      <c r="K2278" s="26"/>
      <c r="N2278" s="26"/>
      <c r="Q2278" s="26"/>
    </row>
    <row r="2279" spans="1:17" x14ac:dyDescent="0.25">
      <c r="A2279" s="27"/>
      <c r="B2279" s="26"/>
      <c r="E2279" s="26"/>
      <c r="H2279" s="26"/>
      <c r="K2279" s="26"/>
      <c r="N2279" s="26"/>
      <c r="Q2279" s="26"/>
    </row>
    <row r="2280" spans="1:17" x14ac:dyDescent="0.25">
      <c r="A2280" s="27"/>
      <c r="B2280" s="26"/>
      <c r="E2280" s="26"/>
      <c r="H2280" s="26"/>
      <c r="K2280" s="26"/>
      <c r="N2280" s="26"/>
      <c r="Q2280" s="26"/>
    </row>
    <row r="2281" spans="1:17" x14ac:dyDescent="0.25">
      <c r="A2281" s="27"/>
      <c r="B2281" s="26"/>
      <c r="E2281" s="26"/>
      <c r="H2281" s="26"/>
      <c r="K2281" s="26"/>
      <c r="N2281" s="26"/>
      <c r="Q2281" s="26"/>
    </row>
    <row r="2282" spans="1:17" x14ac:dyDescent="0.25">
      <c r="A2282" s="27"/>
      <c r="B2282" s="26"/>
      <c r="E2282" s="26"/>
      <c r="H2282" s="26"/>
      <c r="K2282" s="26"/>
      <c r="N2282" s="26"/>
      <c r="Q2282" s="26"/>
    </row>
    <row r="2283" spans="1:17" x14ac:dyDescent="0.25">
      <c r="A2283" s="27"/>
      <c r="B2283" s="26"/>
      <c r="E2283" s="26"/>
      <c r="H2283" s="26"/>
      <c r="K2283" s="26"/>
      <c r="N2283" s="26"/>
      <c r="Q2283" s="26"/>
    </row>
    <row r="2284" spans="1:17" x14ac:dyDescent="0.25">
      <c r="A2284" s="27"/>
      <c r="B2284" s="26"/>
      <c r="E2284" s="26"/>
      <c r="H2284" s="26"/>
      <c r="K2284" s="26"/>
      <c r="N2284" s="26"/>
      <c r="Q2284" s="26"/>
    </row>
    <row r="2285" spans="1:17" x14ac:dyDescent="0.25">
      <c r="A2285" s="27"/>
      <c r="B2285" s="26"/>
      <c r="E2285" s="26"/>
      <c r="H2285" s="26"/>
      <c r="K2285" s="26"/>
      <c r="N2285" s="26"/>
      <c r="Q2285" s="26"/>
    </row>
    <row r="2286" spans="1:17" x14ac:dyDescent="0.25">
      <c r="A2286" s="27"/>
      <c r="B2286" s="26"/>
      <c r="E2286" s="26"/>
      <c r="H2286" s="26"/>
      <c r="K2286" s="26"/>
      <c r="N2286" s="26"/>
      <c r="Q2286" s="26"/>
    </row>
    <row r="2287" spans="1:17" x14ac:dyDescent="0.25">
      <c r="A2287" s="27"/>
      <c r="B2287" s="26"/>
      <c r="E2287" s="26"/>
      <c r="H2287" s="26"/>
      <c r="K2287" s="26"/>
      <c r="N2287" s="26"/>
      <c r="Q2287" s="26"/>
    </row>
    <row r="2288" spans="1:17" x14ac:dyDescent="0.25">
      <c r="A2288" s="27"/>
      <c r="B2288" s="26"/>
      <c r="E2288" s="26"/>
      <c r="H2288" s="26"/>
      <c r="K2288" s="26"/>
      <c r="N2288" s="26"/>
      <c r="Q2288" s="26"/>
    </row>
    <row r="2289" spans="1:17" x14ac:dyDescent="0.25">
      <c r="A2289" s="27"/>
      <c r="B2289" s="26"/>
      <c r="E2289" s="26"/>
      <c r="H2289" s="26"/>
      <c r="K2289" s="26"/>
      <c r="N2289" s="26"/>
      <c r="Q2289" s="26"/>
    </row>
    <row r="2290" spans="1:17" x14ac:dyDescent="0.25">
      <c r="A2290" s="27"/>
      <c r="B2290" s="26"/>
      <c r="E2290" s="26"/>
      <c r="H2290" s="26"/>
      <c r="K2290" s="26"/>
      <c r="N2290" s="26"/>
      <c r="Q2290" s="26"/>
    </row>
    <row r="2291" spans="1:17" x14ac:dyDescent="0.25">
      <c r="A2291" s="27"/>
      <c r="B2291" s="26"/>
      <c r="E2291" s="26"/>
      <c r="H2291" s="26"/>
      <c r="K2291" s="26"/>
      <c r="N2291" s="26"/>
      <c r="Q2291" s="26"/>
    </row>
    <row r="2292" spans="1:17" x14ac:dyDescent="0.25">
      <c r="A2292" s="27"/>
      <c r="B2292" s="26"/>
      <c r="E2292" s="26"/>
      <c r="H2292" s="26"/>
      <c r="K2292" s="26"/>
      <c r="N2292" s="26"/>
      <c r="Q2292" s="26"/>
    </row>
    <row r="2293" spans="1:17" x14ac:dyDescent="0.25">
      <c r="A2293" s="27"/>
      <c r="B2293" s="26"/>
      <c r="E2293" s="26"/>
      <c r="H2293" s="26"/>
      <c r="K2293" s="26"/>
      <c r="N2293" s="26"/>
      <c r="Q2293" s="26"/>
    </row>
    <row r="2294" spans="1:17" x14ac:dyDescent="0.25">
      <c r="A2294" s="27"/>
      <c r="B2294" s="26"/>
      <c r="E2294" s="26"/>
      <c r="H2294" s="26"/>
      <c r="K2294" s="26"/>
      <c r="N2294" s="26"/>
      <c r="Q2294" s="26"/>
    </row>
    <row r="2295" spans="1:17" x14ac:dyDescent="0.25">
      <c r="A2295" s="27"/>
      <c r="B2295" s="26"/>
      <c r="E2295" s="26"/>
      <c r="H2295" s="26"/>
      <c r="K2295" s="26"/>
      <c r="N2295" s="26"/>
      <c r="Q2295" s="26"/>
    </row>
    <row r="2296" spans="1:17" x14ac:dyDescent="0.25">
      <c r="A2296" s="27"/>
      <c r="B2296" s="26"/>
      <c r="E2296" s="26"/>
      <c r="H2296" s="26"/>
      <c r="K2296" s="26"/>
      <c r="N2296" s="26"/>
      <c r="Q2296" s="26"/>
    </row>
    <row r="2297" spans="1:17" x14ac:dyDescent="0.25">
      <c r="A2297" s="27"/>
      <c r="B2297" s="26"/>
      <c r="E2297" s="26"/>
      <c r="H2297" s="26"/>
      <c r="K2297" s="26"/>
      <c r="N2297" s="26"/>
      <c r="Q2297" s="26"/>
    </row>
    <row r="2298" spans="1:17" x14ac:dyDescent="0.25">
      <c r="A2298" s="27"/>
      <c r="B2298" s="26"/>
      <c r="E2298" s="26"/>
      <c r="H2298" s="26"/>
      <c r="K2298" s="26"/>
      <c r="N2298" s="26"/>
      <c r="Q2298" s="26"/>
    </row>
    <row r="2299" spans="1:17" x14ac:dyDescent="0.25">
      <c r="A2299" s="27"/>
      <c r="B2299" s="26"/>
      <c r="E2299" s="26"/>
      <c r="H2299" s="26"/>
      <c r="K2299" s="26"/>
      <c r="N2299" s="26"/>
      <c r="Q2299" s="26"/>
    </row>
    <row r="2300" spans="1:17" x14ac:dyDescent="0.25">
      <c r="A2300" s="27"/>
      <c r="B2300" s="26"/>
      <c r="E2300" s="26"/>
      <c r="H2300" s="26"/>
      <c r="K2300" s="26"/>
      <c r="N2300" s="26"/>
      <c r="Q2300" s="26"/>
    </row>
    <row r="2301" spans="1:17" x14ac:dyDescent="0.25">
      <c r="A2301" s="27"/>
      <c r="B2301" s="26"/>
      <c r="E2301" s="26"/>
      <c r="H2301" s="26"/>
      <c r="K2301" s="26"/>
      <c r="N2301" s="26"/>
      <c r="Q2301" s="26"/>
    </row>
    <row r="2302" spans="1:17" x14ac:dyDescent="0.25">
      <c r="A2302" s="27"/>
      <c r="B2302" s="26"/>
      <c r="E2302" s="26"/>
      <c r="H2302" s="26"/>
      <c r="K2302" s="26"/>
      <c r="N2302" s="26"/>
      <c r="Q2302" s="26"/>
    </row>
    <row r="2303" spans="1:17" x14ac:dyDescent="0.25">
      <c r="A2303" s="27"/>
      <c r="B2303" s="26"/>
      <c r="E2303" s="26"/>
      <c r="H2303" s="26"/>
      <c r="K2303" s="26"/>
      <c r="N2303" s="26"/>
      <c r="Q2303" s="26"/>
    </row>
    <row r="2304" spans="1:17" x14ac:dyDescent="0.25">
      <c r="A2304" s="27"/>
      <c r="B2304" s="26"/>
      <c r="E2304" s="26"/>
      <c r="H2304" s="26"/>
      <c r="K2304" s="26"/>
      <c r="N2304" s="26"/>
      <c r="Q2304" s="26"/>
    </row>
    <row r="2305" spans="1:17" x14ac:dyDescent="0.25">
      <c r="A2305" s="27"/>
      <c r="B2305" s="26"/>
      <c r="E2305" s="26"/>
      <c r="H2305" s="26"/>
      <c r="K2305" s="26"/>
      <c r="N2305" s="26"/>
      <c r="Q2305" s="26"/>
    </row>
    <row r="2306" spans="1:17" x14ac:dyDescent="0.25">
      <c r="A2306" s="27"/>
      <c r="B2306" s="26"/>
      <c r="E2306" s="26"/>
      <c r="H2306" s="26"/>
      <c r="K2306" s="26"/>
      <c r="N2306" s="26"/>
      <c r="Q2306" s="26"/>
    </row>
    <row r="2307" spans="1:17" x14ac:dyDescent="0.25">
      <c r="A2307" s="27"/>
      <c r="B2307" s="26"/>
      <c r="E2307" s="26"/>
      <c r="H2307" s="26"/>
      <c r="K2307" s="26"/>
      <c r="N2307" s="26"/>
      <c r="Q2307" s="26"/>
    </row>
    <row r="2308" spans="1:17" x14ac:dyDescent="0.25">
      <c r="A2308" s="27"/>
      <c r="B2308" s="26"/>
      <c r="E2308" s="26"/>
      <c r="H2308" s="26"/>
      <c r="K2308" s="26"/>
      <c r="N2308" s="26"/>
      <c r="Q2308" s="26"/>
    </row>
    <row r="2309" spans="1:17" x14ac:dyDescent="0.25">
      <c r="A2309" s="27"/>
      <c r="B2309" s="26"/>
      <c r="E2309" s="26"/>
      <c r="H2309" s="26"/>
      <c r="K2309" s="26"/>
      <c r="N2309" s="26"/>
      <c r="Q2309" s="26"/>
    </row>
    <row r="2310" spans="1:17" x14ac:dyDescent="0.25">
      <c r="A2310" s="27"/>
      <c r="B2310" s="26"/>
      <c r="E2310" s="26"/>
      <c r="H2310" s="26"/>
      <c r="K2310" s="26"/>
      <c r="N2310" s="26"/>
      <c r="Q2310" s="26"/>
    </row>
    <row r="2311" spans="1:17" x14ac:dyDescent="0.25">
      <c r="A2311" s="27"/>
      <c r="B2311" s="26"/>
      <c r="E2311" s="26"/>
      <c r="H2311" s="26"/>
      <c r="K2311" s="26"/>
      <c r="N2311" s="26"/>
      <c r="Q2311" s="26"/>
    </row>
    <row r="2312" spans="1:17" x14ac:dyDescent="0.25">
      <c r="A2312" s="27"/>
      <c r="B2312" s="26"/>
      <c r="E2312" s="26"/>
      <c r="H2312" s="26"/>
      <c r="K2312" s="26"/>
      <c r="N2312" s="26"/>
      <c r="Q2312" s="26"/>
    </row>
    <row r="2313" spans="1:17" x14ac:dyDescent="0.25">
      <c r="A2313" s="27"/>
      <c r="B2313" s="26"/>
      <c r="E2313" s="26"/>
      <c r="H2313" s="26"/>
      <c r="K2313" s="26"/>
      <c r="N2313" s="26"/>
      <c r="Q2313" s="26"/>
    </row>
    <row r="2314" spans="1:17" x14ac:dyDescent="0.25">
      <c r="A2314" s="27"/>
      <c r="B2314" s="26"/>
      <c r="E2314" s="26"/>
      <c r="H2314" s="26"/>
      <c r="K2314" s="26"/>
      <c r="N2314" s="26"/>
      <c r="Q2314" s="26"/>
    </row>
    <row r="2315" spans="1:17" x14ac:dyDescent="0.25">
      <c r="A2315" s="27"/>
      <c r="B2315" s="26"/>
      <c r="E2315" s="26"/>
      <c r="H2315" s="26"/>
      <c r="K2315" s="26"/>
      <c r="N2315" s="26"/>
      <c r="Q2315" s="26"/>
    </row>
    <row r="2316" spans="1:17" x14ac:dyDescent="0.25">
      <c r="A2316" s="27"/>
      <c r="B2316" s="26"/>
      <c r="E2316" s="26"/>
      <c r="H2316" s="26"/>
      <c r="K2316" s="26"/>
      <c r="N2316" s="26"/>
      <c r="Q2316" s="26"/>
    </row>
    <row r="2317" spans="1:17" x14ac:dyDescent="0.25">
      <c r="A2317" s="27"/>
      <c r="B2317" s="26"/>
      <c r="E2317" s="26"/>
      <c r="H2317" s="26"/>
      <c r="K2317" s="26"/>
      <c r="N2317" s="26"/>
      <c r="Q2317" s="26"/>
    </row>
    <row r="2318" spans="1:17" x14ac:dyDescent="0.25">
      <c r="A2318" s="27"/>
      <c r="B2318" s="26"/>
      <c r="E2318" s="26"/>
      <c r="H2318" s="26"/>
      <c r="K2318" s="26"/>
      <c r="N2318" s="26"/>
      <c r="Q2318" s="26"/>
    </row>
    <row r="2319" spans="1:17" x14ac:dyDescent="0.25">
      <c r="A2319" s="27"/>
      <c r="B2319" s="26"/>
      <c r="E2319" s="26"/>
      <c r="H2319" s="26"/>
      <c r="K2319" s="26"/>
      <c r="N2319" s="26"/>
      <c r="Q2319" s="26"/>
    </row>
    <row r="2320" spans="1:17" x14ac:dyDescent="0.25">
      <c r="A2320" s="27"/>
      <c r="B2320" s="26"/>
      <c r="E2320" s="26"/>
      <c r="H2320" s="26"/>
      <c r="K2320" s="26"/>
      <c r="N2320" s="26"/>
      <c r="Q2320" s="26"/>
    </row>
    <row r="2321" spans="1:17" x14ac:dyDescent="0.25">
      <c r="A2321" s="27"/>
      <c r="B2321" s="26"/>
      <c r="E2321" s="26"/>
      <c r="H2321" s="26"/>
      <c r="K2321" s="26"/>
      <c r="N2321" s="26"/>
      <c r="Q2321" s="26"/>
    </row>
    <row r="2322" spans="1:17" x14ac:dyDescent="0.25">
      <c r="A2322" s="27"/>
      <c r="B2322" s="26"/>
      <c r="E2322" s="26"/>
      <c r="H2322" s="26"/>
      <c r="K2322" s="26"/>
      <c r="N2322" s="26"/>
      <c r="Q2322" s="26"/>
    </row>
    <row r="2323" spans="1:17" x14ac:dyDescent="0.25">
      <c r="A2323" s="27"/>
      <c r="B2323" s="26"/>
      <c r="E2323" s="26"/>
      <c r="H2323" s="26"/>
      <c r="K2323" s="26"/>
      <c r="N2323" s="26"/>
      <c r="Q2323" s="26"/>
    </row>
    <row r="2324" spans="1:17" x14ac:dyDescent="0.25">
      <c r="A2324" s="27"/>
      <c r="B2324" s="26"/>
      <c r="E2324" s="26"/>
      <c r="H2324" s="26"/>
      <c r="K2324" s="26"/>
      <c r="N2324" s="26"/>
      <c r="Q2324" s="26"/>
    </row>
    <row r="2325" spans="1:17" x14ac:dyDescent="0.25">
      <c r="A2325" s="27"/>
      <c r="B2325" s="26"/>
      <c r="E2325" s="26"/>
      <c r="H2325" s="26"/>
      <c r="K2325" s="26"/>
      <c r="N2325" s="26"/>
      <c r="Q2325" s="26"/>
    </row>
    <row r="2326" spans="1:17" x14ac:dyDescent="0.25">
      <c r="A2326" s="27"/>
      <c r="B2326" s="26"/>
      <c r="E2326" s="26"/>
      <c r="H2326" s="26"/>
      <c r="K2326" s="26"/>
      <c r="N2326" s="26"/>
      <c r="Q2326" s="26"/>
    </row>
    <row r="2327" spans="1:17" x14ac:dyDescent="0.25">
      <c r="A2327" s="27"/>
      <c r="B2327" s="26"/>
      <c r="E2327" s="26"/>
      <c r="H2327" s="26"/>
      <c r="K2327" s="26"/>
      <c r="N2327" s="26"/>
      <c r="Q2327" s="26"/>
    </row>
    <row r="2328" spans="1:17" x14ac:dyDescent="0.25">
      <c r="A2328" s="27"/>
      <c r="B2328" s="26"/>
      <c r="E2328" s="26"/>
      <c r="H2328" s="26"/>
      <c r="K2328" s="26"/>
      <c r="N2328" s="26"/>
      <c r="Q2328" s="26"/>
    </row>
    <row r="2329" spans="1:17" x14ac:dyDescent="0.25">
      <c r="A2329" s="27"/>
      <c r="B2329" s="26"/>
      <c r="E2329" s="26"/>
      <c r="H2329" s="26"/>
      <c r="K2329" s="26"/>
      <c r="N2329" s="26"/>
      <c r="Q2329" s="26"/>
    </row>
    <row r="2330" spans="1:17" x14ac:dyDescent="0.25">
      <c r="A2330" s="27"/>
      <c r="B2330" s="26"/>
      <c r="E2330" s="26"/>
      <c r="H2330" s="26"/>
      <c r="K2330" s="26"/>
      <c r="N2330" s="26"/>
      <c r="Q2330" s="26"/>
    </row>
    <row r="2331" spans="1:17" x14ac:dyDescent="0.25">
      <c r="A2331" s="27"/>
      <c r="B2331" s="26"/>
      <c r="E2331" s="26"/>
      <c r="H2331" s="26"/>
      <c r="K2331" s="26"/>
      <c r="N2331" s="26"/>
      <c r="Q2331" s="26"/>
    </row>
    <row r="2332" spans="1:17" x14ac:dyDescent="0.25">
      <c r="A2332" s="27"/>
      <c r="B2332" s="26"/>
      <c r="E2332" s="26"/>
      <c r="H2332" s="26"/>
      <c r="K2332" s="26"/>
      <c r="N2332" s="26"/>
      <c r="Q2332" s="26"/>
    </row>
    <row r="2333" spans="1:17" x14ac:dyDescent="0.25">
      <c r="A2333" s="27"/>
      <c r="B2333" s="26"/>
      <c r="E2333" s="26"/>
      <c r="H2333" s="26"/>
      <c r="K2333" s="26"/>
      <c r="N2333" s="26"/>
      <c r="Q2333" s="26"/>
    </row>
    <row r="2334" spans="1:17" x14ac:dyDescent="0.25">
      <c r="A2334" s="27"/>
      <c r="B2334" s="26"/>
      <c r="E2334" s="26"/>
      <c r="H2334" s="26"/>
      <c r="K2334" s="26"/>
      <c r="N2334" s="26"/>
      <c r="Q2334" s="26"/>
    </row>
    <row r="2335" spans="1:17" x14ac:dyDescent="0.25">
      <c r="A2335" s="27"/>
      <c r="B2335" s="26"/>
      <c r="E2335" s="26"/>
      <c r="H2335" s="26"/>
      <c r="K2335" s="26"/>
      <c r="N2335" s="26"/>
      <c r="Q2335" s="26"/>
    </row>
    <row r="2336" spans="1:17" x14ac:dyDescent="0.25">
      <c r="A2336" s="27"/>
      <c r="B2336" s="26"/>
      <c r="E2336" s="26"/>
      <c r="H2336" s="26"/>
      <c r="K2336" s="26"/>
      <c r="N2336" s="26"/>
      <c r="Q2336" s="26"/>
    </row>
    <row r="2337" spans="1:17" x14ac:dyDescent="0.25">
      <c r="A2337" s="27"/>
      <c r="B2337" s="26"/>
      <c r="E2337" s="26"/>
      <c r="H2337" s="26"/>
      <c r="K2337" s="26"/>
      <c r="N2337" s="26"/>
      <c r="Q2337" s="26"/>
    </row>
    <row r="2338" spans="1:17" x14ac:dyDescent="0.25">
      <c r="A2338" s="27"/>
      <c r="B2338" s="26"/>
      <c r="E2338" s="26"/>
      <c r="H2338" s="26"/>
      <c r="K2338" s="26"/>
      <c r="N2338" s="26"/>
      <c r="Q2338" s="26"/>
    </row>
    <row r="2339" spans="1:17" x14ac:dyDescent="0.25">
      <c r="A2339" s="27"/>
      <c r="B2339" s="26"/>
      <c r="E2339" s="26"/>
      <c r="H2339" s="26"/>
      <c r="K2339" s="26"/>
      <c r="N2339" s="26"/>
      <c r="Q2339" s="26"/>
    </row>
    <row r="2340" spans="1:17" x14ac:dyDescent="0.25">
      <c r="A2340" s="27"/>
      <c r="B2340" s="26"/>
      <c r="E2340" s="26"/>
      <c r="H2340" s="26"/>
      <c r="K2340" s="26"/>
      <c r="N2340" s="26"/>
      <c r="Q2340" s="26"/>
    </row>
    <row r="2341" spans="1:17" x14ac:dyDescent="0.25">
      <c r="A2341" s="27"/>
      <c r="B2341" s="26"/>
      <c r="E2341" s="26"/>
      <c r="H2341" s="26"/>
      <c r="K2341" s="26"/>
      <c r="N2341" s="26"/>
      <c r="Q2341" s="26"/>
    </row>
    <row r="2342" spans="1:17" x14ac:dyDescent="0.25">
      <c r="A2342" s="27"/>
      <c r="B2342" s="26"/>
      <c r="E2342" s="26"/>
      <c r="H2342" s="26"/>
      <c r="K2342" s="26"/>
      <c r="N2342" s="26"/>
      <c r="Q2342" s="26"/>
    </row>
    <row r="2343" spans="1:17" x14ac:dyDescent="0.25">
      <c r="A2343" s="27"/>
      <c r="B2343" s="26"/>
      <c r="E2343" s="26"/>
      <c r="H2343" s="26"/>
      <c r="K2343" s="26"/>
      <c r="N2343" s="26"/>
      <c r="Q2343" s="26"/>
    </row>
    <row r="2344" spans="1:17" x14ac:dyDescent="0.25">
      <c r="A2344" s="27"/>
      <c r="B2344" s="26"/>
      <c r="E2344" s="26"/>
      <c r="H2344" s="26"/>
      <c r="K2344" s="26"/>
      <c r="N2344" s="26"/>
      <c r="Q2344" s="26"/>
    </row>
    <row r="2345" spans="1:17" x14ac:dyDescent="0.25">
      <c r="A2345" s="27"/>
      <c r="B2345" s="26"/>
      <c r="E2345" s="26"/>
      <c r="H2345" s="26"/>
      <c r="K2345" s="26"/>
      <c r="N2345" s="26"/>
      <c r="Q2345" s="26"/>
    </row>
    <row r="2346" spans="1:17" x14ac:dyDescent="0.25">
      <c r="A2346" s="27"/>
      <c r="B2346" s="26"/>
      <c r="E2346" s="26"/>
      <c r="H2346" s="26"/>
      <c r="K2346" s="26"/>
      <c r="N2346" s="26"/>
      <c r="Q2346" s="26"/>
    </row>
    <row r="2347" spans="1:17" x14ac:dyDescent="0.25">
      <c r="A2347" s="27"/>
      <c r="B2347" s="26"/>
      <c r="E2347" s="26"/>
      <c r="H2347" s="26"/>
      <c r="K2347" s="26"/>
      <c r="N2347" s="26"/>
      <c r="Q2347" s="26"/>
    </row>
    <row r="2348" spans="1:17" x14ac:dyDescent="0.25">
      <c r="A2348" s="27"/>
      <c r="B2348" s="26"/>
      <c r="E2348" s="26"/>
      <c r="H2348" s="26"/>
      <c r="K2348" s="26"/>
      <c r="N2348" s="26"/>
      <c r="Q2348" s="26"/>
    </row>
    <row r="2349" spans="1:17" x14ac:dyDescent="0.25">
      <c r="A2349" s="27"/>
      <c r="B2349" s="26"/>
      <c r="E2349" s="26"/>
      <c r="H2349" s="26"/>
      <c r="K2349" s="26"/>
      <c r="N2349" s="26"/>
      <c r="Q2349" s="26"/>
    </row>
    <row r="2350" spans="1:17" x14ac:dyDescent="0.25">
      <c r="A2350" s="27"/>
      <c r="B2350" s="26"/>
      <c r="E2350" s="26"/>
      <c r="H2350" s="26"/>
      <c r="K2350" s="26"/>
      <c r="N2350" s="26"/>
      <c r="Q2350" s="26"/>
    </row>
    <row r="2351" spans="1:17" x14ac:dyDescent="0.25">
      <c r="A2351" s="27"/>
      <c r="B2351" s="26"/>
      <c r="E2351" s="26"/>
      <c r="H2351" s="26"/>
      <c r="K2351" s="26"/>
      <c r="N2351" s="26"/>
      <c r="Q2351" s="26"/>
    </row>
    <row r="2352" spans="1:17" x14ac:dyDescent="0.25">
      <c r="A2352" s="27"/>
      <c r="B2352" s="26"/>
      <c r="E2352" s="26"/>
      <c r="H2352" s="26"/>
      <c r="K2352" s="26"/>
      <c r="N2352" s="26"/>
      <c r="Q2352" s="26"/>
    </row>
    <row r="2353" spans="1:17" x14ac:dyDescent="0.25">
      <c r="A2353" s="27"/>
      <c r="B2353" s="26"/>
      <c r="E2353" s="26"/>
      <c r="H2353" s="26"/>
      <c r="K2353" s="26"/>
      <c r="N2353" s="26"/>
      <c r="Q2353" s="26"/>
    </row>
    <row r="2354" spans="1:17" x14ac:dyDescent="0.25">
      <c r="A2354" s="27"/>
      <c r="B2354" s="26"/>
      <c r="E2354" s="26"/>
      <c r="H2354" s="26"/>
      <c r="K2354" s="26"/>
      <c r="N2354" s="26"/>
      <c r="Q2354" s="26"/>
    </row>
    <row r="2355" spans="1:17" x14ac:dyDescent="0.25">
      <c r="A2355" s="27"/>
      <c r="B2355" s="26"/>
      <c r="E2355" s="26"/>
      <c r="H2355" s="26"/>
      <c r="K2355" s="26"/>
      <c r="N2355" s="26"/>
      <c r="Q2355" s="26"/>
    </row>
    <row r="2356" spans="1:17" x14ac:dyDescent="0.25">
      <c r="A2356" s="27"/>
      <c r="B2356" s="26"/>
      <c r="E2356" s="26"/>
      <c r="H2356" s="26"/>
      <c r="K2356" s="26"/>
      <c r="N2356" s="26"/>
      <c r="Q2356" s="26"/>
    </row>
    <row r="2357" spans="1:17" x14ac:dyDescent="0.25">
      <c r="A2357" s="27"/>
      <c r="B2357" s="26"/>
      <c r="E2357" s="26"/>
      <c r="H2357" s="26"/>
      <c r="K2357" s="26"/>
      <c r="N2357" s="26"/>
      <c r="Q2357" s="26"/>
    </row>
    <row r="2358" spans="1:17" x14ac:dyDescent="0.25">
      <c r="A2358" s="27"/>
      <c r="B2358" s="26"/>
      <c r="E2358" s="26"/>
      <c r="H2358" s="26"/>
      <c r="K2358" s="26"/>
      <c r="N2358" s="26"/>
      <c r="Q2358" s="26"/>
    </row>
    <row r="2359" spans="1:17" x14ac:dyDescent="0.25">
      <c r="A2359" s="27"/>
      <c r="B2359" s="26"/>
      <c r="E2359" s="26"/>
      <c r="H2359" s="26"/>
      <c r="K2359" s="26"/>
      <c r="N2359" s="26"/>
      <c r="Q2359" s="26"/>
    </row>
    <row r="2360" spans="1:17" x14ac:dyDescent="0.25">
      <c r="A2360" s="27"/>
      <c r="B2360" s="26"/>
      <c r="E2360" s="26"/>
      <c r="H2360" s="26"/>
      <c r="K2360" s="26"/>
      <c r="N2360" s="26"/>
      <c r="Q2360" s="26"/>
    </row>
    <row r="2361" spans="1:17" x14ac:dyDescent="0.25">
      <c r="A2361" s="27"/>
      <c r="B2361" s="26"/>
      <c r="E2361" s="26"/>
      <c r="H2361" s="26"/>
      <c r="K2361" s="26"/>
      <c r="N2361" s="26"/>
      <c r="Q2361" s="26"/>
    </row>
    <row r="2362" spans="1:17" x14ac:dyDescent="0.25">
      <c r="A2362" s="27"/>
      <c r="B2362" s="26"/>
      <c r="E2362" s="26"/>
      <c r="H2362" s="26"/>
      <c r="K2362" s="26"/>
      <c r="N2362" s="26"/>
      <c r="Q2362" s="26"/>
    </row>
    <row r="2363" spans="1:17" x14ac:dyDescent="0.25">
      <c r="A2363" s="27"/>
      <c r="B2363" s="26"/>
      <c r="E2363" s="26"/>
      <c r="H2363" s="26"/>
      <c r="K2363" s="26"/>
      <c r="N2363" s="26"/>
      <c r="Q2363" s="26"/>
    </row>
    <row r="2364" spans="1:17" x14ac:dyDescent="0.25">
      <c r="A2364" s="27"/>
      <c r="B2364" s="26"/>
      <c r="E2364" s="26"/>
      <c r="H2364" s="26"/>
      <c r="K2364" s="26"/>
      <c r="N2364" s="26"/>
      <c r="Q2364" s="26"/>
    </row>
    <row r="2365" spans="1:17" x14ac:dyDescent="0.25">
      <c r="A2365" s="27"/>
      <c r="B2365" s="26"/>
      <c r="E2365" s="26"/>
      <c r="H2365" s="26"/>
      <c r="K2365" s="26"/>
      <c r="N2365" s="26"/>
      <c r="Q2365" s="26"/>
    </row>
    <row r="2366" spans="1:17" x14ac:dyDescent="0.25">
      <c r="A2366" s="27"/>
      <c r="B2366" s="26"/>
      <c r="E2366" s="26"/>
      <c r="H2366" s="26"/>
      <c r="K2366" s="26"/>
      <c r="N2366" s="26"/>
      <c r="Q2366" s="26"/>
    </row>
    <row r="2367" spans="1:17" x14ac:dyDescent="0.25">
      <c r="A2367" s="27"/>
      <c r="B2367" s="26"/>
      <c r="E2367" s="26"/>
      <c r="H2367" s="26"/>
      <c r="K2367" s="26"/>
      <c r="N2367" s="26"/>
      <c r="Q2367" s="26"/>
    </row>
    <row r="2368" spans="1:17" x14ac:dyDescent="0.25">
      <c r="A2368" s="27"/>
      <c r="B2368" s="26"/>
      <c r="E2368" s="26"/>
      <c r="H2368" s="26"/>
      <c r="K2368" s="26"/>
      <c r="N2368" s="26"/>
      <c r="Q2368" s="26"/>
    </row>
    <row r="2369" spans="1:17" x14ac:dyDescent="0.25">
      <c r="A2369" s="27"/>
      <c r="B2369" s="26"/>
      <c r="E2369" s="26"/>
      <c r="H2369" s="26"/>
      <c r="K2369" s="26"/>
      <c r="N2369" s="26"/>
      <c r="Q2369" s="26"/>
    </row>
    <row r="2370" spans="1:17" x14ac:dyDescent="0.25">
      <c r="A2370" s="27"/>
      <c r="B2370" s="26"/>
      <c r="E2370" s="26"/>
      <c r="H2370" s="26"/>
      <c r="K2370" s="26"/>
      <c r="N2370" s="26"/>
      <c r="Q2370" s="26"/>
    </row>
    <row r="2371" spans="1:17" x14ac:dyDescent="0.25">
      <c r="A2371" s="27"/>
      <c r="B2371" s="26"/>
      <c r="E2371" s="26"/>
      <c r="H2371" s="26"/>
      <c r="K2371" s="26"/>
      <c r="N2371" s="26"/>
      <c r="Q2371" s="26"/>
    </row>
    <row r="2372" spans="1:17" x14ac:dyDescent="0.25">
      <c r="A2372" s="27"/>
      <c r="B2372" s="26"/>
      <c r="E2372" s="26"/>
      <c r="H2372" s="26"/>
      <c r="K2372" s="26"/>
      <c r="N2372" s="26"/>
      <c r="Q2372" s="26"/>
    </row>
    <row r="2373" spans="1:17" x14ac:dyDescent="0.25">
      <c r="A2373" s="27"/>
      <c r="B2373" s="26"/>
      <c r="E2373" s="26"/>
      <c r="H2373" s="26"/>
      <c r="K2373" s="26"/>
      <c r="N2373" s="26"/>
      <c r="Q2373" s="26"/>
    </row>
    <row r="2374" spans="1:17" x14ac:dyDescent="0.25">
      <c r="A2374" s="27"/>
      <c r="B2374" s="26"/>
      <c r="E2374" s="26"/>
      <c r="H2374" s="26"/>
      <c r="K2374" s="26"/>
      <c r="N2374" s="26"/>
      <c r="Q2374" s="26"/>
    </row>
    <row r="2375" spans="1:17" x14ac:dyDescent="0.25">
      <c r="A2375" s="27"/>
      <c r="B2375" s="26"/>
      <c r="E2375" s="26"/>
      <c r="H2375" s="26"/>
      <c r="K2375" s="26"/>
      <c r="N2375" s="26"/>
      <c r="Q2375" s="26"/>
    </row>
    <row r="2376" spans="1:17" x14ac:dyDescent="0.25">
      <c r="A2376" s="27"/>
      <c r="B2376" s="26"/>
      <c r="E2376" s="26"/>
      <c r="H2376" s="26"/>
      <c r="K2376" s="26"/>
      <c r="N2376" s="26"/>
      <c r="Q2376" s="26"/>
    </row>
    <row r="2377" spans="1:17" x14ac:dyDescent="0.25">
      <c r="A2377" s="27"/>
      <c r="B2377" s="26"/>
      <c r="E2377" s="26"/>
      <c r="H2377" s="26"/>
      <c r="K2377" s="26"/>
      <c r="N2377" s="26"/>
      <c r="Q2377" s="26"/>
    </row>
    <row r="2378" spans="1:17" x14ac:dyDescent="0.25">
      <c r="A2378" s="27"/>
      <c r="B2378" s="26"/>
      <c r="E2378" s="26"/>
      <c r="H2378" s="26"/>
      <c r="K2378" s="26"/>
      <c r="N2378" s="26"/>
      <c r="Q2378" s="26"/>
    </row>
    <row r="2379" spans="1:17" x14ac:dyDescent="0.25">
      <c r="A2379" s="27"/>
      <c r="B2379" s="26"/>
      <c r="E2379" s="26"/>
      <c r="H2379" s="26"/>
      <c r="K2379" s="26"/>
      <c r="N2379" s="26"/>
      <c r="Q2379" s="26"/>
    </row>
    <row r="2380" spans="1:17" x14ac:dyDescent="0.25">
      <c r="A2380" s="27"/>
      <c r="B2380" s="26"/>
      <c r="E2380" s="26"/>
      <c r="H2380" s="26"/>
      <c r="K2380" s="26"/>
      <c r="N2380" s="26"/>
      <c r="Q2380" s="26"/>
    </row>
    <row r="2381" spans="1:17" x14ac:dyDescent="0.25">
      <c r="A2381" s="27"/>
      <c r="B2381" s="26"/>
      <c r="E2381" s="26"/>
      <c r="H2381" s="26"/>
      <c r="K2381" s="26"/>
      <c r="N2381" s="26"/>
      <c r="Q2381" s="26"/>
    </row>
    <row r="2382" spans="1:17" x14ac:dyDescent="0.25">
      <c r="A2382" s="27"/>
      <c r="B2382" s="26"/>
      <c r="E2382" s="26"/>
      <c r="H2382" s="26"/>
      <c r="K2382" s="26"/>
      <c r="N2382" s="26"/>
      <c r="Q2382" s="26"/>
    </row>
    <row r="2383" spans="1:17" x14ac:dyDescent="0.25">
      <c r="A2383" s="27"/>
      <c r="B2383" s="26"/>
      <c r="E2383" s="26"/>
      <c r="H2383" s="26"/>
      <c r="K2383" s="26"/>
      <c r="N2383" s="26"/>
      <c r="Q2383" s="26"/>
    </row>
    <row r="2384" spans="1:17" x14ac:dyDescent="0.25">
      <c r="A2384" s="27"/>
      <c r="B2384" s="26"/>
      <c r="E2384" s="26"/>
      <c r="H2384" s="26"/>
      <c r="K2384" s="26"/>
      <c r="N2384" s="26"/>
      <c r="Q2384" s="26"/>
    </row>
    <row r="2385" spans="1:17" x14ac:dyDescent="0.25">
      <c r="A2385" s="27"/>
      <c r="B2385" s="26"/>
      <c r="E2385" s="26"/>
      <c r="H2385" s="26"/>
      <c r="K2385" s="26"/>
      <c r="N2385" s="26"/>
      <c r="Q2385" s="26"/>
    </row>
    <row r="2386" spans="1:17" x14ac:dyDescent="0.25">
      <c r="A2386" s="27"/>
      <c r="B2386" s="26"/>
      <c r="E2386" s="26"/>
      <c r="H2386" s="26"/>
      <c r="K2386" s="26"/>
      <c r="N2386" s="26"/>
      <c r="Q2386" s="26"/>
    </row>
    <row r="2387" spans="1:17" x14ac:dyDescent="0.25">
      <c r="A2387" s="27"/>
      <c r="B2387" s="26"/>
      <c r="E2387" s="26"/>
      <c r="H2387" s="26"/>
      <c r="K2387" s="26"/>
      <c r="N2387" s="26"/>
      <c r="Q2387" s="26"/>
    </row>
    <row r="2388" spans="1:17" x14ac:dyDescent="0.25">
      <c r="A2388" s="27"/>
      <c r="B2388" s="26"/>
      <c r="E2388" s="26"/>
      <c r="H2388" s="26"/>
      <c r="K2388" s="26"/>
      <c r="N2388" s="26"/>
      <c r="Q2388" s="26"/>
    </row>
    <row r="2389" spans="1:17" x14ac:dyDescent="0.25">
      <c r="A2389" s="27"/>
      <c r="B2389" s="26"/>
      <c r="E2389" s="26"/>
      <c r="H2389" s="26"/>
      <c r="K2389" s="26"/>
      <c r="N2389" s="26"/>
      <c r="Q2389" s="26"/>
    </row>
    <row r="2390" spans="1:17" x14ac:dyDescent="0.25">
      <c r="A2390" s="27"/>
      <c r="B2390" s="26"/>
      <c r="E2390" s="26"/>
      <c r="H2390" s="26"/>
      <c r="K2390" s="26"/>
      <c r="N2390" s="26"/>
      <c r="Q2390" s="26"/>
    </row>
    <row r="2391" spans="1:17" x14ac:dyDescent="0.25">
      <c r="A2391" s="27"/>
      <c r="B2391" s="26"/>
      <c r="E2391" s="26"/>
      <c r="H2391" s="26"/>
      <c r="K2391" s="26"/>
      <c r="N2391" s="26"/>
      <c r="Q2391" s="26"/>
    </row>
    <row r="2392" spans="1:17" x14ac:dyDescent="0.25">
      <c r="A2392" s="27"/>
      <c r="B2392" s="26"/>
      <c r="E2392" s="26"/>
      <c r="H2392" s="26"/>
      <c r="K2392" s="26"/>
      <c r="N2392" s="26"/>
      <c r="Q2392" s="26"/>
    </row>
    <row r="2393" spans="1:17" x14ac:dyDescent="0.25">
      <c r="A2393" s="27"/>
      <c r="B2393" s="26"/>
      <c r="E2393" s="26"/>
      <c r="H2393" s="26"/>
      <c r="K2393" s="26"/>
      <c r="N2393" s="26"/>
      <c r="Q2393" s="26"/>
    </row>
    <row r="2394" spans="1:17" x14ac:dyDescent="0.25">
      <c r="A2394" s="27"/>
      <c r="B2394" s="26"/>
      <c r="E2394" s="26"/>
      <c r="H2394" s="26"/>
      <c r="K2394" s="26"/>
      <c r="N2394" s="26"/>
      <c r="Q2394" s="26"/>
    </row>
    <row r="2395" spans="1:17" x14ac:dyDescent="0.25">
      <c r="A2395" s="27"/>
      <c r="B2395" s="26"/>
      <c r="E2395" s="26"/>
      <c r="H2395" s="26"/>
      <c r="K2395" s="26"/>
      <c r="N2395" s="26"/>
      <c r="Q2395" s="26"/>
    </row>
    <row r="2396" spans="1:17" x14ac:dyDescent="0.25">
      <c r="A2396" s="27"/>
      <c r="B2396" s="26"/>
      <c r="E2396" s="26"/>
      <c r="H2396" s="26"/>
      <c r="K2396" s="26"/>
      <c r="N2396" s="26"/>
      <c r="Q2396" s="26"/>
    </row>
    <row r="2397" spans="1:17" x14ac:dyDescent="0.25">
      <c r="A2397" s="27"/>
      <c r="B2397" s="26"/>
      <c r="E2397" s="26"/>
      <c r="H2397" s="26"/>
      <c r="K2397" s="26"/>
      <c r="N2397" s="26"/>
      <c r="Q2397" s="26"/>
    </row>
    <row r="2398" spans="1:17" x14ac:dyDescent="0.25">
      <c r="A2398" s="27"/>
      <c r="B2398" s="26"/>
      <c r="E2398" s="26"/>
      <c r="H2398" s="26"/>
      <c r="K2398" s="26"/>
      <c r="N2398" s="26"/>
      <c r="Q2398" s="26"/>
    </row>
    <row r="2399" spans="1:17" x14ac:dyDescent="0.25">
      <c r="A2399" s="27"/>
      <c r="B2399" s="26"/>
      <c r="E2399" s="26"/>
      <c r="H2399" s="26"/>
      <c r="K2399" s="26"/>
      <c r="N2399" s="26"/>
      <c r="Q2399" s="26"/>
    </row>
    <row r="2400" spans="1:17" x14ac:dyDescent="0.25">
      <c r="A2400" s="27"/>
      <c r="B2400" s="26"/>
      <c r="E2400" s="26"/>
      <c r="H2400" s="26"/>
      <c r="K2400" s="26"/>
      <c r="N2400" s="26"/>
      <c r="Q2400" s="26"/>
    </row>
    <row r="2401" spans="1:17" x14ac:dyDescent="0.25">
      <c r="A2401" s="27"/>
      <c r="B2401" s="26"/>
      <c r="E2401" s="26"/>
      <c r="H2401" s="26"/>
      <c r="K2401" s="26"/>
      <c r="N2401" s="26"/>
      <c r="Q2401" s="26"/>
    </row>
    <row r="2402" spans="1:17" x14ac:dyDescent="0.25">
      <c r="A2402" s="27"/>
      <c r="B2402" s="26"/>
      <c r="E2402" s="26"/>
      <c r="H2402" s="26"/>
      <c r="K2402" s="26"/>
      <c r="N2402" s="26"/>
      <c r="Q2402" s="26"/>
    </row>
    <row r="2403" spans="1:17" x14ac:dyDescent="0.25">
      <c r="A2403" s="27"/>
      <c r="B2403" s="26"/>
      <c r="E2403" s="26"/>
      <c r="H2403" s="26"/>
      <c r="K2403" s="26"/>
      <c r="N2403" s="26"/>
      <c r="Q2403" s="26"/>
    </row>
    <row r="2404" spans="1:17" x14ac:dyDescent="0.25">
      <c r="A2404" s="27"/>
      <c r="B2404" s="26"/>
      <c r="E2404" s="26"/>
      <c r="H2404" s="26"/>
      <c r="K2404" s="26"/>
      <c r="N2404" s="26"/>
      <c r="Q2404" s="26"/>
    </row>
    <row r="2405" spans="1:17" x14ac:dyDescent="0.25">
      <c r="A2405" s="27"/>
      <c r="B2405" s="26"/>
      <c r="E2405" s="26"/>
      <c r="H2405" s="26"/>
      <c r="K2405" s="26"/>
      <c r="N2405" s="26"/>
      <c r="Q2405" s="26"/>
    </row>
    <row r="2406" spans="1:17" x14ac:dyDescent="0.25">
      <c r="A2406" s="27"/>
      <c r="B2406" s="26"/>
      <c r="E2406" s="26"/>
      <c r="H2406" s="26"/>
      <c r="K2406" s="26"/>
      <c r="N2406" s="26"/>
      <c r="Q2406" s="26"/>
    </row>
    <row r="2407" spans="1:17" x14ac:dyDescent="0.25">
      <c r="A2407" s="27"/>
      <c r="B2407" s="26"/>
      <c r="E2407" s="26"/>
      <c r="H2407" s="26"/>
      <c r="K2407" s="26"/>
      <c r="N2407" s="26"/>
      <c r="Q2407" s="26"/>
    </row>
    <row r="2408" spans="1:17" x14ac:dyDescent="0.25">
      <c r="A2408" s="27"/>
      <c r="B2408" s="26"/>
      <c r="E2408" s="26"/>
      <c r="H2408" s="26"/>
      <c r="K2408" s="26"/>
      <c r="N2408" s="26"/>
      <c r="Q2408" s="26"/>
    </row>
    <row r="2409" spans="1:17" x14ac:dyDescent="0.25">
      <c r="A2409" s="27"/>
      <c r="B2409" s="26"/>
      <c r="E2409" s="26"/>
      <c r="H2409" s="26"/>
      <c r="K2409" s="26"/>
      <c r="N2409" s="26"/>
      <c r="Q2409" s="26"/>
    </row>
    <row r="2410" spans="1:17" x14ac:dyDescent="0.25">
      <c r="A2410" s="27"/>
      <c r="B2410" s="26"/>
      <c r="E2410" s="26"/>
      <c r="H2410" s="26"/>
      <c r="K2410" s="26"/>
      <c r="N2410" s="26"/>
      <c r="Q2410" s="26"/>
    </row>
    <row r="2411" spans="1:17" x14ac:dyDescent="0.25">
      <c r="A2411" s="27"/>
      <c r="B2411" s="26"/>
      <c r="E2411" s="26"/>
      <c r="H2411" s="26"/>
      <c r="K2411" s="26"/>
      <c r="N2411" s="26"/>
      <c r="Q2411" s="26"/>
    </row>
    <row r="2412" spans="1:17" x14ac:dyDescent="0.25">
      <c r="A2412" s="27"/>
      <c r="B2412" s="26"/>
      <c r="E2412" s="26"/>
      <c r="H2412" s="26"/>
      <c r="K2412" s="26"/>
      <c r="N2412" s="26"/>
      <c r="Q2412" s="26"/>
    </row>
    <row r="2413" spans="1:17" x14ac:dyDescent="0.25">
      <c r="A2413" s="27"/>
      <c r="B2413" s="26"/>
      <c r="E2413" s="26"/>
      <c r="H2413" s="26"/>
      <c r="K2413" s="26"/>
      <c r="N2413" s="26"/>
      <c r="Q2413" s="26"/>
    </row>
    <row r="2414" spans="1:17" x14ac:dyDescent="0.25">
      <c r="A2414" s="27"/>
      <c r="B2414" s="26"/>
      <c r="E2414" s="26"/>
      <c r="H2414" s="26"/>
      <c r="K2414" s="26"/>
      <c r="N2414" s="26"/>
      <c r="Q2414" s="26"/>
    </row>
    <row r="2415" spans="1:17" x14ac:dyDescent="0.25">
      <c r="A2415" s="27"/>
      <c r="B2415" s="26"/>
      <c r="E2415" s="26"/>
      <c r="H2415" s="26"/>
      <c r="K2415" s="26"/>
      <c r="N2415" s="26"/>
      <c r="Q2415" s="26"/>
    </row>
    <row r="2416" spans="1:17" x14ac:dyDescent="0.25">
      <c r="A2416" s="27"/>
      <c r="B2416" s="26"/>
      <c r="E2416" s="26"/>
      <c r="H2416" s="26"/>
      <c r="K2416" s="26"/>
      <c r="N2416" s="26"/>
      <c r="Q2416" s="26"/>
    </row>
    <row r="2417" spans="1:17" x14ac:dyDescent="0.25">
      <c r="A2417" s="27"/>
      <c r="B2417" s="26"/>
      <c r="E2417" s="26"/>
      <c r="H2417" s="26"/>
      <c r="K2417" s="26"/>
      <c r="N2417" s="26"/>
      <c r="Q2417" s="26"/>
    </row>
    <row r="2418" spans="1:17" x14ac:dyDescent="0.25">
      <c r="A2418" s="27"/>
      <c r="B2418" s="26"/>
      <c r="E2418" s="26"/>
      <c r="H2418" s="26"/>
      <c r="K2418" s="26"/>
      <c r="N2418" s="26"/>
      <c r="Q2418" s="26"/>
    </row>
    <row r="2419" spans="1:17" x14ac:dyDescent="0.25">
      <c r="A2419" s="27"/>
      <c r="B2419" s="26"/>
      <c r="E2419" s="26"/>
      <c r="H2419" s="26"/>
      <c r="K2419" s="26"/>
      <c r="N2419" s="26"/>
      <c r="Q2419" s="26"/>
    </row>
    <row r="2420" spans="1:17" x14ac:dyDescent="0.25">
      <c r="A2420" s="27"/>
      <c r="B2420" s="26"/>
      <c r="E2420" s="26"/>
      <c r="H2420" s="26"/>
      <c r="K2420" s="26"/>
      <c r="N2420" s="26"/>
      <c r="Q2420" s="26"/>
    </row>
    <row r="2421" spans="1:17" x14ac:dyDescent="0.25">
      <c r="A2421" s="27"/>
      <c r="B2421" s="26"/>
      <c r="E2421" s="26"/>
      <c r="H2421" s="26"/>
      <c r="K2421" s="26"/>
      <c r="N2421" s="26"/>
      <c r="Q2421" s="26"/>
    </row>
    <row r="2422" spans="1:17" x14ac:dyDescent="0.25">
      <c r="A2422" s="27"/>
      <c r="B2422" s="26"/>
      <c r="E2422" s="26"/>
      <c r="H2422" s="26"/>
      <c r="K2422" s="26"/>
      <c r="N2422" s="26"/>
      <c r="Q2422" s="26"/>
    </row>
    <row r="2423" spans="1:17" x14ac:dyDescent="0.25">
      <c r="A2423" s="27"/>
      <c r="B2423" s="26"/>
      <c r="E2423" s="26"/>
      <c r="H2423" s="26"/>
      <c r="K2423" s="26"/>
      <c r="N2423" s="26"/>
      <c r="Q2423" s="26"/>
    </row>
    <row r="2424" spans="1:17" x14ac:dyDescent="0.25">
      <c r="A2424" s="27"/>
      <c r="B2424" s="26"/>
      <c r="E2424" s="26"/>
      <c r="H2424" s="26"/>
      <c r="K2424" s="26"/>
      <c r="N2424" s="26"/>
      <c r="Q2424" s="26"/>
    </row>
    <row r="2425" spans="1:17" x14ac:dyDescent="0.25">
      <c r="A2425" s="27"/>
      <c r="B2425" s="26"/>
      <c r="E2425" s="26"/>
      <c r="H2425" s="26"/>
      <c r="K2425" s="26"/>
      <c r="N2425" s="26"/>
      <c r="Q2425" s="26"/>
    </row>
    <row r="2426" spans="1:17" x14ac:dyDescent="0.25">
      <c r="A2426" s="27"/>
      <c r="B2426" s="26"/>
      <c r="E2426" s="26"/>
      <c r="H2426" s="26"/>
      <c r="K2426" s="26"/>
      <c r="N2426" s="26"/>
      <c r="Q2426" s="26"/>
    </row>
    <row r="2427" spans="1:17" x14ac:dyDescent="0.25">
      <c r="A2427" s="27"/>
      <c r="B2427" s="26"/>
      <c r="E2427" s="26"/>
      <c r="H2427" s="26"/>
      <c r="K2427" s="26"/>
      <c r="N2427" s="26"/>
      <c r="Q2427" s="26"/>
    </row>
    <row r="2428" spans="1:17" x14ac:dyDescent="0.25">
      <c r="A2428" s="27"/>
      <c r="B2428" s="26"/>
      <c r="E2428" s="26"/>
      <c r="H2428" s="26"/>
      <c r="K2428" s="26"/>
      <c r="N2428" s="26"/>
      <c r="Q2428" s="26"/>
    </row>
    <row r="2429" spans="1:17" x14ac:dyDescent="0.25">
      <c r="A2429" s="27"/>
      <c r="B2429" s="26"/>
      <c r="E2429" s="26"/>
      <c r="H2429" s="26"/>
      <c r="K2429" s="26"/>
      <c r="N2429" s="26"/>
      <c r="Q2429" s="26"/>
    </row>
    <row r="2430" spans="1:17" x14ac:dyDescent="0.25">
      <c r="A2430" s="27"/>
      <c r="B2430" s="26"/>
      <c r="E2430" s="26"/>
      <c r="H2430" s="26"/>
      <c r="K2430" s="26"/>
      <c r="N2430" s="26"/>
      <c r="Q2430" s="26"/>
    </row>
    <row r="2431" spans="1:17" x14ac:dyDescent="0.25">
      <c r="A2431" s="27"/>
      <c r="B2431" s="26"/>
      <c r="E2431" s="26"/>
      <c r="H2431" s="26"/>
      <c r="K2431" s="26"/>
      <c r="N2431" s="26"/>
      <c r="Q2431" s="26"/>
    </row>
    <row r="2432" spans="1:17" x14ac:dyDescent="0.25">
      <c r="A2432" s="27"/>
      <c r="B2432" s="26"/>
      <c r="E2432" s="26"/>
      <c r="H2432" s="26"/>
      <c r="K2432" s="26"/>
      <c r="N2432" s="26"/>
      <c r="Q2432" s="26"/>
    </row>
    <row r="2433" spans="1:17" x14ac:dyDescent="0.25">
      <c r="A2433" s="27"/>
      <c r="B2433" s="26"/>
      <c r="E2433" s="26"/>
      <c r="H2433" s="26"/>
      <c r="K2433" s="26"/>
      <c r="N2433" s="26"/>
      <c r="Q2433" s="26"/>
    </row>
    <row r="2434" spans="1:17" x14ac:dyDescent="0.25">
      <c r="A2434" s="27"/>
      <c r="B2434" s="26"/>
      <c r="E2434" s="26"/>
      <c r="H2434" s="26"/>
      <c r="K2434" s="26"/>
      <c r="N2434" s="26"/>
      <c r="Q2434" s="26"/>
    </row>
    <row r="2435" spans="1:17" x14ac:dyDescent="0.25">
      <c r="A2435" s="27"/>
      <c r="B2435" s="26"/>
      <c r="E2435" s="26"/>
      <c r="H2435" s="26"/>
      <c r="K2435" s="26"/>
      <c r="N2435" s="26"/>
      <c r="Q2435" s="26"/>
    </row>
    <row r="2436" spans="1:17" x14ac:dyDescent="0.25">
      <c r="A2436" s="27"/>
      <c r="B2436" s="26"/>
      <c r="E2436" s="26"/>
      <c r="H2436" s="26"/>
      <c r="K2436" s="26"/>
      <c r="N2436" s="26"/>
      <c r="Q2436" s="26"/>
    </row>
    <row r="2437" spans="1:17" x14ac:dyDescent="0.25">
      <c r="A2437" s="27"/>
      <c r="B2437" s="26"/>
      <c r="E2437" s="26"/>
      <c r="H2437" s="26"/>
      <c r="K2437" s="26"/>
      <c r="N2437" s="26"/>
      <c r="Q2437" s="26"/>
    </row>
    <row r="2438" spans="1:17" x14ac:dyDescent="0.25">
      <c r="A2438" s="27"/>
      <c r="B2438" s="26"/>
      <c r="E2438" s="26"/>
      <c r="H2438" s="26"/>
      <c r="K2438" s="26"/>
      <c r="N2438" s="26"/>
      <c r="Q2438" s="26"/>
    </row>
    <row r="2439" spans="1:17" x14ac:dyDescent="0.25">
      <c r="A2439" s="27"/>
      <c r="B2439" s="26"/>
      <c r="E2439" s="26"/>
      <c r="H2439" s="26"/>
      <c r="K2439" s="26"/>
      <c r="N2439" s="26"/>
      <c r="Q2439" s="26"/>
    </row>
    <row r="2440" spans="1:17" x14ac:dyDescent="0.25">
      <c r="A2440" s="27"/>
      <c r="B2440" s="26"/>
      <c r="E2440" s="26"/>
      <c r="H2440" s="26"/>
      <c r="K2440" s="26"/>
      <c r="N2440" s="26"/>
      <c r="Q2440" s="26"/>
    </row>
    <row r="2441" spans="1:17" x14ac:dyDescent="0.25">
      <c r="A2441" s="27"/>
      <c r="B2441" s="26"/>
      <c r="E2441" s="26"/>
      <c r="H2441" s="26"/>
      <c r="K2441" s="26"/>
      <c r="N2441" s="26"/>
      <c r="Q2441" s="26"/>
    </row>
    <row r="2442" spans="1:17" x14ac:dyDescent="0.25">
      <c r="A2442" s="27"/>
      <c r="B2442" s="26"/>
      <c r="E2442" s="26"/>
      <c r="H2442" s="26"/>
      <c r="K2442" s="26"/>
      <c r="N2442" s="26"/>
      <c r="Q2442" s="26"/>
    </row>
    <row r="2443" spans="1:17" x14ac:dyDescent="0.25">
      <c r="A2443" s="27"/>
      <c r="B2443" s="26"/>
      <c r="E2443" s="26"/>
      <c r="H2443" s="26"/>
      <c r="K2443" s="26"/>
      <c r="N2443" s="26"/>
      <c r="Q2443" s="26"/>
    </row>
    <row r="2444" spans="1:17" x14ac:dyDescent="0.25">
      <c r="A2444" s="27"/>
      <c r="B2444" s="26"/>
      <c r="E2444" s="26"/>
      <c r="H2444" s="26"/>
      <c r="K2444" s="26"/>
      <c r="N2444" s="26"/>
      <c r="Q2444" s="26"/>
    </row>
    <row r="2445" spans="1:17" x14ac:dyDescent="0.25">
      <c r="A2445" s="27"/>
      <c r="B2445" s="26"/>
      <c r="E2445" s="26"/>
      <c r="H2445" s="26"/>
      <c r="K2445" s="26"/>
      <c r="N2445" s="26"/>
      <c r="Q2445" s="26"/>
    </row>
    <row r="2446" spans="1:17" x14ac:dyDescent="0.25">
      <c r="A2446" s="27"/>
      <c r="B2446" s="26"/>
      <c r="E2446" s="26"/>
      <c r="H2446" s="26"/>
      <c r="K2446" s="26"/>
      <c r="N2446" s="26"/>
      <c r="Q2446" s="26"/>
    </row>
    <row r="2447" spans="1:17" x14ac:dyDescent="0.25">
      <c r="A2447" s="27"/>
      <c r="B2447" s="26"/>
      <c r="E2447" s="26"/>
      <c r="H2447" s="26"/>
      <c r="K2447" s="26"/>
      <c r="N2447" s="26"/>
      <c r="Q2447" s="26"/>
    </row>
    <row r="2448" spans="1:17" x14ac:dyDescent="0.25">
      <c r="A2448" s="27"/>
      <c r="B2448" s="26"/>
      <c r="E2448" s="26"/>
      <c r="H2448" s="26"/>
      <c r="K2448" s="26"/>
      <c r="N2448" s="26"/>
      <c r="Q2448" s="26"/>
    </row>
    <row r="2449" spans="1:17" x14ac:dyDescent="0.25">
      <c r="A2449" s="27"/>
      <c r="B2449" s="26"/>
      <c r="E2449" s="26"/>
      <c r="H2449" s="26"/>
      <c r="K2449" s="26"/>
      <c r="N2449" s="26"/>
      <c r="Q2449" s="26"/>
    </row>
    <row r="2450" spans="1:17" x14ac:dyDescent="0.25">
      <c r="A2450" s="27"/>
      <c r="B2450" s="26"/>
      <c r="E2450" s="26"/>
      <c r="H2450" s="26"/>
      <c r="K2450" s="26"/>
      <c r="N2450" s="26"/>
      <c r="Q2450" s="26"/>
    </row>
    <row r="2451" spans="1:17" x14ac:dyDescent="0.25">
      <c r="A2451" s="27"/>
      <c r="B2451" s="26"/>
      <c r="E2451" s="26"/>
      <c r="H2451" s="26"/>
      <c r="K2451" s="26"/>
      <c r="N2451" s="26"/>
      <c r="Q2451" s="26"/>
    </row>
    <row r="2452" spans="1:17" x14ac:dyDescent="0.25">
      <c r="A2452" s="27"/>
      <c r="B2452" s="26"/>
      <c r="E2452" s="26"/>
      <c r="H2452" s="26"/>
      <c r="K2452" s="26"/>
      <c r="N2452" s="26"/>
      <c r="Q2452" s="26"/>
    </row>
    <row r="2453" spans="1:17" x14ac:dyDescent="0.25">
      <c r="A2453" s="27"/>
      <c r="B2453" s="26"/>
      <c r="E2453" s="26"/>
      <c r="H2453" s="26"/>
      <c r="K2453" s="26"/>
      <c r="N2453" s="26"/>
      <c r="Q2453" s="26"/>
    </row>
    <row r="2454" spans="1:17" x14ac:dyDescent="0.25">
      <c r="A2454" s="27"/>
      <c r="B2454" s="26"/>
      <c r="E2454" s="26"/>
      <c r="H2454" s="26"/>
      <c r="K2454" s="26"/>
      <c r="N2454" s="26"/>
      <c r="Q2454" s="26"/>
    </row>
    <row r="2455" spans="1:17" x14ac:dyDescent="0.25">
      <c r="A2455" s="27"/>
      <c r="B2455" s="26"/>
      <c r="E2455" s="26"/>
      <c r="H2455" s="26"/>
      <c r="K2455" s="26"/>
      <c r="N2455" s="26"/>
      <c r="Q2455" s="26"/>
    </row>
    <row r="2456" spans="1:17" x14ac:dyDescent="0.25">
      <c r="A2456" s="27"/>
      <c r="B2456" s="26"/>
      <c r="E2456" s="26"/>
      <c r="H2456" s="26"/>
      <c r="K2456" s="26"/>
      <c r="N2456" s="26"/>
      <c r="Q2456" s="26"/>
    </row>
    <row r="2457" spans="1:17" x14ac:dyDescent="0.25">
      <c r="A2457" s="27"/>
      <c r="B2457" s="26"/>
      <c r="E2457" s="26"/>
      <c r="H2457" s="26"/>
      <c r="K2457" s="26"/>
      <c r="N2457" s="26"/>
      <c r="Q2457" s="26"/>
    </row>
    <row r="2458" spans="1:17" x14ac:dyDescent="0.25">
      <c r="A2458" s="27"/>
      <c r="B2458" s="26"/>
      <c r="E2458" s="26"/>
      <c r="H2458" s="26"/>
      <c r="K2458" s="26"/>
      <c r="N2458" s="26"/>
      <c r="Q2458" s="26"/>
    </row>
    <row r="2459" spans="1:17" x14ac:dyDescent="0.25">
      <c r="A2459" s="27"/>
      <c r="B2459" s="26"/>
      <c r="E2459" s="26"/>
      <c r="H2459" s="26"/>
      <c r="K2459" s="26"/>
      <c r="N2459" s="26"/>
      <c r="Q2459" s="26"/>
    </row>
    <row r="2460" spans="1:17" x14ac:dyDescent="0.25">
      <c r="A2460" s="27"/>
      <c r="B2460" s="26"/>
      <c r="E2460" s="26"/>
      <c r="H2460" s="26"/>
      <c r="K2460" s="26"/>
      <c r="N2460" s="26"/>
      <c r="Q2460" s="26"/>
    </row>
    <row r="2461" spans="1:17" x14ac:dyDescent="0.25">
      <c r="A2461" s="27"/>
      <c r="B2461" s="26"/>
      <c r="E2461" s="26"/>
      <c r="H2461" s="26"/>
      <c r="K2461" s="26"/>
      <c r="N2461" s="26"/>
      <c r="Q2461" s="26"/>
    </row>
    <row r="2462" spans="1:17" x14ac:dyDescent="0.25">
      <c r="A2462" s="27"/>
      <c r="B2462" s="26"/>
      <c r="E2462" s="26"/>
      <c r="H2462" s="26"/>
      <c r="K2462" s="26"/>
      <c r="N2462" s="26"/>
      <c r="Q2462" s="26"/>
    </row>
    <row r="2463" spans="1:17" x14ac:dyDescent="0.25">
      <c r="A2463" s="27"/>
      <c r="B2463" s="26"/>
      <c r="E2463" s="26"/>
      <c r="H2463" s="26"/>
      <c r="K2463" s="26"/>
      <c r="N2463" s="26"/>
      <c r="Q2463" s="26"/>
    </row>
    <row r="2464" spans="1:17" x14ac:dyDescent="0.25">
      <c r="A2464" s="27"/>
      <c r="B2464" s="26"/>
      <c r="E2464" s="26"/>
      <c r="H2464" s="26"/>
      <c r="K2464" s="26"/>
      <c r="N2464" s="26"/>
      <c r="Q2464" s="26"/>
    </row>
    <row r="2465" spans="1:17" x14ac:dyDescent="0.25">
      <c r="A2465" s="27"/>
      <c r="B2465" s="26"/>
      <c r="E2465" s="26"/>
      <c r="H2465" s="26"/>
      <c r="K2465" s="26"/>
      <c r="N2465" s="26"/>
      <c r="Q2465" s="26"/>
    </row>
    <row r="2466" spans="1:17" x14ac:dyDescent="0.25">
      <c r="A2466" s="27"/>
      <c r="B2466" s="26"/>
      <c r="E2466" s="26"/>
      <c r="H2466" s="26"/>
      <c r="K2466" s="26"/>
      <c r="N2466" s="26"/>
      <c r="Q2466" s="26"/>
    </row>
    <row r="2467" spans="1:17" x14ac:dyDescent="0.25">
      <c r="A2467" s="27"/>
      <c r="B2467" s="26"/>
      <c r="E2467" s="26"/>
      <c r="H2467" s="26"/>
      <c r="K2467" s="26"/>
      <c r="N2467" s="26"/>
      <c r="Q2467" s="26"/>
    </row>
    <row r="2468" spans="1:17" x14ac:dyDescent="0.25">
      <c r="A2468" s="27"/>
      <c r="B2468" s="26"/>
      <c r="E2468" s="26"/>
      <c r="H2468" s="26"/>
      <c r="K2468" s="26"/>
      <c r="N2468" s="26"/>
      <c r="Q2468" s="26"/>
    </row>
    <row r="2469" spans="1:17" x14ac:dyDescent="0.25">
      <c r="A2469" s="27"/>
      <c r="B2469" s="26"/>
      <c r="E2469" s="26"/>
      <c r="H2469" s="26"/>
      <c r="K2469" s="26"/>
      <c r="N2469" s="26"/>
      <c r="Q2469" s="26"/>
    </row>
    <row r="2470" spans="1:17" x14ac:dyDescent="0.25">
      <c r="A2470" s="27"/>
      <c r="B2470" s="26"/>
      <c r="E2470" s="26"/>
      <c r="H2470" s="26"/>
      <c r="K2470" s="26"/>
      <c r="N2470" s="26"/>
      <c r="Q2470" s="26"/>
    </row>
    <row r="2471" spans="1:17" x14ac:dyDescent="0.25">
      <c r="A2471" s="27"/>
      <c r="B2471" s="26"/>
      <c r="E2471" s="26"/>
      <c r="H2471" s="26"/>
      <c r="K2471" s="26"/>
      <c r="N2471" s="26"/>
      <c r="Q2471" s="26"/>
    </row>
    <row r="2472" spans="1:17" x14ac:dyDescent="0.25">
      <c r="A2472" s="27"/>
      <c r="B2472" s="26"/>
      <c r="E2472" s="26"/>
      <c r="H2472" s="26"/>
      <c r="K2472" s="26"/>
      <c r="N2472" s="26"/>
      <c r="Q2472" s="26"/>
    </row>
    <row r="2473" spans="1:17" x14ac:dyDescent="0.25">
      <c r="A2473" s="27"/>
      <c r="B2473" s="26"/>
      <c r="E2473" s="26"/>
      <c r="H2473" s="26"/>
      <c r="K2473" s="26"/>
      <c r="N2473" s="26"/>
      <c r="Q2473" s="26"/>
    </row>
    <row r="2474" spans="1:17" x14ac:dyDescent="0.25">
      <c r="A2474" s="27"/>
      <c r="B2474" s="26"/>
      <c r="E2474" s="26"/>
      <c r="H2474" s="26"/>
      <c r="K2474" s="26"/>
      <c r="N2474" s="26"/>
      <c r="Q2474" s="26"/>
    </row>
    <row r="2475" spans="1:17" x14ac:dyDescent="0.25">
      <c r="A2475" s="27"/>
      <c r="B2475" s="26"/>
      <c r="E2475" s="26"/>
      <c r="H2475" s="26"/>
      <c r="K2475" s="26"/>
      <c r="N2475" s="26"/>
      <c r="Q2475" s="26"/>
    </row>
    <row r="2476" spans="1:17" x14ac:dyDescent="0.25">
      <c r="A2476" s="27"/>
      <c r="B2476" s="26"/>
      <c r="E2476" s="26"/>
      <c r="H2476" s="26"/>
      <c r="K2476" s="26"/>
      <c r="N2476" s="26"/>
      <c r="Q2476" s="26"/>
    </row>
    <row r="2477" spans="1:17" x14ac:dyDescent="0.25">
      <c r="A2477" s="27"/>
      <c r="B2477" s="26"/>
      <c r="E2477" s="26"/>
      <c r="H2477" s="26"/>
      <c r="K2477" s="26"/>
      <c r="N2477" s="26"/>
      <c r="Q2477" s="26"/>
    </row>
    <row r="2478" spans="1:17" x14ac:dyDescent="0.25">
      <c r="A2478" s="27"/>
      <c r="B2478" s="26"/>
      <c r="E2478" s="26"/>
      <c r="H2478" s="26"/>
      <c r="K2478" s="26"/>
      <c r="N2478" s="26"/>
      <c r="Q2478" s="26"/>
    </row>
    <row r="2479" spans="1:17" x14ac:dyDescent="0.25">
      <c r="A2479" s="27"/>
      <c r="B2479" s="26"/>
      <c r="E2479" s="26"/>
      <c r="H2479" s="26"/>
      <c r="K2479" s="26"/>
      <c r="N2479" s="26"/>
      <c r="Q2479" s="26"/>
    </row>
    <row r="2480" spans="1:17" x14ac:dyDescent="0.25">
      <c r="A2480" s="27"/>
      <c r="B2480" s="26"/>
      <c r="E2480" s="26"/>
      <c r="H2480" s="26"/>
      <c r="K2480" s="26"/>
      <c r="N2480" s="26"/>
      <c r="Q2480" s="26"/>
    </row>
    <row r="2481" spans="1:17" x14ac:dyDescent="0.25">
      <c r="A2481" s="27"/>
      <c r="B2481" s="26"/>
      <c r="E2481" s="26"/>
      <c r="H2481" s="26"/>
      <c r="K2481" s="26"/>
      <c r="N2481" s="26"/>
      <c r="Q2481" s="26"/>
    </row>
    <row r="2482" spans="1:17" x14ac:dyDescent="0.25">
      <c r="A2482" s="27"/>
      <c r="B2482" s="26"/>
      <c r="E2482" s="26"/>
      <c r="H2482" s="26"/>
      <c r="K2482" s="26"/>
      <c r="N2482" s="26"/>
      <c r="Q2482" s="26"/>
    </row>
    <row r="2483" spans="1:17" x14ac:dyDescent="0.25">
      <c r="A2483" s="27"/>
      <c r="B2483" s="26"/>
      <c r="E2483" s="26"/>
      <c r="H2483" s="26"/>
      <c r="K2483" s="26"/>
      <c r="N2483" s="26"/>
      <c r="Q2483" s="26"/>
    </row>
    <row r="2484" spans="1:17" x14ac:dyDescent="0.25">
      <c r="A2484" s="27"/>
      <c r="B2484" s="26"/>
      <c r="E2484" s="26"/>
      <c r="H2484" s="26"/>
      <c r="K2484" s="26"/>
      <c r="N2484" s="26"/>
      <c r="Q2484" s="26"/>
    </row>
    <row r="2485" spans="1:17" x14ac:dyDescent="0.25">
      <c r="A2485" s="27"/>
      <c r="B2485" s="26"/>
      <c r="E2485" s="26"/>
      <c r="H2485" s="26"/>
      <c r="K2485" s="26"/>
      <c r="N2485" s="26"/>
      <c r="Q2485" s="26"/>
    </row>
    <row r="2486" spans="1:17" x14ac:dyDescent="0.25">
      <c r="A2486" s="27"/>
      <c r="B2486" s="26"/>
      <c r="E2486" s="26"/>
      <c r="H2486" s="26"/>
      <c r="K2486" s="26"/>
      <c r="N2486" s="26"/>
      <c r="Q2486" s="26"/>
    </row>
    <row r="2487" spans="1:17" x14ac:dyDescent="0.25">
      <c r="A2487" s="27"/>
      <c r="B2487" s="26"/>
      <c r="E2487" s="26"/>
      <c r="H2487" s="26"/>
      <c r="K2487" s="26"/>
      <c r="N2487" s="26"/>
      <c r="Q2487" s="26"/>
    </row>
    <row r="2488" spans="1:17" x14ac:dyDescent="0.25">
      <c r="A2488" s="27"/>
      <c r="B2488" s="26"/>
      <c r="E2488" s="26"/>
      <c r="H2488" s="26"/>
      <c r="K2488" s="26"/>
      <c r="N2488" s="26"/>
      <c r="Q2488" s="26"/>
    </row>
    <row r="2489" spans="1:17" x14ac:dyDescent="0.25">
      <c r="A2489" s="27"/>
      <c r="B2489" s="26"/>
      <c r="E2489" s="26"/>
      <c r="H2489" s="26"/>
      <c r="K2489" s="26"/>
      <c r="N2489" s="26"/>
      <c r="Q2489" s="26"/>
    </row>
    <row r="2490" spans="1:17" x14ac:dyDescent="0.25">
      <c r="A2490" s="27"/>
      <c r="B2490" s="26"/>
      <c r="E2490" s="26"/>
      <c r="H2490" s="26"/>
      <c r="K2490" s="26"/>
      <c r="N2490" s="26"/>
      <c r="Q2490" s="26"/>
    </row>
    <row r="2491" spans="1:17" x14ac:dyDescent="0.25">
      <c r="A2491" s="27"/>
      <c r="B2491" s="26"/>
      <c r="E2491" s="26"/>
      <c r="H2491" s="26"/>
      <c r="K2491" s="26"/>
      <c r="N2491" s="26"/>
      <c r="Q2491" s="26"/>
    </row>
    <row r="2492" spans="1:17" x14ac:dyDescent="0.25">
      <c r="A2492" s="27"/>
      <c r="B2492" s="26"/>
      <c r="E2492" s="26"/>
      <c r="H2492" s="26"/>
      <c r="K2492" s="26"/>
      <c r="N2492" s="26"/>
      <c r="Q2492" s="26"/>
    </row>
    <row r="2493" spans="1:17" x14ac:dyDescent="0.25">
      <c r="A2493" s="27"/>
      <c r="B2493" s="26"/>
      <c r="E2493" s="26"/>
      <c r="H2493" s="26"/>
      <c r="K2493" s="26"/>
      <c r="N2493" s="26"/>
      <c r="Q2493" s="26"/>
    </row>
    <row r="2494" spans="1:17" x14ac:dyDescent="0.25">
      <c r="A2494" s="27"/>
      <c r="B2494" s="26"/>
      <c r="E2494" s="26"/>
      <c r="H2494" s="26"/>
      <c r="K2494" s="26"/>
      <c r="N2494" s="26"/>
      <c r="Q2494" s="26"/>
    </row>
    <row r="2495" spans="1:17" x14ac:dyDescent="0.25">
      <c r="A2495" s="27"/>
      <c r="B2495" s="26"/>
      <c r="E2495" s="26"/>
      <c r="H2495" s="26"/>
      <c r="K2495" s="26"/>
      <c r="N2495" s="26"/>
      <c r="Q2495" s="26"/>
    </row>
    <row r="2496" spans="1:17" x14ac:dyDescent="0.25">
      <c r="A2496" s="27"/>
      <c r="B2496" s="26"/>
      <c r="E2496" s="26"/>
      <c r="H2496" s="26"/>
      <c r="K2496" s="26"/>
      <c r="N2496" s="26"/>
      <c r="Q2496" s="26"/>
    </row>
    <row r="2497" spans="1:17" x14ac:dyDescent="0.25">
      <c r="A2497" s="27"/>
      <c r="B2497" s="26"/>
      <c r="E2497" s="26"/>
      <c r="H2497" s="26"/>
      <c r="K2497" s="26"/>
      <c r="N2497" s="26"/>
      <c r="Q2497" s="26"/>
    </row>
    <row r="2498" spans="1:17" x14ac:dyDescent="0.25">
      <c r="A2498" s="27"/>
      <c r="B2498" s="26"/>
      <c r="E2498" s="26"/>
      <c r="H2498" s="26"/>
      <c r="K2498" s="26"/>
      <c r="N2498" s="26"/>
      <c r="Q2498" s="26"/>
    </row>
    <row r="2499" spans="1:17" x14ac:dyDescent="0.25">
      <c r="A2499" s="27"/>
      <c r="B2499" s="26"/>
      <c r="E2499" s="26"/>
      <c r="H2499" s="26"/>
      <c r="K2499" s="26"/>
      <c r="N2499" s="26"/>
      <c r="Q2499" s="26"/>
    </row>
    <row r="2500" spans="1:17" x14ac:dyDescent="0.25">
      <c r="A2500" s="27"/>
      <c r="B2500" s="26"/>
      <c r="E2500" s="26"/>
      <c r="H2500" s="26"/>
      <c r="K2500" s="26"/>
      <c r="N2500" s="26"/>
      <c r="Q2500" s="26"/>
    </row>
    <row r="2501" spans="1:17" x14ac:dyDescent="0.25">
      <c r="A2501" s="27"/>
      <c r="B2501" s="26"/>
      <c r="E2501" s="26"/>
      <c r="H2501" s="26"/>
      <c r="K2501" s="26"/>
      <c r="N2501" s="26"/>
      <c r="Q2501" s="26"/>
    </row>
    <row r="2502" spans="1:17" x14ac:dyDescent="0.25">
      <c r="A2502" s="27"/>
      <c r="B2502" s="26"/>
      <c r="E2502" s="26"/>
      <c r="H2502" s="26"/>
      <c r="K2502" s="26"/>
      <c r="N2502" s="26"/>
      <c r="Q2502" s="26"/>
    </row>
    <row r="2503" spans="1:17" x14ac:dyDescent="0.25">
      <c r="A2503" s="27"/>
      <c r="B2503" s="26"/>
      <c r="E2503" s="26"/>
      <c r="H2503" s="26"/>
      <c r="K2503" s="26"/>
      <c r="N2503" s="26"/>
      <c r="Q2503" s="26"/>
    </row>
    <row r="2504" spans="1:17" x14ac:dyDescent="0.25">
      <c r="A2504" s="27"/>
      <c r="B2504" s="26"/>
      <c r="E2504" s="26"/>
      <c r="H2504" s="26"/>
      <c r="K2504" s="26"/>
      <c r="N2504" s="26"/>
      <c r="Q2504" s="26"/>
    </row>
    <row r="2505" spans="1:17" x14ac:dyDescent="0.25">
      <c r="A2505" s="27"/>
      <c r="B2505" s="26"/>
      <c r="E2505" s="26"/>
      <c r="H2505" s="26"/>
      <c r="K2505" s="26"/>
      <c r="N2505" s="26"/>
      <c r="Q2505" s="26"/>
    </row>
    <row r="2506" spans="1:17" x14ac:dyDescent="0.25">
      <c r="A2506" s="27"/>
      <c r="B2506" s="26"/>
      <c r="E2506" s="26"/>
      <c r="H2506" s="26"/>
      <c r="K2506" s="26"/>
      <c r="N2506" s="26"/>
      <c r="Q2506" s="26"/>
    </row>
    <row r="2507" spans="1:17" x14ac:dyDescent="0.25">
      <c r="A2507" s="27"/>
      <c r="B2507" s="26"/>
      <c r="E2507" s="26"/>
      <c r="H2507" s="26"/>
      <c r="K2507" s="26"/>
      <c r="N2507" s="26"/>
      <c r="Q2507" s="26"/>
    </row>
    <row r="2508" spans="1:17" x14ac:dyDescent="0.25">
      <c r="A2508" s="27"/>
      <c r="B2508" s="26"/>
      <c r="E2508" s="26"/>
      <c r="H2508" s="26"/>
      <c r="K2508" s="26"/>
      <c r="N2508" s="26"/>
      <c r="Q2508" s="26"/>
    </row>
    <row r="2509" spans="1:17" x14ac:dyDescent="0.25">
      <c r="A2509" s="27"/>
      <c r="B2509" s="26"/>
      <c r="E2509" s="26"/>
      <c r="H2509" s="26"/>
      <c r="K2509" s="26"/>
      <c r="N2509" s="26"/>
      <c r="Q2509" s="26"/>
    </row>
    <row r="2510" spans="1:17" x14ac:dyDescent="0.25">
      <c r="A2510" s="27"/>
      <c r="B2510" s="26"/>
      <c r="E2510" s="26"/>
      <c r="H2510" s="26"/>
      <c r="K2510" s="26"/>
      <c r="N2510" s="26"/>
      <c r="Q2510" s="26"/>
    </row>
    <row r="2511" spans="1:17" x14ac:dyDescent="0.25">
      <c r="A2511" s="27"/>
      <c r="B2511" s="26"/>
      <c r="E2511" s="26"/>
      <c r="H2511" s="26"/>
      <c r="K2511" s="26"/>
      <c r="N2511" s="26"/>
      <c r="Q2511" s="26"/>
    </row>
    <row r="2512" spans="1:17" x14ac:dyDescent="0.25">
      <c r="A2512" s="27"/>
      <c r="B2512" s="26"/>
      <c r="E2512" s="26"/>
      <c r="H2512" s="26"/>
      <c r="K2512" s="26"/>
      <c r="N2512" s="26"/>
      <c r="Q2512" s="26"/>
    </row>
    <row r="2513" spans="1:17" x14ac:dyDescent="0.25">
      <c r="A2513" s="27"/>
      <c r="B2513" s="26"/>
      <c r="E2513" s="26"/>
      <c r="H2513" s="26"/>
      <c r="K2513" s="26"/>
      <c r="N2513" s="26"/>
      <c r="Q2513" s="26"/>
    </row>
    <row r="2514" spans="1:17" x14ac:dyDescent="0.25">
      <c r="A2514" s="27"/>
      <c r="B2514" s="26"/>
      <c r="E2514" s="26"/>
      <c r="H2514" s="26"/>
      <c r="K2514" s="26"/>
      <c r="N2514" s="26"/>
      <c r="Q2514" s="26"/>
    </row>
    <row r="2515" spans="1:17" x14ac:dyDescent="0.25">
      <c r="A2515" s="27"/>
      <c r="B2515" s="26"/>
      <c r="E2515" s="26"/>
      <c r="H2515" s="26"/>
      <c r="K2515" s="26"/>
      <c r="N2515" s="26"/>
      <c r="Q2515" s="26"/>
    </row>
    <row r="2516" spans="1:17" x14ac:dyDescent="0.25">
      <c r="A2516" s="27"/>
      <c r="B2516" s="26"/>
      <c r="E2516" s="26"/>
      <c r="H2516" s="26"/>
      <c r="K2516" s="26"/>
      <c r="N2516" s="26"/>
      <c r="Q2516" s="26"/>
    </row>
    <row r="2517" spans="1:17" x14ac:dyDescent="0.25">
      <c r="A2517" s="27"/>
      <c r="B2517" s="26"/>
      <c r="E2517" s="26"/>
      <c r="H2517" s="26"/>
      <c r="K2517" s="26"/>
      <c r="N2517" s="26"/>
      <c r="Q2517" s="26"/>
    </row>
    <row r="2518" spans="1:17" x14ac:dyDescent="0.25">
      <c r="A2518" s="27"/>
      <c r="B2518" s="26"/>
      <c r="E2518" s="26"/>
      <c r="H2518" s="26"/>
      <c r="K2518" s="26"/>
      <c r="N2518" s="26"/>
      <c r="Q2518" s="26"/>
    </row>
    <row r="2519" spans="1:17" x14ac:dyDescent="0.25">
      <c r="A2519" s="27"/>
      <c r="B2519" s="26"/>
      <c r="E2519" s="26"/>
      <c r="H2519" s="26"/>
      <c r="K2519" s="26"/>
      <c r="N2519" s="26"/>
      <c r="Q2519" s="26"/>
    </row>
    <row r="2520" spans="1:17" x14ac:dyDescent="0.25">
      <c r="A2520" s="27"/>
      <c r="B2520" s="26"/>
      <c r="E2520" s="26"/>
      <c r="H2520" s="26"/>
      <c r="K2520" s="26"/>
      <c r="N2520" s="26"/>
      <c r="Q2520" s="26"/>
    </row>
    <row r="2521" spans="1:17" x14ac:dyDescent="0.25">
      <c r="A2521" s="27"/>
      <c r="B2521" s="26"/>
      <c r="E2521" s="26"/>
      <c r="H2521" s="26"/>
      <c r="K2521" s="26"/>
      <c r="N2521" s="26"/>
      <c r="Q2521" s="26"/>
    </row>
    <row r="2522" spans="1:17" x14ac:dyDescent="0.25">
      <c r="A2522" s="27"/>
      <c r="B2522" s="26"/>
      <c r="E2522" s="26"/>
      <c r="H2522" s="26"/>
      <c r="K2522" s="26"/>
      <c r="N2522" s="26"/>
      <c r="Q2522" s="26"/>
    </row>
    <row r="2523" spans="1:17" x14ac:dyDescent="0.25">
      <c r="A2523" s="27"/>
      <c r="B2523" s="26"/>
      <c r="E2523" s="26"/>
      <c r="H2523" s="26"/>
      <c r="K2523" s="26"/>
      <c r="N2523" s="26"/>
      <c r="Q2523" s="26"/>
    </row>
    <row r="2524" spans="1:17" x14ac:dyDescent="0.25">
      <c r="A2524" s="27"/>
      <c r="B2524" s="26"/>
      <c r="E2524" s="26"/>
      <c r="H2524" s="26"/>
      <c r="K2524" s="26"/>
      <c r="N2524" s="26"/>
      <c r="Q2524" s="26"/>
    </row>
    <row r="2525" spans="1:17" x14ac:dyDescent="0.25">
      <c r="A2525" s="27"/>
      <c r="B2525" s="26"/>
      <c r="E2525" s="26"/>
      <c r="H2525" s="26"/>
      <c r="K2525" s="26"/>
      <c r="N2525" s="26"/>
      <c r="Q2525" s="26"/>
    </row>
    <row r="2526" spans="1:17" x14ac:dyDescent="0.25">
      <c r="A2526" s="27"/>
      <c r="B2526" s="26"/>
      <c r="E2526" s="26"/>
      <c r="H2526" s="26"/>
      <c r="K2526" s="26"/>
      <c r="N2526" s="26"/>
      <c r="Q2526" s="26"/>
    </row>
    <row r="2527" spans="1:17" x14ac:dyDescent="0.25">
      <c r="A2527" s="27"/>
      <c r="B2527" s="26"/>
      <c r="E2527" s="26"/>
      <c r="H2527" s="26"/>
      <c r="K2527" s="26"/>
      <c r="N2527" s="26"/>
      <c r="Q2527" s="26"/>
    </row>
    <row r="2528" spans="1:17" x14ac:dyDescent="0.25">
      <c r="A2528" s="27"/>
      <c r="B2528" s="26"/>
      <c r="E2528" s="26"/>
      <c r="H2528" s="26"/>
      <c r="K2528" s="26"/>
      <c r="N2528" s="26"/>
      <c r="Q2528" s="26"/>
    </row>
    <row r="2529" spans="1:17" x14ac:dyDescent="0.25">
      <c r="A2529" s="27"/>
      <c r="B2529" s="26"/>
      <c r="E2529" s="26"/>
      <c r="H2529" s="26"/>
      <c r="K2529" s="26"/>
      <c r="N2529" s="26"/>
      <c r="Q2529" s="26"/>
    </row>
    <row r="2530" spans="1:17" x14ac:dyDescent="0.25">
      <c r="A2530" s="27"/>
      <c r="B2530" s="26"/>
      <c r="E2530" s="26"/>
      <c r="H2530" s="26"/>
      <c r="K2530" s="26"/>
      <c r="N2530" s="26"/>
      <c r="Q2530" s="26"/>
    </row>
    <row r="2531" spans="1:17" x14ac:dyDescent="0.25">
      <c r="A2531" s="27"/>
      <c r="B2531" s="26"/>
      <c r="E2531" s="26"/>
      <c r="H2531" s="26"/>
      <c r="K2531" s="26"/>
      <c r="N2531" s="26"/>
      <c r="Q2531" s="26"/>
    </row>
    <row r="2532" spans="1:17" x14ac:dyDescent="0.25">
      <c r="A2532" s="27"/>
      <c r="B2532" s="26"/>
      <c r="E2532" s="26"/>
      <c r="H2532" s="26"/>
      <c r="K2532" s="26"/>
      <c r="N2532" s="26"/>
      <c r="Q2532" s="26"/>
    </row>
    <row r="2533" spans="1:17" x14ac:dyDescent="0.25">
      <c r="A2533" s="27"/>
      <c r="B2533" s="26"/>
      <c r="E2533" s="26"/>
      <c r="H2533" s="26"/>
      <c r="K2533" s="26"/>
      <c r="N2533" s="26"/>
      <c r="Q2533" s="26"/>
    </row>
    <row r="2534" spans="1:17" x14ac:dyDescent="0.25">
      <c r="A2534" s="27"/>
      <c r="B2534" s="26"/>
      <c r="E2534" s="26"/>
      <c r="H2534" s="26"/>
      <c r="K2534" s="26"/>
      <c r="N2534" s="26"/>
      <c r="Q2534" s="26"/>
    </row>
    <row r="2535" spans="1:17" x14ac:dyDescent="0.25">
      <c r="A2535" s="27"/>
      <c r="B2535" s="26"/>
      <c r="E2535" s="26"/>
      <c r="H2535" s="26"/>
      <c r="K2535" s="26"/>
      <c r="N2535" s="26"/>
      <c r="Q2535" s="26"/>
    </row>
    <row r="2536" spans="1:17" x14ac:dyDescent="0.25">
      <c r="A2536" s="27"/>
      <c r="B2536" s="26"/>
      <c r="E2536" s="26"/>
      <c r="H2536" s="26"/>
      <c r="K2536" s="26"/>
      <c r="N2536" s="26"/>
      <c r="Q2536" s="26"/>
    </row>
    <row r="2537" spans="1:17" x14ac:dyDescent="0.25">
      <c r="A2537" s="27"/>
      <c r="B2537" s="26"/>
      <c r="E2537" s="26"/>
      <c r="H2537" s="26"/>
      <c r="K2537" s="26"/>
      <c r="N2537" s="26"/>
      <c r="Q2537" s="26"/>
    </row>
    <row r="2538" spans="1:17" x14ac:dyDescent="0.25">
      <c r="A2538" s="27"/>
      <c r="B2538" s="26"/>
      <c r="E2538" s="26"/>
      <c r="H2538" s="26"/>
      <c r="K2538" s="26"/>
      <c r="N2538" s="26"/>
      <c r="Q2538" s="26"/>
    </row>
    <row r="2539" spans="1:17" x14ac:dyDescent="0.25">
      <c r="A2539" s="27"/>
      <c r="B2539" s="26"/>
      <c r="E2539" s="26"/>
      <c r="H2539" s="26"/>
      <c r="K2539" s="26"/>
      <c r="N2539" s="26"/>
      <c r="Q2539" s="26"/>
    </row>
    <row r="2540" spans="1:17" x14ac:dyDescent="0.25">
      <c r="A2540" s="27"/>
      <c r="B2540" s="26"/>
      <c r="E2540" s="26"/>
      <c r="H2540" s="26"/>
      <c r="K2540" s="26"/>
      <c r="N2540" s="26"/>
      <c r="Q2540" s="26"/>
    </row>
    <row r="2541" spans="1:17" x14ac:dyDescent="0.25">
      <c r="A2541" s="27"/>
      <c r="B2541" s="26"/>
      <c r="E2541" s="26"/>
      <c r="H2541" s="26"/>
      <c r="K2541" s="26"/>
      <c r="N2541" s="26"/>
      <c r="Q2541" s="26"/>
    </row>
    <row r="2542" spans="1:17" x14ac:dyDescent="0.25">
      <c r="A2542" s="27"/>
      <c r="B2542" s="26"/>
      <c r="E2542" s="26"/>
      <c r="H2542" s="26"/>
      <c r="K2542" s="26"/>
      <c r="N2542" s="26"/>
      <c r="Q2542" s="26"/>
    </row>
    <row r="2543" spans="1:17" x14ac:dyDescent="0.25">
      <c r="A2543" s="27"/>
      <c r="B2543" s="26"/>
      <c r="E2543" s="26"/>
      <c r="H2543" s="26"/>
      <c r="K2543" s="26"/>
      <c r="N2543" s="26"/>
      <c r="Q2543" s="26"/>
    </row>
    <row r="2544" spans="1:17" x14ac:dyDescent="0.25">
      <c r="A2544" s="27"/>
      <c r="B2544" s="26"/>
      <c r="E2544" s="26"/>
      <c r="H2544" s="26"/>
      <c r="K2544" s="26"/>
      <c r="N2544" s="26"/>
      <c r="Q2544" s="26"/>
    </row>
    <row r="2545" spans="1:17" x14ac:dyDescent="0.25">
      <c r="A2545" s="27"/>
      <c r="B2545" s="26"/>
      <c r="E2545" s="26"/>
      <c r="H2545" s="26"/>
      <c r="K2545" s="26"/>
      <c r="N2545" s="26"/>
      <c r="Q2545" s="26"/>
    </row>
    <row r="2546" spans="1:17" x14ac:dyDescent="0.25">
      <c r="A2546" s="27"/>
      <c r="B2546" s="26"/>
      <c r="E2546" s="26"/>
      <c r="H2546" s="26"/>
      <c r="K2546" s="26"/>
      <c r="N2546" s="26"/>
      <c r="Q2546" s="26"/>
    </row>
    <row r="2547" spans="1:17" x14ac:dyDescent="0.25">
      <c r="A2547" s="27"/>
      <c r="B2547" s="26"/>
      <c r="E2547" s="26"/>
      <c r="H2547" s="26"/>
      <c r="K2547" s="26"/>
      <c r="N2547" s="26"/>
      <c r="Q2547" s="26"/>
    </row>
    <row r="2548" spans="1:17" x14ac:dyDescent="0.25">
      <c r="A2548" s="27"/>
      <c r="B2548" s="26"/>
      <c r="E2548" s="26"/>
      <c r="H2548" s="26"/>
      <c r="K2548" s="26"/>
      <c r="N2548" s="26"/>
      <c r="Q2548" s="26"/>
    </row>
    <row r="2549" spans="1:17" x14ac:dyDescent="0.25">
      <c r="A2549" s="27"/>
      <c r="B2549" s="26"/>
      <c r="E2549" s="26"/>
      <c r="H2549" s="26"/>
      <c r="K2549" s="26"/>
      <c r="N2549" s="26"/>
      <c r="Q2549" s="26"/>
    </row>
    <row r="2550" spans="1:17" x14ac:dyDescent="0.25">
      <c r="A2550" s="27"/>
      <c r="B2550" s="26"/>
      <c r="E2550" s="26"/>
      <c r="H2550" s="26"/>
      <c r="K2550" s="26"/>
      <c r="N2550" s="26"/>
      <c r="Q2550" s="26"/>
    </row>
    <row r="2551" spans="1:17" x14ac:dyDescent="0.25">
      <c r="A2551" s="27"/>
      <c r="B2551" s="26"/>
      <c r="E2551" s="26"/>
      <c r="H2551" s="26"/>
      <c r="K2551" s="26"/>
      <c r="N2551" s="26"/>
      <c r="Q2551" s="26"/>
    </row>
    <row r="2552" spans="1:17" x14ac:dyDescent="0.25">
      <c r="A2552" s="27"/>
      <c r="B2552" s="26"/>
      <c r="E2552" s="26"/>
      <c r="H2552" s="26"/>
      <c r="K2552" s="26"/>
      <c r="N2552" s="26"/>
      <c r="Q2552" s="26"/>
    </row>
    <row r="2553" spans="1:17" x14ac:dyDescent="0.25">
      <c r="A2553" s="27"/>
      <c r="B2553" s="26"/>
      <c r="E2553" s="26"/>
      <c r="H2553" s="26"/>
      <c r="K2553" s="26"/>
      <c r="N2553" s="26"/>
      <c r="Q2553" s="26"/>
    </row>
    <row r="2554" spans="1:17" x14ac:dyDescent="0.25">
      <c r="A2554" s="27"/>
      <c r="B2554" s="26"/>
      <c r="E2554" s="26"/>
      <c r="H2554" s="26"/>
      <c r="K2554" s="26"/>
      <c r="N2554" s="26"/>
      <c r="Q2554" s="26"/>
    </row>
    <row r="2555" spans="1:17" x14ac:dyDescent="0.25">
      <c r="A2555" s="27"/>
      <c r="B2555" s="26"/>
      <c r="E2555" s="26"/>
      <c r="H2555" s="26"/>
      <c r="K2555" s="26"/>
      <c r="N2555" s="26"/>
      <c r="Q2555" s="26"/>
    </row>
    <row r="2556" spans="1:17" x14ac:dyDescent="0.25">
      <c r="A2556" s="27"/>
      <c r="B2556" s="26"/>
      <c r="E2556" s="26"/>
      <c r="H2556" s="26"/>
      <c r="K2556" s="26"/>
      <c r="N2556" s="26"/>
      <c r="Q2556" s="26"/>
    </row>
    <row r="2557" spans="1:17" x14ac:dyDescent="0.25">
      <c r="A2557" s="27"/>
      <c r="B2557" s="26"/>
      <c r="E2557" s="26"/>
      <c r="H2557" s="26"/>
      <c r="K2557" s="26"/>
      <c r="N2557" s="26"/>
      <c r="Q2557" s="26"/>
    </row>
    <row r="2558" spans="1:17" x14ac:dyDescent="0.25">
      <c r="A2558" s="27"/>
      <c r="B2558" s="26"/>
      <c r="E2558" s="26"/>
      <c r="H2558" s="26"/>
      <c r="K2558" s="26"/>
      <c r="N2558" s="26"/>
      <c r="Q2558" s="26"/>
    </row>
    <row r="2559" spans="1:17" x14ac:dyDescent="0.25">
      <c r="A2559" s="27"/>
      <c r="B2559" s="26"/>
      <c r="E2559" s="26"/>
      <c r="H2559" s="26"/>
      <c r="K2559" s="26"/>
      <c r="N2559" s="26"/>
      <c r="Q2559" s="26"/>
    </row>
    <row r="2560" spans="1:17" x14ac:dyDescent="0.25">
      <c r="A2560" s="27"/>
      <c r="B2560" s="26"/>
      <c r="E2560" s="26"/>
      <c r="H2560" s="26"/>
      <c r="K2560" s="26"/>
      <c r="N2560" s="26"/>
      <c r="Q2560" s="26"/>
    </row>
    <row r="2561" spans="1:17" x14ac:dyDescent="0.25">
      <c r="A2561" s="27"/>
      <c r="B2561" s="26"/>
      <c r="E2561" s="26"/>
      <c r="H2561" s="26"/>
      <c r="K2561" s="26"/>
      <c r="N2561" s="26"/>
      <c r="Q2561" s="26"/>
    </row>
    <row r="2562" spans="1:17" x14ac:dyDescent="0.25">
      <c r="A2562" s="27"/>
      <c r="B2562" s="26"/>
      <c r="E2562" s="26"/>
      <c r="H2562" s="26"/>
      <c r="K2562" s="26"/>
      <c r="N2562" s="26"/>
      <c r="Q2562" s="26"/>
    </row>
    <row r="2563" spans="1:17" x14ac:dyDescent="0.25">
      <c r="A2563" s="27"/>
      <c r="B2563" s="26"/>
      <c r="E2563" s="26"/>
      <c r="H2563" s="26"/>
      <c r="K2563" s="26"/>
      <c r="N2563" s="26"/>
      <c r="Q2563" s="26"/>
    </row>
    <row r="2564" spans="1:17" x14ac:dyDescent="0.25">
      <c r="A2564" s="27"/>
      <c r="B2564" s="26"/>
      <c r="E2564" s="26"/>
      <c r="H2564" s="26"/>
      <c r="K2564" s="26"/>
      <c r="N2564" s="26"/>
      <c r="Q2564" s="26"/>
    </row>
    <row r="2565" spans="1:17" x14ac:dyDescent="0.25">
      <c r="A2565" s="27"/>
      <c r="B2565" s="26"/>
      <c r="E2565" s="26"/>
      <c r="H2565" s="26"/>
      <c r="K2565" s="26"/>
      <c r="N2565" s="26"/>
      <c r="Q2565" s="26"/>
    </row>
    <row r="2566" spans="1:17" x14ac:dyDescent="0.25">
      <c r="A2566" s="27"/>
      <c r="B2566" s="26"/>
      <c r="E2566" s="26"/>
      <c r="H2566" s="26"/>
      <c r="K2566" s="26"/>
      <c r="N2566" s="26"/>
      <c r="Q2566" s="26"/>
    </row>
    <row r="2567" spans="1:17" x14ac:dyDescent="0.25">
      <c r="A2567" s="27"/>
      <c r="B2567" s="26"/>
      <c r="E2567" s="26"/>
      <c r="H2567" s="26"/>
      <c r="K2567" s="26"/>
      <c r="N2567" s="26"/>
      <c r="Q2567" s="26"/>
    </row>
    <row r="2568" spans="1:17" x14ac:dyDescent="0.25">
      <c r="A2568" s="27"/>
      <c r="B2568" s="26"/>
      <c r="E2568" s="26"/>
      <c r="H2568" s="26"/>
      <c r="K2568" s="26"/>
      <c r="N2568" s="26"/>
      <c r="Q2568" s="26"/>
    </row>
    <row r="2569" spans="1:17" x14ac:dyDescent="0.25">
      <c r="A2569" s="27"/>
      <c r="B2569" s="26"/>
      <c r="E2569" s="26"/>
      <c r="H2569" s="26"/>
      <c r="K2569" s="26"/>
      <c r="N2569" s="26"/>
      <c r="Q2569" s="26"/>
    </row>
    <row r="2570" spans="1:17" x14ac:dyDescent="0.25">
      <c r="A2570" s="27"/>
      <c r="B2570" s="26"/>
      <c r="E2570" s="26"/>
      <c r="H2570" s="26"/>
      <c r="K2570" s="26"/>
      <c r="N2570" s="26"/>
      <c r="Q2570" s="26"/>
    </row>
    <row r="2571" spans="1:17" x14ac:dyDescent="0.25">
      <c r="A2571" s="27"/>
      <c r="B2571" s="26"/>
      <c r="E2571" s="26"/>
      <c r="H2571" s="26"/>
      <c r="K2571" s="26"/>
      <c r="N2571" s="26"/>
      <c r="Q2571" s="26"/>
    </row>
    <row r="2572" spans="1:17" x14ac:dyDescent="0.25">
      <c r="A2572" s="27"/>
      <c r="B2572" s="26"/>
      <c r="E2572" s="26"/>
      <c r="H2572" s="26"/>
      <c r="K2572" s="26"/>
      <c r="N2572" s="26"/>
      <c r="Q2572" s="26"/>
    </row>
    <row r="2573" spans="1:17" x14ac:dyDescent="0.25">
      <c r="A2573" s="27"/>
      <c r="B2573" s="26"/>
      <c r="E2573" s="26"/>
      <c r="H2573" s="26"/>
      <c r="K2573" s="26"/>
      <c r="N2573" s="26"/>
      <c r="Q2573" s="26"/>
    </row>
    <row r="2574" spans="1:17" x14ac:dyDescent="0.25">
      <c r="A2574" s="27"/>
      <c r="B2574" s="26"/>
      <c r="E2574" s="26"/>
      <c r="H2574" s="26"/>
      <c r="K2574" s="26"/>
      <c r="N2574" s="26"/>
      <c r="Q2574" s="26"/>
    </row>
    <row r="2575" spans="1:17" x14ac:dyDescent="0.25">
      <c r="A2575" s="27"/>
      <c r="B2575" s="26"/>
      <c r="E2575" s="26"/>
      <c r="H2575" s="26"/>
      <c r="K2575" s="26"/>
      <c r="N2575" s="26"/>
      <c r="Q2575" s="26"/>
    </row>
    <row r="2576" spans="1:17" x14ac:dyDescent="0.25">
      <c r="A2576" s="27"/>
      <c r="B2576" s="26"/>
      <c r="E2576" s="26"/>
      <c r="H2576" s="26"/>
      <c r="K2576" s="26"/>
      <c r="N2576" s="26"/>
      <c r="Q2576" s="26"/>
    </row>
    <row r="2577" spans="1:17" x14ac:dyDescent="0.25">
      <c r="A2577" s="27"/>
      <c r="B2577" s="26"/>
      <c r="E2577" s="26"/>
      <c r="H2577" s="26"/>
      <c r="K2577" s="26"/>
      <c r="N2577" s="26"/>
      <c r="Q2577" s="26"/>
    </row>
    <row r="2578" spans="1:17" x14ac:dyDescent="0.25">
      <c r="A2578" s="27"/>
      <c r="B2578" s="26"/>
      <c r="E2578" s="26"/>
      <c r="H2578" s="26"/>
      <c r="K2578" s="26"/>
      <c r="N2578" s="26"/>
      <c r="Q2578" s="26"/>
    </row>
    <row r="2579" spans="1:17" x14ac:dyDescent="0.25">
      <c r="A2579" s="27"/>
      <c r="B2579" s="26"/>
      <c r="E2579" s="26"/>
      <c r="H2579" s="26"/>
      <c r="K2579" s="26"/>
      <c r="N2579" s="26"/>
      <c r="Q2579" s="26"/>
    </row>
    <row r="2580" spans="1:17" x14ac:dyDescent="0.25">
      <c r="A2580" s="27"/>
      <c r="B2580" s="26"/>
      <c r="E2580" s="26"/>
      <c r="H2580" s="26"/>
      <c r="K2580" s="26"/>
      <c r="N2580" s="26"/>
      <c r="Q2580" s="26"/>
    </row>
    <row r="2581" spans="1:17" x14ac:dyDescent="0.25">
      <c r="A2581" s="27"/>
      <c r="B2581" s="26"/>
      <c r="E2581" s="26"/>
      <c r="H2581" s="26"/>
      <c r="K2581" s="26"/>
      <c r="N2581" s="26"/>
      <c r="Q2581" s="26"/>
    </row>
    <row r="2582" spans="1:17" x14ac:dyDescent="0.25">
      <c r="A2582" s="27"/>
      <c r="B2582" s="26"/>
      <c r="E2582" s="26"/>
      <c r="H2582" s="26"/>
      <c r="K2582" s="26"/>
      <c r="N2582" s="26"/>
      <c r="Q2582" s="26"/>
    </row>
    <row r="2583" spans="1:17" x14ac:dyDescent="0.25">
      <c r="A2583" s="27"/>
      <c r="B2583" s="26"/>
      <c r="E2583" s="26"/>
      <c r="H2583" s="26"/>
      <c r="K2583" s="26"/>
      <c r="N2583" s="26"/>
      <c r="Q2583" s="26"/>
    </row>
    <row r="2584" spans="1:17" x14ac:dyDescent="0.25">
      <c r="A2584" s="27"/>
      <c r="B2584" s="26"/>
      <c r="E2584" s="26"/>
      <c r="H2584" s="26"/>
      <c r="K2584" s="26"/>
      <c r="N2584" s="26"/>
      <c r="Q2584" s="26"/>
    </row>
    <row r="2585" spans="1:17" x14ac:dyDescent="0.25">
      <c r="A2585" s="27"/>
      <c r="B2585" s="26"/>
      <c r="E2585" s="26"/>
      <c r="H2585" s="26"/>
      <c r="K2585" s="26"/>
      <c r="N2585" s="26"/>
      <c r="Q2585" s="26"/>
    </row>
    <row r="2586" spans="1:17" x14ac:dyDescent="0.25">
      <c r="A2586" s="27"/>
      <c r="B2586" s="26"/>
      <c r="E2586" s="26"/>
      <c r="H2586" s="26"/>
      <c r="K2586" s="26"/>
      <c r="N2586" s="26"/>
      <c r="Q2586" s="26"/>
    </row>
    <row r="2587" spans="1:17" x14ac:dyDescent="0.25">
      <c r="A2587" s="27"/>
      <c r="B2587" s="26"/>
      <c r="E2587" s="26"/>
      <c r="H2587" s="26"/>
      <c r="K2587" s="26"/>
      <c r="N2587" s="26"/>
      <c r="Q2587" s="26"/>
    </row>
    <row r="2588" spans="1:17" x14ac:dyDescent="0.25">
      <c r="A2588" s="27"/>
      <c r="B2588" s="26"/>
      <c r="E2588" s="26"/>
      <c r="H2588" s="26"/>
      <c r="K2588" s="26"/>
      <c r="N2588" s="26"/>
      <c r="Q2588" s="26"/>
    </row>
    <row r="2589" spans="1:17" x14ac:dyDescent="0.25">
      <c r="A2589" s="27"/>
      <c r="B2589" s="26"/>
      <c r="E2589" s="26"/>
      <c r="H2589" s="26"/>
      <c r="K2589" s="26"/>
      <c r="N2589" s="26"/>
      <c r="Q2589" s="26"/>
    </row>
    <row r="2590" spans="1:17" x14ac:dyDescent="0.25">
      <c r="A2590" s="27"/>
      <c r="B2590" s="26"/>
      <c r="E2590" s="26"/>
      <c r="H2590" s="26"/>
      <c r="K2590" s="26"/>
      <c r="N2590" s="26"/>
      <c r="Q2590" s="26"/>
    </row>
    <row r="2591" spans="1:17" x14ac:dyDescent="0.25">
      <c r="A2591" s="27"/>
      <c r="B2591" s="26"/>
      <c r="E2591" s="26"/>
      <c r="H2591" s="26"/>
      <c r="K2591" s="26"/>
      <c r="N2591" s="26"/>
      <c r="Q2591" s="26"/>
    </row>
    <row r="2592" spans="1:17" x14ac:dyDescent="0.25">
      <c r="A2592" s="27"/>
      <c r="B2592" s="26"/>
      <c r="E2592" s="26"/>
      <c r="H2592" s="26"/>
      <c r="K2592" s="26"/>
      <c r="N2592" s="26"/>
      <c r="Q2592" s="26"/>
    </row>
    <row r="2593" spans="1:17" x14ac:dyDescent="0.25">
      <c r="A2593" s="27"/>
      <c r="B2593" s="26"/>
      <c r="E2593" s="26"/>
      <c r="H2593" s="26"/>
      <c r="K2593" s="26"/>
      <c r="N2593" s="26"/>
      <c r="Q2593" s="26"/>
    </row>
    <row r="2594" spans="1:17" x14ac:dyDescent="0.25">
      <c r="A2594" s="27"/>
      <c r="B2594" s="26"/>
      <c r="E2594" s="26"/>
      <c r="H2594" s="26"/>
      <c r="K2594" s="26"/>
      <c r="N2594" s="26"/>
      <c r="Q2594" s="26"/>
    </row>
    <row r="2595" spans="1:17" x14ac:dyDescent="0.25">
      <c r="A2595" s="27"/>
      <c r="B2595" s="26"/>
      <c r="E2595" s="26"/>
      <c r="H2595" s="26"/>
      <c r="K2595" s="26"/>
      <c r="N2595" s="26"/>
      <c r="Q2595" s="26"/>
    </row>
    <row r="2596" spans="1:17" x14ac:dyDescent="0.25">
      <c r="A2596" s="27"/>
      <c r="B2596" s="26"/>
      <c r="E2596" s="26"/>
      <c r="H2596" s="26"/>
      <c r="K2596" s="26"/>
      <c r="N2596" s="26"/>
      <c r="Q2596" s="26"/>
    </row>
    <row r="2597" spans="1:17" x14ac:dyDescent="0.25">
      <c r="A2597" s="27"/>
      <c r="B2597" s="26"/>
      <c r="E2597" s="26"/>
      <c r="H2597" s="26"/>
      <c r="K2597" s="26"/>
      <c r="N2597" s="26"/>
      <c r="Q2597" s="26"/>
    </row>
    <row r="2598" spans="1:17" x14ac:dyDescent="0.25">
      <c r="A2598" s="27"/>
      <c r="B2598" s="26"/>
      <c r="E2598" s="26"/>
      <c r="H2598" s="26"/>
      <c r="K2598" s="26"/>
      <c r="N2598" s="26"/>
      <c r="Q2598" s="26"/>
    </row>
    <row r="2599" spans="1:17" x14ac:dyDescent="0.25">
      <c r="A2599" s="27"/>
      <c r="B2599" s="26"/>
      <c r="E2599" s="26"/>
      <c r="H2599" s="26"/>
      <c r="K2599" s="26"/>
      <c r="N2599" s="26"/>
      <c r="Q2599" s="26"/>
    </row>
    <row r="2600" spans="1:17" x14ac:dyDescent="0.25">
      <c r="A2600" s="27"/>
      <c r="B2600" s="26"/>
      <c r="E2600" s="26"/>
      <c r="H2600" s="26"/>
      <c r="K2600" s="26"/>
      <c r="N2600" s="26"/>
      <c r="Q2600" s="26"/>
    </row>
    <row r="2601" spans="1:17" x14ac:dyDescent="0.25">
      <c r="A2601" s="27"/>
      <c r="B2601" s="26"/>
      <c r="E2601" s="26"/>
      <c r="H2601" s="26"/>
      <c r="K2601" s="26"/>
      <c r="N2601" s="26"/>
      <c r="Q2601" s="26"/>
    </row>
    <row r="2602" spans="1:17" x14ac:dyDescent="0.25">
      <c r="A2602" s="27"/>
      <c r="B2602" s="26"/>
      <c r="E2602" s="26"/>
      <c r="H2602" s="26"/>
      <c r="K2602" s="26"/>
      <c r="N2602" s="26"/>
      <c r="Q2602" s="26"/>
    </row>
    <row r="2603" spans="1:17" x14ac:dyDescent="0.25">
      <c r="A2603" s="27"/>
      <c r="B2603" s="26"/>
      <c r="E2603" s="26"/>
      <c r="H2603" s="26"/>
      <c r="K2603" s="26"/>
      <c r="N2603" s="26"/>
      <c r="Q2603" s="26"/>
    </row>
    <row r="2604" spans="1:17" x14ac:dyDescent="0.25">
      <c r="A2604" s="27"/>
      <c r="B2604" s="26"/>
      <c r="E2604" s="26"/>
      <c r="H2604" s="26"/>
      <c r="K2604" s="26"/>
      <c r="N2604" s="26"/>
      <c r="Q2604" s="26"/>
    </row>
    <row r="2605" spans="1:17" x14ac:dyDescent="0.25">
      <c r="A2605" s="27"/>
      <c r="B2605" s="26"/>
      <c r="E2605" s="26"/>
      <c r="H2605" s="26"/>
      <c r="K2605" s="26"/>
      <c r="N2605" s="26"/>
      <c r="Q2605" s="26"/>
    </row>
    <row r="2606" spans="1:17" x14ac:dyDescent="0.25">
      <c r="A2606" s="27"/>
      <c r="B2606" s="26"/>
      <c r="E2606" s="26"/>
      <c r="H2606" s="26"/>
      <c r="K2606" s="26"/>
      <c r="N2606" s="26"/>
      <c r="Q2606" s="26"/>
    </row>
    <row r="2607" spans="1:17" x14ac:dyDescent="0.25">
      <c r="A2607" s="27"/>
      <c r="B2607" s="26"/>
      <c r="E2607" s="26"/>
      <c r="H2607" s="26"/>
      <c r="K2607" s="26"/>
      <c r="N2607" s="26"/>
      <c r="Q2607" s="26"/>
    </row>
    <row r="2608" spans="1:17" x14ac:dyDescent="0.25">
      <c r="A2608" s="27"/>
      <c r="B2608" s="26"/>
      <c r="E2608" s="26"/>
      <c r="H2608" s="26"/>
      <c r="K2608" s="26"/>
      <c r="N2608" s="26"/>
      <c r="Q2608" s="26"/>
    </row>
    <row r="2609" spans="1:17" x14ac:dyDescent="0.25">
      <c r="A2609" s="27"/>
      <c r="B2609" s="26"/>
      <c r="E2609" s="26"/>
      <c r="H2609" s="26"/>
      <c r="K2609" s="26"/>
      <c r="N2609" s="26"/>
      <c r="Q2609" s="26"/>
    </row>
    <row r="2610" spans="1:17" x14ac:dyDescent="0.25">
      <c r="A2610" s="27"/>
      <c r="B2610" s="26"/>
      <c r="E2610" s="26"/>
      <c r="H2610" s="26"/>
      <c r="K2610" s="26"/>
      <c r="N2610" s="26"/>
      <c r="Q2610" s="26"/>
    </row>
    <row r="2611" spans="1:17" x14ac:dyDescent="0.25">
      <c r="A2611" s="27"/>
      <c r="B2611" s="26"/>
      <c r="E2611" s="26"/>
      <c r="H2611" s="26"/>
      <c r="K2611" s="26"/>
      <c r="N2611" s="26"/>
      <c r="Q2611" s="26"/>
    </row>
    <row r="2612" spans="1:17" x14ac:dyDescent="0.25">
      <c r="A2612" s="27"/>
      <c r="B2612" s="26"/>
      <c r="E2612" s="26"/>
      <c r="H2612" s="26"/>
      <c r="K2612" s="26"/>
      <c r="N2612" s="26"/>
      <c r="Q2612" s="26"/>
    </row>
    <row r="2613" spans="1:17" x14ac:dyDescent="0.25">
      <c r="A2613" s="27"/>
      <c r="B2613" s="26"/>
      <c r="E2613" s="26"/>
      <c r="H2613" s="26"/>
      <c r="K2613" s="26"/>
      <c r="N2613" s="26"/>
      <c r="Q2613" s="26"/>
    </row>
    <row r="2614" spans="1:17" x14ac:dyDescent="0.25">
      <c r="A2614" s="27"/>
      <c r="B2614" s="26"/>
      <c r="E2614" s="26"/>
      <c r="H2614" s="26"/>
      <c r="K2614" s="26"/>
      <c r="N2614" s="26"/>
      <c r="Q2614" s="26"/>
    </row>
    <row r="2615" spans="1:17" x14ac:dyDescent="0.25">
      <c r="A2615" s="27"/>
      <c r="B2615" s="26"/>
      <c r="E2615" s="26"/>
      <c r="H2615" s="26"/>
      <c r="K2615" s="26"/>
      <c r="N2615" s="26"/>
      <c r="Q2615" s="26"/>
    </row>
    <row r="2616" spans="1:17" x14ac:dyDescent="0.25">
      <c r="A2616" s="27"/>
      <c r="B2616" s="26"/>
      <c r="E2616" s="26"/>
      <c r="H2616" s="26"/>
      <c r="K2616" s="26"/>
      <c r="N2616" s="26"/>
      <c r="Q2616" s="26"/>
    </row>
    <row r="2617" spans="1:17" x14ac:dyDescent="0.25">
      <c r="A2617" s="27"/>
      <c r="B2617" s="26"/>
      <c r="E2617" s="26"/>
      <c r="H2617" s="26"/>
      <c r="K2617" s="26"/>
      <c r="N2617" s="26"/>
      <c r="Q2617" s="26"/>
    </row>
    <row r="2618" spans="1:17" x14ac:dyDescent="0.25">
      <c r="A2618" s="27"/>
      <c r="B2618" s="26"/>
      <c r="E2618" s="26"/>
      <c r="H2618" s="26"/>
      <c r="K2618" s="26"/>
      <c r="N2618" s="26"/>
      <c r="Q2618" s="26"/>
    </row>
    <row r="2619" spans="1:17" x14ac:dyDescent="0.25">
      <c r="A2619" s="27"/>
      <c r="B2619" s="26"/>
      <c r="E2619" s="26"/>
      <c r="H2619" s="26"/>
      <c r="K2619" s="26"/>
      <c r="N2619" s="26"/>
      <c r="Q2619" s="26"/>
    </row>
    <row r="2620" spans="1:17" x14ac:dyDescent="0.25">
      <c r="A2620" s="27"/>
      <c r="B2620" s="26"/>
      <c r="E2620" s="26"/>
      <c r="H2620" s="26"/>
      <c r="K2620" s="26"/>
      <c r="N2620" s="26"/>
      <c r="Q2620" s="26"/>
    </row>
    <row r="2621" spans="1:17" x14ac:dyDescent="0.25">
      <c r="A2621" s="27"/>
      <c r="B2621" s="26"/>
      <c r="E2621" s="26"/>
      <c r="H2621" s="26"/>
      <c r="K2621" s="26"/>
      <c r="N2621" s="26"/>
      <c r="Q2621" s="26"/>
    </row>
    <row r="2622" spans="1:17" x14ac:dyDescent="0.25">
      <c r="A2622" s="27"/>
      <c r="B2622" s="26"/>
      <c r="E2622" s="26"/>
      <c r="H2622" s="26"/>
      <c r="K2622" s="26"/>
      <c r="N2622" s="26"/>
      <c r="Q2622" s="26"/>
    </row>
    <row r="2623" spans="1:17" x14ac:dyDescent="0.25">
      <c r="A2623" s="27"/>
      <c r="B2623" s="26"/>
      <c r="E2623" s="26"/>
      <c r="H2623" s="26"/>
      <c r="K2623" s="26"/>
      <c r="N2623" s="26"/>
      <c r="Q2623" s="26"/>
    </row>
    <row r="2624" spans="1:17" x14ac:dyDescent="0.25">
      <c r="A2624" s="27"/>
      <c r="B2624" s="26"/>
      <c r="E2624" s="26"/>
      <c r="H2624" s="26"/>
      <c r="K2624" s="26"/>
      <c r="N2624" s="26"/>
      <c r="Q2624" s="26"/>
    </row>
    <row r="2625" spans="1:17" x14ac:dyDescent="0.25">
      <c r="A2625" s="27"/>
      <c r="B2625" s="26"/>
      <c r="E2625" s="26"/>
      <c r="H2625" s="26"/>
      <c r="K2625" s="26"/>
      <c r="N2625" s="26"/>
      <c r="Q2625" s="26"/>
    </row>
    <row r="2626" spans="1:17" x14ac:dyDescent="0.25">
      <c r="A2626" s="27"/>
      <c r="B2626" s="26"/>
      <c r="E2626" s="26"/>
      <c r="H2626" s="26"/>
      <c r="K2626" s="26"/>
      <c r="N2626" s="26"/>
      <c r="Q2626" s="26"/>
    </row>
    <row r="2627" spans="1:17" x14ac:dyDescent="0.25">
      <c r="A2627" s="27"/>
      <c r="B2627" s="26"/>
      <c r="E2627" s="26"/>
      <c r="H2627" s="26"/>
      <c r="K2627" s="26"/>
      <c r="N2627" s="26"/>
      <c r="Q2627" s="26"/>
    </row>
    <row r="2628" spans="1:17" x14ac:dyDescent="0.25">
      <c r="A2628" s="27"/>
      <c r="B2628" s="26"/>
      <c r="E2628" s="26"/>
      <c r="H2628" s="26"/>
      <c r="K2628" s="26"/>
      <c r="N2628" s="26"/>
      <c r="Q2628" s="26"/>
    </row>
    <row r="2629" spans="1:17" x14ac:dyDescent="0.25">
      <c r="A2629" s="27"/>
      <c r="B2629" s="26"/>
      <c r="E2629" s="26"/>
      <c r="H2629" s="26"/>
      <c r="K2629" s="26"/>
      <c r="N2629" s="26"/>
      <c r="Q2629" s="26"/>
    </row>
    <row r="2630" spans="1:17" x14ac:dyDescent="0.25">
      <c r="A2630" s="27"/>
      <c r="B2630" s="26"/>
      <c r="E2630" s="26"/>
      <c r="H2630" s="26"/>
      <c r="K2630" s="26"/>
      <c r="N2630" s="26"/>
      <c r="Q2630" s="26"/>
    </row>
    <row r="2631" spans="1:17" x14ac:dyDescent="0.25">
      <c r="A2631" s="27"/>
      <c r="B2631" s="26"/>
      <c r="E2631" s="26"/>
      <c r="H2631" s="26"/>
      <c r="K2631" s="26"/>
      <c r="N2631" s="26"/>
      <c r="Q2631" s="26"/>
    </row>
    <row r="2632" spans="1:17" x14ac:dyDescent="0.25">
      <c r="A2632" s="27"/>
      <c r="B2632" s="26"/>
      <c r="E2632" s="26"/>
      <c r="H2632" s="26"/>
      <c r="K2632" s="26"/>
      <c r="N2632" s="26"/>
      <c r="Q2632" s="26"/>
    </row>
    <row r="2633" spans="1:17" x14ac:dyDescent="0.25">
      <c r="A2633" s="27"/>
      <c r="B2633" s="26"/>
      <c r="E2633" s="26"/>
      <c r="H2633" s="26"/>
      <c r="K2633" s="26"/>
      <c r="N2633" s="26"/>
      <c r="Q2633" s="26"/>
    </row>
    <row r="2634" spans="1:17" x14ac:dyDescent="0.25">
      <c r="A2634" s="27"/>
      <c r="B2634" s="26"/>
      <c r="E2634" s="26"/>
      <c r="H2634" s="26"/>
      <c r="K2634" s="26"/>
      <c r="N2634" s="26"/>
      <c r="Q2634" s="26"/>
    </row>
    <row r="2635" spans="1:17" x14ac:dyDescent="0.25">
      <c r="A2635" s="27"/>
      <c r="B2635" s="26"/>
      <c r="E2635" s="26"/>
      <c r="H2635" s="26"/>
      <c r="K2635" s="26"/>
      <c r="N2635" s="26"/>
      <c r="Q2635" s="26"/>
    </row>
    <row r="2636" spans="1:17" x14ac:dyDescent="0.25">
      <c r="A2636" s="27"/>
      <c r="B2636" s="26"/>
      <c r="E2636" s="26"/>
      <c r="H2636" s="26"/>
      <c r="K2636" s="26"/>
      <c r="N2636" s="26"/>
      <c r="Q2636" s="26"/>
    </row>
    <row r="2637" spans="1:17" x14ac:dyDescent="0.25">
      <c r="A2637" s="27"/>
      <c r="B2637" s="26"/>
      <c r="E2637" s="26"/>
      <c r="H2637" s="26"/>
      <c r="K2637" s="26"/>
      <c r="N2637" s="26"/>
      <c r="Q2637" s="26"/>
    </row>
    <row r="2638" spans="1:17" x14ac:dyDescent="0.25">
      <c r="A2638" s="27"/>
      <c r="B2638" s="26"/>
      <c r="E2638" s="26"/>
      <c r="H2638" s="26"/>
      <c r="K2638" s="26"/>
      <c r="N2638" s="26"/>
      <c r="Q2638" s="26"/>
    </row>
    <row r="2639" spans="1:17" x14ac:dyDescent="0.25">
      <c r="A2639" s="27"/>
      <c r="B2639" s="26"/>
      <c r="E2639" s="26"/>
      <c r="H2639" s="26"/>
      <c r="K2639" s="26"/>
      <c r="N2639" s="26"/>
      <c r="Q2639" s="26"/>
    </row>
    <row r="2640" spans="1:17" x14ac:dyDescent="0.25">
      <c r="A2640" s="27"/>
      <c r="B2640" s="26"/>
      <c r="E2640" s="26"/>
      <c r="H2640" s="26"/>
      <c r="K2640" s="26"/>
      <c r="N2640" s="26"/>
      <c r="Q2640" s="26"/>
    </row>
    <row r="2641" spans="1:17" x14ac:dyDescent="0.25">
      <c r="A2641" s="27"/>
      <c r="B2641" s="26"/>
      <c r="E2641" s="26"/>
      <c r="H2641" s="26"/>
      <c r="K2641" s="26"/>
      <c r="N2641" s="26"/>
      <c r="Q2641" s="26"/>
    </row>
    <row r="2642" spans="1:17" x14ac:dyDescent="0.25">
      <c r="A2642" s="27"/>
      <c r="B2642" s="26"/>
      <c r="E2642" s="26"/>
      <c r="H2642" s="26"/>
      <c r="K2642" s="26"/>
      <c r="N2642" s="26"/>
      <c r="Q2642" s="26"/>
    </row>
    <row r="2643" spans="1:17" x14ac:dyDescent="0.25">
      <c r="A2643" s="27"/>
      <c r="B2643" s="26"/>
      <c r="E2643" s="26"/>
      <c r="H2643" s="26"/>
      <c r="K2643" s="26"/>
      <c r="N2643" s="26"/>
      <c r="Q2643" s="26"/>
    </row>
    <row r="2644" spans="1:17" x14ac:dyDescent="0.25">
      <c r="A2644" s="27"/>
      <c r="B2644" s="26"/>
      <c r="E2644" s="26"/>
      <c r="H2644" s="26"/>
      <c r="K2644" s="26"/>
      <c r="N2644" s="26"/>
      <c r="Q2644" s="26"/>
    </row>
    <row r="2645" spans="1:17" x14ac:dyDescent="0.25">
      <c r="A2645" s="27"/>
      <c r="B2645" s="26"/>
      <c r="E2645" s="26"/>
      <c r="H2645" s="26"/>
      <c r="K2645" s="26"/>
      <c r="N2645" s="26"/>
      <c r="Q2645" s="26"/>
    </row>
    <row r="2646" spans="1:17" x14ac:dyDescent="0.25">
      <c r="A2646" s="27"/>
      <c r="B2646" s="26"/>
      <c r="E2646" s="26"/>
      <c r="H2646" s="26"/>
      <c r="K2646" s="26"/>
      <c r="N2646" s="26"/>
      <c r="Q2646" s="26"/>
    </row>
    <row r="2647" spans="1:17" x14ac:dyDescent="0.25">
      <c r="A2647" s="27"/>
      <c r="B2647" s="26"/>
      <c r="E2647" s="26"/>
      <c r="H2647" s="26"/>
      <c r="K2647" s="26"/>
      <c r="N2647" s="26"/>
      <c r="Q2647" s="26"/>
    </row>
    <row r="2648" spans="1:17" x14ac:dyDescent="0.25">
      <c r="A2648" s="27"/>
      <c r="B2648" s="26"/>
      <c r="E2648" s="26"/>
      <c r="H2648" s="26"/>
      <c r="K2648" s="26"/>
      <c r="N2648" s="26"/>
      <c r="Q2648" s="26"/>
    </row>
    <row r="2649" spans="1:17" x14ac:dyDescent="0.25">
      <c r="A2649" s="27"/>
      <c r="B2649" s="26"/>
      <c r="E2649" s="26"/>
      <c r="H2649" s="26"/>
      <c r="K2649" s="26"/>
      <c r="N2649" s="26"/>
      <c r="Q2649" s="26"/>
    </row>
    <row r="2650" spans="1:17" x14ac:dyDescent="0.25">
      <c r="A2650" s="27"/>
      <c r="B2650" s="26"/>
      <c r="E2650" s="26"/>
      <c r="H2650" s="26"/>
      <c r="K2650" s="26"/>
      <c r="N2650" s="26"/>
      <c r="Q2650" s="26"/>
    </row>
    <row r="2651" spans="1:17" x14ac:dyDescent="0.25">
      <c r="A2651" s="27"/>
      <c r="B2651" s="26"/>
      <c r="E2651" s="26"/>
      <c r="H2651" s="26"/>
      <c r="K2651" s="26"/>
      <c r="N2651" s="26"/>
      <c r="Q2651" s="26"/>
    </row>
    <row r="2652" spans="1:17" x14ac:dyDescent="0.25">
      <c r="A2652" s="27"/>
      <c r="B2652" s="26"/>
      <c r="E2652" s="26"/>
      <c r="H2652" s="26"/>
      <c r="K2652" s="26"/>
      <c r="N2652" s="26"/>
      <c r="Q2652" s="26"/>
    </row>
    <row r="2653" spans="1:17" x14ac:dyDescent="0.25">
      <c r="A2653" s="27"/>
      <c r="B2653" s="26"/>
      <c r="E2653" s="26"/>
      <c r="H2653" s="26"/>
      <c r="K2653" s="26"/>
      <c r="N2653" s="26"/>
      <c r="Q2653" s="26"/>
    </row>
    <row r="2654" spans="1:17" x14ac:dyDescent="0.25">
      <c r="A2654" s="27"/>
      <c r="B2654" s="26"/>
      <c r="E2654" s="26"/>
      <c r="H2654" s="26"/>
      <c r="K2654" s="26"/>
      <c r="N2654" s="26"/>
      <c r="Q2654" s="26"/>
    </row>
    <row r="2655" spans="1:17" x14ac:dyDescent="0.25">
      <c r="A2655" s="27"/>
      <c r="B2655" s="26"/>
      <c r="E2655" s="26"/>
      <c r="H2655" s="26"/>
      <c r="K2655" s="26"/>
      <c r="N2655" s="26"/>
      <c r="Q2655" s="26"/>
    </row>
    <row r="2656" spans="1:17" x14ac:dyDescent="0.25">
      <c r="A2656" s="27"/>
      <c r="B2656" s="26"/>
      <c r="E2656" s="26"/>
      <c r="H2656" s="26"/>
      <c r="K2656" s="26"/>
      <c r="N2656" s="26"/>
      <c r="Q2656" s="26"/>
    </row>
    <row r="2657" spans="1:17" x14ac:dyDescent="0.25">
      <c r="A2657" s="27"/>
      <c r="B2657" s="26"/>
      <c r="E2657" s="26"/>
      <c r="H2657" s="26"/>
      <c r="K2657" s="26"/>
      <c r="N2657" s="26"/>
      <c r="Q2657" s="26"/>
    </row>
    <row r="2658" spans="1:17" x14ac:dyDescent="0.25">
      <c r="A2658" s="27"/>
      <c r="B2658" s="26"/>
      <c r="E2658" s="26"/>
      <c r="H2658" s="26"/>
      <c r="K2658" s="26"/>
      <c r="N2658" s="26"/>
      <c r="Q2658" s="26"/>
    </row>
    <row r="2659" spans="1:17" x14ac:dyDescent="0.25">
      <c r="A2659" s="27"/>
      <c r="B2659" s="26"/>
      <c r="E2659" s="26"/>
      <c r="H2659" s="26"/>
      <c r="K2659" s="26"/>
      <c r="N2659" s="26"/>
      <c r="Q2659" s="26"/>
    </row>
    <row r="2660" spans="1:17" x14ac:dyDescent="0.25">
      <c r="A2660" s="27"/>
      <c r="B2660" s="26"/>
      <c r="E2660" s="26"/>
      <c r="H2660" s="26"/>
      <c r="K2660" s="26"/>
      <c r="N2660" s="26"/>
      <c r="Q2660" s="26"/>
    </row>
    <row r="2661" spans="1:17" x14ac:dyDescent="0.25">
      <c r="A2661" s="27"/>
      <c r="B2661" s="26"/>
      <c r="E2661" s="26"/>
      <c r="H2661" s="26"/>
      <c r="K2661" s="26"/>
      <c r="N2661" s="26"/>
      <c r="Q2661" s="26"/>
    </row>
    <row r="2662" spans="1:17" x14ac:dyDescent="0.25">
      <c r="A2662" s="27"/>
      <c r="B2662" s="26"/>
      <c r="E2662" s="26"/>
      <c r="H2662" s="26"/>
      <c r="K2662" s="26"/>
      <c r="N2662" s="26"/>
      <c r="Q2662" s="26"/>
    </row>
    <row r="2663" spans="1:17" x14ac:dyDescent="0.25">
      <c r="A2663" s="27"/>
      <c r="B2663" s="26"/>
      <c r="E2663" s="26"/>
      <c r="H2663" s="26"/>
      <c r="K2663" s="26"/>
      <c r="N2663" s="26"/>
      <c r="Q2663" s="26"/>
    </row>
    <row r="2664" spans="1:17" x14ac:dyDescent="0.25">
      <c r="A2664" s="27"/>
      <c r="B2664" s="26"/>
      <c r="E2664" s="26"/>
      <c r="H2664" s="26"/>
      <c r="K2664" s="26"/>
      <c r="N2664" s="26"/>
      <c r="Q2664" s="26"/>
    </row>
    <row r="2665" spans="1:17" x14ac:dyDescent="0.25">
      <c r="A2665" s="27"/>
      <c r="B2665" s="26"/>
      <c r="E2665" s="26"/>
      <c r="H2665" s="26"/>
      <c r="K2665" s="26"/>
      <c r="N2665" s="26"/>
      <c r="Q2665" s="26"/>
    </row>
    <row r="2666" spans="1:17" x14ac:dyDescent="0.25">
      <c r="A2666" s="27"/>
      <c r="B2666" s="26"/>
      <c r="E2666" s="26"/>
      <c r="H2666" s="26"/>
      <c r="K2666" s="26"/>
      <c r="N2666" s="26"/>
      <c r="Q2666" s="26"/>
    </row>
    <row r="2667" spans="1:17" x14ac:dyDescent="0.25">
      <c r="A2667" s="27"/>
      <c r="B2667" s="26"/>
      <c r="E2667" s="26"/>
      <c r="H2667" s="26"/>
      <c r="K2667" s="26"/>
      <c r="N2667" s="26"/>
      <c r="Q2667" s="26"/>
    </row>
    <row r="2668" spans="1:17" x14ac:dyDescent="0.25">
      <c r="A2668" s="27"/>
      <c r="B2668" s="26"/>
      <c r="E2668" s="26"/>
      <c r="H2668" s="26"/>
      <c r="K2668" s="26"/>
      <c r="N2668" s="26"/>
      <c r="Q2668" s="26"/>
    </row>
    <row r="2669" spans="1:17" x14ac:dyDescent="0.25">
      <c r="A2669" s="27"/>
      <c r="B2669" s="26"/>
      <c r="E2669" s="26"/>
      <c r="H2669" s="26"/>
      <c r="K2669" s="26"/>
      <c r="N2669" s="26"/>
      <c r="Q2669" s="26"/>
    </row>
    <row r="2670" spans="1:17" x14ac:dyDescent="0.25">
      <c r="A2670" s="27"/>
      <c r="B2670" s="26"/>
      <c r="E2670" s="26"/>
      <c r="H2670" s="26"/>
      <c r="K2670" s="26"/>
      <c r="N2670" s="26"/>
      <c r="Q2670" s="26"/>
    </row>
    <row r="2671" spans="1:17" x14ac:dyDescent="0.25">
      <c r="A2671" s="27"/>
      <c r="B2671" s="26"/>
      <c r="E2671" s="26"/>
      <c r="H2671" s="26"/>
      <c r="K2671" s="26"/>
      <c r="N2671" s="26"/>
      <c r="Q2671" s="26"/>
    </row>
    <row r="2672" spans="1:17" x14ac:dyDescent="0.25">
      <c r="A2672" s="27"/>
      <c r="B2672" s="26"/>
      <c r="E2672" s="26"/>
      <c r="H2672" s="26"/>
      <c r="K2672" s="26"/>
      <c r="N2672" s="26"/>
      <c r="Q2672" s="26"/>
    </row>
    <row r="2673" spans="1:17" x14ac:dyDescent="0.25">
      <c r="A2673" s="27"/>
      <c r="B2673" s="26"/>
      <c r="E2673" s="26"/>
      <c r="H2673" s="26"/>
      <c r="K2673" s="26"/>
      <c r="N2673" s="26"/>
      <c r="Q2673" s="26"/>
    </row>
    <row r="2674" spans="1:17" x14ac:dyDescent="0.25">
      <c r="A2674" s="27"/>
      <c r="B2674" s="26"/>
      <c r="E2674" s="26"/>
      <c r="H2674" s="26"/>
      <c r="K2674" s="26"/>
      <c r="N2674" s="26"/>
      <c r="Q2674" s="26"/>
    </row>
    <row r="2675" spans="1:17" x14ac:dyDescent="0.25">
      <c r="A2675" s="27"/>
      <c r="B2675" s="26"/>
      <c r="E2675" s="26"/>
      <c r="H2675" s="26"/>
      <c r="K2675" s="26"/>
      <c r="N2675" s="26"/>
      <c r="Q2675" s="26"/>
    </row>
    <row r="2676" spans="1:17" x14ac:dyDescent="0.25">
      <c r="A2676" s="27"/>
      <c r="B2676" s="26"/>
      <c r="E2676" s="26"/>
      <c r="H2676" s="26"/>
      <c r="K2676" s="26"/>
      <c r="N2676" s="26"/>
      <c r="Q2676" s="26"/>
    </row>
    <row r="2677" spans="1:17" x14ac:dyDescent="0.25">
      <c r="A2677" s="27"/>
      <c r="B2677" s="26"/>
      <c r="E2677" s="26"/>
      <c r="H2677" s="26"/>
      <c r="K2677" s="26"/>
      <c r="N2677" s="26"/>
      <c r="Q2677" s="26"/>
    </row>
    <row r="2678" spans="1:17" x14ac:dyDescent="0.25">
      <c r="A2678" s="27"/>
      <c r="B2678" s="26"/>
      <c r="E2678" s="26"/>
      <c r="H2678" s="26"/>
      <c r="K2678" s="26"/>
      <c r="N2678" s="26"/>
      <c r="Q2678" s="26"/>
    </row>
    <row r="2679" spans="1:17" x14ac:dyDescent="0.25">
      <c r="A2679" s="27"/>
      <c r="B2679" s="26"/>
      <c r="E2679" s="26"/>
      <c r="H2679" s="26"/>
      <c r="K2679" s="26"/>
      <c r="N2679" s="26"/>
      <c r="Q2679" s="26"/>
    </row>
    <row r="2680" spans="1:17" x14ac:dyDescent="0.25">
      <c r="A2680" s="27"/>
      <c r="B2680" s="26"/>
      <c r="E2680" s="26"/>
      <c r="H2680" s="26"/>
      <c r="K2680" s="26"/>
      <c r="N2680" s="26"/>
      <c r="Q2680" s="26"/>
    </row>
    <row r="2681" spans="1:17" x14ac:dyDescent="0.25">
      <c r="A2681" s="27"/>
      <c r="B2681" s="26"/>
      <c r="E2681" s="26"/>
      <c r="H2681" s="26"/>
      <c r="K2681" s="26"/>
      <c r="N2681" s="26"/>
      <c r="Q2681" s="26"/>
    </row>
    <row r="2682" spans="1:17" x14ac:dyDescent="0.25">
      <c r="A2682" s="27"/>
      <c r="B2682" s="26"/>
      <c r="E2682" s="26"/>
      <c r="H2682" s="26"/>
      <c r="K2682" s="26"/>
      <c r="N2682" s="26"/>
      <c r="Q2682" s="26"/>
    </row>
    <row r="2683" spans="1:17" x14ac:dyDescent="0.25">
      <c r="A2683" s="27"/>
      <c r="B2683" s="26"/>
      <c r="E2683" s="26"/>
      <c r="H2683" s="26"/>
      <c r="K2683" s="26"/>
      <c r="N2683" s="26"/>
      <c r="Q2683" s="26"/>
    </row>
    <row r="2684" spans="1:17" x14ac:dyDescent="0.25">
      <c r="A2684" s="27"/>
      <c r="B2684" s="26"/>
      <c r="E2684" s="26"/>
      <c r="H2684" s="26"/>
      <c r="K2684" s="26"/>
      <c r="N2684" s="26"/>
      <c r="Q2684" s="26"/>
    </row>
    <row r="2685" spans="1:17" x14ac:dyDescent="0.25">
      <c r="A2685" s="27"/>
      <c r="B2685" s="26"/>
      <c r="E2685" s="26"/>
      <c r="H2685" s="26"/>
      <c r="K2685" s="26"/>
      <c r="N2685" s="26"/>
      <c r="Q2685" s="26"/>
    </row>
    <row r="2686" spans="1:17" x14ac:dyDescent="0.25">
      <c r="A2686" s="27"/>
      <c r="B2686" s="26"/>
      <c r="E2686" s="26"/>
      <c r="H2686" s="26"/>
      <c r="K2686" s="26"/>
      <c r="N2686" s="26"/>
      <c r="Q2686" s="26"/>
    </row>
    <row r="2687" spans="1:17" x14ac:dyDescent="0.25">
      <c r="A2687" s="27"/>
      <c r="B2687" s="26"/>
      <c r="E2687" s="26"/>
      <c r="H2687" s="26"/>
      <c r="K2687" s="26"/>
      <c r="N2687" s="26"/>
      <c r="Q2687" s="26"/>
    </row>
    <row r="2688" spans="1:17" x14ac:dyDescent="0.25">
      <c r="A2688" s="27"/>
      <c r="B2688" s="26"/>
      <c r="E2688" s="26"/>
      <c r="H2688" s="26"/>
      <c r="K2688" s="26"/>
      <c r="N2688" s="26"/>
      <c r="Q2688" s="26"/>
    </row>
    <row r="2689" spans="1:17" x14ac:dyDescent="0.25">
      <c r="A2689" s="27"/>
      <c r="B2689" s="26"/>
      <c r="E2689" s="26"/>
      <c r="H2689" s="26"/>
      <c r="K2689" s="26"/>
      <c r="N2689" s="26"/>
      <c r="Q2689" s="26"/>
    </row>
    <row r="2690" spans="1:17" x14ac:dyDescent="0.25">
      <c r="A2690" s="27"/>
      <c r="B2690" s="26"/>
      <c r="E2690" s="26"/>
      <c r="H2690" s="26"/>
      <c r="K2690" s="26"/>
      <c r="N2690" s="26"/>
      <c r="Q2690" s="26"/>
    </row>
    <row r="2691" spans="1:17" x14ac:dyDescent="0.25">
      <c r="A2691" s="27"/>
      <c r="B2691" s="26"/>
      <c r="E2691" s="26"/>
      <c r="H2691" s="26"/>
      <c r="K2691" s="26"/>
      <c r="N2691" s="26"/>
      <c r="Q2691" s="26"/>
    </row>
    <row r="2692" spans="1:17" x14ac:dyDescent="0.25">
      <c r="A2692" s="27"/>
      <c r="B2692" s="26"/>
      <c r="E2692" s="26"/>
      <c r="H2692" s="26"/>
      <c r="K2692" s="26"/>
      <c r="N2692" s="26"/>
      <c r="Q2692" s="26"/>
    </row>
    <row r="2693" spans="1:17" x14ac:dyDescent="0.25">
      <c r="A2693" s="27"/>
      <c r="B2693" s="26"/>
      <c r="E2693" s="26"/>
      <c r="H2693" s="26"/>
      <c r="K2693" s="26"/>
      <c r="N2693" s="26"/>
      <c r="Q2693" s="26"/>
    </row>
    <row r="2694" spans="1:17" x14ac:dyDescent="0.25">
      <c r="A2694" s="27"/>
      <c r="B2694" s="26"/>
      <c r="E2694" s="26"/>
      <c r="H2694" s="26"/>
      <c r="K2694" s="26"/>
      <c r="N2694" s="26"/>
      <c r="Q2694" s="26"/>
    </row>
    <row r="2695" spans="1:17" x14ac:dyDescent="0.25">
      <c r="A2695" s="27"/>
      <c r="B2695" s="26"/>
      <c r="E2695" s="26"/>
      <c r="H2695" s="26"/>
      <c r="K2695" s="26"/>
      <c r="N2695" s="26"/>
      <c r="Q2695" s="26"/>
    </row>
    <row r="2696" spans="1:17" x14ac:dyDescent="0.25">
      <c r="A2696" s="27"/>
      <c r="B2696" s="26"/>
      <c r="E2696" s="26"/>
      <c r="H2696" s="26"/>
      <c r="K2696" s="26"/>
      <c r="N2696" s="26"/>
      <c r="Q2696" s="26"/>
    </row>
    <row r="2697" spans="1:17" x14ac:dyDescent="0.25">
      <c r="A2697" s="27"/>
      <c r="B2697" s="26"/>
      <c r="E2697" s="26"/>
      <c r="H2697" s="26"/>
      <c r="K2697" s="26"/>
      <c r="N2697" s="26"/>
      <c r="Q2697" s="26"/>
    </row>
    <row r="2698" spans="1:17" x14ac:dyDescent="0.25">
      <c r="A2698" s="27"/>
      <c r="B2698" s="26"/>
      <c r="E2698" s="26"/>
      <c r="H2698" s="26"/>
      <c r="K2698" s="26"/>
      <c r="N2698" s="26"/>
      <c r="Q2698" s="26"/>
    </row>
    <row r="2699" spans="1:17" x14ac:dyDescent="0.25">
      <c r="A2699" s="27"/>
      <c r="B2699" s="26"/>
      <c r="E2699" s="26"/>
      <c r="H2699" s="26"/>
      <c r="K2699" s="26"/>
      <c r="N2699" s="26"/>
      <c r="Q2699" s="26"/>
    </row>
    <row r="2700" spans="1:17" x14ac:dyDescent="0.25">
      <c r="A2700" s="27"/>
      <c r="B2700" s="26"/>
      <c r="E2700" s="26"/>
      <c r="H2700" s="26"/>
      <c r="K2700" s="26"/>
      <c r="N2700" s="26"/>
      <c r="Q2700" s="26"/>
    </row>
    <row r="2701" spans="1:17" x14ac:dyDescent="0.25">
      <c r="A2701" s="27"/>
      <c r="B2701" s="26"/>
      <c r="E2701" s="26"/>
      <c r="H2701" s="26"/>
      <c r="K2701" s="26"/>
      <c r="N2701" s="26"/>
      <c r="Q2701" s="26"/>
    </row>
    <row r="2702" spans="1:17" x14ac:dyDescent="0.25">
      <c r="A2702" s="27"/>
      <c r="B2702" s="26"/>
      <c r="E2702" s="26"/>
      <c r="H2702" s="26"/>
      <c r="K2702" s="26"/>
      <c r="N2702" s="26"/>
      <c r="Q2702" s="26"/>
    </row>
    <row r="2703" spans="1:17" x14ac:dyDescent="0.25">
      <c r="A2703" s="27"/>
      <c r="B2703" s="26"/>
      <c r="E2703" s="26"/>
      <c r="H2703" s="26"/>
      <c r="K2703" s="26"/>
      <c r="N2703" s="26"/>
      <c r="Q2703" s="26"/>
    </row>
    <row r="2704" spans="1:17" x14ac:dyDescent="0.25">
      <c r="A2704" s="27"/>
      <c r="B2704" s="26"/>
      <c r="E2704" s="26"/>
      <c r="H2704" s="26"/>
      <c r="K2704" s="26"/>
      <c r="N2704" s="26"/>
      <c r="Q2704" s="26"/>
    </row>
    <row r="2705" spans="1:17" x14ac:dyDescent="0.25">
      <c r="A2705" s="27"/>
      <c r="B2705" s="26"/>
      <c r="E2705" s="26"/>
      <c r="H2705" s="26"/>
      <c r="K2705" s="26"/>
      <c r="N2705" s="26"/>
      <c r="Q2705" s="26"/>
    </row>
    <row r="2706" spans="1:17" x14ac:dyDescent="0.25">
      <c r="A2706" s="27"/>
      <c r="B2706" s="26"/>
      <c r="E2706" s="26"/>
      <c r="H2706" s="26"/>
      <c r="K2706" s="26"/>
      <c r="N2706" s="26"/>
      <c r="Q2706" s="26"/>
    </row>
    <row r="2707" spans="1:17" x14ac:dyDescent="0.25">
      <c r="A2707" s="27"/>
      <c r="B2707" s="26"/>
      <c r="E2707" s="26"/>
      <c r="H2707" s="26"/>
      <c r="K2707" s="26"/>
      <c r="N2707" s="26"/>
      <c r="Q2707" s="26"/>
    </row>
    <row r="2708" spans="1:17" x14ac:dyDescent="0.25">
      <c r="A2708" s="27"/>
      <c r="B2708" s="26"/>
      <c r="E2708" s="26"/>
      <c r="H2708" s="26"/>
      <c r="K2708" s="26"/>
      <c r="N2708" s="26"/>
      <c r="Q2708" s="26"/>
    </row>
    <row r="2709" spans="1:17" x14ac:dyDescent="0.25">
      <c r="A2709" s="27"/>
      <c r="B2709" s="26"/>
      <c r="E2709" s="26"/>
      <c r="H2709" s="26"/>
      <c r="K2709" s="26"/>
      <c r="N2709" s="26"/>
      <c r="Q2709" s="26"/>
    </row>
    <row r="2710" spans="1:17" x14ac:dyDescent="0.25">
      <c r="A2710" s="27"/>
      <c r="B2710" s="26"/>
      <c r="E2710" s="26"/>
      <c r="H2710" s="26"/>
      <c r="K2710" s="26"/>
      <c r="N2710" s="26"/>
      <c r="Q2710" s="26"/>
    </row>
    <row r="2711" spans="1:17" x14ac:dyDescent="0.25">
      <c r="A2711" s="27"/>
      <c r="B2711" s="26"/>
      <c r="E2711" s="26"/>
      <c r="H2711" s="26"/>
      <c r="K2711" s="26"/>
      <c r="N2711" s="26"/>
      <c r="Q2711" s="26"/>
    </row>
    <row r="2712" spans="1:17" x14ac:dyDescent="0.25">
      <c r="A2712" s="27"/>
      <c r="B2712" s="26"/>
      <c r="E2712" s="26"/>
      <c r="H2712" s="26"/>
      <c r="K2712" s="26"/>
      <c r="N2712" s="26"/>
      <c r="Q2712" s="26"/>
    </row>
    <row r="2713" spans="1:17" x14ac:dyDescent="0.25">
      <c r="A2713" s="27"/>
      <c r="B2713" s="26"/>
      <c r="E2713" s="26"/>
      <c r="H2713" s="26"/>
      <c r="K2713" s="26"/>
      <c r="N2713" s="26"/>
      <c r="Q2713" s="26"/>
    </row>
    <row r="2714" spans="1:17" x14ac:dyDescent="0.25">
      <c r="A2714" s="27"/>
      <c r="B2714" s="26"/>
      <c r="E2714" s="26"/>
      <c r="H2714" s="26"/>
      <c r="K2714" s="26"/>
      <c r="N2714" s="26"/>
      <c r="Q2714" s="26"/>
    </row>
    <row r="2715" spans="1:17" x14ac:dyDescent="0.25">
      <c r="A2715" s="27"/>
      <c r="B2715" s="26"/>
      <c r="E2715" s="26"/>
      <c r="H2715" s="26"/>
      <c r="K2715" s="26"/>
      <c r="N2715" s="26"/>
      <c r="Q2715" s="26"/>
    </row>
    <row r="2716" spans="1:17" x14ac:dyDescent="0.25">
      <c r="A2716" s="27"/>
      <c r="B2716" s="26"/>
      <c r="E2716" s="26"/>
      <c r="H2716" s="26"/>
      <c r="K2716" s="26"/>
      <c r="N2716" s="26"/>
      <c r="Q2716" s="26"/>
    </row>
    <row r="2717" spans="1:17" x14ac:dyDescent="0.25">
      <c r="A2717" s="27"/>
      <c r="B2717" s="26"/>
      <c r="E2717" s="26"/>
      <c r="H2717" s="26"/>
      <c r="K2717" s="26"/>
      <c r="N2717" s="26"/>
      <c r="Q2717" s="26"/>
    </row>
    <row r="2718" spans="1:17" x14ac:dyDescent="0.25">
      <c r="A2718" s="27"/>
      <c r="B2718" s="26"/>
      <c r="E2718" s="26"/>
      <c r="H2718" s="26"/>
      <c r="K2718" s="26"/>
      <c r="N2718" s="26"/>
      <c r="Q2718" s="26"/>
    </row>
    <row r="2719" spans="1:17" x14ac:dyDescent="0.25">
      <c r="A2719" s="27"/>
      <c r="B2719" s="26"/>
      <c r="E2719" s="26"/>
      <c r="H2719" s="26"/>
      <c r="K2719" s="26"/>
      <c r="N2719" s="26"/>
      <c r="Q2719" s="26"/>
    </row>
    <row r="2720" spans="1:17" x14ac:dyDescent="0.25">
      <c r="A2720" s="27"/>
      <c r="B2720" s="26"/>
      <c r="E2720" s="26"/>
      <c r="H2720" s="26"/>
      <c r="K2720" s="26"/>
      <c r="N2720" s="26"/>
      <c r="Q2720" s="26"/>
    </row>
    <row r="2721" spans="1:17" x14ac:dyDescent="0.25">
      <c r="A2721" s="27"/>
      <c r="B2721" s="26"/>
      <c r="E2721" s="26"/>
      <c r="H2721" s="26"/>
      <c r="K2721" s="26"/>
      <c r="N2721" s="26"/>
      <c r="Q2721" s="26"/>
    </row>
    <row r="2722" spans="1:17" x14ac:dyDescent="0.25">
      <c r="A2722" s="27"/>
      <c r="B2722" s="26"/>
      <c r="E2722" s="26"/>
      <c r="H2722" s="26"/>
      <c r="K2722" s="26"/>
      <c r="N2722" s="26"/>
      <c r="Q2722" s="26"/>
    </row>
    <row r="2723" spans="1:17" x14ac:dyDescent="0.25">
      <c r="A2723" s="27"/>
      <c r="B2723" s="26"/>
      <c r="E2723" s="26"/>
      <c r="H2723" s="26"/>
      <c r="K2723" s="26"/>
      <c r="N2723" s="26"/>
      <c r="Q2723" s="26"/>
    </row>
    <row r="2724" spans="1:17" x14ac:dyDescent="0.25">
      <c r="A2724" s="27"/>
      <c r="B2724" s="26"/>
      <c r="E2724" s="26"/>
      <c r="H2724" s="26"/>
      <c r="K2724" s="26"/>
      <c r="N2724" s="26"/>
      <c r="Q2724" s="26"/>
    </row>
    <row r="2725" spans="1:17" x14ac:dyDescent="0.25">
      <c r="A2725" s="27"/>
      <c r="B2725" s="26"/>
      <c r="E2725" s="26"/>
      <c r="H2725" s="26"/>
      <c r="K2725" s="26"/>
      <c r="N2725" s="26"/>
      <c r="Q2725" s="26"/>
    </row>
    <row r="2726" spans="1:17" x14ac:dyDescent="0.25">
      <c r="A2726" s="27"/>
      <c r="B2726" s="26"/>
      <c r="E2726" s="26"/>
      <c r="H2726" s="26"/>
      <c r="K2726" s="26"/>
      <c r="N2726" s="26"/>
      <c r="Q2726" s="26"/>
    </row>
    <row r="2727" spans="1:17" x14ac:dyDescent="0.25">
      <c r="A2727" s="27"/>
      <c r="B2727" s="26"/>
      <c r="E2727" s="26"/>
      <c r="H2727" s="26"/>
      <c r="K2727" s="26"/>
      <c r="N2727" s="26"/>
      <c r="Q2727" s="26"/>
    </row>
    <row r="2728" spans="1:17" x14ac:dyDescent="0.25">
      <c r="A2728" s="27"/>
      <c r="B2728" s="26"/>
      <c r="E2728" s="26"/>
      <c r="H2728" s="26"/>
      <c r="K2728" s="26"/>
      <c r="N2728" s="26"/>
      <c r="Q2728" s="26"/>
    </row>
    <row r="2729" spans="1:17" x14ac:dyDescent="0.25">
      <c r="A2729" s="27"/>
      <c r="B2729" s="26"/>
      <c r="E2729" s="26"/>
      <c r="H2729" s="26"/>
      <c r="K2729" s="26"/>
      <c r="N2729" s="26"/>
      <c r="Q2729" s="26"/>
    </row>
    <row r="2730" spans="1:17" x14ac:dyDescent="0.25">
      <c r="A2730" s="27"/>
      <c r="B2730" s="26"/>
      <c r="E2730" s="26"/>
      <c r="H2730" s="26"/>
      <c r="K2730" s="26"/>
      <c r="N2730" s="26"/>
      <c r="Q2730" s="26"/>
    </row>
    <row r="2731" spans="1:17" x14ac:dyDescent="0.25">
      <c r="A2731" s="27"/>
      <c r="B2731" s="26"/>
      <c r="E2731" s="26"/>
      <c r="H2731" s="26"/>
      <c r="K2731" s="26"/>
      <c r="N2731" s="26"/>
      <c r="Q2731" s="26"/>
    </row>
    <row r="2732" spans="1:17" x14ac:dyDescent="0.25">
      <c r="A2732" s="27"/>
      <c r="B2732" s="26"/>
      <c r="E2732" s="26"/>
      <c r="H2732" s="26"/>
      <c r="K2732" s="26"/>
      <c r="N2732" s="26"/>
      <c r="Q2732" s="26"/>
    </row>
    <row r="2733" spans="1:17" x14ac:dyDescent="0.25">
      <c r="A2733" s="27"/>
      <c r="B2733" s="26"/>
      <c r="E2733" s="26"/>
      <c r="H2733" s="26"/>
      <c r="K2733" s="26"/>
      <c r="N2733" s="26"/>
      <c r="Q2733" s="26"/>
    </row>
    <row r="2734" spans="1:17" x14ac:dyDescent="0.25">
      <c r="A2734" s="27"/>
      <c r="B2734" s="26"/>
      <c r="E2734" s="26"/>
      <c r="H2734" s="26"/>
      <c r="K2734" s="26"/>
      <c r="N2734" s="26"/>
      <c r="Q2734" s="26"/>
    </row>
    <row r="2735" spans="1:17" x14ac:dyDescent="0.25">
      <c r="A2735" s="27"/>
      <c r="B2735" s="26"/>
      <c r="E2735" s="26"/>
      <c r="H2735" s="26"/>
      <c r="K2735" s="26"/>
      <c r="N2735" s="26"/>
      <c r="Q2735" s="26"/>
    </row>
    <row r="2736" spans="1:17" x14ac:dyDescent="0.25">
      <c r="A2736" s="27"/>
      <c r="B2736" s="26"/>
      <c r="E2736" s="26"/>
      <c r="H2736" s="26"/>
      <c r="K2736" s="26"/>
      <c r="N2736" s="26"/>
      <c r="Q2736" s="26"/>
    </row>
    <row r="2737" spans="1:17" x14ac:dyDescent="0.25">
      <c r="A2737" s="27"/>
      <c r="B2737" s="26"/>
      <c r="E2737" s="26"/>
      <c r="H2737" s="26"/>
      <c r="K2737" s="26"/>
      <c r="N2737" s="26"/>
      <c r="Q2737" s="26"/>
    </row>
    <row r="2738" spans="1:17" x14ac:dyDescent="0.25">
      <c r="A2738" s="27"/>
      <c r="B2738" s="26"/>
      <c r="E2738" s="26"/>
      <c r="H2738" s="26"/>
      <c r="K2738" s="26"/>
      <c r="N2738" s="26"/>
      <c r="Q2738" s="26"/>
    </row>
    <row r="2739" spans="1:17" x14ac:dyDescent="0.25">
      <c r="A2739" s="27"/>
      <c r="B2739" s="26"/>
      <c r="E2739" s="26"/>
      <c r="H2739" s="26"/>
      <c r="K2739" s="26"/>
      <c r="N2739" s="26"/>
      <c r="Q2739" s="26"/>
    </row>
    <row r="2740" spans="1:17" x14ac:dyDescent="0.25">
      <c r="A2740" s="27"/>
      <c r="B2740" s="26"/>
      <c r="E2740" s="26"/>
      <c r="H2740" s="26"/>
      <c r="K2740" s="26"/>
      <c r="N2740" s="26"/>
      <c r="Q2740" s="26"/>
    </row>
    <row r="2741" spans="1:17" x14ac:dyDescent="0.25">
      <c r="A2741" s="27"/>
      <c r="B2741" s="26"/>
      <c r="E2741" s="26"/>
      <c r="H2741" s="26"/>
      <c r="K2741" s="26"/>
      <c r="N2741" s="26"/>
      <c r="Q2741" s="26"/>
    </row>
    <row r="2742" spans="1:17" x14ac:dyDescent="0.25">
      <c r="A2742" s="27"/>
      <c r="B2742" s="26"/>
      <c r="E2742" s="26"/>
      <c r="H2742" s="26"/>
      <c r="K2742" s="26"/>
      <c r="N2742" s="26"/>
      <c r="Q2742" s="26"/>
    </row>
    <row r="2743" spans="1:17" x14ac:dyDescent="0.25">
      <c r="A2743" s="27"/>
      <c r="B2743" s="26"/>
      <c r="E2743" s="26"/>
      <c r="H2743" s="26"/>
      <c r="K2743" s="26"/>
      <c r="N2743" s="26"/>
      <c r="Q2743" s="26"/>
    </row>
    <row r="2744" spans="1:17" x14ac:dyDescent="0.25">
      <c r="A2744" s="27"/>
      <c r="B2744" s="26"/>
      <c r="E2744" s="26"/>
      <c r="H2744" s="26"/>
      <c r="K2744" s="26"/>
      <c r="N2744" s="26"/>
      <c r="Q2744" s="26"/>
    </row>
    <row r="2745" spans="1:17" x14ac:dyDescent="0.25">
      <c r="A2745" s="27"/>
      <c r="B2745" s="26"/>
      <c r="E2745" s="26"/>
      <c r="H2745" s="26"/>
      <c r="K2745" s="26"/>
      <c r="N2745" s="26"/>
      <c r="Q2745" s="26"/>
    </row>
    <row r="2746" spans="1:17" x14ac:dyDescent="0.25">
      <c r="A2746" s="27"/>
      <c r="B2746" s="26"/>
      <c r="E2746" s="26"/>
      <c r="H2746" s="26"/>
      <c r="K2746" s="26"/>
      <c r="N2746" s="26"/>
      <c r="Q2746" s="26"/>
    </row>
    <row r="2747" spans="1:17" x14ac:dyDescent="0.25">
      <c r="A2747" s="27"/>
      <c r="B2747" s="26"/>
      <c r="E2747" s="26"/>
      <c r="H2747" s="26"/>
      <c r="K2747" s="26"/>
      <c r="N2747" s="26"/>
      <c r="Q2747" s="26"/>
    </row>
    <row r="2748" spans="1:17" x14ac:dyDescent="0.25">
      <c r="A2748" s="27"/>
      <c r="B2748" s="26"/>
      <c r="E2748" s="26"/>
      <c r="H2748" s="26"/>
      <c r="K2748" s="26"/>
      <c r="N2748" s="26"/>
      <c r="Q2748" s="26"/>
    </row>
    <row r="2749" spans="1:17" x14ac:dyDescent="0.25">
      <c r="A2749" s="27"/>
      <c r="B2749" s="26"/>
      <c r="E2749" s="26"/>
      <c r="H2749" s="26"/>
      <c r="K2749" s="26"/>
      <c r="N2749" s="26"/>
      <c r="Q2749" s="26"/>
    </row>
    <row r="2750" spans="1:17" x14ac:dyDescent="0.25">
      <c r="A2750" s="27"/>
      <c r="B2750" s="26"/>
      <c r="E2750" s="26"/>
      <c r="H2750" s="26"/>
      <c r="K2750" s="26"/>
      <c r="N2750" s="26"/>
      <c r="Q2750" s="26"/>
    </row>
    <row r="2751" spans="1:17" x14ac:dyDescent="0.25">
      <c r="A2751" s="27"/>
      <c r="B2751" s="26"/>
      <c r="E2751" s="26"/>
      <c r="H2751" s="26"/>
      <c r="K2751" s="26"/>
      <c r="N2751" s="26"/>
      <c r="Q2751" s="26"/>
    </row>
    <row r="2752" spans="1:17" x14ac:dyDescent="0.25">
      <c r="A2752" s="27"/>
      <c r="B2752" s="26"/>
      <c r="E2752" s="26"/>
      <c r="H2752" s="26"/>
      <c r="K2752" s="26"/>
      <c r="N2752" s="26"/>
      <c r="Q2752" s="26"/>
    </row>
    <row r="2753" spans="1:17" x14ac:dyDescent="0.25">
      <c r="A2753" s="27"/>
      <c r="B2753" s="26"/>
      <c r="E2753" s="26"/>
      <c r="H2753" s="26"/>
      <c r="K2753" s="26"/>
      <c r="N2753" s="26"/>
      <c r="Q2753" s="26"/>
    </row>
    <row r="2754" spans="1:17" x14ac:dyDescent="0.25">
      <c r="A2754" s="27"/>
      <c r="B2754" s="26"/>
      <c r="E2754" s="26"/>
      <c r="H2754" s="26"/>
      <c r="K2754" s="26"/>
      <c r="N2754" s="26"/>
      <c r="Q2754" s="26"/>
    </row>
    <row r="2755" spans="1:17" x14ac:dyDescent="0.25">
      <c r="A2755" s="27"/>
      <c r="B2755" s="26"/>
      <c r="E2755" s="26"/>
      <c r="H2755" s="26"/>
      <c r="K2755" s="26"/>
      <c r="N2755" s="26"/>
      <c r="Q2755" s="26"/>
    </row>
    <row r="2756" spans="1:17" x14ac:dyDescent="0.25">
      <c r="A2756" s="27"/>
      <c r="B2756" s="26"/>
      <c r="E2756" s="26"/>
      <c r="H2756" s="26"/>
      <c r="K2756" s="26"/>
      <c r="N2756" s="26"/>
      <c r="Q2756" s="26"/>
    </row>
    <row r="2757" spans="1:17" x14ac:dyDescent="0.25">
      <c r="A2757" s="27"/>
      <c r="B2757" s="26"/>
      <c r="E2757" s="26"/>
      <c r="H2757" s="26"/>
      <c r="K2757" s="26"/>
      <c r="N2757" s="26"/>
      <c r="Q2757" s="26"/>
    </row>
    <row r="2758" spans="1:17" x14ac:dyDescent="0.25">
      <c r="A2758" s="27"/>
      <c r="B2758" s="26"/>
      <c r="E2758" s="26"/>
      <c r="H2758" s="26"/>
      <c r="K2758" s="26"/>
      <c r="N2758" s="26"/>
      <c r="Q2758" s="26"/>
    </row>
    <row r="2759" spans="1:17" x14ac:dyDescent="0.25">
      <c r="A2759" s="27"/>
      <c r="B2759" s="26"/>
      <c r="E2759" s="26"/>
      <c r="H2759" s="26"/>
      <c r="K2759" s="26"/>
      <c r="N2759" s="26"/>
      <c r="Q2759" s="26"/>
    </row>
    <row r="2760" spans="1:17" x14ac:dyDescent="0.25">
      <c r="A2760" s="27"/>
      <c r="B2760" s="26"/>
      <c r="E2760" s="26"/>
      <c r="H2760" s="26"/>
      <c r="K2760" s="26"/>
      <c r="N2760" s="26"/>
      <c r="Q2760" s="26"/>
    </row>
    <row r="2761" spans="1:17" x14ac:dyDescent="0.25">
      <c r="A2761" s="27"/>
      <c r="B2761" s="26"/>
      <c r="E2761" s="26"/>
      <c r="H2761" s="26"/>
      <c r="K2761" s="26"/>
      <c r="N2761" s="26"/>
      <c r="Q2761" s="26"/>
    </row>
    <row r="2762" spans="1:17" x14ac:dyDescent="0.25">
      <c r="A2762" s="27"/>
      <c r="B2762" s="26"/>
      <c r="E2762" s="26"/>
      <c r="H2762" s="26"/>
      <c r="K2762" s="26"/>
      <c r="N2762" s="26"/>
      <c r="Q2762" s="26"/>
    </row>
    <row r="2763" spans="1:17" x14ac:dyDescent="0.25">
      <c r="A2763" s="27"/>
      <c r="B2763" s="26"/>
      <c r="E2763" s="26"/>
      <c r="H2763" s="26"/>
      <c r="K2763" s="26"/>
      <c r="N2763" s="26"/>
      <c r="Q2763" s="26"/>
    </row>
    <row r="2764" spans="1:17" x14ac:dyDescent="0.25">
      <c r="A2764" s="27"/>
      <c r="B2764" s="26"/>
      <c r="E2764" s="26"/>
      <c r="H2764" s="26"/>
      <c r="K2764" s="26"/>
      <c r="N2764" s="26"/>
      <c r="Q2764" s="26"/>
    </row>
    <row r="2765" spans="1:17" x14ac:dyDescent="0.25">
      <c r="A2765" s="27"/>
      <c r="B2765" s="26"/>
      <c r="E2765" s="26"/>
      <c r="H2765" s="26"/>
      <c r="K2765" s="26"/>
      <c r="N2765" s="26"/>
      <c r="Q2765" s="26"/>
    </row>
    <row r="2766" spans="1:17" x14ac:dyDescent="0.25">
      <c r="A2766" s="27"/>
      <c r="B2766" s="26"/>
      <c r="E2766" s="26"/>
      <c r="H2766" s="26"/>
      <c r="K2766" s="26"/>
      <c r="N2766" s="26"/>
      <c r="Q2766" s="26"/>
    </row>
    <row r="2767" spans="1:17" x14ac:dyDescent="0.25">
      <c r="A2767" s="27"/>
      <c r="B2767" s="26"/>
      <c r="E2767" s="26"/>
      <c r="H2767" s="26"/>
      <c r="K2767" s="26"/>
      <c r="N2767" s="26"/>
      <c r="Q2767" s="26"/>
    </row>
    <row r="2768" spans="1:17" x14ac:dyDescent="0.25">
      <c r="A2768" s="27"/>
      <c r="B2768" s="26"/>
      <c r="E2768" s="26"/>
      <c r="H2768" s="26"/>
      <c r="K2768" s="26"/>
      <c r="N2768" s="26"/>
      <c r="Q2768" s="26"/>
    </row>
    <row r="2769" spans="1:17" x14ac:dyDescent="0.25">
      <c r="A2769" s="27"/>
      <c r="B2769" s="26"/>
      <c r="E2769" s="26"/>
      <c r="H2769" s="26"/>
      <c r="K2769" s="26"/>
      <c r="N2769" s="26"/>
      <c r="Q2769" s="26"/>
    </row>
    <row r="2770" spans="1:17" x14ac:dyDescent="0.25">
      <c r="A2770" s="27"/>
      <c r="B2770" s="26"/>
      <c r="E2770" s="26"/>
      <c r="H2770" s="26"/>
      <c r="K2770" s="26"/>
      <c r="N2770" s="26"/>
      <c r="Q2770" s="26"/>
    </row>
    <row r="2771" spans="1:17" x14ac:dyDescent="0.25">
      <c r="A2771" s="27"/>
      <c r="B2771" s="26"/>
      <c r="E2771" s="26"/>
      <c r="H2771" s="26"/>
      <c r="K2771" s="26"/>
      <c r="N2771" s="26"/>
      <c r="Q2771" s="26"/>
    </row>
    <row r="2772" spans="1:17" x14ac:dyDescent="0.25">
      <c r="A2772" s="27"/>
      <c r="B2772" s="26"/>
      <c r="E2772" s="26"/>
      <c r="H2772" s="26"/>
      <c r="K2772" s="26"/>
      <c r="N2772" s="26"/>
      <c r="Q2772" s="26"/>
    </row>
    <row r="2773" spans="1:17" x14ac:dyDescent="0.25">
      <c r="A2773" s="27"/>
      <c r="B2773" s="26"/>
      <c r="E2773" s="26"/>
      <c r="H2773" s="26"/>
      <c r="K2773" s="26"/>
      <c r="N2773" s="26"/>
      <c r="Q2773" s="26"/>
    </row>
    <row r="2774" spans="1:17" x14ac:dyDescent="0.25">
      <c r="A2774" s="27"/>
      <c r="B2774" s="26"/>
      <c r="E2774" s="26"/>
      <c r="H2774" s="26"/>
      <c r="K2774" s="26"/>
      <c r="N2774" s="26"/>
      <c r="Q2774" s="26"/>
    </row>
    <row r="2775" spans="1:17" x14ac:dyDescent="0.25">
      <c r="A2775" s="27"/>
      <c r="B2775" s="26"/>
      <c r="E2775" s="26"/>
      <c r="H2775" s="26"/>
      <c r="K2775" s="26"/>
      <c r="N2775" s="26"/>
      <c r="Q2775" s="26"/>
    </row>
    <row r="2776" spans="1:17" x14ac:dyDescent="0.25">
      <c r="A2776" s="27"/>
      <c r="B2776" s="26"/>
      <c r="E2776" s="26"/>
      <c r="H2776" s="26"/>
      <c r="K2776" s="26"/>
      <c r="N2776" s="26"/>
      <c r="Q2776" s="26"/>
    </row>
    <row r="2777" spans="1:17" x14ac:dyDescent="0.25">
      <c r="A2777" s="27"/>
      <c r="B2777" s="26"/>
      <c r="E2777" s="26"/>
      <c r="H2777" s="26"/>
      <c r="K2777" s="26"/>
      <c r="N2777" s="26"/>
      <c r="Q2777" s="26"/>
    </row>
    <row r="2778" spans="1:17" x14ac:dyDescent="0.25">
      <c r="A2778" s="27"/>
      <c r="B2778" s="26"/>
      <c r="E2778" s="26"/>
      <c r="H2778" s="26"/>
      <c r="K2778" s="26"/>
      <c r="N2778" s="26"/>
      <c r="Q2778" s="26"/>
    </row>
    <row r="2779" spans="1:17" x14ac:dyDescent="0.25">
      <c r="A2779" s="27"/>
      <c r="B2779" s="26"/>
      <c r="E2779" s="26"/>
      <c r="H2779" s="26"/>
      <c r="K2779" s="26"/>
      <c r="N2779" s="26"/>
      <c r="Q2779" s="26"/>
    </row>
    <row r="2780" spans="1:17" x14ac:dyDescent="0.25">
      <c r="A2780" s="27"/>
      <c r="B2780" s="26"/>
      <c r="E2780" s="26"/>
      <c r="H2780" s="26"/>
      <c r="K2780" s="26"/>
      <c r="N2780" s="26"/>
      <c r="Q2780" s="26"/>
    </row>
    <row r="2781" spans="1:17" x14ac:dyDescent="0.25">
      <c r="A2781" s="27"/>
      <c r="B2781" s="26"/>
      <c r="E2781" s="26"/>
      <c r="H2781" s="26"/>
      <c r="K2781" s="26"/>
      <c r="N2781" s="26"/>
      <c r="Q2781" s="26"/>
    </row>
    <row r="2782" spans="1:17" x14ac:dyDescent="0.25">
      <c r="A2782" s="27"/>
      <c r="B2782" s="26"/>
      <c r="E2782" s="26"/>
      <c r="H2782" s="26"/>
      <c r="K2782" s="26"/>
      <c r="N2782" s="26"/>
      <c r="Q2782" s="26"/>
    </row>
    <row r="2783" spans="1:17" x14ac:dyDescent="0.25">
      <c r="A2783" s="27"/>
      <c r="B2783" s="26"/>
      <c r="E2783" s="26"/>
      <c r="H2783" s="26"/>
      <c r="K2783" s="26"/>
      <c r="N2783" s="26"/>
      <c r="Q2783" s="26"/>
    </row>
    <row r="2784" spans="1:17" x14ac:dyDescent="0.25">
      <c r="A2784" s="27"/>
      <c r="B2784" s="26"/>
      <c r="E2784" s="26"/>
      <c r="H2784" s="26"/>
      <c r="K2784" s="26"/>
      <c r="N2784" s="26"/>
      <c r="Q2784" s="26"/>
    </row>
    <row r="2785" spans="1:17" x14ac:dyDescent="0.25">
      <c r="A2785" s="27"/>
      <c r="B2785" s="26"/>
      <c r="E2785" s="26"/>
      <c r="H2785" s="26"/>
      <c r="K2785" s="26"/>
      <c r="N2785" s="26"/>
      <c r="Q2785" s="26"/>
    </row>
    <row r="2786" spans="1:17" x14ac:dyDescent="0.25">
      <c r="A2786" s="27"/>
      <c r="B2786" s="26"/>
      <c r="E2786" s="26"/>
      <c r="H2786" s="26"/>
      <c r="K2786" s="26"/>
      <c r="N2786" s="26"/>
      <c r="Q2786" s="26"/>
    </row>
    <row r="2787" spans="1:17" x14ac:dyDescent="0.25">
      <c r="A2787" s="27"/>
      <c r="B2787" s="26"/>
      <c r="E2787" s="26"/>
      <c r="H2787" s="26"/>
      <c r="K2787" s="26"/>
      <c r="N2787" s="26"/>
      <c r="Q2787" s="26"/>
    </row>
    <row r="2788" spans="1:17" x14ac:dyDescent="0.25">
      <c r="A2788" s="27"/>
      <c r="B2788" s="26"/>
      <c r="E2788" s="26"/>
      <c r="H2788" s="26"/>
      <c r="K2788" s="26"/>
      <c r="N2788" s="26"/>
      <c r="Q2788" s="26"/>
    </row>
    <row r="2789" spans="1:17" x14ac:dyDescent="0.25">
      <c r="A2789" s="27"/>
      <c r="B2789" s="26"/>
      <c r="E2789" s="26"/>
      <c r="H2789" s="26"/>
      <c r="K2789" s="26"/>
      <c r="N2789" s="26"/>
      <c r="Q2789" s="26"/>
    </row>
    <row r="2790" spans="1:17" x14ac:dyDescent="0.25">
      <c r="A2790" s="27"/>
      <c r="B2790" s="26"/>
      <c r="E2790" s="26"/>
      <c r="H2790" s="26"/>
      <c r="K2790" s="26"/>
      <c r="N2790" s="26"/>
      <c r="Q2790" s="26"/>
    </row>
    <row r="2791" spans="1:17" x14ac:dyDescent="0.25">
      <c r="A2791" s="27"/>
      <c r="B2791" s="26"/>
      <c r="E2791" s="26"/>
      <c r="H2791" s="26"/>
      <c r="K2791" s="26"/>
      <c r="N2791" s="26"/>
      <c r="Q2791" s="26"/>
    </row>
    <row r="2792" spans="1:17" x14ac:dyDescent="0.25">
      <c r="A2792" s="27"/>
      <c r="B2792" s="26"/>
      <c r="E2792" s="26"/>
      <c r="H2792" s="26"/>
      <c r="K2792" s="26"/>
      <c r="N2792" s="26"/>
      <c r="Q2792" s="26"/>
    </row>
    <row r="2793" spans="1:17" x14ac:dyDescent="0.25">
      <c r="A2793" s="27"/>
      <c r="B2793" s="26"/>
      <c r="E2793" s="26"/>
      <c r="H2793" s="26"/>
      <c r="K2793" s="26"/>
      <c r="N2793" s="26"/>
      <c r="Q2793" s="26"/>
    </row>
    <row r="2794" spans="1:17" x14ac:dyDescent="0.25">
      <c r="A2794" s="27"/>
      <c r="B2794" s="26"/>
      <c r="E2794" s="26"/>
      <c r="H2794" s="26"/>
      <c r="K2794" s="26"/>
      <c r="N2794" s="26"/>
      <c r="Q2794" s="26"/>
    </row>
    <row r="2795" spans="1:17" x14ac:dyDescent="0.25">
      <c r="A2795" s="27"/>
      <c r="B2795" s="26"/>
      <c r="E2795" s="26"/>
      <c r="H2795" s="26"/>
      <c r="K2795" s="26"/>
      <c r="N2795" s="26"/>
      <c r="Q2795" s="26"/>
    </row>
    <row r="2796" spans="1:17" x14ac:dyDescent="0.25">
      <c r="A2796" s="27"/>
      <c r="B2796" s="26"/>
      <c r="E2796" s="26"/>
      <c r="H2796" s="26"/>
      <c r="K2796" s="26"/>
      <c r="N2796" s="26"/>
      <c r="Q2796" s="26"/>
    </row>
    <row r="2797" spans="1:17" x14ac:dyDescent="0.25">
      <c r="A2797" s="27"/>
      <c r="B2797" s="26"/>
      <c r="E2797" s="26"/>
      <c r="H2797" s="26"/>
      <c r="K2797" s="26"/>
      <c r="N2797" s="26"/>
      <c r="Q2797" s="26"/>
    </row>
    <row r="2798" spans="1:17" x14ac:dyDescent="0.25">
      <c r="A2798" s="27"/>
      <c r="B2798" s="26"/>
      <c r="E2798" s="26"/>
      <c r="H2798" s="26"/>
      <c r="K2798" s="26"/>
      <c r="N2798" s="26"/>
      <c r="Q2798" s="26"/>
    </row>
    <row r="2799" spans="1:17" x14ac:dyDescent="0.25">
      <c r="A2799" s="27"/>
      <c r="B2799" s="26"/>
      <c r="E2799" s="26"/>
      <c r="H2799" s="26"/>
      <c r="K2799" s="26"/>
      <c r="N2799" s="26"/>
      <c r="Q2799" s="26"/>
    </row>
    <row r="2800" spans="1:17" x14ac:dyDescent="0.25">
      <c r="A2800" s="27"/>
      <c r="B2800" s="26"/>
      <c r="E2800" s="26"/>
      <c r="H2800" s="26"/>
      <c r="K2800" s="26"/>
      <c r="N2800" s="26"/>
      <c r="Q2800" s="26"/>
    </row>
    <row r="2801" spans="1:17" x14ac:dyDescent="0.25">
      <c r="A2801" s="27"/>
      <c r="B2801" s="26"/>
      <c r="E2801" s="26"/>
      <c r="H2801" s="26"/>
      <c r="K2801" s="26"/>
      <c r="N2801" s="26"/>
      <c r="Q2801" s="26"/>
    </row>
    <row r="2802" spans="1:17" x14ac:dyDescent="0.25">
      <c r="A2802" s="27"/>
      <c r="B2802" s="26"/>
      <c r="E2802" s="26"/>
      <c r="H2802" s="26"/>
      <c r="K2802" s="26"/>
      <c r="N2802" s="26"/>
      <c r="Q2802" s="26"/>
    </row>
    <row r="2803" spans="1:17" x14ac:dyDescent="0.25">
      <c r="A2803" s="27"/>
      <c r="B2803" s="26"/>
      <c r="E2803" s="26"/>
      <c r="H2803" s="26"/>
      <c r="K2803" s="26"/>
      <c r="N2803" s="26"/>
      <c r="Q2803" s="26"/>
    </row>
    <row r="2804" spans="1:17" x14ac:dyDescent="0.25">
      <c r="A2804" s="27"/>
      <c r="B2804" s="26"/>
      <c r="E2804" s="26"/>
      <c r="H2804" s="26"/>
      <c r="K2804" s="26"/>
      <c r="N2804" s="26"/>
      <c r="Q2804" s="26"/>
    </row>
    <row r="2805" spans="1:17" x14ac:dyDescent="0.25">
      <c r="A2805" s="27"/>
      <c r="B2805" s="26"/>
      <c r="E2805" s="26"/>
      <c r="H2805" s="26"/>
      <c r="K2805" s="26"/>
      <c r="N2805" s="26"/>
      <c r="Q2805" s="26"/>
    </row>
    <row r="2806" spans="1:17" x14ac:dyDescent="0.25">
      <c r="A2806" s="27"/>
      <c r="B2806" s="26"/>
      <c r="E2806" s="26"/>
      <c r="H2806" s="26"/>
      <c r="K2806" s="26"/>
      <c r="N2806" s="26"/>
      <c r="Q2806" s="26"/>
    </row>
    <row r="2807" spans="1:17" x14ac:dyDescent="0.25">
      <c r="A2807" s="27"/>
      <c r="B2807" s="26"/>
      <c r="E2807" s="26"/>
      <c r="H2807" s="26"/>
      <c r="K2807" s="26"/>
      <c r="N2807" s="26"/>
      <c r="Q2807" s="26"/>
    </row>
    <row r="2808" spans="1:17" x14ac:dyDescent="0.25">
      <c r="A2808" s="27"/>
      <c r="B2808" s="26"/>
      <c r="E2808" s="26"/>
      <c r="H2808" s="26"/>
      <c r="K2808" s="26"/>
      <c r="N2808" s="26"/>
      <c r="Q2808" s="26"/>
    </row>
    <row r="2809" spans="1:17" x14ac:dyDescent="0.25">
      <c r="A2809" s="27"/>
      <c r="B2809" s="26"/>
      <c r="E2809" s="26"/>
      <c r="H2809" s="26"/>
      <c r="K2809" s="26"/>
      <c r="N2809" s="26"/>
      <c r="Q2809" s="26"/>
    </row>
    <row r="2810" spans="1:17" x14ac:dyDescent="0.25">
      <c r="A2810" s="27"/>
      <c r="B2810" s="26"/>
      <c r="E2810" s="26"/>
      <c r="H2810" s="26"/>
      <c r="K2810" s="26"/>
      <c r="N2810" s="26"/>
      <c r="Q2810" s="26"/>
    </row>
    <row r="2811" spans="1:17" x14ac:dyDescent="0.25">
      <c r="A2811" s="27"/>
      <c r="B2811" s="26"/>
      <c r="E2811" s="26"/>
      <c r="H2811" s="26"/>
      <c r="K2811" s="26"/>
      <c r="N2811" s="26"/>
      <c r="Q2811" s="26"/>
    </row>
    <row r="2812" spans="1:17" x14ac:dyDescent="0.25">
      <c r="A2812" s="27"/>
      <c r="B2812" s="26"/>
      <c r="E2812" s="26"/>
      <c r="H2812" s="26"/>
      <c r="K2812" s="26"/>
      <c r="N2812" s="26"/>
      <c r="Q2812" s="26"/>
    </row>
    <row r="2813" spans="1:17" x14ac:dyDescent="0.25">
      <c r="A2813" s="27"/>
      <c r="B2813" s="26"/>
      <c r="E2813" s="26"/>
      <c r="H2813" s="26"/>
      <c r="K2813" s="26"/>
      <c r="N2813" s="26"/>
      <c r="Q2813" s="26"/>
    </row>
    <row r="2814" spans="1:17" x14ac:dyDescent="0.25">
      <c r="A2814" s="27"/>
      <c r="B2814" s="26"/>
      <c r="E2814" s="26"/>
      <c r="H2814" s="26"/>
      <c r="K2814" s="26"/>
      <c r="N2814" s="26"/>
      <c r="Q2814" s="26"/>
    </row>
    <row r="2815" spans="1:17" x14ac:dyDescent="0.25">
      <c r="A2815" s="27"/>
      <c r="B2815" s="26"/>
      <c r="E2815" s="26"/>
      <c r="H2815" s="26"/>
      <c r="K2815" s="26"/>
      <c r="N2815" s="26"/>
      <c r="Q2815" s="26"/>
    </row>
    <row r="2816" spans="1:17" x14ac:dyDescent="0.25">
      <c r="A2816" s="27"/>
      <c r="B2816" s="26"/>
      <c r="E2816" s="26"/>
      <c r="H2816" s="26"/>
      <c r="K2816" s="26"/>
      <c r="N2816" s="26"/>
      <c r="Q2816" s="26"/>
    </row>
    <row r="2817" spans="1:17" x14ac:dyDescent="0.25">
      <c r="A2817" s="27"/>
      <c r="B2817" s="26"/>
      <c r="E2817" s="26"/>
      <c r="H2817" s="26"/>
      <c r="K2817" s="26"/>
      <c r="N2817" s="26"/>
      <c r="Q2817" s="26"/>
    </row>
    <row r="2818" spans="1:17" x14ac:dyDescent="0.25">
      <c r="A2818" s="27"/>
      <c r="B2818" s="26"/>
      <c r="E2818" s="26"/>
      <c r="H2818" s="26"/>
      <c r="K2818" s="26"/>
      <c r="N2818" s="26"/>
      <c r="Q2818" s="26"/>
    </row>
    <row r="2819" spans="1:17" x14ac:dyDescent="0.25">
      <c r="A2819" s="27"/>
      <c r="B2819" s="26"/>
      <c r="E2819" s="26"/>
      <c r="H2819" s="26"/>
      <c r="K2819" s="26"/>
      <c r="N2819" s="26"/>
      <c r="Q2819" s="26"/>
    </row>
    <row r="2820" spans="1:17" x14ac:dyDescent="0.25">
      <c r="A2820" s="27"/>
      <c r="B2820" s="26"/>
      <c r="E2820" s="26"/>
      <c r="H2820" s="26"/>
      <c r="K2820" s="26"/>
      <c r="N2820" s="26"/>
      <c r="Q2820" s="26"/>
    </row>
    <row r="2821" spans="1:17" x14ac:dyDescent="0.25">
      <c r="A2821" s="27"/>
      <c r="B2821" s="26"/>
      <c r="E2821" s="26"/>
      <c r="H2821" s="26"/>
      <c r="K2821" s="26"/>
      <c r="N2821" s="26"/>
      <c r="Q2821" s="26"/>
    </row>
    <row r="2822" spans="1:17" x14ac:dyDescent="0.25">
      <c r="A2822" s="27"/>
      <c r="B2822" s="26"/>
      <c r="E2822" s="26"/>
      <c r="H2822" s="26"/>
      <c r="K2822" s="26"/>
      <c r="N2822" s="26"/>
      <c r="Q2822" s="26"/>
    </row>
    <row r="2823" spans="1:17" x14ac:dyDescent="0.25">
      <c r="A2823" s="27"/>
      <c r="B2823" s="26"/>
      <c r="E2823" s="26"/>
      <c r="H2823" s="26"/>
      <c r="K2823" s="26"/>
      <c r="N2823" s="26"/>
      <c r="Q2823" s="26"/>
    </row>
    <row r="2824" spans="1:17" x14ac:dyDescent="0.25">
      <c r="A2824" s="27"/>
      <c r="B2824" s="26"/>
      <c r="E2824" s="26"/>
      <c r="H2824" s="26"/>
      <c r="K2824" s="26"/>
      <c r="N2824" s="26"/>
      <c r="Q2824" s="26"/>
    </row>
    <row r="2825" spans="1:17" x14ac:dyDescent="0.25">
      <c r="A2825" s="27"/>
      <c r="B2825" s="26"/>
      <c r="E2825" s="26"/>
      <c r="H2825" s="26"/>
      <c r="K2825" s="26"/>
      <c r="N2825" s="26"/>
      <c r="Q2825" s="26"/>
    </row>
    <row r="2826" spans="1:17" x14ac:dyDescent="0.25">
      <c r="A2826" s="27"/>
      <c r="B2826" s="26"/>
      <c r="E2826" s="26"/>
      <c r="H2826" s="26"/>
      <c r="K2826" s="26"/>
      <c r="N2826" s="26"/>
      <c r="Q2826" s="26"/>
    </row>
    <row r="2827" spans="1:17" x14ac:dyDescent="0.25">
      <c r="A2827" s="27"/>
      <c r="B2827" s="26"/>
      <c r="E2827" s="26"/>
      <c r="H2827" s="26"/>
      <c r="K2827" s="26"/>
      <c r="N2827" s="26"/>
      <c r="Q2827" s="26"/>
    </row>
    <row r="2828" spans="1:17" x14ac:dyDescent="0.25">
      <c r="A2828" s="27"/>
      <c r="B2828" s="26"/>
      <c r="E2828" s="26"/>
      <c r="H2828" s="26"/>
      <c r="K2828" s="26"/>
      <c r="N2828" s="26"/>
      <c r="Q2828" s="26"/>
    </row>
    <row r="2829" spans="1:17" x14ac:dyDescent="0.25">
      <c r="A2829" s="27"/>
      <c r="B2829" s="26"/>
      <c r="E2829" s="26"/>
      <c r="H2829" s="26"/>
      <c r="K2829" s="26"/>
      <c r="N2829" s="26"/>
      <c r="Q2829" s="26"/>
    </row>
    <row r="2830" spans="1:17" x14ac:dyDescent="0.25">
      <c r="A2830" s="27"/>
      <c r="B2830" s="26"/>
      <c r="E2830" s="26"/>
      <c r="H2830" s="26"/>
      <c r="K2830" s="26"/>
      <c r="N2830" s="26"/>
      <c r="Q2830" s="26"/>
    </row>
    <row r="2831" spans="1:17" x14ac:dyDescent="0.25">
      <c r="A2831" s="27"/>
      <c r="B2831" s="26"/>
      <c r="E2831" s="26"/>
      <c r="H2831" s="26"/>
      <c r="K2831" s="26"/>
      <c r="N2831" s="26"/>
      <c r="Q2831" s="26"/>
    </row>
    <row r="2832" spans="1:17" x14ac:dyDescent="0.25">
      <c r="A2832" s="27"/>
      <c r="B2832" s="26"/>
      <c r="E2832" s="26"/>
      <c r="H2832" s="26"/>
      <c r="K2832" s="26"/>
      <c r="N2832" s="26"/>
      <c r="Q2832" s="26"/>
    </row>
    <row r="2833" spans="1:17" x14ac:dyDescent="0.25">
      <c r="A2833" s="27"/>
      <c r="B2833" s="26"/>
      <c r="E2833" s="26"/>
      <c r="H2833" s="26"/>
      <c r="K2833" s="26"/>
      <c r="N2833" s="26"/>
      <c r="Q2833" s="26"/>
    </row>
    <row r="2834" spans="1:17" x14ac:dyDescent="0.25">
      <c r="A2834" s="27"/>
      <c r="B2834" s="26"/>
      <c r="E2834" s="26"/>
      <c r="H2834" s="26"/>
      <c r="K2834" s="26"/>
      <c r="N2834" s="26"/>
      <c r="Q2834" s="26"/>
    </row>
    <row r="2835" spans="1:17" x14ac:dyDescent="0.25">
      <c r="A2835" s="27"/>
      <c r="B2835" s="26"/>
      <c r="E2835" s="26"/>
      <c r="H2835" s="26"/>
      <c r="K2835" s="26"/>
      <c r="N2835" s="26"/>
      <c r="Q2835" s="26"/>
    </row>
    <row r="2836" spans="1:17" x14ac:dyDescent="0.25">
      <c r="A2836" s="27"/>
      <c r="B2836" s="26"/>
      <c r="E2836" s="26"/>
      <c r="H2836" s="26"/>
      <c r="K2836" s="26"/>
      <c r="N2836" s="26"/>
      <c r="Q2836" s="26"/>
    </row>
    <row r="2837" spans="1:17" x14ac:dyDescent="0.25">
      <c r="A2837" s="27"/>
      <c r="B2837" s="26"/>
      <c r="E2837" s="26"/>
      <c r="H2837" s="26"/>
      <c r="K2837" s="26"/>
      <c r="N2837" s="26"/>
      <c r="Q2837" s="26"/>
    </row>
    <row r="2838" spans="1:17" x14ac:dyDescent="0.25">
      <c r="A2838" s="27"/>
      <c r="B2838" s="26"/>
      <c r="E2838" s="26"/>
      <c r="H2838" s="26"/>
      <c r="K2838" s="26"/>
      <c r="N2838" s="26"/>
      <c r="Q2838" s="26"/>
    </row>
    <row r="2839" spans="1:17" x14ac:dyDescent="0.25">
      <c r="A2839" s="27"/>
      <c r="B2839" s="26"/>
      <c r="E2839" s="26"/>
      <c r="H2839" s="26"/>
      <c r="K2839" s="26"/>
      <c r="N2839" s="26"/>
      <c r="Q2839" s="26"/>
    </row>
    <row r="2840" spans="1:17" x14ac:dyDescent="0.25">
      <c r="A2840" s="27"/>
      <c r="B2840" s="26"/>
      <c r="E2840" s="26"/>
      <c r="H2840" s="26"/>
      <c r="K2840" s="26"/>
      <c r="N2840" s="26"/>
      <c r="Q2840" s="26"/>
    </row>
    <row r="2841" spans="1:17" x14ac:dyDescent="0.25">
      <c r="A2841" s="27"/>
      <c r="B2841" s="26"/>
      <c r="E2841" s="26"/>
      <c r="H2841" s="26"/>
      <c r="K2841" s="26"/>
      <c r="N2841" s="26"/>
      <c r="Q2841" s="26"/>
    </row>
    <row r="2842" spans="1:17" x14ac:dyDescent="0.25">
      <c r="A2842" s="27"/>
      <c r="B2842" s="26"/>
      <c r="E2842" s="26"/>
      <c r="H2842" s="26"/>
      <c r="K2842" s="26"/>
      <c r="N2842" s="26"/>
      <c r="Q2842" s="26"/>
    </row>
    <row r="2843" spans="1:17" x14ac:dyDescent="0.25">
      <c r="A2843" s="27"/>
      <c r="B2843" s="26"/>
      <c r="E2843" s="26"/>
      <c r="H2843" s="26"/>
      <c r="K2843" s="26"/>
      <c r="N2843" s="26"/>
      <c r="Q2843" s="26"/>
    </row>
    <row r="2844" spans="1:17" x14ac:dyDescent="0.25">
      <c r="A2844" s="27"/>
      <c r="B2844" s="26"/>
      <c r="E2844" s="26"/>
      <c r="H2844" s="26"/>
      <c r="K2844" s="26"/>
      <c r="N2844" s="26"/>
      <c r="Q2844" s="26"/>
    </row>
    <row r="2845" spans="1:17" x14ac:dyDescent="0.25">
      <c r="A2845" s="27"/>
      <c r="B2845" s="26"/>
      <c r="E2845" s="26"/>
      <c r="H2845" s="26"/>
      <c r="K2845" s="26"/>
      <c r="N2845" s="26"/>
      <c r="Q2845" s="26"/>
    </row>
    <row r="2846" spans="1:17" x14ac:dyDescent="0.25">
      <c r="A2846" s="27"/>
      <c r="B2846" s="26"/>
      <c r="E2846" s="26"/>
      <c r="H2846" s="26"/>
      <c r="K2846" s="26"/>
      <c r="N2846" s="26"/>
      <c r="Q2846" s="26"/>
    </row>
    <row r="2847" spans="1:17" x14ac:dyDescent="0.25">
      <c r="A2847" s="27"/>
      <c r="B2847" s="26"/>
      <c r="E2847" s="26"/>
      <c r="H2847" s="26"/>
      <c r="K2847" s="26"/>
      <c r="N2847" s="26"/>
      <c r="Q2847" s="26"/>
    </row>
    <row r="2848" spans="1:17" x14ac:dyDescent="0.25">
      <c r="A2848" s="27"/>
      <c r="B2848" s="26"/>
      <c r="E2848" s="26"/>
      <c r="H2848" s="26"/>
      <c r="K2848" s="26"/>
      <c r="N2848" s="26"/>
      <c r="Q2848" s="26"/>
    </row>
    <row r="2849" spans="1:17" x14ac:dyDescent="0.25">
      <c r="A2849" s="27"/>
      <c r="B2849" s="26"/>
      <c r="E2849" s="26"/>
      <c r="H2849" s="26"/>
      <c r="K2849" s="26"/>
      <c r="N2849" s="26"/>
      <c r="Q2849" s="26"/>
    </row>
    <row r="2850" spans="1:17" x14ac:dyDescent="0.25">
      <c r="A2850" s="27"/>
      <c r="B2850" s="26"/>
      <c r="E2850" s="26"/>
      <c r="H2850" s="26"/>
      <c r="K2850" s="26"/>
      <c r="Q2850" s="26"/>
    </row>
    <row r="2851" spans="1:17" x14ac:dyDescent="0.25">
      <c r="A2851" s="27"/>
      <c r="B2851" s="26"/>
      <c r="E2851" s="26"/>
      <c r="H2851" s="26"/>
      <c r="K2851" s="26"/>
      <c r="Q2851" s="26"/>
    </row>
    <row r="2852" spans="1:17" x14ac:dyDescent="0.25">
      <c r="A2852" s="27"/>
      <c r="B2852" s="26"/>
      <c r="E2852" s="26"/>
      <c r="H2852" s="26"/>
      <c r="K2852" s="26"/>
      <c r="Q2852" s="26"/>
    </row>
    <row r="2853" spans="1:17" x14ac:dyDescent="0.25">
      <c r="A2853" s="27"/>
      <c r="B2853" s="26"/>
      <c r="E2853" s="26"/>
      <c r="H2853" s="26"/>
      <c r="K2853" s="26"/>
      <c r="Q2853" s="26"/>
    </row>
    <row r="2854" spans="1:17" x14ac:dyDescent="0.25">
      <c r="A2854" s="27"/>
      <c r="B2854" s="26"/>
      <c r="E2854" s="26"/>
      <c r="H2854" s="26"/>
      <c r="K2854" s="26"/>
      <c r="Q2854" s="26"/>
    </row>
    <row r="2855" spans="1:17" x14ac:dyDescent="0.25">
      <c r="A2855" s="27"/>
      <c r="B2855" s="26"/>
      <c r="E2855" s="26"/>
      <c r="H2855" s="26"/>
      <c r="K2855" s="26"/>
      <c r="Q2855" s="26"/>
    </row>
    <row r="2856" spans="1:17" x14ac:dyDescent="0.25">
      <c r="A2856" s="27"/>
      <c r="B2856" s="26"/>
      <c r="E2856" s="26"/>
      <c r="H2856" s="26"/>
      <c r="K2856" s="26"/>
      <c r="Q2856" s="26"/>
    </row>
    <row r="2857" spans="1:17" x14ac:dyDescent="0.25">
      <c r="A2857" s="27"/>
      <c r="B2857" s="26"/>
      <c r="E2857" s="26"/>
      <c r="H2857" s="26"/>
      <c r="K2857" s="26"/>
      <c r="Q2857" s="26"/>
    </row>
    <row r="2858" spans="1:17" x14ac:dyDescent="0.25">
      <c r="A2858" s="27"/>
      <c r="B2858" s="26"/>
      <c r="E2858" s="26"/>
      <c r="H2858" s="26"/>
      <c r="K2858" s="26"/>
      <c r="Q2858" s="26"/>
    </row>
    <row r="2859" spans="1:17" x14ac:dyDescent="0.25">
      <c r="A2859" s="27"/>
      <c r="B2859" s="26"/>
      <c r="E2859" s="26"/>
      <c r="H2859" s="26"/>
      <c r="K2859" s="26"/>
      <c r="Q2859" s="26"/>
    </row>
    <row r="2860" spans="1:17" x14ac:dyDescent="0.25">
      <c r="A2860" s="27"/>
      <c r="B2860" s="26"/>
      <c r="E2860" s="26"/>
      <c r="H2860" s="26"/>
      <c r="K2860" s="26"/>
      <c r="Q2860" s="26"/>
    </row>
    <row r="2861" spans="1:17" x14ac:dyDescent="0.25">
      <c r="A2861" s="27"/>
      <c r="B2861" s="26"/>
      <c r="E2861" s="26"/>
      <c r="H2861" s="26"/>
      <c r="K2861" s="26"/>
      <c r="Q2861" s="26"/>
    </row>
    <row r="2862" spans="1:17" x14ac:dyDescent="0.25">
      <c r="A2862" s="27"/>
      <c r="B2862" s="26"/>
      <c r="E2862" s="26"/>
      <c r="H2862" s="26"/>
      <c r="K2862" s="26"/>
      <c r="Q2862" s="26"/>
    </row>
    <row r="2863" spans="1:17" x14ac:dyDescent="0.25">
      <c r="A2863" s="27"/>
      <c r="B2863" s="26"/>
      <c r="E2863" s="26"/>
      <c r="H2863" s="26"/>
      <c r="K2863" s="26"/>
      <c r="Q2863" s="26"/>
    </row>
    <row r="2864" spans="1:17" x14ac:dyDescent="0.25">
      <c r="A2864" s="27"/>
      <c r="B2864" s="26"/>
      <c r="E2864" s="26"/>
      <c r="H2864" s="26"/>
      <c r="K2864" s="26"/>
      <c r="Q2864" s="26"/>
    </row>
    <row r="2865" spans="1:17" x14ac:dyDescent="0.25">
      <c r="A2865" s="27"/>
      <c r="B2865" s="26"/>
      <c r="E2865" s="26"/>
      <c r="H2865" s="26"/>
      <c r="K2865" s="26"/>
      <c r="Q2865" s="26"/>
    </row>
    <row r="2866" spans="1:17" x14ac:dyDescent="0.25">
      <c r="A2866" s="27"/>
      <c r="B2866" s="26"/>
      <c r="E2866" s="26"/>
      <c r="H2866" s="26"/>
      <c r="K2866" s="26"/>
      <c r="Q2866" s="26"/>
    </row>
    <row r="2867" spans="1:17" x14ac:dyDescent="0.25">
      <c r="A2867" s="27"/>
      <c r="B2867" s="26"/>
      <c r="E2867" s="26"/>
      <c r="H2867" s="26"/>
      <c r="K2867" s="26"/>
      <c r="Q2867" s="26"/>
    </row>
    <row r="2868" spans="1:17" x14ac:dyDescent="0.25">
      <c r="A2868" s="27"/>
      <c r="B2868" s="26"/>
      <c r="E2868" s="26"/>
      <c r="H2868" s="26"/>
      <c r="K2868" s="26"/>
      <c r="Q2868" s="26"/>
    </row>
    <row r="2869" spans="1:17" x14ac:dyDescent="0.25">
      <c r="A2869" s="27"/>
      <c r="B2869" s="26"/>
      <c r="E2869" s="26"/>
      <c r="H2869" s="26"/>
      <c r="K2869" s="26"/>
      <c r="Q2869" s="26"/>
    </row>
    <row r="2870" spans="1:17" x14ac:dyDescent="0.25">
      <c r="A2870" s="27"/>
      <c r="B2870" s="26"/>
      <c r="E2870" s="26"/>
      <c r="H2870" s="26"/>
      <c r="K2870" s="26"/>
      <c r="Q2870" s="26"/>
    </row>
    <row r="2871" spans="1:17" x14ac:dyDescent="0.25">
      <c r="A2871" s="27"/>
      <c r="B2871" s="26"/>
      <c r="E2871" s="26"/>
      <c r="H2871" s="26"/>
      <c r="K2871" s="26"/>
      <c r="Q2871" s="26"/>
    </row>
    <row r="2872" spans="1:17" x14ac:dyDescent="0.25">
      <c r="A2872" s="27"/>
      <c r="B2872" s="26"/>
      <c r="E2872" s="26"/>
      <c r="H2872" s="26"/>
      <c r="K2872" s="26"/>
      <c r="Q2872" s="26"/>
    </row>
    <row r="2873" spans="1:17" x14ac:dyDescent="0.25">
      <c r="A2873" s="27"/>
      <c r="B2873" s="26"/>
      <c r="E2873" s="26"/>
      <c r="H2873" s="26"/>
      <c r="K2873" s="26"/>
      <c r="Q2873" s="26"/>
    </row>
    <row r="2874" spans="1:17" x14ac:dyDescent="0.25">
      <c r="A2874" s="27"/>
      <c r="B2874" s="26"/>
      <c r="E2874" s="26"/>
      <c r="H2874" s="26"/>
      <c r="K2874" s="26"/>
      <c r="Q2874" s="26"/>
    </row>
    <row r="2875" spans="1:17" x14ac:dyDescent="0.25">
      <c r="A2875" s="27"/>
      <c r="B2875" s="26"/>
      <c r="E2875" s="26"/>
      <c r="H2875" s="26"/>
      <c r="K2875" s="26"/>
      <c r="Q2875" s="26"/>
    </row>
    <row r="2876" spans="1:17" x14ac:dyDescent="0.25">
      <c r="A2876" s="27"/>
      <c r="B2876" s="26"/>
      <c r="E2876" s="26"/>
      <c r="H2876" s="26"/>
      <c r="K2876" s="26"/>
      <c r="Q2876" s="26"/>
    </row>
    <row r="2877" spans="1:17" x14ac:dyDescent="0.25">
      <c r="A2877" s="27"/>
      <c r="B2877" s="26"/>
      <c r="E2877" s="26"/>
      <c r="H2877" s="26"/>
      <c r="K2877" s="26"/>
      <c r="Q2877" s="26"/>
    </row>
    <row r="2878" spans="1:17" x14ac:dyDescent="0.25">
      <c r="A2878" s="27"/>
      <c r="B2878" s="26"/>
      <c r="E2878" s="26"/>
      <c r="H2878" s="26"/>
      <c r="K2878" s="26"/>
      <c r="Q2878" s="26"/>
    </row>
    <row r="2879" spans="1:17" x14ac:dyDescent="0.25">
      <c r="A2879" s="27"/>
      <c r="B2879" s="26"/>
      <c r="E2879" s="26"/>
      <c r="H2879" s="26"/>
      <c r="K2879" s="26"/>
      <c r="Q2879" s="26"/>
    </row>
    <row r="2880" spans="1:17" x14ac:dyDescent="0.25">
      <c r="A2880" s="27"/>
      <c r="B2880" s="26"/>
      <c r="E2880" s="26"/>
      <c r="H2880" s="26"/>
      <c r="K2880" s="26"/>
      <c r="Q2880" s="26"/>
    </row>
    <row r="2881" spans="1:17" x14ac:dyDescent="0.25">
      <c r="A2881" s="27"/>
      <c r="B2881" s="26"/>
      <c r="E2881" s="26"/>
      <c r="H2881" s="26"/>
      <c r="K2881" s="26"/>
      <c r="Q2881" s="26"/>
    </row>
    <row r="2882" spans="1:17" x14ac:dyDescent="0.25">
      <c r="A2882" s="27"/>
      <c r="B2882" s="26"/>
      <c r="H2882" s="26"/>
      <c r="K2882" s="26"/>
      <c r="Q2882" s="26"/>
    </row>
    <row r="2883" spans="1:17" x14ac:dyDescent="0.25">
      <c r="A2883" s="27"/>
      <c r="B2883" s="26"/>
      <c r="H2883" s="26"/>
      <c r="K2883" s="26"/>
      <c r="Q2883" s="26"/>
    </row>
    <row r="2884" spans="1:17" x14ac:dyDescent="0.25">
      <c r="A2884" s="27"/>
      <c r="B2884" s="26"/>
      <c r="H2884" s="26"/>
      <c r="K2884" s="26"/>
      <c r="Q2884" s="26"/>
    </row>
    <row r="2885" spans="1:17" x14ac:dyDescent="0.25">
      <c r="A2885" s="27"/>
      <c r="B2885" s="26"/>
      <c r="H2885" s="26"/>
      <c r="K2885" s="26"/>
      <c r="Q2885" s="26"/>
    </row>
    <row r="2886" spans="1:17" x14ac:dyDescent="0.25">
      <c r="A2886" s="27"/>
      <c r="B2886" s="26"/>
      <c r="H2886" s="26"/>
      <c r="K2886" s="26"/>
      <c r="Q2886" s="26"/>
    </row>
    <row r="2887" spans="1:17" x14ac:dyDescent="0.25">
      <c r="A2887" s="27"/>
      <c r="B2887" s="26"/>
      <c r="H2887" s="26"/>
      <c r="K2887" s="26"/>
      <c r="Q2887" s="26"/>
    </row>
    <row r="2888" spans="1:17" x14ac:dyDescent="0.25">
      <c r="A2888" s="27"/>
      <c r="B2888" s="26"/>
      <c r="H2888" s="26"/>
      <c r="K2888" s="26"/>
      <c r="Q2888" s="26"/>
    </row>
    <row r="2889" spans="1:17" x14ac:dyDescent="0.25">
      <c r="A2889" s="27"/>
      <c r="B2889" s="26"/>
      <c r="H2889" s="26"/>
      <c r="K2889" s="26"/>
      <c r="Q2889" s="26"/>
    </row>
    <row r="2890" spans="1:17" x14ac:dyDescent="0.25">
      <c r="A2890" s="27"/>
      <c r="B2890" s="26"/>
      <c r="H2890" s="26"/>
      <c r="K2890" s="26"/>
      <c r="Q2890" s="26"/>
    </row>
    <row r="2891" spans="1:17" x14ac:dyDescent="0.25">
      <c r="A2891" s="27"/>
      <c r="B2891" s="26"/>
      <c r="H2891" s="26"/>
      <c r="K2891" s="26"/>
      <c r="Q2891" s="26"/>
    </row>
    <row r="2892" spans="1:17" x14ac:dyDescent="0.25">
      <c r="A2892" s="27"/>
      <c r="B2892" s="26"/>
      <c r="H2892" s="26"/>
      <c r="K2892" s="26"/>
      <c r="Q2892" s="26"/>
    </row>
    <row r="2893" spans="1:17" x14ac:dyDescent="0.25">
      <c r="A2893" s="27"/>
      <c r="B2893" s="26"/>
      <c r="H2893" s="26"/>
      <c r="K2893" s="26"/>
      <c r="Q2893" s="26"/>
    </row>
    <row r="2894" spans="1:17" x14ac:dyDescent="0.25">
      <c r="A2894" s="27"/>
      <c r="B2894" s="26"/>
      <c r="H2894" s="26"/>
      <c r="K2894" s="26"/>
      <c r="Q2894" s="26"/>
    </row>
    <row r="2895" spans="1:17" x14ac:dyDescent="0.25">
      <c r="A2895" s="27"/>
      <c r="B2895" s="26"/>
      <c r="H2895" s="26"/>
      <c r="K2895" s="26"/>
      <c r="Q2895" s="26"/>
    </row>
    <row r="2896" spans="1:17" x14ac:dyDescent="0.25">
      <c r="A2896" s="27"/>
      <c r="B2896" s="26"/>
      <c r="H2896" s="26"/>
      <c r="K2896" s="26"/>
      <c r="Q2896" s="26"/>
    </row>
    <row r="2897" spans="1:17" x14ac:dyDescent="0.25">
      <c r="A2897" s="27"/>
      <c r="B2897" s="26"/>
      <c r="H2897" s="26"/>
      <c r="K2897" s="26"/>
      <c r="Q2897" s="26"/>
    </row>
    <row r="2898" spans="1:17" x14ac:dyDescent="0.25">
      <c r="A2898" s="27"/>
      <c r="B2898" s="26"/>
      <c r="H2898" s="26"/>
      <c r="K2898" s="26"/>
      <c r="Q2898" s="26"/>
    </row>
    <row r="2899" spans="1:17" x14ac:dyDescent="0.25">
      <c r="A2899" s="27"/>
      <c r="B2899" s="26"/>
      <c r="H2899" s="26"/>
      <c r="K2899" s="26"/>
      <c r="Q2899" s="26"/>
    </row>
    <row r="2900" spans="1:17" x14ac:dyDescent="0.25">
      <c r="A2900" s="27"/>
      <c r="B2900" s="26"/>
      <c r="H2900" s="26"/>
      <c r="K2900" s="26"/>
      <c r="Q2900" s="26"/>
    </row>
    <row r="2901" spans="1:17" x14ac:dyDescent="0.25">
      <c r="A2901" s="27"/>
      <c r="B2901" s="26"/>
      <c r="H2901" s="26"/>
      <c r="K2901" s="26"/>
      <c r="Q2901" s="26"/>
    </row>
    <row r="2902" spans="1:17" x14ac:dyDescent="0.25">
      <c r="A2902" s="27"/>
      <c r="B2902" s="26"/>
      <c r="H2902" s="26"/>
      <c r="K2902" s="26"/>
      <c r="Q2902" s="26"/>
    </row>
    <row r="2903" spans="1:17" x14ac:dyDescent="0.25">
      <c r="A2903" s="27"/>
      <c r="B2903" s="26"/>
      <c r="H2903" s="26"/>
      <c r="K2903" s="26"/>
      <c r="Q2903" s="26"/>
    </row>
    <row r="2904" spans="1:17" x14ac:dyDescent="0.25">
      <c r="A2904" s="27"/>
      <c r="B2904" s="26"/>
      <c r="H2904" s="26"/>
      <c r="K2904" s="26"/>
      <c r="Q2904" s="26"/>
    </row>
    <row r="2905" spans="1:17" x14ac:dyDescent="0.25">
      <c r="A2905" s="27"/>
      <c r="B2905" s="26"/>
      <c r="H2905" s="26"/>
      <c r="K2905" s="26"/>
      <c r="Q2905" s="26"/>
    </row>
    <row r="2906" spans="1:17" x14ac:dyDescent="0.25">
      <c r="A2906" s="27"/>
      <c r="B2906" s="26"/>
      <c r="H2906" s="26"/>
      <c r="K2906" s="26"/>
      <c r="Q2906" s="26"/>
    </row>
    <row r="2907" spans="1:17" x14ac:dyDescent="0.25">
      <c r="A2907" s="27"/>
      <c r="B2907" s="26"/>
      <c r="H2907" s="26"/>
      <c r="K2907" s="26"/>
      <c r="Q2907" s="26"/>
    </row>
    <row r="2908" spans="1:17" x14ac:dyDescent="0.25">
      <c r="A2908" s="27"/>
      <c r="B2908" s="26"/>
      <c r="H2908" s="26"/>
      <c r="K2908" s="26"/>
      <c r="Q2908" s="26"/>
    </row>
    <row r="2909" spans="1:17" x14ac:dyDescent="0.25">
      <c r="A2909" s="27"/>
      <c r="B2909" s="26"/>
      <c r="H2909" s="26"/>
      <c r="K2909" s="26"/>
      <c r="Q2909" s="26"/>
    </row>
    <row r="2910" spans="1:17" x14ac:dyDescent="0.25">
      <c r="A2910" s="27"/>
      <c r="B2910" s="26"/>
      <c r="H2910" s="26"/>
      <c r="K2910" s="26"/>
      <c r="Q2910" s="26"/>
    </row>
    <row r="2911" spans="1:17" x14ac:dyDescent="0.25">
      <c r="A2911" s="27"/>
      <c r="B2911" s="26"/>
      <c r="H2911" s="26"/>
      <c r="K2911" s="26"/>
      <c r="Q2911" s="26"/>
    </row>
    <row r="2912" spans="1:17" x14ac:dyDescent="0.25">
      <c r="A2912" s="27"/>
      <c r="B2912" s="26"/>
      <c r="H2912" s="26"/>
      <c r="K2912" s="26"/>
      <c r="Q2912" s="26"/>
    </row>
    <row r="2913" spans="1:17" x14ac:dyDescent="0.25">
      <c r="A2913" s="27"/>
      <c r="B2913" s="26"/>
      <c r="H2913" s="26"/>
      <c r="K2913" s="26"/>
      <c r="Q2913" s="26"/>
    </row>
    <row r="2914" spans="1:17" x14ac:dyDescent="0.25">
      <c r="A2914" s="27"/>
      <c r="B2914" s="26"/>
      <c r="H2914" s="26"/>
      <c r="K2914" s="26"/>
      <c r="Q2914" s="26"/>
    </row>
    <row r="2915" spans="1:17" x14ac:dyDescent="0.25">
      <c r="A2915" s="27"/>
      <c r="B2915" s="26"/>
      <c r="H2915" s="26"/>
      <c r="K2915" s="26"/>
      <c r="Q2915" s="26"/>
    </row>
    <row r="2916" spans="1:17" x14ac:dyDescent="0.25">
      <c r="A2916" s="27"/>
      <c r="B2916" s="26"/>
      <c r="H2916" s="26"/>
      <c r="K2916" s="26"/>
      <c r="Q2916" s="26"/>
    </row>
    <row r="2917" spans="1:17" x14ac:dyDescent="0.25">
      <c r="A2917" s="27"/>
      <c r="B2917" s="26"/>
      <c r="H2917" s="26"/>
      <c r="K2917" s="26"/>
      <c r="Q2917" s="26"/>
    </row>
    <row r="2918" spans="1:17" x14ac:dyDescent="0.25">
      <c r="A2918" s="27"/>
      <c r="B2918" s="26"/>
      <c r="H2918" s="26"/>
      <c r="K2918" s="26"/>
      <c r="Q2918" s="26"/>
    </row>
    <row r="2919" spans="1:17" x14ac:dyDescent="0.25">
      <c r="A2919" s="27"/>
      <c r="B2919" s="26"/>
      <c r="H2919" s="26"/>
      <c r="K2919" s="26"/>
      <c r="Q2919" s="26"/>
    </row>
    <row r="2920" spans="1:17" x14ac:dyDescent="0.25">
      <c r="A2920" s="27"/>
      <c r="B2920" s="26"/>
      <c r="H2920" s="26"/>
      <c r="K2920" s="26"/>
      <c r="Q2920" s="26"/>
    </row>
    <row r="2921" spans="1:17" x14ac:dyDescent="0.25">
      <c r="A2921" s="27"/>
      <c r="B2921" s="26"/>
      <c r="H2921" s="26"/>
      <c r="K2921" s="26"/>
      <c r="Q2921" s="26"/>
    </row>
    <row r="2922" spans="1:17" x14ac:dyDescent="0.25">
      <c r="A2922" s="27"/>
      <c r="B2922" s="26"/>
      <c r="H2922" s="26"/>
      <c r="K2922" s="26"/>
      <c r="Q2922" s="26"/>
    </row>
    <row r="2923" spans="1:17" x14ac:dyDescent="0.25">
      <c r="A2923" s="27"/>
      <c r="B2923" s="26"/>
      <c r="H2923" s="26"/>
      <c r="K2923" s="26"/>
      <c r="Q2923" s="26"/>
    </row>
    <row r="2924" spans="1:17" x14ac:dyDescent="0.25">
      <c r="A2924" s="27"/>
      <c r="B2924" s="26"/>
      <c r="H2924" s="26"/>
      <c r="K2924" s="26"/>
      <c r="Q2924" s="26"/>
    </row>
    <row r="2925" spans="1:17" x14ac:dyDescent="0.25">
      <c r="A2925" s="27"/>
      <c r="B2925" s="26"/>
      <c r="H2925" s="26"/>
      <c r="K2925" s="26"/>
      <c r="Q2925" s="26"/>
    </row>
    <row r="2926" spans="1:17" x14ac:dyDescent="0.25">
      <c r="A2926" s="27"/>
      <c r="B2926" s="26"/>
      <c r="H2926" s="26"/>
      <c r="K2926" s="26"/>
      <c r="Q2926" s="26"/>
    </row>
    <row r="2927" spans="1:17" x14ac:dyDescent="0.25">
      <c r="A2927" s="27"/>
      <c r="B2927" s="26"/>
      <c r="H2927" s="26"/>
      <c r="K2927" s="26"/>
      <c r="Q2927" s="26"/>
    </row>
    <row r="2928" spans="1:17" x14ac:dyDescent="0.25">
      <c r="A2928" s="27"/>
      <c r="B2928" s="26"/>
      <c r="H2928" s="26"/>
      <c r="K2928" s="26"/>
      <c r="Q2928" s="26"/>
    </row>
    <row r="2929" spans="1:17" x14ac:dyDescent="0.25">
      <c r="A2929" s="27"/>
      <c r="B2929" s="26"/>
      <c r="H2929" s="26"/>
      <c r="K2929" s="26"/>
      <c r="Q2929" s="26"/>
    </row>
    <row r="2930" spans="1:17" x14ac:dyDescent="0.25">
      <c r="A2930" s="27"/>
      <c r="B2930" s="26"/>
      <c r="H2930" s="26"/>
      <c r="K2930" s="26"/>
      <c r="Q2930" s="26"/>
    </row>
    <row r="2931" spans="1:17" x14ac:dyDescent="0.25">
      <c r="A2931" s="27"/>
      <c r="B2931" s="26"/>
      <c r="H2931" s="26"/>
      <c r="K2931" s="26"/>
      <c r="Q2931" s="26"/>
    </row>
    <row r="2932" spans="1:17" x14ac:dyDescent="0.25">
      <c r="A2932" s="27"/>
      <c r="B2932" s="26"/>
      <c r="H2932" s="26"/>
      <c r="K2932" s="26"/>
      <c r="Q2932" s="26"/>
    </row>
    <row r="2933" spans="1:17" x14ac:dyDescent="0.25">
      <c r="A2933" s="27"/>
      <c r="B2933" s="26"/>
      <c r="H2933" s="26"/>
      <c r="K2933" s="26"/>
      <c r="Q2933" s="26"/>
    </row>
    <row r="2934" spans="1:17" x14ac:dyDescent="0.25">
      <c r="A2934" s="27"/>
      <c r="B2934" s="26"/>
      <c r="H2934" s="26"/>
      <c r="K2934" s="26"/>
      <c r="Q2934" s="26"/>
    </row>
    <row r="2935" spans="1:17" x14ac:dyDescent="0.25">
      <c r="A2935" s="27"/>
      <c r="B2935" s="26"/>
      <c r="H2935" s="26"/>
      <c r="K2935" s="26"/>
      <c r="Q2935" s="26"/>
    </row>
    <row r="2936" spans="1:17" x14ac:dyDescent="0.25">
      <c r="A2936" s="27"/>
      <c r="B2936" s="26"/>
      <c r="H2936" s="26"/>
      <c r="K2936" s="26"/>
      <c r="Q2936" s="26"/>
    </row>
    <row r="2937" spans="1:17" x14ac:dyDescent="0.25">
      <c r="A2937" s="27"/>
      <c r="B2937" s="26"/>
      <c r="H2937" s="26"/>
      <c r="K2937" s="26"/>
      <c r="Q2937" s="26"/>
    </row>
    <row r="2938" spans="1:17" x14ac:dyDescent="0.25">
      <c r="A2938" s="27"/>
      <c r="B2938" s="26"/>
      <c r="H2938" s="26"/>
      <c r="K2938" s="26"/>
      <c r="Q2938" s="26"/>
    </row>
    <row r="2939" spans="1:17" x14ac:dyDescent="0.25">
      <c r="A2939" s="27"/>
      <c r="B2939" s="26"/>
      <c r="H2939" s="26"/>
      <c r="K2939" s="26"/>
      <c r="Q2939" s="26"/>
    </row>
    <row r="2940" spans="1:17" x14ac:dyDescent="0.25">
      <c r="A2940" s="27"/>
      <c r="B2940" s="26"/>
      <c r="H2940" s="26"/>
      <c r="K2940" s="26"/>
      <c r="Q2940" s="26"/>
    </row>
    <row r="2941" spans="1:17" x14ac:dyDescent="0.25">
      <c r="A2941" s="27"/>
      <c r="B2941" s="26"/>
      <c r="H2941" s="26"/>
      <c r="K2941" s="26"/>
      <c r="Q2941" s="26"/>
    </row>
    <row r="2942" spans="1:17" x14ac:dyDescent="0.25">
      <c r="A2942" s="27"/>
      <c r="B2942" s="26"/>
      <c r="H2942" s="26"/>
      <c r="K2942" s="26"/>
      <c r="Q2942" s="26"/>
    </row>
    <row r="2943" spans="1:17" x14ac:dyDescent="0.25">
      <c r="A2943" s="27"/>
      <c r="B2943" s="26"/>
      <c r="H2943" s="26"/>
      <c r="K2943" s="26"/>
      <c r="Q2943" s="26"/>
    </row>
    <row r="2944" spans="1:17" x14ac:dyDescent="0.25">
      <c r="A2944" s="27"/>
      <c r="B2944" s="26"/>
      <c r="H2944" s="26"/>
      <c r="K2944" s="26"/>
      <c r="Q2944" s="26"/>
    </row>
    <row r="2945" spans="1:17" x14ac:dyDescent="0.25">
      <c r="A2945" s="27"/>
      <c r="B2945" s="26"/>
      <c r="H2945" s="26"/>
      <c r="K2945" s="26"/>
      <c r="Q2945" s="26"/>
    </row>
    <row r="2946" spans="1:17" x14ac:dyDescent="0.25">
      <c r="A2946" s="27"/>
      <c r="B2946" s="26"/>
      <c r="H2946" s="26"/>
      <c r="K2946" s="26"/>
      <c r="Q2946" s="26"/>
    </row>
    <row r="2947" spans="1:17" x14ac:dyDescent="0.25">
      <c r="A2947" s="27"/>
      <c r="B2947" s="26"/>
      <c r="H2947" s="26"/>
      <c r="K2947" s="26"/>
      <c r="Q2947" s="26"/>
    </row>
    <row r="2948" spans="1:17" x14ac:dyDescent="0.25">
      <c r="A2948" s="27"/>
      <c r="B2948" s="26"/>
      <c r="H2948" s="26"/>
      <c r="Q2948" s="26"/>
    </row>
    <row r="2949" spans="1:17" x14ac:dyDescent="0.25">
      <c r="A2949" s="27"/>
      <c r="B2949" s="26"/>
      <c r="H2949" s="26"/>
      <c r="Q2949" s="26"/>
    </row>
    <row r="2950" spans="1:17" x14ac:dyDescent="0.25">
      <c r="A2950" s="27"/>
      <c r="B2950" s="26"/>
      <c r="H2950" s="26"/>
      <c r="Q2950" s="26"/>
    </row>
    <row r="2951" spans="1:17" x14ac:dyDescent="0.25">
      <c r="A2951" s="27"/>
      <c r="B2951" s="26"/>
      <c r="H2951" s="26"/>
      <c r="Q2951" s="26"/>
    </row>
    <row r="2952" spans="1:17" x14ac:dyDescent="0.25">
      <c r="A2952" s="27"/>
      <c r="B2952" s="26"/>
      <c r="H2952" s="26"/>
      <c r="Q2952" s="26"/>
    </row>
    <row r="2953" spans="1:17" x14ac:dyDescent="0.25">
      <c r="A2953" s="27"/>
      <c r="H2953" s="26"/>
      <c r="Q2953" s="26"/>
    </row>
    <row r="2954" spans="1:17" x14ac:dyDescent="0.25">
      <c r="A2954" s="27"/>
      <c r="H2954" s="26"/>
      <c r="Q2954" s="26"/>
    </row>
    <row r="2955" spans="1:17" x14ac:dyDescent="0.25">
      <c r="A2955" s="27"/>
      <c r="H2955" s="26"/>
      <c r="Q2955" s="26"/>
    </row>
    <row r="2956" spans="1:17" x14ac:dyDescent="0.25">
      <c r="A2956" s="27"/>
      <c r="H2956" s="26"/>
      <c r="Q2956" s="26"/>
    </row>
    <row r="2957" spans="1:17" x14ac:dyDescent="0.25">
      <c r="A2957" s="27"/>
      <c r="Q2957" s="26"/>
    </row>
    <row r="2958" spans="1:17" x14ac:dyDescent="0.25">
      <c r="A2958" s="27"/>
      <c r="Q2958" s="26"/>
    </row>
    <row r="2959" spans="1:17" x14ac:dyDescent="0.25">
      <c r="A2959" s="27"/>
      <c r="Q2959" s="26"/>
    </row>
    <row r="2960" spans="1:17" x14ac:dyDescent="0.25">
      <c r="A2960" s="27"/>
      <c r="Q2960" s="26"/>
    </row>
    <row r="2961" spans="1:17" x14ac:dyDescent="0.25">
      <c r="A2961" s="27"/>
      <c r="Q2961" s="26"/>
    </row>
    <row r="2962" spans="1:17" x14ac:dyDescent="0.25">
      <c r="A2962" s="27"/>
      <c r="Q2962" s="26"/>
    </row>
    <row r="2963" spans="1:17" x14ac:dyDescent="0.25">
      <c r="A2963" s="27"/>
      <c r="Q2963" s="26"/>
    </row>
    <row r="2964" spans="1:17" x14ac:dyDescent="0.25">
      <c r="A2964" s="27"/>
      <c r="Q2964" s="26"/>
    </row>
    <row r="2965" spans="1:17" x14ac:dyDescent="0.25">
      <c r="A2965" s="27"/>
      <c r="Q2965" s="26"/>
    </row>
    <row r="2966" spans="1:17" x14ac:dyDescent="0.25">
      <c r="A2966" s="27"/>
      <c r="Q2966" s="26"/>
    </row>
    <row r="2967" spans="1:17" x14ac:dyDescent="0.25">
      <c r="A2967" s="27"/>
      <c r="Q2967" s="26"/>
    </row>
    <row r="2968" spans="1:17" x14ac:dyDescent="0.25">
      <c r="A2968" s="27"/>
      <c r="Q2968" s="26"/>
    </row>
    <row r="2969" spans="1:17" x14ac:dyDescent="0.25">
      <c r="A2969" s="27"/>
      <c r="Q2969" s="26"/>
    </row>
    <row r="2970" spans="1:17" x14ac:dyDescent="0.25">
      <c r="A2970" s="27"/>
      <c r="Q2970" s="26"/>
    </row>
    <row r="2971" spans="1:17" x14ac:dyDescent="0.25">
      <c r="A2971" s="27"/>
      <c r="Q2971" s="26"/>
    </row>
    <row r="2972" spans="1:17" x14ac:dyDescent="0.25">
      <c r="A2972" s="27"/>
      <c r="Q2972" s="26"/>
    </row>
    <row r="2973" spans="1:17" x14ac:dyDescent="0.25">
      <c r="A2973" s="27"/>
      <c r="Q2973" s="26"/>
    </row>
    <row r="2974" spans="1:17" x14ac:dyDescent="0.25">
      <c r="A2974" s="27"/>
      <c r="Q2974" s="26"/>
    </row>
    <row r="2975" spans="1:17" x14ac:dyDescent="0.25">
      <c r="A2975" s="27"/>
      <c r="Q2975" s="26"/>
    </row>
    <row r="2976" spans="1:17" x14ac:dyDescent="0.25">
      <c r="A2976" s="27"/>
      <c r="Q2976" s="26"/>
    </row>
    <row r="2977" spans="1:17" x14ac:dyDescent="0.25">
      <c r="A2977" s="27"/>
      <c r="Q2977" s="26"/>
    </row>
    <row r="2978" spans="1:17" x14ac:dyDescent="0.25">
      <c r="A2978" s="27"/>
      <c r="Q2978" s="26"/>
    </row>
    <row r="2979" spans="1:17" x14ac:dyDescent="0.25">
      <c r="A2979" s="27"/>
      <c r="Q2979" s="26"/>
    </row>
    <row r="2980" spans="1:17" x14ac:dyDescent="0.25">
      <c r="A2980" s="27"/>
      <c r="Q2980" s="26"/>
    </row>
    <row r="2981" spans="1:17" x14ac:dyDescent="0.25">
      <c r="A2981" s="27"/>
      <c r="Q2981" s="26"/>
    </row>
    <row r="2982" spans="1:17" x14ac:dyDescent="0.25">
      <c r="A2982" s="27"/>
      <c r="Q2982" s="26"/>
    </row>
    <row r="2983" spans="1:17" x14ac:dyDescent="0.25">
      <c r="A2983" s="27"/>
      <c r="Q2983" s="26"/>
    </row>
    <row r="2984" spans="1:17" x14ac:dyDescent="0.25">
      <c r="A2984" s="27"/>
      <c r="Q2984" s="26"/>
    </row>
    <row r="2985" spans="1:17" x14ac:dyDescent="0.25">
      <c r="A2985" s="27"/>
      <c r="Q2985" s="26"/>
    </row>
    <row r="2986" spans="1:17" x14ac:dyDescent="0.25">
      <c r="A2986" s="27"/>
      <c r="Q2986" s="26"/>
    </row>
    <row r="2987" spans="1:17" x14ac:dyDescent="0.25">
      <c r="A2987" s="27"/>
      <c r="Q2987" s="2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Z132"/>
  <sheetViews>
    <sheetView topLeftCell="AS1" zoomScale="70" zoomScaleNormal="70" workbookViewId="0">
      <selection activeCell="BZ4" sqref="BZ4"/>
    </sheetView>
  </sheetViews>
  <sheetFormatPr defaultRowHeight="15" x14ac:dyDescent="0.25"/>
  <cols>
    <col min="1" max="1" width="11.5703125" style="4" bestFit="1" customWidth="1"/>
    <col min="2" max="2" width="10.140625" style="33" bestFit="1" customWidth="1"/>
    <col min="3" max="3" width="9.140625" style="6"/>
    <col min="4" max="24" width="9.28515625" style="6" bestFit="1" customWidth="1"/>
    <col min="25" max="16384" width="9.140625" style="6"/>
  </cols>
  <sheetData>
    <row r="1" spans="1:78" s="72" customFormat="1" ht="60" x14ac:dyDescent="0.25">
      <c r="A1" s="14" t="s">
        <v>12</v>
      </c>
      <c r="B1" s="100" t="s">
        <v>65</v>
      </c>
      <c r="C1" s="72" t="s">
        <v>66</v>
      </c>
      <c r="D1" s="72" t="s">
        <v>67</v>
      </c>
      <c r="E1" s="72" t="s">
        <v>68</v>
      </c>
      <c r="F1" s="72" t="s">
        <v>69</v>
      </c>
      <c r="G1" s="72" t="s">
        <v>70</v>
      </c>
      <c r="H1" s="72" t="s">
        <v>71</v>
      </c>
      <c r="I1" s="72" t="s">
        <v>72</v>
      </c>
      <c r="J1" s="72" t="s">
        <v>73</v>
      </c>
      <c r="K1" s="72" t="s">
        <v>74</v>
      </c>
      <c r="L1" s="72" t="s">
        <v>75</v>
      </c>
      <c r="M1" s="72" t="s">
        <v>76</v>
      </c>
      <c r="N1" s="72" t="s">
        <v>77</v>
      </c>
      <c r="O1" s="72" t="s">
        <v>78</v>
      </c>
      <c r="P1" s="72" t="s">
        <v>79</v>
      </c>
      <c r="Q1" s="72" t="s">
        <v>80</v>
      </c>
      <c r="R1" s="72" t="s">
        <v>81</v>
      </c>
      <c r="S1" s="72" t="s">
        <v>82</v>
      </c>
      <c r="T1" s="72" t="s">
        <v>83</v>
      </c>
      <c r="U1" s="72" t="s">
        <v>84</v>
      </c>
      <c r="V1" s="72" t="s">
        <v>85</v>
      </c>
      <c r="W1" s="72" t="s">
        <v>86</v>
      </c>
      <c r="X1" s="72" t="s">
        <v>87</v>
      </c>
      <c r="Y1" s="72" t="s">
        <v>125</v>
      </c>
      <c r="Z1" s="72" t="s">
        <v>131</v>
      </c>
      <c r="AA1" s="101" t="s">
        <v>186</v>
      </c>
      <c r="AB1" s="101" t="s">
        <v>187</v>
      </c>
      <c r="AC1" s="101" t="s">
        <v>188</v>
      </c>
      <c r="AD1" s="101" t="s">
        <v>189</v>
      </c>
      <c r="AE1" s="101" t="s">
        <v>190</v>
      </c>
      <c r="AF1" s="101" t="s">
        <v>191</v>
      </c>
      <c r="AG1" s="101" t="s">
        <v>209</v>
      </c>
      <c r="AH1" s="102" t="s">
        <v>154</v>
      </c>
      <c r="AI1" s="101" t="s">
        <v>192</v>
      </c>
      <c r="AJ1" s="101" t="s">
        <v>193</v>
      </c>
      <c r="AK1" s="101" t="s">
        <v>194</v>
      </c>
      <c r="AL1" s="101" t="s">
        <v>195</v>
      </c>
      <c r="AM1" s="101" t="s">
        <v>196</v>
      </c>
      <c r="AN1" s="101" t="s">
        <v>197</v>
      </c>
      <c r="AO1" s="101" t="s">
        <v>198</v>
      </c>
      <c r="AP1" s="101" t="s">
        <v>210</v>
      </c>
      <c r="AQ1" s="101" t="s">
        <v>199</v>
      </c>
      <c r="AR1" s="101" t="s">
        <v>200</v>
      </c>
      <c r="AS1" s="101" t="s">
        <v>201</v>
      </c>
      <c r="AT1" s="101" t="s">
        <v>202</v>
      </c>
      <c r="AU1" s="101" t="s">
        <v>203</v>
      </c>
      <c r="AV1" s="101" t="s">
        <v>204</v>
      </c>
      <c r="AW1" s="101" t="s">
        <v>211</v>
      </c>
      <c r="AX1" s="101" t="s">
        <v>220</v>
      </c>
      <c r="AY1" s="72" t="s">
        <v>219</v>
      </c>
      <c r="AZ1" s="72" t="s">
        <v>222</v>
      </c>
      <c r="BA1" s="72" t="s">
        <v>231</v>
      </c>
      <c r="BB1" s="72" t="s">
        <v>230</v>
      </c>
      <c r="BC1" s="72" t="s">
        <v>233</v>
      </c>
      <c r="BD1" s="72" t="s">
        <v>232</v>
      </c>
      <c r="BE1" s="72" t="s">
        <v>227</v>
      </c>
      <c r="BF1" s="72" t="s">
        <v>225</v>
      </c>
      <c r="BG1" s="72" t="s">
        <v>228</v>
      </c>
      <c r="BH1" s="72" t="s">
        <v>226</v>
      </c>
      <c r="BI1" s="72" t="s">
        <v>247</v>
      </c>
      <c r="BJ1" s="72" t="s">
        <v>239</v>
      </c>
      <c r="BK1" s="72" t="s">
        <v>235</v>
      </c>
      <c r="BL1" s="72" t="s">
        <v>236</v>
      </c>
      <c r="BM1" s="72" t="s">
        <v>237</v>
      </c>
      <c r="BN1" s="72" t="s">
        <v>238</v>
      </c>
      <c r="BO1" s="72" t="s">
        <v>181</v>
      </c>
      <c r="BP1" s="72" t="s">
        <v>243</v>
      </c>
      <c r="BQ1" s="72" t="s">
        <v>242</v>
      </c>
      <c r="BR1" s="72" t="s">
        <v>248</v>
      </c>
      <c r="BS1" s="72" t="s">
        <v>244</v>
      </c>
      <c r="BT1" s="72" t="s">
        <v>234</v>
      </c>
      <c r="BU1" s="72" t="s">
        <v>240</v>
      </c>
      <c r="BV1" s="72" t="s">
        <v>241</v>
      </c>
      <c r="BW1" s="72" t="s">
        <v>423</v>
      </c>
      <c r="BX1" t="s">
        <v>431</v>
      </c>
      <c r="BY1" s="72" t="s">
        <v>429</v>
      </c>
      <c r="BZ1" s="90" t="s">
        <v>430</v>
      </c>
    </row>
    <row r="2" spans="1:78" x14ac:dyDescent="0.25">
      <c r="A2" s="4">
        <v>41670</v>
      </c>
      <c r="D2" s="6" t="e">
        <f>VLOOKUP($A2,'Current Portfolio'!$A:$AR,MATCH(Funds!D$1,'Current Portfolio'!$1:$1,0),FALSE)</f>
        <v>#N/A</v>
      </c>
      <c r="E2" s="6" t="e">
        <f>VLOOKUP($A2,'Current Portfolio'!$A:$AR,MATCH(Funds!E$1,'Current Portfolio'!$1:$1,0),FALSE)</f>
        <v>#N/A</v>
      </c>
      <c r="F2" s="6" t="e">
        <f>VLOOKUP($A2,'Current Portfolio'!$A:$AR,MATCH(Funds!F$1,'Current Portfolio'!$1:$1,0),FALSE)</f>
        <v>#N/A</v>
      </c>
      <c r="G2" s="6" t="e">
        <f>VLOOKUP($A2,'Current Portfolio'!$A:$AR,MATCH(Funds!G$1,'Current Portfolio'!$1:$1,0),FALSE)</f>
        <v>#N/A</v>
      </c>
      <c r="H2" s="6" t="e">
        <f>VLOOKUP($A2,'Current Portfolio'!$A:$AR,MATCH(Funds!H$1,'Current Portfolio'!$1:$1,0),FALSE)</f>
        <v>#N/A</v>
      </c>
      <c r="I2" s="6" t="e">
        <f>VLOOKUP($A2,'Current Portfolio'!$A:$AR,MATCH(Funds!I$1,'Current Portfolio'!$1:$1,0),FALSE)</f>
        <v>#N/A</v>
      </c>
      <c r="J2" s="6" t="e">
        <f>VLOOKUP($A2,'Current Portfolio'!$A:$AR,MATCH(Funds!J$1,'Current Portfolio'!$1:$1,0),FALSE)</f>
        <v>#N/A</v>
      </c>
      <c r="K2" s="6" t="e">
        <f>VLOOKUP($A2,'Current Portfolio'!$A:$AR,MATCH(Funds!K$1,'Current Portfolio'!$1:$1,0),FALSE)</f>
        <v>#N/A</v>
      </c>
      <c r="L2" s="6" t="e">
        <f>VLOOKUP($A2,'Current Portfolio'!$A:$AR,MATCH(Funds!L$1,'Current Portfolio'!$1:$1,0),FALSE)</f>
        <v>#N/A</v>
      </c>
      <c r="M2" s="6" t="e">
        <f>VLOOKUP($A2,'Current Portfolio'!$A:$AR,MATCH(Funds!M$1,'Current Portfolio'!$1:$1,0),FALSE)</f>
        <v>#N/A</v>
      </c>
      <c r="N2" s="6" t="e">
        <f>VLOOKUP($A2,'Current Portfolio'!$A:$AR,MATCH(Funds!N$1,'Current Portfolio'!$1:$1,0),FALSE)</f>
        <v>#N/A</v>
      </c>
      <c r="O2" s="6" t="e">
        <f>VLOOKUP($A2,'Current Portfolio'!$A:$AR,MATCH(Funds!O$1,'Current Portfolio'!$1:$1,0),FALSE)</f>
        <v>#N/A</v>
      </c>
      <c r="P2" s="6" t="e">
        <f>VLOOKUP($A2,'Current Portfolio'!$A:$AR,MATCH(Funds!P$1,'Current Portfolio'!$1:$1,0),FALSE)</f>
        <v>#N/A</v>
      </c>
      <c r="Q2" s="6" t="e">
        <f>VLOOKUP($A2,'Current Portfolio'!$A:$AR,MATCH(Funds!Q$1,'Current Portfolio'!$1:$1,0),FALSE)</f>
        <v>#N/A</v>
      </c>
      <c r="R2" s="6" t="e">
        <f>VLOOKUP($A2,'Current Portfolio'!$A:$AR,MATCH(Funds!R$1,'Current Portfolio'!$1:$1,0),FALSE)</f>
        <v>#N/A</v>
      </c>
      <c r="S2" s="6" t="e">
        <f>VLOOKUP($A2,'Current Portfolio'!$A:$AR,MATCH(Funds!S$1,'Current Portfolio'!$1:$1,0),FALSE)</f>
        <v>#N/A</v>
      </c>
      <c r="T2" s="6" t="e">
        <f>VLOOKUP($A2,'Current Portfolio'!$A:$AR,MATCH(Funds!T$1,'Current Portfolio'!$1:$1,0),FALSE)</f>
        <v>#N/A</v>
      </c>
      <c r="U2" s="6" t="e">
        <f>VLOOKUP($A2,'Current Portfolio'!$A:$AR,MATCH(Funds!U$1,'Current Portfolio'!$1:$1,0),FALSE)</f>
        <v>#N/A</v>
      </c>
      <c r="V2" s="6" t="e">
        <f>VLOOKUP($A2,'Current Portfolio'!$A:$AR,MATCH(Funds!V$1,'Current Portfolio'!$1:$1,0),FALSE)</f>
        <v>#N/A</v>
      </c>
      <c r="W2" s="6" t="e">
        <f>VLOOKUP($A2,'Current Portfolio'!$A:$AR,MATCH(Funds!W$1,'Current Portfolio'!$1:$1,0),FALSE)</f>
        <v>#N/A</v>
      </c>
      <c r="X2" s="6" t="e">
        <f>VLOOKUP($A2,'Current Portfolio'!$A:$AR,MATCH(Funds!X$1,'Current Portfolio'!$1:$1,0),FALSE)</f>
        <v>#N/A</v>
      </c>
      <c r="Y2" s="6" t="e">
        <f>VLOOKUP(A2,[2]Returns!$A:$B,2,FALSE)</f>
        <v>#N/A</v>
      </c>
      <c r="Z2" s="6" t="e">
        <f>VLOOKUP($A2,[2]Returns!$A:$J,9,FALSE)/100</f>
        <v>#N/A</v>
      </c>
      <c r="AA2" s="6">
        <f>VLOOKUP($A2,Replications!$A:$K,MATCH(LEFT(AA$1,FIND(" ",AA$1)-1),Replications!$1:$1,0),FALSE)</f>
        <v>-3.9E-2</v>
      </c>
      <c r="AB2" s="6">
        <f>VLOOKUP($A2,Replications!$A:$K,MATCH(LEFT(AB$1,FIND(" ",AB$1)-1),Replications!$1:$1,0),FALSE)</f>
        <v>1.2800000000000001E-2</v>
      </c>
      <c r="AC2" s="6" t="str">
        <f>VLOOKUP($A2,Replications!$A:$K,MATCH(LEFT(AC$1,FIND(" ",AC$1)-1),Replications!$1:$1,0),FALSE)</f>
        <v/>
      </c>
      <c r="AD2" s="6">
        <f>VLOOKUP($A2,Replications!$A:$K,MATCH(LEFT(AD$1,FIND(" ",AD$1)-1),Replications!$1:$1,0),FALSE)</f>
        <v>-6.6699999999999995E-2</v>
      </c>
      <c r="AE2" s="6">
        <f>VLOOKUP($A2,Replications!$A:$K,MATCH(LEFT(AE$1,FIND(" ",AE$1)-1),Replications!$1:$1,0),FALSE)</f>
        <v>-3.9800000000000002E-2</v>
      </c>
      <c r="AF2" s="6">
        <f>VLOOKUP($A2,Replications!$A:$K,MATCH(LEFT(AF$1,FIND(" ",AF$1)-1),Replications!$1:$1,0),FALSE)</f>
        <v>1.7899999999999999E-2</v>
      </c>
      <c r="AG2" s="6">
        <f>VLOOKUP($A2,Replications!$A:$K,MATCH(LEFT(AG$1,FIND(" ",AG$1)-1),Replications!$1:$1,0),FALSE)</f>
        <v>-1.5900000000000001E-2</v>
      </c>
      <c r="AH2" s="6">
        <f>VLOOKUP($A2,Replications!$A:$K,MATCH(Funds!AH$1,Replications!$1:$1,0),FALSE)</f>
        <v>-3.4500000000000003E-2</v>
      </c>
      <c r="AI2" s="6">
        <f>VLOOKUP($A2,Replications!$A:$K,MATCH(LEFT(AI$1,FIND(" ",AI$1)-1),Replications!$1:$1,0),FALSE)</f>
        <v>-2.1783333333333332E-2</v>
      </c>
      <c r="AJ2" s="6">
        <f>VLOOKUP($A2,'Activist Funds'!$A:$Z,MATCH(LEFT(AJ$1,FIND(" ",AJ$1)-1),'Activist Funds'!$1:$1,0),FALSE)</f>
        <v>3.0000000000000001E-3</v>
      </c>
      <c r="AK2" s="6">
        <f>VLOOKUP($A2,'Activist Funds'!$A:$Z,MATCH(LEFT(AK$1,FIND(" ",AK$1)-1),'Activist Funds'!$1:$1,0),FALSE)</f>
        <v>3.7999999999999999E-2</v>
      </c>
      <c r="AL2" s="6">
        <f>VLOOKUP($A2,'Activist Funds'!$A:$Z,MATCH(LEFT(AL$1,FIND(" ",AL$1)-1),'Activist Funds'!$1:$1,0),FALSE)</f>
        <v>0</v>
      </c>
      <c r="AM2" s="6">
        <f>VLOOKUP($A2,'Activist Funds'!$A:$Z,MATCH(LEFT(AM$1,FIND(" ",AM$1)-1),'Activist Funds'!$1:$1,0),FALSE)</f>
        <v>-7.3000000000000001E-3</v>
      </c>
      <c r="AN2" s="6">
        <f>VLOOKUP($A2,'Activist Funds'!$A:$Z,MATCH(LEFT(AN$1,FIND(" ",AN$1)-1),'Activist Funds'!$1:$1,0),FALSE)</f>
        <v>-2.9700000000000001E-2</v>
      </c>
      <c r="AO2" s="6">
        <f>VLOOKUP($A2,'Activist Funds'!$A:$Z,MATCH(LEFT(AO$1,FIND(" ",AO$1)-1),'Activist Funds'!$1:$1,0),FALSE)</f>
        <v>1.2200000000000001E-2</v>
      </c>
      <c r="AP2" s="6">
        <f>VLOOKUP($A2,'Activist Funds'!$A:$Z,MATCH(LEFT(AP$1,FIND(" ",AP$1)-1),'Activist Funds'!$1:$1,0),FALSE)</f>
        <v>-1.12E-2</v>
      </c>
      <c r="AQ2" s="6">
        <f t="shared" ref="AQ2:AW17" si="0">AJ2-AA2</f>
        <v>4.2000000000000003E-2</v>
      </c>
      <c r="AR2" s="6">
        <f t="shared" si="0"/>
        <v>2.52E-2</v>
      </c>
      <c r="AS2" s="6" t="e">
        <f t="shared" si="0"/>
        <v>#VALUE!</v>
      </c>
      <c r="AT2" s="6">
        <f t="shared" si="0"/>
        <v>5.9399999999999994E-2</v>
      </c>
      <c r="AU2" s="6">
        <f t="shared" si="0"/>
        <v>1.0100000000000001E-2</v>
      </c>
      <c r="AV2" s="6">
        <f t="shared" si="0"/>
        <v>-5.6999999999999985E-3</v>
      </c>
      <c r="AW2" s="6">
        <f t="shared" si="0"/>
        <v>4.7000000000000011E-3</v>
      </c>
      <c r="AX2" s="6">
        <f>VLOOKUP($A2,Replications!$A:$KK,MATCH(LEFT(AX$1,FIND(" ",AX$1)-1),Replications!$1:$1,0),FALSE)</f>
        <v>0</v>
      </c>
      <c r="AY2" s="6" t="e">
        <f>VLOOKUP($A2,'New Manager'!$A:$Y,MATCH(Funds!AY$1,'New Manager'!$1:$1,0),FALSE)</f>
        <v>#N/A</v>
      </c>
      <c r="AZ2" s="6" t="e">
        <f>AY2-AX2</f>
        <v>#N/A</v>
      </c>
      <c r="BA2" s="6" t="e">
        <f>VLOOKUP($A2,'[1]Formated Data'!$A:$ZZ,MATCH(BA$1,'[1]Formated Data'!$1:$1,0),FALSE)</f>
        <v>#N/A</v>
      </c>
      <c r="BB2" s="6" t="e">
        <f>VLOOKUP($A2,'[1]Formated Data'!$A:$ZZ,MATCH(BB$1,'[1]Formated Data'!$1:$1,0),FALSE)</f>
        <v>#N/A</v>
      </c>
      <c r="BC2" s="6" t="e">
        <f>VLOOKUP($A2,'[1]Formated Data'!$A:$ZZ,MATCH(BC$1,'[1]Formated Data'!$1:$1,0),FALSE)</f>
        <v>#N/A</v>
      </c>
      <c r="BD2" s="6" t="e">
        <f>VLOOKUP($A2,'[1]Formated Data'!$A:$ZZ,MATCH(BD$1,'[1]Formated Data'!$1:$1,0),FALSE)</f>
        <v>#N/A</v>
      </c>
      <c r="BE2" s="6" t="e">
        <f>VLOOKUP($A2,'[1]Formated Data'!$A:$ZZ,MATCH(BE$1,'[1]Formated Data'!$1:$1,0),FALSE)</f>
        <v>#N/A</v>
      </c>
      <c r="BF2" s="6" t="e">
        <f>VLOOKUP($A2,'[1]Formated Data'!$A:$ZZ,MATCH(BF$1,'[1]Formated Data'!$1:$1,0),FALSE)</f>
        <v>#N/A</v>
      </c>
      <c r="BG2" s="6" t="e">
        <f>VLOOKUP($A2,'[1]Formated Data'!$A:$ZZ,MATCH(BG$1,'[1]Formated Data'!$1:$1,0),FALSE)</f>
        <v>#N/A</v>
      </c>
      <c r="BH2" s="6" t="e">
        <f>VLOOKUP($A2,'[1]Formated Data'!$A:$ZZ,MATCH(BH$1,'[1]Formated Data'!$1:$1,0),FALSE)</f>
        <v>#N/A</v>
      </c>
      <c r="BI2" s="6" t="e">
        <f>VLOOKUP($A2,'[1]Formated Data'!$A:$ZZ,MATCH(BI$1,'[1]Formated Data'!$1:$1,0),FALSE)</f>
        <v>#N/A</v>
      </c>
      <c r="BJ2" s="6" t="e">
        <f>VLOOKUP($A2,'[1]Formated Data'!$A:$ZZ,MATCH(BJ$1,'[1]Formated Data'!$1:$1,0),FALSE)</f>
        <v>#N/A</v>
      </c>
      <c r="BK2" s="6" t="e">
        <f>VLOOKUP($A2,'[1]Formated Data'!$A:$ZZ,MATCH(BK$1,'[1]Formated Data'!$1:$1,0),FALSE)</f>
        <v>#N/A</v>
      </c>
      <c r="BL2" s="6" t="e">
        <f>VLOOKUP($A2,'[1]Formated Data'!$A:$ZZ,MATCH(BL$1,'[1]Formated Data'!$1:$1,0),FALSE)</f>
        <v>#N/A</v>
      </c>
      <c r="BM2" s="6" t="e">
        <f>VLOOKUP($A2,'[1]Formated Data'!$A:$ZZ,MATCH(BM$1,'[1]Formated Data'!$1:$1,0),FALSE)</f>
        <v>#N/A</v>
      </c>
      <c r="BN2" s="6" t="e">
        <f>VLOOKUP($A2,'[1]Formated Data'!$A:$ZZ,MATCH(BN$1,'[1]Formated Data'!$1:$1,0),FALSE)</f>
        <v>#N/A</v>
      </c>
      <c r="BO2" s="6" t="e">
        <f>VLOOKUP($A2,'[1]Formated Data'!$A:$ZZ,MATCH(BO$1,'[1]Formated Data'!$1:$1,0),FALSE)</f>
        <v>#N/A</v>
      </c>
      <c r="BP2" s="6" t="e">
        <f>VLOOKUP($A2,'[1]Formated Data'!$A:$ZZ,MATCH(BP$1,'[1]Formated Data'!$1:$1,0),FALSE)</f>
        <v>#N/A</v>
      </c>
      <c r="BQ2" s="6" t="e">
        <f>VLOOKUP($A2,'[1]Formated Data'!$A:$ZZ,MATCH(BQ$1,'[1]Formated Data'!$1:$1,0),FALSE)</f>
        <v>#N/A</v>
      </c>
      <c r="BR2" s="6" t="e">
        <f>VLOOKUP($A2,'[1]Formated Data'!$A:$ZZ,MATCH(BR$1,'[1]Formated Data'!$1:$1,0),FALSE)</f>
        <v>#N/A</v>
      </c>
      <c r="BS2" s="6" t="e">
        <f>VLOOKUP($A2,'[1]Formated Data'!$A:$ZZ,MATCH(BS$1,'[1]Formated Data'!$1:$1,0),FALSE)</f>
        <v>#N/A</v>
      </c>
      <c r="BT2" s="6" t="e">
        <f>VLOOKUP($A2,'[1]Formated Data'!$A:$ZZ,MATCH(BT$1,'[1]Formated Data'!$1:$1,0),FALSE)</f>
        <v>#N/A</v>
      </c>
      <c r="BU2" s="6" t="e">
        <f>VLOOKUP($A2,'[1]Formated Data'!$A:$ZZ,MATCH(BU$1,'[1]Formated Data'!$1:$1,0),FALSE)</f>
        <v>#N/A</v>
      </c>
      <c r="BV2" s="6" t="e">
        <f>VLOOKUP($A2,'[1]Formated Data'!$A:$ZZ,MATCH(BV$1,'[1]Formated Data'!$1:$1,0),FALSE)</f>
        <v>#N/A</v>
      </c>
      <c r="BW2" s="6" t="e">
        <f>VLOOKUP($A2,'New Manager'!$A:$B,MATCH(Funds!BW$1,'New Manager'!$1:$1,0),FALSE)</f>
        <v>#N/A</v>
      </c>
      <c r="BX2" s="6">
        <f>AVERAGE(AE2,AF2,AF2,AG2)</f>
        <v>-4.9750000000000011E-3</v>
      </c>
      <c r="BY2" s="6">
        <f>AVERAGE(AN2,AO2,AO2,AP2)</f>
        <v>-4.1250000000000002E-3</v>
      </c>
      <c r="BZ2" s="6">
        <f>VLOOKUP($A2,Strategy3!$A:$Z,MATCH(Funds!BZ$1,Strategy3!$1:$1,0),FALSE)</f>
        <v>-5.0000000000000001E-3</v>
      </c>
    </row>
    <row r="3" spans="1:78" x14ac:dyDescent="0.25">
      <c r="A3" s="4">
        <f>EOMONTH(A2,-1)</f>
        <v>41639</v>
      </c>
      <c r="D3" s="6" t="e">
        <f>VLOOKUP($A3,'Current Portfolio'!$A:$AR,MATCH(Funds!D$1,'Current Portfolio'!$1:$1,0),FALSE)</f>
        <v>#N/A</v>
      </c>
      <c r="E3" s="6" t="e">
        <f>VLOOKUP($A3,'Current Portfolio'!$A:$AR,MATCH(Funds!E$1,'Current Portfolio'!$1:$1,0),FALSE)</f>
        <v>#N/A</v>
      </c>
      <c r="F3" s="6" t="e">
        <f>VLOOKUP($A3,'Current Portfolio'!$A:$AR,MATCH(Funds!F$1,'Current Portfolio'!$1:$1,0),FALSE)</f>
        <v>#N/A</v>
      </c>
      <c r="G3" s="6" t="e">
        <f>VLOOKUP($A3,'Current Portfolio'!$A:$AR,MATCH(Funds!G$1,'Current Portfolio'!$1:$1,0),FALSE)</f>
        <v>#N/A</v>
      </c>
      <c r="H3" s="6" t="e">
        <f>VLOOKUP($A3,'Current Portfolio'!$A:$AR,MATCH(Funds!H$1,'Current Portfolio'!$1:$1,0),FALSE)</f>
        <v>#N/A</v>
      </c>
      <c r="I3" s="6" t="e">
        <f>VLOOKUP($A3,'Current Portfolio'!$A:$AR,MATCH(Funds!I$1,'Current Portfolio'!$1:$1,0),FALSE)</f>
        <v>#N/A</v>
      </c>
      <c r="J3" s="6" t="e">
        <f>VLOOKUP($A3,'Current Portfolio'!$A:$AR,MATCH(Funds!J$1,'Current Portfolio'!$1:$1,0),FALSE)</f>
        <v>#N/A</v>
      </c>
      <c r="K3" s="6" t="e">
        <f>VLOOKUP($A3,'Current Portfolio'!$A:$AR,MATCH(Funds!K$1,'Current Portfolio'!$1:$1,0),FALSE)</f>
        <v>#N/A</v>
      </c>
      <c r="L3" s="6" t="e">
        <f>VLOOKUP($A3,'Current Portfolio'!$A:$AR,MATCH(Funds!L$1,'Current Portfolio'!$1:$1,0),FALSE)</f>
        <v>#N/A</v>
      </c>
      <c r="M3" s="6" t="e">
        <f>VLOOKUP($A3,'Current Portfolio'!$A:$AR,MATCH(Funds!M$1,'Current Portfolio'!$1:$1,0),FALSE)</f>
        <v>#N/A</v>
      </c>
      <c r="N3" s="6" t="e">
        <f>VLOOKUP($A3,'Current Portfolio'!$A:$AR,MATCH(Funds!N$1,'Current Portfolio'!$1:$1,0),FALSE)</f>
        <v>#N/A</v>
      </c>
      <c r="O3" s="6" t="e">
        <f>VLOOKUP($A3,'Current Portfolio'!$A:$AR,MATCH(Funds!O$1,'Current Portfolio'!$1:$1,0),FALSE)</f>
        <v>#N/A</v>
      </c>
      <c r="P3" s="6" t="e">
        <f>VLOOKUP($A3,'Current Portfolio'!$A:$AR,MATCH(Funds!P$1,'Current Portfolio'!$1:$1,0),FALSE)</f>
        <v>#N/A</v>
      </c>
      <c r="Q3" s="6" t="e">
        <f>VLOOKUP($A3,'Current Portfolio'!$A:$AR,MATCH(Funds!Q$1,'Current Portfolio'!$1:$1,0),FALSE)</f>
        <v>#N/A</v>
      </c>
      <c r="R3" s="6" t="e">
        <f>VLOOKUP($A3,'Current Portfolio'!$A:$AR,MATCH(Funds!R$1,'Current Portfolio'!$1:$1,0),FALSE)</f>
        <v>#N/A</v>
      </c>
      <c r="S3" s="6" t="e">
        <f>VLOOKUP($A3,'Current Portfolio'!$A:$AR,MATCH(Funds!S$1,'Current Portfolio'!$1:$1,0),FALSE)</f>
        <v>#N/A</v>
      </c>
      <c r="T3" s="6" t="e">
        <f>VLOOKUP($A3,'Current Portfolio'!$A:$AR,MATCH(Funds!T$1,'Current Portfolio'!$1:$1,0),FALSE)</f>
        <v>#N/A</v>
      </c>
      <c r="U3" s="6" t="e">
        <f>VLOOKUP($A3,'Current Portfolio'!$A:$AR,MATCH(Funds!U$1,'Current Portfolio'!$1:$1,0),FALSE)</f>
        <v>#N/A</v>
      </c>
      <c r="V3" s="6" t="e">
        <f>VLOOKUP($A3,'Current Portfolio'!$A:$AR,MATCH(Funds!V$1,'Current Portfolio'!$1:$1,0),FALSE)</f>
        <v>#N/A</v>
      </c>
      <c r="W3" s="6" t="e">
        <f>VLOOKUP($A3,'Current Portfolio'!$A:$AR,MATCH(Funds!W$1,'Current Portfolio'!$1:$1,0),FALSE)</f>
        <v>#N/A</v>
      </c>
      <c r="X3" s="6" t="e">
        <f>VLOOKUP($A3,'Current Portfolio'!$A:$AR,MATCH(Funds!X$1,'Current Portfolio'!$1:$1,0),FALSE)</f>
        <v>#N/A</v>
      </c>
      <c r="Y3" s="6" t="e">
        <f>VLOOKUP(A3,[2]Returns!$A:$B,2,FALSE)</f>
        <v>#N/A</v>
      </c>
      <c r="Z3" s="6" t="e">
        <f>VLOOKUP($A3,[2]Returns!$A:$J,9,FALSE)/100</f>
        <v>#N/A</v>
      </c>
      <c r="AA3" s="6">
        <f>VLOOKUP($A3,Replications!$A:$K,MATCH(LEFT(AA$1,FIND(" ",AA$1)-1),Replications!$1:$1,0),FALSE)</f>
        <v>3.15E-2</v>
      </c>
      <c r="AB3" s="6">
        <f>VLOOKUP($A3,Replications!$A:$K,MATCH(LEFT(AB$1,FIND(" ",AB$1)-1),Replications!$1:$1,0),FALSE)</f>
        <v>2.0999999999999999E-3</v>
      </c>
      <c r="AC3" s="6" t="str">
        <f>VLOOKUP($A3,Replications!$A:$K,MATCH(LEFT(AC$1,FIND(" ",AC$1)-1),Replications!$1:$1,0),FALSE)</f>
        <v/>
      </c>
      <c r="AD3" s="6">
        <f>VLOOKUP($A3,Replications!$A:$K,MATCH(LEFT(AD$1,FIND(" ",AD$1)-1),Replications!$1:$1,0),FALSE)</f>
        <v>5.8500000000000003E-2</v>
      </c>
      <c r="AE3" s="6">
        <f>VLOOKUP($A3,Replications!$A:$K,MATCH(LEFT(AE$1,FIND(" ",AE$1)-1),Replications!$1:$1,0),FALSE)</f>
        <v>3.7900000000000003E-2</v>
      </c>
      <c r="AF3" s="6">
        <f>VLOOKUP($A3,Replications!$A:$K,MATCH(LEFT(AF$1,FIND(" ",AF$1)-1),Replications!$1:$1,0),FALSE)</f>
        <v>3.2300000000000002E-2</v>
      </c>
      <c r="AG3" s="6">
        <f>VLOOKUP($A3,Replications!$A:$K,MATCH(LEFT(AG$1,FIND(" ",AG$1)-1),Replications!$1:$1,0),FALSE)</f>
        <v>1.6E-2</v>
      </c>
      <c r="AH3" s="6">
        <f>VLOOKUP($A3,Replications!$A:$K,MATCH(Funds!AH$1,Replications!$1:$1,0),FALSE)</f>
        <v>2.5499999999999998E-2</v>
      </c>
      <c r="AI3" s="6">
        <f>VLOOKUP($A3,Replications!$A:$K,MATCH(LEFT(AI$1,FIND(" ",AI$1)-1),Replications!$1:$1,0),FALSE)</f>
        <v>2.9716666666666669E-2</v>
      </c>
      <c r="AJ3" s="6">
        <f>VLOOKUP($A3,'Activist Funds'!$A:$Z,MATCH(LEFT(AJ$1,FIND(" ",AJ$1)-1),'Activist Funds'!$1:$1,0),FALSE)</f>
        <v>3.3000000000000002E-2</v>
      </c>
      <c r="AK3" s="6">
        <f>VLOOKUP($A3,'Activist Funds'!$A:$Z,MATCH(LEFT(AK$1,FIND(" ",AK$1)-1),'Activist Funds'!$1:$1,0),FALSE)</f>
        <v>-2.7000000000000001E-3</v>
      </c>
      <c r="AL3" s="6">
        <f>VLOOKUP($A3,'Activist Funds'!$A:$Z,MATCH(LEFT(AL$1,FIND(" ",AL$1)-1),'Activist Funds'!$1:$1,0),FALSE)</f>
        <v>0</v>
      </c>
      <c r="AM3" s="6">
        <f>VLOOKUP($A3,'Activist Funds'!$A:$Z,MATCH(LEFT(AM$1,FIND(" ",AM$1)-1),'Activist Funds'!$1:$1,0),FALSE)</f>
        <v>3.5400000000000001E-2</v>
      </c>
      <c r="AN3" s="6">
        <f>VLOOKUP($A3,'Activist Funds'!$A:$Z,MATCH(LEFT(AN$1,FIND(" ",AN$1)-1),'Activist Funds'!$1:$1,0),FALSE)</f>
        <v>2.92E-2</v>
      </c>
      <c r="AO3" s="6">
        <f>VLOOKUP($A3,'Activist Funds'!$A:$Z,MATCH(LEFT(AO$1,FIND(" ",AO$1)-1),'Activist Funds'!$1:$1,0),FALSE)</f>
        <v>2.24E-2</v>
      </c>
      <c r="AP3" s="6">
        <f>VLOOKUP($A3,'Activist Funds'!$A:$Z,MATCH(LEFT(AP$1,FIND(" ",AP$1)-1),'Activist Funds'!$1:$1,0),FALSE)</f>
        <v>1.14E-2</v>
      </c>
      <c r="AQ3" s="6">
        <f t="shared" ref="AQ3:AQ66" si="1">AJ3-AA3</f>
        <v>1.5000000000000013E-3</v>
      </c>
      <c r="AR3" s="6">
        <f t="shared" ref="AR3:AR66" si="2">AK3-AB3</f>
        <v>-4.8000000000000004E-3</v>
      </c>
      <c r="AS3" s="6" t="e">
        <f t="shared" ref="AS3:AS66" si="3">AL3-AC3</f>
        <v>#VALUE!</v>
      </c>
      <c r="AT3" s="6">
        <f t="shared" ref="AT3:AT66" si="4">AM3-AD3</f>
        <v>-2.3100000000000002E-2</v>
      </c>
      <c r="AU3" s="6">
        <f t="shared" ref="AU3:AU66" si="5">AN3-AE3</f>
        <v>-8.7000000000000029E-3</v>
      </c>
      <c r="AV3" s="6">
        <f t="shared" ref="AV3:AW66" si="6">AO3-AF3</f>
        <v>-9.9000000000000025E-3</v>
      </c>
      <c r="AW3" s="6">
        <f t="shared" si="0"/>
        <v>-4.5999999999999999E-3</v>
      </c>
      <c r="AX3" s="6">
        <f>VLOOKUP($A3,Replications!$A:$KK,MATCH(LEFT(AX$1,FIND(" ",AX$1)-1),Replications!$1:$1,0),FALSE)</f>
        <v>0</v>
      </c>
      <c r="AY3" s="6" t="e">
        <f>VLOOKUP($A3,'New Manager'!$A:$Y,MATCH(Funds!AY$1,'New Manager'!$1:$1,0),FALSE)</f>
        <v>#N/A</v>
      </c>
      <c r="AZ3" s="6" t="e">
        <f t="shared" ref="AZ3:AZ66" si="7">AY3-AX3</f>
        <v>#N/A</v>
      </c>
      <c r="BA3" s="6" t="str">
        <f>VLOOKUP($A3,'[1]Formated Data'!$A:$ZZ,MATCH(BA$1,'[1]Formated Data'!$1:$1,0),FALSE)</f>
        <v>-</v>
      </c>
      <c r="BB3" s="6" t="str">
        <f>VLOOKUP($A3,'[1]Formated Data'!$A:$ZZ,MATCH(BB$1,'[1]Formated Data'!$1:$1,0),FALSE)</f>
        <v>-</v>
      </c>
      <c r="BC3" s="6" t="str">
        <f>VLOOKUP($A3,'[1]Formated Data'!$A:$ZZ,MATCH(BC$1,'[1]Formated Data'!$1:$1,0),FALSE)</f>
        <v>-</v>
      </c>
      <c r="BD3" s="6" t="str">
        <f>VLOOKUP($A3,'[1]Formated Data'!$A:$ZZ,MATCH(BD$1,'[1]Formated Data'!$1:$1,0),FALSE)</f>
        <v>-</v>
      </c>
      <c r="BE3" s="6" t="str">
        <f>VLOOKUP($A3,'[1]Formated Data'!$A:$ZZ,MATCH(BE$1,'[1]Formated Data'!$1:$1,0),FALSE)</f>
        <v>-</v>
      </c>
      <c r="BF3" s="6" t="str">
        <f>VLOOKUP($A3,'[1]Formated Data'!$A:$ZZ,MATCH(BF$1,'[1]Formated Data'!$1:$1,0),FALSE)</f>
        <v>-</v>
      </c>
      <c r="BG3" s="6" t="str">
        <f>VLOOKUP($A3,'[1]Formated Data'!$A:$ZZ,MATCH(BG$1,'[1]Formated Data'!$1:$1,0),FALSE)</f>
        <v>-</v>
      </c>
      <c r="BH3" s="6" t="str">
        <f>VLOOKUP($A3,'[1]Formated Data'!$A:$ZZ,MATCH(BH$1,'[1]Formated Data'!$1:$1,0),FALSE)</f>
        <v>-</v>
      </c>
      <c r="BI3" s="6" t="str">
        <f>VLOOKUP($A3,'[1]Formated Data'!$A:$ZZ,MATCH(BI$1,'[1]Formated Data'!$1:$1,0),FALSE)</f>
        <v>-</v>
      </c>
      <c r="BJ3" s="6" t="str">
        <f>VLOOKUP($A3,'[1]Formated Data'!$A:$ZZ,MATCH(BJ$1,'[1]Formated Data'!$1:$1,0),FALSE)</f>
        <v>-</v>
      </c>
      <c r="BK3" s="6" t="str">
        <f>VLOOKUP($A3,'[1]Formated Data'!$A:$ZZ,MATCH(BK$1,'[1]Formated Data'!$1:$1,0),FALSE)</f>
        <v>-</v>
      </c>
      <c r="BL3" s="6" t="str">
        <f>VLOOKUP($A3,'[1]Formated Data'!$A:$ZZ,MATCH(BL$1,'[1]Formated Data'!$1:$1,0),FALSE)</f>
        <v>-</v>
      </c>
      <c r="BM3" s="6" t="str">
        <f>VLOOKUP($A3,'[1]Formated Data'!$A:$ZZ,MATCH(BM$1,'[1]Formated Data'!$1:$1,0),FALSE)</f>
        <v>-</v>
      </c>
      <c r="BN3" s="6" t="str">
        <f>VLOOKUP($A3,'[1]Formated Data'!$A:$ZZ,MATCH(BN$1,'[1]Formated Data'!$1:$1,0),FALSE)</f>
        <v>-</v>
      </c>
      <c r="BO3" s="6" t="str">
        <f>VLOOKUP($A3,'[1]Formated Data'!$A:$ZZ,MATCH(BO$1,'[1]Formated Data'!$1:$1,0),FALSE)</f>
        <v>-</v>
      </c>
      <c r="BP3" s="6" t="str">
        <f>VLOOKUP($A3,'[1]Formated Data'!$A:$ZZ,MATCH(BP$1,'[1]Formated Data'!$1:$1,0),FALSE)</f>
        <v>-</v>
      </c>
      <c r="BQ3" s="6" t="str">
        <f>VLOOKUP($A3,'[1]Formated Data'!$A:$ZZ,MATCH(BQ$1,'[1]Formated Data'!$1:$1,0),FALSE)</f>
        <v>-</v>
      </c>
      <c r="BR3" s="6" t="str">
        <f>VLOOKUP($A3,'[1]Formated Data'!$A:$ZZ,MATCH(BR$1,'[1]Formated Data'!$1:$1,0),FALSE)</f>
        <v>-</v>
      </c>
      <c r="BS3" s="6" t="str">
        <f>VLOOKUP($A3,'[1]Formated Data'!$A:$ZZ,MATCH(BS$1,'[1]Formated Data'!$1:$1,0),FALSE)</f>
        <v>-</v>
      </c>
      <c r="BT3" s="6" t="str">
        <f>VLOOKUP($A3,'[1]Formated Data'!$A:$ZZ,MATCH(BT$1,'[1]Formated Data'!$1:$1,0),FALSE)</f>
        <v>-</v>
      </c>
      <c r="BU3" s="6" t="str">
        <f>VLOOKUP($A3,'[1]Formated Data'!$A:$ZZ,MATCH(BU$1,'[1]Formated Data'!$1:$1,0),FALSE)</f>
        <v>-</v>
      </c>
      <c r="BV3" s="6" t="str">
        <f>VLOOKUP($A3,'[1]Formated Data'!$A:$ZZ,MATCH(BV$1,'[1]Formated Data'!$1:$1,0),FALSE)</f>
        <v>-</v>
      </c>
      <c r="BW3" s="6">
        <f>VLOOKUP($A3,'New Manager'!$A:$B,MATCH(Funds!BW$1,'New Manager'!$1:$1,0),FALSE)</f>
        <v>-3.1099999999999999E-2</v>
      </c>
      <c r="BX3" s="6">
        <f t="shared" ref="BX3:BX66" si="8">AVERAGE(AE3,AF3,AF3,AG3)</f>
        <v>2.9625000000000002E-2</v>
      </c>
      <c r="BY3" s="6">
        <f t="shared" ref="BY3:BY66" si="9">AVERAGE(AN3,AO3,AO3,AP3)</f>
        <v>2.1350000000000001E-2</v>
      </c>
      <c r="BZ3" s="6">
        <f>VLOOKUP($A3,Strategy3!$A:$Z,MATCH(Funds!BZ$1,Strategy3!$1:$1,0),FALSE)</f>
        <v>2.9600000000000001E-2</v>
      </c>
    </row>
    <row r="4" spans="1:78" x14ac:dyDescent="0.25">
      <c r="A4" s="4">
        <f t="shared" ref="A4:A67" si="10">EOMONTH(A3,-1)</f>
        <v>41608</v>
      </c>
      <c r="D4" s="6" t="e">
        <f>VLOOKUP($A4,'Current Portfolio'!$A:$AR,MATCH(Funds!D$1,'Current Portfolio'!$1:$1,0),FALSE)</f>
        <v>#N/A</v>
      </c>
      <c r="E4" s="6" t="e">
        <f>VLOOKUP($A4,'Current Portfolio'!$A:$AR,MATCH(Funds!E$1,'Current Portfolio'!$1:$1,0),FALSE)</f>
        <v>#N/A</v>
      </c>
      <c r="F4" s="6" t="e">
        <f>VLOOKUP($A4,'Current Portfolio'!$A:$AR,MATCH(Funds!F$1,'Current Portfolio'!$1:$1,0),FALSE)</f>
        <v>#N/A</v>
      </c>
      <c r="G4" s="6" t="e">
        <f>VLOOKUP($A4,'Current Portfolio'!$A:$AR,MATCH(Funds!G$1,'Current Portfolio'!$1:$1,0),FALSE)</f>
        <v>#N/A</v>
      </c>
      <c r="H4" s="6" t="e">
        <f>VLOOKUP($A4,'Current Portfolio'!$A:$AR,MATCH(Funds!H$1,'Current Portfolio'!$1:$1,0),FALSE)</f>
        <v>#N/A</v>
      </c>
      <c r="I4" s="6" t="e">
        <f>VLOOKUP($A4,'Current Portfolio'!$A:$AR,MATCH(Funds!I$1,'Current Portfolio'!$1:$1,0),FALSE)</f>
        <v>#N/A</v>
      </c>
      <c r="J4" s="6" t="e">
        <f>VLOOKUP($A4,'Current Portfolio'!$A:$AR,MATCH(Funds!J$1,'Current Portfolio'!$1:$1,0),FALSE)</f>
        <v>#N/A</v>
      </c>
      <c r="K4" s="6" t="e">
        <f>VLOOKUP($A4,'Current Portfolio'!$A:$AR,MATCH(Funds!K$1,'Current Portfolio'!$1:$1,0),FALSE)</f>
        <v>#N/A</v>
      </c>
      <c r="L4" s="6" t="e">
        <f>VLOOKUP($A4,'Current Portfolio'!$A:$AR,MATCH(Funds!L$1,'Current Portfolio'!$1:$1,0),FALSE)</f>
        <v>#N/A</v>
      </c>
      <c r="M4" s="6" t="e">
        <f>VLOOKUP($A4,'Current Portfolio'!$A:$AR,MATCH(Funds!M$1,'Current Portfolio'!$1:$1,0),FALSE)</f>
        <v>#N/A</v>
      </c>
      <c r="N4" s="6" t="e">
        <f>VLOOKUP($A4,'Current Portfolio'!$A:$AR,MATCH(Funds!N$1,'Current Portfolio'!$1:$1,0),FALSE)</f>
        <v>#N/A</v>
      </c>
      <c r="O4" s="6" t="e">
        <f>VLOOKUP($A4,'Current Portfolio'!$A:$AR,MATCH(Funds!O$1,'Current Portfolio'!$1:$1,0),FALSE)</f>
        <v>#N/A</v>
      </c>
      <c r="P4" s="6" t="e">
        <f>VLOOKUP($A4,'Current Portfolio'!$A:$AR,MATCH(Funds!P$1,'Current Portfolio'!$1:$1,0),FALSE)</f>
        <v>#N/A</v>
      </c>
      <c r="Q4" s="6" t="e">
        <f>VLOOKUP($A4,'Current Portfolio'!$A:$AR,MATCH(Funds!Q$1,'Current Portfolio'!$1:$1,0),FALSE)</f>
        <v>#N/A</v>
      </c>
      <c r="R4" s="6" t="e">
        <f>VLOOKUP($A4,'Current Portfolio'!$A:$AR,MATCH(Funds!R$1,'Current Portfolio'!$1:$1,0),FALSE)</f>
        <v>#N/A</v>
      </c>
      <c r="S4" s="6" t="e">
        <f>VLOOKUP($A4,'Current Portfolio'!$A:$AR,MATCH(Funds!S$1,'Current Portfolio'!$1:$1,0),FALSE)</f>
        <v>#N/A</v>
      </c>
      <c r="T4" s="6" t="e">
        <f>VLOOKUP($A4,'Current Portfolio'!$A:$AR,MATCH(Funds!T$1,'Current Portfolio'!$1:$1,0),FALSE)</f>
        <v>#N/A</v>
      </c>
      <c r="U4" s="6" t="e">
        <f>VLOOKUP($A4,'Current Portfolio'!$A:$AR,MATCH(Funds!U$1,'Current Portfolio'!$1:$1,0),FALSE)</f>
        <v>#N/A</v>
      </c>
      <c r="V4" s="6" t="e">
        <f>VLOOKUP($A4,'Current Portfolio'!$A:$AR,MATCH(Funds!V$1,'Current Portfolio'!$1:$1,0),FALSE)</f>
        <v>#N/A</v>
      </c>
      <c r="W4" s="6" t="e">
        <f>VLOOKUP($A4,'Current Portfolio'!$A:$AR,MATCH(Funds!W$1,'Current Portfolio'!$1:$1,0),FALSE)</f>
        <v>#N/A</v>
      </c>
      <c r="X4" s="6" t="e">
        <f>VLOOKUP($A4,'Current Portfolio'!$A:$AR,MATCH(Funds!X$1,'Current Portfolio'!$1:$1,0),FALSE)</f>
        <v>#N/A</v>
      </c>
      <c r="Y4" s="6" t="e">
        <f>VLOOKUP(A4,[2]Returns!$A:$B,2,FALSE)</f>
        <v>#N/A</v>
      </c>
      <c r="Z4" s="6" t="e">
        <f>VLOOKUP($A4,[2]Returns!$A:$J,9,FALSE)/100</f>
        <v>#N/A</v>
      </c>
      <c r="AA4" s="6">
        <f>VLOOKUP($A4,Replications!$A:$K,MATCH(LEFT(AA$1,FIND(" ",AA$1)-1),Replications!$1:$1,0),FALSE)</f>
        <v>2.52E-2</v>
      </c>
      <c r="AB4" s="6">
        <f>VLOOKUP($A4,Replications!$A:$K,MATCH(LEFT(AB$1,FIND(" ",AB$1)-1),Replications!$1:$1,0),FALSE)</f>
        <v>3.8699999999999998E-2</v>
      </c>
      <c r="AC4" s="6" t="str">
        <f>VLOOKUP($A4,Replications!$A:$K,MATCH(LEFT(AC$1,FIND(" ",AC$1)-1),Replications!$1:$1,0),FALSE)</f>
        <v/>
      </c>
      <c r="AD4" s="6">
        <f>VLOOKUP($A4,Replications!$A:$K,MATCH(LEFT(AD$1,FIND(" ",AD$1)-1),Replications!$1:$1,0),FALSE)</f>
        <v>2.0299999999999999E-2</v>
      </c>
      <c r="AE4" s="6">
        <f>VLOOKUP($A4,Replications!$A:$K,MATCH(LEFT(AE$1,FIND(" ",AE$1)-1),Replications!$1:$1,0),FALSE)</f>
        <v>1.5800000000000002E-2</v>
      </c>
      <c r="AF4" s="6">
        <f>VLOOKUP($A4,Replications!$A:$K,MATCH(LEFT(AF$1,FIND(" ",AF$1)-1),Replications!$1:$1,0),FALSE)</f>
        <v>4.7399999999999998E-2</v>
      </c>
      <c r="AG4" s="6">
        <f>VLOOKUP($A4,Replications!$A:$K,MATCH(LEFT(AG$1,FIND(" ",AG$1)-1),Replications!$1:$1,0),FALSE)</f>
        <v>3.1099999999999999E-2</v>
      </c>
      <c r="AH4" s="6">
        <f>VLOOKUP($A4,Replications!$A:$K,MATCH(Funds!AH$1,Replications!$1:$1,0),FALSE)</f>
        <v>3.04E-2</v>
      </c>
      <c r="AI4" s="6">
        <f>VLOOKUP($A4,Replications!$A:$K,MATCH(LEFT(AI$1,FIND(" ",AI$1)-1),Replications!$1:$1,0),FALSE)</f>
        <v>2.9749999999999999E-2</v>
      </c>
      <c r="AJ4" s="6">
        <f>VLOOKUP($A4,'Activist Funds'!$A:$Z,MATCH(LEFT(AJ$1,FIND(" ",AJ$1)-1),'Activist Funds'!$1:$1,0),FALSE)</f>
        <v>0.01</v>
      </c>
      <c r="AK4" s="6">
        <f>VLOOKUP($A4,'Activist Funds'!$A:$Z,MATCH(LEFT(AK$1,FIND(" ",AK$1)-1),'Activist Funds'!$1:$1,0),FALSE)</f>
        <v>1.4E-2</v>
      </c>
      <c r="AL4" s="6">
        <f>VLOOKUP($A4,'Activist Funds'!$A:$Z,MATCH(LEFT(AL$1,FIND(" ",AL$1)-1),'Activist Funds'!$1:$1,0),FALSE)</f>
        <v>0</v>
      </c>
      <c r="AM4" s="6">
        <f>VLOOKUP($A4,'Activist Funds'!$A:$Z,MATCH(LEFT(AM$1,FIND(" ",AM$1)-1),'Activist Funds'!$1:$1,0),FALSE)</f>
        <v>1.83E-2</v>
      </c>
      <c r="AN4" s="6">
        <f>VLOOKUP($A4,'Activist Funds'!$A:$Z,MATCH(LEFT(AN$1,FIND(" ",AN$1)-1),'Activist Funds'!$1:$1,0),FALSE)</f>
        <v>1.3100000000000001E-2</v>
      </c>
      <c r="AO4" s="6">
        <f>VLOOKUP($A4,'Activist Funds'!$A:$Z,MATCH(LEFT(AO$1,FIND(" ",AO$1)-1),'Activist Funds'!$1:$1,0),FALSE)</f>
        <v>3.6200000000000003E-2</v>
      </c>
      <c r="AP4" s="6">
        <f>VLOOKUP($A4,'Activist Funds'!$A:$Z,MATCH(LEFT(AP$1,FIND(" ",AP$1)-1),'Activist Funds'!$1:$1,0),FALSE)</f>
        <v>1.8599999999999998E-2</v>
      </c>
      <c r="AQ4" s="6">
        <f t="shared" si="1"/>
        <v>-1.52E-2</v>
      </c>
      <c r="AR4" s="6">
        <f t="shared" si="2"/>
        <v>-2.47E-2</v>
      </c>
      <c r="AS4" s="6" t="e">
        <f t="shared" si="3"/>
        <v>#VALUE!</v>
      </c>
      <c r="AT4" s="6">
        <f t="shared" si="4"/>
        <v>-1.9999999999999983E-3</v>
      </c>
      <c r="AU4" s="6">
        <f t="shared" si="5"/>
        <v>-2.700000000000001E-3</v>
      </c>
      <c r="AV4" s="6">
        <f t="shared" si="6"/>
        <v>-1.1199999999999995E-2</v>
      </c>
      <c r="AW4" s="6">
        <f t="shared" si="0"/>
        <v>-1.2500000000000001E-2</v>
      </c>
      <c r="AX4" s="6">
        <f>VLOOKUP($A4,Replications!$A:$KK,MATCH(LEFT(AX$1,FIND(" ",AX$1)-1),Replications!$1:$1,0),FALSE)</f>
        <v>1.2500000000000001E-2</v>
      </c>
      <c r="AY4" s="6" t="e">
        <f>VLOOKUP($A4,'New Manager'!$A:$Y,MATCH(Funds!AY$1,'New Manager'!$1:$1,0),FALSE)</f>
        <v>#N/A</v>
      </c>
      <c r="AZ4" s="6" t="e">
        <f t="shared" si="7"/>
        <v>#N/A</v>
      </c>
      <c r="BA4" s="6">
        <f>VLOOKUP($A4,'[1]Formated Data'!$A:$ZZ,MATCH(BA$1,'[1]Formated Data'!$1:$1,0),FALSE)</f>
        <v>2.35E-2</v>
      </c>
      <c r="BB4" s="6">
        <f>VLOOKUP($A4,'[1]Formated Data'!$A:$ZZ,MATCH(BB$1,'[1]Formated Data'!$1:$1,0),FALSE)</f>
        <v>1.0200000000000001E-2</v>
      </c>
      <c r="BC4" s="6">
        <f>VLOOKUP($A4,'[1]Formated Data'!$A:$ZZ,MATCH(BC$1,'[1]Formated Data'!$1:$1,0),FALSE)</f>
        <v>0.01</v>
      </c>
      <c r="BD4" s="6">
        <f>VLOOKUP($A4,'[1]Formated Data'!$A:$ZZ,MATCH(BD$1,'[1]Formated Data'!$1:$1,0),FALSE)</f>
        <v>9.5999999999999992E-3</v>
      </c>
      <c r="BE4" s="6">
        <f>VLOOKUP($A4,'[1]Formated Data'!$A:$ZZ,MATCH(BE$1,'[1]Formated Data'!$1:$1,0),FALSE)</f>
        <v>3.7400000000000003E-2</v>
      </c>
      <c r="BF4" s="6">
        <f>VLOOKUP($A4,'[1]Formated Data'!$A:$ZZ,MATCH(BF$1,'[1]Formated Data'!$1:$1,0),FALSE)</f>
        <v>1.6500000000000001E-2</v>
      </c>
      <c r="BG4" s="6">
        <f>VLOOKUP($A4,'[1]Formated Data'!$A:$ZZ,MATCH(BG$1,'[1]Formated Data'!$1:$1,0),FALSE)</f>
        <v>1.1299999999999999E-2</v>
      </c>
      <c r="BH4" s="6">
        <f>VLOOKUP($A4,'[1]Formated Data'!$A:$ZZ,MATCH(BH$1,'[1]Formated Data'!$1:$1,0),FALSE)</f>
        <v>1.9E-2</v>
      </c>
      <c r="BI4" s="6">
        <f>VLOOKUP($A4,'[1]Formated Data'!$A:$ZZ,MATCH(BI$1,'[1]Formated Data'!$1:$1,0),FALSE)</f>
        <v>6.7999999999999996E-3</v>
      </c>
      <c r="BJ4" s="6">
        <f>VLOOKUP($A4,'[1]Formated Data'!$A:$ZZ,MATCH(BJ$1,'[1]Formated Data'!$1:$1,0),FALSE)</f>
        <v>3.5799999999999998E-2</v>
      </c>
      <c r="BK4" s="6">
        <f>VLOOKUP($A4,'[1]Formated Data'!$A:$ZZ,MATCH(BK$1,'[1]Formated Data'!$1:$1,0),FALSE)</f>
        <v>3.2000000000000002E-3</v>
      </c>
      <c r="BL4" s="6">
        <f>VLOOKUP($A4,'[1]Formated Data'!$A:$ZZ,MATCH(BL$1,'[1]Formated Data'!$1:$1,0),FALSE)</f>
        <v>1.2999999999999999E-2</v>
      </c>
      <c r="BM4" s="6">
        <f>VLOOKUP($A4,'[1]Formated Data'!$A:$ZZ,MATCH(BM$1,'[1]Formated Data'!$1:$1,0),FALSE)</f>
        <v>9.1000000000000004E-3</v>
      </c>
      <c r="BN4" s="6">
        <f>VLOOKUP($A4,'[1]Formated Data'!$A:$ZZ,MATCH(BN$1,'[1]Formated Data'!$1:$1,0),FALSE)</f>
        <v>0.03</v>
      </c>
      <c r="BO4" s="6">
        <f>VLOOKUP($A4,'[1]Formated Data'!$A:$ZZ,MATCH(BO$1,'[1]Formated Data'!$1:$1,0),FALSE)</f>
        <v>1.41E-2</v>
      </c>
      <c r="BP4" s="6">
        <f>VLOOKUP($A4,'[1]Formated Data'!$A:$ZZ,MATCH(BP$1,'[1]Formated Data'!$1:$1,0),FALSE)</f>
        <v>1.66E-2</v>
      </c>
      <c r="BQ4" s="6">
        <f>VLOOKUP($A4,'[1]Formated Data'!$A:$ZZ,MATCH(BQ$1,'[1]Formated Data'!$1:$1,0),FALSE)</f>
        <v>4.0000000000000002E-4</v>
      </c>
      <c r="BR4" s="6">
        <f>VLOOKUP($A4,'[1]Formated Data'!$A:$ZZ,MATCH(BR$1,'[1]Formated Data'!$1:$1,0),FALSE)</f>
        <v>1.9199999999999998E-2</v>
      </c>
      <c r="BS4" s="6">
        <f>VLOOKUP($A4,'[1]Formated Data'!$A:$ZZ,MATCH(BS$1,'[1]Formated Data'!$1:$1,0),FALSE)</f>
        <v>2.1999999999999999E-2</v>
      </c>
      <c r="BT4" s="6">
        <f>VLOOKUP($A4,'[1]Formated Data'!$A:$ZZ,MATCH(BT$1,'[1]Formated Data'!$1:$1,0),FALSE)</f>
        <v>2.3999999999999998E-3</v>
      </c>
      <c r="BU4" s="6">
        <f>VLOOKUP($A4,'[1]Formated Data'!$A:$ZZ,MATCH(BU$1,'[1]Formated Data'!$1:$1,0),FALSE)</f>
        <v>2E-3</v>
      </c>
      <c r="BV4" s="6">
        <f>VLOOKUP($A4,'[1]Formated Data'!$A:$ZZ,MATCH(BV$1,'[1]Formated Data'!$1:$1,0),FALSE)</f>
        <v>1.0999999999999999E-2</v>
      </c>
      <c r="BW4" s="6">
        <f>VLOOKUP($A4,'New Manager'!$A:$B,MATCH(Funds!BW$1,'New Manager'!$1:$1,0),FALSE)</f>
        <v>3.0200000000000001E-2</v>
      </c>
      <c r="BX4" s="6">
        <f t="shared" si="8"/>
        <v>3.5424999999999998E-2</v>
      </c>
      <c r="BY4" s="6">
        <f t="shared" si="9"/>
        <v>2.6025E-2</v>
      </c>
      <c r="BZ4" s="6">
        <f>VLOOKUP($A4,Strategy3!$A:$Z,MATCH(Funds!BZ$1,Strategy3!$1:$1,0),FALSE)</f>
        <v>3.5400000000000001E-2</v>
      </c>
    </row>
    <row r="5" spans="1:78" x14ac:dyDescent="0.25">
      <c r="A5" s="4">
        <f t="shared" si="10"/>
        <v>41578</v>
      </c>
      <c r="D5" s="6" t="e">
        <f>VLOOKUP($A5,'Current Portfolio'!$A:$AR,MATCH(Funds!D$1,'Current Portfolio'!$1:$1,0),FALSE)</f>
        <v>#N/A</v>
      </c>
      <c r="E5" s="6" t="e">
        <f>VLOOKUP($A5,'Current Portfolio'!$A:$AR,MATCH(Funds!E$1,'Current Portfolio'!$1:$1,0),FALSE)</f>
        <v>#N/A</v>
      </c>
      <c r="F5" s="6" t="e">
        <f>VLOOKUP($A5,'Current Portfolio'!$A:$AR,MATCH(Funds!F$1,'Current Portfolio'!$1:$1,0),FALSE)</f>
        <v>#N/A</v>
      </c>
      <c r="G5" s="6" t="e">
        <f>VLOOKUP($A5,'Current Portfolio'!$A:$AR,MATCH(Funds!G$1,'Current Portfolio'!$1:$1,0),FALSE)</f>
        <v>#N/A</v>
      </c>
      <c r="H5" s="6" t="e">
        <f>VLOOKUP($A5,'Current Portfolio'!$A:$AR,MATCH(Funds!H$1,'Current Portfolio'!$1:$1,0),FALSE)</f>
        <v>#N/A</v>
      </c>
      <c r="I5" s="6" t="e">
        <f>VLOOKUP($A5,'Current Portfolio'!$A:$AR,MATCH(Funds!I$1,'Current Portfolio'!$1:$1,0),FALSE)</f>
        <v>#N/A</v>
      </c>
      <c r="J5" s="6" t="e">
        <f>VLOOKUP($A5,'Current Portfolio'!$A:$AR,MATCH(Funds!J$1,'Current Portfolio'!$1:$1,0),FALSE)</f>
        <v>#N/A</v>
      </c>
      <c r="K5" s="6" t="e">
        <f>VLOOKUP($A5,'Current Portfolio'!$A:$AR,MATCH(Funds!K$1,'Current Portfolio'!$1:$1,0),FALSE)</f>
        <v>#N/A</v>
      </c>
      <c r="L5" s="6" t="e">
        <f>VLOOKUP($A5,'Current Portfolio'!$A:$AR,MATCH(Funds!L$1,'Current Portfolio'!$1:$1,0),FALSE)</f>
        <v>#N/A</v>
      </c>
      <c r="M5" s="6" t="e">
        <f>VLOOKUP($A5,'Current Portfolio'!$A:$AR,MATCH(Funds!M$1,'Current Portfolio'!$1:$1,0),FALSE)</f>
        <v>#N/A</v>
      </c>
      <c r="N5" s="6" t="e">
        <f>VLOOKUP($A5,'Current Portfolio'!$A:$AR,MATCH(Funds!N$1,'Current Portfolio'!$1:$1,0),FALSE)</f>
        <v>#N/A</v>
      </c>
      <c r="O5" s="6" t="e">
        <f>VLOOKUP($A5,'Current Portfolio'!$A:$AR,MATCH(Funds!O$1,'Current Portfolio'!$1:$1,0),FALSE)</f>
        <v>#N/A</v>
      </c>
      <c r="P5" s="6" t="e">
        <f>VLOOKUP($A5,'Current Portfolio'!$A:$AR,MATCH(Funds!P$1,'Current Portfolio'!$1:$1,0),FALSE)</f>
        <v>#N/A</v>
      </c>
      <c r="Q5" s="6" t="e">
        <f>VLOOKUP($A5,'Current Portfolio'!$A:$AR,MATCH(Funds!Q$1,'Current Portfolio'!$1:$1,0),FALSE)</f>
        <v>#N/A</v>
      </c>
      <c r="R5" s="6" t="e">
        <f>VLOOKUP($A5,'Current Portfolio'!$A:$AR,MATCH(Funds!R$1,'Current Portfolio'!$1:$1,0),FALSE)</f>
        <v>#N/A</v>
      </c>
      <c r="S5" s="6" t="e">
        <f>VLOOKUP($A5,'Current Portfolio'!$A:$AR,MATCH(Funds!S$1,'Current Portfolio'!$1:$1,0),FALSE)</f>
        <v>#N/A</v>
      </c>
      <c r="T5" s="6" t="e">
        <f>VLOOKUP($A5,'Current Portfolio'!$A:$AR,MATCH(Funds!T$1,'Current Portfolio'!$1:$1,0),FALSE)</f>
        <v>#N/A</v>
      </c>
      <c r="U5" s="6" t="e">
        <f>VLOOKUP($A5,'Current Portfolio'!$A:$AR,MATCH(Funds!U$1,'Current Portfolio'!$1:$1,0),FALSE)</f>
        <v>#N/A</v>
      </c>
      <c r="V5" s="6" t="e">
        <f>VLOOKUP($A5,'Current Portfolio'!$A:$AR,MATCH(Funds!V$1,'Current Portfolio'!$1:$1,0),FALSE)</f>
        <v>#N/A</v>
      </c>
      <c r="W5" s="6" t="e">
        <f>VLOOKUP($A5,'Current Portfolio'!$A:$AR,MATCH(Funds!W$1,'Current Portfolio'!$1:$1,0),FALSE)</f>
        <v>#N/A</v>
      </c>
      <c r="X5" s="6" t="e">
        <f>VLOOKUP($A5,'Current Portfolio'!$A:$AR,MATCH(Funds!X$1,'Current Portfolio'!$1:$1,0),FALSE)</f>
        <v>#N/A</v>
      </c>
      <c r="Y5" s="6" t="e">
        <f>VLOOKUP(A5,[2]Returns!$A:$B,2,FALSE)</f>
        <v>#N/A</v>
      </c>
      <c r="Z5" s="6" t="e">
        <f>VLOOKUP($A5,[2]Returns!$A:$J,9,FALSE)/100</f>
        <v>#N/A</v>
      </c>
      <c r="AA5" s="6">
        <f>VLOOKUP($A5,Replications!$A:$K,MATCH(LEFT(AA$1,FIND(" ",AA$1)-1),Replications!$1:$1,0),FALSE)</f>
        <v>2.5600000000000001E-2</v>
      </c>
      <c r="AB5" s="6">
        <f>VLOOKUP($A5,Replications!$A:$K,MATCH(LEFT(AB$1,FIND(" ",AB$1)-1),Replications!$1:$1,0),FALSE)</f>
        <v>8.5699999999999998E-2</v>
      </c>
      <c r="AC5" s="6" t="str">
        <f>VLOOKUP($A5,Replications!$A:$K,MATCH(LEFT(AC$1,FIND(" ",AC$1)-1),Replications!$1:$1,0),FALSE)</f>
        <v/>
      </c>
      <c r="AD5" s="6">
        <f>VLOOKUP($A5,Replications!$A:$K,MATCH(LEFT(AD$1,FIND(" ",AD$1)-1),Replications!$1:$1,0),FALSE)</f>
        <v>2.5399999999999999E-2</v>
      </c>
      <c r="AE5" s="6">
        <f>VLOOKUP($A5,Replications!$A:$K,MATCH(LEFT(AE$1,FIND(" ",AE$1)-1),Replications!$1:$1,0),FALSE)</f>
        <v>5.1499999999999997E-2</v>
      </c>
      <c r="AF5" s="6">
        <f>VLOOKUP($A5,Replications!$A:$K,MATCH(LEFT(AF$1,FIND(" ",AF$1)-1),Replications!$1:$1,0),FALSE)</f>
        <v>0.04</v>
      </c>
      <c r="AG5" s="6">
        <f>VLOOKUP($A5,Replications!$A:$K,MATCH(LEFT(AG$1,FIND(" ",AG$1)-1),Replications!$1:$1,0),FALSE)</f>
        <v>6.3E-3</v>
      </c>
      <c r="AH5" s="6">
        <f>VLOOKUP($A5,Replications!$A:$K,MATCH(Funds!AH$1,Replications!$1:$1,0),FALSE)</f>
        <v>4.5999999999999999E-2</v>
      </c>
      <c r="AI5" s="6">
        <f>VLOOKUP($A5,Replications!$A:$K,MATCH(LEFT(AI$1,FIND(" ",AI$1)-1),Replications!$1:$1,0),FALSE)</f>
        <v>3.9083333333333331E-2</v>
      </c>
      <c r="AJ5" s="6">
        <f>VLOOKUP($A5,'Activist Funds'!$A:$Z,MATCH(LEFT(AJ$1,FIND(" ",AJ$1)-1),'Activist Funds'!$1:$1,0),FALSE)</f>
        <v>8.9999999999999993E-3</v>
      </c>
      <c r="AK5" s="6">
        <f>VLOOKUP($A5,'Activist Funds'!$A:$Z,MATCH(LEFT(AK$1,FIND(" ",AK$1)-1),'Activist Funds'!$1:$1,0),FALSE)</f>
        <v>7.9000000000000001E-2</v>
      </c>
      <c r="AL5" s="6">
        <f>VLOOKUP($A5,'Activist Funds'!$A:$Z,MATCH(LEFT(AL$1,FIND(" ",AL$1)-1),'Activist Funds'!$1:$1,0),FALSE)</f>
        <v>0</v>
      </c>
      <c r="AM5" s="6">
        <f>VLOOKUP($A5,'Activist Funds'!$A:$Z,MATCH(LEFT(AM$1,FIND(" ",AM$1)-1),'Activist Funds'!$1:$1,0),FALSE)</f>
        <v>4.8800000000000003E-2</v>
      </c>
      <c r="AN5" s="6">
        <f>VLOOKUP($A5,'Activist Funds'!$A:$Z,MATCH(LEFT(AN$1,FIND(" ",AN$1)-1),'Activist Funds'!$1:$1,0),FALSE)</f>
        <v>3.85E-2</v>
      </c>
      <c r="AO5" s="6">
        <f>VLOOKUP($A5,'Activist Funds'!$A:$Z,MATCH(LEFT(AO$1,FIND(" ",AO$1)-1),'Activist Funds'!$1:$1,0),FALSE)</f>
        <v>2.75E-2</v>
      </c>
      <c r="AP5" s="6">
        <f>VLOOKUP($A5,'Activist Funds'!$A:$Z,MATCH(LEFT(AP$1,FIND(" ",AP$1)-1),'Activist Funds'!$1:$1,0),FALSE)</f>
        <v>8.9999999999999993E-3</v>
      </c>
      <c r="AQ5" s="6">
        <f t="shared" si="1"/>
        <v>-1.6600000000000004E-2</v>
      </c>
      <c r="AR5" s="6">
        <f t="shared" si="2"/>
        <v>-6.6999999999999976E-3</v>
      </c>
      <c r="AS5" s="6" t="e">
        <f t="shared" si="3"/>
        <v>#VALUE!</v>
      </c>
      <c r="AT5" s="6">
        <f t="shared" si="4"/>
        <v>2.3400000000000004E-2</v>
      </c>
      <c r="AU5" s="6">
        <f t="shared" si="5"/>
        <v>-1.2999999999999998E-2</v>
      </c>
      <c r="AV5" s="6">
        <f t="shared" si="6"/>
        <v>-1.2500000000000001E-2</v>
      </c>
      <c r="AW5" s="6">
        <f t="shared" si="0"/>
        <v>2.6999999999999993E-3</v>
      </c>
      <c r="AX5" s="6">
        <f>VLOOKUP($A5,Replications!$A:$KK,MATCH(LEFT(AX$1,FIND(" ",AX$1)-1),Replications!$1:$1,0),FALSE)</f>
        <v>5.6000000000000001E-2</v>
      </c>
      <c r="AY5" s="6" t="e">
        <f>VLOOKUP($A5,'New Manager'!$A:$Y,MATCH(Funds!AY$1,'New Manager'!$1:$1,0),FALSE)</f>
        <v>#N/A</v>
      </c>
      <c r="AZ5" s="6" t="e">
        <f t="shared" si="7"/>
        <v>#N/A</v>
      </c>
      <c r="BA5" s="6">
        <f>VLOOKUP($A5,'[1]Formated Data'!$A:$ZZ,MATCH(BA$1,'[1]Formated Data'!$1:$1,0),FALSE)</f>
        <v>2.2499999999999999E-2</v>
      </c>
      <c r="BB5" s="6">
        <f>VLOOKUP($A5,'[1]Formated Data'!$A:$ZZ,MATCH(BB$1,'[1]Formated Data'!$1:$1,0),FALSE)</f>
        <v>2.9999999999999997E-4</v>
      </c>
      <c r="BC5" s="6">
        <f>VLOOKUP($A5,'[1]Formated Data'!$A:$ZZ,MATCH(BC$1,'[1]Formated Data'!$1:$1,0),FALSE)</f>
        <v>9.4999999999999998E-3</v>
      </c>
      <c r="BD5" s="6">
        <f>VLOOKUP($A5,'[1]Formated Data'!$A:$ZZ,MATCH(BD$1,'[1]Formated Data'!$1:$1,0),FALSE)</f>
        <v>6.6E-3</v>
      </c>
      <c r="BE5" s="6">
        <f>VLOOKUP($A5,'[1]Formated Data'!$A:$ZZ,MATCH(BE$1,'[1]Formated Data'!$1:$1,0),FALSE)</f>
        <v>1.67E-2</v>
      </c>
      <c r="BF5" s="6">
        <f>VLOOKUP($A5,'[1]Formated Data'!$A:$ZZ,MATCH(BF$1,'[1]Formated Data'!$1:$1,0),FALSE)</f>
        <v>1.8100000000000002E-2</v>
      </c>
      <c r="BG5" s="6">
        <f>VLOOKUP($A5,'[1]Formated Data'!$A:$ZZ,MATCH(BG$1,'[1]Formated Data'!$1:$1,0),FALSE)</f>
        <v>3.4700000000000002E-2</v>
      </c>
      <c r="BH5" s="6">
        <f>VLOOKUP($A5,'[1]Formated Data'!$A:$ZZ,MATCH(BH$1,'[1]Formated Data'!$1:$1,0),FALSE)</f>
        <v>8.0000000000000002E-3</v>
      </c>
      <c r="BI5" s="6">
        <f>VLOOKUP($A5,'[1]Formated Data'!$A:$ZZ,MATCH(BI$1,'[1]Formated Data'!$1:$1,0),FALSE)</f>
        <v>-2.0999999999999999E-3</v>
      </c>
      <c r="BJ5" s="6">
        <f>VLOOKUP($A5,'[1]Formated Data'!$A:$ZZ,MATCH(BJ$1,'[1]Formated Data'!$1:$1,0),FALSE)</f>
        <v>3.0300000000000001E-2</v>
      </c>
      <c r="BK5" s="6">
        <f>VLOOKUP($A5,'[1]Formated Data'!$A:$ZZ,MATCH(BK$1,'[1]Formated Data'!$1:$1,0),FALSE)</f>
        <v>1.0800000000000001E-2</v>
      </c>
      <c r="BL5" s="6">
        <f>VLOOKUP($A5,'[1]Formated Data'!$A:$ZZ,MATCH(BL$1,'[1]Formated Data'!$1:$1,0),FALSE)</f>
        <v>4.0000000000000001E-3</v>
      </c>
      <c r="BM5" s="6">
        <f>VLOOKUP($A5,'[1]Formated Data'!$A:$ZZ,MATCH(BM$1,'[1]Formated Data'!$1:$1,0),FALSE)</f>
        <v>1.4E-2</v>
      </c>
      <c r="BN5" s="6">
        <f>VLOOKUP($A5,'[1]Formated Data'!$A:$ZZ,MATCH(BN$1,'[1]Formated Data'!$1:$1,0),FALSE)</f>
        <v>2.6700000000000002E-2</v>
      </c>
      <c r="BO5" s="6">
        <f>VLOOKUP($A5,'[1]Formated Data'!$A:$ZZ,MATCH(BO$1,'[1]Formated Data'!$1:$1,0),FALSE)</f>
        <v>7.9000000000000001E-2</v>
      </c>
      <c r="BP5" s="6">
        <f>VLOOKUP($A5,'[1]Formated Data'!$A:$ZZ,MATCH(BP$1,'[1]Formated Data'!$1:$1,0),FALSE)</f>
        <v>-6.8999999999999999E-3</v>
      </c>
      <c r="BQ5" s="6">
        <f>VLOOKUP($A5,'[1]Formated Data'!$A:$ZZ,MATCH(BQ$1,'[1]Formated Data'!$1:$1,0),FALSE)</f>
        <v>7.1000000000000004E-3</v>
      </c>
      <c r="BR5" s="6">
        <f>VLOOKUP($A5,'[1]Formated Data'!$A:$ZZ,MATCH(BR$1,'[1]Formated Data'!$1:$1,0),FALSE)</f>
        <v>1.9400000000000001E-2</v>
      </c>
      <c r="BS5" s="6">
        <f>VLOOKUP($A5,'[1]Formated Data'!$A:$ZZ,MATCH(BS$1,'[1]Formated Data'!$1:$1,0),FALSE)</f>
        <v>3.2000000000000001E-2</v>
      </c>
      <c r="BT5" s="6">
        <f>VLOOKUP($A5,'[1]Formated Data'!$A:$ZZ,MATCH(BT$1,'[1]Formated Data'!$1:$1,0),FALSE)</f>
        <v>1.8E-3</v>
      </c>
      <c r="BU5" s="6">
        <f>VLOOKUP($A5,'[1]Formated Data'!$A:$ZZ,MATCH(BU$1,'[1]Formated Data'!$1:$1,0),FALSE)</f>
        <v>5.8999999999999999E-3</v>
      </c>
      <c r="BV5" s="6">
        <f>VLOOKUP($A5,'[1]Formated Data'!$A:$ZZ,MATCH(BV$1,'[1]Formated Data'!$1:$1,0),FALSE)</f>
        <v>1.11E-2</v>
      </c>
      <c r="BW5" s="6">
        <f>VLOOKUP($A5,'New Manager'!$A:$B,MATCH(Funds!BW$1,'New Manager'!$1:$1,0),FALSE)</f>
        <v>1.4999999999999999E-2</v>
      </c>
      <c r="BX5" s="6">
        <f t="shared" si="8"/>
        <v>3.4450000000000001E-2</v>
      </c>
      <c r="BY5" s="6">
        <f t="shared" si="9"/>
        <v>2.5624999999999998E-2</v>
      </c>
      <c r="BZ5" s="6">
        <f>VLOOKUP($A5,Strategy3!$A:$Z,MATCH(Funds!BZ$1,Strategy3!$1:$1,0),FALSE)</f>
        <v>3.4200000000000001E-2</v>
      </c>
    </row>
    <row r="6" spans="1:78" x14ac:dyDescent="0.25">
      <c r="A6" s="4">
        <f t="shared" si="10"/>
        <v>41547</v>
      </c>
      <c r="D6" s="6" t="e">
        <f>VLOOKUP($A6,'Current Portfolio'!$A:$AR,MATCH(Funds!D$1,'Current Portfolio'!$1:$1,0),FALSE)</f>
        <v>#N/A</v>
      </c>
      <c r="E6" s="6" t="e">
        <f>VLOOKUP($A6,'Current Portfolio'!$A:$AR,MATCH(Funds!E$1,'Current Portfolio'!$1:$1,0),FALSE)</f>
        <v>#N/A</v>
      </c>
      <c r="F6" s="6" t="e">
        <f>VLOOKUP($A6,'Current Portfolio'!$A:$AR,MATCH(Funds!F$1,'Current Portfolio'!$1:$1,0),FALSE)</f>
        <v>#N/A</v>
      </c>
      <c r="G6" s="6" t="e">
        <f>VLOOKUP($A6,'Current Portfolio'!$A:$AR,MATCH(Funds!G$1,'Current Portfolio'!$1:$1,0),FALSE)</f>
        <v>#N/A</v>
      </c>
      <c r="H6" s="6" t="e">
        <f>VLOOKUP($A6,'Current Portfolio'!$A:$AR,MATCH(Funds!H$1,'Current Portfolio'!$1:$1,0),FALSE)</f>
        <v>#N/A</v>
      </c>
      <c r="I6" s="6" t="e">
        <f>VLOOKUP($A6,'Current Portfolio'!$A:$AR,MATCH(Funds!I$1,'Current Portfolio'!$1:$1,0),FALSE)</f>
        <v>#N/A</v>
      </c>
      <c r="J6" s="6" t="e">
        <f>VLOOKUP($A6,'Current Portfolio'!$A:$AR,MATCH(Funds!J$1,'Current Portfolio'!$1:$1,0),FALSE)</f>
        <v>#N/A</v>
      </c>
      <c r="K6" s="6" t="e">
        <f>VLOOKUP($A6,'Current Portfolio'!$A:$AR,MATCH(Funds!K$1,'Current Portfolio'!$1:$1,0),FALSE)</f>
        <v>#N/A</v>
      </c>
      <c r="L6" s="6" t="e">
        <f>VLOOKUP($A6,'Current Portfolio'!$A:$AR,MATCH(Funds!L$1,'Current Portfolio'!$1:$1,0),FALSE)</f>
        <v>#N/A</v>
      </c>
      <c r="M6" s="6" t="e">
        <f>VLOOKUP($A6,'Current Portfolio'!$A:$AR,MATCH(Funds!M$1,'Current Portfolio'!$1:$1,0),FALSE)</f>
        <v>#N/A</v>
      </c>
      <c r="N6" s="6" t="e">
        <f>VLOOKUP($A6,'Current Portfolio'!$A:$AR,MATCH(Funds!N$1,'Current Portfolio'!$1:$1,0),FALSE)</f>
        <v>#N/A</v>
      </c>
      <c r="O6" s="6" t="e">
        <f>VLOOKUP($A6,'Current Portfolio'!$A:$AR,MATCH(Funds!O$1,'Current Portfolio'!$1:$1,0),FALSE)</f>
        <v>#N/A</v>
      </c>
      <c r="P6" s="6" t="e">
        <f>VLOOKUP($A6,'Current Portfolio'!$A:$AR,MATCH(Funds!P$1,'Current Portfolio'!$1:$1,0),FALSE)</f>
        <v>#N/A</v>
      </c>
      <c r="Q6" s="6" t="e">
        <f>VLOOKUP($A6,'Current Portfolio'!$A:$AR,MATCH(Funds!Q$1,'Current Portfolio'!$1:$1,0),FALSE)</f>
        <v>#N/A</v>
      </c>
      <c r="R6" s="6" t="e">
        <f>VLOOKUP($A6,'Current Portfolio'!$A:$AR,MATCH(Funds!R$1,'Current Portfolio'!$1:$1,0),FALSE)</f>
        <v>#N/A</v>
      </c>
      <c r="S6" s="6" t="e">
        <f>VLOOKUP($A6,'Current Portfolio'!$A:$AR,MATCH(Funds!S$1,'Current Portfolio'!$1:$1,0),FALSE)</f>
        <v>#N/A</v>
      </c>
      <c r="T6" s="6" t="e">
        <f>VLOOKUP($A6,'Current Portfolio'!$A:$AR,MATCH(Funds!T$1,'Current Portfolio'!$1:$1,0),FALSE)</f>
        <v>#N/A</v>
      </c>
      <c r="U6" s="6" t="e">
        <f>VLOOKUP($A6,'Current Portfolio'!$A:$AR,MATCH(Funds!U$1,'Current Portfolio'!$1:$1,0),FALSE)</f>
        <v>#N/A</v>
      </c>
      <c r="V6" s="6" t="e">
        <f>VLOOKUP($A6,'Current Portfolio'!$A:$AR,MATCH(Funds!V$1,'Current Portfolio'!$1:$1,0),FALSE)</f>
        <v>#N/A</v>
      </c>
      <c r="W6" s="6" t="e">
        <f>VLOOKUP($A6,'Current Portfolio'!$A:$AR,MATCH(Funds!W$1,'Current Portfolio'!$1:$1,0),FALSE)</f>
        <v>#N/A</v>
      </c>
      <c r="X6" s="6" t="e">
        <f>VLOOKUP($A6,'Current Portfolio'!$A:$AR,MATCH(Funds!X$1,'Current Portfolio'!$1:$1,0),FALSE)</f>
        <v>#N/A</v>
      </c>
      <c r="Y6" s="6" t="e">
        <f>VLOOKUP(A6,[2]Returns!$A:$B,2,FALSE)</f>
        <v>#N/A</v>
      </c>
      <c r="Z6" s="6" t="e">
        <f>VLOOKUP($A6,[2]Returns!$A:$J,9,FALSE)/100</f>
        <v>#N/A</v>
      </c>
      <c r="AA6" s="6">
        <f>VLOOKUP($A6,Replications!$A:$K,MATCH(LEFT(AA$1,FIND(" ",AA$1)-1),Replications!$1:$1,0),FALSE)</f>
        <v>4.7100000000000003E-2</v>
      </c>
      <c r="AB6" s="6">
        <f>VLOOKUP($A6,Replications!$A:$K,MATCH(LEFT(AB$1,FIND(" ",AB$1)-1),Replications!$1:$1,0),FALSE)</f>
        <v>4.7000000000000002E-3</v>
      </c>
      <c r="AC6" s="6" t="str">
        <f>VLOOKUP($A6,Replications!$A:$K,MATCH(LEFT(AC$1,FIND(" ",AC$1)-1),Replications!$1:$1,0),FALSE)</f>
        <v/>
      </c>
      <c r="AD6" s="6">
        <f>VLOOKUP($A6,Replications!$A:$K,MATCH(LEFT(AD$1,FIND(" ",AD$1)-1),Replications!$1:$1,0),FALSE)</f>
        <v>7.6799999999999993E-2</v>
      </c>
      <c r="AE6" s="6">
        <f>VLOOKUP($A6,Replications!$A:$K,MATCH(LEFT(AE$1,FIND(" ",AE$1)-1),Replications!$1:$1,0),FALSE)</f>
        <v>4.3999999999999997E-2</v>
      </c>
      <c r="AF6" s="6">
        <f>VLOOKUP($A6,Replications!$A:$K,MATCH(LEFT(AF$1,FIND(" ",AF$1)-1),Replications!$1:$1,0),FALSE)</f>
        <v>5.0799999999999998E-2</v>
      </c>
      <c r="AG6" s="6">
        <f>VLOOKUP($A6,Replications!$A:$K,MATCH(LEFT(AG$1,FIND(" ",AG$1)-1),Replications!$1:$1,0),FALSE)</f>
        <v>7.1900000000000006E-2</v>
      </c>
      <c r="AH6" s="6">
        <f>VLOOKUP($A6,Replications!$A:$K,MATCH(Funds!AH$1,Replications!$1:$1,0),FALSE)</f>
        <v>3.1300000000000001E-2</v>
      </c>
      <c r="AI6" s="6">
        <f>VLOOKUP($A6,Replications!$A:$K,MATCH(LEFT(AI$1,FIND(" ",AI$1)-1),Replications!$1:$1,0),FALSE)</f>
        <v>4.9216666666666666E-2</v>
      </c>
      <c r="AJ6" s="6">
        <f>VLOOKUP($A6,'Activist Funds'!$A:$Z,MATCH(LEFT(AJ$1,FIND(" ",AJ$1)-1),'Activist Funds'!$1:$1,0),FALSE)</f>
        <v>3.2000000000000001E-2</v>
      </c>
      <c r="AK6" s="6">
        <f>VLOOKUP($A6,'Activist Funds'!$A:$Z,MATCH(LEFT(AK$1,FIND(" ",AK$1)-1),'Activist Funds'!$1:$1,0),FALSE)</f>
        <v>2.3999999999999998E-3</v>
      </c>
      <c r="AL6" s="6">
        <f>VLOOKUP($A6,'Activist Funds'!$A:$Z,MATCH(LEFT(AL$1,FIND(" ",AL$1)-1),'Activist Funds'!$1:$1,0),FALSE)</f>
        <v>0</v>
      </c>
      <c r="AM6" s="6">
        <f>VLOOKUP($A6,'Activist Funds'!$A:$Z,MATCH(LEFT(AM$1,FIND(" ",AM$1)-1),'Activist Funds'!$1:$1,0),FALSE)</f>
        <v>8.8099999999999998E-2</v>
      </c>
      <c r="AN6" s="6">
        <f>VLOOKUP($A6,'Activist Funds'!$A:$Z,MATCH(LEFT(AN$1,FIND(" ",AN$1)-1),'Activist Funds'!$1:$1,0),FALSE)</f>
        <v>4.5600000000000002E-2</v>
      </c>
      <c r="AO6" s="6">
        <f>VLOOKUP($A6,'Activist Funds'!$A:$Z,MATCH(LEFT(AO$1,FIND(" ",AO$1)-1),'Activist Funds'!$1:$1,0),FALSE)</f>
        <v>3.3599999999999998E-2</v>
      </c>
      <c r="AP6" s="6">
        <f>VLOOKUP($A6,'Activist Funds'!$A:$Z,MATCH(LEFT(AP$1,FIND(" ",AP$1)-1),'Activist Funds'!$1:$1,0),FALSE)</f>
        <v>4.6600000000000003E-2</v>
      </c>
      <c r="AQ6" s="6">
        <f t="shared" si="1"/>
        <v>-1.5100000000000002E-2</v>
      </c>
      <c r="AR6" s="6">
        <f t="shared" si="2"/>
        <v>-2.3000000000000004E-3</v>
      </c>
      <c r="AS6" s="6" t="e">
        <f t="shared" si="3"/>
        <v>#VALUE!</v>
      </c>
      <c r="AT6" s="6">
        <f t="shared" si="4"/>
        <v>1.1300000000000004E-2</v>
      </c>
      <c r="AU6" s="6">
        <f t="shared" si="5"/>
        <v>1.6000000000000042E-3</v>
      </c>
      <c r="AV6" s="6">
        <f t="shared" si="6"/>
        <v>-1.72E-2</v>
      </c>
      <c r="AW6" s="6">
        <f t="shared" si="0"/>
        <v>-2.5300000000000003E-2</v>
      </c>
      <c r="AX6" s="6">
        <f>VLOOKUP($A6,Replications!$A:$KK,MATCH(LEFT(AX$1,FIND(" ",AX$1)-1),Replications!$1:$1,0),FALSE)</f>
        <v>4.9700000000000001E-2</v>
      </c>
      <c r="AY6" s="6" t="e">
        <f>VLOOKUP($A6,'New Manager'!$A:$Y,MATCH(Funds!AY$1,'New Manager'!$1:$1,0),FALSE)</f>
        <v>#N/A</v>
      </c>
      <c r="AZ6" s="6" t="e">
        <f t="shared" si="7"/>
        <v>#N/A</v>
      </c>
      <c r="BA6" s="6">
        <f>VLOOKUP($A6,'[1]Formated Data'!$A:$ZZ,MATCH(BA$1,'[1]Formated Data'!$1:$1,0),FALSE)</f>
        <v>2.0899999999999998E-2</v>
      </c>
      <c r="BB6" s="6">
        <f>VLOOKUP($A6,'[1]Formated Data'!$A:$ZZ,MATCH(BB$1,'[1]Formated Data'!$1:$1,0),FALSE)</f>
        <v>-3.2000000000000002E-3</v>
      </c>
      <c r="BC6" s="6">
        <f>VLOOKUP($A6,'[1]Formated Data'!$A:$ZZ,MATCH(BC$1,'[1]Formated Data'!$1:$1,0),FALSE)</f>
        <v>5.5999999999999999E-3</v>
      </c>
      <c r="BD6" s="6">
        <f>VLOOKUP($A6,'[1]Formated Data'!$A:$ZZ,MATCH(BD$1,'[1]Formated Data'!$1:$1,0),FALSE)</f>
        <v>1.04E-2</v>
      </c>
      <c r="BE6" s="6">
        <f>VLOOKUP($A6,'[1]Formated Data'!$A:$ZZ,MATCH(BE$1,'[1]Formated Data'!$1:$1,0),FALSE)</f>
        <v>1.8700000000000001E-2</v>
      </c>
      <c r="BF6" s="6">
        <f>VLOOKUP($A6,'[1]Formated Data'!$A:$ZZ,MATCH(BF$1,'[1]Formated Data'!$1:$1,0),FALSE)</f>
        <v>1.5100000000000001E-2</v>
      </c>
      <c r="BG6" s="6">
        <f>VLOOKUP($A6,'[1]Formated Data'!$A:$ZZ,MATCH(BG$1,'[1]Formated Data'!$1:$1,0),FALSE)</f>
        <v>1.72E-2</v>
      </c>
      <c r="BH6" s="6">
        <f>VLOOKUP($A6,'[1]Formated Data'!$A:$ZZ,MATCH(BH$1,'[1]Formated Data'!$1:$1,0),FALSE)</f>
        <v>1.4E-2</v>
      </c>
      <c r="BI6" s="6">
        <f>VLOOKUP($A6,'[1]Formated Data'!$A:$ZZ,MATCH(BI$1,'[1]Formated Data'!$1:$1,0),FALSE)</f>
        <v>2.81E-2</v>
      </c>
      <c r="BJ6" s="6">
        <f>VLOOKUP($A6,'[1]Formated Data'!$A:$ZZ,MATCH(BJ$1,'[1]Formated Data'!$1:$1,0),FALSE)</f>
        <v>3.3700000000000001E-2</v>
      </c>
      <c r="BK6" s="6">
        <f>VLOOKUP($A6,'[1]Formated Data'!$A:$ZZ,MATCH(BK$1,'[1]Formated Data'!$1:$1,0),FALSE)</f>
        <v>7.1000000000000004E-3</v>
      </c>
      <c r="BL6" s="6">
        <f>VLOOKUP($A6,'[1]Formated Data'!$A:$ZZ,MATCH(BL$1,'[1]Formated Data'!$1:$1,0),FALSE)</f>
        <v>2.1000000000000001E-2</v>
      </c>
      <c r="BM6" s="6">
        <f>VLOOKUP($A6,'[1]Formated Data'!$A:$ZZ,MATCH(BM$1,'[1]Formated Data'!$1:$1,0),FALSE)</f>
        <v>1.2200000000000001E-2</v>
      </c>
      <c r="BN6" s="6">
        <f>VLOOKUP($A6,'[1]Formated Data'!$A:$ZZ,MATCH(BN$1,'[1]Formated Data'!$1:$1,0),FALSE)</f>
        <v>2.1000000000000001E-2</v>
      </c>
      <c r="BO6" s="6">
        <f>VLOOKUP($A6,'[1]Formated Data'!$A:$ZZ,MATCH(BO$1,'[1]Formated Data'!$1:$1,0),FALSE)</f>
        <v>2.3999999999999998E-3</v>
      </c>
      <c r="BP6" s="6">
        <f>VLOOKUP($A6,'[1]Formated Data'!$A:$ZZ,MATCH(BP$1,'[1]Formated Data'!$1:$1,0),FALSE)</f>
        <v>4.0000000000000002E-4</v>
      </c>
      <c r="BQ6" s="6">
        <f>VLOOKUP($A6,'[1]Formated Data'!$A:$ZZ,MATCH(BQ$1,'[1]Formated Data'!$1:$1,0),FALSE)</f>
        <v>3.5000000000000001E-3</v>
      </c>
      <c r="BR6" s="6">
        <f>VLOOKUP($A6,'[1]Formated Data'!$A:$ZZ,MATCH(BR$1,'[1]Formated Data'!$1:$1,0),FALSE)</f>
        <v>1.29E-2</v>
      </c>
      <c r="BS6" s="6">
        <f>VLOOKUP($A6,'[1]Formated Data'!$A:$ZZ,MATCH(BS$1,'[1]Formated Data'!$1:$1,0),FALSE)</f>
        <v>3.4700000000000002E-2</v>
      </c>
      <c r="BT6" s="6">
        <f>VLOOKUP($A6,'[1]Formated Data'!$A:$ZZ,MATCH(BT$1,'[1]Formated Data'!$1:$1,0),FALSE)</f>
        <v>1.1299999999999999E-2</v>
      </c>
      <c r="BU6" s="6">
        <f>VLOOKUP($A6,'[1]Formated Data'!$A:$ZZ,MATCH(BU$1,'[1]Formated Data'!$1:$1,0),FALSE)</f>
        <v>6.8999999999999999E-3</v>
      </c>
      <c r="BV6" s="6">
        <f>VLOOKUP($A6,'[1]Formated Data'!$A:$ZZ,MATCH(BV$1,'[1]Formated Data'!$1:$1,0),FALSE)</f>
        <v>1.89E-2</v>
      </c>
      <c r="BW6" s="6">
        <f>VLOOKUP($A6,'New Manager'!$A:$B,MATCH(Funds!BW$1,'New Manager'!$1:$1,0),FALSE)</f>
        <v>-1.38E-2</v>
      </c>
      <c r="BX6" s="6">
        <f t="shared" si="8"/>
        <v>5.4375000000000007E-2</v>
      </c>
      <c r="BY6" s="6">
        <f t="shared" si="9"/>
        <v>3.9849999999999997E-2</v>
      </c>
      <c r="BZ6" s="6">
        <f>VLOOKUP($A6,Strategy3!$A:$Z,MATCH(Funds!BZ$1,Strategy3!$1:$1,0),FALSE)</f>
        <v>5.4399999999999997E-2</v>
      </c>
    </row>
    <row r="7" spans="1:78" x14ac:dyDescent="0.25">
      <c r="A7" s="4">
        <f t="shared" si="10"/>
        <v>41517</v>
      </c>
      <c r="D7" s="6" t="e">
        <f>VLOOKUP($A7,'Current Portfolio'!$A:$AR,MATCH(Funds!D$1,'Current Portfolio'!$1:$1,0),FALSE)</f>
        <v>#N/A</v>
      </c>
      <c r="E7" s="6" t="e">
        <f>VLOOKUP($A7,'Current Portfolio'!$A:$AR,MATCH(Funds!E$1,'Current Portfolio'!$1:$1,0),FALSE)</f>
        <v>#N/A</v>
      </c>
      <c r="F7" s="6" t="e">
        <f>VLOOKUP($A7,'Current Portfolio'!$A:$AR,MATCH(Funds!F$1,'Current Portfolio'!$1:$1,0),FALSE)</f>
        <v>#N/A</v>
      </c>
      <c r="G7" s="6" t="e">
        <f>VLOOKUP($A7,'Current Portfolio'!$A:$AR,MATCH(Funds!G$1,'Current Portfolio'!$1:$1,0),FALSE)</f>
        <v>#N/A</v>
      </c>
      <c r="H7" s="6" t="e">
        <f>VLOOKUP($A7,'Current Portfolio'!$A:$AR,MATCH(Funds!H$1,'Current Portfolio'!$1:$1,0),FALSE)</f>
        <v>#N/A</v>
      </c>
      <c r="I7" s="6" t="e">
        <f>VLOOKUP($A7,'Current Portfolio'!$A:$AR,MATCH(Funds!I$1,'Current Portfolio'!$1:$1,0),FALSE)</f>
        <v>#N/A</v>
      </c>
      <c r="J7" s="6" t="e">
        <f>VLOOKUP($A7,'Current Portfolio'!$A:$AR,MATCH(Funds!J$1,'Current Portfolio'!$1:$1,0),FALSE)</f>
        <v>#N/A</v>
      </c>
      <c r="K7" s="6" t="e">
        <f>VLOOKUP($A7,'Current Portfolio'!$A:$AR,MATCH(Funds!K$1,'Current Portfolio'!$1:$1,0),FALSE)</f>
        <v>#N/A</v>
      </c>
      <c r="L7" s="6" t="e">
        <f>VLOOKUP($A7,'Current Portfolio'!$A:$AR,MATCH(Funds!L$1,'Current Portfolio'!$1:$1,0),FALSE)</f>
        <v>#N/A</v>
      </c>
      <c r="M7" s="6" t="e">
        <f>VLOOKUP($A7,'Current Portfolio'!$A:$AR,MATCH(Funds!M$1,'Current Portfolio'!$1:$1,0),FALSE)</f>
        <v>#N/A</v>
      </c>
      <c r="N7" s="6" t="e">
        <f>VLOOKUP($A7,'Current Portfolio'!$A:$AR,MATCH(Funds!N$1,'Current Portfolio'!$1:$1,0),FALSE)</f>
        <v>#N/A</v>
      </c>
      <c r="O7" s="6" t="e">
        <f>VLOOKUP($A7,'Current Portfolio'!$A:$AR,MATCH(Funds!O$1,'Current Portfolio'!$1:$1,0),FALSE)</f>
        <v>#N/A</v>
      </c>
      <c r="P7" s="6" t="e">
        <f>VLOOKUP($A7,'Current Portfolio'!$A:$AR,MATCH(Funds!P$1,'Current Portfolio'!$1:$1,0),FALSE)</f>
        <v>#N/A</v>
      </c>
      <c r="Q7" s="6" t="e">
        <f>VLOOKUP($A7,'Current Portfolio'!$A:$AR,MATCH(Funds!Q$1,'Current Portfolio'!$1:$1,0),FALSE)</f>
        <v>#N/A</v>
      </c>
      <c r="R7" s="6" t="e">
        <f>VLOOKUP($A7,'Current Portfolio'!$A:$AR,MATCH(Funds!R$1,'Current Portfolio'!$1:$1,0),FALSE)</f>
        <v>#N/A</v>
      </c>
      <c r="S7" s="6" t="e">
        <f>VLOOKUP($A7,'Current Portfolio'!$A:$AR,MATCH(Funds!S$1,'Current Portfolio'!$1:$1,0),FALSE)</f>
        <v>#N/A</v>
      </c>
      <c r="T7" s="6" t="e">
        <f>VLOOKUP($A7,'Current Portfolio'!$A:$AR,MATCH(Funds!T$1,'Current Portfolio'!$1:$1,0),FALSE)</f>
        <v>#N/A</v>
      </c>
      <c r="U7" s="6" t="e">
        <f>VLOOKUP($A7,'Current Portfolio'!$A:$AR,MATCH(Funds!U$1,'Current Portfolio'!$1:$1,0),FALSE)</f>
        <v>#N/A</v>
      </c>
      <c r="V7" s="6" t="e">
        <f>VLOOKUP($A7,'Current Portfolio'!$A:$AR,MATCH(Funds!V$1,'Current Portfolio'!$1:$1,0),FALSE)</f>
        <v>#N/A</v>
      </c>
      <c r="W7" s="6" t="e">
        <f>VLOOKUP($A7,'Current Portfolio'!$A:$AR,MATCH(Funds!W$1,'Current Portfolio'!$1:$1,0),FALSE)</f>
        <v>#N/A</v>
      </c>
      <c r="X7" s="6" t="e">
        <f>VLOOKUP($A7,'Current Portfolio'!$A:$AR,MATCH(Funds!X$1,'Current Portfolio'!$1:$1,0),FALSE)</f>
        <v>#N/A</v>
      </c>
      <c r="Y7" s="6" t="e">
        <f>VLOOKUP(A7,[2]Returns!$A:$B,2,FALSE)</f>
        <v>#N/A</v>
      </c>
      <c r="Z7" s="6" t="e">
        <f>VLOOKUP($A7,[2]Returns!$A:$J,9,FALSE)/100</f>
        <v>#N/A</v>
      </c>
      <c r="AA7" s="6">
        <f>VLOOKUP($A7,Replications!$A:$K,MATCH(LEFT(AA$1,FIND(" ",AA$1)-1),Replications!$1:$1,0),FALSE)</f>
        <v>-9.2999999999999992E-3</v>
      </c>
      <c r="AB7" s="6">
        <f>VLOOKUP($A7,Replications!$A:$K,MATCH(LEFT(AB$1,FIND(" ",AB$1)-1),Replications!$1:$1,0),FALSE)</f>
        <v>-4.3999999999999997E-2</v>
      </c>
      <c r="AC7" s="6">
        <f>VLOOKUP($A7,Replications!$A:$K,MATCH(LEFT(AC$1,FIND(" ",AC$1)-1),Replications!$1:$1,0),FALSE)</f>
        <v>-3.8899999999999997E-2</v>
      </c>
      <c r="AD7" s="6">
        <f>VLOOKUP($A7,Replications!$A:$K,MATCH(LEFT(AD$1,FIND(" ",AD$1)-1),Replications!$1:$1,0),FALSE)</f>
        <v>-5.3E-3</v>
      </c>
      <c r="AE7" s="6">
        <f>VLOOKUP($A7,Replications!$A:$K,MATCH(LEFT(AE$1,FIND(" ",AE$1)-1),Replications!$1:$1,0),FALSE)</f>
        <v>-1.32E-2</v>
      </c>
      <c r="AF7" s="6">
        <f>VLOOKUP($A7,Replications!$A:$K,MATCH(LEFT(AF$1,FIND(" ",AF$1)-1),Replications!$1:$1,0),FALSE)</f>
        <v>8.0000000000000002E-3</v>
      </c>
      <c r="AG7" s="6">
        <f>VLOOKUP($A7,Replications!$A:$K,MATCH(LEFT(AG$1,FIND(" ",AG$1)-1),Replications!$1:$1,0),FALSE)</f>
        <v>-6.7999999999999996E-3</v>
      </c>
      <c r="AH7" s="6">
        <f>VLOOKUP($A7,Replications!$A:$K,MATCH(Funds!AH$1,Replications!$1:$1,0),FALSE)</f>
        <v>-2.8899999999999999E-2</v>
      </c>
      <c r="AI7" s="6">
        <f>VLOOKUP($A7,Replications!$A:$K,MATCH(LEFT(AI$1,FIND(" ",AI$1)-1),Replications!$1:$1,0),FALSE)</f>
        <v>-1.5642857142857146E-2</v>
      </c>
      <c r="AJ7" s="6">
        <f>VLOOKUP($A7,'Activist Funds'!$A:$Z,MATCH(LEFT(AJ$1,FIND(" ",AJ$1)-1),'Activist Funds'!$1:$1,0),FALSE)</f>
        <v>-7.0000000000000001E-3</v>
      </c>
      <c r="AK7" s="6">
        <f>VLOOKUP($A7,'Activist Funds'!$A:$Z,MATCH(LEFT(AK$1,FIND(" ",AK$1)-1),'Activist Funds'!$1:$1,0),FALSE)</f>
        <v>-3.5499999999999997E-2</v>
      </c>
      <c r="AL7" s="6">
        <f>VLOOKUP($A7,'Activist Funds'!$A:$Z,MATCH(LEFT(AL$1,FIND(" ",AL$1)-1),'Activist Funds'!$1:$1,0),FALSE)</f>
        <v>0</v>
      </c>
      <c r="AM7" s="6">
        <f>VLOOKUP($A7,'Activist Funds'!$A:$Z,MATCH(LEFT(AM$1,FIND(" ",AM$1)-1),'Activist Funds'!$1:$1,0),FALSE)</f>
        <v>-2.69E-2</v>
      </c>
      <c r="AN7" s="6">
        <f>VLOOKUP($A7,'Activist Funds'!$A:$Z,MATCH(LEFT(AN$1,FIND(" ",AN$1)-1),'Activist Funds'!$1:$1,0),FALSE)</f>
        <v>4.0000000000000002E-4</v>
      </c>
      <c r="AO7" s="6">
        <f>VLOOKUP($A7,'Activist Funds'!$A:$Z,MATCH(LEFT(AO$1,FIND(" ",AO$1)-1),'Activist Funds'!$1:$1,0),FALSE)</f>
        <v>7.6E-3</v>
      </c>
      <c r="AP7" s="6">
        <f>VLOOKUP($A7,'Activist Funds'!$A:$Z,MATCH(LEFT(AP$1,FIND(" ",AP$1)-1),'Activist Funds'!$1:$1,0),FALSE)</f>
        <v>-3.8999999999999998E-3</v>
      </c>
      <c r="AQ7" s="6">
        <f t="shared" si="1"/>
        <v>2.2999999999999991E-3</v>
      </c>
      <c r="AR7" s="6">
        <f t="shared" si="2"/>
        <v>8.5000000000000006E-3</v>
      </c>
      <c r="AS7" s="6">
        <f t="shared" si="3"/>
        <v>3.8899999999999997E-2</v>
      </c>
      <c r="AT7" s="6">
        <f t="shared" si="4"/>
        <v>-2.1600000000000001E-2</v>
      </c>
      <c r="AU7" s="6">
        <f t="shared" si="5"/>
        <v>1.3599999999999999E-2</v>
      </c>
      <c r="AV7" s="6">
        <f t="shared" si="6"/>
        <v>-4.0000000000000018E-4</v>
      </c>
      <c r="AW7" s="6">
        <f t="shared" si="0"/>
        <v>2.8999999999999998E-3</v>
      </c>
      <c r="AX7" s="6">
        <f>VLOOKUP($A7,Replications!$A:$KK,MATCH(LEFT(AX$1,FIND(" ",AX$1)-1),Replications!$1:$1,0),FALSE)</f>
        <v>-3.0000000000000001E-3</v>
      </c>
      <c r="AY7" s="6" t="e">
        <f>VLOOKUP($A7,'New Manager'!$A:$Y,MATCH(Funds!AY$1,'New Manager'!$1:$1,0),FALSE)</f>
        <v>#N/A</v>
      </c>
      <c r="AZ7" s="6" t="e">
        <f t="shared" si="7"/>
        <v>#N/A</v>
      </c>
      <c r="BA7" s="6">
        <f>VLOOKUP($A7,'[1]Formated Data'!$A:$ZZ,MATCH(BA$1,'[1]Formated Data'!$1:$1,0),FALSE)</f>
        <v>3.0000000000000001E-3</v>
      </c>
      <c r="BB7" s="6">
        <f>VLOOKUP($A7,'[1]Formated Data'!$A:$ZZ,MATCH(BB$1,'[1]Formated Data'!$1:$1,0),FALSE)</f>
        <v>-2E-3</v>
      </c>
      <c r="BC7" s="6">
        <f>VLOOKUP($A7,'[1]Formated Data'!$A:$ZZ,MATCH(BC$1,'[1]Formated Data'!$1:$1,0),FALSE)</f>
        <v>2.5000000000000001E-3</v>
      </c>
      <c r="BD7" s="6">
        <f>VLOOKUP($A7,'[1]Formated Data'!$A:$ZZ,MATCH(BD$1,'[1]Formated Data'!$1:$1,0),FALSE)</f>
        <v>-6.6E-3</v>
      </c>
      <c r="BE7" s="6">
        <f>VLOOKUP($A7,'[1]Formated Data'!$A:$ZZ,MATCH(BE$1,'[1]Formated Data'!$1:$1,0),FALSE)</f>
        <v>-1.49E-2</v>
      </c>
      <c r="BF7" s="6">
        <f>VLOOKUP($A7,'[1]Formated Data'!$A:$ZZ,MATCH(BF$1,'[1]Formated Data'!$1:$1,0),FALSE)</f>
        <v>5.0000000000000001E-4</v>
      </c>
      <c r="BG7" s="6">
        <f>VLOOKUP($A7,'[1]Formated Data'!$A:$ZZ,MATCH(BG$1,'[1]Formated Data'!$1:$1,0),FALSE)</f>
        <v>-7.4999999999999997E-3</v>
      </c>
      <c r="BH7" s="6">
        <f>VLOOKUP($A7,'[1]Formated Data'!$A:$ZZ,MATCH(BH$1,'[1]Formated Data'!$1:$1,0),FALSE)</f>
        <v>-1.0999999999999999E-2</v>
      </c>
      <c r="BI7" s="6">
        <f>VLOOKUP($A7,'[1]Formated Data'!$A:$ZZ,MATCH(BI$1,'[1]Formated Data'!$1:$1,0),FALSE)</f>
        <v>1.3899999999999999E-2</v>
      </c>
      <c r="BJ7" s="6">
        <f>VLOOKUP($A7,'[1]Formated Data'!$A:$ZZ,MATCH(BJ$1,'[1]Formated Data'!$1:$1,0),FALSE)</f>
        <v>4.1000000000000003E-3</v>
      </c>
      <c r="BK7" s="6">
        <f>VLOOKUP($A7,'[1]Formated Data'!$A:$ZZ,MATCH(BK$1,'[1]Formated Data'!$1:$1,0),FALSE)</f>
        <v>5.4000000000000003E-3</v>
      </c>
      <c r="BL7" s="6">
        <f>VLOOKUP($A7,'[1]Formated Data'!$A:$ZZ,MATCH(BL$1,'[1]Formated Data'!$1:$1,0),FALSE)</f>
        <v>8.9999999999999993E-3</v>
      </c>
      <c r="BM7" s="6">
        <f>VLOOKUP($A7,'[1]Formated Data'!$A:$ZZ,MATCH(BM$1,'[1]Formated Data'!$1:$1,0),FALSE)</f>
        <v>-1.1000000000000001E-3</v>
      </c>
      <c r="BN7" s="6">
        <f>VLOOKUP($A7,'[1]Formated Data'!$A:$ZZ,MATCH(BN$1,'[1]Formated Data'!$1:$1,0),FALSE)</f>
        <v>-8.8999999999999999E-3</v>
      </c>
      <c r="BO7" s="6">
        <f>VLOOKUP($A7,'[1]Formated Data'!$A:$ZZ,MATCH(BO$1,'[1]Formated Data'!$1:$1,0),FALSE)</f>
        <v>-3.5499999999999997E-2</v>
      </c>
      <c r="BP7" s="6">
        <f>VLOOKUP($A7,'[1]Formated Data'!$A:$ZZ,MATCH(BP$1,'[1]Formated Data'!$1:$1,0),FALSE)</f>
        <v>-1.9099999999999999E-2</v>
      </c>
      <c r="BQ7" s="6">
        <f>VLOOKUP($A7,'[1]Formated Data'!$A:$ZZ,MATCH(BQ$1,'[1]Formated Data'!$1:$1,0),FALSE)</f>
        <v>3.3999999999999998E-3</v>
      </c>
      <c r="BR7" s="6">
        <f>VLOOKUP($A7,'[1]Formated Data'!$A:$ZZ,MATCH(BR$1,'[1]Formated Data'!$1:$1,0),FALSE)</f>
        <v>-2.6200000000000001E-2</v>
      </c>
      <c r="BS7" s="6">
        <f>VLOOKUP($A7,'[1]Formated Data'!$A:$ZZ,MATCH(BS$1,'[1]Formated Data'!$1:$1,0),FALSE)</f>
        <v>-3.7999999999999999E-2</v>
      </c>
      <c r="BT7" s="6">
        <f>VLOOKUP($A7,'[1]Formated Data'!$A:$ZZ,MATCH(BT$1,'[1]Formated Data'!$1:$1,0),FALSE)</f>
        <v>1.2200000000000001E-2</v>
      </c>
      <c r="BU7" s="6">
        <f>VLOOKUP($A7,'[1]Formated Data'!$A:$ZZ,MATCH(BU$1,'[1]Formated Data'!$1:$1,0),FALSE)</f>
        <v>1.1000000000000001E-3</v>
      </c>
      <c r="BV7" s="6">
        <f>VLOOKUP($A7,'[1]Formated Data'!$A:$ZZ,MATCH(BV$1,'[1]Formated Data'!$1:$1,0),FALSE)</f>
        <v>1.1999999999999999E-3</v>
      </c>
      <c r="BW7" s="6">
        <f>VLOOKUP($A7,'New Manager'!$A:$B,MATCH(Funds!BW$1,'New Manager'!$1:$1,0),FALSE)</f>
        <v>-8.43E-2</v>
      </c>
      <c r="BX7" s="6">
        <f t="shared" si="8"/>
        <v>-9.999999999999998E-4</v>
      </c>
      <c r="BY7" s="6">
        <f t="shared" si="9"/>
        <v>2.9249999999999996E-3</v>
      </c>
      <c r="BZ7" s="6">
        <f>VLOOKUP($A7,Strategy3!$A:$Z,MATCH(Funds!BZ$1,Strategy3!$1:$1,0),FALSE)</f>
        <v>-1.1999999999999999E-3</v>
      </c>
    </row>
    <row r="8" spans="1:78" x14ac:dyDescent="0.25">
      <c r="A8" s="4">
        <f t="shared" si="10"/>
        <v>41486</v>
      </c>
      <c r="D8" s="6" t="e">
        <f>VLOOKUP($A8,'Current Portfolio'!$A:$AR,MATCH(Funds!D$1,'Current Portfolio'!$1:$1,0),FALSE)</f>
        <v>#N/A</v>
      </c>
      <c r="E8" s="6" t="e">
        <f>VLOOKUP($A8,'Current Portfolio'!$A:$AR,MATCH(Funds!E$1,'Current Portfolio'!$1:$1,0),FALSE)</f>
        <v>#N/A</v>
      </c>
      <c r="F8" s="6" t="e">
        <f>VLOOKUP($A8,'Current Portfolio'!$A:$AR,MATCH(Funds!F$1,'Current Portfolio'!$1:$1,0),FALSE)</f>
        <v>#N/A</v>
      </c>
      <c r="G8" s="6" t="e">
        <f>VLOOKUP($A8,'Current Portfolio'!$A:$AR,MATCH(Funds!G$1,'Current Portfolio'!$1:$1,0),FALSE)</f>
        <v>#N/A</v>
      </c>
      <c r="H8" s="6" t="e">
        <f>VLOOKUP($A8,'Current Portfolio'!$A:$AR,MATCH(Funds!H$1,'Current Portfolio'!$1:$1,0),FALSE)</f>
        <v>#N/A</v>
      </c>
      <c r="I8" s="6" t="e">
        <f>VLOOKUP($A8,'Current Portfolio'!$A:$AR,MATCH(Funds!I$1,'Current Portfolio'!$1:$1,0),FALSE)</f>
        <v>#N/A</v>
      </c>
      <c r="J8" s="6" t="e">
        <f>VLOOKUP($A8,'Current Portfolio'!$A:$AR,MATCH(Funds!J$1,'Current Portfolio'!$1:$1,0),FALSE)</f>
        <v>#N/A</v>
      </c>
      <c r="K8" s="6" t="e">
        <f>VLOOKUP($A8,'Current Portfolio'!$A:$AR,MATCH(Funds!K$1,'Current Portfolio'!$1:$1,0),FALSE)</f>
        <v>#N/A</v>
      </c>
      <c r="L8" s="6" t="e">
        <f>VLOOKUP($A8,'Current Portfolio'!$A:$AR,MATCH(Funds!L$1,'Current Portfolio'!$1:$1,0),FALSE)</f>
        <v>#N/A</v>
      </c>
      <c r="M8" s="6" t="e">
        <f>VLOOKUP($A8,'Current Portfolio'!$A:$AR,MATCH(Funds!M$1,'Current Portfolio'!$1:$1,0),FALSE)</f>
        <v>#N/A</v>
      </c>
      <c r="N8" s="6" t="e">
        <f>VLOOKUP($A8,'Current Portfolio'!$A:$AR,MATCH(Funds!N$1,'Current Portfolio'!$1:$1,0),FALSE)</f>
        <v>#N/A</v>
      </c>
      <c r="O8" s="6" t="e">
        <f>VLOOKUP($A8,'Current Portfolio'!$A:$AR,MATCH(Funds!O$1,'Current Portfolio'!$1:$1,0),FALSE)</f>
        <v>#N/A</v>
      </c>
      <c r="P8" s="6" t="e">
        <f>VLOOKUP($A8,'Current Portfolio'!$A:$AR,MATCH(Funds!P$1,'Current Portfolio'!$1:$1,0),FALSE)</f>
        <v>#N/A</v>
      </c>
      <c r="Q8" s="6" t="e">
        <f>VLOOKUP($A8,'Current Portfolio'!$A:$AR,MATCH(Funds!Q$1,'Current Portfolio'!$1:$1,0),FALSE)</f>
        <v>#N/A</v>
      </c>
      <c r="R8" s="6" t="e">
        <f>VLOOKUP($A8,'Current Portfolio'!$A:$AR,MATCH(Funds!R$1,'Current Portfolio'!$1:$1,0),FALSE)</f>
        <v>#N/A</v>
      </c>
      <c r="S8" s="6" t="e">
        <f>VLOOKUP($A8,'Current Portfolio'!$A:$AR,MATCH(Funds!S$1,'Current Portfolio'!$1:$1,0),FALSE)</f>
        <v>#N/A</v>
      </c>
      <c r="T8" s="6" t="e">
        <f>VLOOKUP($A8,'Current Portfolio'!$A:$AR,MATCH(Funds!T$1,'Current Portfolio'!$1:$1,0),FALSE)</f>
        <v>#N/A</v>
      </c>
      <c r="U8" s="6" t="e">
        <f>VLOOKUP($A8,'Current Portfolio'!$A:$AR,MATCH(Funds!U$1,'Current Portfolio'!$1:$1,0),FALSE)</f>
        <v>#N/A</v>
      </c>
      <c r="V8" s="6" t="e">
        <f>VLOOKUP($A8,'Current Portfolio'!$A:$AR,MATCH(Funds!V$1,'Current Portfolio'!$1:$1,0),FALSE)</f>
        <v>#N/A</v>
      </c>
      <c r="W8" s="6" t="e">
        <f>VLOOKUP($A8,'Current Portfolio'!$A:$AR,MATCH(Funds!W$1,'Current Portfolio'!$1:$1,0),FALSE)</f>
        <v>#N/A</v>
      </c>
      <c r="X8" s="6" t="e">
        <f>VLOOKUP($A8,'Current Portfolio'!$A:$AR,MATCH(Funds!X$1,'Current Portfolio'!$1:$1,0),FALSE)</f>
        <v>#N/A</v>
      </c>
      <c r="Y8" s="6" t="e">
        <f>VLOOKUP(A8,[2]Returns!$A:$B,2,FALSE)</f>
        <v>#N/A</v>
      </c>
      <c r="Z8" s="6" t="e">
        <f>VLOOKUP($A8,[2]Returns!$A:$J,9,FALSE)/100</f>
        <v>#N/A</v>
      </c>
      <c r="AA8" s="6">
        <f>VLOOKUP($A8,Replications!$A:$K,MATCH(LEFT(AA$1,FIND(" ",AA$1)-1),Replications!$1:$1,0),FALSE)</f>
        <v>3.4099999999999998E-2</v>
      </c>
      <c r="AB8" s="6">
        <f>VLOOKUP($A8,Replications!$A:$K,MATCH(LEFT(AB$1,FIND(" ",AB$1)-1),Replications!$1:$1,0),FALSE)</f>
        <v>1.7000000000000001E-2</v>
      </c>
      <c r="AC8" s="6">
        <f>VLOOKUP($A8,Replications!$A:$K,MATCH(LEFT(AC$1,FIND(" ",AC$1)-1),Replications!$1:$1,0),FALSE)</f>
        <v>5.9700000000000003E-2</v>
      </c>
      <c r="AD8" s="6">
        <f>VLOOKUP($A8,Replications!$A:$K,MATCH(LEFT(AD$1,FIND(" ",AD$1)-1),Replications!$1:$1,0),FALSE)</f>
        <v>5.67E-2</v>
      </c>
      <c r="AE8" s="6">
        <f>VLOOKUP($A8,Replications!$A:$K,MATCH(LEFT(AE$1,FIND(" ",AE$1)-1),Replications!$1:$1,0),FALSE)</f>
        <v>9.6100000000000005E-2</v>
      </c>
      <c r="AF8" s="6">
        <f>VLOOKUP($A8,Replications!$A:$K,MATCH(LEFT(AF$1,FIND(" ",AF$1)-1),Replications!$1:$1,0),FALSE)</f>
        <v>2.3099999999999999E-2</v>
      </c>
      <c r="AG8" s="6">
        <f>VLOOKUP($A8,Replications!$A:$K,MATCH(LEFT(AG$1,FIND(" ",AG$1)-1),Replications!$1:$1,0),FALSE)</f>
        <v>8.7400000000000005E-2</v>
      </c>
      <c r="AH8" s="6">
        <f>VLOOKUP($A8,Replications!$A:$K,MATCH(Funds!AH$1,Replications!$1:$1,0),FALSE)</f>
        <v>5.0900000000000001E-2</v>
      </c>
      <c r="AI8" s="6">
        <f>VLOOKUP($A8,Replications!$A:$K,MATCH(LEFT(AI$1,FIND(" ",AI$1)-1),Replications!$1:$1,0),FALSE)</f>
        <v>5.3442857142857139E-2</v>
      </c>
      <c r="AJ8" s="6">
        <f>VLOOKUP($A8,'Activist Funds'!$A:$Z,MATCH(LEFT(AJ$1,FIND(" ",AJ$1)-1),'Activist Funds'!$1:$1,0),FALSE)</f>
        <v>1.1000000000000001E-2</v>
      </c>
      <c r="AK8" s="6">
        <f>VLOOKUP($A8,'Activist Funds'!$A:$Z,MATCH(LEFT(AK$1,FIND(" ",AK$1)-1),'Activist Funds'!$1:$1,0),FALSE)</f>
        <v>-2.1700000000000001E-2</v>
      </c>
      <c r="AL8" s="6">
        <f>VLOOKUP($A8,'Activist Funds'!$A:$Z,MATCH(LEFT(AL$1,FIND(" ",AL$1)-1),'Activist Funds'!$1:$1,0),FALSE)</f>
        <v>6.0700000000000004E-2</v>
      </c>
      <c r="AM8" s="6">
        <f>VLOOKUP($A8,'Activist Funds'!$A:$Z,MATCH(LEFT(AM$1,FIND(" ",AM$1)-1),'Activist Funds'!$1:$1,0),FALSE)</f>
        <v>6.5599999999999992E-2</v>
      </c>
      <c r="AN8" s="6">
        <f>VLOOKUP($A8,'Activist Funds'!$A:$Z,MATCH(LEFT(AN$1,FIND(" ",AN$1)-1),'Activist Funds'!$1:$1,0),FALSE)</f>
        <v>0.1109</v>
      </c>
      <c r="AO8" s="6">
        <f>VLOOKUP($A8,'Activist Funds'!$A:$Z,MATCH(LEFT(AO$1,FIND(" ",AO$1)-1),'Activist Funds'!$1:$1,0),FALSE)</f>
        <v>1.5800000000000002E-2</v>
      </c>
      <c r="AP8" s="6">
        <f>VLOOKUP($A8,'Activist Funds'!$A:$Z,MATCH(LEFT(AP$1,FIND(" ",AP$1)-1),'Activist Funds'!$1:$1,0),FALSE)</f>
        <v>4.6899999999999997E-2</v>
      </c>
      <c r="AQ8" s="6">
        <f t="shared" si="1"/>
        <v>-2.3099999999999996E-2</v>
      </c>
      <c r="AR8" s="6">
        <f t="shared" si="2"/>
        <v>-3.8699999999999998E-2</v>
      </c>
      <c r="AS8" s="6">
        <f t="shared" si="3"/>
        <v>1.0000000000000009E-3</v>
      </c>
      <c r="AT8" s="6">
        <f t="shared" si="4"/>
        <v>8.8999999999999913E-3</v>
      </c>
      <c r="AU8" s="6">
        <f t="shared" si="5"/>
        <v>1.4799999999999994E-2</v>
      </c>
      <c r="AV8" s="6">
        <f t="shared" si="6"/>
        <v>-7.2999999999999975E-3</v>
      </c>
      <c r="AW8" s="6">
        <f t="shared" si="0"/>
        <v>-4.0500000000000008E-2</v>
      </c>
      <c r="AX8" s="6">
        <f>VLOOKUP($A8,Replications!$A:$KK,MATCH(LEFT(AX$1,FIND(" ",AX$1)-1),Replications!$1:$1,0),FALSE)</f>
        <v>5.04E-2</v>
      </c>
      <c r="AY8" s="6" t="e">
        <f>VLOOKUP($A8,'New Manager'!$A:$Y,MATCH(Funds!AY$1,'New Manager'!$1:$1,0),FALSE)</f>
        <v>#N/A</v>
      </c>
      <c r="AZ8" s="6" t="e">
        <f t="shared" si="7"/>
        <v>#N/A</v>
      </c>
      <c r="BA8" s="6">
        <f>VLOOKUP($A8,'[1]Formated Data'!$A:$ZZ,MATCH(BA$1,'[1]Formated Data'!$1:$1,0),FALSE)</f>
        <v>1.7000000000000001E-2</v>
      </c>
      <c r="BB8" s="6">
        <f>VLOOKUP($A8,'[1]Formated Data'!$A:$ZZ,MATCH(BB$1,'[1]Formated Data'!$1:$1,0),FALSE)</f>
        <v>-1.55E-2</v>
      </c>
      <c r="BC8" s="6">
        <f>VLOOKUP($A8,'[1]Formated Data'!$A:$ZZ,MATCH(BC$1,'[1]Formated Data'!$1:$1,0),FALSE)</f>
        <v>6.1000000000000004E-3</v>
      </c>
      <c r="BD8" s="6">
        <f>VLOOKUP($A8,'[1]Formated Data'!$A:$ZZ,MATCH(BD$1,'[1]Formated Data'!$1:$1,0),FALSE)</f>
        <v>1.4500000000000001E-2</v>
      </c>
      <c r="BE8" s="6">
        <f>VLOOKUP($A8,'[1]Formated Data'!$A:$ZZ,MATCH(BE$1,'[1]Formated Data'!$1:$1,0),FALSE)</f>
        <v>1.2E-2</v>
      </c>
      <c r="BF8" s="6">
        <f>VLOOKUP($A8,'[1]Formated Data'!$A:$ZZ,MATCH(BF$1,'[1]Formated Data'!$1:$1,0),FALSE)</f>
        <v>1.03E-2</v>
      </c>
      <c r="BG8" s="6">
        <f>VLOOKUP($A8,'[1]Formated Data'!$A:$ZZ,MATCH(BG$1,'[1]Formated Data'!$1:$1,0),FALSE)</f>
        <v>2.3400000000000001E-2</v>
      </c>
      <c r="BH8" s="6">
        <f>VLOOKUP($A8,'[1]Formated Data'!$A:$ZZ,MATCH(BH$1,'[1]Formated Data'!$1:$1,0),FALSE)</f>
        <v>-2E-3</v>
      </c>
      <c r="BI8" s="6">
        <f>VLOOKUP($A8,'[1]Formated Data'!$A:$ZZ,MATCH(BI$1,'[1]Formated Data'!$1:$1,0),FALSE)</f>
        <v>1.1299999999999999E-2</v>
      </c>
      <c r="BJ8" s="6">
        <f>VLOOKUP($A8,'[1]Formated Data'!$A:$ZZ,MATCH(BJ$1,'[1]Formated Data'!$1:$1,0),FALSE)</f>
        <v>3.5900000000000001E-2</v>
      </c>
      <c r="BK8" s="6">
        <f>VLOOKUP($A8,'[1]Formated Data'!$A:$ZZ,MATCH(BK$1,'[1]Formated Data'!$1:$1,0),FALSE)</f>
        <v>8.0999999999999996E-3</v>
      </c>
      <c r="BL8" s="6">
        <f>VLOOKUP($A8,'[1]Formated Data'!$A:$ZZ,MATCH(BL$1,'[1]Formated Data'!$1:$1,0),FALSE)</f>
        <v>0.01</v>
      </c>
      <c r="BM8" s="6">
        <f>VLOOKUP($A8,'[1]Formated Data'!$A:$ZZ,MATCH(BM$1,'[1]Formated Data'!$1:$1,0),FALSE)</f>
        <v>1.4800000000000001E-2</v>
      </c>
      <c r="BN8" s="6">
        <f>VLOOKUP($A8,'[1]Formated Data'!$A:$ZZ,MATCH(BN$1,'[1]Formated Data'!$1:$1,0),FALSE)</f>
        <v>2.6700000000000002E-2</v>
      </c>
      <c r="BO8" s="6">
        <f>VLOOKUP($A8,'[1]Formated Data'!$A:$ZZ,MATCH(BO$1,'[1]Formated Data'!$1:$1,0),FALSE)</f>
        <v>-2.1700000000000001E-2</v>
      </c>
      <c r="BP8" s="6">
        <f>VLOOKUP($A8,'[1]Formated Data'!$A:$ZZ,MATCH(BP$1,'[1]Formated Data'!$1:$1,0),FALSE)</f>
        <v>-1.0200000000000001E-2</v>
      </c>
      <c r="BQ8" s="6">
        <f>VLOOKUP($A8,'[1]Formated Data'!$A:$ZZ,MATCH(BQ$1,'[1]Formated Data'!$1:$1,0),FALSE)</f>
        <v>1E-4</v>
      </c>
      <c r="BR8" s="6">
        <f>VLOOKUP($A8,'[1]Formated Data'!$A:$ZZ,MATCH(BR$1,'[1]Formated Data'!$1:$1,0),FALSE)</f>
        <v>1.83E-2</v>
      </c>
      <c r="BS8" s="6">
        <f>VLOOKUP($A8,'[1]Formated Data'!$A:$ZZ,MATCH(BS$1,'[1]Formated Data'!$1:$1,0),FALSE)</f>
        <v>-6.1000000000000004E-3</v>
      </c>
      <c r="BT8" s="6">
        <f>VLOOKUP($A8,'[1]Formated Data'!$A:$ZZ,MATCH(BT$1,'[1]Formated Data'!$1:$1,0),FALSE)</f>
        <v>1.17E-2</v>
      </c>
      <c r="BU8" s="6">
        <f>VLOOKUP($A8,'[1]Formated Data'!$A:$ZZ,MATCH(BU$1,'[1]Formated Data'!$1:$1,0),FALSE)</f>
        <v>2.0999999999999999E-3</v>
      </c>
      <c r="BV8" s="6">
        <f>VLOOKUP($A8,'[1]Formated Data'!$A:$ZZ,MATCH(BV$1,'[1]Formated Data'!$1:$1,0),FALSE)</f>
        <v>1.06E-2</v>
      </c>
      <c r="BW8" s="6">
        <f>VLOOKUP($A8,'New Manager'!$A:$B,MATCH(Funds!BW$1,'New Manager'!$1:$1,0),FALSE)</f>
        <v>8.900000000000001E-2</v>
      </c>
      <c r="BX8" s="6">
        <f t="shared" si="8"/>
        <v>5.7425000000000004E-2</v>
      </c>
      <c r="BY8" s="6">
        <f t="shared" si="9"/>
        <v>4.7350000000000003E-2</v>
      </c>
      <c r="BZ8" s="6">
        <f>VLOOKUP($A8,Strategy3!$A:$Z,MATCH(Funds!BZ$1,Strategy3!$1:$1,0),FALSE)</f>
        <v>5.7099999999999998E-2</v>
      </c>
    </row>
    <row r="9" spans="1:78" x14ac:dyDescent="0.25">
      <c r="A9" s="4">
        <f t="shared" si="10"/>
        <v>41455</v>
      </c>
      <c r="D9" s="6" t="e">
        <f>VLOOKUP($A9,'Current Portfolio'!$A:$AR,MATCH(Funds!D$1,'Current Portfolio'!$1:$1,0),FALSE)</f>
        <v>#N/A</v>
      </c>
      <c r="E9" s="6" t="e">
        <f>VLOOKUP($A9,'Current Portfolio'!$A:$AR,MATCH(Funds!E$1,'Current Portfolio'!$1:$1,0),FALSE)</f>
        <v>#N/A</v>
      </c>
      <c r="F9" s="6" t="e">
        <f>VLOOKUP($A9,'Current Portfolio'!$A:$AR,MATCH(Funds!F$1,'Current Portfolio'!$1:$1,0),FALSE)</f>
        <v>#N/A</v>
      </c>
      <c r="G9" s="6" t="e">
        <f>VLOOKUP($A9,'Current Portfolio'!$A:$AR,MATCH(Funds!G$1,'Current Portfolio'!$1:$1,0),FALSE)</f>
        <v>#N/A</v>
      </c>
      <c r="H9" s="6" t="e">
        <f>VLOOKUP($A9,'Current Portfolio'!$A:$AR,MATCH(Funds!H$1,'Current Portfolio'!$1:$1,0),FALSE)</f>
        <v>#N/A</v>
      </c>
      <c r="I9" s="6" t="e">
        <f>VLOOKUP($A9,'Current Portfolio'!$A:$AR,MATCH(Funds!I$1,'Current Portfolio'!$1:$1,0),FALSE)</f>
        <v>#N/A</v>
      </c>
      <c r="J9" s="6" t="e">
        <f>VLOOKUP($A9,'Current Portfolio'!$A:$AR,MATCH(Funds!J$1,'Current Portfolio'!$1:$1,0),FALSE)</f>
        <v>#N/A</v>
      </c>
      <c r="K9" s="6" t="e">
        <f>VLOOKUP($A9,'Current Portfolio'!$A:$AR,MATCH(Funds!K$1,'Current Portfolio'!$1:$1,0),FALSE)</f>
        <v>#N/A</v>
      </c>
      <c r="L9" s="6" t="e">
        <f>VLOOKUP($A9,'Current Portfolio'!$A:$AR,MATCH(Funds!L$1,'Current Portfolio'!$1:$1,0),FALSE)</f>
        <v>#N/A</v>
      </c>
      <c r="M9" s="6" t="e">
        <f>VLOOKUP($A9,'Current Portfolio'!$A:$AR,MATCH(Funds!M$1,'Current Portfolio'!$1:$1,0),FALSE)</f>
        <v>#N/A</v>
      </c>
      <c r="N9" s="6" t="e">
        <f>VLOOKUP($A9,'Current Portfolio'!$A:$AR,MATCH(Funds!N$1,'Current Portfolio'!$1:$1,0),FALSE)</f>
        <v>#N/A</v>
      </c>
      <c r="O9" s="6" t="e">
        <f>VLOOKUP($A9,'Current Portfolio'!$A:$AR,MATCH(Funds!O$1,'Current Portfolio'!$1:$1,0),FALSE)</f>
        <v>#N/A</v>
      </c>
      <c r="P9" s="6" t="e">
        <f>VLOOKUP($A9,'Current Portfolio'!$A:$AR,MATCH(Funds!P$1,'Current Portfolio'!$1:$1,0),FALSE)</f>
        <v>#N/A</v>
      </c>
      <c r="Q9" s="6" t="e">
        <f>VLOOKUP($A9,'Current Portfolio'!$A:$AR,MATCH(Funds!Q$1,'Current Portfolio'!$1:$1,0),FALSE)</f>
        <v>#N/A</v>
      </c>
      <c r="R9" s="6" t="e">
        <f>VLOOKUP($A9,'Current Portfolio'!$A:$AR,MATCH(Funds!R$1,'Current Portfolio'!$1:$1,0),FALSE)</f>
        <v>#N/A</v>
      </c>
      <c r="S9" s="6" t="e">
        <f>VLOOKUP($A9,'Current Portfolio'!$A:$AR,MATCH(Funds!S$1,'Current Portfolio'!$1:$1,0),FALSE)</f>
        <v>#N/A</v>
      </c>
      <c r="T9" s="6" t="e">
        <f>VLOOKUP($A9,'Current Portfolio'!$A:$AR,MATCH(Funds!T$1,'Current Portfolio'!$1:$1,0),FALSE)</f>
        <v>#N/A</v>
      </c>
      <c r="U9" s="6" t="e">
        <f>VLOOKUP($A9,'Current Portfolio'!$A:$AR,MATCH(Funds!U$1,'Current Portfolio'!$1:$1,0),FALSE)</f>
        <v>#N/A</v>
      </c>
      <c r="V9" s="6" t="e">
        <f>VLOOKUP($A9,'Current Portfolio'!$A:$AR,MATCH(Funds!V$1,'Current Portfolio'!$1:$1,0),FALSE)</f>
        <v>#N/A</v>
      </c>
      <c r="W9" s="6" t="e">
        <f>VLOOKUP($A9,'Current Portfolio'!$A:$AR,MATCH(Funds!W$1,'Current Portfolio'!$1:$1,0),FALSE)</f>
        <v>#N/A</v>
      </c>
      <c r="X9" s="6" t="e">
        <f>VLOOKUP($A9,'Current Portfolio'!$A:$AR,MATCH(Funds!X$1,'Current Portfolio'!$1:$1,0),FALSE)</f>
        <v>#N/A</v>
      </c>
      <c r="Y9" s="6">
        <f>VLOOKUP(A9,[2]Returns!$A:$B,2,FALSE)</f>
        <v>-1.43E-2</v>
      </c>
      <c r="Z9" s="6">
        <f>VLOOKUP($A9,[2]Returns!$A:$J,9,FALSE)/100</f>
        <v>-2.12E-2</v>
      </c>
      <c r="AA9" s="6">
        <f>VLOOKUP($A9,Replications!$A:$K,MATCH(LEFT(AA$1,FIND(" ",AA$1)-1),Replications!$1:$1,0),FALSE)</f>
        <v>-2.1600000000000001E-2</v>
      </c>
      <c r="AB9" s="6">
        <f>VLOOKUP($A9,Replications!$A:$K,MATCH(LEFT(AB$1,FIND(" ",AB$1)-1),Replications!$1:$1,0),FALSE)</f>
        <v>-2.5999999999999999E-2</v>
      </c>
      <c r="AC9" s="6">
        <f>VLOOKUP($A9,Replications!$A:$K,MATCH(LEFT(AC$1,FIND(" ",AC$1)-1),Replications!$1:$1,0),FALSE)</f>
        <v>-6.4999999999999997E-3</v>
      </c>
      <c r="AD9" s="6">
        <f>VLOOKUP($A9,Replications!$A:$K,MATCH(LEFT(AD$1,FIND(" ",AD$1)-1),Replications!$1:$1,0),FALSE)</f>
        <v>-1.78E-2</v>
      </c>
      <c r="AE9" s="6">
        <f>VLOOKUP($A9,Replications!$A:$K,MATCH(LEFT(AE$1,FIND(" ",AE$1)-1),Replications!$1:$1,0),FALSE)</f>
        <v>-2.01E-2</v>
      </c>
      <c r="AF9" s="6">
        <f>VLOOKUP($A9,Replications!$A:$K,MATCH(LEFT(AF$1,FIND(" ",AF$1)-1),Replications!$1:$1,0),FALSE)</f>
        <v>1.5E-3</v>
      </c>
      <c r="AG9" s="6">
        <f>VLOOKUP($A9,Replications!$A:$K,MATCH(LEFT(AG$1,FIND(" ",AG$1)-1),Replications!$1:$1,0),FALSE)</f>
        <v>-8.5000000000000006E-3</v>
      </c>
      <c r="AH9" s="6">
        <f>VLOOKUP($A9,Replications!$A:$K,MATCH(Funds!AH$1,Replications!$1:$1,0),FALSE)</f>
        <v>-1.34E-2</v>
      </c>
      <c r="AI9" s="6">
        <f>VLOOKUP($A9,Replications!$A:$K,MATCH(LEFT(AI$1,FIND(" ",AI$1)-1),Replications!$1:$1,0),FALSE)</f>
        <v>-1.4142857142857143E-2</v>
      </c>
      <c r="AJ9" s="6">
        <f>VLOOKUP($A9,'Activist Funds'!$A:$Z,MATCH(LEFT(AJ$1,FIND(" ",AJ$1)-1),'Activist Funds'!$1:$1,0),FALSE)</f>
        <v>-1.3000000000000001E-2</v>
      </c>
      <c r="AK9" s="6">
        <f>VLOOKUP($A9,'Activist Funds'!$A:$Z,MATCH(LEFT(AK$1,FIND(" ",AK$1)-1),'Activist Funds'!$1:$1,0),FALSE)</f>
        <v>-1.1299999999999999E-2</v>
      </c>
      <c r="AL9" s="6">
        <f>VLOOKUP($A9,'Activist Funds'!$A:$Z,MATCH(LEFT(AL$1,FIND(" ",AL$1)-1),'Activist Funds'!$1:$1,0),FALSE)</f>
        <v>-8.3000000000000001E-3</v>
      </c>
      <c r="AM9" s="6">
        <f>VLOOKUP($A9,'Activist Funds'!$A:$Z,MATCH(LEFT(AM$1,FIND(" ",AM$1)-1),'Activist Funds'!$1:$1,0),FALSE)</f>
        <v>-4.7699999999999992E-2</v>
      </c>
      <c r="AN9" s="6">
        <f>VLOOKUP($A9,'Activist Funds'!$A:$Z,MATCH(LEFT(AN$1,FIND(" ",AN$1)-1),'Activist Funds'!$1:$1,0),FALSE)</f>
        <v>-2.64E-2</v>
      </c>
      <c r="AO9" s="6">
        <f>VLOOKUP($A9,'Activist Funds'!$A:$Z,MATCH(LEFT(AO$1,FIND(" ",AO$1)-1),'Activist Funds'!$1:$1,0),FALSE)</f>
        <v>-2.5999999999999999E-3</v>
      </c>
      <c r="AP9" s="6">
        <f>VLOOKUP($A9,'Activist Funds'!$A:$Z,MATCH(LEFT(AP$1,FIND(" ",AP$1)-1),'Activist Funds'!$1:$1,0),FALSE)</f>
        <v>-1.6500000000000001E-2</v>
      </c>
      <c r="AQ9" s="6">
        <f t="shared" si="1"/>
        <v>8.6E-3</v>
      </c>
      <c r="AR9" s="6">
        <f t="shared" si="2"/>
        <v>1.47E-2</v>
      </c>
      <c r="AS9" s="6">
        <f t="shared" si="3"/>
        <v>-1.8000000000000004E-3</v>
      </c>
      <c r="AT9" s="6">
        <f t="shared" si="4"/>
        <v>-2.9899999999999993E-2</v>
      </c>
      <c r="AU9" s="6">
        <f t="shared" si="5"/>
        <v>-6.3E-3</v>
      </c>
      <c r="AV9" s="6">
        <f t="shared" si="6"/>
        <v>-4.0999999999999995E-3</v>
      </c>
      <c r="AW9" s="6">
        <f t="shared" si="0"/>
        <v>-8.0000000000000002E-3</v>
      </c>
      <c r="AX9" s="6">
        <f>VLOOKUP($A9,Replications!$A:$KK,MATCH(LEFT(AX$1,FIND(" ",AX$1)-1),Replications!$1:$1,0),FALSE)</f>
        <v>-1.9E-2</v>
      </c>
      <c r="AY9" s="6" t="e">
        <f>VLOOKUP($A9,'New Manager'!$A:$Y,MATCH(Funds!AY$1,'New Manager'!$1:$1,0),FALSE)</f>
        <v>#N/A</v>
      </c>
      <c r="AZ9" s="6" t="e">
        <f t="shared" si="7"/>
        <v>#N/A</v>
      </c>
      <c r="BA9" s="6">
        <f>VLOOKUP($A9,'[1]Formated Data'!$A:$ZZ,MATCH(BA$1,'[1]Formated Data'!$1:$1,0),FALSE)</f>
        <v>-4.7000000000000002E-3</v>
      </c>
      <c r="BB9" s="6">
        <f>VLOOKUP($A9,'[1]Formated Data'!$A:$ZZ,MATCH(BB$1,'[1]Formated Data'!$1:$1,0),FALSE)</f>
        <v>-1.89E-2</v>
      </c>
      <c r="BC9" s="6">
        <f>VLOOKUP($A9,'[1]Formated Data'!$A:$ZZ,MATCH(BC$1,'[1]Formated Data'!$1:$1,0),FALSE)</f>
        <v>-1.04E-2</v>
      </c>
      <c r="BD9" s="6">
        <f>VLOOKUP($A9,'[1]Formated Data'!$A:$ZZ,MATCH(BD$1,'[1]Formated Data'!$1:$1,0),FALSE)</f>
        <v>-1.72E-2</v>
      </c>
      <c r="BE9" s="6">
        <f>VLOOKUP($A9,'[1]Formated Data'!$A:$ZZ,MATCH(BE$1,'[1]Formated Data'!$1:$1,0),FALSE)</f>
        <v>5.0000000000000001E-4</v>
      </c>
      <c r="BF9" s="6">
        <f>VLOOKUP($A9,'[1]Formated Data'!$A:$ZZ,MATCH(BF$1,'[1]Formated Data'!$1:$1,0),FALSE)</f>
        <v>-4.0000000000000002E-4</v>
      </c>
      <c r="BG9" s="6">
        <f>VLOOKUP($A9,'[1]Formated Data'!$A:$ZZ,MATCH(BG$1,'[1]Formated Data'!$1:$1,0),FALSE)</f>
        <v>7.0000000000000001E-3</v>
      </c>
      <c r="BH9" s="6">
        <f>VLOOKUP($A9,'[1]Formated Data'!$A:$ZZ,MATCH(BH$1,'[1]Formated Data'!$1:$1,0),FALSE)</f>
        <v>-2.5999999999999999E-2</v>
      </c>
      <c r="BI9" s="6">
        <f>VLOOKUP($A9,'[1]Formated Data'!$A:$ZZ,MATCH(BI$1,'[1]Formated Data'!$1:$1,0),FALSE)</f>
        <v>-1.06E-2</v>
      </c>
      <c r="BJ9" s="6">
        <f>VLOOKUP($A9,'[1]Formated Data'!$A:$ZZ,MATCH(BJ$1,'[1]Formated Data'!$1:$1,0),FALSE)</f>
        <v>-2.1999999999999999E-2</v>
      </c>
      <c r="BK9" s="6">
        <f>VLOOKUP($A9,'[1]Formated Data'!$A:$ZZ,MATCH(BK$1,'[1]Formated Data'!$1:$1,0),FALSE)</f>
        <v>-6.1999999999999998E-3</v>
      </c>
      <c r="BL9" s="6">
        <f>VLOOKUP($A9,'[1]Formated Data'!$A:$ZZ,MATCH(BL$1,'[1]Formated Data'!$1:$1,0),FALSE)</f>
        <v>3.0000000000000001E-3</v>
      </c>
      <c r="BM9" s="6">
        <f>VLOOKUP($A9,'[1]Formated Data'!$A:$ZZ,MATCH(BM$1,'[1]Formated Data'!$1:$1,0),FALSE)</f>
        <v>-1.01E-2</v>
      </c>
      <c r="BN9" s="6">
        <f>VLOOKUP($A9,'[1]Formated Data'!$A:$ZZ,MATCH(BN$1,'[1]Formated Data'!$1:$1,0),FALSE)</f>
        <v>-1.7999999999999999E-2</v>
      </c>
      <c r="BO9" s="6">
        <f>VLOOKUP($A9,'[1]Formated Data'!$A:$ZZ,MATCH(BO$1,'[1]Formated Data'!$1:$1,0),FALSE)</f>
        <v>-1.1299999999999999E-2</v>
      </c>
      <c r="BP9" s="6">
        <f>VLOOKUP($A9,'[1]Formated Data'!$A:$ZZ,MATCH(BP$1,'[1]Formated Data'!$1:$1,0),FALSE)</f>
        <v>-2.9100000000000001E-2</v>
      </c>
      <c r="BQ9" s="6">
        <f>VLOOKUP($A9,'[1]Formated Data'!$A:$ZZ,MATCH(BQ$1,'[1]Formated Data'!$1:$1,0),FALSE)</f>
        <v>-2.3300000000000001E-2</v>
      </c>
      <c r="BR9" s="6">
        <f>VLOOKUP($A9,'[1]Formated Data'!$A:$ZZ,MATCH(BR$1,'[1]Formated Data'!$1:$1,0),FALSE)</f>
        <v>-6.1699999999999998E-2</v>
      </c>
      <c r="BS9" s="6">
        <f>VLOOKUP($A9,'[1]Formated Data'!$A:$ZZ,MATCH(BS$1,'[1]Formated Data'!$1:$1,0),FALSE)</f>
        <v>-1.77E-2</v>
      </c>
      <c r="BT9" s="6">
        <f>VLOOKUP($A9,'[1]Formated Data'!$A:$ZZ,MATCH(BT$1,'[1]Formated Data'!$1:$1,0),FALSE)</f>
        <v>-7.0000000000000001E-3</v>
      </c>
      <c r="BU9" s="6">
        <f>VLOOKUP($A9,'[1]Formated Data'!$A:$ZZ,MATCH(BU$1,'[1]Formated Data'!$1:$1,0),FALSE)</f>
        <v>-8.3999999999999995E-3</v>
      </c>
      <c r="BV9" s="6">
        <f>VLOOKUP($A9,'[1]Formated Data'!$A:$ZZ,MATCH(BV$1,'[1]Formated Data'!$1:$1,0),FALSE)</f>
        <v>-6.7999999999999996E-3</v>
      </c>
      <c r="BW9" s="6">
        <f>VLOOKUP($A9,'New Manager'!$A:$B,MATCH(Funds!BW$1,'New Manager'!$1:$1,0),FALSE)</f>
        <v>1.9E-3</v>
      </c>
      <c r="BX9" s="6">
        <f t="shared" si="8"/>
        <v>-6.3999999999999994E-3</v>
      </c>
      <c r="BY9" s="6">
        <f t="shared" si="9"/>
        <v>-1.2024999999999999E-2</v>
      </c>
      <c r="BZ9" s="6">
        <f>VLOOKUP($A9,Strategy3!$A:$Z,MATCH(Funds!BZ$1,Strategy3!$1:$1,0),FALSE)</f>
        <v>-6.4000000000000003E-3</v>
      </c>
    </row>
    <row r="10" spans="1:78" x14ac:dyDescent="0.25">
      <c r="A10" s="4">
        <f t="shared" si="10"/>
        <v>41425</v>
      </c>
      <c r="D10" s="6" t="e">
        <f>VLOOKUP($A10,'Current Portfolio'!$A:$AR,MATCH(Funds!D$1,'Current Portfolio'!$1:$1,0),FALSE)</f>
        <v>#N/A</v>
      </c>
      <c r="E10" s="6" t="e">
        <f>VLOOKUP($A10,'Current Portfolio'!$A:$AR,MATCH(Funds!E$1,'Current Portfolio'!$1:$1,0),FALSE)</f>
        <v>#N/A</v>
      </c>
      <c r="F10" s="6" t="e">
        <f>VLOOKUP($A10,'Current Portfolio'!$A:$AR,MATCH(Funds!F$1,'Current Portfolio'!$1:$1,0),FALSE)</f>
        <v>#N/A</v>
      </c>
      <c r="G10" s="6" t="e">
        <f>VLOOKUP($A10,'Current Portfolio'!$A:$AR,MATCH(Funds!G$1,'Current Portfolio'!$1:$1,0),FALSE)</f>
        <v>#N/A</v>
      </c>
      <c r="H10" s="6" t="e">
        <f>VLOOKUP($A10,'Current Portfolio'!$A:$AR,MATCH(Funds!H$1,'Current Portfolio'!$1:$1,0),FALSE)</f>
        <v>#N/A</v>
      </c>
      <c r="I10" s="6" t="e">
        <f>VLOOKUP($A10,'Current Portfolio'!$A:$AR,MATCH(Funds!I$1,'Current Portfolio'!$1:$1,0),FALSE)</f>
        <v>#N/A</v>
      </c>
      <c r="J10" s="6" t="e">
        <f>VLOOKUP($A10,'Current Portfolio'!$A:$AR,MATCH(Funds!J$1,'Current Portfolio'!$1:$1,0),FALSE)</f>
        <v>#N/A</v>
      </c>
      <c r="K10" s="6" t="e">
        <f>VLOOKUP($A10,'Current Portfolio'!$A:$AR,MATCH(Funds!K$1,'Current Portfolio'!$1:$1,0),FALSE)</f>
        <v>#N/A</v>
      </c>
      <c r="L10" s="6" t="e">
        <f>VLOOKUP($A10,'Current Portfolio'!$A:$AR,MATCH(Funds!L$1,'Current Portfolio'!$1:$1,0),FALSE)</f>
        <v>#N/A</v>
      </c>
      <c r="M10" s="6" t="e">
        <f>VLOOKUP($A10,'Current Portfolio'!$A:$AR,MATCH(Funds!M$1,'Current Portfolio'!$1:$1,0),FALSE)</f>
        <v>#N/A</v>
      </c>
      <c r="N10" s="6" t="e">
        <f>VLOOKUP($A10,'Current Portfolio'!$A:$AR,MATCH(Funds!N$1,'Current Portfolio'!$1:$1,0),FALSE)</f>
        <v>#N/A</v>
      </c>
      <c r="O10" s="6" t="e">
        <f>VLOOKUP($A10,'Current Portfolio'!$A:$AR,MATCH(Funds!O$1,'Current Portfolio'!$1:$1,0),FALSE)</f>
        <v>#N/A</v>
      </c>
      <c r="P10" s="6" t="e">
        <f>VLOOKUP($A10,'Current Portfolio'!$A:$AR,MATCH(Funds!P$1,'Current Portfolio'!$1:$1,0),FALSE)</f>
        <v>#N/A</v>
      </c>
      <c r="Q10" s="6" t="e">
        <f>VLOOKUP($A10,'Current Portfolio'!$A:$AR,MATCH(Funds!Q$1,'Current Portfolio'!$1:$1,0),FALSE)</f>
        <v>#N/A</v>
      </c>
      <c r="R10" s="6" t="e">
        <f>VLOOKUP($A10,'Current Portfolio'!$A:$AR,MATCH(Funds!R$1,'Current Portfolio'!$1:$1,0),FALSE)</f>
        <v>#N/A</v>
      </c>
      <c r="S10" s="6" t="e">
        <f>VLOOKUP($A10,'Current Portfolio'!$A:$AR,MATCH(Funds!S$1,'Current Portfolio'!$1:$1,0),FALSE)</f>
        <v>#N/A</v>
      </c>
      <c r="T10" s="6" t="e">
        <f>VLOOKUP($A10,'Current Portfolio'!$A:$AR,MATCH(Funds!T$1,'Current Portfolio'!$1:$1,0),FALSE)</f>
        <v>#N/A</v>
      </c>
      <c r="U10" s="6" t="e">
        <f>VLOOKUP($A10,'Current Portfolio'!$A:$AR,MATCH(Funds!U$1,'Current Portfolio'!$1:$1,0),FALSE)</f>
        <v>#N/A</v>
      </c>
      <c r="V10" s="6" t="e">
        <f>VLOOKUP($A10,'Current Portfolio'!$A:$AR,MATCH(Funds!V$1,'Current Portfolio'!$1:$1,0),FALSE)</f>
        <v>#N/A</v>
      </c>
      <c r="W10" s="6" t="e">
        <f>VLOOKUP($A10,'Current Portfolio'!$A:$AR,MATCH(Funds!W$1,'Current Portfolio'!$1:$1,0),FALSE)</f>
        <v>#N/A</v>
      </c>
      <c r="X10" s="6" t="e">
        <f>VLOOKUP($A10,'Current Portfolio'!$A:$AR,MATCH(Funds!X$1,'Current Portfolio'!$1:$1,0),FALSE)</f>
        <v>#N/A</v>
      </c>
      <c r="Y10" s="6">
        <f>VLOOKUP(A10,[2]Returns!$A:$B,2,FALSE)</f>
        <v>-1.5E-3</v>
      </c>
      <c r="Z10" s="6">
        <f>VLOOKUP($A10,[2]Returns!$A:$J,9,FALSE)/100</f>
        <v>-1.1399999999999999E-2</v>
      </c>
      <c r="AA10" s="6">
        <f>VLOOKUP($A10,Replications!$A:$K,MATCH(LEFT(AA$1,FIND(" ",AA$1)-1),Replications!$1:$1,0),FALSE)</f>
        <v>2.4400000000000002E-2</v>
      </c>
      <c r="AB10" s="6">
        <f>VLOOKUP($A10,Replications!$A:$K,MATCH(LEFT(AB$1,FIND(" ",AB$1)-1),Replications!$1:$1,0),FALSE)</f>
        <v>1.09E-2</v>
      </c>
      <c r="AC10" s="6">
        <f>VLOOKUP($A10,Replications!$A:$K,MATCH(LEFT(AC$1,FIND(" ",AC$1)-1),Replications!$1:$1,0),FALSE)</f>
        <v>4.7500000000000001E-2</v>
      </c>
      <c r="AD10" s="6">
        <f>VLOOKUP($A10,Replications!$A:$K,MATCH(LEFT(AD$1,FIND(" ",AD$1)-1),Replications!$1:$1,0),FALSE)</f>
        <v>3.3500000000000002E-2</v>
      </c>
      <c r="AE10" s="6">
        <f>VLOOKUP($A10,Replications!$A:$K,MATCH(LEFT(AE$1,FIND(" ",AE$1)-1),Replications!$1:$1,0),FALSE)</f>
        <v>5.4199999999999998E-2</v>
      </c>
      <c r="AF10" s="6">
        <f>VLOOKUP($A10,Replications!$A:$K,MATCH(LEFT(AF$1,FIND(" ",AF$1)-1),Replications!$1:$1,0),FALSE)</f>
        <v>3.1600000000000003E-2</v>
      </c>
      <c r="AG10" s="6">
        <f>VLOOKUP($A10,Replications!$A:$K,MATCH(LEFT(AG$1,FIND(" ",AG$1)-1),Replications!$1:$1,0),FALSE)</f>
        <v>3.8899999999999997E-2</v>
      </c>
      <c r="AH10" s="6">
        <f>VLOOKUP($A10,Replications!$A:$K,MATCH(Funds!AH$1,Replications!$1:$1,0),FALSE)</f>
        <v>2.35E-2</v>
      </c>
      <c r="AI10" s="6">
        <f>VLOOKUP($A10,Replications!$A:$K,MATCH(LEFT(AI$1,FIND(" ",AI$1)-1),Replications!$1:$1,0),FALSE)</f>
        <v>3.4428571428571426E-2</v>
      </c>
      <c r="AJ10" s="6">
        <f>VLOOKUP($A10,'Activist Funds'!$A:$Z,MATCH(LEFT(AJ$1,FIND(" ",AJ$1)-1),'Activist Funds'!$1:$1,0),FALSE)</f>
        <v>4.4000000000000004E-2</v>
      </c>
      <c r="AK10" s="6">
        <f>VLOOKUP($A10,'Activist Funds'!$A:$Z,MATCH(LEFT(AK$1,FIND(" ",AK$1)-1),'Activist Funds'!$1:$1,0),FALSE)</f>
        <v>4.5000000000000005E-3</v>
      </c>
      <c r="AL10" s="6">
        <f>VLOOKUP($A10,'Activist Funds'!$A:$Z,MATCH(LEFT(AL$1,FIND(" ",AL$1)-1),'Activist Funds'!$1:$1,0),FALSE)</f>
        <v>6.3600000000000004E-2</v>
      </c>
      <c r="AM10" s="6">
        <f>VLOOKUP($A10,'Activist Funds'!$A:$Z,MATCH(LEFT(AM$1,FIND(" ",AM$1)-1),'Activist Funds'!$1:$1,0),FALSE)</f>
        <v>4.0500000000000001E-2</v>
      </c>
      <c r="AN10" s="6">
        <f>VLOOKUP($A10,'Activist Funds'!$A:$Z,MATCH(LEFT(AN$1,FIND(" ",AN$1)-1),'Activist Funds'!$1:$1,0),FALSE)</f>
        <v>1.44E-2</v>
      </c>
      <c r="AO10" s="6">
        <f>VLOOKUP($A10,'Activist Funds'!$A:$Z,MATCH(LEFT(AO$1,FIND(" ",AO$1)-1),'Activist Funds'!$1:$1,0),FALSE)</f>
        <v>2.4E-2</v>
      </c>
      <c r="AP10" s="6">
        <f>VLOOKUP($A10,'Activist Funds'!$A:$Z,MATCH(LEFT(AP$1,FIND(" ",AP$1)-1),'Activist Funds'!$1:$1,0),FALSE)</f>
        <v>1.95E-2</v>
      </c>
      <c r="AQ10" s="6">
        <f t="shared" si="1"/>
        <v>1.9600000000000003E-2</v>
      </c>
      <c r="AR10" s="6">
        <f t="shared" si="2"/>
        <v>-6.3999999999999994E-3</v>
      </c>
      <c r="AS10" s="6">
        <f t="shared" si="3"/>
        <v>1.6100000000000003E-2</v>
      </c>
      <c r="AT10" s="6">
        <f t="shared" si="4"/>
        <v>6.9999999999999993E-3</v>
      </c>
      <c r="AU10" s="6">
        <f t="shared" si="5"/>
        <v>-3.9800000000000002E-2</v>
      </c>
      <c r="AV10" s="6">
        <f t="shared" si="6"/>
        <v>-7.6000000000000026E-3</v>
      </c>
      <c r="AW10" s="6">
        <f t="shared" si="0"/>
        <v>-1.9399999999999997E-2</v>
      </c>
      <c r="AX10" s="6">
        <f>VLOOKUP($A10,Replications!$A:$KK,MATCH(LEFT(AX$1,FIND(" ",AX$1)-1),Replications!$1:$1,0),FALSE)</f>
        <v>2.0400000000000001E-2</v>
      </c>
      <c r="AY10" s="6" t="e">
        <f>VLOOKUP($A10,'New Manager'!$A:$Y,MATCH(Funds!AY$1,'New Manager'!$1:$1,0),FALSE)</f>
        <v>#N/A</v>
      </c>
      <c r="AZ10" s="6" t="e">
        <f t="shared" si="7"/>
        <v>#N/A</v>
      </c>
      <c r="BA10" s="6">
        <f>VLOOKUP($A10,'[1]Formated Data'!$A:$ZZ,MATCH(BA$1,'[1]Formated Data'!$1:$1,0),FALSE)</f>
        <v>4.1700000000000001E-2</v>
      </c>
      <c r="BB10" s="6">
        <f>VLOOKUP($A10,'[1]Formated Data'!$A:$ZZ,MATCH(BB$1,'[1]Formated Data'!$1:$1,0),FALSE)</f>
        <v>2.5399999999999999E-2</v>
      </c>
      <c r="BC10" s="6">
        <f>VLOOKUP($A10,'[1]Formated Data'!$A:$ZZ,MATCH(BC$1,'[1]Formated Data'!$1:$1,0),FALSE)</f>
        <v>1.9800000000000002E-2</v>
      </c>
      <c r="BD10" s="6">
        <f>VLOOKUP($A10,'[1]Formated Data'!$A:$ZZ,MATCH(BD$1,'[1]Formated Data'!$1:$1,0),FALSE)</f>
        <v>3.5999999999999999E-3</v>
      </c>
      <c r="BE10" s="6">
        <f>VLOOKUP($A10,'[1]Formated Data'!$A:$ZZ,MATCH(BE$1,'[1]Formated Data'!$1:$1,0),FALSE)</f>
        <v>7.7999999999999996E-3</v>
      </c>
      <c r="BF10" s="6">
        <f>VLOOKUP($A10,'[1]Formated Data'!$A:$ZZ,MATCH(BF$1,'[1]Formated Data'!$1:$1,0),FALSE)</f>
        <v>4.4999999999999997E-3</v>
      </c>
      <c r="BG10" s="6">
        <f>VLOOKUP($A10,'[1]Formated Data'!$A:$ZZ,MATCH(BG$1,'[1]Formated Data'!$1:$1,0),FALSE)</f>
        <v>7.9899999999999999E-2</v>
      </c>
      <c r="BH10" s="6">
        <f>VLOOKUP($A10,'[1]Formated Data'!$A:$ZZ,MATCH(BH$1,'[1]Formated Data'!$1:$1,0),FALSE)</f>
        <v>1.4E-2</v>
      </c>
      <c r="BI10" s="6">
        <f>VLOOKUP($A10,'[1]Formated Data'!$A:$ZZ,MATCH(BI$1,'[1]Formated Data'!$1:$1,0),FALSE)</f>
        <v>2.4E-2</v>
      </c>
      <c r="BJ10" s="6">
        <f>VLOOKUP($A10,'[1]Formated Data'!$A:$ZZ,MATCH(BJ$1,'[1]Formated Data'!$1:$1,0),FALSE)</f>
        <v>3.5999999999999997E-2</v>
      </c>
      <c r="BK10" s="6">
        <f>VLOOKUP($A10,'[1]Formated Data'!$A:$ZZ,MATCH(BK$1,'[1]Formated Data'!$1:$1,0),FALSE)</f>
        <v>1.37E-2</v>
      </c>
      <c r="BL10" s="6">
        <f>VLOOKUP($A10,'[1]Formated Data'!$A:$ZZ,MATCH(BL$1,'[1]Formated Data'!$1:$1,0),FALSE)</f>
        <v>1.0999999999999999E-2</v>
      </c>
      <c r="BM10" s="6">
        <f>VLOOKUP($A10,'[1]Formated Data'!$A:$ZZ,MATCH(BM$1,'[1]Formated Data'!$1:$1,0),FALSE)</f>
        <v>2.1100000000000001E-2</v>
      </c>
      <c r="BN10" s="6">
        <f>VLOOKUP($A10,'[1]Formated Data'!$A:$ZZ,MATCH(BN$1,'[1]Formated Data'!$1:$1,0),FALSE)</f>
        <v>1.52E-2</v>
      </c>
      <c r="BO10" s="6">
        <f>VLOOKUP($A10,'[1]Formated Data'!$A:$ZZ,MATCH(BO$1,'[1]Formated Data'!$1:$1,0),FALSE)</f>
        <v>4.4999999999999997E-3</v>
      </c>
      <c r="BP10" s="6">
        <f>VLOOKUP($A10,'[1]Formated Data'!$A:$ZZ,MATCH(BP$1,'[1]Formated Data'!$1:$1,0),FALSE)</f>
        <v>-8.0000000000000004E-4</v>
      </c>
      <c r="BQ10" s="6">
        <f>VLOOKUP($A10,'[1]Formated Data'!$A:$ZZ,MATCH(BQ$1,'[1]Formated Data'!$1:$1,0),FALSE)</f>
        <v>-5.4999999999999997E-3</v>
      </c>
      <c r="BR10" s="6">
        <f>VLOOKUP($A10,'[1]Formated Data'!$A:$ZZ,MATCH(BR$1,'[1]Formated Data'!$1:$1,0),FALSE)</f>
        <v>-5.5300000000000002E-2</v>
      </c>
      <c r="BS10" s="6">
        <f>VLOOKUP($A10,'[1]Formated Data'!$A:$ZZ,MATCH(BS$1,'[1]Formated Data'!$1:$1,0),FALSE)</f>
        <v>-2.4E-2</v>
      </c>
      <c r="BT10" s="6">
        <f>VLOOKUP($A10,'[1]Formated Data'!$A:$ZZ,MATCH(BT$1,'[1]Formated Data'!$1:$1,0),FALSE)</f>
        <v>1.2800000000000001E-2</v>
      </c>
      <c r="BU10" s="6">
        <f>VLOOKUP($A10,'[1]Formated Data'!$A:$ZZ,MATCH(BU$1,'[1]Formated Data'!$1:$1,0),FALSE)</f>
        <v>2.0799999999999999E-2</v>
      </c>
      <c r="BV10" s="6">
        <f>VLOOKUP($A10,'[1]Formated Data'!$A:$ZZ,MATCH(BV$1,'[1]Formated Data'!$1:$1,0),FALSE)</f>
        <v>1.2999999999999999E-2</v>
      </c>
      <c r="BW10" s="6">
        <f>VLOOKUP($A10,'New Manager'!$A:$B,MATCH(Funds!BW$1,'New Manager'!$1:$1,0),FALSE)</f>
        <v>0.2132</v>
      </c>
      <c r="BX10" s="6">
        <f t="shared" si="8"/>
        <v>3.9074999999999999E-2</v>
      </c>
      <c r="BY10" s="6">
        <f t="shared" si="9"/>
        <v>2.0475E-2</v>
      </c>
      <c r="BZ10" s="6">
        <f>VLOOKUP($A10,Strategy3!$A:$Z,MATCH(Funds!BZ$1,Strategy3!$1:$1,0),FALSE)</f>
        <v>3.9E-2</v>
      </c>
    </row>
    <row r="11" spans="1:78" x14ac:dyDescent="0.25">
      <c r="A11" s="4">
        <f t="shared" si="10"/>
        <v>41394</v>
      </c>
      <c r="D11" s="6">
        <f>VLOOKUP($A11,'Current Portfolio'!$A:$AR,MATCH(Funds!D$1,'Current Portfolio'!$1:$1,0),FALSE)</f>
        <v>1.7999999999999999E-2</v>
      </c>
      <c r="E11" s="6">
        <f>VLOOKUP($A11,'Current Portfolio'!$A:$AR,MATCH(Funds!E$1,'Current Portfolio'!$1:$1,0),FALSE)</f>
        <v>1.5299999999999999E-2</v>
      </c>
      <c r="F11" s="6">
        <f>VLOOKUP($A11,'Current Portfolio'!$A:$AR,MATCH(Funds!F$1,'Current Portfolio'!$1:$1,0),FALSE)</f>
        <v>1.4200000000000001E-2</v>
      </c>
      <c r="G11" s="6">
        <f>VLOOKUP($A11,'Current Portfolio'!$A:$AR,MATCH(Funds!G$1,'Current Portfolio'!$1:$1,0),FALSE)</f>
        <v>1.3599999999999999E-2</v>
      </c>
      <c r="H11" s="6">
        <f>VLOOKUP($A11,'Current Portfolio'!$A:$AR,MATCH(Funds!H$1,'Current Portfolio'!$1:$1,0),FALSE)</f>
        <v>3.09E-2</v>
      </c>
      <c r="I11" s="6">
        <f>VLOOKUP($A11,'Current Portfolio'!$A:$AR,MATCH(Funds!I$1,'Current Portfolio'!$1:$1,0),FALSE)</f>
        <v>2.7000000000000001E-3</v>
      </c>
      <c r="J11" s="6">
        <f>VLOOKUP($A11,'Current Portfolio'!$A:$AR,MATCH(Funds!J$1,'Current Portfolio'!$1:$1,0),FALSE)</f>
        <v>6.4999999999999997E-3</v>
      </c>
      <c r="K11" s="6">
        <f>VLOOKUP($A11,'Current Portfolio'!$A:$AR,MATCH(Funds!K$1,'Current Portfolio'!$1:$1,0),FALSE)</f>
        <v>2.1499999999999998E-2</v>
      </c>
      <c r="L11" s="6">
        <f>VLOOKUP($A11,'Current Portfolio'!$A:$AR,MATCH(Funds!L$1,'Current Portfolio'!$1:$1,0),FALSE)</f>
        <v>1E-4</v>
      </c>
      <c r="M11" s="6">
        <f>VLOOKUP($A11,'Current Portfolio'!$A:$AR,MATCH(Funds!M$1,'Current Portfolio'!$1:$1,0),FALSE)</f>
        <v>9.2999999999999992E-3</v>
      </c>
      <c r="N11" s="6">
        <f>VLOOKUP($A11,'Current Portfolio'!$A:$AR,MATCH(Funds!N$1,'Current Portfolio'!$1:$1,0),FALSE)</f>
        <v>1.4200000000000001E-2</v>
      </c>
      <c r="O11" s="6">
        <f>VLOOKUP($A11,'Current Portfolio'!$A:$AR,MATCH(Funds!O$1,'Current Portfolio'!$1:$1,0),FALSE)</f>
        <v>5.0000000000000001E-3</v>
      </c>
      <c r="P11" s="6">
        <f>VLOOKUP($A11,'Current Portfolio'!$A:$AR,MATCH(Funds!P$1,'Current Portfolio'!$1:$1,0),FALSE)</f>
        <v>-1.8405632925999999E-3</v>
      </c>
      <c r="Q11" s="6">
        <f>VLOOKUP($A11,'Current Portfolio'!$A:$AR,MATCH(Funds!Q$1,'Current Portfolio'!$1:$1,0),FALSE)</f>
        <v>8.3963745399499995E-3</v>
      </c>
      <c r="R11" s="6">
        <f>VLOOKUP($A11,'Current Portfolio'!$A:$AR,MATCH(Funds!R$1,'Current Portfolio'!$1:$1,0),FALSE)</f>
        <v>3.4099999999999998E-2</v>
      </c>
      <c r="S11" s="6">
        <f>VLOOKUP($A11,'Current Portfolio'!$A:$AR,MATCH(Funds!S$1,'Current Portfolio'!$1:$1,0),FALSE)</f>
        <v>-2.3999999999999998E-3</v>
      </c>
      <c r="T11" s="6">
        <f>VLOOKUP($A11,'Current Portfolio'!$A:$AR,MATCH(Funds!T$1,'Current Portfolio'!$1:$1,0),FALSE)</f>
        <v>-2E-3</v>
      </c>
      <c r="U11" s="6">
        <f>VLOOKUP($A11,'Current Portfolio'!$A:$AR,MATCH(Funds!U$1,'Current Portfolio'!$1:$1,0),FALSE)</f>
        <v>7.6E-3</v>
      </c>
      <c r="V11" s="6">
        <f>VLOOKUP($A11,'Current Portfolio'!$A:$AR,MATCH(Funds!V$1,'Current Portfolio'!$1:$1,0),FALSE)</f>
        <v>8.0000000000000004E-4</v>
      </c>
      <c r="W11" s="6">
        <f>VLOOKUP($A11,'Current Portfolio'!$A:$AR,MATCH(Funds!W$1,'Current Portfolio'!$1:$1,0),FALSE)</f>
        <v>-1.8099775092280002E-2</v>
      </c>
      <c r="X11" s="6">
        <f>VLOOKUP($A11,'Current Portfolio'!$A:$AR,MATCH(Funds!X$1,'Current Portfolio'!$1:$1,0),FALSE)</f>
        <v>1.61E-2</v>
      </c>
      <c r="Y11" s="6">
        <f>VLOOKUP(A11,[2]Returns!$A:$B,2,FALSE)</f>
        <v>1.32E-2</v>
      </c>
      <c r="Z11" s="6">
        <f>VLOOKUP($A11,[2]Returns!$A:$J,9,FALSE)/100</f>
        <v>2.7099999999999999E-2</v>
      </c>
      <c r="AA11" s="6">
        <f>VLOOKUP($A11,Replications!$A:$K,MATCH(LEFT(AA$1,FIND(" ",AA$1)-1),Replications!$1:$1,0),FALSE)</f>
        <v>-7.9000000000000008E-3</v>
      </c>
      <c r="AB11" s="6">
        <f>VLOOKUP($A11,Replications!$A:$K,MATCH(LEFT(AB$1,FIND(" ",AB$1)-1),Replications!$1:$1,0),FALSE)</f>
        <v>1.6199999999999999E-2</v>
      </c>
      <c r="AC11" s="6">
        <f>VLOOKUP($A11,Replications!$A:$K,MATCH(LEFT(AC$1,FIND(" ",AC$1)-1),Replications!$1:$1,0),FALSE)</f>
        <v>-6.4000000000000003E-3</v>
      </c>
      <c r="AD11" s="6">
        <f>VLOOKUP($A11,Replications!$A:$K,MATCH(LEFT(AD$1,FIND(" ",AD$1)-1),Replications!$1:$1,0),FALSE)</f>
        <v>4.9000000000000002E-2</v>
      </c>
      <c r="AE11" s="6">
        <f>VLOOKUP($A11,Replications!$A:$K,MATCH(LEFT(AE$1,FIND(" ",AE$1)-1),Replications!$1:$1,0),FALSE)</f>
        <v>2.9999999999999997E-4</v>
      </c>
      <c r="AF11" s="6">
        <f>VLOOKUP($A11,Replications!$A:$K,MATCH(LEFT(AF$1,FIND(" ",AF$1)-1),Replications!$1:$1,0),FALSE)</f>
        <v>-4.4999999999999997E-3</v>
      </c>
      <c r="AG11" s="6">
        <f>VLOOKUP($A11,Replications!$A:$K,MATCH(LEFT(AG$1,FIND(" ",AG$1)-1),Replications!$1:$1,0),FALSE)</f>
        <v>-6.4000000000000003E-3</v>
      </c>
      <c r="AH11" s="6">
        <f>VLOOKUP($A11,Replications!$A:$K,MATCH(Funds!AH$1,Replications!$1:$1,0),FALSE)</f>
        <v>1.9199999999999998E-2</v>
      </c>
      <c r="AI11" s="6">
        <f>VLOOKUP($A11,Replications!$A:$K,MATCH(LEFT(AI$1,FIND(" ",AI$1)-1),Replications!$1:$1,0),FALSE)</f>
        <v>5.7571428571428574E-3</v>
      </c>
      <c r="AJ11" s="6">
        <f>VLOOKUP($A11,'Activist Funds'!$A:$Z,MATCH(LEFT(AJ$1,FIND(" ",AJ$1)-1),'Activist Funds'!$1:$1,0),FALSE)</f>
        <v>8.0000000000000002E-3</v>
      </c>
      <c r="AK11" s="6">
        <f>VLOOKUP($A11,'Activist Funds'!$A:$Z,MATCH(LEFT(AK$1,FIND(" ",AK$1)-1),'Activist Funds'!$1:$1,0),FALSE)</f>
        <v>8.0000000000000002E-3</v>
      </c>
      <c r="AL11" s="6">
        <f>VLOOKUP($A11,'Activist Funds'!$A:$Z,MATCH(LEFT(AL$1,FIND(" ",AL$1)-1),'Activist Funds'!$1:$1,0),FALSE)</f>
        <v>-2.35E-2</v>
      </c>
      <c r="AM11" s="6">
        <f>VLOOKUP($A11,'Activist Funds'!$A:$Z,MATCH(LEFT(AM$1,FIND(" ",AM$1)-1),'Activist Funds'!$1:$1,0),FALSE)</f>
        <v>8.48E-2</v>
      </c>
      <c r="AN11" s="6">
        <f>VLOOKUP($A11,'Activist Funds'!$A:$Z,MATCH(LEFT(AN$1,FIND(" ",AN$1)-1),'Activist Funds'!$1:$1,0),FALSE)</f>
        <v>1.4999999999999999E-2</v>
      </c>
      <c r="AO11" s="6">
        <f>VLOOKUP($A11,'Activist Funds'!$A:$Z,MATCH(LEFT(AO$1,FIND(" ",AO$1)-1),'Activist Funds'!$1:$1,0),FALSE)</f>
        <v>1.01E-2</v>
      </c>
      <c r="AP11" s="6">
        <f>VLOOKUP($A11,'Activist Funds'!$A:$Z,MATCH(LEFT(AP$1,FIND(" ",AP$1)-1),'Activist Funds'!$1:$1,0),FALSE)</f>
        <v>1.5800000000000002E-2</v>
      </c>
      <c r="AQ11" s="6">
        <f t="shared" si="1"/>
        <v>1.5900000000000001E-2</v>
      </c>
      <c r="AR11" s="6">
        <f t="shared" si="2"/>
        <v>-8.199999999999999E-3</v>
      </c>
      <c r="AS11" s="6">
        <f t="shared" si="3"/>
        <v>-1.7100000000000001E-2</v>
      </c>
      <c r="AT11" s="6">
        <f t="shared" si="4"/>
        <v>3.5799999999999998E-2</v>
      </c>
      <c r="AU11" s="6">
        <f t="shared" si="5"/>
        <v>1.47E-2</v>
      </c>
      <c r="AV11" s="6">
        <f t="shared" si="6"/>
        <v>1.4599999999999998E-2</v>
      </c>
      <c r="AW11" s="6">
        <f t="shared" si="0"/>
        <v>2.2200000000000001E-2</v>
      </c>
      <c r="AX11" s="6">
        <f>VLOOKUP($A11,Replications!$A:$KK,MATCH(LEFT(AX$1,FIND(" ",AX$1)-1),Replications!$1:$1,0),FALSE)</f>
        <v>1.5100000000000001E-2</v>
      </c>
      <c r="AY11" s="6" t="e">
        <f>VLOOKUP($A11,'New Manager'!$A:$Y,MATCH(Funds!AY$1,'New Manager'!$1:$1,0),FALSE)</f>
        <v>#N/A</v>
      </c>
      <c r="AZ11" s="6" t="e">
        <f t="shared" si="7"/>
        <v>#N/A</v>
      </c>
      <c r="BA11" s="6">
        <f>VLOOKUP($A11,'[1]Formated Data'!$A:$ZZ,MATCH(BA$1,'[1]Formated Data'!$1:$1,0),FALSE)</f>
        <v>2.2700000000000001E-2</v>
      </c>
      <c r="BB11" s="6">
        <f>VLOOKUP($A11,'[1]Formated Data'!$A:$ZZ,MATCH(BB$1,'[1]Formated Data'!$1:$1,0),FALSE)</f>
        <v>1.3899999999999999E-2</v>
      </c>
      <c r="BC11" s="6">
        <f>VLOOKUP($A11,'[1]Formated Data'!$A:$ZZ,MATCH(BC$1,'[1]Formated Data'!$1:$1,0),FALSE)</f>
        <v>1.66E-2</v>
      </c>
      <c r="BD11" s="6">
        <f>VLOOKUP($A11,'[1]Formated Data'!$A:$ZZ,MATCH(BD$1,'[1]Formated Data'!$1:$1,0),FALSE)</f>
        <v>9.9000000000000008E-3</v>
      </c>
      <c r="BE11" s="6">
        <f>VLOOKUP($A11,'[1]Formated Data'!$A:$ZZ,MATCH(BE$1,'[1]Formated Data'!$1:$1,0),FALSE)</f>
        <v>6.9999999999999999E-4</v>
      </c>
      <c r="BF11" s="6">
        <f>VLOOKUP($A11,'[1]Formated Data'!$A:$ZZ,MATCH(BF$1,'[1]Formated Data'!$1:$1,0),FALSE)</f>
        <v>-2.3E-3</v>
      </c>
      <c r="BG11" s="6">
        <f>VLOOKUP($A11,'[1]Formated Data'!$A:$ZZ,MATCH(BG$1,'[1]Formated Data'!$1:$1,0),FALSE)</f>
        <v>8.0999999999999996E-3</v>
      </c>
      <c r="BH11" s="6">
        <f>VLOOKUP($A11,'[1]Formated Data'!$A:$ZZ,MATCH(BH$1,'[1]Formated Data'!$1:$1,0),FALSE)</f>
        <v>-2E-3</v>
      </c>
      <c r="BI11" s="6">
        <f>VLOOKUP($A11,'[1]Formated Data'!$A:$ZZ,MATCH(BI$1,'[1]Formated Data'!$1:$1,0),FALSE)</f>
        <v>-1.84E-2</v>
      </c>
      <c r="BJ11" s="6">
        <f>VLOOKUP($A11,'[1]Formated Data'!$A:$ZZ,MATCH(BJ$1,'[1]Formated Data'!$1:$1,0),FALSE)</f>
        <v>-1.1000000000000001E-3</v>
      </c>
      <c r="BK11" s="6">
        <f>VLOOKUP($A11,'[1]Formated Data'!$A:$ZZ,MATCH(BK$1,'[1]Formated Data'!$1:$1,0),FALSE)</f>
        <v>1.5900000000000001E-2</v>
      </c>
      <c r="BL11" s="6">
        <f>VLOOKUP($A11,'[1]Formated Data'!$A:$ZZ,MATCH(BL$1,'[1]Formated Data'!$1:$1,0),FALSE)</f>
        <v>5.0000000000000001E-3</v>
      </c>
      <c r="BM11" s="6">
        <f>VLOOKUP($A11,'[1]Formated Data'!$A:$ZZ,MATCH(BM$1,'[1]Formated Data'!$1:$1,0),FALSE)</f>
        <v>1.4999999999999999E-2</v>
      </c>
      <c r="BN11" s="6">
        <f>VLOOKUP($A11,'[1]Formated Data'!$A:$ZZ,MATCH(BN$1,'[1]Formated Data'!$1:$1,0),FALSE)</f>
        <v>1.77E-2</v>
      </c>
      <c r="BO11" s="6">
        <f>VLOOKUP($A11,'[1]Formated Data'!$A:$ZZ,MATCH(BO$1,'[1]Formated Data'!$1:$1,0),FALSE)</f>
        <v>8.3999999999999995E-3</v>
      </c>
      <c r="BP11" s="6">
        <f>VLOOKUP($A11,'[1]Formated Data'!$A:$ZZ,MATCH(BP$1,'[1]Formated Data'!$1:$1,0),FALSE)</f>
        <v>3.2800000000000003E-2</v>
      </c>
      <c r="BQ11" s="6">
        <f>VLOOKUP($A11,'[1]Formated Data'!$A:$ZZ,MATCH(BQ$1,'[1]Formated Data'!$1:$1,0),FALSE)</f>
        <v>2.5999999999999999E-3</v>
      </c>
      <c r="BR11" s="6">
        <f>VLOOKUP($A11,'[1]Formated Data'!$A:$ZZ,MATCH(BR$1,'[1]Formated Data'!$1:$1,0),FALSE)</f>
        <v>2.6200000000000001E-2</v>
      </c>
      <c r="BS11" s="6">
        <f>VLOOKUP($A11,'[1]Formated Data'!$A:$ZZ,MATCH(BS$1,'[1]Formated Data'!$1:$1,0),FALSE)</f>
        <v>3.4099999999999998E-2</v>
      </c>
      <c r="BT11" s="6">
        <f>VLOOKUP($A11,'[1]Formated Data'!$A:$ZZ,MATCH(BT$1,'[1]Formated Data'!$1:$1,0),FALSE)</f>
        <v>-5.9999999999999995E-4</v>
      </c>
      <c r="BU11" s="6">
        <f>VLOOKUP($A11,'[1]Formated Data'!$A:$ZZ,MATCH(BU$1,'[1]Formated Data'!$1:$1,0),FALSE)</f>
        <v>6.3E-3</v>
      </c>
      <c r="BV11" s="6">
        <f>VLOOKUP($A11,'[1]Formated Data'!$A:$ZZ,MATCH(BV$1,'[1]Formated Data'!$1:$1,0),FALSE)</f>
        <v>1.84E-2</v>
      </c>
      <c r="BW11" s="6">
        <f>VLOOKUP($A11,'New Manager'!$A:$B,MATCH(Funds!BW$1,'New Manager'!$1:$1,0),FALSE)</f>
        <v>1.4000000000000002E-3</v>
      </c>
      <c r="BX11" s="6">
        <f t="shared" si="8"/>
        <v>-3.7749999999999997E-3</v>
      </c>
      <c r="BY11" s="6">
        <f t="shared" si="9"/>
        <v>1.2749999999999999E-2</v>
      </c>
      <c r="BZ11" s="6">
        <f>VLOOKUP($A11,Strategy3!$A:$Z,MATCH(Funds!BZ$1,Strategy3!$1:$1,0),FALSE)</f>
        <v>-3.8E-3</v>
      </c>
    </row>
    <row r="12" spans="1:78" x14ac:dyDescent="0.25">
      <c r="A12" s="4">
        <f t="shared" si="10"/>
        <v>41364</v>
      </c>
      <c r="D12" s="6">
        <f>VLOOKUP($A12,'Current Portfolio'!$A:$AR,MATCH(Funds!D$1,'Current Portfolio'!$1:$1,0),FALSE)</f>
        <v>1.580103640009E-2</v>
      </c>
      <c r="E12" s="6">
        <f>VLOOKUP($A12,'Current Portfolio'!$A:$AR,MATCH(Funds!E$1,'Current Portfolio'!$1:$1,0),FALSE)</f>
        <v>2.3818978936709999E-2</v>
      </c>
      <c r="F12" s="6">
        <f>VLOOKUP($A12,'Current Portfolio'!$A:$AR,MATCH(Funds!F$1,'Current Portfolio'!$1:$1,0),FALSE)</f>
        <v>1.2804552668459999E-2</v>
      </c>
      <c r="G12" s="6">
        <f>VLOOKUP($A12,'Current Portfolio'!$A:$AR,MATCH(Funds!G$1,'Current Portfolio'!$1:$1,0),FALSE)</f>
        <v>2.2041061743740001E-2</v>
      </c>
      <c r="H12" s="6">
        <f>VLOOKUP($A12,'Current Portfolio'!$A:$AR,MATCH(Funds!H$1,'Current Portfolio'!$1:$1,0),FALSE)</f>
        <v>2.31528795752E-3</v>
      </c>
      <c r="I12" s="6">
        <f>VLOOKUP($A12,'Current Portfolio'!$A:$AR,MATCH(Funds!I$1,'Current Portfolio'!$1:$1,0),FALSE)</f>
        <v>4.8134687764000002E-4</v>
      </c>
      <c r="J12" s="6">
        <f>VLOOKUP($A12,'Current Portfolio'!$A:$AR,MATCH(Funds!J$1,'Current Portfolio'!$1:$1,0),FALSE)</f>
        <v>8.1807826184200003E-3</v>
      </c>
      <c r="K12" s="6">
        <f>VLOOKUP($A12,'Current Portfolio'!$A:$AR,MATCH(Funds!K$1,'Current Portfolio'!$1:$1,0),FALSE)</f>
        <v>1.079173007369E-2</v>
      </c>
      <c r="L12" s="6">
        <f>VLOOKUP($A12,'Current Portfolio'!$A:$AR,MATCH(Funds!L$1,'Current Portfolio'!$1:$1,0),FALSE)</f>
        <v>9.2342794843200005E-3</v>
      </c>
      <c r="M12" s="6">
        <f>VLOOKUP($A12,'Current Portfolio'!$A:$AR,MATCH(Funds!M$1,'Current Portfolio'!$1:$1,0),FALSE)</f>
        <v>1.4857866145460001E-2</v>
      </c>
      <c r="N12" s="6">
        <f>VLOOKUP($A12,'Current Portfolio'!$A:$AR,MATCH(Funds!N$1,'Current Portfolio'!$1:$1,0),FALSE)</f>
        <v>1.088463208633E-2</v>
      </c>
      <c r="O12" s="6">
        <f>VLOOKUP($A12,'Current Portfolio'!$A:$AR,MATCH(Funds!O$1,'Current Portfolio'!$1:$1,0),FALSE)</f>
        <v>1.2999999999999999E-2</v>
      </c>
      <c r="P12" s="6">
        <f>VLOOKUP($A12,'Current Portfolio'!$A:$AR,MATCH(Funds!P$1,'Current Portfolio'!$1:$1,0),FALSE)</f>
        <v>4.4048387250109997E-2</v>
      </c>
      <c r="Q12" s="6">
        <f>VLOOKUP($A12,'Current Portfolio'!$A:$AR,MATCH(Funds!Q$1,'Current Portfolio'!$1:$1,0),FALSE)</f>
        <v>2.4653510171280001E-2</v>
      </c>
      <c r="R12" s="6">
        <f>VLOOKUP($A12,'Current Portfolio'!$A:$AR,MATCH(Funds!R$1,'Current Portfolio'!$1:$1,0),FALSE)</f>
        <v>2.6116764014910001E-2</v>
      </c>
      <c r="S12" s="6">
        <f>VLOOKUP($A12,'Current Portfolio'!$A:$AR,MATCH(Funds!S$1,'Current Portfolio'!$1:$1,0),FALSE)</f>
        <v>1.190005605852E-2</v>
      </c>
      <c r="T12" s="6">
        <f>VLOOKUP($A12,'Current Portfolio'!$A:$AR,MATCH(Funds!T$1,'Current Portfolio'!$1:$1,0),FALSE)</f>
        <v>-3.4305538496799998E-3</v>
      </c>
      <c r="U12" s="6">
        <f>VLOOKUP($A12,'Current Portfolio'!$A:$AR,MATCH(Funds!U$1,'Current Portfolio'!$1:$1,0),FALSE)</f>
        <v>6.688707629566E-2</v>
      </c>
      <c r="V12" s="6">
        <f>VLOOKUP($A12,'Current Portfolio'!$A:$AR,MATCH(Funds!V$1,'Current Portfolio'!$1:$1,0),FALSE)</f>
        <v>2.120063712722E-2</v>
      </c>
      <c r="W12" s="6">
        <f>VLOOKUP($A12,'Current Portfolio'!$A:$AR,MATCH(Funds!W$1,'Current Portfolio'!$1:$1,0),FALSE)</f>
        <v>1.808472636185E-2</v>
      </c>
      <c r="X12" s="6">
        <f>VLOOKUP($A12,'Current Portfolio'!$A:$AR,MATCH(Funds!X$1,'Current Portfolio'!$1:$1,0),FALSE)</f>
        <v>9.8158866292200001E-3</v>
      </c>
      <c r="Y12" s="6">
        <f>VLOOKUP(A12,[2]Returns!$A:$B,2,FALSE)</f>
        <v>3.1200000000000002E-2</v>
      </c>
      <c r="Z12" s="6">
        <f>VLOOKUP($A12,[2]Returns!$A:$J,9,FALSE)/100</f>
        <v>2.2700000000000001E-2</v>
      </c>
      <c r="AA12" s="6">
        <f>VLOOKUP($A12,Replications!$A:$K,MATCH(LEFT(AA$1,FIND(" ",AA$1)-1),Replications!$1:$1,0),FALSE)</f>
        <v>1.52E-2</v>
      </c>
      <c r="AB12" s="6">
        <f>VLOOKUP($A12,Replications!$A:$K,MATCH(LEFT(AB$1,FIND(" ",AB$1)-1),Replications!$1:$1,0),FALSE)</f>
        <v>3.3000000000000002E-2</v>
      </c>
      <c r="AC12" s="6">
        <f>VLOOKUP($A12,Replications!$A:$K,MATCH(LEFT(AC$1,FIND(" ",AC$1)-1),Replications!$1:$1,0),FALSE)</f>
        <v>5.9700000000000003E-2</v>
      </c>
      <c r="AD12" s="6">
        <f>VLOOKUP($A12,Replications!$A:$K,MATCH(LEFT(AD$1,FIND(" ",AD$1)-1),Replications!$1:$1,0),FALSE)</f>
        <v>6.1199999999999997E-2</v>
      </c>
      <c r="AE12" s="6">
        <f>VLOOKUP($A12,Replications!$A:$K,MATCH(LEFT(AE$1,FIND(" ",AE$1)-1),Replications!$1:$1,0),FALSE)</f>
        <v>3.8699999999999998E-2</v>
      </c>
      <c r="AF12" s="6">
        <f>VLOOKUP($A12,Replications!$A:$K,MATCH(LEFT(AF$1,FIND(" ",AF$1)-1),Replications!$1:$1,0),FALSE)</f>
        <v>6.4199999999999993E-2</v>
      </c>
      <c r="AG12" s="6">
        <f>VLOOKUP($A12,Replications!$A:$K,MATCH(LEFT(AG$1,FIND(" ",AG$1)-1),Replications!$1:$1,0),FALSE)</f>
        <v>5.5399999999999998E-2</v>
      </c>
      <c r="AH12" s="6">
        <f>VLOOKUP($A12,Replications!$A:$K,MATCH(Funds!AH$1,Replications!$1:$1,0),FALSE)</f>
        <v>3.7600000000000001E-2</v>
      </c>
      <c r="AI12" s="6">
        <f>VLOOKUP($A12,Replications!$A:$K,MATCH(LEFT(AI$1,FIND(" ",AI$1)-1),Replications!$1:$1,0),FALSE)</f>
        <v>4.6771428571428568E-2</v>
      </c>
      <c r="AJ12" s="6">
        <f>VLOOKUP($A12,'Activist Funds'!$A:$Z,MATCH(LEFT(AJ$1,FIND(" ",AJ$1)-1),'Activist Funds'!$1:$1,0),FALSE)</f>
        <v>1.4999999999999999E-2</v>
      </c>
      <c r="AK12" s="6">
        <f>VLOOKUP($A12,'Activist Funds'!$A:$Z,MATCH(LEFT(AK$1,FIND(" ",AK$1)-1),'Activist Funds'!$1:$1,0),FALSE)</f>
        <v>2.5000000000000001E-2</v>
      </c>
      <c r="AL12" s="6">
        <f>VLOOKUP($A12,'Activist Funds'!$A:$Z,MATCH(LEFT(AL$1,FIND(" ",AL$1)-1),'Activist Funds'!$1:$1,0),FALSE)</f>
        <v>6.8400000000000002E-2</v>
      </c>
      <c r="AM12" s="6">
        <f>VLOOKUP($A12,'Activist Funds'!$A:$Z,MATCH(LEFT(AM$1,FIND(" ",AM$1)-1),'Activist Funds'!$1:$1,0),FALSE)</f>
        <v>8.199999999999999E-3</v>
      </c>
      <c r="AN12" s="6">
        <f>VLOOKUP($A12,'Activist Funds'!$A:$Z,MATCH(LEFT(AN$1,FIND(" ",AN$1)-1),'Activist Funds'!$1:$1,0),FALSE)</f>
        <v>3.7999999999999999E-2</v>
      </c>
      <c r="AO12" s="6">
        <f>VLOOKUP($A12,'Activist Funds'!$A:$Z,MATCH(LEFT(AO$1,FIND(" ",AO$1)-1),'Activist Funds'!$1:$1,0),FALSE)</f>
        <v>3.3799999999999997E-2</v>
      </c>
      <c r="AP12" s="6">
        <f>VLOOKUP($A12,'Activist Funds'!$A:$Z,MATCH(LEFT(AP$1,FIND(" ",AP$1)-1),'Activist Funds'!$1:$1,0),FALSE)</f>
        <v>0.03</v>
      </c>
      <c r="AQ12" s="6">
        <f t="shared" si="1"/>
        <v>-2.0000000000000052E-4</v>
      </c>
      <c r="AR12" s="6">
        <f t="shared" si="2"/>
        <v>-8.0000000000000002E-3</v>
      </c>
      <c r="AS12" s="6">
        <f t="shared" si="3"/>
        <v>8.6999999999999994E-3</v>
      </c>
      <c r="AT12" s="6">
        <f t="shared" si="4"/>
        <v>-5.2999999999999999E-2</v>
      </c>
      <c r="AU12" s="6">
        <f t="shared" si="5"/>
        <v>-6.9999999999999923E-4</v>
      </c>
      <c r="AV12" s="6">
        <f t="shared" si="6"/>
        <v>-3.0399999999999996E-2</v>
      </c>
      <c r="AW12" s="6">
        <f t="shared" si="0"/>
        <v>-2.5399999999999999E-2</v>
      </c>
      <c r="AX12" s="6">
        <f>VLOOKUP($A12,Replications!$A:$KK,MATCH(LEFT(AX$1,FIND(" ",AX$1)-1),Replications!$1:$1,0),FALSE)</f>
        <v>5.5199999999999999E-2</v>
      </c>
      <c r="AY12" s="6" t="e">
        <f>VLOOKUP($A12,'New Manager'!$A:$Y,MATCH(Funds!AY$1,'New Manager'!$1:$1,0),FALSE)</f>
        <v>#N/A</v>
      </c>
      <c r="AZ12" s="6" t="e">
        <f t="shared" si="7"/>
        <v>#N/A</v>
      </c>
      <c r="BA12" s="6">
        <f>VLOOKUP($A12,'[1]Formated Data'!$A:$ZZ,MATCH(BA$1,'[1]Formated Data'!$1:$1,0),FALSE)</f>
        <v>8.3000000000000001E-3</v>
      </c>
      <c r="BB12" s="6">
        <f>VLOOKUP($A12,'[1]Formated Data'!$A:$ZZ,MATCH(BB$1,'[1]Formated Data'!$1:$1,0),FALSE)</f>
        <v>2.2100000000000002E-2</v>
      </c>
      <c r="BC12" s="6">
        <f>VLOOKUP($A12,'[1]Formated Data'!$A:$ZZ,MATCH(BC$1,'[1]Formated Data'!$1:$1,0),FALSE)</f>
        <v>9.7000000000000003E-3</v>
      </c>
      <c r="BD12" s="6">
        <f>VLOOKUP($A12,'[1]Formated Data'!$A:$ZZ,MATCH(BD$1,'[1]Formated Data'!$1:$1,0),FALSE)</f>
        <v>1.49E-2</v>
      </c>
      <c r="BE12" s="6">
        <f>VLOOKUP($A12,'[1]Formated Data'!$A:$ZZ,MATCH(BE$1,'[1]Formated Data'!$1:$1,0),FALSE)</f>
        <v>2.12E-2</v>
      </c>
      <c r="BF12" s="6">
        <f>VLOOKUP($A12,'[1]Formated Data'!$A:$ZZ,MATCH(BF$1,'[1]Formated Data'!$1:$1,0),FALSE)</f>
        <v>1.1900000000000001E-2</v>
      </c>
      <c r="BG12" s="6">
        <f>VLOOKUP($A12,'[1]Formated Data'!$A:$ZZ,MATCH(BG$1,'[1]Formated Data'!$1:$1,0),FALSE)</f>
        <v>6.6900000000000001E-2</v>
      </c>
      <c r="BH12" s="6">
        <f>VLOOKUP($A12,'[1]Formated Data'!$A:$ZZ,MATCH(BH$1,'[1]Formated Data'!$1:$1,0),FALSE)</f>
        <v>-4.0000000000000001E-3</v>
      </c>
      <c r="BI12" s="6">
        <f>VLOOKUP($A12,'[1]Formated Data'!$A:$ZZ,MATCH(BI$1,'[1]Formated Data'!$1:$1,0),FALSE)</f>
        <v>1.8200000000000001E-2</v>
      </c>
      <c r="BJ12" s="6">
        <f>VLOOKUP($A12,'[1]Formated Data'!$A:$ZZ,MATCH(BJ$1,'[1]Formated Data'!$1:$1,0),FALSE)</f>
        <v>4.2000000000000003E-2</v>
      </c>
      <c r="BK12" s="6">
        <f>VLOOKUP($A12,'[1]Formated Data'!$A:$ZZ,MATCH(BK$1,'[1]Formated Data'!$1:$1,0),FALSE)</f>
        <v>1.09E-2</v>
      </c>
      <c r="BL12" s="6">
        <f>VLOOKUP($A12,'[1]Formated Data'!$A:$ZZ,MATCH(BL$1,'[1]Formated Data'!$1:$1,0),FALSE)</f>
        <v>1.2999999999999999E-2</v>
      </c>
      <c r="BM12" s="6">
        <f>VLOOKUP($A12,'[1]Formated Data'!$A:$ZZ,MATCH(BM$1,'[1]Formated Data'!$1:$1,0),FALSE)</f>
        <v>2.3800000000000002E-2</v>
      </c>
      <c r="BN12" s="6">
        <f>VLOOKUP($A12,'[1]Formated Data'!$A:$ZZ,MATCH(BN$1,'[1]Formated Data'!$1:$1,0),FALSE)</f>
        <v>1.5800000000000002E-2</v>
      </c>
      <c r="BO12" s="6">
        <f>VLOOKUP($A12,'[1]Formated Data'!$A:$ZZ,MATCH(BO$1,'[1]Formated Data'!$1:$1,0),FALSE)</f>
        <v>2.47E-2</v>
      </c>
      <c r="BP12" s="6">
        <f>VLOOKUP($A12,'[1]Formated Data'!$A:$ZZ,MATCH(BP$1,'[1]Formated Data'!$1:$1,0),FALSE)</f>
        <v>2.3E-3</v>
      </c>
      <c r="BQ12" s="6">
        <f>VLOOKUP($A12,'[1]Formated Data'!$A:$ZZ,MATCH(BQ$1,'[1]Formated Data'!$1:$1,0),FALSE)</f>
        <v>5.0000000000000001E-4</v>
      </c>
      <c r="BR12" s="6">
        <f>VLOOKUP($A12,'[1]Formated Data'!$A:$ZZ,MATCH(BR$1,'[1]Formated Data'!$1:$1,0),FALSE)</f>
        <v>2.46E-2</v>
      </c>
      <c r="BS12" s="6">
        <f>VLOOKUP($A12,'[1]Formated Data'!$A:$ZZ,MATCH(BS$1,'[1]Formated Data'!$1:$1,0),FALSE)</f>
        <v>2.6599999999999999E-2</v>
      </c>
      <c r="BT12" s="6">
        <f>VLOOKUP($A12,'[1]Formated Data'!$A:$ZZ,MATCH(BT$1,'[1]Formated Data'!$1:$1,0),FALSE)</f>
        <v>9.1999999999999998E-3</v>
      </c>
      <c r="BU12" s="6">
        <f>VLOOKUP($A12,'[1]Formated Data'!$A:$ZZ,MATCH(BU$1,'[1]Formated Data'!$1:$1,0),FALSE)</f>
        <v>8.0999999999999996E-3</v>
      </c>
      <c r="BV12" s="6">
        <f>VLOOKUP($A12,'[1]Formated Data'!$A:$ZZ,MATCH(BV$1,'[1]Formated Data'!$1:$1,0),FALSE)</f>
        <v>1.2200000000000001E-2</v>
      </c>
      <c r="BW12" s="6">
        <f>VLOOKUP($A12,'New Manager'!$A:$B,MATCH(Funds!BW$1,'New Manager'!$1:$1,0),FALSE)</f>
        <v>6.0000000000000001E-3</v>
      </c>
      <c r="BX12" s="6">
        <f t="shared" si="8"/>
        <v>5.5624999999999994E-2</v>
      </c>
      <c r="BY12" s="6">
        <f t="shared" si="9"/>
        <v>3.39E-2</v>
      </c>
      <c r="BZ12" s="6">
        <f>VLOOKUP($A12,Strategy3!$A:$Z,MATCH(Funds!BZ$1,Strategy3!$1:$1,0),FALSE)</f>
        <v>5.5599999999999997E-2</v>
      </c>
    </row>
    <row r="13" spans="1:78" x14ac:dyDescent="0.25">
      <c r="A13" s="4">
        <f t="shared" si="10"/>
        <v>41333</v>
      </c>
      <c r="D13" s="6">
        <f>VLOOKUP($A13,'Current Portfolio'!$A:$AR,MATCH(Funds!D$1,'Current Portfolio'!$1:$1,0),FALSE)</f>
        <v>6.5091415963000002E-4</v>
      </c>
      <c r="E13" s="6">
        <f>VLOOKUP($A13,'Current Portfolio'!$A:$AR,MATCH(Funds!E$1,'Current Portfolio'!$1:$1,0),FALSE)</f>
        <v>1.520732300094E-2</v>
      </c>
      <c r="F13" s="6">
        <f>VLOOKUP($A13,'Current Portfolio'!$A:$AR,MATCH(Funds!F$1,'Current Portfolio'!$1:$1,0),FALSE)</f>
        <v>5.6552232004399997E-3</v>
      </c>
      <c r="G13" s="6">
        <f>VLOOKUP($A13,'Current Portfolio'!$A:$AR,MATCH(Funds!G$1,'Current Portfolio'!$1:$1,0),FALSE)</f>
        <v>-4.0430254884000002E-4</v>
      </c>
      <c r="H13" s="6">
        <f>VLOOKUP($A13,'Current Portfolio'!$A:$AR,MATCH(Funds!H$1,'Current Portfolio'!$1:$1,0),FALSE)</f>
        <v>2.1741018417319999E-2</v>
      </c>
      <c r="I13" s="6">
        <f>VLOOKUP($A13,'Current Portfolio'!$A:$AR,MATCH(Funds!I$1,'Current Portfolio'!$1:$1,0),FALSE)</f>
        <v>9.6264880998899998E-3</v>
      </c>
      <c r="J13" s="6">
        <f>VLOOKUP($A13,'Current Portfolio'!$A:$AR,MATCH(Funds!J$1,'Current Portfolio'!$1:$1,0),FALSE)</f>
        <v>1.149404846033E-2</v>
      </c>
      <c r="K13" s="6">
        <f>VLOOKUP($A13,'Current Portfolio'!$A:$AR,MATCH(Funds!K$1,'Current Portfolio'!$1:$1,0),FALSE)</f>
        <v>6.2485768056299998E-3</v>
      </c>
      <c r="L13" s="6">
        <f>VLOOKUP($A13,'Current Portfolio'!$A:$AR,MATCH(Funds!L$1,'Current Portfolio'!$1:$1,0),FALSE)</f>
        <v>1.2098481928860001E-2</v>
      </c>
      <c r="M13" s="6">
        <f>VLOOKUP($A13,'Current Portfolio'!$A:$AR,MATCH(Funds!M$1,'Current Portfolio'!$1:$1,0),FALSE)</f>
        <v>-3.24721219611E-3</v>
      </c>
      <c r="N13" s="6">
        <f>VLOOKUP($A13,'Current Portfolio'!$A:$AR,MATCH(Funds!N$1,'Current Portfolio'!$1:$1,0),FALSE)</f>
        <v>7.0283088377199997E-3</v>
      </c>
      <c r="O13" s="6">
        <f>VLOOKUP($A13,'Current Portfolio'!$A:$AR,MATCH(Funds!O$1,'Current Portfolio'!$1:$1,0),FALSE)</f>
        <v>6.0000000000000001E-3</v>
      </c>
      <c r="P13" s="6">
        <f>VLOOKUP($A13,'Current Portfolio'!$A:$AR,MATCH(Funds!P$1,'Current Portfolio'!$1:$1,0),FALSE)</f>
        <v>1.026672539117E-2</v>
      </c>
      <c r="Q13" s="6">
        <f>VLOOKUP($A13,'Current Portfolio'!$A:$AR,MATCH(Funds!Q$1,'Current Portfolio'!$1:$1,0),FALSE)</f>
        <v>-1.3880390862E-3</v>
      </c>
      <c r="R13" s="6">
        <f>VLOOKUP($A13,'Current Portfolio'!$A:$AR,MATCH(Funds!R$1,'Current Portfolio'!$1:$1,0),FALSE)</f>
        <v>1.5258152244099999E-3</v>
      </c>
      <c r="S13" s="6">
        <f>VLOOKUP($A13,'Current Portfolio'!$A:$AR,MATCH(Funds!S$1,'Current Portfolio'!$1:$1,0),FALSE)</f>
        <v>4.2372595226700003E-3</v>
      </c>
      <c r="T13" s="6">
        <f>VLOOKUP($A13,'Current Portfolio'!$A:$AR,MATCH(Funds!T$1,'Current Portfolio'!$1:$1,0),FALSE)</f>
        <v>2.6216485947999999E-3</v>
      </c>
      <c r="U13" s="6">
        <f>VLOOKUP($A13,'Current Portfolio'!$A:$AR,MATCH(Funds!U$1,'Current Portfolio'!$1:$1,0),FALSE)</f>
        <v>1.5900830644880001E-2</v>
      </c>
      <c r="V13" s="6">
        <f>VLOOKUP($A13,'Current Portfolio'!$A:$AR,MATCH(Funds!V$1,'Current Portfolio'!$1:$1,0),FALSE)</f>
        <v>1.3963585563249999E-2</v>
      </c>
      <c r="W13" s="6">
        <f>VLOOKUP($A13,'Current Portfolio'!$A:$AR,MATCH(Funds!W$1,'Current Portfolio'!$1:$1,0),FALSE)</f>
        <v>2.2549088604950002E-2</v>
      </c>
      <c r="X13" s="6">
        <f>VLOOKUP($A13,'Current Portfolio'!$A:$AR,MATCH(Funds!X$1,'Current Portfolio'!$1:$1,0),FALSE)</f>
        <v>9.0171663886999993E-3</v>
      </c>
      <c r="Y13" s="6">
        <f>VLOOKUP(A13,[2]Returns!$A:$B,2,FALSE)</f>
        <v>1.5900000000000001E-2</v>
      </c>
      <c r="Z13" s="6">
        <f>VLOOKUP($A13,[2]Returns!$A:$J,9,FALSE)/100</f>
        <v>1.34E-2</v>
      </c>
      <c r="AA13" s="6">
        <f>VLOOKUP($A13,Replications!$A:$K,MATCH(LEFT(AA$1,FIND(" ",AA$1)-1),Replications!$1:$1,0),FALSE)</f>
        <v>-2.5100000000000001E-2</v>
      </c>
      <c r="AB13" s="6">
        <f>VLOOKUP($A13,Replications!$A:$K,MATCH(LEFT(AB$1,FIND(" ",AB$1)-1),Replications!$1:$1,0),FALSE)</f>
        <v>7.4000000000000003E-3</v>
      </c>
      <c r="AC13" s="6">
        <f>VLOOKUP($A13,Replications!$A:$K,MATCH(LEFT(AC$1,FIND(" ",AC$1)-1),Replications!$1:$1,0),FALSE)</f>
        <v>2.2100000000000002E-2</v>
      </c>
      <c r="AD13" s="6">
        <f>VLOOKUP($A13,Replications!$A:$K,MATCH(LEFT(AD$1,FIND(" ",AD$1)-1),Replications!$1:$1,0),FALSE)</f>
        <v>3.39E-2</v>
      </c>
      <c r="AE13" s="6">
        <f>VLOOKUP($A13,Replications!$A:$K,MATCH(LEFT(AE$1,FIND(" ",AE$1)-1),Replications!$1:$1,0),FALSE)</f>
        <v>3.2500000000000001E-2</v>
      </c>
      <c r="AF13" s="6">
        <f>VLOOKUP($A13,Replications!$A:$K,MATCH(LEFT(AF$1,FIND(" ",AF$1)-1),Replications!$1:$1,0),FALSE)</f>
        <v>2.12E-2</v>
      </c>
      <c r="AG13" s="6">
        <f>VLOOKUP($A13,Replications!$A:$K,MATCH(LEFT(AG$1,FIND(" ",AG$1)-1),Replications!$1:$1,0),FALSE)</f>
        <v>1.7999999999999999E-2</v>
      </c>
      <c r="AH13" s="6">
        <f>VLOOKUP($A13,Replications!$A:$K,MATCH(Funds!AH$1,Replications!$1:$1,0),FALSE)</f>
        <v>1.3599999999999999E-2</v>
      </c>
      <c r="AI13" s="6">
        <f>VLOOKUP($A13,Replications!$A:$K,MATCH(LEFT(AI$1,FIND(" ",AI$1)-1),Replications!$1:$1,0),FALSE)</f>
        <v>1.5714285714285715E-2</v>
      </c>
      <c r="AJ13" s="6">
        <f>VLOOKUP($A13,'Activist Funds'!$A:$Z,MATCH(LEFT(AJ$1,FIND(" ",AJ$1)-1),'Activist Funds'!$1:$1,0),FALSE)</f>
        <v>-5.0000000000000001E-3</v>
      </c>
      <c r="AK13" s="6">
        <f>VLOOKUP($A13,'Activist Funds'!$A:$Z,MATCH(LEFT(AK$1,FIND(" ",AK$1)-1),'Activist Funds'!$1:$1,0),FALSE)</f>
        <v>-1E-3</v>
      </c>
      <c r="AL13" s="6">
        <f>VLOOKUP($A13,'Activist Funds'!$A:$Z,MATCH(LEFT(AL$1,FIND(" ",AL$1)-1),'Activist Funds'!$1:$1,0),FALSE)</f>
        <v>2.64E-2</v>
      </c>
      <c r="AM13" s="6">
        <f>VLOOKUP($A13,'Activist Funds'!$A:$Z,MATCH(LEFT(AM$1,FIND(" ",AM$1)-1),'Activist Funds'!$1:$1,0),FALSE)</f>
        <v>-3.3E-3</v>
      </c>
      <c r="AN13" s="6">
        <f>VLOOKUP($A13,'Activist Funds'!$A:$Z,MATCH(LEFT(AN$1,FIND(" ",AN$1)-1),'Activist Funds'!$1:$1,0),FALSE)</f>
        <v>3.5000000000000003E-2</v>
      </c>
      <c r="AO13" s="6">
        <f>VLOOKUP($A13,'Activist Funds'!$A:$Z,MATCH(LEFT(AO$1,FIND(" ",AO$1)-1),'Activist Funds'!$1:$1,0),FALSE)</f>
        <v>1.8599999999999998E-2</v>
      </c>
      <c r="AP13" s="6">
        <f>VLOOKUP($A13,'Activist Funds'!$A:$Z,MATCH(LEFT(AP$1,FIND(" ",AP$1)-1),'Activist Funds'!$1:$1,0),FALSE)</f>
        <v>1.03E-2</v>
      </c>
      <c r="AQ13" s="6">
        <f t="shared" si="1"/>
        <v>2.01E-2</v>
      </c>
      <c r="AR13" s="6">
        <f t="shared" si="2"/>
        <v>-8.4000000000000012E-3</v>
      </c>
      <c r="AS13" s="6">
        <f t="shared" si="3"/>
        <v>4.2999999999999983E-3</v>
      </c>
      <c r="AT13" s="6">
        <f t="shared" si="4"/>
        <v>-3.7199999999999997E-2</v>
      </c>
      <c r="AU13" s="6">
        <f t="shared" si="5"/>
        <v>2.5000000000000022E-3</v>
      </c>
      <c r="AV13" s="6">
        <f t="shared" si="6"/>
        <v>-2.6000000000000016E-3</v>
      </c>
      <c r="AW13" s="6">
        <f t="shared" si="0"/>
        <v>-7.6999999999999985E-3</v>
      </c>
      <c r="AX13" s="6">
        <f>VLOOKUP($A13,Replications!$A:$KK,MATCH(LEFT(AX$1,FIND(" ",AX$1)-1),Replications!$1:$1,0),FALSE)</f>
        <v>1.6299999999999999E-2</v>
      </c>
      <c r="AY13" s="6" t="e">
        <f>VLOOKUP($A13,'New Manager'!$A:$Y,MATCH(Funds!AY$1,'New Manager'!$1:$1,0),FALSE)</f>
        <v>#N/A</v>
      </c>
      <c r="AZ13" s="6" t="e">
        <f t="shared" si="7"/>
        <v>#N/A</v>
      </c>
      <c r="BA13" s="6">
        <f>VLOOKUP($A13,'[1]Formated Data'!$A:$ZZ,MATCH(BA$1,'[1]Formated Data'!$1:$1,0),FALSE)</f>
        <v>6.6E-3</v>
      </c>
      <c r="BB13" s="6">
        <f>VLOOKUP($A13,'[1]Formated Data'!$A:$ZZ,MATCH(BB$1,'[1]Formated Data'!$1:$1,0),FALSE)</f>
        <v>-4.0000000000000002E-4</v>
      </c>
      <c r="BC13" s="6">
        <f>VLOOKUP($A13,'[1]Formated Data'!$A:$ZZ,MATCH(BC$1,'[1]Formated Data'!$1:$1,0),FALSE)</f>
        <v>8.6E-3</v>
      </c>
      <c r="BD13" s="6">
        <f>VLOOKUP($A13,'[1]Formated Data'!$A:$ZZ,MATCH(BD$1,'[1]Formated Data'!$1:$1,0),FALSE)</f>
        <v>-3.2000000000000002E-3</v>
      </c>
      <c r="BE13" s="6">
        <f>VLOOKUP($A13,'[1]Formated Data'!$A:$ZZ,MATCH(BE$1,'[1]Formated Data'!$1:$1,0),FALSE)</f>
        <v>1.3899999999999999E-2</v>
      </c>
      <c r="BF13" s="6">
        <f>VLOOKUP($A13,'[1]Formated Data'!$A:$ZZ,MATCH(BF$1,'[1]Formated Data'!$1:$1,0),FALSE)</f>
        <v>4.1999999999999997E-3</v>
      </c>
      <c r="BG13" s="6">
        <f>VLOOKUP($A13,'[1]Formated Data'!$A:$ZZ,MATCH(BG$1,'[1]Formated Data'!$1:$1,0),FALSE)</f>
        <v>1.5900000000000001E-2</v>
      </c>
      <c r="BH13" s="6">
        <f>VLOOKUP($A13,'[1]Formated Data'!$A:$ZZ,MATCH(BH$1,'[1]Formated Data'!$1:$1,0),FALSE)</f>
        <v>3.0000000000000001E-3</v>
      </c>
      <c r="BI13" s="6">
        <f>VLOOKUP($A13,'[1]Formated Data'!$A:$ZZ,MATCH(BI$1,'[1]Formated Data'!$1:$1,0),FALSE)</f>
        <v>2.2800000000000001E-2</v>
      </c>
      <c r="BJ13" s="6">
        <f>VLOOKUP($A13,'[1]Formated Data'!$A:$ZZ,MATCH(BJ$1,'[1]Formated Data'!$1:$1,0),FALSE)</f>
        <v>9.7999999999999997E-3</v>
      </c>
      <c r="BK13" s="6">
        <f>VLOOKUP($A13,'[1]Formated Data'!$A:$ZZ,MATCH(BK$1,'[1]Formated Data'!$1:$1,0),FALSE)</f>
        <v>7.1999999999999998E-3</v>
      </c>
      <c r="BL13" s="6">
        <f>VLOOKUP($A13,'[1]Formated Data'!$A:$ZZ,MATCH(BL$1,'[1]Formated Data'!$1:$1,0),FALSE)</f>
        <v>6.0000000000000001E-3</v>
      </c>
      <c r="BM13" s="6">
        <f>VLOOKUP($A13,'[1]Formated Data'!$A:$ZZ,MATCH(BM$1,'[1]Formated Data'!$1:$1,0),FALSE)</f>
        <v>1.52E-2</v>
      </c>
      <c r="BN13" s="6">
        <f>VLOOKUP($A13,'[1]Formated Data'!$A:$ZZ,MATCH(BN$1,'[1]Formated Data'!$1:$1,0),FALSE)</f>
        <v>2.9999999999999997E-4</v>
      </c>
      <c r="BO13" s="6">
        <f>VLOOKUP($A13,'[1]Formated Data'!$A:$ZZ,MATCH(BO$1,'[1]Formated Data'!$1:$1,0),FALSE)</f>
        <v>-1.4E-3</v>
      </c>
      <c r="BP13" s="6">
        <f>VLOOKUP($A13,'[1]Formated Data'!$A:$ZZ,MATCH(BP$1,'[1]Formated Data'!$1:$1,0),FALSE)</f>
        <v>2.1700000000000001E-2</v>
      </c>
      <c r="BQ13" s="6">
        <f>VLOOKUP($A13,'[1]Formated Data'!$A:$ZZ,MATCH(BQ$1,'[1]Formated Data'!$1:$1,0),FALSE)</f>
        <v>9.5999999999999992E-3</v>
      </c>
      <c r="BR13" s="6">
        <f>VLOOKUP($A13,'[1]Formated Data'!$A:$ZZ,MATCH(BR$1,'[1]Formated Data'!$1:$1,0),FALSE)</f>
        <v>-9.7000000000000003E-3</v>
      </c>
      <c r="BS13" s="6">
        <f>VLOOKUP($A13,'[1]Formated Data'!$A:$ZZ,MATCH(BS$1,'[1]Formated Data'!$1:$1,0),FALSE)</f>
        <v>1.6999999999999999E-3</v>
      </c>
      <c r="BT13" s="6">
        <f>VLOOKUP($A13,'[1]Formated Data'!$A:$ZZ,MATCH(BT$1,'[1]Formated Data'!$1:$1,0),FALSE)</f>
        <v>1.21E-2</v>
      </c>
      <c r="BU13" s="6">
        <f>VLOOKUP($A13,'[1]Formated Data'!$A:$ZZ,MATCH(BU$1,'[1]Formated Data'!$1:$1,0),FALSE)</f>
        <v>1.14E-2</v>
      </c>
      <c r="BV13" s="6">
        <f>VLOOKUP($A13,'[1]Formated Data'!$A:$ZZ,MATCH(BV$1,'[1]Formated Data'!$1:$1,0),FALSE)</f>
        <v>4.7000000000000002E-3</v>
      </c>
      <c r="BW13" s="6">
        <f>VLOOKUP($A13,'New Manager'!$A:$B,MATCH(Funds!BW$1,'New Manager'!$1:$1,0),FALSE)</f>
        <v>-2.1899999999999999E-2</v>
      </c>
      <c r="BX13" s="6">
        <f t="shared" si="8"/>
        <v>2.3224999999999999E-2</v>
      </c>
      <c r="BY13" s="6">
        <f t="shared" si="9"/>
        <v>2.0625000000000001E-2</v>
      </c>
      <c r="BZ13" s="6">
        <f>VLOOKUP($A13,Strategy3!$A:$Z,MATCH(Funds!BZ$1,Strategy3!$1:$1,0),FALSE)</f>
        <v>2.3099999999999999E-2</v>
      </c>
    </row>
    <row r="14" spans="1:78" x14ac:dyDescent="0.25">
      <c r="A14" s="4">
        <f t="shared" si="10"/>
        <v>41305</v>
      </c>
      <c r="D14" s="6">
        <f>VLOOKUP($A14,'Current Portfolio'!$A:$AR,MATCH(Funds!D$1,'Current Portfolio'!$1:$1,0),FALSE)</f>
        <v>1.9064025880560002E-2</v>
      </c>
      <c r="E14" s="6">
        <f>VLOOKUP($A14,'Current Portfolio'!$A:$AR,MATCH(Funds!E$1,'Current Portfolio'!$1:$1,0),FALSE)</f>
        <v>2.037627639945E-2</v>
      </c>
      <c r="F14" s="6">
        <f>VLOOKUP($A14,'Current Portfolio'!$A:$AR,MATCH(Funds!F$1,'Current Portfolio'!$1:$1,0),FALSE)</f>
        <v>2.6810746827910001E-2</v>
      </c>
      <c r="G14" s="6">
        <f>VLOOKUP($A14,'Current Portfolio'!$A:$AR,MATCH(Funds!G$1,'Current Portfolio'!$1:$1,0),FALSE)</f>
        <v>2.2126611450810001E-2</v>
      </c>
      <c r="H14" s="6">
        <f>VLOOKUP($A14,'Current Portfolio'!$A:$AR,MATCH(Funds!H$1,'Current Portfolio'!$1:$1,0),FALSE)</f>
        <v>9.5721360176300001E-3</v>
      </c>
      <c r="I14" s="6">
        <f>VLOOKUP($A14,'Current Portfolio'!$A:$AR,MATCH(Funds!I$1,'Current Portfolio'!$1:$1,0),FALSE)</f>
        <v>-7.8760404479500008E-3</v>
      </c>
      <c r="J14" s="6">
        <f>VLOOKUP($A14,'Current Portfolio'!$A:$AR,MATCH(Funds!J$1,'Current Portfolio'!$1:$1,0),FALSE)</f>
        <v>1.3477211912710001E-2</v>
      </c>
      <c r="K14" s="6">
        <f>VLOOKUP($A14,'Current Portfolio'!$A:$AR,MATCH(Funds!K$1,'Current Portfolio'!$1:$1,0),FALSE)</f>
        <v>2.4096025421259999E-2</v>
      </c>
      <c r="L14" s="6">
        <f>VLOOKUP($A14,'Current Portfolio'!$A:$AR,MATCH(Funds!L$1,'Current Portfolio'!$1:$1,0),FALSE)</f>
        <v>4.7036629194200002E-3</v>
      </c>
      <c r="M14" s="6">
        <f>VLOOKUP($A14,'Current Portfolio'!$A:$AR,MATCH(Funds!M$1,'Current Portfolio'!$1:$1,0),FALSE)</f>
        <v>1.01270010389E-2</v>
      </c>
      <c r="N14" s="6">
        <f>VLOOKUP($A14,'Current Portfolio'!$A:$AR,MATCH(Funds!N$1,'Current Portfolio'!$1:$1,0),FALSE)</f>
        <v>1.3655413337510001E-2</v>
      </c>
      <c r="O14" s="6">
        <f>VLOOKUP($A14,'Current Portfolio'!$A:$AR,MATCH(Funds!O$1,'Current Portfolio'!$1:$1,0),FALSE)</f>
        <v>1.2E-2</v>
      </c>
      <c r="P14" s="6">
        <f>VLOOKUP($A14,'Current Portfolio'!$A:$AR,MATCH(Funds!P$1,'Current Portfolio'!$1:$1,0),FALSE)</f>
        <v>3.5207482597719997E-2</v>
      </c>
      <c r="Q14" s="6">
        <f>VLOOKUP($A14,'Current Portfolio'!$A:$AR,MATCH(Funds!Q$1,'Current Portfolio'!$1:$1,0),FALSE)</f>
        <v>3.7123425808949999E-2</v>
      </c>
      <c r="R14" s="6">
        <f>VLOOKUP($A14,'Current Portfolio'!$A:$AR,MATCH(Funds!R$1,'Current Portfolio'!$1:$1,0),FALSE)</f>
        <v>2.3167471541869999E-2</v>
      </c>
      <c r="S14" s="6">
        <f>VLOOKUP($A14,'Current Portfolio'!$A:$AR,MATCH(Funds!S$1,'Current Portfolio'!$1:$1,0),FALSE)</f>
        <v>1.8964052379780001E-2</v>
      </c>
      <c r="T14" s="6">
        <f>VLOOKUP($A14,'Current Portfolio'!$A:$AR,MATCH(Funds!T$1,'Current Portfolio'!$1:$1,0),FALSE)</f>
        <v>3.2089079214259998E-2</v>
      </c>
      <c r="U14" s="6">
        <f>VLOOKUP($A14,'Current Portfolio'!$A:$AR,MATCH(Funds!U$1,'Current Portfolio'!$1:$1,0),FALSE)</f>
        <v>9.2620940964289994E-2</v>
      </c>
      <c r="V14" s="6">
        <f>VLOOKUP($A14,'Current Portfolio'!$A:$AR,MATCH(Funds!V$1,'Current Portfolio'!$1:$1,0),FALSE)</f>
        <v>3.8883238132460002E-2</v>
      </c>
      <c r="W14" s="6">
        <f>VLOOKUP($A14,'Current Portfolio'!$A:$AR,MATCH(Funds!W$1,'Current Portfolio'!$1:$1,0),FALSE)</f>
        <v>2.34060924307E-2</v>
      </c>
      <c r="X14" s="6">
        <f>VLOOKUP($A14,'Current Portfolio'!$A:$AR,MATCH(Funds!X$1,'Current Portfolio'!$1:$1,0),FALSE)</f>
        <v>2.15289096874E-2</v>
      </c>
      <c r="Y14" s="6">
        <f>VLOOKUP(A14,[2]Returns!$A:$B,2,FALSE)</f>
        <v>4.4000000000000004E-2</v>
      </c>
      <c r="Z14" s="6">
        <f>VLOOKUP($A14,[2]Returns!$A:$J,9,FALSE)/100</f>
        <v>1.7500000000000002E-2</v>
      </c>
      <c r="AA14" s="6">
        <f>VLOOKUP($A14,Replications!$A:$K,MATCH(LEFT(AA$1,FIND(" ",AA$1)-1),Replications!$1:$1,0),FALSE)</f>
        <v>9.11E-2</v>
      </c>
      <c r="AB14" s="6">
        <f>VLOOKUP($A14,Replications!$A:$K,MATCH(LEFT(AB$1,FIND(" ",AB$1)-1),Replications!$1:$1,0),FALSE)</f>
        <v>6.9900000000000004E-2</v>
      </c>
      <c r="AC14" s="6">
        <f>VLOOKUP($A14,Replications!$A:$K,MATCH(LEFT(AC$1,FIND(" ",AC$1)-1),Replications!$1:$1,0),FALSE)</f>
        <v>7.0999999999999994E-2</v>
      </c>
      <c r="AD14" s="6">
        <f>VLOOKUP($A14,Replications!$A:$K,MATCH(LEFT(AD$1,FIND(" ",AD$1)-1),Replications!$1:$1,0),FALSE)</f>
        <v>8.48E-2</v>
      </c>
      <c r="AE14" s="6">
        <f>VLOOKUP($A14,Replications!$A:$K,MATCH(LEFT(AE$1,FIND(" ",AE$1)-1),Replications!$1:$1,0),FALSE)</f>
        <v>6.5600000000000006E-2</v>
      </c>
      <c r="AF14" s="6">
        <f>VLOOKUP($A14,Replications!$A:$K,MATCH(LEFT(AF$1,FIND(" ",AF$1)-1),Replications!$1:$1,0),FALSE)</f>
        <v>6.3899999999999998E-2</v>
      </c>
      <c r="AG14" s="6">
        <f>VLOOKUP($A14,Replications!$A:$K,MATCH(LEFT(AG$1,FIND(" ",AG$1)-1),Replications!$1:$1,0),FALSE)</f>
        <v>3.7100000000000001E-2</v>
      </c>
      <c r="AH14" s="6">
        <f>VLOOKUP($A14,Replications!$A:$K,MATCH(Funds!AH$1,Replications!$1:$1,0),FALSE)</f>
        <v>5.1799999999999999E-2</v>
      </c>
      <c r="AI14" s="6">
        <f>VLOOKUP($A14,Replications!$A:$K,MATCH(LEFT(AI$1,FIND(" ",AI$1)-1),Replications!$1:$1,0),FALSE)</f>
        <v>6.9057142857142859E-2</v>
      </c>
      <c r="AJ14" s="6">
        <f>VLOOKUP($A14,'Activist Funds'!$A:$Z,MATCH(LEFT(AJ$1,FIND(" ",AJ$1)-1),'Activist Funds'!$1:$1,0),FALSE)</f>
        <v>5.0999999999999997E-2</v>
      </c>
      <c r="AK14" s="6">
        <f>VLOOKUP($A14,'Activist Funds'!$A:$Z,MATCH(LEFT(AK$1,FIND(" ",AK$1)-1),'Activist Funds'!$1:$1,0),FALSE)</f>
        <v>3.7000000000000005E-2</v>
      </c>
      <c r="AL14" s="6">
        <f>VLOOKUP($A14,'Activist Funds'!$A:$Z,MATCH(LEFT(AL$1,FIND(" ",AL$1)-1),'Activist Funds'!$1:$1,0),FALSE)</f>
        <v>9.5100000000000004E-2</v>
      </c>
      <c r="AM14" s="6">
        <f>VLOOKUP($A14,'Activist Funds'!$A:$Z,MATCH(LEFT(AM$1,FIND(" ",AM$1)-1),'Activist Funds'!$1:$1,0),FALSE)</f>
        <v>8.7400000000000005E-2</v>
      </c>
      <c r="AN14" s="6">
        <f>VLOOKUP($A14,'Activist Funds'!$A:$Z,MATCH(LEFT(AN$1,FIND(" ",AN$1)-1),'Activist Funds'!$1:$1,0),FALSE)</f>
        <v>4.0999999999999995E-2</v>
      </c>
      <c r="AO14" s="6">
        <f>VLOOKUP($A14,'Activist Funds'!$A:$Z,MATCH(LEFT(AO$1,FIND(" ",AO$1)-1),'Activist Funds'!$1:$1,0),FALSE)</f>
        <v>4.1799999999999997E-2</v>
      </c>
      <c r="AP14" s="6">
        <f>VLOOKUP($A14,'Activist Funds'!$A:$Z,MATCH(LEFT(AP$1,FIND(" ",AP$1)-1),'Activist Funds'!$1:$1,0),FALSE)</f>
        <v>2.64E-2</v>
      </c>
      <c r="AQ14" s="6">
        <f t="shared" si="1"/>
        <v>-4.0100000000000004E-2</v>
      </c>
      <c r="AR14" s="6">
        <f t="shared" si="2"/>
        <v>-3.2899999999999999E-2</v>
      </c>
      <c r="AS14" s="6">
        <f t="shared" si="3"/>
        <v>2.410000000000001E-2</v>
      </c>
      <c r="AT14" s="6">
        <f t="shared" si="4"/>
        <v>2.6000000000000051E-3</v>
      </c>
      <c r="AU14" s="6">
        <f t="shared" si="5"/>
        <v>-2.4600000000000011E-2</v>
      </c>
      <c r="AV14" s="6">
        <f t="shared" si="6"/>
        <v>-2.2100000000000002E-2</v>
      </c>
      <c r="AW14" s="6">
        <f t="shared" si="0"/>
        <v>-1.0700000000000001E-2</v>
      </c>
      <c r="AX14" s="6">
        <f>VLOOKUP($A14,Replications!$A:$KK,MATCH(LEFT(AX$1,FIND(" ",AX$1)-1),Replications!$1:$1,0),FALSE)</f>
        <v>4.4400000000000002E-2</v>
      </c>
      <c r="AY14" s="6" t="e">
        <f>VLOOKUP($A14,'New Manager'!$A:$Y,MATCH(Funds!AY$1,'New Manager'!$1:$1,0),FALSE)</f>
        <v>#N/A</v>
      </c>
      <c r="AZ14" s="6" t="e">
        <f t="shared" si="7"/>
        <v>#N/A</v>
      </c>
      <c r="BA14" s="6">
        <f>VLOOKUP($A14,'[1]Formated Data'!$A:$ZZ,MATCH(BA$1,'[1]Formated Data'!$1:$1,0),FALSE)</f>
        <v>2.4199999999999999E-2</v>
      </c>
      <c r="BB14" s="6">
        <f>VLOOKUP($A14,'[1]Formated Data'!$A:$ZZ,MATCH(BB$1,'[1]Formated Data'!$1:$1,0),FALSE)</f>
        <v>2.2200000000000001E-2</v>
      </c>
      <c r="BC14" s="6">
        <f>VLOOKUP($A14,'[1]Formated Data'!$A:$ZZ,MATCH(BC$1,'[1]Formated Data'!$1:$1,0),FALSE)</f>
        <v>2.07E-2</v>
      </c>
      <c r="BD14" s="6">
        <f>VLOOKUP($A14,'[1]Formated Data'!$A:$ZZ,MATCH(BD$1,'[1]Formated Data'!$1:$1,0),FALSE)</f>
        <v>1.01E-2</v>
      </c>
      <c r="BE14" s="6">
        <f>VLOOKUP($A14,'[1]Formated Data'!$A:$ZZ,MATCH(BE$1,'[1]Formated Data'!$1:$1,0),FALSE)</f>
        <v>3.8600000000000002E-2</v>
      </c>
      <c r="BF14" s="6">
        <f>VLOOKUP($A14,'[1]Formated Data'!$A:$ZZ,MATCH(BF$1,'[1]Formated Data'!$1:$1,0),FALSE)</f>
        <v>2.0199999999999999E-2</v>
      </c>
      <c r="BG14" s="6">
        <f>VLOOKUP($A14,'[1]Formated Data'!$A:$ZZ,MATCH(BG$1,'[1]Formated Data'!$1:$1,0),FALSE)</f>
        <v>9.2600000000000002E-2</v>
      </c>
      <c r="BH14" s="6">
        <f>VLOOKUP($A14,'[1]Formated Data'!$A:$ZZ,MATCH(BH$1,'[1]Formated Data'!$1:$1,0),FALSE)</f>
        <v>3.5999999999999997E-2</v>
      </c>
      <c r="BI14" s="6">
        <f>VLOOKUP($A14,'[1]Formated Data'!$A:$ZZ,MATCH(BI$1,'[1]Formated Data'!$1:$1,0),FALSE)</f>
        <v>2.3300000000000001E-2</v>
      </c>
      <c r="BJ14" s="6">
        <f>VLOOKUP($A14,'[1]Formated Data'!$A:$ZZ,MATCH(BJ$1,'[1]Formated Data'!$1:$1,0),FALSE)</f>
        <v>3.4500000000000003E-2</v>
      </c>
      <c r="BK14" s="6">
        <f>VLOOKUP($A14,'[1]Formated Data'!$A:$ZZ,MATCH(BK$1,'[1]Formated Data'!$1:$1,0),FALSE)</f>
        <v>1.4200000000000001E-2</v>
      </c>
      <c r="BL14" s="6">
        <f>VLOOKUP($A14,'[1]Formated Data'!$A:$ZZ,MATCH(BL$1,'[1]Formated Data'!$1:$1,0),FALSE)</f>
        <v>1.2E-2</v>
      </c>
      <c r="BM14" s="6">
        <f>VLOOKUP($A14,'[1]Formated Data'!$A:$ZZ,MATCH(BM$1,'[1]Formated Data'!$1:$1,0),FALSE)</f>
        <v>2.0400000000000001E-2</v>
      </c>
      <c r="BN14" s="6">
        <f>VLOOKUP($A14,'[1]Formated Data'!$A:$ZZ,MATCH(BN$1,'[1]Formated Data'!$1:$1,0),FALSE)</f>
        <v>1.9300000000000001E-2</v>
      </c>
      <c r="BO14" s="6">
        <f>VLOOKUP($A14,'[1]Formated Data'!$A:$ZZ,MATCH(BO$1,'[1]Formated Data'!$1:$1,0),FALSE)</f>
        <v>3.7100000000000001E-2</v>
      </c>
      <c r="BP14" s="6">
        <f>VLOOKUP($A14,'[1]Formated Data'!$A:$ZZ,MATCH(BP$1,'[1]Formated Data'!$1:$1,0),FALSE)</f>
        <v>9.5999999999999992E-3</v>
      </c>
      <c r="BQ14" s="6">
        <f>VLOOKUP($A14,'[1]Formated Data'!$A:$ZZ,MATCH(BQ$1,'[1]Formated Data'!$1:$1,0),FALSE)</f>
        <v>-7.9000000000000008E-3</v>
      </c>
      <c r="BR14" s="6">
        <f>VLOOKUP($A14,'[1]Formated Data'!$A:$ZZ,MATCH(BR$1,'[1]Formated Data'!$1:$1,0),FALSE)</f>
        <v>1.9199999999999998E-2</v>
      </c>
      <c r="BS14" s="6">
        <f>VLOOKUP($A14,'[1]Formated Data'!$A:$ZZ,MATCH(BS$1,'[1]Formated Data'!$1:$1,0),FALSE)</f>
        <v>2.5100000000000001E-2</v>
      </c>
      <c r="BT14" s="6">
        <f>VLOOKUP($A14,'[1]Formated Data'!$A:$ZZ,MATCH(BT$1,'[1]Formated Data'!$1:$1,0),FALSE)</f>
        <v>4.7000000000000002E-3</v>
      </c>
      <c r="BU14" s="6">
        <f>VLOOKUP($A14,'[1]Formated Data'!$A:$ZZ,MATCH(BU$1,'[1]Formated Data'!$1:$1,0),FALSE)</f>
        <v>1.34E-2</v>
      </c>
      <c r="BV14" s="6">
        <f>VLOOKUP($A14,'[1]Formated Data'!$A:$ZZ,MATCH(BV$1,'[1]Formated Data'!$1:$1,0),FALSE)</f>
        <v>2.4500000000000001E-2</v>
      </c>
      <c r="BW14" s="6">
        <f>VLOOKUP($A14,'New Manager'!$A:$B,MATCH(Funds!BW$1,'New Manager'!$1:$1,0),FALSE)</f>
        <v>2.3799999999999998E-2</v>
      </c>
      <c r="BX14" s="6">
        <f t="shared" si="8"/>
        <v>5.7625000000000003E-2</v>
      </c>
      <c r="BY14" s="6">
        <f t="shared" si="9"/>
        <v>3.7749999999999999E-2</v>
      </c>
      <c r="BZ14" s="6">
        <f>VLOOKUP($A14,Strategy3!$A:$Z,MATCH(Funds!BZ$1,Strategy3!$1:$1,0),FALSE)</f>
        <v>5.7500000000000002E-2</v>
      </c>
    </row>
    <row r="15" spans="1:78" x14ac:dyDescent="0.25">
      <c r="A15" s="4">
        <f t="shared" si="10"/>
        <v>41274</v>
      </c>
      <c r="D15" s="6">
        <f>VLOOKUP($A15,'Current Portfolio'!$A:$AR,MATCH(Funds!D$1,'Current Portfolio'!$1:$1,0),FALSE)</f>
        <v>2.7999999999999997E-2</v>
      </c>
      <c r="E15" s="6">
        <f>VLOOKUP($A15,'Current Portfolio'!$A:$AR,MATCH(Funds!E$1,'Current Portfolio'!$1:$1,0),FALSE)</f>
        <v>1.7100000000000001E-2</v>
      </c>
      <c r="F15" s="6">
        <f>VLOOKUP($A15,'Current Portfolio'!$A:$AR,MATCH(Funds!F$1,'Current Portfolio'!$1:$1,0),FALSE)</f>
        <v>1.0200000000000001E-2</v>
      </c>
      <c r="G15" s="6">
        <f>VLOOKUP($A15,'Current Portfolio'!$A:$AR,MATCH(Funds!G$1,'Current Portfolio'!$1:$1,0),FALSE)</f>
        <v>1.01E-2</v>
      </c>
      <c r="H15" s="6">
        <f>VLOOKUP($A15,'Current Portfolio'!$A:$AR,MATCH(Funds!H$1,'Current Portfolio'!$1:$1,0),FALSE)</f>
        <v>1.46E-2</v>
      </c>
      <c r="I15" s="6">
        <f>VLOOKUP($A15,'Current Portfolio'!$A:$AR,MATCH(Funds!I$1,'Current Portfolio'!$1:$1,0),FALSE)</f>
        <v>4.7999999999999996E-3</v>
      </c>
      <c r="J15" s="6">
        <f>VLOOKUP($A15,'Current Portfolio'!$A:$AR,MATCH(Funds!J$1,'Current Portfolio'!$1:$1,0),FALSE)</f>
        <v>2.0799999999999999E-2</v>
      </c>
      <c r="K15" s="6">
        <f>VLOOKUP($A15,'Current Portfolio'!$A:$AR,MATCH(Funds!K$1,'Current Portfolio'!$1:$1,0),FALSE)</f>
        <v>1.01E-2</v>
      </c>
      <c r="L15" s="6">
        <f>VLOOKUP($A15,'Current Portfolio'!$A:$AR,MATCH(Funds!L$1,'Current Portfolio'!$1:$1,0),FALSE)</f>
        <v>-2.0000000000000001E-4</v>
      </c>
      <c r="M15" s="6">
        <f>VLOOKUP($A15,'Current Portfolio'!$A:$AR,MATCH(Funds!M$1,'Current Portfolio'!$1:$1,0),FALSE)</f>
        <v>1.2E-2</v>
      </c>
      <c r="N15" s="6">
        <f>VLOOKUP($A15,'Current Portfolio'!$A:$AR,MATCH(Funds!N$1,'Current Portfolio'!$1:$1,0),FALSE)</f>
        <v>6.8999999999999999E-3</v>
      </c>
      <c r="O15" s="6">
        <f>VLOOKUP($A15,'Current Portfolio'!$A:$AR,MATCH(Funds!O$1,'Current Portfolio'!$1:$1,0),FALSE)</f>
        <v>1.3000000000000001E-2</v>
      </c>
      <c r="P15" s="6">
        <f>VLOOKUP($A15,'Current Portfolio'!$A:$AR,MATCH(Funds!P$1,'Current Portfolio'!$1:$1,0),FALSE)</f>
        <v>2.5600000000000001E-2</v>
      </c>
      <c r="Q15" s="6">
        <f>VLOOKUP($A15,'Current Portfolio'!$A:$AR,MATCH(Funds!Q$1,'Current Portfolio'!$1:$1,0),FALSE)</f>
        <v>5.9000000000000004E-2</v>
      </c>
      <c r="R15" s="6">
        <f>VLOOKUP($A15,'Current Portfolio'!$A:$AR,MATCH(Funds!R$1,'Current Portfolio'!$1:$1,0),FALSE)</f>
        <v>1.3500000000000002E-2</v>
      </c>
      <c r="S15" s="6">
        <f>VLOOKUP($A15,'Current Portfolio'!$A:$AR,MATCH(Funds!S$1,'Current Portfolio'!$1:$1,0),FALSE)</f>
        <v>7.000000000000001E-4</v>
      </c>
      <c r="T15" s="6">
        <f>VLOOKUP($A15,'Current Portfolio'!$A:$AR,MATCH(Funds!T$1,'Current Portfolio'!$1:$1,0),FALSE)</f>
        <v>2.2000000000000002E-2</v>
      </c>
      <c r="U15" s="6">
        <f>VLOOKUP($A15,'Current Portfolio'!$A:$AR,MATCH(Funds!U$1,'Current Portfolio'!$1:$1,0),FALSE)</f>
        <v>5.1699999999999996E-2</v>
      </c>
      <c r="V15" s="6">
        <f>VLOOKUP($A15,'Current Portfolio'!$A:$AR,MATCH(Funds!V$1,'Current Portfolio'!$1:$1,0),FALSE)</f>
        <v>-2.3999999999999998E-3</v>
      </c>
      <c r="W15" s="6">
        <f>VLOOKUP($A15,'Current Portfolio'!$A:$AR,MATCH(Funds!W$1,'Current Portfolio'!$1:$1,0),FALSE)</f>
        <v>2.7000000000000001E-3</v>
      </c>
      <c r="X15" s="6">
        <f>VLOOKUP($A15,'Current Portfolio'!$A:$AR,MATCH(Funds!X$1,'Current Portfolio'!$1:$1,0),FALSE)</f>
        <v>9.7999999999999997E-3</v>
      </c>
      <c r="Y15" s="6">
        <f>VLOOKUP(A15,[2]Returns!$A:$B,2,FALSE)</f>
        <v>3.4000000000000002E-3</v>
      </c>
      <c r="Z15" s="6">
        <f>VLOOKUP($A15,[2]Returns!$A:$J,9,FALSE)/100</f>
        <v>-2.5999999999999999E-3</v>
      </c>
      <c r="AA15" s="6">
        <f>VLOOKUP($A15,Replications!$A:$K,MATCH(LEFT(AA$1,FIND(" ",AA$1)-1),Replications!$1:$1,0),FALSE)</f>
        <v>2.0500000000000001E-2</v>
      </c>
      <c r="AB15" s="6">
        <f>VLOOKUP($A15,Replications!$A:$K,MATCH(LEFT(AB$1,FIND(" ",AB$1)-1),Replications!$1:$1,0),FALSE)</f>
        <v>4.0599999999999997E-2</v>
      </c>
      <c r="AC15" s="6">
        <f>VLOOKUP($A15,Replications!$A:$K,MATCH(LEFT(AC$1,FIND(" ",AC$1)-1),Replications!$1:$1,0),FALSE)</f>
        <v>2.41E-2</v>
      </c>
      <c r="AD15" s="6">
        <f>VLOOKUP($A15,Replications!$A:$K,MATCH(LEFT(AD$1,FIND(" ",AD$1)-1),Replications!$1:$1,0),FALSE)</f>
        <v>3.2899999999999999E-2</v>
      </c>
      <c r="AE15" s="6">
        <f>VLOOKUP($A15,Replications!$A:$K,MATCH(LEFT(AE$1,FIND(" ",AE$1)-1),Replications!$1:$1,0),FALSE)</f>
        <v>-1.4999999999999999E-2</v>
      </c>
      <c r="AF15" s="6">
        <f>VLOOKUP($A15,Replications!$A:$K,MATCH(LEFT(AF$1,FIND(" ",AF$1)-1),Replications!$1:$1,0),FALSE)</f>
        <v>4.07E-2</v>
      </c>
      <c r="AG15" s="6">
        <f>VLOOKUP($A15,Replications!$A:$K,MATCH(LEFT(AG$1,FIND(" ",AG$1)-1),Replications!$1:$1,0),FALSE)</f>
        <v>4.41E-2</v>
      </c>
      <c r="AH15" s="6">
        <f>VLOOKUP($A15,Replications!$A:$K,MATCH(Funds!AH$1,Replications!$1:$1,0),FALSE)</f>
        <v>9.1000000000000004E-3</v>
      </c>
      <c r="AI15" s="6">
        <f>VLOOKUP($A15,Replications!$A:$K,MATCH(LEFT(AI$1,FIND(" ",AI$1)-1),Replications!$1:$1,0),FALSE)</f>
        <v>2.6842857142857141E-2</v>
      </c>
      <c r="AJ15" s="6">
        <f>VLOOKUP($A15,'Activist Funds'!$A:$Z,MATCH(LEFT(AJ$1,FIND(" ",AJ$1)-1),'Activist Funds'!$1:$1,0),FALSE)</f>
        <v>1.499999966472E-2</v>
      </c>
      <c r="AK15" s="6">
        <f>VLOOKUP($A15,'Activist Funds'!$A:$Z,MATCH(LEFT(AK$1,FIND(" ",AK$1)-1),'Activist Funds'!$1:$1,0),FALSE)</f>
        <v>5.8999999999999997E-2</v>
      </c>
      <c r="AL15" s="6">
        <f>VLOOKUP($A15,'Activist Funds'!$A:$Z,MATCH(LEFT(AL$1,FIND(" ",AL$1)-1),'Activist Funds'!$1:$1,0),FALSE)</f>
        <v>1.9699999999999999E-2</v>
      </c>
      <c r="AM15" s="6">
        <f>VLOOKUP($A15,'Activist Funds'!$A:$Z,MATCH(LEFT(AM$1,FIND(" ",AM$1)-1),'Activist Funds'!$1:$1,0),FALSE)</f>
        <v>4.4600000000000001E-2</v>
      </c>
      <c r="AN15" s="6">
        <f>VLOOKUP($A15,'Activist Funds'!$A:$Z,MATCH(LEFT(AN$1,FIND(" ",AN$1)-1),'Activist Funds'!$1:$1,0),FALSE)</f>
        <v>-2.5000000000000001E-2</v>
      </c>
      <c r="AO15" s="6">
        <f>VLOOKUP($A15,'Activist Funds'!$A:$Z,MATCH(LEFT(AO$1,FIND(" ",AO$1)-1),'Activist Funds'!$1:$1,0),FALSE)</f>
        <v>3.3700000000000001E-2</v>
      </c>
      <c r="AP15" s="6">
        <f>VLOOKUP($A15,'Activist Funds'!$A:$Z,MATCH(LEFT(AP$1,FIND(" ",AP$1)-1),'Activist Funds'!$1:$1,0),FALSE)</f>
        <v>2.5399999999999999E-2</v>
      </c>
      <c r="AQ15" s="6">
        <f t="shared" si="1"/>
        <v>-5.5000003352800014E-3</v>
      </c>
      <c r="AR15" s="6">
        <f t="shared" si="2"/>
        <v>1.84E-2</v>
      </c>
      <c r="AS15" s="6">
        <f t="shared" si="3"/>
        <v>-4.4000000000000011E-3</v>
      </c>
      <c r="AT15" s="6">
        <f t="shared" si="4"/>
        <v>1.1700000000000002E-2</v>
      </c>
      <c r="AU15" s="6">
        <f t="shared" si="5"/>
        <v>-1.0000000000000002E-2</v>
      </c>
      <c r="AV15" s="6">
        <f t="shared" si="6"/>
        <v>-6.9999999999999993E-3</v>
      </c>
      <c r="AW15" s="6">
        <f t="shared" si="0"/>
        <v>-1.8700000000000001E-2</v>
      </c>
      <c r="AX15" s="6">
        <f>VLOOKUP($A15,Replications!$A:$KK,MATCH(LEFT(AX$1,FIND(" ",AX$1)-1),Replications!$1:$1,0),FALSE)</f>
        <v>2.6100000000000002E-2</v>
      </c>
      <c r="AY15" s="6" t="e">
        <f>VLOOKUP($A15,'New Manager'!$A:$Y,MATCH(Funds!AY$1,'New Manager'!$1:$1,0),FALSE)</f>
        <v>#N/A</v>
      </c>
      <c r="AZ15" s="6" t="e">
        <f t="shared" si="7"/>
        <v>#N/A</v>
      </c>
      <c r="BA15" s="6">
        <f>VLOOKUP($A15,'[1]Formated Data'!$A:$ZZ,MATCH(BA$1,'[1]Formated Data'!$1:$1,0),FALSE)</f>
        <v>1.14E-2</v>
      </c>
      <c r="BB15" s="6">
        <f>VLOOKUP($A15,'[1]Formated Data'!$A:$ZZ,MATCH(BB$1,'[1]Formated Data'!$1:$1,0),FALSE)</f>
        <v>0.01</v>
      </c>
      <c r="BC15" s="6">
        <f>VLOOKUP($A15,'[1]Formated Data'!$A:$ZZ,MATCH(BC$1,'[1]Formated Data'!$1:$1,0),FALSE)</f>
        <v>1.04E-2</v>
      </c>
      <c r="BD15" s="6">
        <f>VLOOKUP($A15,'[1]Formated Data'!$A:$ZZ,MATCH(BD$1,'[1]Formated Data'!$1:$1,0),FALSE)</f>
        <v>1.3100000000000001E-2</v>
      </c>
      <c r="BE15" s="6">
        <f>VLOOKUP($A15,'[1]Formated Data'!$A:$ZZ,MATCH(BE$1,'[1]Formated Data'!$1:$1,0),FALSE)</f>
        <v>-2.2000000000000001E-3</v>
      </c>
      <c r="BF15" s="6">
        <f>VLOOKUP($A15,'[1]Formated Data'!$A:$ZZ,MATCH(BF$1,'[1]Formated Data'!$1:$1,0),FALSE)</f>
        <v>8.0000000000000004E-4</v>
      </c>
      <c r="BG15" s="6">
        <f>VLOOKUP($A15,'[1]Formated Data'!$A:$ZZ,MATCH(BG$1,'[1]Formated Data'!$1:$1,0),FALSE)</f>
        <v>5.1700000000000003E-2</v>
      </c>
      <c r="BH15" s="6">
        <f>VLOOKUP($A15,'[1]Formated Data'!$A:$ZZ,MATCH(BH$1,'[1]Formated Data'!$1:$1,0),FALSE)</f>
        <v>2.4E-2</v>
      </c>
      <c r="BI15" s="6">
        <f>VLOOKUP($A15,'[1]Formated Data'!$A:$ZZ,MATCH(BI$1,'[1]Formated Data'!$1:$1,0),FALSE)</f>
        <v>3.3E-3</v>
      </c>
      <c r="BJ15" s="6">
        <f>VLOOKUP($A15,'[1]Formated Data'!$A:$ZZ,MATCH(BJ$1,'[1]Formated Data'!$1:$1,0),FALSE)</f>
        <v>2.2800000000000001E-2</v>
      </c>
      <c r="BK15" s="6">
        <f>VLOOKUP($A15,'[1]Formated Data'!$A:$ZZ,MATCH(BK$1,'[1]Formated Data'!$1:$1,0),FALSE)</f>
        <v>8.2000000000000007E-3</v>
      </c>
      <c r="BL15" s="6">
        <f>VLOOKUP($A15,'[1]Formated Data'!$A:$ZZ,MATCH(BL$1,'[1]Formated Data'!$1:$1,0),FALSE)</f>
        <v>1.2999999999999999E-2</v>
      </c>
      <c r="BM15" s="6">
        <f>VLOOKUP($A15,'[1]Formated Data'!$A:$ZZ,MATCH(BM$1,'[1]Formated Data'!$1:$1,0),FALSE)</f>
        <v>1.67E-2</v>
      </c>
      <c r="BN15" s="6">
        <f>VLOOKUP($A15,'[1]Formated Data'!$A:$ZZ,MATCH(BN$1,'[1]Formated Data'!$1:$1,0),FALSE)</f>
        <v>2.81E-2</v>
      </c>
      <c r="BO15" s="6">
        <f>VLOOKUP($A15,'[1]Formated Data'!$A:$ZZ,MATCH(BO$1,'[1]Formated Data'!$1:$1,0),FALSE)</f>
        <v>5.9200000000000003E-2</v>
      </c>
      <c r="BP15" s="6">
        <f>VLOOKUP($A15,'[1]Formated Data'!$A:$ZZ,MATCH(BP$1,'[1]Formated Data'!$1:$1,0),FALSE)</f>
        <v>1.5800000000000002E-2</v>
      </c>
      <c r="BQ15" s="6">
        <f>VLOOKUP($A15,'[1]Formated Data'!$A:$ZZ,MATCH(BQ$1,'[1]Formated Data'!$1:$1,0),FALSE)</f>
        <v>4.7000000000000002E-3</v>
      </c>
      <c r="BR15" s="6">
        <f>VLOOKUP($A15,'[1]Formated Data'!$A:$ZZ,MATCH(BR$1,'[1]Formated Data'!$1:$1,0),FALSE)</f>
        <v>-2E-3</v>
      </c>
      <c r="BS15" s="6">
        <f>VLOOKUP($A15,'[1]Formated Data'!$A:$ZZ,MATCH(BS$1,'[1]Formated Data'!$1:$1,0),FALSE)</f>
        <v>1.3599999999999999E-2</v>
      </c>
      <c r="BT15" s="6">
        <f>VLOOKUP($A15,'[1]Formated Data'!$A:$ZZ,MATCH(BT$1,'[1]Formated Data'!$1:$1,0),FALSE)</f>
        <v>4.0000000000000002E-4</v>
      </c>
      <c r="BU15" s="6">
        <f>VLOOKUP($A15,'[1]Formated Data'!$A:$ZZ,MATCH(BU$1,'[1]Formated Data'!$1:$1,0),FALSE)</f>
        <v>2.06E-2</v>
      </c>
      <c r="BV15" s="6">
        <f>VLOOKUP($A15,'[1]Formated Data'!$A:$ZZ,MATCH(BV$1,'[1]Formated Data'!$1:$1,0),FALSE)</f>
        <v>1.2999999999999999E-2</v>
      </c>
      <c r="BW15" s="6">
        <f>VLOOKUP($A15,'New Manager'!$A:$B,MATCH(Funds!BW$1,'New Manager'!$1:$1,0),FALSE)</f>
        <v>7.9000000000000008E-3</v>
      </c>
      <c r="BX15" s="6">
        <f t="shared" si="8"/>
        <v>2.7625E-2</v>
      </c>
      <c r="BY15" s="6">
        <f t="shared" si="9"/>
        <v>1.695E-2</v>
      </c>
      <c r="BZ15" s="6">
        <f>VLOOKUP($A15,Strategy3!$A:$Z,MATCH(Funds!BZ$1,Strategy3!$1:$1,0),FALSE)</f>
        <v>2.76E-2</v>
      </c>
    </row>
    <row r="16" spans="1:78" x14ac:dyDescent="0.25">
      <c r="A16" s="4">
        <f t="shared" si="10"/>
        <v>41243</v>
      </c>
      <c r="D16" s="6">
        <f>VLOOKUP($A16,'Current Portfolio'!$A:$AR,MATCH(Funds!D$1,'Current Portfolio'!$1:$1,0),FALSE)</f>
        <v>1.1000000000000001E-2</v>
      </c>
      <c r="E16" s="6">
        <f>VLOOKUP($A16,'Current Portfolio'!$A:$AR,MATCH(Funds!E$1,'Current Portfolio'!$1:$1,0),FALSE)</f>
        <v>1E-3</v>
      </c>
      <c r="F16" s="6">
        <f>VLOOKUP($A16,'Current Portfolio'!$A:$AR,MATCH(Funds!F$1,'Current Portfolio'!$1:$1,0),FALSE)</f>
        <v>5.1999999999999998E-3</v>
      </c>
      <c r="G16" s="6">
        <f>VLOOKUP($A16,'Current Portfolio'!$A:$AR,MATCH(Funds!G$1,'Current Portfolio'!$1:$1,0),FALSE)</f>
        <v>5.8999999999999999E-3</v>
      </c>
      <c r="H16" s="6">
        <f>VLOOKUP($A16,'Current Portfolio'!$A:$AR,MATCH(Funds!H$1,'Current Portfolio'!$1:$1,0),FALSE)</f>
        <v>8.1000000000000013E-3</v>
      </c>
      <c r="I16" s="6">
        <f>VLOOKUP($A16,'Current Portfolio'!$A:$AR,MATCH(Funds!I$1,'Current Portfolio'!$1:$1,0),FALSE)</f>
        <v>4.5999999999999999E-3</v>
      </c>
      <c r="J16" s="6">
        <f>VLOOKUP($A16,'Current Portfolio'!$A:$AR,MATCH(Funds!J$1,'Current Portfolio'!$1:$1,0),FALSE)</f>
        <v>-1.9E-3</v>
      </c>
      <c r="K16" s="6">
        <f>VLOOKUP($A16,'Current Portfolio'!$A:$AR,MATCH(Funds!K$1,'Current Portfolio'!$1:$1,0),FALSE)</f>
        <v>7.4999999999999997E-3</v>
      </c>
      <c r="L16" s="6">
        <f>VLOOKUP($A16,'Current Portfolio'!$A:$AR,MATCH(Funds!L$1,'Current Portfolio'!$1:$1,0),FALSE)</f>
        <v>4.8999999999999998E-3</v>
      </c>
      <c r="M16" s="6">
        <f>VLOOKUP($A16,'Current Portfolio'!$A:$AR,MATCH(Funds!M$1,'Current Portfolio'!$1:$1,0),FALSE)</f>
        <v>2.5000000000000001E-3</v>
      </c>
      <c r="N16" s="6">
        <f>VLOOKUP($A16,'Current Portfolio'!$A:$AR,MATCH(Funds!N$1,'Current Portfolio'!$1:$1,0),FALSE)</f>
        <v>5.3E-3</v>
      </c>
      <c r="O16" s="6">
        <f>VLOOKUP($A16,'Current Portfolio'!$A:$AR,MATCH(Funds!O$1,'Current Portfolio'!$1:$1,0),FALSE)</f>
        <v>1.1000000000000001E-2</v>
      </c>
      <c r="P16" s="6">
        <f>VLOOKUP($A16,'Current Portfolio'!$A:$AR,MATCH(Funds!P$1,'Current Portfolio'!$1:$1,0),FALSE)</f>
        <v>-5.9999999999999995E-4</v>
      </c>
      <c r="Q16" s="6">
        <f>VLOOKUP($A16,'Current Portfolio'!$A:$AR,MATCH(Funds!Q$1,'Current Portfolio'!$1:$1,0),FALSE)</f>
        <v>-0.01</v>
      </c>
      <c r="R16" s="6">
        <f>VLOOKUP($A16,'Current Portfolio'!$A:$AR,MATCH(Funds!R$1,'Current Portfolio'!$1:$1,0),FALSE)</f>
        <v>9.3999999999999986E-3</v>
      </c>
      <c r="S16" s="6">
        <f>VLOOKUP($A16,'Current Portfolio'!$A:$AR,MATCH(Funds!S$1,'Current Portfolio'!$1:$1,0),FALSE)</f>
        <v>-3.8E-3</v>
      </c>
      <c r="T16" s="6">
        <f>VLOOKUP($A16,'Current Portfolio'!$A:$AR,MATCH(Funds!T$1,'Current Portfolio'!$1:$1,0),FALSE)</f>
        <v>6.0000000000000001E-3</v>
      </c>
      <c r="U16" s="6">
        <f>VLOOKUP($A16,'Current Portfolio'!$A:$AR,MATCH(Funds!U$1,'Current Portfolio'!$1:$1,0),FALSE)</f>
        <v>4.1900000000000007E-2</v>
      </c>
      <c r="V16" s="6">
        <f>VLOOKUP($A16,'Current Portfolio'!$A:$AR,MATCH(Funds!V$1,'Current Portfolio'!$1:$1,0),FALSE)</f>
        <v>1.44E-2</v>
      </c>
      <c r="W16" s="6">
        <f>VLOOKUP($A16,'Current Portfolio'!$A:$AR,MATCH(Funds!W$1,'Current Portfolio'!$1:$1,0),FALSE)</f>
        <v>-3.0999999999999999E-3</v>
      </c>
      <c r="X16" s="6">
        <f>VLOOKUP($A16,'Current Portfolio'!$A:$AR,MATCH(Funds!X$1,'Current Portfolio'!$1:$1,0),FALSE)</f>
        <v>5.7999999999999996E-3</v>
      </c>
      <c r="Y16" s="6">
        <f>VLOOKUP(A16,[2]Returns!$A:$B,2,FALSE)</f>
        <v>8.9999999999999998E-4</v>
      </c>
      <c r="Z16" s="6">
        <f>VLOOKUP($A16,[2]Returns!$A:$J,9,FALSE)/100</f>
        <v>8.8000000000000005E-3</v>
      </c>
      <c r="AA16" s="6">
        <f>VLOOKUP($A16,Replications!$A:$K,MATCH(LEFT(AA$1,FIND(" ",AA$1)-1),Replications!$1:$1,0),FALSE)</f>
        <v>5.0000000000000001E-3</v>
      </c>
      <c r="AB16" s="6">
        <f>VLOOKUP($A16,Replications!$A:$K,MATCH(LEFT(AB$1,FIND(" ",AB$1)-1),Replications!$1:$1,0),FALSE)</f>
        <v>-2.2800000000000001E-2</v>
      </c>
      <c r="AC16" s="6">
        <f>VLOOKUP($A16,Replications!$A:$K,MATCH(LEFT(AC$1,FIND(" ",AC$1)-1),Replications!$1:$1,0),FALSE)</f>
        <v>4.8999999999999998E-3</v>
      </c>
      <c r="AD16" s="6">
        <f>VLOOKUP($A16,Replications!$A:$K,MATCH(LEFT(AD$1,FIND(" ",AD$1)-1),Replications!$1:$1,0),FALSE)</f>
        <v>2.5499999999999998E-2</v>
      </c>
      <c r="AE16" s="6">
        <f>VLOOKUP($A16,Replications!$A:$K,MATCH(LEFT(AE$1,FIND(" ",AE$1)-1),Replications!$1:$1,0),FALSE)</f>
        <v>3.0300000000000001E-2</v>
      </c>
      <c r="AF16" s="6">
        <f>VLOOKUP($A16,Replications!$A:$K,MATCH(LEFT(AF$1,FIND(" ",AF$1)-1),Replications!$1:$1,0),FALSE)</f>
        <v>3.49E-2</v>
      </c>
      <c r="AG16" s="6">
        <f>VLOOKUP($A16,Replications!$A:$K,MATCH(LEFT(AG$1,FIND(" ",AG$1)-1),Replications!$1:$1,0),FALSE)</f>
        <v>1.5900000000000001E-2</v>
      </c>
      <c r="AH16" s="6">
        <f>VLOOKUP($A16,Replications!$A:$K,MATCH(Funds!AH$1,Replications!$1:$1,0),FALSE)</f>
        <v>5.7999999999999996E-3</v>
      </c>
      <c r="AI16" s="6">
        <f>VLOOKUP($A16,Replications!$A:$K,MATCH(LEFT(AI$1,FIND(" ",AI$1)-1),Replications!$1:$1,0),FALSE)</f>
        <v>1.3385714285714287E-2</v>
      </c>
      <c r="AJ16" s="6">
        <f>VLOOKUP($A16,'Activist Funds'!$A:$Z,MATCH(LEFT(AJ$1,FIND(" ",AJ$1)-1),'Activist Funds'!$1:$1,0),FALSE)</f>
        <v>8.0000003799800008E-3</v>
      </c>
      <c r="AK16" s="6">
        <f>VLOOKUP($A16,'Activist Funds'!$A:$Z,MATCH(LEFT(AK$1,FIND(" ",AK$1)-1),'Activist Funds'!$1:$1,0),FALSE)</f>
        <v>-0.01</v>
      </c>
      <c r="AL16" s="6">
        <f>VLOOKUP($A16,'Activist Funds'!$A:$Z,MATCH(LEFT(AL$1,FIND(" ",AL$1)-1),'Activist Funds'!$1:$1,0),FALSE)</f>
        <v>-7.7999999999999996E-3</v>
      </c>
      <c r="AM16" s="6">
        <f>VLOOKUP($A16,'Activist Funds'!$A:$Z,MATCH(LEFT(AM$1,FIND(" ",AM$1)-1),'Activist Funds'!$1:$1,0),FALSE)</f>
        <v>4.9099999999999998E-2</v>
      </c>
      <c r="AN16" s="6">
        <f>VLOOKUP($A16,'Activist Funds'!$A:$Z,MATCH(LEFT(AN$1,FIND(" ",AN$1)-1),'Activist Funds'!$1:$1,0),FALSE)</f>
        <v>3.4000000000000002E-2</v>
      </c>
      <c r="AO16" s="6">
        <f>VLOOKUP($A16,'Activist Funds'!$A:$Z,MATCH(LEFT(AO$1,FIND(" ",AO$1)-1),'Activist Funds'!$1:$1,0),FALSE)</f>
        <v>1.6799999999999999E-2</v>
      </c>
      <c r="AP16" s="6">
        <f>VLOOKUP($A16,'Activist Funds'!$A:$Z,MATCH(LEFT(AP$1,FIND(" ",AP$1)-1),'Activist Funds'!$1:$1,0),FALSE)</f>
        <v>3.3999999999999998E-3</v>
      </c>
      <c r="AQ16" s="6">
        <f t="shared" si="1"/>
        <v>3.0000003799800007E-3</v>
      </c>
      <c r="AR16" s="6">
        <f t="shared" si="2"/>
        <v>1.2800000000000001E-2</v>
      </c>
      <c r="AS16" s="6">
        <f t="shared" si="3"/>
        <v>-1.2699999999999999E-2</v>
      </c>
      <c r="AT16" s="6">
        <f t="shared" si="4"/>
        <v>2.3599999999999999E-2</v>
      </c>
      <c r="AU16" s="6">
        <f t="shared" si="5"/>
        <v>3.7000000000000019E-3</v>
      </c>
      <c r="AV16" s="6">
        <f t="shared" si="6"/>
        <v>-1.8100000000000002E-2</v>
      </c>
      <c r="AW16" s="6">
        <f t="shared" si="0"/>
        <v>-1.2500000000000001E-2</v>
      </c>
      <c r="AX16" s="6">
        <f>VLOOKUP($A16,Replications!$A:$KK,MATCH(LEFT(AX$1,FIND(" ",AX$1)-1),Replications!$1:$1,0),FALSE)</f>
        <v>8.5000000000000006E-3</v>
      </c>
      <c r="AY16" s="6" t="e">
        <f>VLOOKUP($A16,'New Manager'!$A:$Y,MATCH(Funds!AY$1,'New Manager'!$1:$1,0),FALSE)</f>
        <v>#N/A</v>
      </c>
      <c r="AZ16" s="6" t="e">
        <f t="shared" si="7"/>
        <v>#N/A</v>
      </c>
      <c r="BA16" s="6">
        <f>VLOOKUP($A16,'[1]Formated Data'!$A:$ZZ,MATCH(BA$1,'[1]Formated Data'!$1:$1,0),FALSE)</f>
        <v>8.9999999999999993E-3</v>
      </c>
      <c r="BB16" s="6">
        <f>VLOOKUP($A16,'[1]Formated Data'!$A:$ZZ,MATCH(BB$1,'[1]Formated Data'!$1:$1,0),FALSE)</f>
        <v>5.7999999999999996E-3</v>
      </c>
      <c r="BC16" s="6">
        <f>VLOOKUP($A16,'[1]Formated Data'!$A:$ZZ,MATCH(BC$1,'[1]Formated Data'!$1:$1,0),FALSE)</f>
        <v>6.1999999999999998E-3</v>
      </c>
      <c r="BD16" s="6">
        <f>VLOOKUP($A16,'[1]Formated Data'!$A:$ZZ,MATCH(BD$1,'[1]Formated Data'!$1:$1,0),FALSE)</f>
        <v>2.5000000000000001E-3</v>
      </c>
      <c r="BE16" s="6">
        <f>VLOOKUP($A16,'[1]Formated Data'!$A:$ZZ,MATCH(BE$1,'[1]Formated Data'!$1:$1,0),FALSE)</f>
        <v>1.44E-2</v>
      </c>
      <c r="BF16" s="6">
        <f>VLOOKUP($A16,'[1]Formated Data'!$A:$ZZ,MATCH(BF$1,'[1]Formated Data'!$1:$1,0),FALSE)</f>
        <v>-3.5999999999999999E-3</v>
      </c>
      <c r="BG16" s="6">
        <f>VLOOKUP($A16,'[1]Formated Data'!$A:$ZZ,MATCH(BG$1,'[1]Formated Data'!$1:$1,0),FALSE)</f>
        <v>4.19E-2</v>
      </c>
      <c r="BH16" s="6">
        <f>VLOOKUP($A16,'[1]Formated Data'!$A:$ZZ,MATCH(BH$1,'[1]Formated Data'!$1:$1,0),FALSE)</f>
        <v>6.0000000000000001E-3</v>
      </c>
      <c r="BI16" s="6">
        <f>VLOOKUP($A16,'[1]Formated Data'!$A:$ZZ,MATCH(BI$1,'[1]Formated Data'!$1:$1,0),FALSE)</f>
        <v>-3.2000000000000002E-3</v>
      </c>
      <c r="BJ16" s="6">
        <f>VLOOKUP($A16,'[1]Formated Data'!$A:$ZZ,MATCH(BJ$1,'[1]Formated Data'!$1:$1,0),FALSE)</f>
        <v>-8.9999999999999998E-4</v>
      </c>
      <c r="BK16" s="6">
        <f>VLOOKUP($A16,'[1]Formated Data'!$A:$ZZ,MATCH(BK$1,'[1]Formated Data'!$1:$1,0),FALSE)</f>
        <v>5.4000000000000003E-3</v>
      </c>
      <c r="BL16" s="6">
        <f>VLOOKUP($A16,'[1]Formated Data'!$A:$ZZ,MATCH(BL$1,'[1]Formated Data'!$1:$1,0),FALSE)</f>
        <v>1.0999999999999999E-2</v>
      </c>
      <c r="BM16" s="6">
        <f>VLOOKUP($A16,'[1]Formated Data'!$A:$ZZ,MATCH(BM$1,'[1]Formated Data'!$1:$1,0),FALSE)</f>
        <v>1E-3</v>
      </c>
      <c r="BN16" s="6">
        <f>VLOOKUP($A16,'[1]Formated Data'!$A:$ZZ,MATCH(BN$1,'[1]Formated Data'!$1:$1,0),FALSE)</f>
        <v>1.1599999999999999E-2</v>
      </c>
      <c r="BO16" s="6">
        <f>VLOOKUP($A16,'[1]Formated Data'!$A:$ZZ,MATCH(BO$1,'[1]Formated Data'!$1:$1,0),FALSE)</f>
        <v>-9.4999999999999998E-3</v>
      </c>
      <c r="BP16" s="6">
        <f>VLOOKUP($A16,'[1]Formated Data'!$A:$ZZ,MATCH(BP$1,'[1]Formated Data'!$1:$1,0),FALSE)</f>
        <v>8.6E-3</v>
      </c>
      <c r="BQ16" s="6">
        <f>VLOOKUP($A16,'[1]Formated Data'!$A:$ZZ,MATCH(BQ$1,'[1]Formated Data'!$1:$1,0),FALSE)</f>
        <v>4.5999999999999999E-3</v>
      </c>
      <c r="BR16" s="6">
        <f>VLOOKUP($A16,'[1]Formated Data'!$A:$ZZ,MATCH(BR$1,'[1]Formated Data'!$1:$1,0),FALSE)</f>
        <v>1.6E-2</v>
      </c>
      <c r="BS16" s="6">
        <f>VLOOKUP($A16,'[1]Formated Data'!$A:$ZZ,MATCH(BS$1,'[1]Formated Data'!$1:$1,0),FALSE)</f>
        <v>0.01</v>
      </c>
      <c r="BT16" s="6">
        <f>VLOOKUP($A16,'[1]Formated Data'!$A:$ZZ,MATCH(BT$1,'[1]Formated Data'!$1:$1,0),FALSE)</f>
        <v>5.1000000000000004E-3</v>
      </c>
      <c r="BU16" s="6">
        <f>VLOOKUP($A16,'[1]Formated Data'!$A:$ZZ,MATCH(BU$1,'[1]Formated Data'!$1:$1,0),FALSE)</f>
        <v>-1.8E-3</v>
      </c>
      <c r="BV16" s="6">
        <f>VLOOKUP($A16,'[1]Formated Data'!$A:$ZZ,MATCH(BV$1,'[1]Formated Data'!$1:$1,0),FALSE)</f>
        <v>6.1000000000000004E-3</v>
      </c>
      <c r="BW16" s="6">
        <f>VLOOKUP($A16,'New Manager'!$A:$B,MATCH(Funds!BW$1,'New Manager'!$1:$1,0),FALSE)</f>
        <v>-3.04E-2</v>
      </c>
      <c r="BX16" s="6">
        <f t="shared" si="8"/>
        <v>2.9000000000000001E-2</v>
      </c>
      <c r="BY16" s="6">
        <f t="shared" si="9"/>
        <v>1.7749999999999998E-2</v>
      </c>
      <c r="BZ16" s="6">
        <f>VLOOKUP($A16,Strategy3!$A:$Z,MATCH(Funds!BZ$1,Strategy3!$1:$1,0),FALSE)</f>
        <v>2.9100000000000001E-2</v>
      </c>
    </row>
    <row r="17" spans="1:78" x14ac:dyDescent="0.25">
      <c r="A17" s="4">
        <f t="shared" si="10"/>
        <v>41213</v>
      </c>
      <c r="D17" s="6">
        <f>VLOOKUP($A17,'Current Portfolio'!$A:$AR,MATCH(Funds!D$1,'Current Portfolio'!$1:$1,0),FALSE)</f>
        <v>1.3999999999999999E-2</v>
      </c>
      <c r="E17" s="6">
        <f>VLOOKUP($A17,'Current Portfolio'!$A:$AR,MATCH(Funds!E$1,'Current Portfolio'!$1:$1,0),FALSE)</f>
        <v>6.5000000000000006E-3</v>
      </c>
      <c r="F17" s="6">
        <f>VLOOKUP($A17,'Current Portfolio'!$A:$AR,MATCH(Funds!F$1,'Current Portfolio'!$1:$1,0),FALSE)</f>
        <v>8.3000000000000001E-3</v>
      </c>
      <c r="G17" s="6">
        <f>VLOOKUP($A17,'Current Portfolio'!$A:$AR,MATCH(Funds!G$1,'Current Portfolio'!$1:$1,0),FALSE)</f>
        <v>1.5700000000000002E-2</v>
      </c>
      <c r="H17" s="6">
        <f>VLOOKUP($A17,'Current Portfolio'!$A:$AR,MATCH(Funds!H$1,'Current Portfolio'!$1:$1,0),FALSE)</f>
        <v>-3.5999999999999999E-3</v>
      </c>
      <c r="I17" s="6">
        <f>VLOOKUP($A17,'Current Portfolio'!$A:$AR,MATCH(Funds!I$1,'Current Portfolio'!$1:$1,0),FALSE)</f>
        <v>-5.0000000000000001E-4</v>
      </c>
      <c r="J17" s="6">
        <f>VLOOKUP($A17,'Current Portfolio'!$A:$AR,MATCH(Funds!J$1,'Current Portfolio'!$1:$1,0),FALSE)</f>
        <v>-3.5999999999999999E-3</v>
      </c>
      <c r="K17" s="6">
        <f>VLOOKUP($A17,'Current Portfolio'!$A:$AR,MATCH(Funds!K$1,'Current Portfolio'!$1:$1,0),FALSE)</f>
        <v>1.3999999999999999E-2</v>
      </c>
      <c r="L17" s="6">
        <f>VLOOKUP($A17,'Current Portfolio'!$A:$AR,MATCH(Funds!L$1,'Current Portfolio'!$1:$1,0),FALSE)</f>
        <v>-2.3E-3</v>
      </c>
      <c r="M17" s="6">
        <f>VLOOKUP($A17,'Current Portfolio'!$A:$AR,MATCH(Funds!M$1,'Current Portfolio'!$1:$1,0),FALSE)</f>
        <v>1.2999999999999999E-3</v>
      </c>
      <c r="N17" s="6">
        <f>VLOOKUP($A17,'Current Portfolio'!$A:$AR,MATCH(Funds!N$1,'Current Portfolio'!$1:$1,0),FALSE)</f>
        <v>4.5000000000000005E-3</v>
      </c>
      <c r="O17" s="6">
        <f>VLOOKUP($A17,'Current Portfolio'!$A:$AR,MATCH(Funds!O$1,'Current Portfolio'!$1:$1,0),FALSE)</f>
        <v>8.0000000000000002E-3</v>
      </c>
      <c r="P17" s="6">
        <f>VLOOKUP($A17,'Current Portfolio'!$A:$AR,MATCH(Funds!P$1,'Current Portfolio'!$1:$1,0),FALSE)</f>
        <v>2.8199999999999999E-2</v>
      </c>
      <c r="Q17" s="6">
        <f>VLOOKUP($A17,'Current Portfolio'!$A:$AR,MATCH(Funds!Q$1,'Current Portfolio'!$1:$1,0),FALSE)</f>
        <v>1.4999999999999999E-2</v>
      </c>
      <c r="R17" s="6">
        <f>VLOOKUP($A17,'Current Portfolio'!$A:$AR,MATCH(Funds!R$1,'Current Portfolio'!$1:$1,0),FALSE)</f>
        <v>-2.5499999999999998E-2</v>
      </c>
      <c r="S17" s="6">
        <f>VLOOKUP($A17,'Current Portfolio'!$A:$AR,MATCH(Funds!S$1,'Current Portfolio'!$1:$1,0),FALSE)</f>
        <v>-5.4000000000000003E-3</v>
      </c>
      <c r="T17" s="6">
        <f>VLOOKUP($A17,'Current Portfolio'!$A:$AR,MATCH(Funds!T$1,'Current Portfolio'!$1:$1,0),FALSE)</f>
        <v>5.0000000000000001E-3</v>
      </c>
      <c r="U17" s="6">
        <f>VLOOKUP($A17,'Current Portfolio'!$A:$AR,MATCH(Funds!U$1,'Current Portfolio'!$1:$1,0),FALSE)</f>
        <v>1.34E-2</v>
      </c>
      <c r="V17" s="6">
        <f>VLOOKUP($A17,'Current Portfolio'!$A:$AR,MATCH(Funds!V$1,'Current Portfolio'!$1:$1,0),FALSE)</f>
        <v>1.6799999999999999E-2</v>
      </c>
      <c r="W17" s="6">
        <f>VLOOKUP($A17,'Current Portfolio'!$A:$AR,MATCH(Funds!W$1,'Current Portfolio'!$1:$1,0),FALSE)</f>
        <v>-1.1000000000000001E-2</v>
      </c>
      <c r="X17" s="6">
        <f>VLOOKUP($A17,'Current Portfolio'!$A:$AR,MATCH(Funds!X$1,'Current Portfolio'!$1:$1,0),FALSE)</f>
        <v>8.3999999999999995E-3</v>
      </c>
      <c r="Y17" s="6">
        <f>VLOOKUP(A17,[2]Returns!$A:$B,2,FALSE)</f>
        <v>-6.0000000000000001E-3</v>
      </c>
      <c r="Z17" s="6">
        <f>VLOOKUP($A17,[2]Returns!$A:$J,9,FALSE)/100</f>
        <v>-1.29E-2</v>
      </c>
      <c r="AA17" s="6">
        <f>VLOOKUP($A17,Replications!$A:$K,MATCH(LEFT(AA$1,FIND(" ",AA$1)-1),Replications!$1:$1,0),FALSE)</f>
        <v>2.8500000000000001E-2</v>
      </c>
      <c r="AB17" s="6">
        <f>VLOOKUP($A17,Replications!$A:$K,MATCH(LEFT(AB$1,FIND(" ",AB$1)-1),Replications!$1:$1,0),FALSE)</f>
        <v>2.7099999999999999E-2</v>
      </c>
      <c r="AC17" s="6">
        <f>VLOOKUP($A17,Replications!$A:$K,MATCH(LEFT(AC$1,FIND(" ",AC$1)-1),Replications!$1:$1,0),FALSE)</f>
        <v>-3.5799999999999998E-2</v>
      </c>
      <c r="AD17" s="6">
        <f>VLOOKUP($A17,Replications!$A:$K,MATCH(LEFT(AD$1,FIND(" ",AD$1)-1),Replications!$1:$1,0),FALSE)</f>
        <v>-3.2899999999999999E-2</v>
      </c>
      <c r="AE17" s="6">
        <f>VLOOKUP($A17,Replications!$A:$K,MATCH(LEFT(AE$1,FIND(" ",AE$1)-1),Replications!$1:$1,0),FALSE)</f>
        <v>1.32E-2</v>
      </c>
      <c r="AF17" s="6">
        <f>VLOOKUP($A17,Replications!$A:$K,MATCH(LEFT(AF$1,FIND(" ",AF$1)-1),Replications!$1:$1,0),FALSE)</f>
        <v>8.5000000000000006E-3</v>
      </c>
      <c r="AG17" s="6">
        <f>VLOOKUP($A17,Replications!$A:$K,MATCH(LEFT(AG$1,FIND(" ",AG$1)-1),Replications!$1:$1,0),FALSE)</f>
        <v>-8.9999999999999998E-4</v>
      </c>
      <c r="AH17" s="6">
        <f>VLOOKUP($A17,Replications!$A:$K,MATCH(Funds!AH$1,Replications!$1:$1,0),FALSE)</f>
        <v>-1.8599999999999998E-2</v>
      </c>
      <c r="AI17" s="6">
        <f>VLOOKUP($A17,Replications!$A:$K,MATCH(LEFT(AI$1,FIND(" ",AI$1)-1),Replications!$1:$1,0),FALSE)</f>
        <v>1.1000000000000001E-3</v>
      </c>
      <c r="AJ17" s="6">
        <f>VLOOKUP($A17,'Activist Funds'!$A:$Z,MATCH(LEFT(AJ$1,FIND(" ",AJ$1)-1),'Activist Funds'!$1:$1,0),FALSE)</f>
        <v>1.8500000238420002E-2</v>
      </c>
      <c r="AK17" s="6">
        <f>VLOOKUP($A17,'Activist Funds'!$A:$Z,MATCH(LEFT(AK$1,FIND(" ",AK$1)-1),'Activist Funds'!$1:$1,0),FALSE)</f>
        <v>1.4999999999999999E-2</v>
      </c>
      <c r="AL17" s="6">
        <f>VLOOKUP($A17,'Activist Funds'!$A:$Z,MATCH(LEFT(AL$1,FIND(" ",AL$1)-1),'Activist Funds'!$1:$1,0),FALSE)</f>
        <v>-3.2000000000000001E-2</v>
      </c>
      <c r="AM17" s="6">
        <f>VLOOKUP($A17,'Activist Funds'!$A:$Z,MATCH(LEFT(AM$1,FIND(" ",AM$1)-1),'Activist Funds'!$1:$1,0),FALSE)</f>
        <v>-2.9999999999999997E-4</v>
      </c>
      <c r="AN17" s="6">
        <f>VLOOKUP($A17,'Activist Funds'!$A:$Z,MATCH(LEFT(AN$1,FIND(" ",AN$1)-1),'Activist Funds'!$1:$1,0),FALSE)</f>
        <v>9.9999999999999994E-12</v>
      </c>
      <c r="AO17" s="6">
        <f>VLOOKUP($A17,'Activist Funds'!$A:$Z,MATCH(LEFT(AO$1,FIND(" ",AO$1)-1),'Activist Funds'!$1:$1,0),FALSE)</f>
        <v>7.4999999999999997E-3</v>
      </c>
      <c r="AP17" s="6">
        <f>VLOOKUP($A17,'Activist Funds'!$A:$Z,MATCH(LEFT(AP$1,FIND(" ",AP$1)-1),'Activist Funds'!$1:$1,0),FALSE)</f>
        <v>1.2999999999999999E-3</v>
      </c>
      <c r="AQ17" s="6">
        <f t="shared" si="1"/>
        <v>-9.9999997615799995E-3</v>
      </c>
      <c r="AR17" s="6">
        <f t="shared" si="2"/>
        <v>-1.21E-2</v>
      </c>
      <c r="AS17" s="6">
        <f t="shared" si="3"/>
        <v>3.7999999999999978E-3</v>
      </c>
      <c r="AT17" s="6">
        <f t="shared" si="4"/>
        <v>3.2599999999999997E-2</v>
      </c>
      <c r="AU17" s="6">
        <f t="shared" si="5"/>
        <v>-1.3199999989999999E-2</v>
      </c>
      <c r="AV17" s="6">
        <f t="shared" si="6"/>
        <v>-1.0000000000000009E-3</v>
      </c>
      <c r="AW17" s="6">
        <f t="shared" si="0"/>
        <v>2.1999999999999997E-3</v>
      </c>
      <c r="AX17" s="6">
        <f>VLOOKUP($A17,Replications!$A:$KK,MATCH(LEFT(AX$1,FIND(" ",AX$1)-1),Replications!$1:$1,0),FALSE)</f>
        <v>-2.98E-2</v>
      </c>
      <c r="AY17" s="6" t="e">
        <f>VLOOKUP($A17,'New Manager'!$A:$Y,MATCH(Funds!AY$1,'New Manager'!$1:$1,0),FALSE)</f>
        <v>#N/A</v>
      </c>
      <c r="AZ17" s="6" t="e">
        <f t="shared" si="7"/>
        <v>#N/A</v>
      </c>
      <c r="BA17" s="6">
        <f>VLOOKUP($A17,'[1]Formated Data'!$A:$ZZ,MATCH(BA$1,'[1]Formated Data'!$1:$1,0),FALSE)</f>
        <v>1.44E-2</v>
      </c>
      <c r="BB17" s="6">
        <f>VLOOKUP($A17,'[1]Formated Data'!$A:$ZZ,MATCH(BB$1,'[1]Formated Data'!$1:$1,0),FALSE)</f>
        <v>1.6400000000000001E-2</v>
      </c>
      <c r="BC17" s="6">
        <f>VLOOKUP($A17,'[1]Formated Data'!$A:$ZZ,MATCH(BC$1,'[1]Formated Data'!$1:$1,0),FALSE)</f>
        <v>9.1000000000000004E-3</v>
      </c>
      <c r="BD17" s="6">
        <f>VLOOKUP($A17,'[1]Formated Data'!$A:$ZZ,MATCH(BD$1,'[1]Formated Data'!$1:$1,0),FALSE)</f>
        <v>1.1000000000000001E-3</v>
      </c>
      <c r="BE17" s="6">
        <f>VLOOKUP($A17,'[1]Formated Data'!$A:$ZZ,MATCH(BE$1,'[1]Formated Data'!$1:$1,0),FALSE)</f>
        <v>1.7000000000000001E-2</v>
      </c>
      <c r="BF17" s="6">
        <f>VLOOKUP($A17,'[1]Formated Data'!$A:$ZZ,MATCH(BF$1,'[1]Formated Data'!$1:$1,0),FALSE)</f>
        <v>-5.3E-3</v>
      </c>
      <c r="BG17" s="6">
        <f>VLOOKUP($A17,'[1]Formated Data'!$A:$ZZ,MATCH(BG$1,'[1]Formated Data'!$1:$1,0),FALSE)</f>
        <v>1.34E-2</v>
      </c>
      <c r="BH17" s="6">
        <f>VLOOKUP($A17,'[1]Formated Data'!$A:$ZZ,MATCH(BH$1,'[1]Formated Data'!$1:$1,0),FALSE)</f>
        <v>5.0000000000000001E-3</v>
      </c>
      <c r="BI17" s="6">
        <f>VLOOKUP($A17,'[1]Formated Data'!$A:$ZZ,MATCH(BI$1,'[1]Formated Data'!$1:$1,0),FALSE)</f>
        <v>-1.14E-2</v>
      </c>
      <c r="BJ17" s="6">
        <f>VLOOKUP($A17,'[1]Formated Data'!$A:$ZZ,MATCH(BJ$1,'[1]Formated Data'!$1:$1,0),FALSE)</f>
        <v>2.6100000000000002E-2</v>
      </c>
      <c r="BK17" s="6">
        <f>VLOOKUP($A17,'[1]Formated Data'!$A:$ZZ,MATCH(BK$1,'[1]Formated Data'!$1:$1,0),FALSE)</f>
        <v>5.7000000000000002E-3</v>
      </c>
      <c r="BL17" s="6">
        <f>VLOOKUP($A17,'[1]Formated Data'!$A:$ZZ,MATCH(BL$1,'[1]Formated Data'!$1:$1,0),FALSE)</f>
        <v>8.9999999999999993E-3</v>
      </c>
      <c r="BM17" s="6">
        <f>VLOOKUP($A17,'[1]Formated Data'!$A:$ZZ,MATCH(BM$1,'[1]Formated Data'!$1:$1,0),FALSE)</f>
        <v>9.1000000000000004E-3</v>
      </c>
      <c r="BN17" s="6">
        <f>VLOOKUP($A17,'[1]Formated Data'!$A:$ZZ,MATCH(BN$1,'[1]Formated Data'!$1:$1,0),FALSE)</f>
        <v>1.32E-2</v>
      </c>
      <c r="BO17" s="6">
        <f>VLOOKUP($A17,'[1]Formated Data'!$A:$ZZ,MATCH(BO$1,'[1]Formated Data'!$1:$1,0),FALSE)</f>
        <v>1.54E-2</v>
      </c>
      <c r="BP17" s="6">
        <f>VLOOKUP($A17,'[1]Formated Data'!$A:$ZZ,MATCH(BP$1,'[1]Formated Data'!$1:$1,0),FALSE)</f>
        <v>-3.5999999999999999E-3</v>
      </c>
      <c r="BQ17" s="6">
        <f>VLOOKUP($A17,'[1]Formated Data'!$A:$ZZ,MATCH(BQ$1,'[1]Formated Data'!$1:$1,0),FALSE)</f>
        <v>-5.0000000000000001E-4</v>
      </c>
      <c r="BR17" s="6">
        <f>VLOOKUP($A17,'[1]Formated Data'!$A:$ZZ,MATCH(BR$1,'[1]Formated Data'!$1:$1,0),FALSE)</f>
        <v>-3.6200000000000003E-2</v>
      </c>
      <c r="BS17" s="6">
        <f>VLOOKUP($A17,'[1]Formated Data'!$A:$ZZ,MATCH(BS$1,'[1]Formated Data'!$1:$1,0),FALSE)</f>
        <v>-2.5399999999999999E-2</v>
      </c>
      <c r="BT17" s="6">
        <f>VLOOKUP($A17,'[1]Formated Data'!$A:$ZZ,MATCH(BT$1,'[1]Formated Data'!$1:$1,0),FALSE)</f>
        <v>-2.3999999999999998E-3</v>
      </c>
      <c r="BU17" s="6">
        <f>VLOOKUP($A17,'[1]Formated Data'!$A:$ZZ,MATCH(BU$1,'[1]Formated Data'!$1:$1,0),FALSE)</f>
        <v>-3.3999999999999998E-3</v>
      </c>
      <c r="BV17" s="6">
        <f>VLOOKUP($A17,'[1]Formated Data'!$A:$ZZ,MATCH(BV$1,'[1]Formated Data'!$1:$1,0),FALSE)</f>
        <v>9.1000000000000004E-3</v>
      </c>
      <c r="BW17" s="6">
        <f>VLOOKUP($A17,'New Manager'!$A:$B,MATCH(Funds!BW$1,'New Manager'!$1:$1,0),FALSE)</f>
        <v>-8.1099999999999992E-2</v>
      </c>
      <c r="BX17" s="6">
        <f t="shared" si="8"/>
        <v>7.3249999999999999E-3</v>
      </c>
      <c r="BY17" s="6">
        <f t="shared" si="9"/>
        <v>4.0750000024999998E-3</v>
      </c>
      <c r="BZ17" s="6">
        <f>VLOOKUP($A17,Strategy3!$A:$Z,MATCH(Funds!BZ$1,Strategy3!$1:$1,0),FALSE)</f>
        <v>7.3000000000000001E-3</v>
      </c>
    </row>
    <row r="18" spans="1:78" x14ac:dyDescent="0.25">
      <c r="A18" s="4">
        <f t="shared" si="10"/>
        <v>41182</v>
      </c>
      <c r="D18" s="6">
        <f>VLOOKUP($A18,'Current Portfolio'!$A:$AR,MATCH(Funds!D$1,'Current Portfolio'!$1:$1,0),FALSE)</f>
        <v>1.3000000000000001E-2</v>
      </c>
      <c r="E18" s="6">
        <f>VLOOKUP($A18,'Current Portfolio'!$A:$AR,MATCH(Funds!E$1,'Current Portfolio'!$1:$1,0),FALSE)</f>
        <v>1.2199999999999999E-2</v>
      </c>
      <c r="F18" s="6">
        <f>VLOOKUP($A18,'Current Portfolio'!$A:$AR,MATCH(Funds!F$1,'Current Portfolio'!$1:$1,0),FALSE)</f>
        <v>1.09E-2</v>
      </c>
      <c r="G18" s="6">
        <f>VLOOKUP($A18,'Current Portfolio'!$A:$AR,MATCH(Funds!G$1,'Current Portfolio'!$1:$1,0),FALSE)</f>
        <v>-7.3000000000000001E-3</v>
      </c>
      <c r="H18" s="6">
        <f>VLOOKUP($A18,'Current Portfolio'!$A:$AR,MATCH(Funds!H$1,'Current Portfolio'!$1:$1,0),FALSE)</f>
        <v>1.8100000000000002E-2</v>
      </c>
      <c r="I18" s="6">
        <f>VLOOKUP($A18,'Current Portfolio'!$A:$AR,MATCH(Funds!I$1,'Current Portfolio'!$1:$1,0),FALSE)</f>
        <v>6.3E-3</v>
      </c>
      <c r="J18" s="6">
        <f>VLOOKUP($A18,'Current Portfolio'!$A:$AR,MATCH(Funds!J$1,'Current Portfolio'!$1:$1,0),FALSE)</f>
        <v>5.6999999999999993E-3</v>
      </c>
      <c r="K18" s="6">
        <f>VLOOKUP($A18,'Current Portfolio'!$A:$AR,MATCH(Funds!K$1,'Current Portfolio'!$1:$1,0),FALSE)</f>
        <v>1.06E-2</v>
      </c>
      <c r="L18" s="6">
        <f>VLOOKUP($A18,'Current Portfolio'!$A:$AR,MATCH(Funds!L$1,'Current Portfolio'!$1:$1,0),FALSE)</f>
        <v>-1.2999999999999999E-3</v>
      </c>
      <c r="M18" s="6">
        <f>VLOOKUP($A18,'Current Portfolio'!$A:$AR,MATCH(Funds!M$1,'Current Portfolio'!$1:$1,0),FALSE)</f>
        <v>1.7000000000000001E-3</v>
      </c>
      <c r="N18" s="6">
        <f>VLOOKUP($A18,'Current Portfolio'!$A:$AR,MATCH(Funds!N$1,'Current Portfolio'!$1:$1,0),FALSE)</f>
        <v>1.0500000000000001E-2</v>
      </c>
      <c r="O18" s="6">
        <f>VLOOKUP($A18,'Current Portfolio'!$A:$AR,MATCH(Funds!O$1,'Current Portfolio'!$1:$1,0),FALSE)</f>
        <v>1.9E-2</v>
      </c>
      <c r="P18" s="6">
        <f>VLOOKUP($A18,'Current Portfolio'!$A:$AR,MATCH(Funds!P$1,'Current Portfolio'!$1:$1,0),FALSE)</f>
        <v>1.3100000000000001E-2</v>
      </c>
      <c r="Q18" s="6">
        <f>VLOOKUP($A18,'Current Portfolio'!$A:$AR,MATCH(Funds!Q$1,'Current Portfolio'!$1:$1,0),FALSE)</f>
        <v>-5.6999999999999993E-3</v>
      </c>
      <c r="R18" s="6">
        <f>VLOOKUP($A18,'Current Portfolio'!$A:$AR,MATCH(Funds!R$1,'Current Portfolio'!$1:$1,0),FALSE)</f>
        <v>-2.12E-2</v>
      </c>
      <c r="S18" s="6">
        <f>VLOOKUP($A18,'Current Portfolio'!$A:$AR,MATCH(Funds!S$1,'Current Portfolio'!$1:$1,0),FALSE)</f>
        <v>1.5E-3</v>
      </c>
      <c r="T18" s="6">
        <f>VLOOKUP($A18,'Current Portfolio'!$A:$AR,MATCH(Funds!T$1,'Current Portfolio'!$1:$1,0),FALSE)</f>
        <v>1.6E-2</v>
      </c>
      <c r="U18" s="6">
        <f>VLOOKUP($A18,'Current Portfolio'!$A:$AR,MATCH(Funds!U$1,'Current Portfolio'!$1:$1,0),FALSE)</f>
        <v>2.06E-2</v>
      </c>
      <c r="V18" s="6">
        <f>VLOOKUP($A18,'Current Portfolio'!$A:$AR,MATCH(Funds!V$1,'Current Portfolio'!$1:$1,0),FALSE)</f>
        <v>1.6E-2</v>
      </c>
      <c r="W18" s="6">
        <f>VLOOKUP($A18,'Current Portfolio'!$A:$AR,MATCH(Funds!W$1,'Current Portfolio'!$1:$1,0),FALSE)</f>
        <v>-1.44E-2</v>
      </c>
      <c r="X18" s="6">
        <f>VLOOKUP($A18,'Current Portfolio'!$A:$AR,MATCH(Funds!X$1,'Current Portfolio'!$1:$1,0),FALSE)</f>
        <v>1.2500000000000001E-2</v>
      </c>
      <c r="Y18" s="6">
        <f>VLOOKUP(A18,[2]Returns!$A:$B,2,FALSE)</f>
        <v>2.2099999999999998E-2</v>
      </c>
      <c r="Z18" s="6">
        <f>VLOOKUP($A18,[2]Returns!$A:$J,9,FALSE)/100</f>
        <v>7.4000000000000003E-3</v>
      </c>
      <c r="AA18" s="6">
        <f>VLOOKUP($A18,Replications!$A:$K,MATCH(LEFT(AA$1,FIND(" ",AA$1)-1),Replications!$1:$1,0),FALSE)</f>
        <v>3.8899999999999997E-2</v>
      </c>
      <c r="AB18" s="6">
        <f>VLOOKUP($A18,Replications!$A:$K,MATCH(LEFT(AB$1,FIND(" ",AB$1)-1),Replications!$1:$1,0),FALSE)</f>
        <v>-1.26E-2</v>
      </c>
      <c r="AC18" s="6">
        <f>VLOOKUP($A18,Replications!$A:$K,MATCH(LEFT(AC$1,FIND(" ",AC$1)-1),Replications!$1:$1,0),FALSE)</f>
        <v>1.43E-2</v>
      </c>
      <c r="AD18" s="6">
        <f>VLOOKUP($A18,Replications!$A:$K,MATCH(LEFT(AD$1,FIND(" ",AD$1)-1),Replications!$1:$1,0),FALSE)</f>
        <v>5.2400000000000002E-2</v>
      </c>
      <c r="AE18" s="6">
        <f>VLOOKUP($A18,Replications!$A:$K,MATCH(LEFT(AE$1,FIND(" ",AE$1)-1),Replications!$1:$1,0),FALSE)</f>
        <v>1.3299999999999999E-2</v>
      </c>
      <c r="AF18" s="6">
        <f>VLOOKUP($A18,Replications!$A:$K,MATCH(LEFT(AF$1,FIND(" ",AF$1)-1),Replications!$1:$1,0),FALSE)</f>
        <v>6.6000000000000003E-2</v>
      </c>
      <c r="AG18" s="6">
        <f>VLOOKUP($A18,Replications!$A:$K,MATCH(LEFT(AG$1,FIND(" ",AG$1)-1),Replications!$1:$1,0),FALSE)</f>
        <v>2.7199999999999998E-2</v>
      </c>
      <c r="AH18" s="6">
        <f>VLOOKUP($A18,Replications!$A:$K,MATCH(Funds!AH$1,Replications!$1:$1,0),FALSE)</f>
        <v>2.58E-2</v>
      </c>
      <c r="AI18" s="6">
        <f>VLOOKUP($A18,Replications!$A:$K,MATCH(LEFT(AI$1,FIND(" ",AI$1)-1),Replications!$1:$1,0),FALSE)</f>
        <v>2.8500000000000001E-2</v>
      </c>
      <c r="AJ18" s="6">
        <f>VLOOKUP($A18,'Activist Funds'!$A:$Z,MATCH(LEFT(AJ$1,FIND(" ",AJ$1)-1),'Activist Funds'!$1:$1,0),FALSE)</f>
        <v>1.530000008643E-2</v>
      </c>
      <c r="AK18" s="6">
        <f>VLOOKUP($A18,'Activist Funds'!$A:$Z,MATCH(LEFT(AK$1,FIND(" ",AK$1)-1),'Activist Funds'!$1:$1,0),FALSE)</f>
        <v>-5.7000000000000002E-3</v>
      </c>
      <c r="AL18" s="6">
        <f>VLOOKUP($A18,'Activist Funds'!$A:$Z,MATCH(LEFT(AL$1,FIND(" ",AL$1)-1),'Activist Funds'!$1:$1,0),FALSE)</f>
        <v>1.8499999999999999E-2</v>
      </c>
      <c r="AM18" s="6">
        <f>VLOOKUP($A18,'Activist Funds'!$A:$Z,MATCH(LEFT(AM$1,FIND(" ",AM$1)-1),'Activist Funds'!$1:$1,0),FALSE)</f>
        <v>2.8E-3</v>
      </c>
      <c r="AN18" s="6">
        <f>VLOOKUP($A18,'Activist Funds'!$A:$Z,MATCH(LEFT(AN$1,FIND(" ",AN$1)-1),'Activist Funds'!$1:$1,0),FALSE)</f>
        <v>4.0000000000000001E-3</v>
      </c>
      <c r="AO18" s="6">
        <f>VLOOKUP($A18,'Activist Funds'!$A:$Z,MATCH(LEFT(AO$1,FIND(" ",AO$1)-1),'Activist Funds'!$1:$1,0),FALSE)</f>
        <v>4.9500000000000002E-2</v>
      </c>
      <c r="AP18" s="6">
        <f>VLOOKUP($A18,'Activist Funds'!$A:$Z,MATCH(LEFT(AP$1,FIND(" ",AP$1)-1),'Activist Funds'!$1:$1,0),FALSE)</f>
        <v>1.0500000000000001E-2</v>
      </c>
      <c r="AQ18" s="6">
        <f t="shared" si="1"/>
        <v>-2.3599999913569997E-2</v>
      </c>
      <c r="AR18" s="6">
        <f t="shared" si="2"/>
        <v>6.8999999999999999E-3</v>
      </c>
      <c r="AS18" s="6">
        <f t="shared" si="3"/>
        <v>4.1999999999999989E-3</v>
      </c>
      <c r="AT18" s="6">
        <f t="shared" si="4"/>
        <v>-4.9600000000000005E-2</v>
      </c>
      <c r="AU18" s="6">
        <f t="shared" si="5"/>
        <v>-9.2999999999999992E-3</v>
      </c>
      <c r="AV18" s="6">
        <f t="shared" si="6"/>
        <v>-1.6500000000000001E-2</v>
      </c>
      <c r="AW18" s="6">
        <f t="shared" si="6"/>
        <v>-1.67E-2</v>
      </c>
      <c r="AX18" s="6">
        <f>VLOOKUP($A18,Replications!$A:$KK,MATCH(LEFT(AX$1,FIND(" ",AX$1)-1),Replications!$1:$1,0),FALSE)</f>
        <v>1.1599999999999999E-2</v>
      </c>
      <c r="AY18" s="6" t="e">
        <f>VLOOKUP($A18,'New Manager'!$A:$Y,MATCH(Funds!AY$1,'New Manager'!$1:$1,0),FALSE)</f>
        <v>#N/A</v>
      </c>
      <c r="AZ18" s="6" t="e">
        <f t="shared" si="7"/>
        <v>#N/A</v>
      </c>
      <c r="BA18" s="6">
        <f>VLOOKUP($A18,'[1]Formated Data'!$A:$ZZ,MATCH(BA$1,'[1]Formated Data'!$1:$1,0),FALSE)</f>
        <v>1.1900000000000001E-2</v>
      </c>
      <c r="BB18" s="6">
        <f>VLOOKUP($A18,'[1]Formated Data'!$A:$ZZ,MATCH(BB$1,'[1]Formated Data'!$1:$1,0),FALSE)</f>
        <v>-7.4000000000000003E-3</v>
      </c>
      <c r="BC18" s="6">
        <f>VLOOKUP($A18,'[1]Formated Data'!$A:$ZZ,MATCH(BC$1,'[1]Formated Data'!$1:$1,0),FALSE)</f>
        <v>1.3100000000000001E-2</v>
      </c>
      <c r="BD18" s="6">
        <f>VLOOKUP($A18,'[1]Formated Data'!$A:$ZZ,MATCH(BD$1,'[1]Formated Data'!$1:$1,0),FALSE)</f>
        <v>1.8E-3</v>
      </c>
      <c r="BE18" s="6">
        <f>VLOOKUP($A18,'[1]Formated Data'!$A:$ZZ,MATCH(BE$1,'[1]Formated Data'!$1:$1,0),FALSE)</f>
        <v>1.5900000000000001E-2</v>
      </c>
      <c r="BF18" s="6">
        <f>VLOOKUP($A18,'[1]Formated Data'!$A:$ZZ,MATCH(BF$1,'[1]Formated Data'!$1:$1,0),FALSE)</f>
        <v>1.5E-3</v>
      </c>
      <c r="BG18" s="6">
        <f>VLOOKUP($A18,'[1]Formated Data'!$A:$ZZ,MATCH(BG$1,'[1]Formated Data'!$1:$1,0),FALSE)</f>
        <v>2.4299999999999999E-2</v>
      </c>
      <c r="BH18" s="6">
        <f>VLOOKUP($A18,'[1]Formated Data'!$A:$ZZ,MATCH(BH$1,'[1]Formated Data'!$1:$1,0),FALSE)</f>
        <v>1.0999999999999999E-2</v>
      </c>
      <c r="BI18" s="6">
        <f>VLOOKUP($A18,'[1]Formated Data'!$A:$ZZ,MATCH(BI$1,'[1]Formated Data'!$1:$1,0),FALSE)</f>
        <v>-1.47E-2</v>
      </c>
      <c r="BJ18" s="6">
        <f>VLOOKUP($A18,'[1]Formated Data'!$A:$ZZ,MATCH(BJ$1,'[1]Formated Data'!$1:$1,0),FALSE)</f>
        <v>1.2800000000000001E-2</v>
      </c>
      <c r="BK18" s="6">
        <f>VLOOKUP($A18,'[1]Formated Data'!$A:$ZZ,MATCH(BK$1,'[1]Formated Data'!$1:$1,0),FALSE)</f>
        <v>1.17E-2</v>
      </c>
      <c r="BL18" s="6">
        <f>VLOOKUP($A18,'[1]Formated Data'!$A:$ZZ,MATCH(BL$1,'[1]Formated Data'!$1:$1,0),FALSE)</f>
        <v>1.9E-2</v>
      </c>
      <c r="BM18" s="6">
        <f>VLOOKUP($A18,'[1]Formated Data'!$A:$ZZ,MATCH(BM$1,'[1]Formated Data'!$1:$1,0),FALSE)</f>
        <v>1.29E-2</v>
      </c>
      <c r="BN18" s="6">
        <f>VLOOKUP($A18,'[1]Formated Data'!$A:$ZZ,MATCH(BN$1,'[1]Formated Data'!$1:$1,0),FALSE)</f>
        <v>1.2800000000000001E-2</v>
      </c>
      <c r="BO18" s="6">
        <f>VLOOKUP($A18,'[1]Formated Data'!$A:$ZZ,MATCH(BO$1,'[1]Formated Data'!$1:$1,0),FALSE)</f>
        <v>-5.7000000000000002E-3</v>
      </c>
      <c r="BP18" s="6">
        <f>VLOOKUP($A18,'[1]Formated Data'!$A:$ZZ,MATCH(BP$1,'[1]Formated Data'!$1:$1,0),FALSE)</f>
        <v>1.8800000000000001E-2</v>
      </c>
      <c r="BQ18" s="6">
        <f>VLOOKUP($A18,'[1]Formated Data'!$A:$ZZ,MATCH(BQ$1,'[1]Formated Data'!$1:$1,0),FALSE)</f>
        <v>6.1999999999999998E-3</v>
      </c>
      <c r="BR18" s="6">
        <f>VLOOKUP($A18,'[1]Formated Data'!$A:$ZZ,MATCH(BR$1,'[1]Formated Data'!$1:$1,0),FALSE)</f>
        <v>-2.8E-3</v>
      </c>
      <c r="BS18" s="6">
        <f>VLOOKUP($A18,'[1]Formated Data'!$A:$ZZ,MATCH(BS$1,'[1]Formated Data'!$1:$1,0),FALSE)</f>
        <v>-2.18E-2</v>
      </c>
      <c r="BT18" s="6">
        <f>VLOOKUP($A18,'[1]Formated Data'!$A:$ZZ,MATCH(BT$1,'[1]Formated Data'!$1:$1,0),FALSE)</f>
        <v>0</v>
      </c>
      <c r="BU18" s="6">
        <f>VLOOKUP($A18,'[1]Formated Data'!$A:$ZZ,MATCH(BU$1,'[1]Formated Data'!$1:$1,0),FALSE)</f>
        <v>5.4999999999999997E-3</v>
      </c>
      <c r="BV18" s="6">
        <f>VLOOKUP($A18,'[1]Formated Data'!$A:$ZZ,MATCH(BV$1,'[1]Formated Data'!$1:$1,0),FALSE)</f>
        <v>1.4500000000000001E-2</v>
      </c>
      <c r="BW18" s="6">
        <f>VLOOKUP($A18,'New Manager'!$A:$B,MATCH(Funds!BW$1,'New Manager'!$1:$1,0),FALSE)</f>
        <v>9.4999999999999998E-3</v>
      </c>
      <c r="BX18" s="6">
        <f t="shared" si="8"/>
        <v>4.3125000000000004E-2</v>
      </c>
      <c r="BY18" s="6">
        <f t="shared" si="9"/>
        <v>2.8375000000000001E-2</v>
      </c>
      <c r="BZ18" s="6">
        <f>VLOOKUP($A18,Strategy3!$A:$Z,MATCH(Funds!BZ$1,Strategy3!$1:$1,0),FALSE)</f>
        <v>4.3099999999999999E-2</v>
      </c>
    </row>
    <row r="19" spans="1:78" x14ac:dyDescent="0.25">
      <c r="A19" s="4">
        <f t="shared" si="10"/>
        <v>41152</v>
      </c>
      <c r="D19" s="6">
        <f>VLOOKUP($A19,'Current Portfolio'!$A:$AR,MATCH(Funds!D$1,'Current Portfolio'!$1:$1,0),FALSE)</f>
        <v>1.3999999999999999E-2</v>
      </c>
      <c r="E19" s="6">
        <f>VLOOKUP($A19,'Current Portfolio'!$A:$AR,MATCH(Funds!E$1,'Current Portfolio'!$1:$1,0),FALSE)</f>
        <v>1.49E-2</v>
      </c>
      <c r="F19" s="6">
        <f>VLOOKUP($A19,'Current Portfolio'!$A:$AR,MATCH(Funds!F$1,'Current Portfolio'!$1:$1,0),FALSE)</f>
        <v>1.1200000000000002E-2</v>
      </c>
      <c r="G19" s="6">
        <f>VLOOKUP($A19,'Current Portfolio'!$A:$AR,MATCH(Funds!G$1,'Current Portfolio'!$1:$1,0),FALSE)</f>
        <v>-7.6E-3</v>
      </c>
      <c r="H19" s="6">
        <f>VLOOKUP($A19,'Current Portfolio'!$A:$AR,MATCH(Funds!H$1,'Current Portfolio'!$1:$1,0),FALSE)</f>
        <v>9.5999999999999992E-3</v>
      </c>
      <c r="I19" s="6">
        <f>VLOOKUP($A19,'Current Portfolio'!$A:$AR,MATCH(Funds!I$1,'Current Portfolio'!$1:$1,0),FALSE)</f>
        <v>4.3E-3</v>
      </c>
      <c r="J19" s="6">
        <f>VLOOKUP($A19,'Current Portfolio'!$A:$AR,MATCH(Funds!J$1,'Current Portfolio'!$1:$1,0),FALSE)</f>
        <v>1.1000000000000001E-3</v>
      </c>
      <c r="K19" s="6">
        <f>VLOOKUP($A19,'Current Portfolio'!$A:$AR,MATCH(Funds!K$1,'Current Portfolio'!$1:$1,0),FALSE)</f>
        <v>1.4999999999999999E-2</v>
      </c>
      <c r="L19" s="6">
        <f>VLOOKUP($A19,'Current Portfolio'!$A:$AR,MATCH(Funds!L$1,'Current Portfolio'!$1:$1,0),FALSE)</f>
        <v>4.3E-3</v>
      </c>
      <c r="M19" s="6">
        <f>VLOOKUP($A19,'Current Portfolio'!$A:$AR,MATCH(Funds!M$1,'Current Portfolio'!$1:$1,0),FALSE)</f>
        <v>9.0000000000000011E-3</v>
      </c>
      <c r="N19" s="6">
        <f>VLOOKUP($A19,'Current Portfolio'!$A:$AR,MATCH(Funds!N$1,'Current Portfolio'!$1:$1,0),FALSE)</f>
        <v>7.9000000000000008E-3</v>
      </c>
      <c r="O19" s="6">
        <f>VLOOKUP($A19,'Current Portfolio'!$A:$AR,MATCH(Funds!O$1,'Current Portfolio'!$1:$1,0),FALSE)</f>
        <v>2.53E-2</v>
      </c>
      <c r="P19" s="6">
        <f>VLOOKUP($A19,'Current Portfolio'!$A:$AR,MATCH(Funds!P$1,'Current Portfolio'!$1:$1,0),FALSE)</f>
        <v>2.1600000000000001E-2</v>
      </c>
      <c r="Q19" s="6">
        <f>VLOOKUP($A19,'Current Portfolio'!$A:$AR,MATCH(Funds!Q$1,'Current Portfolio'!$1:$1,0),FALSE)</f>
        <v>3.1600000000000003E-2</v>
      </c>
      <c r="R19" s="6">
        <f>VLOOKUP($A19,'Current Portfolio'!$A:$AR,MATCH(Funds!R$1,'Current Portfolio'!$1:$1,0),FALSE)</f>
        <v>-1.2699999999999999E-2</v>
      </c>
      <c r="S19" s="6">
        <f>VLOOKUP($A19,'Current Portfolio'!$A:$AR,MATCH(Funds!S$1,'Current Portfolio'!$1:$1,0),FALSE)</f>
        <v>4.6999999999999993E-3</v>
      </c>
      <c r="T19" s="6">
        <f>VLOOKUP($A19,'Current Portfolio'!$A:$AR,MATCH(Funds!T$1,'Current Portfolio'!$1:$1,0),FALSE)</f>
        <v>1.1399999999999999E-2</v>
      </c>
      <c r="U19" s="6">
        <f>VLOOKUP($A19,'Current Portfolio'!$A:$AR,MATCH(Funds!U$1,'Current Portfolio'!$1:$1,0),FALSE)</f>
        <v>9.3800000000000008E-2</v>
      </c>
      <c r="V19" s="6">
        <f>VLOOKUP($A19,'Current Portfolio'!$A:$AR,MATCH(Funds!V$1,'Current Portfolio'!$1:$1,0),FALSE)</f>
        <v>1.52E-2</v>
      </c>
      <c r="W19" s="6">
        <f>VLOOKUP($A19,'Current Portfolio'!$A:$AR,MATCH(Funds!W$1,'Current Portfolio'!$1:$1,0),FALSE)</f>
        <v>2.4799999999999999E-2</v>
      </c>
      <c r="X19" s="6">
        <f>VLOOKUP($A19,'Current Portfolio'!$A:$AR,MATCH(Funds!X$1,'Current Portfolio'!$1:$1,0),FALSE)</f>
        <v>7.4000000000000003E-3</v>
      </c>
      <c r="Y19" s="6">
        <f>VLOOKUP(A19,[2]Returns!$A:$B,2,FALSE)</f>
        <v>7.0999999999999995E-3</v>
      </c>
      <c r="Z19" s="6">
        <f>VLOOKUP($A19,[2]Returns!$A:$J,9,FALSE)/100</f>
        <v>9.0000000000000011E-3</v>
      </c>
      <c r="AA19" s="6">
        <f>VLOOKUP($A19,Replications!$A:$K,MATCH(LEFT(AA$1,FIND(" ",AA$1)-1),Replications!$1:$1,0),FALSE)</f>
        <v>4.7399999999999998E-2</v>
      </c>
      <c r="AB19" s="6">
        <f>VLOOKUP($A19,Replications!$A:$K,MATCH(LEFT(AB$1,FIND(" ",AB$1)-1),Replications!$1:$1,0),FALSE)</f>
        <v>5.2499999999999998E-2</v>
      </c>
      <c r="AC19" s="6">
        <f>VLOOKUP($A19,Replications!$A:$K,MATCH(LEFT(AC$1,FIND(" ",AC$1)-1),Replications!$1:$1,0),FALSE)</f>
        <v>3.2899999999999999E-2</v>
      </c>
      <c r="AD19" s="6">
        <f>VLOOKUP($A19,Replications!$A:$K,MATCH(LEFT(AD$1,FIND(" ",AD$1)-1),Replications!$1:$1,0),FALSE)</f>
        <v>1.17E-2</v>
      </c>
      <c r="AE19" s="6">
        <f>VLOOKUP($A19,Replications!$A:$K,MATCH(LEFT(AE$1,FIND(" ",AE$1)-1),Replications!$1:$1,0),FALSE)</f>
        <v>1.2999999999999999E-2</v>
      </c>
      <c r="AF19" s="6">
        <f>VLOOKUP($A19,Replications!$A:$K,MATCH(LEFT(AF$1,FIND(" ",AF$1)-1),Replications!$1:$1,0),FALSE)</f>
        <v>1.5699999999999999E-2</v>
      </c>
      <c r="AG19" s="6">
        <f>VLOOKUP($A19,Replications!$A:$K,MATCH(LEFT(AG$1,FIND(" ",AG$1)-1),Replications!$1:$1,0),FALSE)</f>
        <v>7.1800000000000003E-2</v>
      </c>
      <c r="AH19" s="6">
        <f>VLOOKUP($A19,Replications!$A:$K,MATCH(Funds!AH$1,Replications!$1:$1,0),FALSE)</f>
        <v>2.2499999999999999E-2</v>
      </c>
      <c r="AI19" s="6">
        <f>VLOOKUP($A19,Replications!$A:$K,MATCH(LEFT(AI$1,FIND(" ",AI$1)-1),Replications!$1:$1,0),FALSE)</f>
        <v>3.4999999999999996E-2</v>
      </c>
      <c r="AJ19" s="6">
        <f>VLOOKUP($A19,'Activist Funds'!$A:$Z,MATCH(LEFT(AJ$1,FIND(" ",AJ$1)-1),'Activist Funds'!$1:$1,0),FALSE)</f>
        <v>3.050000034273E-2</v>
      </c>
      <c r="AK19" s="6">
        <f>VLOOKUP($A19,'Activist Funds'!$A:$Z,MATCH(LEFT(AK$1,FIND(" ",AK$1)-1),'Activist Funds'!$1:$1,0),FALSE)</f>
        <v>3.0200000000000001E-2</v>
      </c>
      <c r="AL19" s="6">
        <f>VLOOKUP($A19,'Activist Funds'!$A:$Z,MATCH(LEFT(AL$1,FIND(" ",AL$1)-1),'Activist Funds'!$1:$1,0),FALSE)</f>
        <v>2.93E-2</v>
      </c>
      <c r="AM19" s="6">
        <f>VLOOKUP($A19,'Activist Funds'!$A:$Z,MATCH(LEFT(AM$1,FIND(" ",AM$1)-1),'Activist Funds'!$1:$1,0),FALSE)</f>
        <v>-5.8999999999999999E-3</v>
      </c>
      <c r="AN19" s="6">
        <f>VLOOKUP($A19,'Activist Funds'!$A:$Z,MATCH(LEFT(AN$1,FIND(" ",AN$1)-1),'Activist Funds'!$1:$1,0),FALSE)</f>
        <v>0.01</v>
      </c>
      <c r="AO19" s="6">
        <f>VLOOKUP($A19,'Activist Funds'!$A:$Z,MATCH(LEFT(AO$1,FIND(" ",AO$1)-1),'Activist Funds'!$1:$1,0),FALSE)</f>
        <v>1.34E-2</v>
      </c>
      <c r="AP19" s="6">
        <f>VLOOKUP($A19,'Activist Funds'!$A:$Z,MATCH(LEFT(AP$1,FIND(" ",AP$1)-1),'Activist Funds'!$1:$1,0),FALSE)</f>
        <v>4.24E-2</v>
      </c>
      <c r="AQ19" s="6">
        <f t="shared" si="1"/>
        <v>-1.6899999657269998E-2</v>
      </c>
      <c r="AR19" s="6">
        <f t="shared" si="2"/>
        <v>-2.2299999999999997E-2</v>
      </c>
      <c r="AS19" s="6">
        <f t="shared" si="3"/>
        <v>-3.599999999999999E-3</v>
      </c>
      <c r="AT19" s="6">
        <f t="shared" si="4"/>
        <v>-1.7600000000000001E-2</v>
      </c>
      <c r="AU19" s="6">
        <f t="shared" si="5"/>
        <v>-2.9999999999999992E-3</v>
      </c>
      <c r="AV19" s="6">
        <f t="shared" si="6"/>
        <v>-2.2999999999999982E-3</v>
      </c>
      <c r="AW19" s="6">
        <f t="shared" si="6"/>
        <v>-2.9400000000000003E-2</v>
      </c>
      <c r="AX19" s="6">
        <f>VLOOKUP($A19,Replications!$A:$KK,MATCH(LEFT(AX$1,FIND(" ",AX$1)-1),Replications!$1:$1,0),FALSE)</f>
        <v>5.5199999999999999E-2</v>
      </c>
      <c r="AY19" s="6" t="e">
        <f>VLOOKUP($A19,'New Manager'!$A:$Y,MATCH(Funds!AY$1,'New Manager'!$1:$1,0),FALSE)</f>
        <v>#N/A</v>
      </c>
      <c r="AZ19" s="6" t="e">
        <f t="shared" si="7"/>
        <v>#N/A</v>
      </c>
      <c r="BA19" s="6">
        <f>VLOOKUP($A19,'[1]Formated Data'!$A:$ZZ,MATCH(BA$1,'[1]Formated Data'!$1:$1,0),FALSE)</f>
        <v>1.52E-2</v>
      </c>
      <c r="BB19" s="6">
        <f>VLOOKUP($A19,'[1]Formated Data'!$A:$ZZ,MATCH(BB$1,'[1]Formated Data'!$1:$1,0),FALSE)</f>
        <v>-7.1999999999999998E-3</v>
      </c>
      <c r="BC19" s="6">
        <f>VLOOKUP($A19,'[1]Formated Data'!$A:$ZZ,MATCH(BC$1,'[1]Formated Data'!$1:$1,0),FALSE)</f>
        <v>8.0000000000000002E-3</v>
      </c>
      <c r="BD19" s="6">
        <f>VLOOKUP($A19,'[1]Formated Data'!$A:$ZZ,MATCH(BD$1,'[1]Formated Data'!$1:$1,0),FALSE)</f>
        <v>8.9999999999999993E-3</v>
      </c>
      <c r="BE19" s="6">
        <f>VLOOKUP($A19,'[1]Formated Data'!$A:$ZZ,MATCH(BE$1,'[1]Formated Data'!$1:$1,0),FALSE)</f>
        <v>1.7899999999999999E-2</v>
      </c>
      <c r="BF19" s="6">
        <f>VLOOKUP($A19,'[1]Formated Data'!$A:$ZZ,MATCH(BF$1,'[1]Formated Data'!$1:$1,0),FALSE)</f>
        <v>5.7999999999999996E-3</v>
      </c>
      <c r="BG19" s="6">
        <f>VLOOKUP($A19,'[1]Formated Data'!$A:$ZZ,MATCH(BG$1,'[1]Formated Data'!$1:$1,0),FALSE)</f>
        <v>9.3700000000000006E-2</v>
      </c>
      <c r="BH19" s="6">
        <f>VLOOKUP($A19,'[1]Formated Data'!$A:$ZZ,MATCH(BH$1,'[1]Formated Data'!$1:$1,0),FALSE)</f>
        <v>1.2E-2</v>
      </c>
      <c r="BI19" s="6">
        <f>VLOOKUP($A19,'[1]Formated Data'!$A:$ZZ,MATCH(BI$1,'[1]Formated Data'!$1:$1,0),FALSE)</f>
        <v>2.6499999999999999E-2</v>
      </c>
      <c r="BJ19" s="6">
        <f>VLOOKUP($A19,'[1]Formated Data'!$A:$ZZ,MATCH(BJ$1,'[1]Formated Data'!$1:$1,0),FALSE)</f>
        <v>1.9099999999999999E-2</v>
      </c>
      <c r="BK19" s="6">
        <f>VLOOKUP($A19,'[1]Formated Data'!$A:$ZZ,MATCH(BK$1,'[1]Formated Data'!$1:$1,0),FALSE)</f>
        <v>9.5999999999999992E-3</v>
      </c>
      <c r="BL19" s="6">
        <f>VLOOKUP($A19,'[1]Formated Data'!$A:$ZZ,MATCH(BL$1,'[1]Formated Data'!$1:$1,0),FALSE)</f>
        <v>2.5000000000000001E-2</v>
      </c>
      <c r="BM19" s="6">
        <f>VLOOKUP($A19,'[1]Formated Data'!$A:$ZZ,MATCH(BM$1,'[1]Formated Data'!$1:$1,0),FALSE)</f>
        <v>1.5699999999999999E-2</v>
      </c>
      <c r="BN19" s="6">
        <f>VLOOKUP($A19,'[1]Formated Data'!$A:$ZZ,MATCH(BN$1,'[1]Formated Data'!$1:$1,0),FALSE)</f>
        <v>2.4899999999999999E-2</v>
      </c>
      <c r="BO19" s="6">
        <f>VLOOKUP($A19,'[1]Formated Data'!$A:$ZZ,MATCH(BO$1,'[1]Formated Data'!$1:$1,0),FALSE)</f>
        <v>3.0200000000000001E-2</v>
      </c>
      <c r="BP19" s="6">
        <f>VLOOKUP($A19,'[1]Formated Data'!$A:$ZZ,MATCH(BP$1,'[1]Formated Data'!$1:$1,0),FALSE)</f>
        <v>1.0200000000000001E-2</v>
      </c>
      <c r="BQ19" s="6">
        <f>VLOOKUP($A19,'[1]Formated Data'!$A:$ZZ,MATCH(BQ$1,'[1]Formated Data'!$1:$1,0),FALSE)</f>
        <v>4.0000000000000001E-3</v>
      </c>
      <c r="BR19" s="6">
        <f>VLOOKUP($A19,'[1]Formated Data'!$A:$ZZ,MATCH(BR$1,'[1]Formated Data'!$1:$1,0),FALSE)</f>
        <v>-1.5100000000000001E-2</v>
      </c>
      <c r="BS19" s="6">
        <f>VLOOKUP($A19,'[1]Formated Data'!$A:$ZZ,MATCH(BS$1,'[1]Formated Data'!$1:$1,0),FALSE)</f>
        <v>-1.29E-2</v>
      </c>
      <c r="BT19" s="6">
        <f>VLOOKUP($A19,'[1]Formated Data'!$A:$ZZ,MATCH(BT$1,'[1]Formated Data'!$1:$1,0),FALSE)</f>
        <v>4.3E-3</v>
      </c>
      <c r="BU19" s="6">
        <f>VLOOKUP($A19,'[1]Formated Data'!$A:$ZZ,MATCH(BU$1,'[1]Formated Data'!$1:$1,0),FALSE)</f>
        <v>1E-3</v>
      </c>
      <c r="BV19" s="6">
        <f>VLOOKUP($A19,'[1]Formated Data'!$A:$ZZ,MATCH(BV$1,'[1]Formated Data'!$1:$1,0),FALSE)</f>
        <v>1.2999999999999999E-2</v>
      </c>
      <c r="BW19" s="6">
        <f>VLOOKUP($A19,'New Manager'!$A:$B,MATCH(Funds!BW$1,'New Manager'!$1:$1,0),FALSE)</f>
        <v>1.3000000000000001E-2</v>
      </c>
      <c r="BX19" s="6">
        <f t="shared" si="8"/>
        <v>2.9049999999999999E-2</v>
      </c>
      <c r="BY19" s="6">
        <f t="shared" si="9"/>
        <v>1.9799999999999998E-2</v>
      </c>
      <c r="BZ19" s="6">
        <f>VLOOKUP($A19,Strategy3!$A:$Z,MATCH(Funds!BZ$1,Strategy3!$1:$1,0),FALSE)</f>
        <v>2.9600000000000001E-2</v>
      </c>
    </row>
    <row r="20" spans="1:78" x14ac:dyDescent="0.25">
      <c r="A20" s="4">
        <f t="shared" si="10"/>
        <v>41121</v>
      </c>
      <c r="D20" s="6">
        <f>VLOOKUP($A20,'Current Portfolio'!$A:$AR,MATCH(Funds!D$1,'Current Portfolio'!$1:$1,0),FALSE)</f>
        <v>4.0000000000000001E-3</v>
      </c>
      <c r="E20" s="6">
        <f>VLOOKUP($A20,'Current Portfolio'!$A:$AR,MATCH(Funds!E$1,'Current Portfolio'!$1:$1,0),FALSE)</f>
        <v>5.0000000000000001E-3</v>
      </c>
      <c r="F20" s="6">
        <f>VLOOKUP($A20,'Current Portfolio'!$A:$AR,MATCH(Funds!F$1,'Current Portfolio'!$1:$1,0),FALSE)</f>
        <v>6.8999999999999999E-3</v>
      </c>
      <c r="G20" s="6">
        <f>VLOOKUP($A20,'Current Portfolio'!$A:$AR,MATCH(Funds!G$1,'Current Portfolio'!$1:$1,0),FALSE)</f>
        <v>-4.0000000000000002E-4</v>
      </c>
      <c r="H20" s="6">
        <f>VLOOKUP($A20,'Current Portfolio'!$A:$AR,MATCH(Funds!H$1,'Current Portfolio'!$1:$1,0),FALSE)</f>
        <v>2.29E-2</v>
      </c>
      <c r="I20" s="6">
        <f>VLOOKUP($A20,'Current Portfolio'!$A:$AR,MATCH(Funds!I$1,'Current Portfolio'!$1:$1,0),FALSE)</f>
        <v>1.46E-2</v>
      </c>
      <c r="J20" s="6">
        <f>VLOOKUP($A20,'Current Portfolio'!$A:$AR,MATCH(Funds!J$1,'Current Portfolio'!$1:$1,0),FALSE)</f>
        <v>1.4499999999999999E-2</v>
      </c>
      <c r="K20" s="6">
        <f>VLOOKUP($A20,'Current Portfolio'!$A:$AR,MATCH(Funds!K$1,'Current Portfolio'!$1:$1,0),FALSE)</f>
        <v>1.8500000000000003E-2</v>
      </c>
      <c r="L20" s="6">
        <f>VLOOKUP($A20,'Current Portfolio'!$A:$AR,MATCH(Funds!L$1,'Current Portfolio'!$1:$1,0),FALSE)</f>
        <v>5.1999999999999998E-3</v>
      </c>
      <c r="M20" s="6">
        <f>VLOOKUP($A20,'Current Portfolio'!$A:$AR,MATCH(Funds!M$1,'Current Portfolio'!$1:$1,0),FALSE)</f>
        <v>3.4000000000000002E-3</v>
      </c>
      <c r="N20" s="6">
        <f>VLOOKUP($A20,'Current Portfolio'!$A:$AR,MATCH(Funds!N$1,'Current Portfolio'!$1:$1,0),FALSE)</f>
        <v>6.1999999999999998E-3</v>
      </c>
      <c r="O20" s="6">
        <f>VLOOKUP($A20,'Current Portfolio'!$A:$AR,MATCH(Funds!O$1,'Current Portfolio'!$1:$1,0),FALSE)</f>
        <v>2E-3</v>
      </c>
      <c r="P20" s="6">
        <f>VLOOKUP($A20,'Current Portfolio'!$A:$AR,MATCH(Funds!P$1,'Current Portfolio'!$1:$1,0),FALSE)</f>
        <v>1.15E-2</v>
      </c>
      <c r="Q20" s="6">
        <f>VLOOKUP($A20,'Current Portfolio'!$A:$AR,MATCH(Funds!Q$1,'Current Portfolio'!$1:$1,0),FALSE)</f>
        <v>1.5300000000000001E-2</v>
      </c>
      <c r="R20" s="6">
        <f>VLOOKUP($A20,'Current Portfolio'!$A:$AR,MATCH(Funds!R$1,'Current Portfolio'!$1:$1,0),FALSE)</f>
        <v>4.24E-2</v>
      </c>
      <c r="S20" s="6">
        <f>VLOOKUP($A20,'Current Portfolio'!$A:$AR,MATCH(Funds!S$1,'Current Portfolio'!$1:$1,0),FALSE)</f>
        <v>-3.5999999999999999E-3</v>
      </c>
      <c r="T20" s="6">
        <f>VLOOKUP($A20,'Current Portfolio'!$A:$AR,MATCH(Funds!T$1,'Current Portfolio'!$1:$1,0),FALSE)</f>
        <v>1.8000000000000002E-2</v>
      </c>
      <c r="U20" s="6">
        <f>VLOOKUP($A20,'Current Portfolio'!$A:$AR,MATCH(Funds!U$1,'Current Portfolio'!$1:$1,0),FALSE)</f>
        <v>-0.02</v>
      </c>
      <c r="V20" s="6">
        <f>VLOOKUP($A20,'Current Portfolio'!$A:$AR,MATCH(Funds!V$1,'Current Portfolio'!$1:$1,0),FALSE)</f>
        <v>6.4000000000000003E-3</v>
      </c>
      <c r="W20" s="6">
        <f>VLOOKUP($A20,'Current Portfolio'!$A:$AR,MATCH(Funds!W$1,'Current Portfolio'!$1:$1,0),FALSE)</f>
        <v>2.4799999999999999E-2</v>
      </c>
      <c r="X20" s="6">
        <f>VLOOKUP($A20,'Current Portfolio'!$A:$AR,MATCH(Funds!X$1,'Current Portfolio'!$1:$1,0),FALSE)</f>
        <v>8.3000000000000001E-3</v>
      </c>
      <c r="Y20" s="6">
        <f>VLOOKUP(A20,[2]Returns!$A:$B,2,FALSE)</f>
        <v>2.3599999999999999E-2</v>
      </c>
      <c r="Z20" s="6">
        <f>VLOOKUP($A20,[2]Returns!$A:$J,9,FALSE)/100</f>
        <v>2.1600000000000001E-2</v>
      </c>
      <c r="AA20" s="6">
        <f>VLOOKUP($A20,Replications!$A:$K,MATCH(LEFT(AA$1,FIND(" ",AA$1)-1),Replications!$1:$1,0),FALSE)</f>
        <v>2.18E-2</v>
      </c>
      <c r="AB20" s="6">
        <f>VLOOKUP($A20,Replications!$A:$K,MATCH(LEFT(AB$1,FIND(" ",AB$1)-1),Replications!$1:$1,0),FALSE)</f>
        <v>2.1499999999999998E-2</v>
      </c>
      <c r="AC20" s="6">
        <f>VLOOKUP($A20,Replications!$A:$K,MATCH(LEFT(AC$1,FIND(" ",AC$1)-1),Replications!$1:$1,0),FALSE)</f>
        <v>-1.6999999999999999E-3</v>
      </c>
      <c r="AD20" s="6">
        <f>VLOOKUP($A20,Replications!$A:$K,MATCH(LEFT(AD$1,FIND(" ",AD$1)-1),Replications!$1:$1,0),FALSE)</f>
        <v>2.53E-2</v>
      </c>
      <c r="AE20" s="6">
        <f>VLOOKUP($A20,Replications!$A:$K,MATCH(LEFT(AE$1,FIND(" ",AE$1)-1),Replications!$1:$1,0),FALSE)</f>
        <v>-1.7000000000000001E-2</v>
      </c>
      <c r="AF20" s="6">
        <f>VLOOKUP($A20,Replications!$A:$K,MATCH(LEFT(AF$1,FIND(" ",AF$1)-1),Replications!$1:$1,0),FALSE)</f>
        <v>3.5999999999999999E-3</v>
      </c>
      <c r="AG20" s="6">
        <f>VLOOKUP($A20,Replications!$A:$K,MATCH(LEFT(AG$1,FIND(" ",AG$1)-1),Replications!$1:$1,0),FALSE)</f>
        <v>1.15E-2</v>
      </c>
      <c r="AH20" s="6">
        <f>VLOOKUP($A20,Replications!$A:$K,MATCH(Funds!AH$1,Replications!$1:$1,0),FALSE)</f>
        <v>1.38E-2</v>
      </c>
      <c r="AI20" s="6">
        <f>VLOOKUP($A20,Replications!$A:$K,MATCH(LEFT(AI$1,FIND(" ",AI$1)-1),Replications!$1:$1,0),FALSE)</f>
        <v>9.285714285714286E-3</v>
      </c>
      <c r="AJ20" s="6">
        <f>VLOOKUP($A20,'Activist Funds'!$A:$Z,MATCH(LEFT(AJ$1,FIND(" ",AJ$1)-1),'Activist Funds'!$1:$1,0),FALSE)</f>
        <v>1.539999991655E-2</v>
      </c>
      <c r="AK20" s="6">
        <f>VLOOKUP($A20,'Activist Funds'!$A:$Z,MATCH(LEFT(AK$1,FIND(" ",AK$1)-1),'Activist Funds'!$1:$1,0),FALSE)</f>
        <v>1.46E-2</v>
      </c>
      <c r="AL20" s="6">
        <f>VLOOKUP($A20,'Activist Funds'!$A:$Z,MATCH(LEFT(AL$1,FIND(" ",AL$1)-1),'Activist Funds'!$1:$1,0),FALSE)</f>
        <v>-7.7000000000000002E-3</v>
      </c>
      <c r="AM20" s="6">
        <f>VLOOKUP($A20,'Activist Funds'!$A:$Z,MATCH(LEFT(AM$1,FIND(" ",AM$1)-1),'Activist Funds'!$1:$1,0),FALSE)</f>
        <v>1.9199999999999998E-2</v>
      </c>
      <c r="AN20" s="6">
        <f>VLOOKUP($A20,'Activist Funds'!$A:$Z,MATCH(LEFT(AN$1,FIND(" ",AN$1)-1),'Activist Funds'!$1:$1,0),FALSE)</f>
        <v>-1.2E-2</v>
      </c>
      <c r="AO20" s="6">
        <f>VLOOKUP($A20,'Activist Funds'!$A:$Z,MATCH(LEFT(AO$1,FIND(" ",AO$1)-1),'Activist Funds'!$1:$1,0),FALSE)</f>
        <v>5.1000000000000004E-3</v>
      </c>
      <c r="AP20" s="6">
        <f>VLOOKUP($A20,'Activist Funds'!$A:$Z,MATCH(LEFT(AP$1,FIND(" ",AP$1)-1),'Activist Funds'!$1:$1,0),FALSE)</f>
        <v>5.7999999999999996E-3</v>
      </c>
      <c r="AQ20" s="6">
        <f t="shared" si="1"/>
        <v>-6.4000000834499998E-3</v>
      </c>
      <c r="AR20" s="6">
        <f t="shared" si="2"/>
        <v>-6.8999999999999981E-3</v>
      </c>
      <c r="AS20" s="6">
        <f t="shared" si="3"/>
        <v>-6.0000000000000001E-3</v>
      </c>
      <c r="AT20" s="6">
        <f t="shared" si="4"/>
        <v>-6.1000000000000013E-3</v>
      </c>
      <c r="AU20" s="6">
        <f t="shared" si="5"/>
        <v>5.000000000000001E-3</v>
      </c>
      <c r="AV20" s="6">
        <f t="shared" si="6"/>
        <v>1.5000000000000005E-3</v>
      </c>
      <c r="AW20" s="6">
        <f t="shared" si="6"/>
        <v>-5.7000000000000002E-3</v>
      </c>
      <c r="AX20" s="6">
        <f>VLOOKUP($A20,Replications!$A:$KK,MATCH(LEFT(AX$1,FIND(" ",AX$1)-1),Replications!$1:$1,0),FALSE)</f>
        <v>1.78E-2</v>
      </c>
      <c r="AY20" s="6" t="e">
        <f>VLOOKUP($A20,'New Manager'!$A:$Y,MATCH(Funds!AY$1,'New Manager'!$1:$1,0),FALSE)</f>
        <v>#N/A</v>
      </c>
      <c r="AZ20" s="6" t="e">
        <f t="shared" si="7"/>
        <v>#N/A</v>
      </c>
      <c r="BA20" s="6">
        <f>VLOOKUP($A20,'[1]Formated Data'!$A:$ZZ,MATCH(BA$1,'[1]Formated Data'!$1:$1,0),FALSE)</f>
        <v>1.8800000000000001E-2</v>
      </c>
      <c r="BB20" s="6">
        <f>VLOOKUP($A20,'[1]Formated Data'!$A:$ZZ,MATCH(BB$1,'[1]Formated Data'!$1:$1,0),FALSE)</f>
        <v>-2.9999999999999997E-4</v>
      </c>
      <c r="BC20" s="6">
        <f>VLOOKUP($A20,'[1]Formated Data'!$A:$ZZ,MATCH(BC$1,'[1]Formated Data'!$1:$1,0),FALSE)</f>
        <v>8.8000000000000005E-3</v>
      </c>
      <c r="BD20" s="6">
        <f>VLOOKUP($A20,'[1]Formated Data'!$A:$ZZ,MATCH(BD$1,'[1]Formated Data'!$1:$1,0),FALSE)</f>
        <v>3.5999999999999999E-3</v>
      </c>
      <c r="BE20" s="6">
        <f>VLOOKUP($A20,'[1]Formated Data'!$A:$ZZ,MATCH(BE$1,'[1]Formated Data'!$1:$1,0),FALSE)</f>
        <v>8.0000000000000002E-3</v>
      </c>
      <c r="BF20" s="6">
        <f>VLOOKUP($A20,'[1]Formated Data'!$A:$ZZ,MATCH(BF$1,'[1]Formated Data'!$1:$1,0),FALSE)</f>
        <v>-3.2000000000000002E-3</v>
      </c>
      <c r="BG20" s="6">
        <f>VLOOKUP($A20,'[1]Formated Data'!$A:$ZZ,MATCH(BG$1,'[1]Formated Data'!$1:$1,0),FALSE)</f>
        <v>-2.4899999999999999E-2</v>
      </c>
      <c r="BH20" s="6">
        <f>VLOOKUP($A20,'[1]Formated Data'!$A:$ZZ,MATCH(BH$1,'[1]Formated Data'!$1:$1,0),FALSE)</f>
        <v>1.7999999999999999E-2</v>
      </c>
      <c r="BI20" s="6">
        <f>VLOOKUP($A20,'[1]Formated Data'!$A:$ZZ,MATCH(BI$1,'[1]Formated Data'!$1:$1,0),FALSE)</f>
        <v>2.6599999999999999E-2</v>
      </c>
      <c r="BJ20" s="6">
        <f>VLOOKUP($A20,'[1]Formated Data'!$A:$ZZ,MATCH(BJ$1,'[1]Formated Data'!$1:$1,0),FALSE)</f>
        <v>9.7000000000000003E-3</v>
      </c>
      <c r="BK20" s="6">
        <f>VLOOKUP($A20,'[1]Formated Data'!$A:$ZZ,MATCH(BK$1,'[1]Formated Data'!$1:$1,0),FALSE)</f>
        <v>6.1000000000000004E-3</v>
      </c>
      <c r="BL20" s="6">
        <f>VLOOKUP($A20,'[1]Formated Data'!$A:$ZZ,MATCH(BL$1,'[1]Formated Data'!$1:$1,0),FALSE)</f>
        <v>2E-3</v>
      </c>
      <c r="BM20" s="6">
        <f>VLOOKUP($A20,'[1]Formated Data'!$A:$ZZ,MATCH(BM$1,'[1]Formated Data'!$1:$1,0),FALSE)</f>
        <v>5.0000000000000001E-3</v>
      </c>
      <c r="BN20" s="6">
        <f>VLOOKUP($A20,'[1]Formated Data'!$A:$ZZ,MATCH(BN$1,'[1]Formated Data'!$1:$1,0),FALSE)</f>
        <v>5.0000000000000001E-3</v>
      </c>
      <c r="BO20" s="6">
        <f>VLOOKUP($A20,'[1]Formated Data'!$A:$ZZ,MATCH(BO$1,'[1]Formated Data'!$1:$1,0),FALSE)</f>
        <v>1.46E-2</v>
      </c>
      <c r="BP20" s="6">
        <f>VLOOKUP($A20,'[1]Formated Data'!$A:$ZZ,MATCH(BP$1,'[1]Formated Data'!$1:$1,0),FALSE)</f>
        <v>2.3699999999999999E-2</v>
      </c>
      <c r="BQ20" s="6">
        <f>VLOOKUP($A20,'[1]Formated Data'!$A:$ZZ,MATCH(BQ$1,'[1]Formated Data'!$1:$1,0),FALSE)</f>
        <v>1.4500000000000001E-2</v>
      </c>
      <c r="BR20" s="6">
        <f>VLOOKUP($A20,'[1]Formated Data'!$A:$ZZ,MATCH(BR$1,'[1]Formated Data'!$1:$1,0),FALSE)</f>
        <v>5.8999999999999997E-2</v>
      </c>
      <c r="BS20" s="6">
        <f>VLOOKUP($A20,'[1]Formated Data'!$A:$ZZ,MATCH(BS$1,'[1]Formated Data'!$1:$1,0),FALSE)</f>
        <v>4.41E-2</v>
      </c>
      <c r="BT20" s="6">
        <f>VLOOKUP($A20,'[1]Formated Data'!$A:$ZZ,MATCH(BT$1,'[1]Formated Data'!$1:$1,0),FALSE)</f>
        <v>4.4000000000000003E-3</v>
      </c>
      <c r="BU20" s="6">
        <f>VLOOKUP($A20,'[1]Formated Data'!$A:$ZZ,MATCH(BU$1,'[1]Formated Data'!$1:$1,0),FALSE)</f>
        <v>1.46E-2</v>
      </c>
      <c r="BV20" s="6">
        <f>VLOOKUP($A20,'[1]Formated Data'!$A:$ZZ,MATCH(BV$1,'[1]Formated Data'!$1:$1,0),FALSE)</f>
        <v>8.3000000000000001E-3</v>
      </c>
      <c r="BW20" s="6">
        <f>VLOOKUP($A20,'New Manager'!$A:$B,MATCH(Funds!BW$1,'New Manager'!$1:$1,0),FALSE)</f>
        <v>-4.5400000000000003E-2</v>
      </c>
      <c r="BX20" s="6">
        <f t="shared" si="8"/>
        <v>4.2499999999999916E-4</v>
      </c>
      <c r="BY20" s="6">
        <f t="shared" si="9"/>
        <v>1E-3</v>
      </c>
      <c r="BZ20" s="6">
        <f>VLOOKUP($A20,Strategy3!$A:$Z,MATCH(Funds!BZ$1,Strategy3!$1:$1,0),FALSE)</f>
        <v>5.0000000000000001E-4</v>
      </c>
    </row>
    <row r="21" spans="1:78" x14ac:dyDescent="0.25">
      <c r="A21" s="4">
        <f t="shared" si="10"/>
        <v>41090</v>
      </c>
      <c r="D21" s="6">
        <f>VLOOKUP($A21,'Current Portfolio'!$A:$AR,MATCH(Funds!D$1,'Current Portfolio'!$1:$1,0),FALSE)</f>
        <v>-7.8000000000000005E-3</v>
      </c>
      <c r="E21" s="6">
        <f>VLOOKUP($A21,'Current Portfolio'!$A:$AR,MATCH(Funds!E$1,'Current Portfolio'!$1:$1,0),FALSE)</f>
        <v>1.03E-2</v>
      </c>
      <c r="F21" s="6">
        <f>VLOOKUP($A21,'Current Portfolio'!$A:$AR,MATCH(Funds!F$1,'Current Portfolio'!$1:$1,0),FALSE)</f>
        <v>2.2000000000000001E-3</v>
      </c>
      <c r="G21" s="6">
        <f>VLOOKUP($A21,'Current Portfolio'!$A:$AR,MATCH(Funds!G$1,'Current Portfolio'!$1:$1,0),FALSE)</f>
        <v>-4.4000000000000003E-3</v>
      </c>
      <c r="H21" s="6">
        <f>VLOOKUP($A21,'Current Portfolio'!$A:$AR,MATCH(Funds!H$1,'Current Portfolio'!$1:$1,0),FALSE)</f>
        <v>-2.2200000000000001E-2</v>
      </c>
      <c r="I21" s="6">
        <f>VLOOKUP($A21,'Current Portfolio'!$A:$AR,MATCH(Funds!I$1,'Current Portfolio'!$1:$1,0),FALSE)</f>
        <v>-4.0000000000000001E-3</v>
      </c>
      <c r="J21" s="6">
        <f>VLOOKUP($A21,'Current Portfolio'!$A:$AR,MATCH(Funds!J$1,'Current Portfolio'!$1:$1,0),FALSE)</f>
        <v>2.3999999999999998E-3</v>
      </c>
      <c r="K21" s="6">
        <f>VLOOKUP($A21,'Current Portfolio'!$A:$AR,MATCH(Funds!K$1,'Current Portfolio'!$1:$1,0),FALSE)</f>
        <v>3.4999999999999996E-3</v>
      </c>
      <c r="L21" s="6">
        <f>VLOOKUP($A21,'Current Portfolio'!$A:$AR,MATCH(Funds!L$1,'Current Portfolio'!$1:$1,0),FALSE)</f>
        <v>-5.1999999999999998E-3</v>
      </c>
      <c r="M21" s="6">
        <f>VLOOKUP($A21,'Current Portfolio'!$A:$AR,MATCH(Funds!M$1,'Current Portfolio'!$1:$1,0),FALSE)</f>
        <v>1.1999999999999999E-3</v>
      </c>
      <c r="N21" s="6">
        <f>VLOOKUP($A21,'Current Portfolio'!$A:$AR,MATCH(Funds!N$1,'Current Portfolio'!$1:$1,0),FALSE)</f>
        <v>3.4000000000000002E-3</v>
      </c>
      <c r="O21" s="6">
        <f>VLOOKUP($A21,'Current Portfolio'!$A:$AR,MATCH(Funds!O$1,'Current Portfolio'!$1:$1,0),FALSE)</f>
        <v>6.0000000000000001E-3</v>
      </c>
      <c r="P21" s="6">
        <f>VLOOKUP($A21,'Current Portfolio'!$A:$AR,MATCH(Funds!P$1,'Current Portfolio'!$1:$1,0),FALSE)</f>
        <v>2.3199999999999998E-2</v>
      </c>
      <c r="Q21" s="6">
        <f>VLOOKUP($A21,'Current Portfolio'!$A:$AR,MATCH(Funds!Q$1,'Current Portfolio'!$1:$1,0),FALSE)</f>
        <v>-3.3E-3</v>
      </c>
      <c r="R21" s="6">
        <f>VLOOKUP($A21,'Current Portfolio'!$A:$AR,MATCH(Funds!R$1,'Current Portfolio'!$1:$1,0),FALSE)</f>
        <v>-3.1699999999999999E-2</v>
      </c>
      <c r="S21" s="6">
        <f>VLOOKUP($A21,'Current Portfolio'!$A:$AR,MATCH(Funds!S$1,'Current Portfolio'!$1:$1,0),FALSE)</f>
        <v>4.0000000000000001E-3</v>
      </c>
      <c r="T21" s="6">
        <f>VLOOKUP($A21,'Current Portfolio'!$A:$AR,MATCH(Funds!T$1,'Current Portfolio'!$1:$1,0),FALSE)</f>
        <v>-2.6099999999999998E-2</v>
      </c>
      <c r="U21" s="6">
        <f>VLOOKUP($A21,'Current Portfolio'!$A:$AR,MATCH(Funds!U$1,'Current Portfolio'!$1:$1,0),FALSE)</f>
        <v>2.18E-2</v>
      </c>
      <c r="V21" s="6">
        <f>VLOOKUP($A21,'Current Portfolio'!$A:$AR,MATCH(Funds!V$1,'Current Portfolio'!$1:$1,0),FALSE)</f>
        <v>-3.2000000000000002E-3</v>
      </c>
      <c r="W21" s="6">
        <f>VLOOKUP($A21,'Current Portfolio'!$A:$AR,MATCH(Funds!W$1,'Current Portfolio'!$1:$1,0),FALSE)</f>
        <v>-1.1399999999999999E-2</v>
      </c>
      <c r="X21" s="6">
        <f>VLOOKUP($A21,'Current Portfolio'!$A:$AR,MATCH(Funds!X$1,'Current Portfolio'!$1:$1,0),FALSE)</f>
        <v>1.8E-3</v>
      </c>
      <c r="Y21" s="6">
        <f>VLOOKUP(A21,[2]Returns!$A:$B,2,FALSE)</f>
        <v>1.9799999999999998E-2</v>
      </c>
      <c r="Z21" s="6">
        <f>VLOOKUP($A21,[2]Returns!$A:$J,9,FALSE)/100</f>
        <v>1.8600000000000002E-2</v>
      </c>
      <c r="AA21" s="6">
        <f>VLOOKUP($A21,Replications!$A:$K,MATCH(LEFT(AA$1,FIND(" ",AA$1)-1),Replications!$1:$1,0),FALSE)</f>
        <v>6.4500000000000002E-2</v>
      </c>
      <c r="AB21" s="6">
        <f>VLOOKUP($A21,Replications!$A:$K,MATCH(LEFT(AB$1,FIND(" ",AB$1)-1),Replications!$1:$1,0),FALSE)</f>
        <v>8.8999999999999999E-3</v>
      </c>
      <c r="AC21" s="6">
        <f>VLOOKUP($A21,Replications!$A:$K,MATCH(LEFT(AC$1,FIND(" ",AC$1)-1),Replications!$1:$1,0),FALSE)</f>
        <v>2.1399999999999999E-2</v>
      </c>
      <c r="AD21" s="6">
        <f>VLOOKUP($A21,Replications!$A:$K,MATCH(LEFT(AD$1,FIND(" ",AD$1)-1),Replications!$1:$1,0),FALSE)</f>
        <v>0.1176</v>
      </c>
      <c r="AE21" s="6">
        <f>VLOOKUP($A21,Replications!$A:$K,MATCH(LEFT(AE$1,FIND(" ",AE$1)-1),Replications!$1:$1,0),FALSE)</f>
        <v>2.1499999999999998E-2</v>
      </c>
      <c r="AF21" s="6">
        <f>VLOOKUP($A21,Replications!$A:$K,MATCH(LEFT(AF$1,FIND(" ",AF$1)-1),Replications!$1:$1,0),FALSE)</f>
        <v>1.41E-2</v>
      </c>
      <c r="AG21" s="6">
        <f>VLOOKUP($A21,Replications!$A:$K,MATCH(LEFT(AG$1,FIND(" ",AG$1)-1),Replications!$1:$1,0),FALSE)</f>
        <v>4.99E-2</v>
      </c>
      <c r="AH21" s="6">
        <f>VLOOKUP($A21,Replications!$A:$K,MATCH(Funds!AH$1,Replications!$1:$1,0),FALSE)</f>
        <v>4.1200000000000001E-2</v>
      </c>
      <c r="AI21" s="6">
        <f>VLOOKUP($A21,Replications!$A:$K,MATCH(LEFT(AI$1,FIND(" ",AI$1)-1),Replications!$1:$1,0),FALSE)</f>
        <v>4.2557142857142856E-2</v>
      </c>
      <c r="AJ21" s="6">
        <f>VLOOKUP($A21,'Activist Funds'!$A:$Z,MATCH(LEFT(AJ$1,FIND(" ",AJ$1)-1),'Activist Funds'!$1:$1,0),FALSE)</f>
        <v>1.2999999999999999E-2</v>
      </c>
      <c r="AK21" s="6">
        <f>VLOOKUP($A21,'Activist Funds'!$A:$Z,MATCH(LEFT(AK$1,FIND(" ",AK$1)-1),'Activist Funds'!$1:$1,0),FALSE)</f>
        <v>-3.0000000000000001E-3</v>
      </c>
      <c r="AL21" s="6">
        <f>VLOOKUP($A21,'Activist Funds'!$A:$Z,MATCH(LEFT(AL$1,FIND(" ",AL$1)-1),'Activist Funds'!$1:$1,0),FALSE)</f>
        <v>6.0000000000000001E-3</v>
      </c>
      <c r="AM21" s="6">
        <f>VLOOKUP($A21,'Activist Funds'!$A:$Z,MATCH(LEFT(AM$1,FIND(" ",AM$1)-1),'Activist Funds'!$1:$1,0),FALSE)</f>
        <v>0.10730000000000001</v>
      </c>
      <c r="AN21" s="6">
        <f>VLOOKUP($A21,'Activist Funds'!$A:$Z,MATCH(LEFT(AN$1,FIND(" ",AN$1)-1),'Activist Funds'!$1:$1,0),FALSE)</f>
        <v>8.9999999999999993E-3</v>
      </c>
      <c r="AO21" s="6">
        <f>VLOOKUP($A21,'Activist Funds'!$A:$Z,MATCH(LEFT(AO$1,FIND(" ",AO$1)-1),'Activist Funds'!$1:$1,0),FALSE)</f>
        <v>1.09E-2</v>
      </c>
      <c r="AP21" s="6">
        <f>VLOOKUP($A21,'Activist Funds'!$A:$Z,MATCH(LEFT(AP$1,FIND(" ",AP$1)-1),'Activist Funds'!$1:$1,0),FALSE)</f>
        <v>3.8399999999999997E-2</v>
      </c>
      <c r="AQ21" s="6">
        <f t="shared" si="1"/>
        <v>-5.1500000000000004E-2</v>
      </c>
      <c r="AR21" s="6">
        <f t="shared" si="2"/>
        <v>-1.1900000000000001E-2</v>
      </c>
      <c r="AS21" s="6">
        <f t="shared" si="3"/>
        <v>-1.5399999999999999E-2</v>
      </c>
      <c r="AT21" s="6">
        <f t="shared" si="4"/>
        <v>-1.029999999999999E-2</v>
      </c>
      <c r="AU21" s="6">
        <f t="shared" si="5"/>
        <v>-1.2499999999999999E-2</v>
      </c>
      <c r="AV21" s="6">
        <f t="shared" si="6"/>
        <v>-3.1999999999999997E-3</v>
      </c>
      <c r="AW21" s="6">
        <f t="shared" si="6"/>
        <v>-1.1500000000000003E-2</v>
      </c>
      <c r="AX21" s="6">
        <f>VLOOKUP($A21,Replications!$A:$KK,MATCH(LEFT(AX$1,FIND(" ",AX$1)-1),Replications!$1:$1,0),FALSE)</f>
        <v>5.4899999999999997E-2</v>
      </c>
      <c r="AY21" s="6" t="e">
        <f>VLOOKUP($A21,'New Manager'!$A:$Y,MATCH(Funds!AY$1,'New Manager'!$1:$1,0),FALSE)</f>
        <v>#N/A</v>
      </c>
      <c r="AZ21" s="6" t="e">
        <f t="shared" si="7"/>
        <v>#N/A</v>
      </c>
      <c r="BA21" s="6">
        <f>VLOOKUP($A21,'[1]Formated Data'!$A:$ZZ,MATCH(BA$1,'[1]Formated Data'!$1:$1,0),FALSE)</f>
        <v>6.9999999999999999E-4</v>
      </c>
      <c r="BB21" s="6">
        <f>VLOOKUP($A21,'[1]Formated Data'!$A:$ZZ,MATCH(BB$1,'[1]Formated Data'!$1:$1,0),FALSE)</f>
        <v>-3.8999999999999998E-3</v>
      </c>
      <c r="BC21" s="6">
        <f>VLOOKUP($A21,'[1]Formated Data'!$A:$ZZ,MATCH(BC$1,'[1]Formated Data'!$1:$1,0),FALSE)</f>
        <v>2.8E-3</v>
      </c>
      <c r="BD21" s="6">
        <f>VLOOKUP($A21,'[1]Formated Data'!$A:$ZZ,MATCH(BD$1,'[1]Formated Data'!$1:$1,0),FALSE)</f>
        <v>1.1999999999999999E-3</v>
      </c>
      <c r="BE21" s="6">
        <f>VLOOKUP($A21,'[1]Formated Data'!$A:$ZZ,MATCH(BE$1,'[1]Formated Data'!$1:$1,0),FALSE)</f>
        <v>-4.0000000000000001E-3</v>
      </c>
      <c r="BF21" s="6">
        <f>VLOOKUP($A21,'[1]Formated Data'!$A:$ZZ,MATCH(BF$1,'[1]Formated Data'!$1:$1,0),FALSE)</f>
        <v>5.0000000000000001E-3</v>
      </c>
      <c r="BG21" s="6">
        <f>VLOOKUP($A21,'[1]Formated Data'!$A:$ZZ,MATCH(BG$1,'[1]Formated Data'!$1:$1,0),FALSE)</f>
        <v>2.7199999999999998E-2</v>
      </c>
      <c r="BH21" s="6">
        <f>VLOOKUP($A21,'[1]Formated Data'!$A:$ZZ,MATCH(BH$1,'[1]Formated Data'!$1:$1,0),FALSE)</f>
        <v>-2.9000000000000001E-2</v>
      </c>
      <c r="BI21" s="6">
        <f>VLOOKUP($A21,'[1]Formated Data'!$A:$ZZ,MATCH(BI$1,'[1]Formated Data'!$1:$1,0),FALSE)</f>
        <v>-1.14E-2</v>
      </c>
      <c r="BJ21" s="6">
        <f>VLOOKUP($A21,'[1]Formated Data'!$A:$ZZ,MATCH(BJ$1,'[1]Formated Data'!$1:$1,0),FALSE)</f>
        <v>1.9300000000000001E-2</v>
      </c>
      <c r="BK21" s="6">
        <f>VLOOKUP($A21,'[1]Formated Data'!$A:$ZZ,MATCH(BK$1,'[1]Formated Data'!$1:$1,0),FALSE)</f>
        <v>2.7000000000000001E-3</v>
      </c>
      <c r="BL21" s="6">
        <f>VLOOKUP($A21,'[1]Formated Data'!$A:$ZZ,MATCH(BL$1,'[1]Formated Data'!$1:$1,0),FALSE)</f>
        <v>5.0000000000000001E-3</v>
      </c>
      <c r="BM21" s="6">
        <f>VLOOKUP($A21,'[1]Formated Data'!$A:$ZZ,MATCH(BM$1,'[1]Formated Data'!$1:$1,0),FALSE)</f>
        <v>1.11E-2</v>
      </c>
      <c r="BN21" s="6">
        <f>VLOOKUP($A21,'[1]Formated Data'!$A:$ZZ,MATCH(BN$1,'[1]Formated Data'!$1:$1,0),FALSE)</f>
        <v>-9.1999999999999998E-3</v>
      </c>
      <c r="BO21" s="6">
        <f>VLOOKUP($A21,'[1]Formated Data'!$A:$ZZ,MATCH(BO$1,'[1]Formated Data'!$1:$1,0),FALSE)</f>
        <v>-3.0000000000000001E-3</v>
      </c>
      <c r="BP21" s="6">
        <f>VLOOKUP($A21,'[1]Formated Data'!$A:$ZZ,MATCH(BP$1,'[1]Formated Data'!$1:$1,0),FALSE)</f>
        <v>-2.2200000000000001E-2</v>
      </c>
      <c r="BQ21" s="6">
        <f>VLOOKUP($A21,'[1]Formated Data'!$A:$ZZ,MATCH(BQ$1,'[1]Formated Data'!$1:$1,0),FALSE)</f>
        <v>-4.0000000000000001E-3</v>
      </c>
      <c r="BR21" s="6">
        <f>VLOOKUP($A21,'[1]Formated Data'!$A:$ZZ,MATCH(BR$1,'[1]Formated Data'!$1:$1,0),FALSE)</f>
        <v>-2.5100000000000001E-2</v>
      </c>
      <c r="BS21" s="6">
        <f>VLOOKUP($A21,'[1]Formated Data'!$A:$ZZ,MATCH(BS$1,'[1]Formated Data'!$1:$1,0),FALSE)</f>
        <v>-3.1699999999999999E-2</v>
      </c>
      <c r="BT21" s="6">
        <f>VLOOKUP($A21,'[1]Formated Data'!$A:$ZZ,MATCH(BT$1,'[1]Formated Data'!$1:$1,0),FALSE)</f>
        <v>-5.7000000000000002E-3</v>
      </c>
      <c r="BU21" s="6">
        <f>VLOOKUP($A21,'[1]Formated Data'!$A:$ZZ,MATCH(BU$1,'[1]Formated Data'!$1:$1,0),FALSE)</f>
        <v>2.5000000000000001E-3</v>
      </c>
      <c r="BV21" s="6">
        <f>VLOOKUP($A21,'[1]Formated Data'!$A:$ZZ,MATCH(BV$1,'[1]Formated Data'!$1:$1,0),FALSE)</f>
        <v>2.3E-3</v>
      </c>
      <c r="BW21" s="6">
        <f>VLOOKUP($A21,'New Manager'!$A:$B,MATCH(Funds!BW$1,'New Manager'!$1:$1,0),FALSE)</f>
        <v>6.3600000000000004E-2</v>
      </c>
      <c r="BX21" s="6">
        <f t="shared" si="8"/>
        <v>2.4899999999999999E-2</v>
      </c>
      <c r="BY21" s="6">
        <f t="shared" si="9"/>
        <v>1.7299999999999999E-2</v>
      </c>
      <c r="BZ21" s="6">
        <f>VLOOKUP($A21,Strategy3!$A:$Z,MATCH(Funds!BZ$1,Strategy3!$1:$1,0),FALSE)</f>
        <v>2.4899999999999999E-2</v>
      </c>
    </row>
    <row r="22" spans="1:78" x14ac:dyDescent="0.25">
      <c r="A22" s="4">
        <f t="shared" si="10"/>
        <v>41060</v>
      </c>
      <c r="D22" s="6">
        <f>VLOOKUP($A22,'Current Portfolio'!$A:$AR,MATCH(Funds!D$1,'Current Portfolio'!$1:$1,0),FALSE)</f>
        <v>-3.3000000000000002E-2</v>
      </c>
      <c r="E22" s="6">
        <f>VLOOKUP($A22,'Current Portfolio'!$A:$AR,MATCH(Funds!E$1,'Current Portfolio'!$1:$1,0),FALSE)</f>
        <v>-1.6299999999999999E-2</v>
      </c>
      <c r="F22" s="6">
        <f>VLOOKUP($A22,'Current Portfolio'!$A:$AR,MATCH(Funds!F$1,'Current Portfolio'!$1:$1,0),FALSE)</f>
        <v>-4.4000000000000003E-3</v>
      </c>
      <c r="G22" s="6">
        <f>VLOOKUP($A22,'Current Portfolio'!$A:$AR,MATCH(Funds!G$1,'Current Portfolio'!$1:$1,0),FALSE)</f>
        <v>1.84E-2</v>
      </c>
      <c r="H22" s="6">
        <f>VLOOKUP($A22,'Current Portfolio'!$A:$AR,MATCH(Funds!H$1,'Current Portfolio'!$1:$1,0),FALSE)</f>
        <v>-1.7600000000000001E-2</v>
      </c>
      <c r="I22" s="6">
        <f>VLOOKUP($A22,'Current Portfolio'!$A:$AR,MATCH(Funds!I$1,'Current Portfolio'!$1:$1,0),FALSE)</f>
        <v>3.0000000000000001E-3</v>
      </c>
      <c r="J22" s="6">
        <f>VLOOKUP($A22,'Current Portfolio'!$A:$AR,MATCH(Funds!J$1,'Current Portfolio'!$1:$1,0),FALSE)</f>
        <v>7.7000000000000002E-3</v>
      </c>
      <c r="K22" s="6">
        <f>VLOOKUP($A22,'Current Portfolio'!$A:$AR,MATCH(Funds!K$1,'Current Portfolio'!$1:$1,0),FALSE)</f>
        <v>-5.5000000000000005E-3</v>
      </c>
      <c r="L22" s="6">
        <f>VLOOKUP($A22,'Current Portfolio'!$A:$AR,MATCH(Funds!L$1,'Current Portfolio'!$1:$1,0),FALSE)</f>
        <v>6.8999999999999999E-3</v>
      </c>
      <c r="M22" s="6">
        <f>VLOOKUP($A22,'Current Portfolio'!$A:$AR,MATCH(Funds!M$1,'Current Portfolio'!$1:$1,0),FALSE)</f>
        <v>-2.3E-3</v>
      </c>
      <c r="N22" s="6">
        <f>VLOOKUP($A22,'Current Portfolio'!$A:$AR,MATCH(Funds!N$1,'Current Portfolio'!$1:$1,0),FALSE)</f>
        <v>-3.5999999999999999E-3</v>
      </c>
      <c r="O22" s="6">
        <f>VLOOKUP($A22,'Current Portfolio'!$A:$AR,MATCH(Funds!O$1,'Current Portfolio'!$1:$1,0),FALSE)</f>
        <v>-1.3000000000000001E-2</v>
      </c>
      <c r="P22" s="6">
        <f>VLOOKUP($A22,'Current Portfolio'!$A:$AR,MATCH(Funds!P$1,'Current Portfolio'!$1:$1,0),FALSE)</f>
        <v>-4.9599999999999998E-2</v>
      </c>
      <c r="Q22" s="6">
        <f>VLOOKUP($A22,'Current Portfolio'!$A:$AR,MATCH(Funds!Q$1,'Current Portfolio'!$1:$1,0),FALSE)</f>
        <v>-7.3300000000000004E-2</v>
      </c>
      <c r="R22" s="6">
        <f>VLOOKUP($A22,'Current Portfolio'!$A:$AR,MATCH(Funds!R$1,'Current Portfolio'!$1:$1,0),FALSE)</f>
        <v>-2.2000000000000001E-3</v>
      </c>
      <c r="S22" s="6">
        <f>VLOOKUP($A22,'Current Portfolio'!$A:$AR,MATCH(Funds!S$1,'Current Portfolio'!$1:$1,0),FALSE)</f>
        <v>2.8999999999999998E-3</v>
      </c>
      <c r="T22" s="6">
        <f>VLOOKUP($A22,'Current Portfolio'!$A:$AR,MATCH(Funds!T$1,'Current Portfolio'!$1:$1,0),FALSE)</f>
        <v>-0.03</v>
      </c>
      <c r="U22" s="6">
        <f>VLOOKUP($A22,'Current Portfolio'!$A:$AR,MATCH(Funds!U$1,'Current Portfolio'!$1:$1,0),FALSE)</f>
        <v>-2.3900000000000001E-2</v>
      </c>
      <c r="V22" s="6">
        <f>VLOOKUP($A22,'Current Portfolio'!$A:$AR,MATCH(Funds!V$1,'Current Portfolio'!$1:$1,0),FALSE)</f>
        <v>-2.1600000000000001E-2</v>
      </c>
      <c r="W22" s="6">
        <f>VLOOKUP($A22,'Current Portfolio'!$A:$AR,MATCH(Funds!W$1,'Current Portfolio'!$1:$1,0),FALSE)</f>
        <v>-6.9999999999999993E-3</v>
      </c>
      <c r="X22" s="6">
        <f>VLOOKUP($A22,'Current Portfolio'!$A:$AR,MATCH(Funds!X$1,'Current Portfolio'!$1:$1,0),FALSE)</f>
        <v>-6.3E-3</v>
      </c>
      <c r="Y22" s="6">
        <f>VLOOKUP(A22,[2]Returns!$A:$B,2,FALSE)</f>
        <v>-2.07E-2</v>
      </c>
      <c r="Z22" s="6">
        <f>VLOOKUP($A22,[2]Returns!$A:$J,9,FALSE)/100</f>
        <v>-6.1999999999999998E-3</v>
      </c>
      <c r="AA22" s="6">
        <f>VLOOKUP($A22,Replications!$A:$K,MATCH(LEFT(AA$1,FIND(" ",AA$1)-1),Replications!$1:$1,0),FALSE)</f>
        <v>-7.5399999999999995E-2</v>
      </c>
      <c r="AB22" s="6">
        <f>VLOOKUP($A22,Replications!$A:$K,MATCH(LEFT(AB$1,FIND(" ",AB$1)-1),Replications!$1:$1,0),FALSE)</f>
        <v>-7.85E-2</v>
      </c>
      <c r="AC22" s="6">
        <f>VLOOKUP($A22,Replications!$A:$K,MATCH(LEFT(AC$1,FIND(" ",AC$1)-1),Replications!$1:$1,0),FALSE)</f>
        <v>-8.8300000000000003E-2</v>
      </c>
      <c r="AD22" s="6">
        <f>VLOOKUP($A22,Replications!$A:$K,MATCH(LEFT(AD$1,FIND(" ",AD$1)-1),Replications!$1:$1,0),FALSE)</f>
        <v>1.09E-2</v>
      </c>
      <c r="AE22" s="6">
        <f>VLOOKUP($A22,Replications!$A:$K,MATCH(LEFT(AE$1,FIND(" ",AE$1)-1),Replications!$1:$1,0),FALSE)</f>
        <v>-6.3700000000000007E-2</v>
      </c>
      <c r="AF22" s="6">
        <f>VLOOKUP($A22,Replications!$A:$K,MATCH(LEFT(AF$1,FIND(" ",AF$1)-1),Replications!$1:$1,0),FALSE)</f>
        <v>-7.4499999999999997E-2</v>
      </c>
      <c r="AG22" s="6">
        <f>VLOOKUP($A22,Replications!$A:$K,MATCH(LEFT(AG$1,FIND(" ",AG$1)-1),Replications!$1:$1,0),FALSE)</f>
        <v>-8.1500000000000003E-2</v>
      </c>
      <c r="AH22" s="6">
        <f>VLOOKUP($A22,Replications!$A:$K,MATCH(Funds!AH$1,Replications!$1:$1,0),FALSE)</f>
        <v>-0.06</v>
      </c>
      <c r="AI22" s="6">
        <f>VLOOKUP($A22,Replications!$A:$K,MATCH(LEFT(AI$1,FIND(" ",AI$1)-1),Replications!$1:$1,0),FALSE)</f>
        <v>-6.4428571428571432E-2</v>
      </c>
      <c r="AJ22" s="6">
        <f>VLOOKUP($A22,'Activist Funds'!$A:$Z,MATCH(LEFT(AJ$1,FIND(" ",AJ$1)-1),'Activist Funds'!$1:$1,0),FALSE)</f>
        <v>-2.6000000536439999E-2</v>
      </c>
      <c r="AK22" s="6">
        <f>VLOOKUP($A22,'Activist Funds'!$A:$Z,MATCH(LEFT(AK$1,FIND(" ",AK$1)-1),'Activist Funds'!$1:$1,0),FALSE)</f>
        <v>-6.9800000000000001E-2</v>
      </c>
      <c r="AL22" s="6">
        <f>VLOOKUP($A22,'Activist Funds'!$A:$Z,MATCH(LEFT(AL$1,FIND(" ",AL$1)-1),'Activist Funds'!$1:$1,0),FALSE)</f>
        <v>-7.1099999999999997E-2</v>
      </c>
      <c r="AM22" s="6">
        <f>VLOOKUP($A22,'Activist Funds'!$A:$Z,MATCH(LEFT(AM$1,FIND(" ",AM$1)-1),'Activist Funds'!$1:$1,0),FALSE)</f>
        <v>-7.0199999999999999E-2</v>
      </c>
      <c r="AN22" s="6">
        <f>VLOOKUP($A22,'Activist Funds'!$A:$Z,MATCH(LEFT(AN$1,FIND(" ",AN$1)-1),'Activist Funds'!$1:$1,0),FALSE)</f>
        <v>-0.03</v>
      </c>
      <c r="AO22" s="6">
        <f>VLOOKUP($A22,'Activist Funds'!$A:$Z,MATCH(LEFT(AO$1,FIND(" ",AO$1)-1),'Activist Funds'!$1:$1,0),FALSE)</f>
        <v>-6.3799999999999996E-2</v>
      </c>
      <c r="AP22" s="6">
        <f>VLOOKUP($A22,'Activist Funds'!$A:$Z,MATCH(LEFT(AP$1,FIND(" ",AP$1)-1),'Activist Funds'!$1:$1,0),FALSE)</f>
        <v>-5.4899999999999997E-2</v>
      </c>
      <c r="AQ22" s="6">
        <f t="shared" si="1"/>
        <v>4.9399999463559996E-2</v>
      </c>
      <c r="AR22" s="6">
        <f t="shared" si="2"/>
        <v>8.6999999999999994E-3</v>
      </c>
      <c r="AS22" s="6">
        <f t="shared" si="3"/>
        <v>1.7200000000000007E-2</v>
      </c>
      <c r="AT22" s="6">
        <f t="shared" si="4"/>
        <v>-8.1100000000000005E-2</v>
      </c>
      <c r="AU22" s="6">
        <f t="shared" si="5"/>
        <v>3.3700000000000008E-2</v>
      </c>
      <c r="AV22" s="6">
        <f t="shared" si="6"/>
        <v>1.0700000000000001E-2</v>
      </c>
      <c r="AW22" s="6">
        <f t="shared" si="6"/>
        <v>2.6600000000000006E-2</v>
      </c>
      <c r="AX22" s="6">
        <f>VLOOKUP($A22,Replications!$A:$KK,MATCH(LEFT(AX$1,FIND(" ",AX$1)-1),Replications!$1:$1,0),FALSE)</f>
        <v>-6.4299999999999996E-2</v>
      </c>
      <c r="AY22" s="6" t="e">
        <f>VLOOKUP($A22,'New Manager'!$A:$Y,MATCH(Funds!AY$1,'New Manager'!$1:$1,0),FALSE)</f>
        <v>#N/A</v>
      </c>
      <c r="AZ22" s="6" t="e">
        <f t="shared" si="7"/>
        <v>#N/A</v>
      </c>
      <c r="BA22" s="6">
        <f>VLOOKUP($A22,'[1]Formated Data'!$A:$ZZ,MATCH(BA$1,'[1]Formated Data'!$1:$1,0),FALSE)</f>
        <v>-4.7999999999999996E-3</v>
      </c>
      <c r="BB22" s="6">
        <f>VLOOKUP($A22,'[1]Formated Data'!$A:$ZZ,MATCH(BB$1,'[1]Formated Data'!$1:$1,0),FALSE)</f>
        <v>1.8200000000000001E-2</v>
      </c>
      <c r="BC22" s="6">
        <f>VLOOKUP($A22,'[1]Formated Data'!$A:$ZZ,MATCH(BC$1,'[1]Formated Data'!$1:$1,0),FALSE)</f>
        <v>-5.7000000000000002E-3</v>
      </c>
      <c r="BD22" s="6">
        <f>VLOOKUP($A22,'[1]Formated Data'!$A:$ZZ,MATCH(BD$1,'[1]Formated Data'!$1:$1,0),FALSE)</f>
        <v>-2.3E-3</v>
      </c>
      <c r="BE22" s="6">
        <f>VLOOKUP($A22,'[1]Formated Data'!$A:$ZZ,MATCH(BE$1,'[1]Formated Data'!$1:$1,0),FALSE)</f>
        <v>-2.5700000000000001E-2</v>
      </c>
      <c r="BF22" s="6">
        <f>VLOOKUP($A22,'[1]Formated Data'!$A:$ZZ,MATCH(BF$1,'[1]Formated Data'!$1:$1,0),FALSE)</f>
        <v>2.5000000000000001E-3</v>
      </c>
      <c r="BG22" s="6">
        <f>VLOOKUP($A22,'[1]Formated Data'!$A:$ZZ,MATCH(BG$1,'[1]Formated Data'!$1:$1,0),FALSE)</f>
        <v>-2.9700000000000001E-2</v>
      </c>
      <c r="BH22" s="6">
        <f>VLOOKUP($A22,'[1]Formated Data'!$A:$ZZ,MATCH(BH$1,'[1]Formated Data'!$1:$1,0),FALSE)</f>
        <v>-3.1E-2</v>
      </c>
      <c r="BI22" s="6">
        <f>VLOOKUP($A22,'[1]Formated Data'!$A:$ZZ,MATCH(BI$1,'[1]Formated Data'!$1:$1,0),FALSE)</f>
        <v>-7.0000000000000001E-3</v>
      </c>
      <c r="BJ22" s="6">
        <f>VLOOKUP($A22,'[1]Formated Data'!$A:$ZZ,MATCH(BJ$1,'[1]Formated Data'!$1:$1,0),FALSE)</f>
        <v>-4.2099999999999999E-2</v>
      </c>
      <c r="BK22" s="6">
        <f>VLOOKUP($A22,'[1]Formated Data'!$A:$ZZ,MATCH(BK$1,'[1]Formated Data'!$1:$1,0),FALSE)</f>
        <v>-3.8E-3</v>
      </c>
      <c r="BL22" s="6">
        <f>VLOOKUP($A22,'[1]Formated Data'!$A:$ZZ,MATCH(BL$1,'[1]Formated Data'!$1:$1,0),FALSE)</f>
        <v>-1.2999999999999999E-2</v>
      </c>
      <c r="BM22" s="6">
        <f>VLOOKUP($A22,'[1]Formated Data'!$A:$ZZ,MATCH(BM$1,'[1]Formated Data'!$1:$1,0),FALSE)</f>
        <v>-1.7999999999999999E-2</v>
      </c>
      <c r="BN22" s="6">
        <f>VLOOKUP($A22,'[1]Formated Data'!$A:$ZZ,MATCH(BN$1,'[1]Formated Data'!$1:$1,0),FALSE)</f>
        <v>-3.2000000000000001E-2</v>
      </c>
      <c r="BO22" s="6">
        <f>VLOOKUP($A22,'[1]Formated Data'!$A:$ZZ,MATCH(BO$1,'[1]Formated Data'!$1:$1,0),FALSE)</f>
        <v>-6.9800000000000001E-2</v>
      </c>
      <c r="BP22" s="6">
        <f>VLOOKUP($A22,'[1]Formated Data'!$A:$ZZ,MATCH(BP$1,'[1]Formated Data'!$1:$1,0),FALSE)</f>
        <v>-1.7600000000000001E-2</v>
      </c>
      <c r="BQ22" s="6">
        <f>VLOOKUP($A22,'[1]Formated Data'!$A:$ZZ,MATCH(BQ$1,'[1]Formated Data'!$1:$1,0),FALSE)</f>
        <v>2.5999999999999999E-3</v>
      </c>
      <c r="BR22" s="6">
        <f>VLOOKUP($A22,'[1]Formated Data'!$A:$ZZ,MATCH(BR$1,'[1]Formated Data'!$1:$1,0),FALSE)</f>
        <v>1.4999999999999999E-2</v>
      </c>
      <c r="BS22" s="6">
        <f>VLOOKUP($A22,'[1]Formated Data'!$A:$ZZ,MATCH(BS$1,'[1]Formated Data'!$1:$1,0),FALSE)</f>
        <v>-2.2000000000000001E-3</v>
      </c>
      <c r="BT22" s="6">
        <f>VLOOKUP($A22,'[1]Formated Data'!$A:$ZZ,MATCH(BT$1,'[1]Formated Data'!$1:$1,0),FALSE)</f>
        <v>8.0000000000000002E-3</v>
      </c>
      <c r="BU22" s="6">
        <f>VLOOKUP($A22,'[1]Formated Data'!$A:$ZZ,MATCH(BU$1,'[1]Formated Data'!$1:$1,0),FALSE)</f>
        <v>8.5000000000000006E-3</v>
      </c>
      <c r="BV22" s="6">
        <f>VLOOKUP($A22,'[1]Formated Data'!$A:$ZZ,MATCH(BV$1,'[1]Formated Data'!$1:$1,0),FALSE)</f>
        <v>-3.3999999999999998E-3</v>
      </c>
      <c r="BW22" s="6">
        <f>VLOOKUP($A22,'New Manager'!$A:$B,MATCH(Funds!BW$1,'New Manager'!$1:$1,0),FALSE)</f>
        <v>-5.7200000000000001E-2</v>
      </c>
      <c r="BX22" s="6">
        <f t="shared" si="8"/>
        <v>-7.3550000000000004E-2</v>
      </c>
      <c r="BY22" s="6">
        <f t="shared" si="9"/>
        <v>-5.3124999999999999E-2</v>
      </c>
      <c r="BZ22" s="6">
        <f>VLOOKUP($A22,Strategy3!$A:$Z,MATCH(Funds!BZ$1,Strategy3!$1:$1,0),FALSE)</f>
        <v>-7.3499999999999996E-2</v>
      </c>
    </row>
    <row r="23" spans="1:78" x14ac:dyDescent="0.25">
      <c r="A23" s="4">
        <f t="shared" si="10"/>
        <v>41029</v>
      </c>
      <c r="D23" s="6">
        <f>VLOOKUP($A23,'Current Portfolio'!$A:$AR,MATCH(Funds!D$1,'Current Portfolio'!$1:$1,0),FALSE)</f>
        <v>-9.0000000000000011E-3</v>
      </c>
      <c r="E23" s="6">
        <f>VLOOKUP($A23,'Current Portfolio'!$A:$AR,MATCH(Funds!E$1,'Current Portfolio'!$1:$1,0),FALSE)</f>
        <v>2.0000000000000001E-4</v>
      </c>
      <c r="F23" s="6">
        <f>VLOOKUP($A23,'Current Portfolio'!$A:$AR,MATCH(Funds!F$1,'Current Portfolio'!$1:$1,0),FALSE)</f>
        <v>3.4000000000000002E-3</v>
      </c>
      <c r="G23" s="6">
        <f>VLOOKUP($A23,'Current Portfolio'!$A:$AR,MATCH(Funds!G$1,'Current Portfolio'!$1:$1,0),FALSE)</f>
        <v>7.4000000000000003E-3</v>
      </c>
      <c r="H23" s="6">
        <f>VLOOKUP($A23,'Current Portfolio'!$A:$AR,MATCH(Funds!H$1,'Current Portfolio'!$1:$1,0),FALSE)</f>
        <v>-4.0999999999999995E-3</v>
      </c>
      <c r="I23" s="6">
        <f>VLOOKUP($A23,'Current Portfolio'!$A:$AR,MATCH(Funds!I$1,'Current Portfolio'!$1:$1,0),FALSE)</f>
        <v>6.6E-3</v>
      </c>
      <c r="J23" s="6">
        <f>VLOOKUP($A23,'Current Portfolio'!$A:$AR,MATCH(Funds!J$1,'Current Portfolio'!$1:$1,0),FALSE)</f>
        <v>-7.4000000000000003E-3</v>
      </c>
      <c r="K23" s="6">
        <f>VLOOKUP($A23,'Current Portfolio'!$A:$AR,MATCH(Funds!K$1,'Current Portfolio'!$1:$1,0),FALSE)</f>
        <v>8.0000000000000002E-3</v>
      </c>
      <c r="L23" s="6">
        <f>VLOOKUP($A23,'Current Portfolio'!$A:$AR,MATCH(Funds!L$1,'Current Portfolio'!$1:$1,0),FALSE)</f>
        <v>2.3E-3</v>
      </c>
      <c r="M23" s="6">
        <f>VLOOKUP($A23,'Current Portfolio'!$A:$AR,MATCH(Funds!M$1,'Current Portfolio'!$1:$1,0),FALSE)</f>
        <v>1.03E-2</v>
      </c>
      <c r="N23" s="6">
        <f>VLOOKUP($A23,'Current Portfolio'!$A:$AR,MATCH(Funds!N$1,'Current Portfolio'!$1:$1,0),FALSE)</f>
        <v>4.5000000000000005E-3</v>
      </c>
      <c r="O23" s="6">
        <f>VLOOKUP($A23,'Current Portfolio'!$A:$AR,MATCH(Funds!O$1,'Current Portfolio'!$1:$1,0),FALSE)</f>
        <v>2E-3</v>
      </c>
      <c r="P23" s="6">
        <f>VLOOKUP($A23,'Current Portfolio'!$A:$AR,MATCH(Funds!P$1,'Current Portfolio'!$1:$1,0),FALSE)</f>
        <v>-3.49E-2</v>
      </c>
      <c r="Q23" s="6">
        <f>VLOOKUP($A23,'Current Portfolio'!$A:$AR,MATCH(Funds!Q$1,'Current Portfolio'!$1:$1,0),FALSE)</f>
        <v>8.6999999999999994E-3</v>
      </c>
      <c r="R23" s="6">
        <f>VLOOKUP($A23,'Current Portfolio'!$A:$AR,MATCH(Funds!R$1,'Current Portfolio'!$1:$1,0),FALSE)</f>
        <v>1.1999999999999999E-3</v>
      </c>
      <c r="S23" s="6">
        <f>VLOOKUP($A23,'Current Portfolio'!$A:$AR,MATCH(Funds!S$1,'Current Portfolio'!$1:$1,0),FALSE)</f>
        <v>1.0800000000000001E-2</v>
      </c>
      <c r="T23" s="6">
        <f>VLOOKUP($A23,'Current Portfolio'!$A:$AR,MATCH(Funds!T$1,'Current Portfolio'!$1:$1,0),FALSE)</f>
        <v>-4.0000000000000001E-3</v>
      </c>
      <c r="U23" s="6">
        <f>VLOOKUP($A23,'Current Portfolio'!$A:$AR,MATCH(Funds!U$1,'Current Portfolio'!$1:$1,0),FALSE)</f>
        <v>-1.66E-2</v>
      </c>
      <c r="V23" s="6">
        <f>VLOOKUP($A23,'Current Portfolio'!$A:$AR,MATCH(Funds!V$1,'Current Portfolio'!$1:$1,0),FALSE)</f>
        <v>-3.2000000000000002E-3</v>
      </c>
      <c r="W23" s="6">
        <f>VLOOKUP($A23,'Current Portfolio'!$A:$AR,MATCH(Funds!W$1,'Current Portfolio'!$1:$1,0),FALSE)</f>
        <v>9.1000000000000004E-3</v>
      </c>
      <c r="X23" s="6">
        <f>VLOOKUP($A23,'Current Portfolio'!$A:$AR,MATCH(Funds!X$1,'Current Portfolio'!$1:$1,0),FALSE)</f>
        <v>4.5999999999999999E-3</v>
      </c>
      <c r="Y23" s="6">
        <f>VLOOKUP(A23,[2]Returns!$A:$B,2,FALSE)</f>
        <v>1.1200000000000002E-2</v>
      </c>
      <c r="Z23" s="6">
        <f>VLOOKUP($A23,[2]Returns!$A:$J,9,FALSE)/100</f>
        <v>1.3500000000000002E-2</v>
      </c>
      <c r="AA23" s="6">
        <f>VLOOKUP($A23,Replications!$A:$K,MATCH(LEFT(AA$1,FIND(" ",AA$1)-1),Replications!$1:$1,0),FALSE)</f>
        <v>-1.0200000000000001E-2</v>
      </c>
      <c r="AB23" s="6">
        <f>VLOOKUP($A23,Replications!$A:$K,MATCH(LEFT(AB$1,FIND(" ",AB$1)-1),Replications!$1:$1,0),FALSE)</f>
        <v>1.34E-2</v>
      </c>
      <c r="AC23" s="6">
        <f>VLOOKUP($A23,Replications!$A:$K,MATCH(LEFT(AC$1,FIND(" ",AC$1)-1),Replications!$1:$1,0),FALSE)</f>
        <v>-1.4800000000000001E-2</v>
      </c>
      <c r="AD23" s="6">
        <f>VLOOKUP($A23,Replications!$A:$K,MATCH(LEFT(AD$1,FIND(" ",AD$1)-1),Replications!$1:$1,0),FALSE)</f>
        <v>-8.9999999999999993E-3</v>
      </c>
      <c r="AE23" s="6">
        <f>VLOOKUP($A23,Replications!$A:$K,MATCH(LEFT(AE$1,FIND(" ",AE$1)-1),Replications!$1:$1,0),FALSE)</f>
        <v>1.3899999999999999E-2</v>
      </c>
      <c r="AF23" s="6">
        <f>VLOOKUP($A23,Replications!$A:$K,MATCH(LEFT(AF$1,FIND(" ",AF$1)-1),Replications!$1:$1,0),FALSE)</f>
        <v>4.3E-3</v>
      </c>
      <c r="AG23" s="6">
        <f>VLOOKUP($A23,Replications!$A:$K,MATCH(LEFT(AG$1,FIND(" ",AG$1)-1),Replications!$1:$1,0),FALSE)</f>
        <v>-3.8999999999999998E-3</v>
      </c>
      <c r="AH23" s="6">
        <f>VLOOKUP($A23,Replications!$A:$K,MATCH(Funds!AH$1,Replications!$1:$1,0),FALSE)</f>
        <v>-6.4000000000000003E-3</v>
      </c>
      <c r="AI23" s="6">
        <f>VLOOKUP($A23,Replications!$A:$K,MATCH(LEFT(AI$1,FIND(" ",AI$1)-1),Replications!$1:$1,0),FALSE)</f>
        <v>-9.0000000000000008E-4</v>
      </c>
      <c r="AJ23" s="6">
        <f>VLOOKUP($A23,'Activist Funds'!$A:$Z,MATCH(LEFT(AJ$1,FIND(" ",AJ$1)-1),'Activist Funds'!$1:$1,0),FALSE)</f>
        <v>1.799999922514E-2</v>
      </c>
      <c r="AK23" s="6">
        <f>VLOOKUP($A23,'Activist Funds'!$A:$Z,MATCH(LEFT(AK$1,FIND(" ",AK$1)-1),'Activist Funds'!$1:$1,0),FALSE)</f>
        <v>8.8000000000000005E-3</v>
      </c>
      <c r="AL23" s="6">
        <f>VLOOKUP($A23,'Activist Funds'!$A:$Z,MATCH(LEFT(AL$1,FIND(" ",AL$1)-1),'Activist Funds'!$1:$1,0),FALSE)</f>
        <v>-1.67E-2</v>
      </c>
      <c r="AM23" s="6">
        <f>VLOOKUP($A23,'Activist Funds'!$A:$Z,MATCH(LEFT(AM$1,FIND(" ",AM$1)-1),'Activist Funds'!$1:$1,0),FALSE)</f>
        <v>-2.4899999999999999E-2</v>
      </c>
      <c r="AN23" s="6">
        <f>VLOOKUP($A23,'Activist Funds'!$A:$Z,MATCH(LEFT(AN$1,FIND(" ",AN$1)-1),'Activist Funds'!$1:$1,0),FALSE)</f>
        <v>1.6E-2</v>
      </c>
      <c r="AO23" s="6">
        <f>VLOOKUP($A23,'Activist Funds'!$A:$Z,MATCH(LEFT(AO$1,FIND(" ",AO$1)-1),'Activist Funds'!$1:$1,0),FALSE)</f>
        <v>6.1999999999999998E-3</v>
      </c>
      <c r="AP23" s="6">
        <f>VLOOKUP($A23,'Activist Funds'!$A:$Z,MATCH(LEFT(AP$1,FIND(" ",AP$1)-1),'Activist Funds'!$1:$1,0),FALSE)</f>
        <v>0.01</v>
      </c>
      <c r="AQ23" s="6">
        <f t="shared" si="1"/>
        <v>2.819999922514E-2</v>
      </c>
      <c r="AR23" s="6">
        <f t="shared" si="2"/>
        <v>-4.5999999999999999E-3</v>
      </c>
      <c r="AS23" s="6">
        <f t="shared" si="3"/>
        <v>-1.8999999999999989E-3</v>
      </c>
      <c r="AT23" s="6">
        <f t="shared" si="4"/>
        <v>-1.5899999999999997E-2</v>
      </c>
      <c r="AU23" s="6">
        <f t="shared" si="5"/>
        <v>2.1000000000000012E-3</v>
      </c>
      <c r="AV23" s="6">
        <f t="shared" si="6"/>
        <v>1.8999999999999998E-3</v>
      </c>
      <c r="AW23" s="6">
        <f t="shared" si="6"/>
        <v>1.3899999999999999E-2</v>
      </c>
      <c r="AX23" s="6">
        <f>VLOOKUP($A23,Replications!$A:$KK,MATCH(LEFT(AX$1,FIND(" ",AX$1)-1),Replications!$1:$1,0),FALSE)</f>
        <v>4.9399999999999999E-2</v>
      </c>
      <c r="AY23" s="6" t="e">
        <f>VLOOKUP($A23,'New Manager'!$A:$Y,MATCH(Funds!AY$1,'New Manager'!$1:$1,0),FALSE)</f>
        <v>#N/A</v>
      </c>
      <c r="AZ23" s="6" t="e">
        <f t="shared" si="7"/>
        <v>#N/A</v>
      </c>
      <c r="BA23" s="6">
        <f>VLOOKUP($A23,'[1]Formated Data'!$A:$ZZ,MATCH(BA$1,'[1]Formated Data'!$1:$1,0),FALSE)</f>
        <v>8.8000000000000005E-3</v>
      </c>
      <c r="BB23" s="6">
        <f>VLOOKUP($A23,'[1]Formated Data'!$A:$ZZ,MATCH(BB$1,'[1]Formated Data'!$1:$1,0),FALSE)</f>
        <v>7.4000000000000003E-3</v>
      </c>
      <c r="BC23" s="6">
        <f>VLOOKUP($A23,'[1]Formated Data'!$A:$ZZ,MATCH(BC$1,'[1]Formated Data'!$1:$1,0),FALSE)</f>
        <v>5.4000000000000003E-3</v>
      </c>
      <c r="BD23" s="6">
        <f>VLOOKUP($A23,'[1]Formated Data'!$A:$ZZ,MATCH(BD$1,'[1]Formated Data'!$1:$1,0),FALSE)</f>
        <v>1.03E-2</v>
      </c>
      <c r="BE23" s="6">
        <f>VLOOKUP($A23,'[1]Formated Data'!$A:$ZZ,MATCH(BE$1,'[1]Formated Data'!$1:$1,0),FALSE)</f>
        <v>-3.5000000000000001E-3</v>
      </c>
      <c r="BF23" s="6">
        <f>VLOOKUP($A23,'[1]Formated Data'!$A:$ZZ,MATCH(BF$1,'[1]Formated Data'!$1:$1,0),FALSE)</f>
        <v>1.0699999999999999E-2</v>
      </c>
      <c r="BG23" s="6">
        <f>VLOOKUP($A23,'[1]Formated Data'!$A:$ZZ,MATCH(BG$1,'[1]Formated Data'!$1:$1,0),FALSE)</f>
        <v>-2.06E-2</v>
      </c>
      <c r="BH23" s="6">
        <f>VLOOKUP($A23,'[1]Formated Data'!$A:$ZZ,MATCH(BH$1,'[1]Formated Data'!$1:$1,0),FALSE)</f>
        <v>-4.0000000000000001E-3</v>
      </c>
      <c r="BI23" s="6">
        <f>VLOOKUP($A23,'[1]Formated Data'!$A:$ZZ,MATCH(BI$1,'[1]Formated Data'!$1:$1,0),FALSE)</f>
        <v>9.1000000000000004E-3</v>
      </c>
      <c r="BJ23" s="6">
        <f>VLOOKUP($A23,'[1]Formated Data'!$A:$ZZ,MATCH(BJ$1,'[1]Formated Data'!$1:$1,0),FALSE)</f>
        <v>-2.92E-2</v>
      </c>
      <c r="BK23" s="6">
        <f>VLOOKUP($A23,'[1]Formated Data'!$A:$ZZ,MATCH(BK$1,'[1]Formated Data'!$1:$1,0),FALSE)</f>
        <v>4.5999999999999999E-3</v>
      </c>
      <c r="BL23" s="6">
        <f>VLOOKUP($A23,'[1]Formated Data'!$A:$ZZ,MATCH(BL$1,'[1]Formated Data'!$1:$1,0),FALSE)</f>
        <v>2E-3</v>
      </c>
      <c r="BM23" s="6">
        <f>VLOOKUP($A23,'[1]Formated Data'!$A:$ZZ,MATCH(BM$1,'[1]Formated Data'!$1:$1,0),FALSE)</f>
        <v>0</v>
      </c>
      <c r="BN23" s="6">
        <f>VLOOKUP($A23,'[1]Formated Data'!$A:$ZZ,MATCH(BN$1,'[1]Formated Data'!$1:$1,0),FALSE)</f>
        <v>-7.9000000000000008E-3</v>
      </c>
      <c r="BO23" s="6">
        <f>VLOOKUP($A23,'[1]Formated Data'!$A:$ZZ,MATCH(BO$1,'[1]Formated Data'!$1:$1,0),FALSE)</f>
        <v>8.8000000000000005E-3</v>
      </c>
      <c r="BP23" s="6">
        <f>VLOOKUP($A23,'[1]Formated Data'!$A:$ZZ,MATCH(BP$1,'[1]Formated Data'!$1:$1,0),FALSE)</f>
        <v>-4.3E-3</v>
      </c>
      <c r="BQ23" s="6">
        <f>VLOOKUP($A23,'[1]Formated Data'!$A:$ZZ,MATCH(BQ$1,'[1]Formated Data'!$1:$1,0),FALSE)</f>
        <v>6.4000000000000003E-3</v>
      </c>
      <c r="BR23" s="6">
        <f>VLOOKUP($A23,'[1]Formated Data'!$A:$ZZ,MATCH(BR$1,'[1]Formated Data'!$1:$1,0),FALSE)</f>
        <v>2E-3</v>
      </c>
      <c r="BS23" s="6">
        <f>VLOOKUP($A23,'[1]Formated Data'!$A:$ZZ,MATCH(BS$1,'[1]Formated Data'!$1:$1,0),FALSE)</f>
        <v>1.1999999999999999E-3</v>
      </c>
      <c r="BT23" s="6">
        <f>VLOOKUP($A23,'[1]Formated Data'!$A:$ZZ,MATCH(BT$1,'[1]Formated Data'!$1:$1,0),FALSE)</f>
        <v>1.8E-3</v>
      </c>
      <c r="BU23" s="6">
        <f>VLOOKUP($A23,'[1]Formated Data'!$A:$ZZ,MATCH(BU$1,'[1]Formated Data'!$1:$1,0),FALSE)</f>
        <v>-7.1000000000000004E-3</v>
      </c>
      <c r="BV23" s="6">
        <f>VLOOKUP($A23,'[1]Formated Data'!$A:$ZZ,MATCH(BV$1,'[1]Formated Data'!$1:$1,0),FALSE)</f>
        <v>3.8E-3</v>
      </c>
      <c r="BW23" s="6">
        <f>VLOOKUP($A23,'New Manager'!$A:$B,MATCH(Funds!BW$1,'New Manager'!$1:$1,0),FALSE)</f>
        <v>2.8000000000000004E-3</v>
      </c>
      <c r="BX23" s="6">
        <f t="shared" si="8"/>
        <v>4.6499999999999996E-3</v>
      </c>
      <c r="BY23" s="6">
        <f t="shared" si="9"/>
        <v>9.6000000000000009E-3</v>
      </c>
      <c r="BZ23" s="6">
        <f>VLOOKUP($A23,Strategy3!$A:$Z,MATCH(Funds!BZ$1,Strategy3!$1:$1,0),FALSE)</f>
        <v>4.7000000000000002E-3</v>
      </c>
    </row>
    <row r="24" spans="1:78" x14ac:dyDescent="0.25">
      <c r="A24" s="4">
        <f t="shared" si="10"/>
        <v>40999</v>
      </c>
      <c r="D24" s="6">
        <f>VLOOKUP($A24,'Current Portfolio'!$A:$AR,MATCH(Funds!D$1,'Current Portfolio'!$1:$1,0),FALSE)</f>
        <v>0.02</v>
      </c>
      <c r="E24" s="6">
        <f>VLOOKUP($A24,'Current Portfolio'!$A:$AR,MATCH(Funds!E$1,'Current Portfolio'!$1:$1,0),FALSE)</f>
        <v>8.199999999999999E-3</v>
      </c>
      <c r="F24" s="6">
        <f>VLOOKUP($A24,'Current Portfolio'!$A:$AR,MATCH(Funds!F$1,'Current Portfolio'!$1:$1,0),FALSE)</f>
        <v>1.2500000000000001E-2</v>
      </c>
      <c r="G24" s="6">
        <f>VLOOKUP($A24,'Current Portfolio'!$A:$AR,MATCH(Funds!G$1,'Current Portfolio'!$1:$1,0),FALSE)</f>
        <v>-2.3999999999999998E-3</v>
      </c>
      <c r="H24" s="6">
        <f>VLOOKUP($A24,'Current Portfolio'!$A:$AR,MATCH(Funds!H$1,'Current Portfolio'!$1:$1,0),FALSE)</f>
        <v>-4.0000000000000001E-3</v>
      </c>
      <c r="I24" s="6">
        <f>VLOOKUP($A24,'Current Portfolio'!$A:$AR,MATCH(Funds!I$1,'Current Portfolio'!$1:$1,0),FALSE)</f>
        <v>3.0000000000000001E-3</v>
      </c>
      <c r="J24" s="6">
        <f>VLOOKUP($A24,'Current Portfolio'!$A:$AR,MATCH(Funds!J$1,'Current Portfolio'!$1:$1,0),FALSE)</f>
        <v>-2.8999999999999998E-3</v>
      </c>
      <c r="K24" s="6">
        <f>VLOOKUP($A24,'Current Portfolio'!$A:$AR,MATCH(Funds!K$1,'Current Portfolio'!$1:$1,0),FALSE)</f>
        <v>1.4999999999999999E-2</v>
      </c>
      <c r="L24" s="6">
        <f>VLOOKUP($A24,'Current Portfolio'!$A:$AR,MATCH(Funds!L$1,'Current Portfolio'!$1:$1,0),FALSE)</f>
        <v>1.2999999999999999E-3</v>
      </c>
      <c r="M24" s="6">
        <f>VLOOKUP($A24,'Current Portfolio'!$A:$AR,MATCH(Funds!M$1,'Current Portfolio'!$1:$1,0),FALSE)</f>
        <v>5.5000000000000005E-3</v>
      </c>
      <c r="N24" s="6">
        <f>VLOOKUP($A24,'Current Portfolio'!$A:$AR,MATCH(Funds!N$1,'Current Portfolio'!$1:$1,0),FALSE)</f>
        <v>6.9999999999999993E-3</v>
      </c>
      <c r="O24" s="6">
        <f>VLOOKUP($A24,'Current Portfolio'!$A:$AR,MATCH(Funds!O$1,'Current Portfolio'!$1:$1,0),FALSE)</f>
        <v>1.7000000000000001E-2</v>
      </c>
      <c r="P24" s="6">
        <f>VLOOKUP($A24,'Current Portfolio'!$A:$AR,MATCH(Funds!P$1,'Current Portfolio'!$1:$1,0),FALSE)</f>
        <v>5.0000000000000001E-4</v>
      </c>
      <c r="Q24" s="6">
        <f>VLOOKUP($A24,'Current Portfolio'!$A:$AR,MATCH(Funds!Q$1,'Current Portfolio'!$1:$1,0),FALSE)</f>
        <v>1.6500000000000001E-2</v>
      </c>
      <c r="R24" s="6">
        <f>VLOOKUP($A24,'Current Portfolio'!$A:$AR,MATCH(Funds!R$1,'Current Portfolio'!$1:$1,0),FALSE)</f>
        <v>-6.8000000000000005E-3</v>
      </c>
      <c r="S24" s="6">
        <f>VLOOKUP($A24,'Current Portfolio'!$A:$AR,MATCH(Funds!S$1,'Current Portfolio'!$1:$1,0),FALSE)</f>
        <v>1.2999999999999999E-3</v>
      </c>
      <c r="T24" s="6">
        <f>VLOOKUP($A24,'Current Portfolio'!$A:$AR,MATCH(Funds!T$1,'Current Portfolio'!$1:$1,0),FALSE)</f>
        <v>9.7000000000000003E-3</v>
      </c>
      <c r="U24" s="6">
        <f>VLOOKUP($A24,'Current Portfolio'!$A:$AR,MATCH(Funds!U$1,'Current Portfolio'!$1:$1,0),FALSE)</f>
        <v>-6.0000000000000001E-3</v>
      </c>
      <c r="V24" s="6">
        <f>VLOOKUP($A24,'Current Portfolio'!$A:$AR,MATCH(Funds!V$1,'Current Portfolio'!$1:$1,0),FALSE)</f>
        <v>7.1999999999999998E-3</v>
      </c>
      <c r="W24" s="6">
        <f>VLOOKUP($A24,'Current Portfolio'!$A:$AR,MATCH(Funds!W$1,'Current Portfolio'!$1:$1,0),FALSE)</f>
        <v>3.4300000000000004E-2</v>
      </c>
      <c r="X24" s="6">
        <f>VLOOKUP($A24,'Current Portfolio'!$A:$AR,MATCH(Funds!X$1,'Current Portfolio'!$1:$1,0),FALSE)</f>
        <v>1.1299999999999999E-2</v>
      </c>
      <c r="Y24" s="6">
        <f>VLOOKUP(A24,[2]Returns!$A:$B,2,FALSE)</f>
        <v>2.8999999999999998E-3</v>
      </c>
      <c r="Z24" s="6">
        <f>VLOOKUP($A24,[2]Returns!$A:$J,9,FALSE)/100</f>
        <v>4.5999999999999999E-3</v>
      </c>
      <c r="AA24" s="6">
        <f>VLOOKUP($A24,Replications!$A:$K,MATCH(LEFT(AA$1,FIND(" ",AA$1)-1),Replications!$1:$1,0),FALSE)</f>
        <v>3.1800000000000002E-2</v>
      </c>
      <c r="AB24" s="6">
        <f>VLOOKUP($A24,Replications!$A:$K,MATCH(LEFT(AB$1,FIND(" ",AB$1)-1),Replications!$1:$1,0),FALSE)</f>
        <v>3.0800000000000001E-2</v>
      </c>
      <c r="AC24" s="6">
        <f>VLOOKUP($A24,Replications!$A:$K,MATCH(LEFT(AC$1,FIND(" ",AC$1)-1),Replications!$1:$1,0),FALSE)</f>
        <v>-3.5999999999999999E-3</v>
      </c>
      <c r="AD24" s="6">
        <f>VLOOKUP($A24,Replications!$A:$K,MATCH(LEFT(AD$1,FIND(" ",AD$1)-1),Replications!$1:$1,0),FALSE)</f>
        <v>1.34E-2</v>
      </c>
      <c r="AE24" s="6">
        <f>VLOOKUP($A24,Replications!$A:$K,MATCH(LEFT(AE$1,FIND(" ",AE$1)-1),Replications!$1:$1,0),FALSE)</f>
        <v>5.8200000000000002E-2</v>
      </c>
      <c r="AF24" s="6">
        <f>VLOOKUP($A24,Replications!$A:$K,MATCH(LEFT(AF$1,FIND(" ",AF$1)-1),Replications!$1:$1,0),FALSE)</f>
        <v>3.6799999999999999E-2</v>
      </c>
      <c r="AG24" s="6">
        <f>VLOOKUP($A24,Replications!$A:$K,MATCH(LEFT(AG$1,FIND(" ",AG$1)-1),Replications!$1:$1,0),FALSE)</f>
        <v>2.6499999999999999E-2</v>
      </c>
      <c r="AH24" s="6">
        <f>VLOOKUP($A24,Replications!$A:$K,MATCH(Funds!AH$1,Replications!$1:$1,0),FALSE)</f>
        <v>3.2800000000000003E-2</v>
      </c>
      <c r="AI24" s="6">
        <f>VLOOKUP($A24,Replications!$A:$K,MATCH(LEFT(AI$1,FIND(" ",AI$1)-1),Replications!$1:$1,0),FALSE)</f>
        <v>2.7699999999999999E-2</v>
      </c>
      <c r="AJ24" s="6">
        <f>VLOOKUP($A24,'Activist Funds'!$A:$Z,MATCH(LEFT(AJ$1,FIND(" ",AJ$1)-1),'Activist Funds'!$1:$1,0),FALSE)</f>
        <v>1.400000043213E-2</v>
      </c>
      <c r="AK24" s="6">
        <f>VLOOKUP($A24,'Activist Funds'!$A:$Z,MATCH(LEFT(AK$1,FIND(" ",AK$1)-1),'Activist Funds'!$1:$1,0),FALSE)</f>
        <v>1.66E-2</v>
      </c>
      <c r="AL24" s="6">
        <f>VLOOKUP($A24,'Activist Funds'!$A:$Z,MATCH(LEFT(AL$1,FIND(" ",AL$1)-1),'Activist Funds'!$1:$1,0),FALSE)</f>
        <v>-5.9999999999999995E-4</v>
      </c>
      <c r="AM24" s="6">
        <f>VLOOKUP($A24,'Activist Funds'!$A:$Z,MATCH(LEFT(AM$1,FIND(" ",AM$1)-1),'Activist Funds'!$1:$1,0),FALSE)</f>
        <v>-1.09E-2</v>
      </c>
      <c r="AN24" s="6">
        <f>VLOOKUP($A24,'Activist Funds'!$A:$Z,MATCH(LEFT(AN$1,FIND(" ",AN$1)-1),'Activist Funds'!$1:$1,0),FALSE)</f>
        <v>4.5999999999999999E-2</v>
      </c>
      <c r="AO24" s="6">
        <f>VLOOKUP($A24,'Activist Funds'!$A:$Z,MATCH(LEFT(AO$1,FIND(" ",AO$1)-1),'Activist Funds'!$1:$1,0),FALSE)</f>
        <v>2.6599999999999999E-2</v>
      </c>
      <c r="AP24" s="6">
        <f>VLOOKUP($A24,'Activist Funds'!$A:$Z,MATCH(LEFT(AP$1,FIND(" ",AP$1)-1),'Activist Funds'!$1:$1,0),FALSE)</f>
        <v>9.1000000000000004E-3</v>
      </c>
      <c r="AQ24" s="6">
        <f t="shared" si="1"/>
        <v>-1.7799999567870001E-2</v>
      </c>
      <c r="AR24" s="6">
        <f t="shared" si="2"/>
        <v>-1.4200000000000001E-2</v>
      </c>
      <c r="AS24" s="6">
        <f t="shared" si="3"/>
        <v>3.0000000000000001E-3</v>
      </c>
      <c r="AT24" s="6">
        <f t="shared" si="4"/>
        <v>-2.4300000000000002E-2</v>
      </c>
      <c r="AU24" s="6">
        <f t="shared" si="5"/>
        <v>-1.2200000000000003E-2</v>
      </c>
      <c r="AV24" s="6">
        <f t="shared" si="6"/>
        <v>-1.0200000000000001E-2</v>
      </c>
      <c r="AW24" s="6">
        <f t="shared" si="6"/>
        <v>-1.7399999999999999E-2</v>
      </c>
      <c r="AX24" s="6">
        <f>VLOOKUP($A24,Replications!$A:$KK,MATCH(LEFT(AX$1,FIND(" ",AX$1)-1),Replications!$1:$1,0),FALSE)</f>
        <v>4.2299999999999997E-2</v>
      </c>
      <c r="AY24" s="6" t="e">
        <f>VLOOKUP($A24,'New Manager'!$A:$Y,MATCH(Funds!AY$1,'New Manager'!$1:$1,0),FALSE)</f>
        <v>#N/A</v>
      </c>
      <c r="AZ24" s="6" t="e">
        <f t="shared" si="7"/>
        <v>#N/A</v>
      </c>
      <c r="BA24" s="6">
        <f>VLOOKUP($A24,'[1]Formated Data'!$A:$ZZ,MATCH(BA$1,'[1]Formated Data'!$1:$1,0),FALSE)</f>
        <v>1.35E-2</v>
      </c>
      <c r="BB24" s="6">
        <f>VLOOKUP($A24,'[1]Formated Data'!$A:$ZZ,MATCH(BB$1,'[1]Formated Data'!$1:$1,0),FALSE)</f>
        <v>-2.8999999999999998E-3</v>
      </c>
      <c r="BC24" s="6">
        <f>VLOOKUP($A24,'[1]Formated Data'!$A:$ZZ,MATCH(BC$1,'[1]Formated Data'!$1:$1,0),FALSE)</f>
        <v>1.29E-2</v>
      </c>
      <c r="BD24" s="6">
        <f>VLOOKUP($A24,'[1]Formated Data'!$A:$ZZ,MATCH(BD$1,'[1]Formated Data'!$1:$1,0),FALSE)</f>
        <v>5.5999999999999999E-3</v>
      </c>
      <c r="BE24" s="6">
        <f>VLOOKUP($A24,'[1]Formated Data'!$A:$ZZ,MATCH(BE$1,'[1]Formated Data'!$1:$1,0),FALSE)</f>
        <v>6.6E-3</v>
      </c>
      <c r="BF24" s="6">
        <f>VLOOKUP($A24,'[1]Formated Data'!$A:$ZZ,MATCH(BF$1,'[1]Formated Data'!$1:$1,0),FALSE)</f>
        <v>6.9999999999999999E-4</v>
      </c>
      <c r="BG24" s="6">
        <f>VLOOKUP($A24,'[1]Formated Data'!$A:$ZZ,MATCH(BG$1,'[1]Formated Data'!$1:$1,0),FALSE)</f>
        <v>1.2E-2</v>
      </c>
      <c r="BH24" s="6">
        <f>VLOOKUP($A24,'[1]Formated Data'!$A:$ZZ,MATCH(BH$1,'[1]Formated Data'!$1:$1,0),FALSE)</f>
        <v>-7.0000000000000001E-3</v>
      </c>
      <c r="BI24" s="6">
        <f>VLOOKUP($A24,'[1]Formated Data'!$A:$ZZ,MATCH(BI$1,'[1]Formated Data'!$1:$1,0),FALSE)</f>
        <v>3.4299999999999997E-2</v>
      </c>
      <c r="BJ24" s="6">
        <f>VLOOKUP($A24,'[1]Formated Data'!$A:$ZZ,MATCH(BJ$1,'[1]Formated Data'!$1:$1,0),FALSE)</f>
        <v>5.4999999999999997E-3</v>
      </c>
      <c r="BK24" s="6">
        <f>VLOOKUP($A24,'[1]Formated Data'!$A:$ZZ,MATCH(BK$1,'[1]Formated Data'!$1:$1,0),FALSE)</f>
        <v>6.7999999999999996E-3</v>
      </c>
      <c r="BL24" s="6">
        <f>VLOOKUP($A24,'[1]Formated Data'!$A:$ZZ,MATCH(BL$1,'[1]Formated Data'!$1:$1,0),FALSE)</f>
        <v>1.7999999999999999E-2</v>
      </c>
      <c r="BM24" s="6">
        <f>VLOOKUP($A24,'[1]Formated Data'!$A:$ZZ,MATCH(BM$1,'[1]Formated Data'!$1:$1,0),FALSE)</f>
        <v>8.5000000000000006E-3</v>
      </c>
      <c r="BN24" s="6">
        <f>VLOOKUP($A24,'[1]Formated Data'!$A:$ZZ,MATCH(BN$1,'[1]Formated Data'!$1:$1,0),FALSE)</f>
        <v>1.8499999999999999E-2</v>
      </c>
      <c r="BO24" s="6">
        <f>VLOOKUP($A24,'[1]Formated Data'!$A:$ZZ,MATCH(BO$1,'[1]Formated Data'!$1:$1,0),FALSE)</f>
        <v>1.66E-2</v>
      </c>
      <c r="BP24" s="6">
        <f>VLOOKUP($A24,'[1]Formated Data'!$A:$ZZ,MATCH(BP$1,'[1]Formated Data'!$1:$1,0),FALSE)</f>
        <v>-3.7000000000000002E-3</v>
      </c>
      <c r="BQ24" s="6">
        <f>VLOOKUP($A24,'[1]Formated Data'!$A:$ZZ,MATCH(BQ$1,'[1]Formated Data'!$1:$1,0),FALSE)</f>
        <v>2.8E-3</v>
      </c>
      <c r="BR24" s="6">
        <f>VLOOKUP($A24,'[1]Formated Data'!$A:$ZZ,MATCH(BR$1,'[1]Formated Data'!$1:$1,0),FALSE)</f>
        <v>-4.0899999999999999E-2</v>
      </c>
      <c r="BS24" s="6">
        <f>VLOOKUP($A24,'[1]Formated Data'!$A:$ZZ,MATCH(BS$1,'[1]Formated Data'!$1:$1,0),FALSE)</f>
        <v>-6.7999999999999996E-3</v>
      </c>
      <c r="BT24" s="6">
        <f>VLOOKUP($A24,'[1]Formated Data'!$A:$ZZ,MATCH(BT$1,'[1]Formated Data'!$1:$1,0),FALSE)</f>
        <v>6.9999999999999999E-4</v>
      </c>
      <c r="BU24" s="6">
        <f>VLOOKUP($A24,'[1]Formated Data'!$A:$ZZ,MATCH(BU$1,'[1]Formated Data'!$1:$1,0),FALSE)</f>
        <v>-2.5000000000000001E-3</v>
      </c>
      <c r="BV24" s="6">
        <f>VLOOKUP($A24,'[1]Formated Data'!$A:$ZZ,MATCH(BV$1,'[1]Formated Data'!$1:$1,0),FALSE)</f>
        <v>1.4200000000000001E-2</v>
      </c>
      <c r="BW24" s="6">
        <f>VLOOKUP($A24,'New Manager'!$A:$B,MATCH(Funds!BW$1,'New Manager'!$1:$1,0),FALSE)</f>
        <v>7.400000000000001E-2</v>
      </c>
      <c r="BX24" s="6">
        <f t="shared" si="8"/>
        <v>3.9574999999999999E-2</v>
      </c>
      <c r="BY24" s="6">
        <f t="shared" si="9"/>
        <v>2.7074999999999998E-2</v>
      </c>
      <c r="BZ24" s="6">
        <f>VLOOKUP($A24,Strategy3!$A:$Z,MATCH(Funds!BZ$1,Strategy3!$1:$1,0),FALSE)</f>
        <v>3.9600000000000003E-2</v>
      </c>
    </row>
    <row r="25" spans="1:78" x14ac:dyDescent="0.25">
      <c r="A25" s="4">
        <f t="shared" si="10"/>
        <v>40968</v>
      </c>
      <c r="D25" s="6">
        <f>VLOOKUP($A25,'Current Portfolio'!$A:$AR,MATCH(Funds!D$1,'Current Portfolio'!$1:$1,0),FALSE)</f>
        <v>2.5000000000000001E-2</v>
      </c>
      <c r="E25" s="6">
        <f>VLOOKUP($A25,'Current Portfolio'!$A:$AR,MATCH(Funds!E$1,'Current Portfolio'!$1:$1,0),FALSE)</f>
        <v>1.29E-2</v>
      </c>
      <c r="F25" s="6">
        <f>VLOOKUP($A25,'Current Portfolio'!$A:$AR,MATCH(Funds!F$1,'Current Portfolio'!$1:$1,0),FALSE)</f>
        <v>1.5800000000000002E-2</v>
      </c>
      <c r="G25" s="6">
        <f>VLOOKUP($A25,'Current Portfolio'!$A:$AR,MATCH(Funds!G$1,'Current Portfolio'!$1:$1,0),FALSE)</f>
        <v>-7.9000000000000008E-3</v>
      </c>
      <c r="H25" s="6">
        <f>VLOOKUP($A25,'Current Portfolio'!$A:$AR,MATCH(Funds!H$1,'Current Portfolio'!$1:$1,0),FALSE)</f>
        <v>2E-3</v>
      </c>
      <c r="I25" s="6">
        <f>VLOOKUP($A25,'Current Portfolio'!$A:$AR,MATCH(Funds!I$1,'Current Portfolio'!$1:$1,0),FALSE)</f>
        <v>6.4000000000000003E-3</v>
      </c>
      <c r="J25" s="6">
        <f>VLOOKUP($A25,'Current Portfolio'!$A:$AR,MATCH(Funds!J$1,'Current Portfolio'!$1:$1,0),FALSE)</f>
        <v>3.8E-3</v>
      </c>
      <c r="K25" s="6">
        <f>VLOOKUP($A25,'Current Portfolio'!$A:$AR,MATCH(Funds!K$1,'Current Portfolio'!$1:$1,0),FALSE)</f>
        <v>1.6500000000000001E-2</v>
      </c>
      <c r="L25" s="6">
        <f>VLOOKUP($A25,'Current Portfolio'!$A:$AR,MATCH(Funds!L$1,'Current Portfolio'!$1:$1,0),FALSE)</f>
        <v>-3.0999999999999999E-3</v>
      </c>
      <c r="M25" s="6">
        <f>VLOOKUP($A25,'Current Portfolio'!$A:$AR,MATCH(Funds!M$1,'Current Portfolio'!$1:$1,0),FALSE)</f>
        <v>4.3E-3</v>
      </c>
      <c r="N25" s="6">
        <f>VLOOKUP($A25,'Current Portfolio'!$A:$AR,MATCH(Funds!N$1,'Current Portfolio'!$1:$1,0),FALSE)</f>
        <v>9.1999999999999998E-3</v>
      </c>
      <c r="O25" s="6">
        <f>VLOOKUP($A25,'Current Portfolio'!$A:$AR,MATCH(Funds!O$1,'Current Portfolio'!$1:$1,0),FALSE)</f>
        <v>1.4999999999999999E-2</v>
      </c>
      <c r="P25" s="6">
        <f>VLOOKUP($A25,'Current Portfolio'!$A:$AR,MATCH(Funds!P$1,'Current Portfolio'!$1:$1,0),FALSE)</f>
        <v>0.02</v>
      </c>
      <c r="Q25" s="6">
        <f>VLOOKUP($A25,'Current Portfolio'!$A:$AR,MATCH(Funds!Q$1,'Current Portfolio'!$1:$1,0),FALSE)</f>
        <v>1.38E-2</v>
      </c>
      <c r="R25" s="6">
        <f>VLOOKUP($A25,'Current Portfolio'!$A:$AR,MATCH(Funds!R$1,'Current Portfolio'!$1:$1,0),FALSE)</f>
        <v>-9.1999999999999998E-3</v>
      </c>
      <c r="S25" s="6">
        <f>VLOOKUP($A25,'Current Portfolio'!$A:$AR,MATCH(Funds!S$1,'Current Portfolio'!$1:$1,0),FALSE)</f>
        <v>6.8000000000000005E-3</v>
      </c>
      <c r="T25" s="6">
        <f>VLOOKUP($A25,'Current Portfolio'!$A:$AR,MATCH(Funds!T$1,'Current Portfolio'!$1:$1,0),FALSE)</f>
        <v>4.4000000000000004E-2</v>
      </c>
      <c r="U25" s="6">
        <f>VLOOKUP($A25,'Current Portfolio'!$A:$AR,MATCH(Funds!U$1,'Current Portfolio'!$1:$1,0),FALSE)</f>
        <v>3.0800000000000001E-2</v>
      </c>
      <c r="V25" s="6">
        <f>VLOOKUP($A25,'Current Portfolio'!$A:$AR,MATCH(Funds!V$1,'Current Portfolio'!$1:$1,0),FALSE)</f>
        <v>1.04E-2</v>
      </c>
      <c r="W25" s="6">
        <f>VLOOKUP($A25,'Current Portfolio'!$A:$AR,MATCH(Funds!W$1,'Current Portfolio'!$1:$1,0),FALSE)</f>
        <v>8.0000000000000002E-3</v>
      </c>
      <c r="X25" s="6">
        <f>VLOOKUP($A25,'Current Portfolio'!$A:$AR,MATCH(Funds!X$1,'Current Portfolio'!$1:$1,0),FALSE)</f>
        <v>8.0000000000000002E-3</v>
      </c>
      <c r="Y25" s="6">
        <f>VLOOKUP(A25,[2]Returns!$A:$B,2,FALSE)</f>
        <v>3.1899999999999998E-2</v>
      </c>
      <c r="Z25" s="6">
        <f>VLOOKUP($A25,[2]Returns!$A:$J,9,FALSE)/100</f>
        <v>1.7600000000000001E-2</v>
      </c>
      <c r="AA25" s="6">
        <f>VLOOKUP($A25,Replications!$A:$K,MATCH(LEFT(AA$1,FIND(" ",AA$1)-1),Replications!$1:$1,0),FALSE)</f>
        <v>5.4199999999999998E-2</v>
      </c>
      <c r="AB25" s="6">
        <f>VLOOKUP($A25,Replications!$A:$K,MATCH(LEFT(AB$1,FIND(" ",AB$1)-1),Replications!$1:$1,0),FALSE)</f>
        <v>1.7899999999999999E-2</v>
      </c>
      <c r="AC25" s="6">
        <f>VLOOKUP($A25,Replications!$A:$K,MATCH(LEFT(AC$1,FIND(" ",AC$1)-1),Replications!$1:$1,0),FALSE)</f>
        <v>4.6800000000000001E-2</v>
      </c>
      <c r="AD25" s="6">
        <f>VLOOKUP($A25,Replications!$A:$K,MATCH(LEFT(AD$1,FIND(" ",AD$1)-1),Replications!$1:$1,0),FALSE)</f>
        <v>4.2099999999999999E-2</v>
      </c>
      <c r="AE25" s="6">
        <f>VLOOKUP($A25,Replications!$A:$K,MATCH(LEFT(AE$1,FIND(" ",AE$1)-1),Replications!$1:$1,0),FALSE)</f>
        <v>3.7199999999999997E-2</v>
      </c>
      <c r="AF25" s="6">
        <f>VLOOKUP($A25,Replications!$A:$K,MATCH(LEFT(AF$1,FIND(" ",AF$1)-1),Replications!$1:$1,0),FALSE)</f>
        <v>3.4099999999999998E-2</v>
      </c>
      <c r="AG25" s="6">
        <f>VLOOKUP($A25,Replications!$A:$K,MATCH(LEFT(AG$1,FIND(" ",AG$1)-1),Replications!$1:$1,0),FALSE)</f>
        <v>2.5600000000000001E-2</v>
      </c>
      <c r="AH25" s="6">
        <f>VLOOKUP($A25,Replications!$A:$K,MATCH(Funds!AH$1,Replications!$1:$1,0),FALSE)</f>
        <v>4.3200000000000002E-2</v>
      </c>
      <c r="AI25" s="6">
        <f>VLOOKUP($A25,Replications!$A:$K,MATCH(LEFT(AI$1,FIND(" ",AI$1)-1),Replications!$1:$1,0),FALSE)</f>
        <v>3.6842857142857136E-2</v>
      </c>
      <c r="AJ25" s="6">
        <f>VLOOKUP($A25,'Activist Funds'!$A:$Z,MATCH(LEFT(AJ$1,FIND(" ",AJ$1)-1),'Activist Funds'!$1:$1,0),FALSE)</f>
        <v>3.9999999105930002E-2</v>
      </c>
      <c r="AK25" s="6">
        <f>VLOOKUP($A25,'Activist Funds'!$A:$Z,MATCH(LEFT(AK$1,FIND(" ",AK$1)-1),'Activist Funds'!$1:$1,0),FALSE)</f>
        <v>1.3899999999999999E-2</v>
      </c>
      <c r="AL25" s="6">
        <f>VLOOKUP($A25,'Activist Funds'!$A:$Z,MATCH(LEFT(AL$1,FIND(" ",AL$1)-1),'Activist Funds'!$1:$1,0),FALSE)</f>
        <v>1.7899999999999999E-2</v>
      </c>
      <c r="AM25" s="6">
        <f>VLOOKUP($A25,'Activist Funds'!$A:$Z,MATCH(LEFT(AM$1,FIND(" ",AM$1)-1),'Activist Funds'!$1:$1,0),FALSE)</f>
        <v>9.2499999999999999E-2</v>
      </c>
      <c r="AN25" s="6">
        <f>VLOOKUP($A25,'Activist Funds'!$A:$Z,MATCH(LEFT(AN$1,FIND(" ",AN$1)-1),'Activist Funds'!$1:$1,0),FALSE)</f>
        <v>2.5000000000000001E-2</v>
      </c>
      <c r="AO25" s="6">
        <f>VLOOKUP($A25,'Activist Funds'!$A:$Z,MATCH(LEFT(AO$1,FIND(" ",AO$1)-1),'Activist Funds'!$1:$1,0),FALSE)</f>
        <v>2.6700000000000002E-2</v>
      </c>
      <c r="AP25" s="6">
        <f>VLOOKUP($A25,'Activist Funds'!$A:$Z,MATCH(LEFT(AP$1,FIND(" ",AP$1)-1),'Activist Funds'!$1:$1,0),FALSE)</f>
        <v>2.47E-2</v>
      </c>
      <c r="AQ25" s="6">
        <f t="shared" si="1"/>
        <v>-1.4200000894069996E-2</v>
      </c>
      <c r="AR25" s="6">
        <f t="shared" si="2"/>
        <v>-4.0000000000000001E-3</v>
      </c>
      <c r="AS25" s="6">
        <f t="shared" si="3"/>
        <v>-2.8900000000000002E-2</v>
      </c>
      <c r="AT25" s="6">
        <f t="shared" si="4"/>
        <v>5.04E-2</v>
      </c>
      <c r="AU25" s="6">
        <f t="shared" si="5"/>
        <v>-1.2199999999999996E-2</v>
      </c>
      <c r="AV25" s="6">
        <f t="shared" si="6"/>
        <v>-7.3999999999999969E-3</v>
      </c>
      <c r="AW25" s="6">
        <f t="shared" si="6"/>
        <v>-9.0000000000000149E-4</v>
      </c>
      <c r="AX25" s="6" t="str">
        <f>VLOOKUP($A25,Replications!$A:$KK,MATCH(LEFT(AX$1,FIND(" ",AX$1)-1),Replications!$1:$1,0),FALSE)</f>
        <v>NA</v>
      </c>
      <c r="AY25" s="6" t="e">
        <f>VLOOKUP($A25,'New Manager'!$A:$Y,MATCH(Funds!AY$1,'New Manager'!$1:$1,0),FALSE)</f>
        <v>#N/A</v>
      </c>
      <c r="AZ25" s="6" t="e">
        <f t="shared" si="7"/>
        <v>#N/A</v>
      </c>
      <c r="BA25" s="6">
        <f>VLOOKUP($A25,'[1]Formated Data'!$A:$ZZ,MATCH(BA$1,'[1]Formated Data'!$1:$1,0),FALSE)</f>
        <v>1.78E-2</v>
      </c>
      <c r="BB25" s="6">
        <f>VLOOKUP($A25,'[1]Formated Data'!$A:$ZZ,MATCH(BB$1,'[1]Formated Data'!$1:$1,0),FALSE)</f>
        <v>-8.0000000000000002E-3</v>
      </c>
      <c r="BC25" s="6">
        <f>VLOOKUP($A25,'[1]Formated Data'!$A:$ZZ,MATCH(BC$1,'[1]Formated Data'!$1:$1,0),FALSE)</f>
        <v>8.0000000000000002E-3</v>
      </c>
      <c r="BD25" s="6">
        <f>VLOOKUP($A25,'[1]Formated Data'!$A:$ZZ,MATCH(BD$1,'[1]Formated Data'!$1:$1,0),FALSE)</f>
        <v>4.4000000000000003E-3</v>
      </c>
      <c r="BE25" s="6">
        <f>VLOOKUP($A25,'[1]Formated Data'!$A:$ZZ,MATCH(BE$1,'[1]Formated Data'!$1:$1,0),FALSE)</f>
        <v>1.15E-2</v>
      </c>
      <c r="BF25" s="6">
        <f>VLOOKUP($A25,'[1]Formated Data'!$A:$ZZ,MATCH(BF$1,'[1]Formated Data'!$1:$1,0),FALSE)</f>
        <v>6.4999999999999997E-3</v>
      </c>
      <c r="BG25" s="6">
        <f>VLOOKUP($A25,'[1]Formated Data'!$A:$ZZ,MATCH(BG$1,'[1]Formated Data'!$1:$1,0),FALSE)</f>
        <v>3.1E-2</v>
      </c>
      <c r="BH25" s="6">
        <f>VLOOKUP($A25,'[1]Formated Data'!$A:$ZZ,MATCH(BH$1,'[1]Formated Data'!$1:$1,0),FALSE)</f>
        <v>4.5999999999999999E-2</v>
      </c>
      <c r="BI25" s="6">
        <f>VLOOKUP($A25,'[1]Formated Data'!$A:$ZZ,MATCH(BI$1,'[1]Formated Data'!$1:$1,0),FALSE)</f>
        <v>8.0000000000000002E-3</v>
      </c>
      <c r="BJ25" s="6">
        <f>VLOOKUP($A25,'[1]Formated Data'!$A:$ZZ,MATCH(BJ$1,'[1]Formated Data'!$1:$1,0),FALSE)</f>
        <v>2.0199999999999999E-2</v>
      </c>
      <c r="BK25" s="6">
        <f>VLOOKUP($A25,'[1]Formated Data'!$A:$ZZ,MATCH(BK$1,'[1]Formated Data'!$1:$1,0),FALSE)</f>
        <v>9.5999999999999992E-3</v>
      </c>
      <c r="BL25" s="6">
        <f>VLOOKUP($A25,'[1]Formated Data'!$A:$ZZ,MATCH(BL$1,'[1]Formated Data'!$1:$1,0),FALSE)</f>
        <v>1.4999999999999999E-2</v>
      </c>
      <c r="BM25" s="6">
        <f>VLOOKUP($A25,'[1]Formated Data'!$A:$ZZ,MATCH(BM$1,'[1]Formated Data'!$1:$1,0),FALSE)</f>
        <v>1.44E-2</v>
      </c>
      <c r="BN25" s="6">
        <f>VLOOKUP($A25,'[1]Formated Data'!$A:$ZZ,MATCH(BN$1,'[1]Formated Data'!$1:$1,0),FALSE)</f>
        <v>2.58E-2</v>
      </c>
      <c r="BO25" s="6">
        <f>VLOOKUP($A25,'[1]Formated Data'!$A:$ZZ,MATCH(BO$1,'[1]Formated Data'!$1:$1,0),FALSE)</f>
        <v>1.3899999999999999E-2</v>
      </c>
      <c r="BP25" s="6">
        <f>VLOOKUP($A25,'[1]Formated Data'!$A:$ZZ,MATCH(BP$1,'[1]Formated Data'!$1:$1,0),FALSE)</f>
        <v>2.3E-3</v>
      </c>
      <c r="BQ25" s="6">
        <f>VLOOKUP($A25,'[1]Formated Data'!$A:$ZZ,MATCH(BQ$1,'[1]Formated Data'!$1:$1,0),FALSE)</f>
        <v>6.1000000000000004E-3</v>
      </c>
      <c r="BR25" s="6">
        <f>VLOOKUP($A25,'[1]Formated Data'!$A:$ZZ,MATCH(BR$1,'[1]Formated Data'!$1:$1,0),FALSE)</f>
        <v>1.7000000000000001E-2</v>
      </c>
      <c r="BS25" s="6">
        <f>VLOOKUP($A25,'[1]Formated Data'!$A:$ZZ,MATCH(BS$1,'[1]Formated Data'!$1:$1,0),FALSE)</f>
        <v>-8.3000000000000001E-3</v>
      </c>
      <c r="BT25" s="6">
        <f>VLOOKUP($A25,'[1]Formated Data'!$A:$ZZ,MATCH(BT$1,'[1]Formated Data'!$1:$1,0),FALSE)</f>
        <v>-4.4000000000000003E-3</v>
      </c>
      <c r="BU25" s="6">
        <f>VLOOKUP($A25,'[1]Formated Data'!$A:$ZZ,MATCH(BU$1,'[1]Formated Data'!$1:$1,0),FALSE)</f>
        <v>4.1000000000000003E-3</v>
      </c>
      <c r="BV25" s="6">
        <f>VLOOKUP($A25,'[1]Formated Data'!$A:$ZZ,MATCH(BV$1,'[1]Formated Data'!$1:$1,0),FALSE)</f>
        <v>1.6899999999999998E-2</v>
      </c>
      <c r="BW25" s="6">
        <f>VLOOKUP($A25,'New Manager'!$A:$B,MATCH(Funds!BW$1,'New Manager'!$1:$1,0),FALSE)</f>
        <v>5.3E-3</v>
      </c>
      <c r="BX25" s="6">
        <f t="shared" si="8"/>
        <v>3.2750000000000001E-2</v>
      </c>
      <c r="BY25" s="6">
        <f t="shared" si="9"/>
        <v>2.5774999999999999E-2</v>
      </c>
      <c r="BZ25" s="6">
        <f>VLOOKUP($A25,Strategy3!$A:$Z,MATCH(Funds!BZ$1,Strategy3!$1:$1,0),FALSE)</f>
        <v>3.2599999999999997E-2</v>
      </c>
    </row>
    <row r="26" spans="1:78" x14ac:dyDescent="0.25">
      <c r="A26" s="4">
        <f t="shared" si="10"/>
        <v>40939</v>
      </c>
      <c r="D26" s="6">
        <f>VLOOKUP($A26,'Current Portfolio'!$A:$AR,MATCH(Funds!D$1,'Current Portfolio'!$1:$1,0),FALSE)</f>
        <v>3.7000000000000005E-2</v>
      </c>
      <c r="E26" s="6">
        <f>VLOOKUP($A26,'Current Portfolio'!$A:$AR,MATCH(Funds!E$1,'Current Portfolio'!$1:$1,0),FALSE)</f>
        <v>5.2999999999999999E-2</v>
      </c>
      <c r="F26" s="6">
        <f>VLOOKUP($A26,'Current Portfolio'!$A:$AR,MATCH(Funds!F$1,'Current Portfolio'!$1:$1,0),FALSE)</f>
        <v>1.66E-2</v>
      </c>
      <c r="G26" s="6">
        <f>VLOOKUP($A26,'Current Portfolio'!$A:$AR,MATCH(Funds!G$1,'Current Portfolio'!$1:$1,0),FALSE)</f>
        <v>-1.3000000000000001E-2</v>
      </c>
      <c r="H26" s="6">
        <f>VLOOKUP($A26,'Current Portfolio'!$A:$AR,MATCH(Funds!H$1,'Current Portfolio'!$1:$1,0),FALSE)</f>
        <v>8.5000000000000006E-3</v>
      </c>
      <c r="I26" s="6">
        <f>VLOOKUP($A26,'Current Portfolio'!$A:$AR,MATCH(Funds!I$1,'Current Portfolio'!$1:$1,0),FALSE)</f>
        <v>9.7999999999999997E-3</v>
      </c>
      <c r="J26" s="6">
        <f>VLOOKUP($A26,'Current Portfolio'!$A:$AR,MATCH(Funds!J$1,'Current Portfolio'!$1:$1,0),FALSE)</f>
        <v>1.3999999999999999E-2</v>
      </c>
      <c r="K26" s="6">
        <f>VLOOKUP($A26,'Current Portfolio'!$A:$AR,MATCH(Funds!K$1,'Current Portfolio'!$1:$1,0),FALSE)</f>
        <v>3.2000000000000001E-2</v>
      </c>
      <c r="L26" s="6">
        <f>VLOOKUP($A26,'Current Portfolio'!$A:$AR,MATCH(Funds!L$1,'Current Portfolio'!$1:$1,0),FALSE)</f>
        <v>-9.1999999999999998E-3</v>
      </c>
      <c r="M26" s="6">
        <f>VLOOKUP($A26,'Current Portfolio'!$A:$AR,MATCH(Funds!M$1,'Current Portfolio'!$1:$1,0),FALSE)</f>
        <v>1.6399999999999998E-2</v>
      </c>
      <c r="N26" s="6">
        <f>VLOOKUP($A26,'Current Portfolio'!$A:$AR,MATCH(Funds!N$1,'Current Portfolio'!$1:$1,0),FALSE)</f>
        <v>1.03E-2</v>
      </c>
      <c r="O26" s="6">
        <f>VLOOKUP($A26,'Current Portfolio'!$A:$AR,MATCH(Funds!O$1,'Current Portfolio'!$1:$1,0),FALSE)</f>
        <v>1.9E-2</v>
      </c>
      <c r="P26" s="6">
        <f>VLOOKUP($A26,'Current Portfolio'!$A:$AR,MATCH(Funds!P$1,'Current Portfolio'!$1:$1,0),FALSE)</f>
        <v>4.4400000000000002E-2</v>
      </c>
      <c r="Q26" s="6">
        <f>VLOOKUP($A26,'Current Portfolio'!$A:$AR,MATCH(Funds!Q$1,'Current Portfolio'!$1:$1,0),FALSE)</f>
        <v>6.0999999999999999E-2</v>
      </c>
      <c r="R26" s="6">
        <f>VLOOKUP($A26,'Current Portfolio'!$A:$AR,MATCH(Funds!R$1,'Current Portfolio'!$1:$1,0),FALSE)</f>
        <v>6.0999999999999995E-3</v>
      </c>
      <c r="S26" s="6">
        <f>VLOOKUP($A26,'Current Portfolio'!$A:$AR,MATCH(Funds!S$1,'Current Portfolio'!$1:$1,0),FALSE)</f>
        <v>3.5999999999999999E-3</v>
      </c>
      <c r="T26" s="6">
        <f>VLOOKUP($A26,'Current Portfolio'!$A:$AR,MATCH(Funds!T$1,'Current Portfolio'!$1:$1,0),FALSE)</f>
        <v>3.1E-2</v>
      </c>
      <c r="U26" s="6">
        <f>VLOOKUP($A26,'Current Portfolio'!$A:$AR,MATCH(Funds!U$1,'Current Portfolio'!$1:$1,0),FALSE)</f>
        <v>2.69E-2</v>
      </c>
      <c r="V26" s="6">
        <f>VLOOKUP($A26,'Current Portfolio'!$A:$AR,MATCH(Funds!V$1,'Current Portfolio'!$1:$1,0),FALSE)</f>
        <v>4.5999999999999999E-2</v>
      </c>
      <c r="W26" s="6">
        <f>VLOOKUP($A26,'Current Portfolio'!$A:$AR,MATCH(Funds!W$1,'Current Portfolio'!$1:$1,0),FALSE)</f>
        <v>3.9000000000000003E-3</v>
      </c>
      <c r="X26" s="6">
        <f>VLOOKUP($A26,'Current Portfolio'!$A:$AR,MATCH(Funds!X$1,'Current Portfolio'!$1:$1,0),FALSE)</f>
        <v>1.1599999999999999E-2</v>
      </c>
      <c r="Y26" s="6">
        <f>VLOOKUP(A26,[2]Returns!$A:$B,2,FALSE)</f>
        <v>2.1099999999999997E-2</v>
      </c>
      <c r="Z26" s="6">
        <f>VLOOKUP($A26,[2]Returns!$A:$J,9,FALSE)/100</f>
        <v>2.9100000000000001E-2</v>
      </c>
      <c r="AA26" s="6">
        <f>VLOOKUP($A26,Replications!$A:$K,MATCH(LEFT(AA$1,FIND(" ",AA$1)-1),Replications!$1:$1,0),FALSE)</f>
        <v>3.9199999999999999E-2</v>
      </c>
      <c r="AB26" s="6">
        <f>VLOOKUP($A26,Replications!$A:$K,MATCH(LEFT(AB$1,FIND(" ",AB$1)-1),Replications!$1:$1,0),FALSE)</f>
        <v>8.14E-2</v>
      </c>
      <c r="AC26" s="6">
        <f>VLOOKUP($A26,Replications!$A:$K,MATCH(LEFT(AC$1,FIND(" ",AC$1)-1),Replications!$1:$1,0),FALSE)</f>
        <v>9.3299999999999994E-2</v>
      </c>
      <c r="AD26" s="6">
        <f>VLOOKUP($A26,Replications!$A:$K,MATCH(LEFT(AD$1,FIND(" ",AD$1)-1),Replications!$1:$1,0),FALSE)</f>
        <v>4.9599999999999998E-2</v>
      </c>
      <c r="AE26" s="6">
        <f>VLOOKUP($A26,Replications!$A:$K,MATCH(LEFT(AE$1,FIND(" ",AE$1)-1),Replications!$1:$1,0),FALSE)</f>
        <v>-1.9800000000000002E-2</v>
      </c>
      <c r="AF26" s="6">
        <f>VLOOKUP($A26,Replications!$A:$K,MATCH(LEFT(AF$1,FIND(" ",AF$1)-1),Replications!$1:$1,0),FALSE)</f>
        <v>5.3400000000000003E-2</v>
      </c>
      <c r="AG26" s="6">
        <f>VLOOKUP($A26,Replications!$A:$K,MATCH(LEFT(AG$1,FIND(" ",AG$1)-1),Replications!$1:$1,0),FALSE)</f>
        <v>4.0599999999999997E-2</v>
      </c>
      <c r="AH26" s="6">
        <f>VLOOKUP($A26,Replications!$A:$K,MATCH(Funds!AH$1,Replications!$1:$1,0),FALSE)</f>
        <v>4.48E-2</v>
      </c>
      <c r="AI26" s="6">
        <f>VLOOKUP($A26,Replications!$A:$K,MATCH(LEFT(AI$1,FIND(" ",AI$1)-1),Replications!$1:$1,0),FALSE)</f>
        <v>4.8242857142857129E-2</v>
      </c>
      <c r="AJ26" s="6">
        <f>VLOOKUP($A26,'Activist Funds'!$A:$Z,MATCH(LEFT(AJ$1,FIND(" ",AJ$1)-1),'Activist Funds'!$1:$1,0),FALSE)</f>
        <v>5.0000000745060003E-2</v>
      </c>
      <c r="AK26" s="6">
        <f>VLOOKUP($A26,'Activist Funds'!$A:$Z,MATCH(LEFT(AK$1,FIND(" ",AK$1)-1),'Activist Funds'!$1:$1,0),FALSE)</f>
        <v>6.08E-2</v>
      </c>
      <c r="AL26" s="6">
        <f>VLOOKUP($A26,'Activist Funds'!$A:$Z,MATCH(LEFT(AL$1,FIND(" ",AL$1)-1),'Activist Funds'!$1:$1,0),FALSE)</f>
        <v>9.0700000000000003E-2</v>
      </c>
      <c r="AM26" s="6">
        <f>VLOOKUP($A26,'Activist Funds'!$A:$Z,MATCH(LEFT(AM$1,FIND(" ",AM$1)-1),'Activist Funds'!$1:$1,0),FALSE)</f>
        <v>7.2999999999999995E-2</v>
      </c>
      <c r="AN26" s="6">
        <f>VLOOKUP($A26,'Activist Funds'!$A:$Z,MATCH(LEFT(AN$1,FIND(" ",AN$1)-1),'Activist Funds'!$1:$1,0),FALSE)</f>
        <v>-5.6000000000000001E-2</v>
      </c>
      <c r="AO26" s="6">
        <f>VLOOKUP($A26,'Activist Funds'!$A:$Z,MATCH(LEFT(AO$1,FIND(" ",AO$1)-1),'Activist Funds'!$1:$1,0),FALSE)</f>
        <v>0.06</v>
      </c>
      <c r="AP26" s="6">
        <f>VLOOKUP($A26,'Activist Funds'!$A:$Z,MATCH(LEFT(AP$1,FIND(" ",AP$1)-1),'Activist Funds'!$1:$1,0),FALSE)</f>
        <v>3.8800000000000001E-2</v>
      </c>
      <c r="AQ26" s="6">
        <f t="shared" si="1"/>
        <v>1.0800000745060004E-2</v>
      </c>
      <c r="AR26" s="6">
        <f t="shared" si="2"/>
        <v>-2.06E-2</v>
      </c>
      <c r="AS26" s="6">
        <f t="shared" si="3"/>
        <v>-2.5999999999999912E-3</v>
      </c>
      <c r="AT26" s="6">
        <f t="shared" si="4"/>
        <v>2.3399999999999997E-2</v>
      </c>
      <c r="AU26" s="6">
        <f t="shared" si="5"/>
        <v>-3.6199999999999996E-2</v>
      </c>
      <c r="AV26" s="6">
        <f t="shared" si="6"/>
        <v>6.5999999999999948E-3</v>
      </c>
      <c r="AW26" s="6">
        <f t="shared" si="6"/>
        <v>-1.799999999999996E-3</v>
      </c>
      <c r="AX26" s="6" t="str">
        <f>VLOOKUP($A26,Replications!$A:$KK,MATCH(LEFT(AX$1,FIND(" ",AX$1)-1),Replications!$1:$1,0),FALSE)</f>
        <v>NA</v>
      </c>
      <c r="AY26" s="6" t="e">
        <f>VLOOKUP($A26,'New Manager'!$A:$Y,MATCH(Funds!AY$1,'New Manager'!$1:$1,0),FALSE)</f>
        <v>#N/A</v>
      </c>
      <c r="AZ26" s="6" t="e">
        <f t="shared" si="7"/>
        <v>#N/A</v>
      </c>
      <c r="BA26" s="6">
        <f>VLOOKUP($A26,'[1]Formated Data'!$A:$ZZ,MATCH(BA$1,'[1]Formated Data'!$1:$1,0),FALSE)</f>
        <v>3.3300000000000003E-2</v>
      </c>
      <c r="BB26" s="6">
        <f>VLOOKUP($A26,'[1]Formated Data'!$A:$ZZ,MATCH(BB$1,'[1]Formated Data'!$1:$1,0),FALSE)</f>
        <v>-1.2699999999999999E-2</v>
      </c>
      <c r="BC26" s="6">
        <f>VLOOKUP($A26,'[1]Formated Data'!$A:$ZZ,MATCH(BC$1,'[1]Formated Data'!$1:$1,0),FALSE)</f>
        <v>1.1599999999999999E-2</v>
      </c>
      <c r="BD26" s="6">
        <f>VLOOKUP($A26,'[1]Formated Data'!$A:$ZZ,MATCH(BD$1,'[1]Formated Data'!$1:$1,0),FALSE)</f>
        <v>1.6899999999999998E-2</v>
      </c>
      <c r="BE26" s="6">
        <f>VLOOKUP($A26,'[1]Formated Data'!$A:$ZZ,MATCH(BE$1,'[1]Formated Data'!$1:$1,0),FALSE)</f>
        <v>4.5900000000000003E-2</v>
      </c>
      <c r="BF26" s="6">
        <f>VLOOKUP($A26,'[1]Formated Data'!$A:$ZZ,MATCH(BF$1,'[1]Formated Data'!$1:$1,0),FALSE)</f>
        <v>3.3999999999999998E-3</v>
      </c>
      <c r="BG26" s="6">
        <f>VLOOKUP($A26,'[1]Formated Data'!$A:$ZZ,MATCH(BG$1,'[1]Formated Data'!$1:$1,0),FALSE)</f>
        <v>2.69E-2</v>
      </c>
      <c r="BH26" s="6">
        <f>VLOOKUP($A26,'[1]Formated Data'!$A:$ZZ,MATCH(BH$1,'[1]Formated Data'!$1:$1,0),FALSE)</f>
        <v>3.1E-2</v>
      </c>
      <c r="BI26" s="6">
        <f>VLOOKUP($A26,'[1]Formated Data'!$A:$ZZ,MATCH(BI$1,'[1]Formated Data'!$1:$1,0),FALSE)</f>
        <v>3.8999999999999998E-3</v>
      </c>
      <c r="BJ26" s="6">
        <f>VLOOKUP($A26,'[1]Formated Data'!$A:$ZZ,MATCH(BJ$1,'[1]Formated Data'!$1:$1,0),FALSE)</f>
        <v>4.1000000000000002E-2</v>
      </c>
      <c r="BK26" s="6">
        <f>VLOOKUP($A26,'[1]Formated Data'!$A:$ZZ,MATCH(BK$1,'[1]Formated Data'!$1:$1,0),FALSE)</f>
        <v>1.11E-2</v>
      </c>
      <c r="BL26" s="6">
        <f>VLOOKUP($A26,'[1]Formated Data'!$A:$ZZ,MATCH(BL$1,'[1]Formated Data'!$1:$1,0),FALSE)</f>
        <v>1.9E-2</v>
      </c>
      <c r="BM26" s="6">
        <f>VLOOKUP($A26,'[1]Formated Data'!$A:$ZZ,MATCH(BM$1,'[1]Formated Data'!$1:$1,0),FALSE)</f>
        <v>4.7199999999999999E-2</v>
      </c>
      <c r="BN26" s="6">
        <f>VLOOKUP($A26,'[1]Formated Data'!$A:$ZZ,MATCH(BN$1,'[1]Formated Data'!$1:$1,0),FALSE)</f>
        <v>3.8199999999999998E-2</v>
      </c>
      <c r="BO26" s="6">
        <f>VLOOKUP($A26,'[1]Formated Data'!$A:$ZZ,MATCH(BO$1,'[1]Formated Data'!$1:$1,0),FALSE)</f>
        <v>6.08E-2</v>
      </c>
      <c r="BP26" s="6">
        <f>VLOOKUP($A26,'[1]Formated Data'!$A:$ZZ,MATCH(BP$1,'[1]Formated Data'!$1:$1,0),FALSE)</f>
        <v>8.5000000000000006E-3</v>
      </c>
      <c r="BQ26" s="6">
        <f>VLOOKUP($A26,'[1]Formated Data'!$A:$ZZ,MATCH(BQ$1,'[1]Formated Data'!$1:$1,0),FALSE)</f>
        <v>9.4999999999999998E-3</v>
      </c>
      <c r="BR26" s="6">
        <f>VLOOKUP($A26,'[1]Formated Data'!$A:$ZZ,MATCH(BR$1,'[1]Formated Data'!$1:$1,0),FALSE)</f>
        <v>3.0000000000000001E-3</v>
      </c>
      <c r="BS26" s="6">
        <f>VLOOKUP($A26,'[1]Formated Data'!$A:$ZZ,MATCH(BS$1,'[1]Formated Data'!$1:$1,0),FALSE)</f>
        <v>6.3E-3</v>
      </c>
      <c r="BT26" s="6">
        <f>VLOOKUP($A26,'[1]Formated Data'!$A:$ZZ,MATCH(BT$1,'[1]Formated Data'!$1:$1,0),FALSE)</f>
        <v>-8.0000000000000002E-3</v>
      </c>
      <c r="BU26" s="6">
        <f>VLOOKUP($A26,'[1]Formated Data'!$A:$ZZ,MATCH(BU$1,'[1]Formated Data'!$1:$1,0),FALSE)</f>
        <v>1.2999999999999999E-2</v>
      </c>
      <c r="BV26" s="6">
        <f>VLOOKUP($A26,'[1]Formated Data'!$A:$ZZ,MATCH(BV$1,'[1]Formated Data'!$1:$1,0),FALSE)</f>
        <v>1.6400000000000001E-2</v>
      </c>
      <c r="BW26" s="6">
        <f>VLOOKUP($A26,'New Manager'!$A:$B,MATCH(Funds!BW$1,'New Manager'!$1:$1,0),FALSE)</f>
        <v>0.16879999999999998</v>
      </c>
      <c r="BX26" s="6">
        <f t="shared" si="8"/>
        <v>3.1899999999999998E-2</v>
      </c>
      <c r="BY26" s="6">
        <f t="shared" si="9"/>
        <v>2.5700000000000001E-2</v>
      </c>
      <c r="BZ26" s="6">
        <f>VLOOKUP($A26,Strategy3!$A:$Z,MATCH(Funds!BZ$1,Strategy3!$1:$1,0),FALSE)</f>
        <v>3.1899999999999998E-2</v>
      </c>
    </row>
    <row r="27" spans="1:78" x14ac:dyDescent="0.25">
      <c r="A27" s="4">
        <f t="shared" si="10"/>
        <v>40908</v>
      </c>
      <c r="D27" s="6">
        <f>VLOOKUP($A27,'Current Portfolio'!$A:$AR,MATCH(Funds!D$1,'Current Portfolio'!$1:$1,0),FALSE)</f>
        <v>-4.0000000000000001E-3</v>
      </c>
      <c r="E27" s="6">
        <f>VLOOKUP($A27,'Current Portfolio'!$A:$AR,MATCH(Funds!E$1,'Current Portfolio'!$1:$1,0),FALSE)</f>
        <v>-1.0700000000000001E-2</v>
      </c>
      <c r="F27" s="6">
        <f>VLOOKUP($A27,'Current Portfolio'!$A:$AR,MATCH(Funds!F$1,'Current Portfolio'!$1:$1,0),FALSE)</f>
        <v>0</v>
      </c>
      <c r="G27" s="6">
        <f>VLOOKUP($A27,'Current Portfolio'!$A:$AR,MATCH(Funds!G$1,'Current Portfolio'!$1:$1,0),FALSE)</f>
        <v>-1.7100000000000001E-2</v>
      </c>
      <c r="H27" s="6">
        <f>VLOOKUP($A27,'Current Portfolio'!$A:$AR,MATCH(Funds!H$1,'Current Portfolio'!$1:$1,0),FALSE)</f>
        <v>-4.5000000000000005E-3</v>
      </c>
      <c r="I27" s="6">
        <f>VLOOKUP($A27,'Current Portfolio'!$A:$AR,MATCH(Funds!I$1,'Current Portfolio'!$1:$1,0),FALSE)</f>
        <v>5.6999999999999993E-3</v>
      </c>
      <c r="J27" s="6">
        <f>VLOOKUP($A27,'Current Portfolio'!$A:$AR,MATCH(Funds!J$1,'Current Portfolio'!$1:$1,0),FALSE)</f>
        <v>-7.0999999999999995E-3</v>
      </c>
      <c r="K27" s="6">
        <f>VLOOKUP($A27,'Current Portfolio'!$A:$AR,MATCH(Funds!K$1,'Current Portfolio'!$1:$1,0),FALSE)</f>
        <v>-1.2E-2</v>
      </c>
      <c r="L27" s="6">
        <f>VLOOKUP($A27,'Current Portfolio'!$A:$AR,MATCH(Funds!L$1,'Current Portfolio'!$1:$1,0),FALSE)</f>
        <v>-1.9E-3</v>
      </c>
      <c r="M27" s="6">
        <f>VLOOKUP($A27,'Current Portfolio'!$A:$AR,MATCH(Funds!M$1,'Current Portfolio'!$1:$1,0),FALSE)</f>
        <v>-6.0000000000000001E-3</v>
      </c>
      <c r="N27" s="6">
        <f>VLOOKUP($A27,'Current Portfolio'!$A:$AR,MATCH(Funds!N$1,'Current Portfolio'!$1:$1,0),FALSE)</f>
        <v>2E-3</v>
      </c>
      <c r="O27" s="6">
        <f>VLOOKUP($A27,'Current Portfolio'!$A:$AR,MATCH(Funds!O$1,'Current Portfolio'!$1:$1,0),FALSE)</f>
        <v>-3.0000000000000001E-3</v>
      </c>
      <c r="P27" s="6">
        <f>VLOOKUP($A27,'Current Portfolio'!$A:$AR,MATCH(Funds!P$1,'Current Portfolio'!$1:$1,0),FALSE)</f>
        <v>-1.3500000000000002E-2</v>
      </c>
      <c r="Q27" s="6">
        <f>VLOOKUP($A27,'Current Portfolio'!$A:$AR,MATCH(Funds!Q$1,'Current Portfolio'!$1:$1,0),FALSE)</f>
        <v>3.1400000000000004E-2</v>
      </c>
      <c r="R27" s="6">
        <f>VLOOKUP($A27,'Current Portfolio'!$A:$AR,MATCH(Funds!R$1,'Current Portfolio'!$1:$1,0),FALSE)</f>
        <v>1.6500000000000001E-2</v>
      </c>
      <c r="S27" s="6">
        <f>VLOOKUP($A27,'Current Portfolio'!$A:$AR,MATCH(Funds!S$1,'Current Portfolio'!$1:$1,0),FALSE)</f>
        <v>-5.0000000000000001E-4</v>
      </c>
      <c r="T27" s="6">
        <f>VLOOKUP($A27,'Current Portfolio'!$A:$AR,MATCH(Funds!T$1,'Current Portfolio'!$1:$1,0),FALSE)</f>
        <v>-1.3999999999999999E-2</v>
      </c>
      <c r="U27" s="6">
        <f>VLOOKUP($A27,'Current Portfolio'!$A:$AR,MATCH(Funds!U$1,'Current Portfolio'!$1:$1,0),FALSE)</f>
        <v>-1.9E-2</v>
      </c>
      <c r="V27" s="6">
        <f>VLOOKUP($A27,'Current Portfolio'!$A:$AR,MATCH(Funds!V$1,'Current Portfolio'!$1:$1,0),FALSE)</f>
        <v>-2E-3</v>
      </c>
      <c r="W27" s="6">
        <f>VLOOKUP($A27,'Current Portfolio'!$A:$AR,MATCH(Funds!W$1,'Current Portfolio'!$1:$1,0),FALSE)</f>
        <v>-2.5399999999999999E-2</v>
      </c>
      <c r="X27" s="6">
        <f>VLOOKUP($A27,'Current Portfolio'!$A:$AR,MATCH(Funds!X$1,'Current Portfolio'!$1:$1,0),FALSE)</f>
        <v>4.4000000000000003E-3</v>
      </c>
      <c r="Y27" s="6">
        <f>VLOOKUP(A27,[2]Returns!$A:$B,2,FALSE)</f>
        <v>2.29E-2</v>
      </c>
      <c r="Z27" s="6">
        <f>VLOOKUP($A27,[2]Returns!$A:$J,9,FALSE)/100</f>
        <v>1.8600000000000002E-2</v>
      </c>
      <c r="AA27" s="6">
        <f>VLOOKUP($A27,Replications!$A:$K,MATCH(LEFT(AA$1,FIND(" ",AA$1)-1),Replications!$1:$1,0),FALSE)</f>
        <v>2.9600000000000001E-2</v>
      </c>
      <c r="AB27" s="6">
        <f>VLOOKUP($A27,Replications!$A:$K,MATCH(LEFT(AB$1,FIND(" ",AB$1)-1),Replications!$1:$1,0),FALSE)</f>
        <v>3.0599999999999999E-2</v>
      </c>
      <c r="AC27" s="6">
        <f>VLOOKUP($A27,Replications!$A:$K,MATCH(LEFT(AC$1,FIND(" ",AC$1)-1),Replications!$1:$1,0),FALSE)</f>
        <v>-7.4000000000000003E-3</v>
      </c>
      <c r="AD27" s="6">
        <f>VLOOKUP($A27,Replications!$A:$K,MATCH(LEFT(AD$1,FIND(" ",AD$1)-1),Replications!$1:$1,0),FALSE)</f>
        <v>2.3599999999999999E-2</v>
      </c>
      <c r="AE27" s="6">
        <f>VLOOKUP($A27,Replications!$A:$K,MATCH(LEFT(AE$1,FIND(" ",AE$1)-1),Replications!$1:$1,0),FALSE)</f>
        <v>1.03E-2</v>
      </c>
      <c r="AF27" s="6">
        <f>VLOOKUP($A27,Replications!$A:$K,MATCH(LEFT(AF$1,FIND(" ",AF$1)-1),Replications!$1:$1,0),FALSE)</f>
        <v>5.3E-3</v>
      </c>
      <c r="AG27" s="6">
        <f>VLOOKUP($A27,Replications!$A:$K,MATCH(LEFT(AG$1,FIND(" ",AG$1)-1),Replications!$1:$1,0),FALSE)</f>
        <v>3.2300000000000002E-2</v>
      </c>
      <c r="AH27" s="6">
        <f>VLOOKUP($A27,Replications!$A:$K,MATCH(Funds!AH$1,Replications!$1:$1,0),FALSE)</f>
        <v>1.03E-2</v>
      </c>
      <c r="AI27" s="6">
        <f>VLOOKUP($A27,Replications!$A:$K,MATCH(LEFT(AI$1,FIND(" ",AI$1)-1),Replications!$1:$1,0),FALSE)</f>
        <v>1.7757142857142857E-2</v>
      </c>
      <c r="AJ27" s="6">
        <f>VLOOKUP($A27,'Activist Funds'!$A:$Z,MATCH(LEFT(AJ$1,FIND(" ",AJ$1)-1),'Activist Funds'!$1:$1,0),FALSE)</f>
        <v>3.0000000260800002E-3</v>
      </c>
      <c r="AK27" s="6">
        <f>VLOOKUP($A27,'Activist Funds'!$A:$Z,MATCH(LEFT(AK$1,FIND(" ",AK$1)-1),'Activist Funds'!$1:$1,0),FALSE)</f>
        <v>3.1399999999999997E-2</v>
      </c>
      <c r="AL27" s="6">
        <f>VLOOKUP($A27,'Activist Funds'!$A:$Z,MATCH(LEFT(AL$1,FIND(" ",AL$1)-1),'Activist Funds'!$1:$1,0),FALSE)</f>
        <v>-1.4E-2</v>
      </c>
      <c r="AM27" s="6">
        <f>VLOOKUP($A27,'Activist Funds'!$A:$Z,MATCH(LEFT(AM$1,FIND(" ",AM$1)-1),'Activist Funds'!$1:$1,0),FALSE)</f>
        <v>1.3599999999999999E-2</v>
      </c>
      <c r="AN27" s="6">
        <f>VLOOKUP($A27,'Activist Funds'!$A:$Z,MATCH(LEFT(AN$1,FIND(" ",AN$1)-1),'Activist Funds'!$1:$1,0),FALSE)</f>
        <v>8.0000000000000002E-3</v>
      </c>
      <c r="AO27" s="6">
        <f>VLOOKUP($A27,'Activist Funds'!$A:$Z,MATCH(LEFT(AO$1,FIND(" ",AO$1)-1),'Activist Funds'!$1:$1,0),FALSE)</f>
        <v>3.3E-3</v>
      </c>
      <c r="AP27" s="6">
        <f>VLOOKUP($A27,'Activist Funds'!$A:$Z,MATCH(LEFT(AP$1,FIND(" ",AP$1)-1),'Activist Funds'!$1:$1,0),FALSE)</f>
        <v>4.4000000000000003E-3</v>
      </c>
      <c r="AQ27" s="6">
        <f t="shared" si="1"/>
        <v>-2.6599999973919999E-2</v>
      </c>
      <c r="AR27" s="6">
        <f t="shared" si="2"/>
        <v>7.9999999999999863E-4</v>
      </c>
      <c r="AS27" s="6">
        <f t="shared" si="3"/>
        <v>-6.6E-3</v>
      </c>
      <c r="AT27" s="6">
        <f t="shared" si="4"/>
        <v>-0.01</v>
      </c>
      <c r="AU27" s="6">
        <f t="shared" si="5"/>
        <v>-2.3E-3</v>
      </c>
      <c r="AV27" s="6">
        <f t="shared" si="6"/>
        <v>-2E-3</v>
      </c>
      <c r="AW27" s="6">
        <f t="shared" si="6"/>
        <v>-2.7900000000000001E-2</v>
      </c>
      <c r="AX27" s="6" t="str">
        <f>VLOOKUP($A27,Replications!$A:$KK,MATCH(LEFT(AX$1,FIND(" ",AX$1)-1),Replications!$1:$1,0),FALSE)</f>
        <v>NA</v>
      </c>
      <c r="AY27" s="6" t="e">
        <f>VLOOKUP($A27,'New Manager'!$A:$Y,MATCH(Funds!AY$1,'New Manager'!$1:$1,0),FALSE)</f>
        <v>#N/A</v>
      </c>
      <c r="AZ27" s="6" t="e">
        <f t="shared" si="7"/>
        <v>#N/A</v>
      </c>
      <c r="BA27" s="6">
        <f>VLOOKUP($A27,'[1]Formated Data'!$A:$ZZ,MATCH(BA$1,'[1]Formated Data'!$1:$1,0),FALSE)</f>
        <v>-1.34E-2</v>
      </c>
      <c r="BB27" s="6">
        <f>VLOOKUP($A27,'[1]Formated Data'!$A:$ZZ,MATCH(BB$1,'[1]Formated Data'!$1:$1,0),FALSE)</f>
        <v>-1.7000000000000001E-2</v>
      </c>
      <c r="BC27" s="6">
        <f>VLOOKUP($A27,'[1]Formated Data'!$A:$ZZ,MATCH(BC$1,'[1]Formated Data'!$1:$1,0),FALSE)</f>
        <v>4.4000000000000003E-3</v>
      </c>
      <c r="BD27" s="6">
        <f>VLOOKUP($A27,'[1]Formated Data'!$A:$ZZ,MATCH(BD$1,'[1]Formated Data'!$1:$1,0),FALSE)</f>
        <v>-6.0000000000000001E-3</v>
      </c>
      <c r="BE27" s="6">
        <f>VLOOKUP($A27,'[1]Formated Data'!$A:$ZZ,MATCH(BE$1,'[1]Formated Data'!$1:$1,0),FALSE)</f>
        <v>-2.0999999999999999E-3</v>
      </c>
      <c r="BF27" s="6">
        <f>VLOOKUP($A27,'[1]Formated Data'!$A:$ZZ,MATCH(BF$1,'[1]Formated Data'!$1:$1,0),FALSE)</f>
        <v>-5.0000000000000001E-4</v>
      </c>
      <c r="BG27" s="6">
        <f>VLOOKUP($A27,'[1]Formated Data'!$A:$ZZ,MATCH(BG$1,'[1]Formated Data'!$1:$1,0),FALSE)</f>
        <v>-1.9E-2</v>
      </c>
      <c r="BH27" s="6">
        <f>VLOOKUP($A27,'[1]Formated Data'!$A:$ZZ,MATCH(BH$1,'[1]Formated Data'!$1:$1,0),FALSE)</f>
        <v>-1.4E-2</v>
      </c>
      <c r="BI27" s="6">
        <f>VLOOKUP($A27,'[1]Formated Data'!$A:$ZZ,MATCH(BI$1,'[1]Formated Data'!$1:$1,0),FALSE)</f>
        <v>-2.5399999999999999E-2</v>
      </c>
      <c r="BJ27" s="6">
        <f>VLOOKUP($A27,'[1]Formated Data'!$A:$ZZ,MATCH(BJ$1,'[1]Formated Data'!$1:$1,0),FALSE)</f>
        <v>-1.21E-2</v>
      </c>
      <c r="BK27" s="6">
        <f>VLOOKUP($A27,'[1]Formated Data'!$A:$ZZ,MATCH(BK$1,'[1]Formated Data'!$1:$1,0),FALSE)</f>
        <v>2.2000000000000001E-3</v>
      </c>
      <c r="BL27" s="6">
        <f>VLOOKUP($A27,'[1]Formated Data'!$A:$ZZ,MATCH(BL$1,'[1]Formated Data'!$1:$1,0),FALSE)</f>
        <v>-5.0000000000000001E-3</v>
      </c>
      <c r="BM27" s="6">
        <f>VLOOKUP($A27,'[1]Formated Data'!$A:$ZZ,MATCH(BM$1,'[1]Formated Data'!$1:$1,0),FALSE)</f>
        <v>-1.0500000000000001E-2</v>
      </c>
      <c r="BN27" s="6">
        <f>VLOOKUP($A27,'[1]Formated Data'!$A:$ZZ,MATCH(BN$1,'[1]Formated Data'!$1:$1,0),FALSE)</f>
        <v>-2.8E-3</v>
      </c>
      <c r="BO27" s="6">
        <f>VLOOKUP($A27,'[1]Formated Data'!$A:$ZZ,MATCH(BO$1,'[1]Formated Data'!$1:$1,0),FALSE)</f>
        <v>3.1399999999999997E-2</v>
      </c>
      <c r="BP27" s="6">
        <f>VLOOKUP($A27,'[1]Formated Data'!$A:$ZZ,MATCH(BP$1,'[1]Formated Data'!$1:$1,0),FALSE)</f>
        <v>-4.3E-3</v>
      </c>
      <c r="BQ27" s="6">
        <f>VLOOKUP($A27,'[1]Formated Data'!$A:$ZZ,MATCH(BQ$1,'[1]Formated Data'!$1:$1,0),FALSE)</f>
        <v>5.4000000000000003E-3</v>
      </c>
      <c r="BR27" s="6">
        <f>VLOOKUP($A27,'[1]Formated Data'!$A:$ZZ,MATCH(BR$1,'[1]Formated Data'!$1:$1,0),FALSE)</f>
        <v>3.3000000000000002E-2</v>
      </c>
      <c r="BS27" s="6">
        <f>VLOOKUP($A27,'[1]Formated Data'!$A:$ZZ,MATCH(BS$1,'[1]Formated Data'!$1:$1,0),FALSE)</f>
        <v>1.6500000000000001E-2</v>
      </c>
      <c r="BT27" s="6">
        <f>VLOOKUP($A27,'[1]Formated Data'!$A:$ZZ,MATCH(BT$1,'[1]Formated Data'!$1:$1,0),FALSE)</f>
        <v>-1.9E-3</v>
      </c>
      <c r="BU27" s="6">
        <f>VLOOKUP($A27,'[1]Formated Data'!$A:$ZZ,MATCH(BU$1,'[1]Formated Data'!$1:$1,0),FALSE)</f>
        <v>-5.7000000000000002E-3</v>
      </c>
      <c r="BV27" s="6">
        <f>VLOOKUP($A27,'[1]Formated Data'!$A:$ZZ,MATCH(BV$1,'[1]Formated Data'!$1:$1,0),FALSE)</f>
        <v>1E-3</v>
      </c>
      <c r="BW27" s="6" t="e">
        <f>VLOOKUP($A27,'New Manager'!$A:$B,MATCH(Funds!BW$1,'New Manager'!$1:$1,0),FALSE)</f>
        <v>#N/A</v>
      </c>
      <c r="BX27" s="6">
        <f t="shared" si="8"/>
        <v>1.3299999999999999E-2</v>
      </c>
      <c r="BY27" s="6">
        <f t="shared" si="9"/>
        <v>4.7500000000000007E-3</v>
      </c>
      <c r="BZ27" s="6">
        <f>VLOOKUP($A27,Strategy3!$A:$Z,MATCH(Funds!BZ$1,Strategy3!$1:$1,0),FALSE)</f>
        <v>1.3299999999999999E-2</v>
      </c>
    </row>
    <row r="28" spans="1:78" x14ac:dyDescent="0.25">
      <c r="A28" s="4">
        <f t="shared" si="10"/>
        <v>40877</v>
      </c>
      <c r="D28" s="6">
        <f>VLOOKUP($A28,'Current Portfolio'!$A:$AR,MATCH(Funds!D$1,'Current Portfolio'!$1:$1,0),FALSE)</f>
        <v>-0.01</v>
      </c>
      <c r="E28" s="6">
        <f>VLOOKUP($A28,'Current Portfolio'!$A:$AR,MATCH(Funds!E$1,'Current Portfolio'!$1:$1,0),FALSE)</f>
        <v>-2.8999999999999998E-3</v>
      </c>
      <c r="F28" s="6">
        <f>VLOOKUP($A28,'Current Portfolio'!$A:$AR,MATCH(Funds!F$1,'Current Portfolio'!$1:$1,0),FALSE)</f>
        <v>-5.7999999999999996E-3</v>
      </c>
      <c r="G28" s="6">
        <f>VLOOKUP($A28,'Current Portfolio'!$A:$AR,MATCH(Funds!G$1,'Current Portfolio'!$1:$1,0),FALSE)</f>
        <v>1.3500000000000002E-2</v>
      </c>
      <c r="H28" s="6">
        <f>VLOOKUP($A28,'Current Portfolio'!$A:$AR,MATCH(Funds!H$1,'Current Portfolio'!$1:$1,0),FALSE)</f>
        <v>1.5900000000000001E-2</v>
      </c>
      <c r="I28" s="6">
        <f>VLOOKUP($A28,'Current Portfolio'!$A:$AR,MATCH(Funds!I$1,'Current Portfolio'!$1:$1,0),FALSE)</f>
        <v>9.4999999999999998E-3</v>
      </c>
      <c r="J28" s="6">
        <f>VLOOKUP($A28,'Current Portfolio'!$A:$AR,MATCH(Funds!J$1,'Current Portfolio'!$1:$1,0),FALSE)</f>
        <v>-3.2000000000000002E-3</v>
      </c>
      <c r="K28" s="6">
        <f>VLOOKUP($A28,'Current Portfolio'!$A:$AR,MATCH(Funds!K$1,'Current Portfolio'!$1:$1,0),FALSE)</f>
        <v>-9.7000000000000003E-3</v>
      </c>
      <c r="L28" s="6">
        <f>VLOOKUP($A28,'Current Portfolio'!$A:$AR,MATCH(Funds!L$1,'Current Portfolio'!$1:$1,0),FALSE)</f>
        <v>1.3500000000000002E-2</v>
      </c>
      <c r="M28" s="6">
        <f>VLOOKUP($A28,'Current Portfolio'!$A:$AR,MATCH(Funds!M$1,'Current Portfolio'!$1:$1,0),FALSE)</f>
        <v>-1E-4</v>
      </c>
      <c r="N28" s="6">
        <f>VLOOKUP($A28,'Current Portfolio'!$A:$AR,MATCH(Funds!N$1,'Current Portfolio'!$1:$1,0),FALSE)</f>
        <v>-1E-4</v>
      </c>
      <c r="O28" s="6">
        <f>VLOOKUP($A28,'Current Portfolio'!$A:$AR,MATCH(Funds!O$1,'Current Portfolio'!$1:$1,0),FALSE)</f>
        <v>2E-3</v>
      </c>
      <c r="P28" s="6">
        <f>VLOOKUP($A28,'Current Portfolio'!$A:$AR,MATCH(Funds!P$1,'Current Portfolio'!$1:$1,0),FALSE)</f>
        <v>5.0000000000000001E-3</v>
      </c>
      <c r="Q28" s="6">
        <f>VLOOKUP($A28,'Current Portfolio'!$A:$AR,MATCH(Funds!Q$1,'Current Portfolio'!$1:$1,0),FALSE)</f>
        <v>-6.9999999999999993E-3</v>
      </c>
      <c r="R28" s="6">
        <f>VLOOKUP($A28,'Current Portfolio'!$A:$AR,MATCH(Funds!R$1,'Current Portfolio'!$1:$1,0),FALSE)</f>
        <v>9.7000000000000003E-3</v>
      </c>
      <c r="S28" s="6">
        <f>VLOOKUP($A28,'Current Portfolio'!$A:$AR,MATCH(Funds!S$1,'Current Portfolio'!$1:$1,0),FALSE)</f>
        <v>-5.5000000000000005E-3</v>
      </c>
      <c r="T28" s="6">
        <f>VLOOKUP($A28,'Current Portfolio'!$A:$AR,MATCH(Funds!T$1,'Current Portfolio'!$1:$1,0),FALSE)</f>
        <v>-2.5000000000000001E-2</v>
      </c>
      <c r="U28" s="6">
        <f>VLOOKUP($A28,'Current Portfolio'!$A:$AR,MATCH(Funds!U$1,'Current Portfolio'!$1:$1,0),FALSE)</f>
        <v>-1.9E-2</v>
      </c>
      <c r="V28" s="6">
        <f>VLOOKUP($A28,'Current Portfolio'!$A:$AR,MATCH(Funds!V$1,'Current Portfolio'!$1:$1,0),FALSE)</f>
        <v>-5.0000000000000001E-3</v>
      </c>
      <c r="W28" s="6">
        <f>VLOOKUP($A28,'Current Portfolio'!$A:$AR,MATCH(Funds!W$1,'Current Portfolio'!$1:$1,0),FALSE)</f>
        <v>2.8399999999999998E-2</v>
      </c>
      <c r="X28" s="6">
        <f>VLOOKUP($A28,'Current Portfolio'!$A:$AR,MATCH(Funds!X$1,'Current Portfolio'!$1:$1,0),FALSE)</f>
        <v>-4.4000000000000003E-3</v>
      </c>
      <c r="Y28" s="6">
        <f>VLOOKUP(A28,[2]Returns!$A:$B,2,FALSE)</f>
        <v>-2.0000000000000001E-4</v>
      </c>
      <c r="Z28" s="6">
        <f>VLOOKUP($A28,[2]Returns!$A:$J,9,FALSE)/100</f>
        <v>7.4999999999999997E-3</v>
      </c>
      <c r="AA28" s="6">
        <f>VLOOKUP($A28,Replications!$A:$K,MATCH(LEFT(AA$1,FIND(" ",AA$1)-1),Replications!$1:$1,0),FALSE)</f>
        <v>1.5900000000000001E-2</v>
      </c>
      <c r="AB28" s="6">
        <f>VLOOKUP($A28,Replications!$A:$K,MATCH(LEFT(AB$1,FIND(" ",AB$1)-1),Replications!$1:$1,0),FALSE)</f>
        <v>-9.9000000000000008E-3</v>
      </c>
      <c r="AC28" s="6">
        <f>VLOOKUP($A28,Replications!$A:$K,MATCH(LEFT(AC$1,FIND(" ",AC$1)-1),Replications!$1:$1,0),FALSE)</f>
        <v>1.41E-2</v>
      </c>
      <c r="AD28" s="6">
        <f>VLOOKUP($A28,Replications!$A:$K,MATCH(LEFT(AD$1,FIND(" ",AD$1)-1),Replications!$1:$1,0),FALSE)</f>
        <v>1.9400000000000001E-2</v>
      </c>
      <c r="AE28" s="6">
        <f>VLOOKUP($A28,Replications!$A:$K,MATCH(LEFT(AE$1,FIND(" ",AE$1)-1),Replications!$1:$1,0),FALSE)</f>
        <v>-2.24E-2</v>
      </c>
      <c r="AF28" s="6">
        <f>VLOOKUP($A28,Replications!$A:$K,MATCH(LEFT(AF$1,FIND(" ",AF$1)-1),Replications!$1:$1,0),FALSE)</f>
        <v>2.1399999999999999E-2</v>
      </c>
      <c r="AG28" s="6">
        <f>VLOOKUP($A28,Replications!$A:$K,MATCH(LEFT(AG$1,FIND(" ",AG$1)-1),Replications!$1:$1,0),FALSE)</f>
        <v>2.7699999999999999E-2</v>
      </c>
      <c r="AH28" s="6">
        <f>VLOOKUP($A28,Replications!$A:$K,MATCH(Funds!AH$1,Replications!$1:$1,0),FALSE)</f>
        <v>-2.0999999999999999E-3</v>
      </c>
      <c r="AI28" s="6">
        <f>VLOOKUP($A28,Replications!$A:$K,MATCH(LEFT(AI$1,FIND(" ",AI$1)-1),Replications!$1:$1,0),FALSE)</f>
        <v>9.4571428571428567E-3</v>
      </c>
      <c r="AJ28" s="6">
        <f>VLOOKUP($A28,'Activist Funds'!$A:$Z,MATCH(LEFT(AJ$1,FIND(" ",AJ$1)-1),'Activist Funds'!$1:$1,0),FALSE)</f>
        <v>2.0000000949899998E-3</v>
      </c>
      <c r="AK28" s="6">
        <f>VLOOKUP($A28,'Activist Funds'!$A:$Z,MATCH(LEFT(AK$1,FIND(" ",AK$1)-1),'Activist Funds'!$1:$1,0),FALSE)</f>
        <v>-7.0000000000000001E-3</v>
      </c>
      <c r="AL28" s="6">
        <f>VLOOKUP($A28,'Activist Funds'!$A:$Z,MATCH(LEFT(AL$1,FIND(" ",AL$1)-1),'Activist Funds'!$1:$1,0),FALSE)</f>
        <v>2.8E-3</v>
      </c>
      <c r="AM28" s="6">
        <f>VLOOKUP($A28,'Activist Funds'!$A:$Z,MATCH(LEFT(AM$1,FIND(" ",AM$1)-1),'Activist Funds'!$1:$1,0),FALSE)</f>
        <v>-3.8999999999999998E-3</v>
      </c>
      <c r="AN28" s="6">
        <f>VLOOKUP($A28,'Activist Funds'!$A:$Z,MATCH(LEFT(AN$1,FIND(" ",AN$1)-1),'Activist Funds'!$1:$1,0),FALSE)</f>
        <v>-2.1000000000000001E-2</v>
      </c>
      <c r="AO28" s="6">
        <f>VLOOKUP($A28,'Activist Funds'!$A:$Z,MATCH(LEFT(AO$1,FIND(" ",AO$1)-1),'Activist Funds'!$1:$1,0),FALSE)</f>
        <v>1.4E-3</v>
      </c>
      <c r="AP28" s="6">
        <f>VLOOKUP($A28,'Activist Funds'!$A:$Z,MATCH(LEFT(AP$1,FIND(" ",AP$1)-1),'Activist Funds'!$1:$1,0),FALSE)</f>
        <v>1.7500000000000002E-2</v>
      </c>
      <c r="AQ28" s="6">
        <f t="shared" si="1"/>
        <v>-1.3899999905010001E-2</v>
      </c>
      <c r="AR28" s="6">
        <f t="shared" si="2"/>
        <v>2.9000000000000007E-3</v>
      </c>
      <c r="AS28" s="6">
        <f t="shared" si="3"/>
        <v>-1.1299999999999999E-2</v>
      </c>
      <c r="AT28" s="6">
        <f t="shared" si="4"/>
        <v>-2.3300000000000001E-2</v>
      </c>
      <c r="AU28" s="6">
        <f t="shared" si="5"/>
        <v>1.3999999999999985E-3</v>
      </c>
      <c r="AV28" s="6">
        <f t="shared" si="6"/>
        <v>-0.02</v>
      </c>
      <c r="AW28" s="6">
        <f t="shared" si="6"/>
        <v>-1.0199999999999997E-2</v>
      </c>
      <c r="AX28" s="6" t="str">
        <f>VLOOKUP($A28,Replications!$A:$KK,MATCH(LEFT(AX$1,FIND(" ",AX$1)-1),Replications!$1:$1,0),FALSE)</f>
        <v>NA</v>
      </c>
      <c r="AY28" s="6" t="e">
        <f>VLOOKUP($A28,'New Manager'!$A:$Y,MATCH(Funds!AY$1,'New Manager'!$1:$1,0),FALSE)</f>
        <v>#N/A</v>
      </c>
      <c r="AZ28" s="6" t="e">
        <f t="shared" si="7"/>
        <v>#N/A</v>
      </c>
      <c r="BA28" s="6">
        <f>VLOOKUP($A28,'[1]Formated Data'!$A:$ZZ,MATCH(BA$1,'[1]Formated Data'!$1:$1,0),FALSE)</f>
        <v>-9.5999999999999992E-3</v>
      </c>
      <c r="BB28" s="6">
        <f>VLOOKUP($A28,'[1]Formated Data'!$A:$ZZ,MATCH(BB$1,'[1]Formated Data'!$1:$1,0),FALSE)</f>
        <v>1.35E-2</v>
      </c>
      <c r="BC28" s="6">
        <f>VLOOKUP($A28,'[1]Formated Data'!$A:$ZZ,MATCH(BC$1,'[1]Formated Data'!$1:$1,0),FALSE)</f>
        <v>-4.4000000000000003E-3</v>
      </c>
      <c r="BD28" s="6">
        <f>VLOOKUP($A28,'[1]Formated Data'!$A:$ZZ,MATCH(BD$1,'[1]Formated Data'!$1:$1,0),FALSE)</f>
        <v>-1E-4</v>
      </c>
      <c r="BE28" s="6">
        <f>VLOOKUP($A28,'[1]Formated Data'!$A:$ZZ,MATCH(BE$1,'[1]Formated Data'!$1:$1,0),FALSE)</f>
        <v>-5.0000000000000001E-3</v>
      </c>
      <c r="BF28" s="6">
        <f>VLOOKUP($A28,'[1]Formated Data'!$A:$ZZ,MATCH(BF$1,'[1]Formated Data'!$1:$1,0),FALSE)</f>
        <v>-5.4999999999999997E-3</v>
      </c>
      <c r="BG28" s="6">
        <f>VLOOKUP($A28,'[1]Formated Data'!$A:$ZZ,MATCH(BG$1,'[1]Formated Data'!$1:$1,0),FALSE)</f>
        <v>-1.9E-2</v>
      </c>
      <c r="BH28" s="6">
        <f>VLOOKUP($A28,'[1]Formated Data'!$A:$ZZ,MATCH(BH$1,'[1]Formated Data'!$1:$1,0),FALSE)</f>
        <v>-2.5000000000000001E-2</v>
      </c>
      <c r="BI28" s="6">
        <f>VLOOKUP($A28,'[1]Formated Data'!$A:$ZZ,MATCH(BI$1,'[1]Formated Data'!$1:$1,0),FALSE)</f>
        <v>2.8400000000000002E-2</v>
      </c>
      <c r="BJ28" s="6">
        <f>VLOOKUP($A28,'[1]Formated Data'!$A:$ZZ,MATCH(BJ$1,'[1]Formated Data'!$1:$1,0),FALSE)</f>
        <v>5.7000000000000002E-3</v>
      </c>
      <c r="BK28" s="6">
        <f>VLOOKUP($A28,'[1]Formated Data'!$A:$ZZ,MATCH(BK$1,'[1]Formated Data'!$1:$1,0),FALSE)</f>
        <v>-1E-4</v>
      </c>
      <c r="BL28" s="6">
        <f>VLOOKUP($A28,'[1]Formated Data'!$A:$ZZ,MATCH(BL$1,'[1]Formated Data'!$1:$1,0),FALSE)</f>
        <v>2E-3</v>
      </c>
      <c r="BM28" s="6">
        <f>VLOOKUP($A28,'[1]Formated Data'!$A:$ZZ,MATCH(BM$1,'[1]Formated Data'!$1:$1,0),FALSE)</f>
        <v>-2.8999999999999998E-3</v>
      </c>
      <c r="BN28" s="6">
        <f>VLOOKUP($A28,'[1]Formated Data'!$A:$ZZ,MATCH(BN$1,'[1]Formated Data'!$1:$1,0),FALSE)</f>
        <v>-9.1000000000000004E-3</v>
      </c>
      <c r="BO28" s="6">
        <f>VLOOKUP($A28,'[1]Formated Data'!$A:$ZZ,MATCH(BO$1,'[1]Formated Data'!$1:$1,0),FALSE)</f>
        <v>-7.0000000000000001E-3</v>
      </c>
      <c r="BP28" s="6">
        <f>VLOOKUP($A28,'[1]Formated Data'!$A:$ZZ,MATCH(BP$1,'[1]Formated Data'!$1:$1,0),FALSE)</f>
        <v>1.5900000000000001E-2</v>
      </c>
      <c r="BQ28" s="6">
        <f>VLOOKUP($A28,'[1]Formated Data'!$A:$ZZ,MATCH(BQ$1,'[1]Formated Data'!$1:$1,0),FALSE)</f>
        <v>9.2999999999999992E-3</v>
      </c>
      <c r="BR28" s="6">
        <f>VLOOKUP($A28,'[1]Formated Data'!$A:$ZZ,MATCH(BR$1,'[1]Formated Data'!$1:$1,0),FALSE)</f>
        <v>-1.43E-2</v>
      </c>
      <c r="BS28" s="6">
        <f>VLOOKUP($A28,'[1]Formated Data'!$A:$ZZ,MATCH(BS$1,'[1]Formated Data'!$1:$1,0),FALSE)</f>
        <v>9.7000000000000003E-3</v>
      </c>
      <c r="BT28" s="6">
        <f>VLOOKUP($A28,'[1]Formated Data'!$A:$ZZ,MATCH(BT$1,'[1]Formated Data'!$1:$1,0),FALSE)</f>
        <v>1.35E-2</v>
      </c>
      <c r="BU28" s="6">
        <f>VLOOKUP($A28,'[1]Formated Data'!$A:$ZZ,MATCH(BU$1,'[1]Formated Data'!$1:$1,0),FALSE)</f>
        <v>-2.5000000000000001E-3</v>
      </c>
      <c r="BV28" s="6">
        <f>VLOOKUP($A28,'[1]Formated Data'!$A:$ZZ,MATCH(BV$1,'[1]Formated Data'!$1:$1,0),FALSE)</f>
        <v>-5.7000000000000002E-3</v>
      </c>
      <c r="BW28" s="6" t="e">
        <f>VLOOKUP($A28,'New Manager'!$A:$B,MATCH(Funds!BW$1,'New Manager'!$1:$1,0),FALSE)</f>
        <v>#N/A</v>
      </c>
      <c r="BX28" s="6">
        <f t="shared" si="8"/>
        <v>1.2024999999999999E-2</v>
      </c>
      <c r="BY28" s="6">
        <f t="shared" si="9"/>
        <v>-1.7500000000000068E-4</v>
      </c>
      <c r="BZ28" s="6">
        <f>VLOOKUP($A28,Strategy3!$A:$Z,MATCH(Funds!BZ$1,Strategy3!$1:$1,0),FALSE)</f>
        <v>1.18E-2</v>
      </c>
    </row>
    <row r="29" spans="1:78" x14ac:dyDescent="0.25">
      <c r="A29" s="4">
        <f t="shared" si="10"/>
        <v>40847</v>
      </c>
      <c r="D29" s="6">
        <f>VLOOKUP($A29,'Current Portfolio'!$A:$AR,MATCH(Funds!D$1,'Current Portfolio'!$1:$1,0),FALSE)</f>
        <v>3.4000000000000002E-2</v>
      </c>
      <c r="E29" s="6">
        <f>VLOOKUP($A29,'Current Portfolio'!$A:$AR,MATCH(Funds!E$1,'Current Portfolio'!$1:$1,0),FALSE)</f>
        <v>2.8500000000000001E-2</v>
      </c>
      <c r="F29" s="6">
        <f>VLOOKUP($A29,'Current Portfolio'!$A:$AR,MATCH(Funds!F$1,'Current Portfolio'!$1:$1,0),FALSE)</f>
        <v>6.6E-3</v>
      </c>
      <c r="G29" s="6">
        <f>VLOOKUP($A29,'Current Portfolio'!$A:$AR,MATCH(Funds!G$1,'Current Portfolio'!$1:$1,0),FALSE)</f>
        <v>-5.1000000000000004E-3</v>
      </c>
      <c r="H29" s="6">
        <f>VLOOKUP($A29,'Current Portfolio'!$A:$AR,MATCH(Funds!H$1,'Current Portfolio'!$1:$1,0),FALSE)</f>
        <v>-7.6E-3</v>
      </c>
      <c r="I29" s="6">
        <f>VLOOKUP($A29,'Current Portfolio'!$A:$AR,MATCH(Funds!I$1,'Current Portfolio'!$1:$1,0),FALSE)</f>
        <v>4.0999999999999995E-3</v>
      </c>
      <c r="J29" s="6">
        <f>VLOOKUP($A29,'Current Portfolio'!$A:$AR,MATCH(Funds!J$1,'Current Portfolio'!$1:$1,0),FALSE)</f>
        <v>1.84E-2</v>
      </c>
      <c r="K29" s="6">
        <f>VLOOKUP($A29,'Current Portfolio'!$A:$AR,MATCH(Funds!K$1,'Current Portfolio'!$1:$1,0),FALSE)</f>
        <v>6.6E-3</v>
      </c>
      <c r="L29" s="6">
        <f>VLOOKUP($A29,'Current Portfolio'!$A:$AR,MATCH(Funds!L$1,'Current Portfolio'!$1:$1,0),FALSE)</f>
        <v>-1.6000000000000001E-3</v>
      </c>
      <c r="M29" s="6">
        <f>VLOOKUP($A29,'Current Portfolio'!$A:$AR,MATCH(Funds!M$1,'Current Portfolio'!$1:$1,0),FALSE)</f>
        <v>1.1999999999999999E-3</v>
      </c>
      <c r="N29" s="6">
        <f>VLOOKUP($A29,'Current Portfolio'!$A:$AR,MATCH(Funds!N$1,'Current Portfolio'!$1:$1,0),FALSE)</f>
        <v>1.1599999999999999E-2</v>
      </c>
      <c r="O29" s="6">
        <f>VLOOKUP($A29,'Current Portfolio'!$A:$AR,MATCH(Funds!O$1,'Current Portfolio'!$1:$1,0),FALSE)</f>
        <v>-6.9999999999999993E-3</v>
      </c>
      <c r="P29" s="6">
        <f>VLOOKUP($A29,'Current Portfolio'!$A:$AR,MATCH(Funds!P$1,'Current Portfolio'!$1:$1,0),FALSE)</f>
        <v>6.6000000000000003E-2</v>
      </c>
      <c r="Q29" s="6">
        <f>VLOOKUP($A29,'Current Portfolio'!$A:$AR,MATCH(Funds!Q$1,'Current Portfolio'!$1:$1,0),FALSE)</f>
        <v>0.14349999999999999</v>
      </c>
      <c r="R29" s="6">
        <f>VLOOKUP($A29,'Current Portfolio'!$A:$AR,MATCH(Funds!R$1,'Current Portfolio'!$1:$1,0),FALSE)</f>
        <v>-2.5899999999999999E-2</v>
      </c>
      <c r="S29" s="6">
        <f>VLOOKUP($A29,'Current Portfolio'!$A:$AR,MATCH(Funds!S$1,'Current Portfolio'!$1:$1,0),FALSE)</f>
        <v>-3.0000000000000001E-3</v>
      </c>
      <c r="T29" s="6">
        <f>VLOOKUP($A29,'Current Portfolio'!$A:$AR,MATCH(Funds!T$1,'Current Portfolio'!$1:$1,0),FALSE)</f>
        <v>9.0000000000000011E-3</v>
      </c>
      <c r="U29" s="6">
        <f>VLOOKUP($A29,'Current Portfolio'!$A:$AR,MATCH(Funds!U$1,'Current Portfolio'!$1:$1,0),FALSE)</f>
        <v>6.4399999999999999E-2</v>
      </c>
      <c r="V29" s="6">
        <f>VLOOKUP($A29,'Current Portfolio'!$A:$AR,MATCH(Funds!V$1,'Current Portfolio'!$1:$1,0),FALSE)</f>
        <v>4.7E-2</v>
      </c>
      <c r="W29" s="6">
        <f>VLOOKUP($A29,'Current Portfolio'!$A:$AR,MATCH(Funds!W$1,'Current Portfolio'!$1:$1,0),FALSE)</f>
        <v>-2.07E-2</v>
      </c>
      <c r="X29" s="6">
        <f>VLOOKUP($A29,'Current Portfolio'!$A:$AR,MATCH(Funds!X$1,'Current Portfolio'!$1:$1,0),FALSE)</f>
        <v>2.8000000000000004E-3</v>
      </c>
      <c r="Y29" s="6">
        <f>VLOOKUP(A29,[2]Returns!$A:$B,2,FALSE)</f>
        <v>5.5399999999999998E-2</v>
      </c>
      <c r="Z29" s="6">
        <f>VLOOKUP($A29,[2]Returns!$A:$J,9,FALSE)/100</f>
        <v>5.1799999999999999E-2</v>
      </c>
      <c r="AA29" s="6">
        <f>VLOOKUP($A29,Replications!$A:$K,MATCH(LEFT(AA$1,FIND(" ",AA$1)-1),Replications!$1:$1,0),FALSE)</f>
        <v>0.18140000000000001</v>
      </c>
      <c r="AB29" s="6">
        <f>VLOOKUP($A29,Replications!$A:$K,MATCH(LEFT(AB$1,FIND(" ",AB$1)-1),Replications!$1:$1,0),FALSE)</f>
        <v>0.17119999999999999</v>
      </c>
      <c r="AC29" s="6">
        <f>VLOOKUP($A29,Replications!$A:$K,MATCH(LEFT(AC$1,FIND(" ",AC$1)-1),Replications!$1:$1,0),FALSE)</f>
        <v>0.14829999999999999</v>
      </c>
      <c r="AD29" s="6">
        <f>VLOOKUP($A29,Replications!$A:$K,MATCH(LEFT(AD$1,FIND(" ",AD$1)-1),Replications!$1:$1,0),FALSE)</f>
        <v>0.1794</v>
      </c>
      <c r="AE29" s="6">
        <f>VLOOKUP($A29,Replications!$A:$K,MATCH(LEFT(AE$1,FIND(" ",AE$1)-1),Replications!$1:$1,0),FALSE)</f>
        <v>0.13780000000000001</v>
      </c>
      <c r="AF29" s="6">
        <f>VLOOKUP($A29,Replications!$A:$K,MATCH(LEFT(AF$1,FIND(" ",AF$1)-1),Replications!$1:$1,0),FALSE)</f>
        <v>9.4799999999999995E-2</v>
      </c>
      <c r="AG29" s="6">
        <f>VLOOKUP($A29,Replications!$A:$K,MATCH(LEFT(AG$1,FIND(" ",AG$1)-1),Replications!$1:$1,0),FALSE)</f>
        <v>0.15129999999999999</v>
      </c>
      <c r="AH29" s="6">
        <f>VLOOKUP($A29,Replications!$A:$K,MATCH(Funds!AH$1,Replications!$1:$1,0),FALSE)</f>
        <v>0.1091</v>
      </c>
      <c r="AI29" s="6">
        <f>VLOOKUP($A29,Replications!$A:$K,MATCH(LEFT(AI$1,FIND(" ",AI$1)-1),Replications!$1:$1,0),FALSE)</f>
        <v>0.15202857142857143</v>
      </c>
      <c r="AJ29" s="6">
        <f>VLOOKUP($A29,'Activist Funds'!$A:$Z,MATCH(LEFT(AJ$1,FIND(" ",AJ$1)-1),'Activist Funds'!$1:$1,0),FALSE)</f>
        <v>1.9999999552970001E-2</v>
      </c>
      <c r="AK29" s="6">
        <f>VLOOKUP($A29,'Activist Funds'!$A:$Z,MATCH(LEFT(AK$1,FIND(" ",AK$1)-1),'Activist Funds'!$1:$1,0),FALSE)</f>
        <v>0.14349999999999999</v>
      </c>
      <c r="AL29" s="6">
        <f>VLOOKUP($A29,'Activist Funds'!$A:$Z,MATCH(LEFT(AL$1,FIND(" ",AL$1)-1),'Activist Funds'!$1:$1,0),FALSE)</f>
        <v>0.16200000000000001</v>
      </c>
      <c r="AM29" s="6">
        <f>VLOOKUP($A29,'Activist Funds'!$A:$Z,MATCH(LEFT(AM$1,FIND(" ",AM$1)-1),'Activist Funds'!$1:$1,0),FALSE)</f>
        <v>0.1305</v>
      </c>
      <c r="AN29" s="6">
        <f>VLOOKUP($A29,'Activist Funds'!$A:$Z,MATCH(LEFT(AN$1,FIND(" ",AN$1)-1),'Activist Funds'!$1:$1,0),FALSE)</f>
        <v>9.0999999999999998E-2</v>
      </c>
      <c r="AO29" s="6">
        <f>VLOOKUP($A29,'Activist Funds'!$A:$Z,MATCH(LEFT(AO$1,FIND(" ",AO$1)-1),'Activist Funds'!$1:$1,0),FALSE)</f>
        <v>9.8000000000000004E-2</v>
      </c>
      <c r="AP29" s="6">
        <f>VLOOKUP($A29,'Activist Funds'!$A:$Z,MATCH(LEFT(AP$1,FIND(" ",AP$1)-1),'Activist Funds'!$1:$1,0),FALSE)</f>
        <v>7.9299999999999995E-2</v>
      </c>
      <c r="AQ29" s="6">
        <f t="shared" si="1"/>
        <v>-0.16140000044703001</v>
      </c>
      <c r="AR29" s="6">
        <f t="shared" si="2"/>
        <v>-2.7700000000000002E-2</v>
      </c>
      <c r="AS29" s="6">
        <f t="shared" si="3"/>
        <v>1.3700000000000018E-2</v>
      </c>
      <c r="AT29" s="6">
        <f t="shared" si="4"/>
        <v>-4.8899999999999999E-2</v>
      </c>
      <c r="AU29" s="6">
        <f t="shared" si="5"/>
        <v>-4.6800000000000008E-2</v>
      </c>
      <c r="AV29" s="6">
        <f t="shared" si="6"/>
        <v>3.2000000000000084E-3</v>
      </c>
      <c r="AW29" s="6">
        <f t="shared" si="6"/>
        <v>-7.1999999999999995E-2</v>
      </c>
      <c r="AX29" s="6" t="str">
        <f>VLOOKUP($A29,Replications!$A:$KK,MATCH(LEFT(AX$1,FIND(" ",AX$1)-1),Replications!$1:$1,0),FALSE)</f>
        <v>NA</v>
      </c>
      <c r="AY29" s="6" t="e">
        <f>VLOOKUP($A29,'New Manager'!$A:$Y,MATCH(Funds!AY$1,'New Manager'!$1:$1,0),FALSE)</f>
        <v>#N/A</v>
      </c>
      <c r="AZ29" s="6" t="e">
        <f t="shared" si="7"/>
        <v>#N/A</v>
      </c>
      <c r="BA29" s="6">
        <f>VLOOKUP($A29,'[1]Formated Data'!$A:$ZZ,MATCH(BA$1,'[1]Formated Data'!$1:$1,0),FALSE)</f>
        <v>6.6E-3</v>
      </c>
      <c r="BB29" s="6">
        <f>VLOOKUP($A29,'[1]Formated Data'!$A:$ZZ,MATCH(BB$1,'[1]Formated Data'!$1:$1,0),FALSE)</f>
        <v>-5.1000000000000004E-3</v>
      </c>
      <c r="BC29" s="6">
        <f>VLOOKUP($A29,'[1]Formated Data'!$A:$ZZ,MATCH(BC$1,'[1]Formated Data'!$1:$1,0),FALSE)</f>
        <v>2.8E-3</v>
      </c>
      <c r="BD29" s="6">
        <f>VLOOKUP($A29,'[1]Formated Data'!$A:$ZZ,MATCH(BD$1,'[1]Formated Data'!$1:$1,0),FALSE)</f>
        <v>1.1999999999999999E-3</v>
      </c>
      <c r="BE29" s="6">
        <f>VLOOKUP($A29,'[1]Formated Data'!$A:$ZZ,MATCH(BE$1,'[1]Formated Data'!$1:$1,0),FALSE)</f>
        <v>4.6399999999999997E-2</v>
      </c>
      <c r="BF29" s="6">
        <f>VLOOKUP($A29,'[1]Formated Data'!$A:$ZZ,MATCH(BF$1,'[1]Formated Data'!$1:$1,0),FALSE)</f>
        <v>-3.0000000000000001E-3</v>
      </c>
      <c r="BG29" s="6">
        <f>VLOOKUP($A29,'[1]Formated Data'!$A:$ZZ,MATCH(BG$1,'[1]Formated Data'!$1:$1,0),FALSE)</f>
        <v>6.4399999999999999E-2</v>
      </c>
      <c r="BH29" s="6">
        <f>VLOOKUP($A29,'[1]Formated Data'!$A:$ZZ,MATCH(BH$1,'[1]Formated Data'!$1:$1,0),FALSE)</f>
        <v>8.9999999999999993E-3</v>
      </c>
      <c r="BI29" s="6">
        <f>VLOOKUP($A29,'[1]Formated Data'!$A:$ZZ,MATCH(BI$1,'[1]Formated Data'!$1:$1,0),FALSE)</f>
        <v>-2.07E-2</v>
      </c>
      <c r="BJ29" s="6">
        <f>VLOOKUP($A29,'[1]Formated Data'!$A:$ZZ,MATCH(BJ$1,'[1]Formated Data'!$1:$1,0),FALSE)</f>
        <v>6.54E-2</v>
      </c>
      <c r="BK29" s="6">
        <f>VLOOKUP($A29,'[1]Formated Data'!$A:$ZZ,MATCH(BK$1,'[1]Formated Data'!$1:$1,0),FALSE)</f>
        <v>1.1599999999999999E-2</v>
      </c>
      <c r="BL29" s="6">
        <f>VLOOKUP($A29,'[1]Formated Data'!$A:$ZZ,MATCH(BL$1,'[1]Formated Data'!$1:$1,0),FALSE)</f>
        <v>-7.0000000000000001E-3</v>
      </c>
      <c r="BM29" s="6">
        <f>VLOOKUP($A29,'[1]Formated Data'!$A:$ZZ,MATCH(BM$1,'[1]Formated Data'!$1:$1,0),FALSE)</f>
        <v>2.8500000000000001E-2</v>
      </c>
      <c r="BN29" s="6">
        <f>VLOOKUP($A29,'[1]Formated Data'!$A:$ZZ,MATCH(BN$1,'[1]Formated Data'!$1:$1,0),FALSE)</f>
        <v>3.39E-2</v>
      </c>
      <c r="BO29" s="6">
        <f>VLOOKUP($A29,'[1]Formated Data'!$A:$ZZ,MATCH(BO$1,'[1]Formated Data'!$1:$1,0),FALSE)</f>
        <v>0.14349999999999999</v>
      </c>
      <c r="BP29" s="6">
        <f>VLOOKUP($A29,'[1]Formated Data'!$A:$ZZ,MATCH(BP$1,'[1]Formated Data'!$1:$1,0),FALSE)</f>
        <v>-7.6E-3</v>
      </c>
      <c r="BQ29" s="6">
        <f>VLOOKUP($A29,'[1]Formated Data'!$A:$ZZ,MATCH(BQ$1,'[1]Formated Data'!$1:$1,0),FALSE)</f>
        <v>4.1000000000000003E-3</v>
      </c>
      <c r="BR29" s="6">
        <f>VLOOKUP($A29,'[1]Formated Data'!$A:$ZZ,MATCH(BR$1,'[1]Formated Data'!$1:$1,0),FALSE)</f>
        <v>-2.92E-2</v>
      </c>
      <c r="BS29" s="6">
        <f>VLOOKUP($A29,'[1]Formated Data'!$A:$ZZ,MATCH(BS$1,'[1]Formated Data'!$1:$1,0),FALSE)</f>
        <v>-2.5899999999999999E-2</v>
      </c>
      <c r="BT29" s="6">
        <f>VLOOKUP($A29,'[1]Formated Data'!$A:$ZZ,MATCH(BT$1,'[1]Formated Data'!$1:$1,0),FALSE)</f>
        <v>-1.6000000000000001E-3</v>
      </c>
      <c r="BU29" s="6">
        <f>VLOOKUP($A29,'[1]Formated Data'!$A:$ZZ,MATCH(BU$1,'[1]Formated Data'!$1:$1,0),FALSE)</f>
        <v>1.9099999999999999E-2</v>
      </c>
      <c r="BV29" s="6">
        <f>VLOOKUP($A29,'[1]Formated Data'!$A:$ZZ,MATCH(BV$1,'[1]Formated Data'!$1:$1,0),FALSE)</f>
        <v>6.3E-3</v>
      </c>
      <c r="BW29" s="6" t="e">
        <f>VLOOKUP($A29,'New Manager'!$A:$B,MATCH(Funds!BW$1,'New Manager'!$1:$1,0),FALSE)</f>
        <v>#N/A</v>
      </c>
      <c r="BX29" s="6">
        <f t="shared" si="8"/>
        <v>0.119675</v>
      </c>
      <c r="BY29" s="6">
        <f t="shared" si="9"/>
        <v>9.1575000000000004E-2</v>
      </c>
      <c r="BZ29" s="6">
        <f>VLOOKUP($A29,Strategy3!$A:$Z,MATCH(Funds!BZ$1,Strategy3!$1:$1,0),FALSE)</f>
        <v>0.1198</v>
      </c>
    </row>
    <row r="30" spans="1:78" x14ac:dyDescent="0.25">
      <c r="A30" s="4">
        <f t="shared" si="10"/>
        <v>40816</v>
      </c>
      <c r="D30" s="6">
        <f>VLOOKUP($A30,'Current Portfolio'!$A:$AR,MATCH(Funds!D$1,'Current Portfolio'!$1:$1,0),FALSE)</f>
        <v>-4.6500000000000007E-2</v>
      </c>
      <c r="E30" s="6">
        <f>VLOOKUP($A30,'Current Portfolio'!$A:$AR,MATCH(Funds!E$1,'Current Portfolio'!$1:$1,0),FALSE)</f>
        <v>-3.4300000000000004E-2</v>
      </c>
      <c r="F30" s="6">
        <f>VLOOKUP($A30,'Current Portfolio'!$A:$AR,MATCH(Funds!F$1,'Current Portfolio'!$1:$1,0),FALSE)</f>
        <v>-1.9400000000000001E-2</v>
      </c>
      <c r="G30" s="6">
        <f>VLOOKUP($A30,'Current Portfolio'!$A:$AR,MATCH(Funds!G$1,'Current Portfolio'!$1:$1,0),FALSE)</f>
        <v>9.7999999999999997E-3</v>
      </c>
      <c r="H30" s="6">
        <f>VLOOKUP($A30,'Current Portfolio'!$A:$AR,MATCH(Funds!H$1,'Current Portfolio'!$1:$1,0),FALSE)</f>
        <v>3.8E-3</v>
      </c>
      <c r="I30" s="6">
        <f>VLOOKUP($A30,'Current Portfolio'!$A:$AR,MATCH(Funds!I$1,'Current Portfolio'!$1:$1,0),FALSE)</f>
        <v>1.24E-2</v>
      </c>
      <c r="J30" s="6">
        <f>VLOOKUP($A30,'Current Portfolio'!$A:$AR,MATCH(Funds!J$1,'Current Portfolio'!$1:$1,0),FALSE)</f>
        <v>-1.3100000000000001E-2</v>
      </c>
      <c r="K30" s="6">
        <f>VLOOKUP($A30,'Current Portfolio'!$A:$AR,MATCH(Funds!K$1,'Current Portfolio'!$1:$1,0),FALSE)</f>
        <v>-2.3E-2</v>
      </c>
      <c r="L30" s="6">
        <f>VLOOKUP($A30,'Current Portfolio'!$A:$AR,MATCH(Funds!L$1,'Current Portfolio'!$1:$1,0),FALSE)</f>
        <v>2.3399999999999997E-2</v>
      </c>
      <c r="M30" s="6">
        <f>VLOOKUP($A30,'Current Portfolio'!$A:$AR,MATCH(Funds!M$1,'Current Portfolio'!$1:$1,0),FALSE)</f>
        <v>-1.23E-2</v>
      </c>
      <c r="N30" s="6">
        <f>VLOOKUP($A30,'Current Portfolio'!$A:$AR,MATCH(Funds!N$1,'Current Portfolio'!$1:$1,0),FALSE)</f>
        <v>-1.2699999999999999E-2</v>
      </c>
      <c r="O30" s="6">
        <f>VLOOKUP($A30,'Current Portfolio'!$A:$AR,MATCH(Funds!O$1,'Current Portfolio'!$1:$1,0),FALSE)</f>
        <v>-6.9999999999999993E-3</v>
      </c>
      <c r="P30" s="6">
        <f>VLOOKUP($A30,'Current Portfolio'!$A:$AR,MATCH(Funds!P$1,'Current Portfolio'!$1:$1,0),FALSE)</f>
        <v>-5.9000000000000004E-2</v>
      </c>
      <c r="Q30" s="6">
        <f>VLOOKUP($A30,'Current Portfolio'!$A:$AR,MATCH(Funds!Q$1,'Current Portfolio'!$1:$1,0),FALSE)</f>
        <v>-5.8400000000000001E-2</v>
      </c>
      <c r="R30" s="6">
        <f>VLOOKUP($A30,'Current Portfolio'!$A:$AR,MATCH(Funds!R$1,'Current Portfolio'!$1:$1,0),FALSE)</f>
        <v>1.6000000000000001E-3</v>
      </c>
      <c r="S30" s="6">
        <f>VLOOKUP($A30,'Current Portfolio'!$A:$AR,MATCH(Funds!S$1,'Current Portfolio'!$1:$1,0),FALSE)</f>
        <v>-3.3E-3</v>
      </c>
      <c r="T30" s="6">
        <f>VLOOKUP($A30,'Current Portfolio'!$A:$AR,MATCH(Funds!T$1,'Current Portfolio'!$1:$1,0),FALSE)</f>
        <v>-5.2000000000000005E-2</v>
      </c>
      <c r="U30" s="6">
        <f>VLOOKUP($A30,'Current Portfolio'!$A:$AR,MATCH(Funds!U$1,'Current Portfolio'!$1:$1,0),FALSE)</f>
        <v>-5.5899999999999998E-2</v>
      </c>
      <c r="V30" s="6">
        <f>VLOOKUP($A30,'Current Portfolio'!$A:$AR,MATCH(Funds!V$1,'Current Portfolio'!$1:$1,0),FALSE)</f>
        <v>-6.2E-2</v>
      </c>
      <c r="W30" s="6">
        <f>VLOOKUP($A30,'Current Portfolio'!$A:$AR,MATCH(Funds!W$1,'Current Portfolio'!$1:$1,0),FALSE)</f>
        <v>2.4900000000000002E-2</v>
      </c>
      <c r="X30" s="6">
        <f>VLOOKUP($A30,'Current Portfolio'!$A:$AR,MATCH(Funds!X$1,'Current Portfolio'!$1:$1,0),FALSE)</f>
        <v>-7.7000000000000002E-3</v>
      </c>
      <c r="Y30" s="6">
        <f>VLOOKUP(A30,[2]Returns!$A:$B,2,FALSE)</f>
        <v>-9.1999999999999998E-3</v>
      </c>
      <c r="Z30" s="6">
        <f>VLOOKUP($A30,[2]Returns!$A:$J,9,FALSE)/100</f>
        <v>-1.6000000000000001E-3</v>
      </c>
      <c r="AA30" s="6">
        <f>VLOOKUP($A30,Replications!$A:$K,MATCH(LEFT(AA$1,FIND(" ",AA$1)-1),Replications!$1:$1,0),FALSE)</f>
        <v>-9.4899999999999998E-2</v>
      </c>
      <c r="AB30" s="6">
        <f>VLOOKUP($A30,Replications!$A:$K,MATCH(LEFT(AB$1,FIND(" ",AB$1)-1),Replications!$1:$1,0),FALSE)</f>
        <v>-7.3599999999999999E-2</v>
      </c>
      <c r="AC30" s="6">
        <f>VLOOKUP($A30,Replications!$A:$K,MATCH(LEFT(AC$1,FIND(" ",AC$1)-1),Replications!$1:$1,0),FALSE)</f>
        <v>-0.1046</v>
      </c>
      <c r="AD30" s="6">
        <f>VLOOKUP($A30,Replications!$A:$K,MATCH(LEFT(AD$1,FIND(" ",AD$1)-1),Replications!$1:$1,0),FALSE)</f>
        <v>-0.13550000000000001</v>
      </c>
      <c r="AE30" s="6">
        <f>VLOOKUP($A30,Replications!$A:$K,MATCH(LEFT(AE$1,FIND(" ",AE$1)-1),Replications!$1:$1,0),FALSE)</f>
        <v>-7.0499999999999993E-2</v>
      </c>
      <c r="AF30" s="6">
        <f>VLOOKUP($A30,Replications!$A:$K,MATCH(LEFT(AF$1,FIND(" ",AF$1)-1),Replications!$1:$1,0),FALSE)</f>
        <v>-7.3499999999999996E-2</v>
      </c>
      <c r="AG30" s="6">
        <f>VLOOKUP($A30,Replications!$A:$K,MATCH(LEFT(AG$1,FIND(" ",AG$1)-1),Replications!$1:$1,0),FALSE)</f>
        <v>-5.5300000000000002E-2</v>
      </c>
      <c r="AH30" s="6">
        <f>VLOOKUP($A30,Replications!$A:$K,MATCH(Funds!AH$1,Replications!$1:$1,0),FALSE)</f>
        <v>-6.9800000000000001E-2</v>
      </c>
      <c r="AI30" s="6">
        <f>VLOOKUP($A30,Replications!$A:$K,MATCH(LEFT(AI$1,FIND(" ",AI$1)-1),Replications!$1:$1,0),FALSE)</f>
        <v>-8.6842857142857138E-2</v>
      </c>
      <c r="AJ30" s="6">
        <f>VLOOKUP($A30,'Activist Funds'!$A:$Z,MATCH(LEFT(AJ$1,FIND(" ",AJ$1)-1),'Activist Funds'!$1:$1,0),FALSE)</f>
        <v>-2.5000000372530001E-2</v>
      </c>
      <c r="AK30" s="6">
        <f>VLOOKUP($A30,'Activist Funds'!$A:$Z,MATCH(LEFT(AK$1,FIND(" ",AK$1)-1),'Activist Funds'!$1:$1,0),FALSE)</f>
        <v>-5.8400000000000001E-2</v>
      </c>
      <c r="AL30" s="6">
        <f>VLOOKUP($A30,'Activist Funds'!$A:$Z,MATCH(LEFT(AL$1,FIND(" ",AL$1)-1),'Activist Funds'!$1:$1,0),FALSE)</f>
        <v>-0.1048</v>
      </c>
      <c r="AM30" s="6">
        <f>VLOOKUP($A30,'Activist Funds'!$A:$Z,MATCH(LEFT(AM$1,FIND(" ",AM$1)-1),'Activist Funds'!$1:$1,0),FALSE)</f>
        <v>-0.1082</v>
      </c>
      <c r="AN30" s="6">
        <f>VLOOKUP($A30,'Activist Funds'!$A:$Z,MATCH(LEFT(AN$1,FIND(" ",AN$1)-1),'Activist Funds'!$1:$1,0),FALSE)</f>
        <v>-4.2999999999999997E-2</v>
      </c>
      <c r="AO30" s="6">
        <f>VLOOKUP($A30,'Activist Funds'!$A:$Z,MATCH(LEFT(AO$1,FIND(" ",AO$1)-1),'Activist Funds'!$1:$1,0),FALSE)</f>
        <v>-6.2700000000000006E-2</v>
      </c>
      <c r="AP30" s="6">
        <f>VLOOKUP($A30,'Activist Funds'!$A:$Z,MATCH(LEFT(AP$1,FIND(" ",AP$1)-1),'Activist Funds'!$1:$1,0),FALSE)</f>
        <v>-3.8100000000000002E-2</v>
      </c>
      <c r="AQ30" s="6">
        <f t="shared" si="1"/>
        <v>6.9899999627469997E-2</v>
      </c>
      <c r="AR30" s="6">
        <f t="shared" si="2"/>
        <v>1.5199999999999998E-2</v>
      </c>
      <c r="AS30" s="6">
        <f t="shared" si="3"/>
        <v>-2.0000000000000573E-4</v>
      </c>
      <c r="AT30" s="6">
        <f t="shared" si="4"/>
        <v>2.7300000000000005E-2</v>
      </c>
      <c r="AU30" s="6">
        <f t="shared" si="5"/>
        <v>2.7499999999999997E-2</v>
      </c>
      <c r="AV30" s="6">
        <f t="shared" si="6"/>
        <v>1.079999999999999E-2</v>
      </c>
      <c r="AW30" s="6">
        <f t="shared" si="6"/>
        <v>1.72E-2</v>
      </c>
      <c r="AX30" s="6" t="str">
        <f>VLOOKUP($A30,Replications!$A:$KK,MATCH(LEFT(AX$1,FIND(" ",AX$1)-1),Replications!$1:$1,0),FALSE)</f>
        <v>NA</v>
      </c>
      <c r="AY30" s="6" t="e">
        <f>VLOOKUP($A30,'New Manager'!$A:$Y,MATCH(Funds!AY$1,'New Manager'!$1:$1,0),FALSE)</f>
        <v>#N/A</v>
      </c>
      <c r="AZ30" s="6" t="e">
        <f t="shared" si="7"/>
        <v>#N/A</v>
      </c>
      <c r="BA30" s="6">
        <f>VLOOKUP($A30,'[1]Formated Data'!$A:$ZZ,MATCH(BA$1,'[1]Formated Data'!$1:$1,0),FALSE)</f>
        <v>-2.3E-2</v>
      </c>
      <c r="BB30" s="6">
        <f>VLOOKUP($A30,'[1]Formated Data'!$A:$ZZ,MATCH(BB$1,'[1]Formated Data'!$1:$1,0),FALSE)</f>
        <v>9.7999999999999997E-3</v>
      </c>
      <c r="BC30" s="6">
        <f>VLOOKUP($A30,'[1]Formated Data'!$A:$ZZ,MATCH(BC$1,'[1]Formated Data'!$1:$1,0),FALSE)</f>
        <v>-7.7000000000000002E-3</v>
      </c>
      <c r="BD30" s="6">
        <f>VLOOKUP($A30,'[1]Formated Data'!$A:$ZZ,MATCH(BD$1,'[1]Formated Data'!$1:$1,0),FALSE)</f>
        <v>-1.23E-2</v>
      </c>
      <c r="BE30" s="6">
        <f>VLOOKUP($A30,'[1]Formated Data'!$A:$ZZ,MATCH(BE$1,'[1]Formated Data'!$1:$1,0),FALSE)</f>
        <v>-6.2100000000000002E-2</v>
      </c>
      <c r="BF30" s="6">
        <f>VLOOKUP($A30,'[1]Formated Data'!$A:$ZZ,MATCH(BF$1,'[1]Formated Data'!$1:$1,0),FALSE)</f>
        <v>-3.3E-3</v>
      </c>
      <c r="BG30" s="6">
        <f>VLOOKUP($A30,'[1]Formated Data'!$A:$ZZ,MATCH(BG$1,'[1]Formated Data'!$1:$1,0),FALSE)</f>
        <v>-5.5899999999999998E-2</v>
      </c>
      <c r="BH30" s="6">
        <f>VLOOKUP($A30,'[1]Formated Data'!$A:$ZZ,MATCH(BH$1,'[1]Formated Data'!$1:$1,0),FALSE)</f>
        <v>-5.1999999999999998E-2</v>
      </c>
      <c r="BI30" s="6">
        <f>VLOOKUP($A30,'[1]Formated Data'!$A:$ZZ,MATCH(BI$1,'[1]Formated Data'!$1:$1,0),FALSE)</f>
        <v>2.4899999999999999E-2</v>
      </c>
      <c r="BJ30" s="6">
        <f>VLOOKUP($A30,'[1]Formated Data'!$A:$ZZ,MATCH(BJ$1,'[1]Formated Data'!$1:$1,0),FALSE)</f>
        <v>-5.96E-2</v>
      </c>
      <c r="BK30" s="6">
        <f>VLOOKUP($A30,'[1]Formated Data'!$A:$ZZ,MATCH(BK$1,'[1]Formated Data'!$1:$1,0),FALSE)</f>
        <v>-1.2699999999999999E-2</v>
      </c>
      <c r="BL30" s="6">
        <f>VLOOKUP($A30,'[1]Formated Data'!$A:$ZZ,MATCH(BL$1,'[1]Formated Data'!$1:$1,0),FALSE)</f>
        <v>-7.0000000000000001E-3</v>
      </c>
      <c r="BM30" s="6">
        <f>VLOOKUP($A30,'[1]Formated Data'!$A:$ZZ,MATCH(BM$1,'[1]Formated Data'!$1:$1,0),FALSE)</f>
        <v>-3.4700000000000002E-2</v>
      </c>
      <c r="BN30" s="6">
        <f>VLOOKUP($A30,'[1]Formated Data'!$A:$ZZ,MATCH(BN$1,'[1]Formated Data'!$1:$1,0),FALSE)</f>
        <v>-4.65E-2</v>
      </c>
      <c r="BO30" s="6">
        <f>VLOOKUP($A30,'[1]Formated Data'!$A:$ZZ,MATCH(BO$1,'[1]Formated Data'!$1:$1,0),FALSE)</f>
        <v>-5.8400000000000001E-2</v>
      </c>
      <c r="BP30" s="6">
        <f>VLOOKUP($A30,'[1]Formated Data'!$A:$ZZ,MATCH(BP$1,'[1]Formated Data'!$1:$1,0),FALSE)</f>
        <v>3.8E-3</v>
      </c>
      <c r="BQ30" s="6">
        <f>VLOOKUP($A30,'[1]Formated Data'!$A:$ZZ,MATCH(BQ$1,'[1]Formated Data'!$1:$1,0),FALSE)</f>
        <v>1.1900000000000001E-2</v>
      </c>
      <c r="BR30" s="6">
        <f>VLOOKUP($A30,'[1]Formated Data'!$A:$ZZ,MATCH(BR$1,'[1]Formated Data'!$1:$1,0),FALSE)</f>
        <v>1E-3</v>
      </c>
      <c r="BS30" s="6">
        <f>VLOOKUP($A30,'[1]Formated Data'!$A:$ZZ,MATCH(BS$1,'[1]Formated Data'!$1:$1,0),FALSE)</f>
        <v>1.6000000000000001E-3</v>
      </c>
      <c r="BT30" s="6">
        <f>VLOOKUP($A30,'[1]Formated Data'!$A:$ZZ,MATCH(BT$1,'[1]Formated Data'!$1:$1,0),FALSE)</f>
        <v>2.3400000000000001E-2</v>
      </c>
      <c r="BU30" s="6">
        <f>VLOOKUP($A30,'[1]Formated Data'!$A:$ZZ,MATCH(BU$1,'[1]Formated Data'!$1:$1,0),FALSE)</f>
        <v>-1.2200000000000001E-2</v>
      </c>
      <c r="BV30" s="6">
        <f>VLOOKUP($A30,'[1]Formated Data'!$A:$ZZ,MATCH(BV$1,'[1]Formated Data'!$1:$1,0),FALSE)</f>
        <v>-1.9099999999999999E-2</v>
      </c>
      <c r="BW30" s="6" t="e">
        <f>VLOOKUP($A30,'New Manager'!$A:$B,MATCH(Funds!BW$1,'New Manager'!$1:$1,0),FALSE)</f>
        <v>#N/A</v>
      </c>
      <c r="BX30" s="6">
        <f t="shared" si="8"/>
        <v>-6.8199999999999997E-2</v>
      </c>
      <c r="BY30" s="6">
        <f t="shared" si="9"/>
        <v>-5.1624999999999997E-2</v>
      </c>
      <c r="BZ30" s="6">
        <f>VLOOKUP($A30,Strategy3!$A:$Z,MATCH(Funds!BZ$1,Strategy3!$1:$1,0),FALSE)</f>
        <v>-6.8199999999999997E-2</v>
      </c>
    </row>
    <row r="31" spans="1:78" x14ac:dyDescent="0.25">
      <c r="A31" s="4">
        <f t="shared" si="10"/>
        <v>40786</v>
      </c>
      <c r="D31" s="6">
        <f>VLOOKUP($A31,'Current Portfolio'!$A:$AR,MATCH(Funds!D$1,'Current Portfolio'!$1:$1,0),FALSE)</f>
        <v>-5.5199999999999999E-2</v>
      </c>
      <c r="E31" s="6">
        <f>VLOOKUP($A31,'Current Portfolio'!$A:$AR,MATCH(Funds!E$1,'Current Portfolio'!$1:$1,0),FALSE)</f>
        <v>-2.1700000000000001E-2</v>
      </c>
      <c r="F31" s="6">
        <f>VLOOKUP($A31,'Current Portfolio'!$A:$AR,MATCH(Funds!F$1,'Current Portfolio'!$1:$1,0),FALSE)</f>
        <v>-1.84E-2</v>
      </c>
      <c r="G31" s="6">
        <f>VLOOKUP($A31,'Current Portfolio'!$A:$AR,MATCH(Funds!G$1,'Current Portfolio'!$1:$1,0),FALSE)</f>
        <v>1.1000000000000001E-3</v>
      </c>
      <c r="H31" s="6">
        <f>VLOOKUP($A31,'Current Portfolio'!$A:$AR,MATCH(Funds!H$1,'Current Portfolio'!$1:$1,0),FALSE)</f>
        <v>5.8200000000000002E-2</v>
      </c>
      <c r="I31" s="6">
        <f>VLOOKUP($A31,'Current Portfolio'!$A:$AR,MATCH(Funds!I$1,'Current Portfolio'!$1:$1,0),FALSE)</f>
        <v>4.3E-3</v>
      </c>
      <c r="J31" s="6">
        <f>VLOOKUP($A31,'Current Portfolio'!$A:$AR,MATCH(Funds!J$1,'Current Portfolio'!$1:$1,0),FALSE)</f>
        <v>-2.4900000000000002E-2</v>
      </c>
      <c r="K31" s="6">
        <f>VLOOKUP($A31,'Current Portfolio'!$A:$AR,MATCH(Funds!K$1,'Current Portfolio'!$1:$1,0),FALSE)</f>
        <v>-3.44E-2</v>
      </c>
      <c r="L31" s="6">
        <f>VLOOKUP($A31,'Current Portfolio'!$A:$AR,MATCH(Funds!L$1,'Current Portfolio'!$1:$1,0),FALSE)</f>
        <v>6.8999999999999999E-3</v>
      </c>
      <c r="M31" s="6">
        <f>VLOOKUP($A31,'Current Portfolio'!$A:$AR,MATCH(Funds!M$1,'Current Portfolio'!$1:$1,0),FALSE)</f>
        <v>-4.7999999999999996E-3</v>
      </c>
      <c r="N31" s="6">
        <f>VLOOKUP($A31,'Current Portfolio'!$A:$AR,MATCH(Funds!N$1,'Current Portfolio'!$1:$1,0),FALSE)</f>
        <v>-2.64E-2</v>
      </c>
      <c r="O31" s="6">
        <f>VLOOKUP($A31,'Current Portfolio'!$A:$AR,MATCH(Funds!O$1,'Current Portfolio'!$1:$1,0),FALSE)</f>
        <v>8.0000000000000002E-3</v>
      </c>
      <c r="P31" s="6">
        <f>VLOOKUP($A31,'Current Portfolio'!$A:$AR,MATCH(Funds!P$1,'Current Portfolio'!$1:$1,0),FALSE)</f>
        <v>-4.2999999999999997E-2</v>
      </c>
      <c r="Q31" s="6">
        <f>VLOOKUP($A31,'Current Portfolio'!$A:$AR,MATCH(Funds!Q$1,'Current Portfolio'!$1:$1,0),FALSE)</f>
        <v>-7.3700000000000002E-2</v>
      </c>
      <c r="R31" s="6">
        <f>VLOOKUP($A31,'Current Portfolio'!$A:$AR,MATCH(Funds!R$1,'Current Portfolio'!$1:$1,0),FALSE)</f>
        <v>1.43E-2</v>
      </c>
      <c r="S31" s="6">
        <f>VLOOKUP($A31,'Current Portfolio'!$A:$AR,MATCH(Funds!S$1,'Current Portfolio'!$1:$1,0),FALSE)</f>
        <v>-4.2699999999999995E-2</v>
      </c>
      <c r="T31" s="6">
        <f>VLOOKUP($A31,'Current Portfolio'!$A:$AR,MATCH(Funds!T$1,'Current Portfolio'!$1:$1,0),FALSE)</f>
        <v>6.9999999999999993E-3</v>
      </c>
      <c r="U31" s="6">
        <f>VLOOKUP($A31,'Current Portfolio'!$A:$AR,MATCH(Funds!U$1,'Current Portfolio'!$1:$1,0),FALSE)</f>
        <v>-5.3099999999999994E-2</v>
      </c>
      <c r="V31" s="6">
        <f>VLOOKUP($A31,'Current Portfolio'!$A:$AR,MATCH(Funds!V$1,'Current Portfolio'!$1:$1,0),FALSE)</f>
        <v>-4.3099999999999999E-2</v>
      </c>
      <c r="W31" s="6">
        <f>VLOOKUP($A31,'Current Portfolio'!$A:$AR,MATCH(Funds!W$1,'Current Portfolio'!$1:$1,0),FALSE)</f>
        <v>-2.2799999999999997E-2</v>
      </c>
      <c r="X31" s="6">
        <f>VLOOKUP($A31,'Current Portfolio'!$A:$AR,MATCH(Funds!X$1,'Current Portfolio'!$1:$1,0),FALSE)</f>
        <v>-1.89E-2</v>
      </c>
      <c r="Y31" s="6">
        <f>VLOOKUP(A31,[2]Returns!$A:$B,2,FALSE)</f>
        <v>5.0000000000000001E-4</v>
      </c>
      <c r="Z31" s="6">
        <f>VLOOKUP($A31,[2]Returns!$A:$J,9,FALSE)/100</f>
        <v>2E-3</v>
      </c>
      <c r="AA31" s="6">
        <f>VLOOKUP($A31,Replications!$A:$K,MATCH(LEFT(AA$1,FIND(" ",AA$1)-1),Replications!$1:$1,0),FALSE)</f>
        <v>-8.2900000000000001E-2</v>
      </c>
      <c r="AB31" s="6">
        <f>VLOOKUP($A31,Replications!$A:$K,MATCH(LEFT(AB$1,FIND(" ",AB$1)-1),Replications!$1:$1,0),FALSE)</f>
        <v>-0.1079</v>
      </c>
      <c r="AC31" s="6">
        <f>VLOOKUP($A31,Replications!$A:$K,MATCH(LEFT(AC$1,FIND(" ",AC$1)-1),Replications!$1:$1,0),FALSE)</f>
        <v>-4.9099999999999998E-2</v>
      </c>
      <c r="AD31" s="6">
        <f>VLOOKUP($A31,Replications!$A:$K,MATCH(LEFT(AD$1,FIND(" ",AD$1)-1),Replications!$1:$1,0),FALSE)</f>
        <v>-5.8500000000000003E-2</v>
      </c>
      <c r="AE31" s="6">
        <f>VLOOKUP($A31,Replications!$A:$K,MATCH(LEFT(AE$1,FIND(" ",AE$1)-1),Replications!$1:$1,0),FALSE)</f>
        <v>-5.3600000000000002E-2</v>
      </c>
      <c r="AF31" s="6">
        <f>VLOOKUP($A31,Replications!$A:$K,MATCH(LEFT(AF$1,FIND(" ",AF$1)-1),Replications!$1:$1,0),FALSE)</f>
        <v>-8.3699999999999997E-2</v>
      </c>
      <c r="AG31" s="6">
        <f>VLOOKUP($A31,Replications!$A:$K,MATCH(LEFT(AG$1,FIND(" ",AG$1)-1),Replications!$1:$1,0),FALSE)</f>
        <v>-9.6600000000000005E-2</v>
      </c>
      <c r="AH31" s="6">
        <f>VLOOKUP($A31,Replications!$A:$K,MATCH(Funds!AH$1,Replications!$1:$1,0),FALSE)</f>
        <v>-5.4399999999999997E-2</v>
      </c>
      <c r="AI31" s="6">
        <f>VLOOKUP($A31,Replications!$A:$K,MATCH(LEFT(AI$1,FIND(" ",AI$1)-1),Replications!$1:$1,0),FALSE)</f>
        <v>-7.6042857142857148E-2</v>
      </c>
      <c r="AJ31" s="6">
        <f>VLOOKUP($A31,'Activist Funds'!$A:$Z,MATCH(LEFT(AJ$1,FIND(" ",AJ$1)-1),'Activist Funds'!$1:$1,0),FALSE)</f>
        <v>-4.6000000089409999E-2</v>
      </c>
      <c r="AK31" s="6">
        <f>VLOOKUP($A31,'Activist Funds'!$A:$Z,MATCH(LEFT(AK$1,FIND(" ",AK$1)-1),'Activist Funds'!$1:$1,0),FALSE)</f>
        <v>-7.3700000000000002E-2</v>
      </c>
      <c r="AL31" s="6">
        <f>VLOOKUP($A31,'Activist Funds'!$A:$Z,MATCH(LEFT(AL$1,FIND(" ",AL$1)-1),'Activist Funds'!$1:$1,0),FALSE)</f>
        <v>-6.9099999999999995E-2</v>
      </c>
      <c r="AM31" s="6">
        <f>VLOOKUP($A31,'Activist Funds'!$A:$Z,MATCH(LEFT(AM$1,FIND(" ",AM$1)-1),'Activist Funds'!$1:$1,0),FALSE)</f>
        <v>-8.9599999999999999E-2</v>
      </c>
      <c r="AN31" s="6">
        <f>VLOOKUP($A31,'Activist Funds'!$A:$Z,MATCH(LEFT(AN$1,FIND(" ",AN$1)-1),'Activist Funds'!$1:$1,0),FALSE)</f>
        <v>-0.04</v>
      </c>
      <c r="AO31" s="6">
        <f>VLOOKUP($A31,'Activist Funds'!$A:$Z,MATCH(LEFT(AO$1,FIND(" ",AO$1)-1),'Activist Funds'!$1:$1,0),FALSE)</f>
        <v>-7.7563999999999994E-2</v>
      </c>
      <c r="AP31" s="6">
        <f>VLOOKUP($A31,'Activist Funds'!$A:$Z,MATCH(LEFT(AP$1,FIND(" ",AP$1)-1),'Activist Funds'!$1:$1,0),FALSE)</f>
        <v>-7.7100000000000002E-2</v>
      </c>
      <c r="AQ31" s="6">
        <f t="shared" si="1"/>
        <v>3.6899999910590002E-2</v>
      </c>
      <c r="AR31" s="6">
        <f t="shared" si="2"/>
        <v>3.4199999999999994E-2</v>
      </c>
      <c r="AS31" s="6">
        <f t="shared" si="3"/>
        <v>-1.9999999999999997E-2</v>
      </c>
      <c r="AT31" s="6">
        <f t="shared" si="4"/>
        <v>-3.1099999999999996E-2</v>
      </c>
      <c r="AU31" s="6">
        <f t="shared" si="5"/>
        <v>1.3600000000000001E-2</v>
      </c>
      <c r="AV31" s="6">
        <f t="shared" si="6"/>
        <v>6.1360000000000026E-3</v>
      </c>
      <c r="AW31" s="6">
        <f t="shared" si="6"/>
        <v>1.9500000000000003E-2</v>
      </c>
      <c r="AX31" s="6" t="str">
        <f>VLOOKUP($A31,Replications!$A:$KK,MATCH(LEFT(AX$1,FIND(" ",AX$1)-1),Replications!$1:$1,0),FALSE)</f>
        <v>NA</v>
      </c>
      <c r="AY31" s="6" t="e">
        <f>VLOOKUP($A31,'New Manager'!$A:$Y,MATCH(Funds!AY$1,'New Manager'!$1:$1,0),FALSE)</f>
        <v>#N/A</v>
      </c>
      <c r="AZ31" s="6" t="e">
        <f t="shared" si="7"/>
        <v>#N/A</v>
      </c>
      <c r="BA31" s="6">
        <f>VLOOKUP($A31,'[1]Formated Data'!$A:$ZZ,MATCH(BA$1,'[1]Formated Data'!$1:$1,0),FALSE)</f>
        <v>-3.44E-2</v>
      </c>
      <c r="BB31" s="6">
        <f>VLOOKUP($A31,'[1]Formated Data'!$A:$ZZ,MATCH(BB$1,'[1]Formated Data'!$1:$1,0),FALSE)</f>
        <v>1.1000000000000001E-3</v>
      </c>
      <c r="BC31" s="6">
        <f>VLOOKUP($A31,'[1]Formated Data'!$A:$ZZ,MATCH(BC$1,'[1]Formated Data'!$1:$1,0),FALSE)</f>
        <v>-1.89E-2</v>
      </c>
      <c r="BD31" s="6">
        <f>VLOOKUP($A31,'[1]Formated Data'!$A:$ZZ,MATCH(BD$1,'[1]Formated Data'!$1:$1,0),FALSE)</f>
        <v>-4.7999999999999996E-3</v>
      </c>
      <c r="BE31" s="6">
        <f>VLOOKUP($A31,'[1]Formated Data'!$A:$ZZ,MATCH(BE$1,'[1]Formated Data'!$1:$1,0),FALSE)</f>
        <v>-4.3099999999999999E-2</v>
      </c>
      <c r="BF31" s="6">
        <f>VLOOKUP($A31,'[1]Formated Data'!$A:$ZZ,MATCH(BF$1,'[1]Formated Data'!$1:$1,0),FALSE)</f>
        <v>-4.2700000000000002E-2</v>
      </c>
      <c r="BG31" s="6">
        <f>VLOOKUP($A31,'[1]Formated Data'!$A:$ZZ,MATCH(BG$1,'[1]Formated Data'!$1:$1,0),FALSE)</f>
        <v>-5.3100000000000001E-2</v>
      </c>
      <c r="BH31" s="6">
        <f>VLOOKUP($A31,'[1]Formated Data'!$A:$ZZ,MATCH(BH$1,'[1]Formated Data'!$1:$1,0),FALSE)</f>
        <v>7.0000000000000001E-3</v>
      </c>
      <c r="BI31" s="6">
        <f>VLOOKUP($A31,'[1]Formated Data'!$A:$ZZ,MATCH(BI$1,'[1]Formated Data'!$1:$1,0),FALSE)</f>
        <v>-2.2800000000000001E-2</v>
      </c>
      <c r="BJ31" s="6">
        <f>VLOOKUP($A31,'[1]Formated Data'!$A:$ZZ,MATCH(BJ$1,'[1]Formated Data'!$1:$1,0),FALSE)</f>
        <v>-4.3099999999999999E-2</v>
      </c>
      <c r="BK31" s="6">
        <f>VLOOKUP($A31,'[1]Formated Data'!$A:$ZZ,MATCH(BK$1,'[1]Formated Data'!$1:$1,0),FALSE)</f>
        <v>-2.64E-2</v>
      </c>
      <c r="BL31" s="6">
        <f>VLOOKUP($A31,'[1]Formated Data'!$A:$ZZ,MATCH(BL$1,'[1]Formated Data'!$1:$1,0),FALSE)</f>
        <v>8.0000000000000002E-3</v>
      </c>
      <c r="BM31" s="6">
        <f>VLOOKUP($A31,'[1]Formated Data'!$A:$ZZ,MATCH(BM$1,'[1]Formated Data'!$1:$1,0),FALSE)</f>
        <v>-2.1700000000000001E-2</v>
      </c>
      <c r="BN31" s="6">
        <f>VLOOKUP($A31,'[1]Formated Data'!$A:$ZZ,MATCH(BN$1,'[1]Formated Data'!$1:$1,0),FALSE)</f>
        <v>-5.5199999999999999E-2</v>
      </c>
      <c r="BO31" s="6">
        <f>VLOOKUP($A31,'[1]Formated Data'!$A:$ZZ,MATCH(BO$1,'[1]Formated Data'!$1:$1,0),FALSE)</f>
        <v>-7.3700000000000002E-2</v>
      </c>
      <c r="BP31" s="6">
        <f>VLOOKUP($A31,'[1]Formated Data'!$A:$ZZ,MATCH(BP$1,'[1]Formated Data'!$1:$1,0),FALSE)</f>
        <v>5.8200000000000002E-2</v>
      </c>
      <c r="BQ31" s="6">
        <f>VLOOKUP($A31,'[1]Formated Data'!$A:$ZZ,MATCH(BQ$1,'[1]Formated Data'!$1:$1,0),FALSE)</f>
        <v>4.3E-3</v>
      </c>
      <c r="BR31" s="6">
        <f>VLOOKUP($A31,'[1]Formated Data'!$A:$ZZ,MATCH(BR$1,'[1]Formated Data'!$1:$1,0),FALSE)</f>
        <v>-1.67E-2</v>
      </c>
      <c r="BS31" s="6">
        <f>VLOOKUP($A31,'[1]Formated Data'!$A:$ZZ,MATCH(BS$1,'[1]Formated Data'!$1:$1,0),FALSE)</f>
        <v>1.43E-2</v>
      </c>
      <c r="BT31" s="6">
        <f>VLOOKUP($A31,'[1]Formated Data'!$A:$ZZ,MATCH(BT$1,'[1]Formated Data'!$1:$1,0),FALSE)</f>
        <v>6.8999999999999999E-3</v>
      </c>
      <c r="BU31" s="6">
        <f>VLOOKUP($A31,'[1]Formated Data'!$A:$ZZ,MATCH(BU$1,'[1]Formated Data'!$1:$1,0),FALSE)</f>
        <v>-2.3900000000000001E-2</v>
      </c>
      <c r="BV31" s="6">
        <f>VLOOKUP($A31,'[1]Formated Data'!$A:$ZZ,MATCH(BV$1,'[1]Formated Data'!$1:$1,0),FALSE)</f>
        <v>-1.83E-2</v>
      </c>
      <c r="BW31" s="6" t="e">
        <f>VLOOKUP($A31,'New Manager'!$A:$B,MATCH(Funds!BW$1,'New Manager'!$1:$1,0),FALSE)</f>
        <v>#N/A</v>
      </c>
      <c r="BX31" s="6">
        <f t="shared" si="8"/>
        <v>-7.9399999999999998E-2</v>
      </c>
      <c r="BY31" s="6">
        <f t="shared" si="9"/>
        <v>-6.8057000000000006E-2</v>
      </c>
      <c r="BZ31" s="6">
        <f>VLOOKUP($A31,Strategy3!$A:$Z,MATCH(Funds!BZ$1,Strategy3!$1:$1,0),FALSE)</f>
        <v>-7.8600000000000003E-2</v>
      </c>
    </row>
    <row r="32" spans="1:78" x14ac:dyDescent="0.25">
      <c r="A32" s="4">
        <f t="shared" si="10"/>
        <v>40755</v>
      </c>
      <c r="D32" s="6">
        <f>VLOOKUP($A32,'Current Portfolio'!$A:$AR,MATCH(Funds!D$1,'Current Portfolio'!$1:$1,0),FALSE)</f>
        <v>-1.5700000000000002E-2</v>
      </c>
      <c r="E32" s="6">
        <f>VLOOKUP($A32,'Current Portfolio'!$A:$AR,MATCH(Funds!E$1,'Current Portfolio'!$1:$1,0),FALSE)</f>
        <v>-2.1299999999999999E-2</v>
      </c>
      <c r="F32" s="6">
        <f>VLOOKUP($A32,'Current Portfolio'!$A:$AR,MATCH(Funds!F$1,'Current Portfolio'!$1:$1,0),FALSE)</f>
        <v>-1E-4</v>
      </c>
      <c r="G32" s="6">
        <f>VLOOKUP($A32,'Current Portfolio'!$A:$AR,MATCH(Funds!G$1,'Current Portfolio'!$1:$1,0),FALSE)</f>
        <v>1.4800000000000001E-2</v>
      </c>
      <c r="H32" s="6">
        <f>VLOOKUP($A32,'Current Portfolio'!$A:$AR,MATCH(Funds!H$1,'Current Portfolio'!$1:$1,0),FALSE)</f>
        <v>2.07E-2</v>
      </c>
      <c r="I32" s="6">
        <f>VLOOKUP($A32,'Current Portfolio'!$A:$AR,MATCH(Funds!I$1,'Current Portfolio'!$1:$1,0),FALSE)</f>
        <v>-1.7000000000000001E-3</v>
      </c>
      <c r="J32" s="6">
        <f>VLOOKUP($A32,'Current Portfolio'!$A:$AR,MATCH(Funds!J$1,'Current Portfolio'!$1:$1,0),FALSE)</f>
        <v>6.8000000000000005E-3</v>
      </c>
      <c r="K32" s="6">
        <f>VLOOKUP($A32,'Current Portfolio'!$A:$AR,MATCH(Funds!K$1,'Current Portfolio'!$1:$1,0),FALSE)</f>
        <v>-5.1000000000000004E-3</v>
      </c>
      <c r="L32" s="6">
        <f>VLOOKUP($A32,'Current Portfolio'!$A:$AR,MATCH(Funds!L$1,'Current Portfolio'!$1:$1,0),FALSE)</f>
        <v>4.0000000000000001E-3</v>
      </c>
      <c r="M32" s="6">
        <f>VLOOKUP($A32,'Current Portfolio'!$A:$AR,MATCH(Funds!M$1,'Current Portfolio'!$1:$1,0),FALSE)</f>
        <v>1.0500000000000001E-2</v>
      </c>
      <c r="N32" s="6">
        <f>VLOOKUP($A32,'Current Portfolio'!$A:$AR,MATCH(Funds!N$1,'Current Portfolio'!$1:$1,0),FALSE)</f>
        <v>-1.2999999999999999E-3</v>
      </c>
      <c r="O32" s="6">
        <f>VLOOKUP($A32,'Current Portfolio'!$A:$AR,MATCH(Funds!O$1,'Current Portfolio'!$1:$1,0),FALSE)</f>
        <v>0.01</v>
      </c>
      <c r="P32" s="6">
        <f>VLOOKUP($A32,'Current Portfolio'!$A:$AR,MATCH(Funds!P$1,'Current Portfolio'!$1:$1,0),FALSE)</f>
        <v>-1.7600000000000001E-2</v>
      </c>
      <c r="Q32" s="6">
        <f>VLOOKUP($A32,'Current Portfolio'!$A:$AR,MATCH(Funds!Q$1,'Current Portfolio'!$1:$1,0),FALSE)</f>
        <v>-3.9399999999999998E-2</v>
      </c>
      <c r="R32" s="6">
        <f>VLOOKUP($A32,'Current Portfolio'!$A:$AR,MATCH(Funds!R$1,'Current Portfolio'!$1:$1,0),FALSE)</f>
        <v>4.5899999999999996E-2</v>
      </c>
      <c r="S32" s="6">
        <f>VLOOKUP($A32,'Current Portfolio'!$A:$AR,MATCH(Funds!S$1,'Current Portfolio'!$1:$1,0),FALSE)</f>
        <v>1.8E-3</v>
      </c>
      <c r="T32" s="6">
        <f>VLOOKUP($A32,'Current Portfolio'!$A:$AR,MATCH(Funds!T$1,'Current Portfolio'!$1:$1,0),FALSE)</f>
        <v>0.02</v>
      </c>
      <c r="U32" s="6">
        <f>VLOOKUP($A32,'Current Portfolio'!$A:$AR,MATCH(Funds!U$1,'Current Portfolio'!$1:$1,0),FALSE)</f>
        <v>-5.6500000000000002E-2</v>
      </c>
      <c r="V32" s="6">
        <f>VLOOKUP($A32,'Current Portfolio'!$A:$AR,MATCH(Funds!V$1,'Current Portfolio'!$1:$1,0),FALSE)</f>
        <v>-1.5E-3</v>
      </c>
      <c r="W32" s="6">
        <f>VLOOKUP($A32,'Current Portfolio'!$A:$AR,MATCH(Funds!W$1,'Current Portfolio'!$1:$1,0),FALSE)</f>
        <v>3.5900000000000001E-2</v>
      </c>
      <c r="X32" s="6">
        <f>VLOOKUP($A32,'Current Portfolio'!$A:$AR,MATCH(Funds!X$1,'Current Portfolio'!$1:$1,0),FALSE)</f>
        <v>-1.7000000000000001E-3</v>
      </c>
      <c r="Y32" s="6">
        <f>VLOOKUP(A32,[2]Returns!$A:$B,2,FALSE)</f>
        <v>2.5999999999999999E-3</v>
      </c>
      <c r="Z32" s="6">
        <f>VLOOKUP($A32,[2]Returns!$A:$J,9,FALSE)/100</f>
        <v>4.4000000000000003E-3</v>
      </c>
      <c r="AA32" s="6">
        <f>VLOOKUP($A32,Replications!$A:$K,MATCH(LEFT(AA$1,FIND(" ",AA$1)-1),Replications!$1:$1,0),FALSE)</f>
        <v>1.5E-3</v>
      </c>
      <c r="AB32" s="6">
        <f>VLOOKUP($A32,Replications!$A:$K,MATCH(LEFT(AB$1,FIND(" ",AB$1)-1),Replications!$1:$1,0),FALSE)</f>
        <v>-4.7199999999999999E-2</v>
      </c>
      <c r="AC32" s="6">
        <f>VLOOKUP($A32,Replications!$A:$K,MATCH(LEFT(AC$1,FIND(" ",AC$1)-1),Replications!$1:$1,0),FALSE)</f>
        <v>-4.1300000000000003E-2</v>
      </c>
      <c r="AD32" s="6">
        <f>VLOOKUP($A32,Replications!$A:$K,MATCH(LEFT(AD$1,FIND(" ",AD$1)-1),Replications!$1:$1,0),FALSE)</f>
        <v>-4.3400000000000001E-2</v>
      </c>
      <c r="AE32" s="6">
        <f>VLOOKUP($A32,Replications!$A:$K,MATCH(LEFT(AE$1,FIND(" ",AE$1)-1),Replications!$1:$1,0),FALSE)</f>
        <v>-1.34E-2</v>
      </c>
      <c r="AF32" s="6">
        <f>VLOOKUP($A32,Replications!$A:$K,MATCH(LEFT(AF$1,FIND(" ",AF$1)-1),Replications!$1:$1,0),FALSE)</f>
        <v>-1.95E-2</v>
      </c>
      <c r="AG32" s="6">
        <f>VLOOKUP($A32,Replications!$A:$K,MATCH(LEFT(AG$1,FIND(" ",AG$1)-1),Replications!$1:$1,0),FALSE)</f>
        <v>-2.8799999999999999E-2</v>
      </c>
      <c r="AH32" s="6">
        <f>VLOOKUP($A32,Replications!$A:$K,MATCH(Funds!AH$1,Replications!$1:$1,0),FALSE)</f>
        <v>-2.0400000000000001E-2</v>
      </c>
      <c r="AI32" s="6">
        <f>VLOOKUP($A32,Replications!$A:$K,MATCH(LEFT(AI$1,FIND(" ",AI$1)-1),Replications!$1:$1,0),FALSE)</f>
        <v>-2.7442857142857137E-2</v>
      </c>
      <c r="AJ32" s="6">
        <f>VLOOKUP($A32,'Activist Funds'!$A:$Z,MATCH(LEFT(AJ$1,FIND(" ",AJ$1)-1),'Activist Funds'!$1:$1,0),FALSE)</f>
        <v>4.9999998882400004E-3</v>
      </c>
      <c r="AK32" s="6">
        <f>VLOOKUP($A32,'Activist Funds'!$A:$Z,MATCH(LEFT(AK$1,FIND(" ",AK$1)-1),'Activist Funds'!$1:$1,0),FALSE)</f>
        <v>-3.9399999999999998E-2</v>
      </c>
      <c r="AL32" s="6">
        <f>VLOOKUP($A32,'Activist Funds'!$A:$Z,MATCH(LEFT(AL$1,FIND(" ",AL$1)-1),'Activist Funds'!$1:$1,0),FALSE)</f>
        <v>-5.5300000000000002E-2</v>
      </c>
      <c r="AM32" s="6">
        <f>VLOOKUP($A32,'Activist Funds'!$A:$Z,MATCH(LEFT(AM$1,FIND(" ",AM$1)-1),'Activist Funds'!$1:$1,0),FALSE)</f>
        <v>2.5100000000000001E-2</v>
      </c>
      <c r="AN32" s="6">
        <f>VLOOKUP($A32,'Activist Funds'!$A:$Z,MATCH(LEFT(AN$1,FIND(" ",AN$1)-1),'Activist Funds'!$1:$1,0),FALSE)</f>
        <v>7.3000000000000001E-3</v>
      </c>
      <c r="AO32" s="6">
        <f>VLOOKUP($A32,'Activist Funds'!$A:$Z,MATCH(LEFT(AO$1,FIND(" ",AO$1)-1),'Activist Funds'!$1:$1,0),FALSE)</f>
        <v>-2.3858000000000001E-2</v>
      </c>
      <c r="AP32" s="6">
        <f>VLOOKUP($A32,'Activist Funds'!$A:$Z,MATCH(LEFT(AP$1,FIND(" ",AP$1)-1),'Activist Funds'!$1:$1,0),FALSE)</f>
        <v>-2.1999999999999999E-2</v>
      </c>
      <c r="AQ32" s="6">
        <f t="shared" si="1"/>
        <v>3.4999998882400004E-3</v>
      </c>
      <c r="AR32" s="6">
        <f t="shared" si="2"/>
        <v>7.8000000000000014E-3</v>
      </c>
      <c r="AS32" s="6">
        <f t="shared" si="3"/>
        <v>-1.3999999999999999E-2</v>
      </c>
      <c r="AT32" s="6">
        <f t="shared" si="4"/>
        <v>6.8500000000000005E-2</v>
      </c>
      <c r="AU32" s="6">
        <f t="shared" si="5"/>
        <v>2.07E-2</v>
      </c>
      <c r="AV32" s="6">
        <f t="shared" si="6"/>
        <v>-4.3580000000000008E-3</v>
      </c>
      <c r="AW32" s="6">
        <f t="shared" si="6"/>
        <v>6.8000000000000005E-3</v>
      </c>
      <c r="AX32" s="6" t="str">
        <f>VLOOKUP($A32,Replications!$A:$KK,MATCH(LEFT(AX$1,FIND(" ",AX$1)-1),Replications!$1:$1,0),FALSE)</f>
        <v>NA</v>
      </c>
      <c r="AY32" s="6" t="e">
        <f>VLOOKUP($A32,'New Manager'!$A:$Y,MATCH(Funds!AY$1,'New Manager'!$1:$1,0),FALSE)</f>
        <v>#N/A</v>
      </c>
      <c r="AZ32" s="6" t="e">
        <f t="shared" si="7"/>
        <v>#N/A</v>
      </c>
      <c r="BA32" s="6">
        <f>VLOOKUP($A32,'[1]Formated Data'!$A:$ZZ,MATCH(BA$1,'[1]Formated Data'!$1:$1,0),FALSE)</f>
        <v>-5.1000000000000004E-3</v>
      </c>
      <c r="BB32" s="6">
        <f>VLOOKUP($A32,'[1]Formated Data'!$A:$ZZ,MATCH(BB$1,'[1]Formated Data'!$1:$1,0),FALSE)</f>
        <v>1.4800000000000001E-2</v>
      </c>
      <c r="BC32" s="6">
        <f>VLOOKUP($A32,'[1]Formated Data'!$A:$ZZ,MATCH(BC$1,'[1]Formated Data'!$1:$1,0),FALSE)</f>
        <v>-1.6999999999999999E-3</v>
      </c>
      <c r="BD32" s="6">
        <f>VLOOKUP($A32,'[1]Formated Data'!$A:$ZZ,MATCH(BD$1,'[1]Formated Data'!$1:$1,0),FALSE)</f>
        <v>1.0500000000000001E-2</v>
      </c>
      <c r="BE32" s="6">
        <f>VLOOKUP($A32,'[1]Formated Data'!$A:$ZZ,MATCH(BE$1,'[1]Formated Data'!$1:$1,0),FALSE)</f>
        <v>-1.5E-3</v>
      </c>
      <c r="BF32" s="6">
        <f>VLOOKUP($A32,'[1]Formated Data'!$A:$ZZ,MATCH(BF$1,'[1]Formated Data'!$1:$1,0),FALSE)</f>
        <v>1.8E-3</v>
      </c>
      <c r="BG32" s="6">
        <f>VLOOKUP($A32,'[1]Formated Data'!$A:$ZZ,MATCH(BG$1,'[1]Formated Data'!$1:$1,0),FALSE)</f>
        <v>-5.6500000000000002E-2</v>
      </c>
      <c r="BH32" s="6">
        <f>VLOOKUP($A32,'[1]Formated Data'!$A:$ZZ,MATCH(BH$1,'[1]Formated Data'!$1:$1,0),FALSE)</f>
        <v>0.02</v>
      </c>
      <c r="BI32" s="6">
        <f>VLOOKUP($A32,'[1]Formated Data'!$A:$ZZ,MATCH(BI$1,'[1]Formated Data'!$1:$1,0),FALSE)</f>
        <v>3.5900000000000001E-2</v>
      </c>
      <c r="BJ32" s="6">
        <f>VLOOKUP($A32,'[1]Formated Data'!$A:$ZZ,MATCH(BJ$1,'[1]Formated Data'!$1:$1,0),FALSE)</f>
        <v>-1.8100000000000002E-2</v>
      </c>
      <c r="BK32" s="6">
        <f>VLOOKUP($A32,'[1]Formated Data'!$A:$ZZ,MATCH(BK$1,'[1]Formated Data'!$1:$1,0),FALSE)</f>
        <v>-1.2999999999999999E-3</v>
      </c>
      <c r="BL32" s="6">
        <f>VLOOKUP($A32,'[1]Formated Data'!$A:$ZZ,MATCH(BL$1,'[1]Formated Data'!$1:$1,0),FALSE)</f>
        <v>0.01</v>
      </c>
      <c r="BM32" s="6">
        <f>VLOOKUP($A32,'[1]Formated Data'!$A:$ZZ,MATCH(BM$1,'[1]Formated Data'!$1:$1,0),FALSE)</f>
        <v>-2.1299999999999999E-2</v>
      </c>
      <c r="BN32" s="6">
        <f>VLOOKUP($A32,'[1]Formated Data'!$A:$ZZ,MATCH(BN$1,'[1]Formated Data'!$1:$1,0),FALSE)</f>
        <v>-1.5699999999999999E-2</v>
      </c>
      <c r="BO32" s="6">
        <f>VLOOKUP($A32,'[1]Formated Data'!$A:$ZZ,MATCH(BO$1,'[1]Formated Data'!$1:$1,0),FALSE)</f>
        <v>-3.9399999999999998E-2</v>
      </c>
      <c r="BP32" s="6">
        <f>VLOOKUP($A32,'[1]Formated Data'!$A:$ZZ,MATCH(BP$1,'[1]Formated Data'!$1:$1,0),FALSE)</f>
        <v>2.07E-2</v>
      </c>
      <c r="BQ32" s="6">
        <f>VLOOKUP($A32,'[1]Formated Data'!$A:$ZZ,MATCH(BQ$1,'[1]Formated Data'!$1:$1,0),FALSE)</f>
        <v>-1.6999999999999999E-3</v>
      </c>
      <c r="BR32" s="6">
        <f>VLOOKUP($A32,'[1]Formated Data'!$A:$ZZ,MATCH(BR$1,'[1]Formated Data'!$1:$1,0),FALSE)</f>
        <v>3.7999999999999999E-2</v>
      </c>
      <c r="BS32" s="6">
        <f>VLOOKUP($A32,'[1]Formated Data'!$A:$ZZ,MATCH(BS$1,'[1]Formated Data'!$1:$1,0),FALSE)</f>
        <v>4.5900000000000003E-2</v>
      </c>
      <c r="BT32" s="6">
        <f>VLOOKUP($A32,'[1]Formated Data'!$A:$ZZ,MATCH(BT$1,'[1]Formated Data'!$1:$1,0),FALSE)</f>
        <v>4.0000000000000001E-3</v>
      </c>
      <c r="BU32" s="6">
        <f>VLOOKUP($A32,'[1]Formated Data'!$A:$ZZ,MATCH(BU$1,'[1]Formated Data'!$1:$1,0),FALSE)</f>
        <v>7.4999999999999997E-3</v>
      </c>
      <c r="BV32" s="6">
        <f>VLOOKUP($A32,'[1]Formated Data'!$A:$ZZ,MATCH(BV$1,'[1]Formated Data'!$1:$1,0),FALSE)</f>
        <v>5.9999999999999995E-4</v>
      </c>
      <c r="BW32" s="6" t="e">
        <f>VLOOKUP($A32,'New Manager'!$A:$B,MATCH(Funds!BW$1,'New Manager'!$1:$1,0),FALSE)</f>
        <v>#N/A</v>
      </c>
      <c r="BX32" s="6">
        <f t="shared" si="8"/>
        <v>-2.0299999999999999E-2</v>
      </c>
      <c r="BY32" s="6">
        <f t="shared" si="9"/>
        <v>-1.5604E-2</v>
      </c>
      <c r="BZ32" s="6">
        <f>VLOOKUP($A32,Strategy3!$A:$Z,MATCH(Funds!BZ$1,Strategy3!$1:$1,0),FALSE)</f>
        <v>-2.0199999999999999E-2</v>
      </c>
    </row>
    <row r="33" spans="1:78" x14ac:dyDescent="0.25">
      <c r="A33" s="4">
        <f t="shared" si="10"/>
        <v>40724</v>
      </c>
      <c r="D33" s="6">
        <f>VLOOKUP($A33,'Current Portfolio'!$A:$AR,MATCH(Funds!D$1,'Current Portfolio'!$1:$1,0),FALSE)</f>
        <v>-2.3599999999999999E-2</v>
      </c>
      <c r="E33" s="6">
        <f>VLOOKUP($A33,'Current Portfolio'!$A:$AR,MATCH(Funds!E$1,'Current Portfolio'!$1:$1,0),FALSE)</f>
        <v>-1.29E-2</v>
      </c>
      <c r="F33" s="6">
        <f>VLOOKUP($A33,'Current Portfolio'!$A:$AR,MATCH(Funds!F$1,'Current Portfolio'!$1:$1,0),FALSE)</f>
        <v>-7.0999999999999995E-3</v>
      </c>
      <c r="G33" s="6">
        <f>VLOOKUP($A33,'Current Portfolio'!$A:$AR,MATCH(Funds!G$1,'Current Portfolio'!$1:$1,0),FALSE)</f>
        <v>6.8999999999999999E-3</v>
      </c>
      <c r="H33" s="6">
        <f>VLOOKUP($A33,'Current Portfolio'!$A:$AR,MATCH(Funds!H$1,'Current Portfolio'!$1:$1,0),FALSE)</f>
        <v>-5.4000000000000003E-3</v>
      </c>
      <c r="I33" s="6">
        <f>VLOOKUP($A33,'Current Portfolio'!$A:$AR,MATCH(Funds!I$1,'Current Portfolio'!$1:$1,0),FALSE)</f>
        <v>5.5000000000000005E-3</v>
      </c>
      <c r="J33" s="6">
        <f>VLOOKUP($A33,'Current Portfolio'!$A:$AR,MATCH(Funds!J$1,'Current Portfolio'!$1:$1,0),FALSE)</f>
        <v>-7.7000000000000002E-3</v>
      </c>
      <c r="K33" s="6">
        <f>VLOOKUP($A33,'Current Portfolio'!$A:$AR,MATCH(Funds!K$1,'Current Portfolio'!$1:$1,0),FALSE)</f>
        <v>-2.6099999999999998E-2</v>
      </c>
      <c r="L33" s="6">
        <f>VLOOKUP($A33,'Current Portfolio'!$A:$AR,MATCH(Funds!L$1,'Current Portfolio'!$1:$1,0),FALSE)</f>
        <v>5.1000000000000004E-3</v>
      </c>
      <c r="M33" s="6">
        <f>VLOOKUP($A33,'Current Portfolio'!$A:$AR,MATCH(Funds!M$1,'Current Portfolio'!$1:$1,0),FALSE)</f>
        <v>-5.8999999999999999E-3</v>
      </c>
      <c r="N33" s="6">
        <f>VLOOKUP($A33,'Current Portfolio'!$A:$AR,MATCH(Funds!N$1,'Current Portfolio'!$1:$1,0),FALSE)</f>
        <v>-3.2000000000000002E-3</v>
      </c>
      <c r="O33" s="6">
        <f>VLOOKUP($A33,'Current Portfolio'!$A:$AR,MATCH(Funds!O$1,'Current Portfolio'!$1:$1,0),FALSE)</f>
        <v>-1E-3</v>
      </c>
      <c r="P33" s="6">
        <f>VLOOKUP($A33,'Current Portfolio'!$A:$AR,MATCH(Funds!P$1,'Current Portfolio'!$1:$1,0),FALSE)</f>
        <v>-1.29E-2</v>
      </c>
      <c r="Q33" s="6">
        <f>VLOOKUP($A33,'Current Portfolio'!$A:$AR,MATCH(Funds!Q$1,'Current Portfolio'!$1:$1,0),FALSE)</f>
        <v>-1.7500000000000002E-2</v>
      </c>
      <c r="R33" s="6">
        <f>VLOOKUP($A33,'Current Portfolio'!$A:$AR,MATCH(Funds!R$1,'Current Portfolio'!$1:$1,0),FALSE)</f>
        <v>-2.5099999999999997E-2</v>
      </c>
      <c r="S33" s="6">
        <f>VLOOKUP($A33,'Current Portfolio'!$A:$AR,MATCH(Funds!S$1,'Current Portfolio'!$1:$1,0),FALSE)</f>
        <v>-2E-3</v>
      </c>
      <c r="T33" s="6">
        <f>VLOOKUP($A33,'Current Portfolio'!$A:$AR,MATCH(Funds!T$1,'Current Portfolio'!$1:$1,0),FALSE)</f>
        <v>-2.4E-2</v>
      </c>
      <c r="U33" s="6">
        <f>VLOOKUP($A33,'Current Portfolio'!$A:$AR,MATCH(Funds!U$1,'Current Portfolio'!$1:$1,0),FALSE)</f>
        <v>-4.6999999999999993E-3</v>
      </c>
      <c r="V33" s="6">
        <f>VLOOKUP($A33,'Current Portfolio'!$A:$AR,MATCH(Funds!V$1,'Current Portfolio'!$1:$1,0),FALSE)</f>
        <v>-1.34E-2</v>
      </c>
      <c r="W33" s="6">
        <f>VLOOKUP($A33,'Current Portfolio'!$A:$AR,MATCH(Funds!W$1,'Current Portfolio'!$1:$1,0),FALSE)</f>
        <v>-3.5999999999999999E-3</v>
      </c>
      <c r="X33" s="6">
        <f>VLOOKUP($A33,'Current Portfolio'!$A:$AR,MATCH(Funds!X$1,'Current Portfolio'!$1:$1,0),FALSE)</f>
        <v>-1.7000000000000001E-3</v>
      </c>
      <c r="Y33" s="6">
        <f>VLOOKUP(A33,[2]Returns!$A:$B,2,FALSE)</f>
        <v>-1.4999999999999999E-2</v>
      </c>
      <c r="Z33" s="6">
        <f>VLOOKUP($A33,[2]Returns!$A:$J,9,FALSE)/100</f>
        <v>-1.8100000000000002E-2</v>
      </c>
      <c r="AA33" s="6">
        <f>VLOOKUP($A33,Replications!$A:$K,MATCH(LEFT(AA$1,FIND(" ",AA$1)-1),Replications!$1:$1,0),FALSE)</f>
        <v>-2.0799999999999999E-2</v>
      </c>
      <c r="AB33" s="6">
        <f>VLOOKUP($A33,Replications!$A:$K,MATCH(LEFT(AB$1,FIND(" ",AB$1)-1),Replications!$1:$1,0),FALSE)</f>
        <v>-1.14E-2</v>
      </c>
      <c r="AC33" s="6">
        <f>VLOOKUP($A33,Replications!$A:$K,MATCH(LEFT(AC$1,FIND(" ",AC$1)-1),Replications!$1:$1,0),FALSE)</f>
        <v>-3.1099999999999999E-2</v>
      </c>
      <c r="AD33" s="6">
        <f>VLOOKUP($A33,Replications!$A:$K,MATCH(LEFT(AD$1,FIND(" ",AD$1)-1),Replications!$1:$1,0),FALSE)</f>
        <v>-1.1000000000000001E-3</v>
      </c>
      <c r="AE33" s="6">
        <f>VLOOKUP($A33,Replications!$A:$K,MATCH(LEFT(AE$1,FIND(" ",AE$1)-1),Replications!$1:$1,0),FALSE)</f>
        <v>-6.4000000000000003E-3</v>
      </c>
      <c r="AF33" s="6">
        <f>VLOOKUP($A33,Replications!$A:$K,MATCH(LEFT(AF$1,FIND(" ",AF$1)-1),Replications!$1:$1,0),FALSE)</f>
        <v>-1.7600000000000001E-2</v>
      </c>
      <c r="AG33" s="6">
        <f>VLOOKUP($A33,Replications!$A:$K,MATCH(LEFT(AG$1,FIND(" ",AG$1)-1),Replications!$1:$1,0),FALSE)</f>
        <v>-1.0800000000000001E-2</v>
      </c>
      <c r="AH33" s="6">
        <f>VLOOKUP($A33,Replications!$A:$K,MATCH(Funds!AH$1,Replications!$1:$1,0),FALSE)</f>
        <v>-1.66E-2</v>
      </c>
      <c r="AI33" s="6">
        <f>VLOOKUP($A33,Replications!$A:$K,MATCH(LEFT(AI$1,FIND(" ",AI$1)-1),Replications!$1:$1,0),FALSE)</f>
        <v>-1.4171428571428573E-2</v>
      </c>
      <c r="AJ33" s="6">
        <f>VLOOKUP($A33,'Activist Funds'!$A:$Z,MATCH(LEFT(AJ$1,FIND(" ",AJ$1)-1),'Activist Funds'!$1:$1,0),FALSE)</f>
        <v>-3.5000000149010002E-2</v>
      </c>
      <c r="AK33" s="6">
        <f>VLOOKUP($A33,'Activist Funds'!$A:$Z,MATCH(LEFT(AK$1,FIND(" ",AK$1)-1),'Activist Funds'!$1:$1,0),FALSE)</f>
        <v>-1.7500000000000002E-2</v>
      </c>
      <c r="AL33" s="6">
        <f>VLOOKUP($A33,'Activist Funds'!$A:$Z,MATCH(LEFT(AL$1,FIND(" ",AL$1)-1),'Activist Funds'!$1:$1,0),FALSE)</f>
        <v>-2.2700000000000001E-2</v>
      </c>
      <c r="AM33" s="6">
        <f>VLOOKUP($A33,'Activist Funds'!$A:$Z,MATCH(LEFT(AM$1,FIND(" ",AM$1)-1),'Activist Funds'!$1:$1,0),FALSE)</f>
        <v>-1.24E-2</v>
      </c>
      <c r="AN33" s="6">
        <f>VLOOKUP($A33,'Activist Funds'!$A:$Z,MATCH(LEFT(AN$1,FIND(" ",AN$1)-1),'Activist Funds'!$1:$1,0),FALSE)</f>
        <v>1E-3</v>
      </c>
      <c r="AO33" s="6">
        <f>VLOOKUP($A33,'Activist Funds'!$A:$Z,MATCH(LEFT(AO$1,FIND(" ",AO$1)-1),'Activist Funds'!$1:$1,0),FALSE)</f>
        <v>-1.4799E-2</v>
      </c>
      <c r="AP33" s="6">
        <f>VLOOKUP($A33,'Activist Funds'!$A:$Z,MATCH(LEFT(AP$1,FIND(" ",AP$1)-1),'Activist Funds'!$1:$1,0),FALSE)</f>
        <v>-1.2999999999999999E-2</v>
      </c>
      <c r="AQ33" s="6">
        <f t="shared" si="1"/>
        <v>-1.4200000149010003E-2</v>
      </c>
      <c r="AR33" s="6">
        <f t="shared" si="2"/>
        <v>-6.1000000000000013E-3</v>
      </c>
      <c r="AS33" s="6">
        <f t="shared" si="3"/>
        <v>8.3999999999999977E-3</v>
      </c>
      <c r="AT33" s="6">
        <f t="shared" si="4"/>
        <v>-1.1299999999999999E-2</v>
      </c>
      <c r="AU33" s="6">
        <f t="shared" si="5"/>
        <v>7.4000000000000003E-3</v>
      </c>
      <c r="AV33" s="6">
        <f t="shared" si="6"/>
        <v>2.8010000000000014E-3</v>
      </c>
      <c r="AW33" s="6">
        <f t="shared" si="6"/>
        <v>-2.1999999999999988E-3</v>
      </c>
      <c r="AX33" s="6" t="str">
        <f>VLOOKUP($A33,Replications!$A:$KK,MATCH(LEFT(AX$1,FIND(" ",AX$1)-1),Replications!$1:$1,0),FALSE)</f>
        <v>NA</v>
      </c>
      <c r="AY33" s="6" t="e">
        <f>VLOOKUP($A33,'New Manager'!$A:$Y,MATCH(Funds!AY$1,'New Manager'!$1:$1,0),FALSE)</f>
        <v>#N/A</v>
      </c>
      <c r="AZ33" s="6" t="e">
        <f t="shared" si="7"/>
        <v>#N/A</v>
      </c>
      <c r="BA33" s="6">
        <f>VLOOKUP($A33,'[1]Formated Data'!$A:$ZZ,MATCH(BA$1,'[1]Formated Data'!$1:$1,0),FALSE)</f>
        <v>-2.6100000000000002E-2</v>
      </c>
      <c r="BB33" s="6">
        <f>VLOOKUP($A33,'[1]Formated Data'!$A:$ZZ,MATCH(BB$1,'[1]Formated Data'!$1:$1,0),FALSE)</f>
        <v>6.8999999999999999E-3</v>
      </c>
      <c r="BC33" s="6">
        <f>VLOOKUP($A33,'[1]Formated Data'!$A:$ZZ,MATCH(BC$1,'[1]Formated Data'!$1:$1,0),FALSE)</f>
        <v>-1.6999999999999999E-3</v>
      </c>
      <c r="BD33" s="6">
        <f>VLOOKUP($A33,'[1]Formated Data'!$A:$ZZ,MATCH(BD$1,'[1]Formated Data'!$1:$1,0),FALSE)</f>
        <v>-5.8999999999999999E-3</v>
      </c>
      <c r="BE33" s="6">
        <f>VLOOKUP($A33,'[1]Formated Data'!$A:$ZZ,MATCH(BE$1,'[1]Formated Data'!$1:$1,0),FALSE)</f>
        <v>-1.34E-2</v>
      </c>
      <c r="BF33" s="6">
        <f>VLOOKUP($A33,'[1]Formated Data'!$A:$ZZ,MATCH(BF$1,'[1]Formated Data'!$1:$1,0),FALSE)</f>
        <v>-2E-3</v>
      </c>
      <c r="BG33" s="6">
        <f>VLOOKUP($A33,'[1]Formated Data'!$A:$ZZ,MATCH(BG$1,'[1]Formated Data'!$1:$1,0),FALSE)</f>
        <v>-4.7000000000000002E-3</v>
      </c>
      <c r="BH33" s="6">
        <f>VLOOKUP($A33,'[1]Formated Data'!$A:$ZZ,MATCH(BH$1,'[1]Formated Data'!$1:$1,0),FALSE)</f>
        <v>-2.4E-2</v>
      </c>
      <c r="BI33" s="6">
        <f>VLOOKUP($A33,'[1]Formated Data'!$A:$ZZ,MATCH(BI$1,'[1]Formated Data'!$1:$1,0),FALSE)</f>
        <v>-3.5999999999999999E-3</v>
      </c>
      <c r="BJ33" s="6">
        <f>VLOOKUP($A33,'[1]Formated Data'!$A:$ZZ,MATCH(BJ$1,'[1]Formated Data'!$1:$1,0),FALSE)</f>
        <v>-1.2800000000000001E-2</v>
      </c>
      <c r="BK33" s="6">
        <f>VLOOKUP($A33,'[1]Formated Data'!$A:$ZZ,MATCH(BK$1,'[1]Formated Data'!$1:$1,0),FALSE)</f>
        <v>-3.2000000000000002E-3</v>
      </c>
      <c r="BL33" s="6">
        <f>VLOOKUP($A33,'[1]Formated Data'!$A:$ZZ,MATCH(BL$1,'[1]Formated Data'!$1:$1,0),FALSE)</f>
        <v>-1E-3</v>
      </c>
      <c r="BM33" s="6">
        <f>VLOOKUP($A33,'[1]Formated Data'!$A:$ZZ,MATCH(BM$1,'[1]Formated Data'!$1:$1,0),FALSE)</f>
        <v>-1.29E-2</v>
      </c>
      <c r="BN33" s="6">
        <f>VLOOKUP($A33,'[1]Formated Data'!$A:$ZZ,MATCH(BN$1,'[1]Formated Data'!$1:$1,0),FALSE)</f>
        <v>-2.3599999999999999E-2</v>
      </c>
      <c r="BO33" s="6">
        <f>VLOOKUP($A33,'[1]Formated Data'!$A:$ZZ,MATCH(BO$1,'[1]Formated Data'!$1:$1,0),FALSE)</f>
        <v>-1.7500000000000002E-2</v>
      </c>
      <c r="BP33" s="6">
        <f>VLOOKUP($A33,'[1]Formated Data'!$A:$ZZ,MATCH(BP$1,'[1]Formated Data'!$1:$1,0),FALSE)</f>
        <v>-5.4000000000000003E-3</v>
      </c>
      <c r="BQ33" s="6">
        <f>VLOOKUP($A33,'[1]Formated Data'!$A:$ZZ,MATCH(BQ$1,'[1]Formated Data'!$1:$1,0),FALSE)</f>
        <v>5.4999999999999997E-3</v>
      </c>
      <c r="BR33" s="6">
        <f>VLOOKUP($A33,'[1]Formated Data'!$A:$ZZ,MATCH(BR$1,'[1]Formated Data'!$1:$1,0),FALSE)</f>
        <v>-2.64E-2</v>
      </c>
      <c r="BS33" s="6">
        <f>VLOOKUP($A33,'[1]Formated Data'!$A:$ZZ,MATCH(BS$1,'[1]Formated Data'!$1:$1,0),FALSE)</f>
        <v>-2.5100000000000001E-2</v>
      </c>
      <c r="BT33" s="6">
        <f>VLOOKUP($A33,'[1]Formated Data'!$A:$ZZ,MATCH(BT$1,'[1]Formated Data'!$1:$1,0),FALSE)</f>
        <v>5.1000000000000004E-3</v>
      </c>
      <c r="BU33" s="6">
        <f>VLOOKUP($A33,'[1]Formated Data'!$A:$ZZ,MATCH(BU$1,'[1]Formated Data'!$1:$1,0),FALSE)</f>
        <v>-6.8999999999999999E-3</v>
      </c>
      <c r="BV33" s="6">
        <f>VLOOKUP($A33,'[1]Formated Data'!$A:$ZZ,MATCH(BV$1,'[1]Formated Data'!$1:$1,0),FALSE)</f>
        <v>-5.8999999999999999E-3</v>
      </c>
      <c r="BW33" s="6" t="e">
        <f>VLOOKUP($A33,'New Manager'!$A:$B,MATCH(Funds!BW$1,'New Manager'!$1:$1,0),FALSE)</f>
        <v>#N/A</v>
      </c>
      <c r="BX33" s="6">
        <f t="shared" si="8"/>
        <v>-1.3100000000000001E-2</v>
      </c>
      <c r="BY33" s="6">
        <f t="shared" si="9"/>
        <v>-1.0399499999999999E-2</v>
      </c>
      <c r="BZ33" s="6">
        <f>VLOOKUP($A33,Strategy3!$A:$Z,MATCH(Funds!BZ$1,Strategy3!$1:$1,0),FALSE)</f>
        <v>-1.3100000000000001E-2</v>
      </c>
    </row>
    <row r="34" spans="1:78" x14ac:dyDescent="0.25">
      <c r="A34" s="4">
        <f t="shared" si="10"/>
        <v>40694</v>
      </c>
      <c r="D34" s="6">
        <f>VLOOKUP($A34,'Current Portfolio'!$A:$AR,MATCH(Funds!D$1,'Current Portfolio'!$1:$1,0),FALSE)</f>
        <v>-1.6000000000000001E-3</v>
      </c>
      <c r="E34" s="6">
        <f>VLOOKUP($A34,'Current Portfolio'!$A:$AR,MATCH(Funds!E$1,'Current Portfolio'!$1:$1,0),FALSE)</f>
        <v>-8.5000000000000006E-3</v>
      </c>
      <c r="F34" s="6">
        <f>VLOOKUP($A34,'Current Portfolio'!$A:$AR,MATCH(Funds!F$1,'Current Portfolio'!$1:$1,0),FALSE)</f>
        <v>-4.0000000000000002E-4</v>
      </c>
      <c r="G34" s="6">
        <f>VLOOKUP($A34,'Current Portfolio'!$A:$AR,MATCH(Funds!G$1,'Current Portfolio'!$1:$1,0),FALSE)</f>
        <v>9.5999999999999992E-3</v>
      </c>
      <c r="H34" s="6">
        <f>VLOOKUP($A34,'Current Portfolio'!$A:$AR,MATCH(Funds!H$1,'Current Portfolio'!$1:$1,0),FALSE)</f>
        <v>5.1999999999999998E-3</v>
      </c>
      <c r="I34" s="6">
        <f>VLOOKUP($A34,'Current Portfolio'!$A:$AR,MATCH(Funds!I$1,'Current Portfolio'!$1:$1,0),FALSE)</f>
        <v>3.4999999999999996E-3</v>
      </c>
      <c r="J34" s="6">
        <f>VLOOKUP($A34,'Current Portfolio'!$A:$AR,MATCH(Funds!J$1,'Current Portfolio'!$1:$1,0),FALSE)</f>
        <v>-5.6000000000000008E-3</v>
      </c>
      <c r="K34" s="6">
        <f>VLOOKUP($A34,'Current Portfolio'!$A:$AR,MATCH(Funds!K$1,'Current Portfolio'!$1:$1,0),FALSE)</f>
        <v>5.9999999999999995E-4</v>
      </c>
      <c r="L34" s="6">
        <f>VLOOKUP($A34,'Current Portfolio'!$A:$AR,MATCH(Funds!L$1,'Current Portfolio'!$1:$1,0),FALSE)</f>
        <v>3.0999999999999999E-3</v>
      </c>
      <c r="M34" s="6">
        <f>VLOOKUP($A34,'Current Portfolio'!$A:$AR,MATCH(Funds!M$1,'Current Portfolio'!$1:$1,0),FALSE)</f>
        <v>1.7000000000000001E-3</v>
      </c>
      <c r="N34" s="6">
        <f>VLOOKUP($A34,'Current Portfolio'!$A:$AR,MATCH(Funds!N$1,'Current Portfolio'!$1:$1,0),FALSE)</f>
        <v>1.2999999999999999E-3</v>
      </c>
      <c r="O34" s="6">
        <f>VLOOKUP($A34,'Current Portfolio'!$A:$AR,MATCH(Funds!O$1,'Current Portfolio'!$1:$1,0),FALSE)</f>
        <v>3.0000000000000001E-3</v>
      </c>
      <c r="P34" s="6">
        <f>VLOOKUP($A34,'Current Portfolio'!$A:$AR,MATCH(Funds!P$1,'Current Portfolio'!$1:$1,0),FALSE)</f>
        <v>1.5E-3</v>
      </c>
      <c r="Q34" s="6">
        <f>VLOOKUP($A34,'Current Portfolio'!$A:$AR,MATCH(Funds!Q$1,'Current Portfolio'!$1:$1,0),FALSE)</f>
        <v>-9.300000000000001E-3</v>
      </c>
      <c r="R34" s="6">
        <f>VLOOKUP($A34,'Current Portfolio'!$A:$AR,MATCH(Funds!R$1,'Current Portfolio'!$1:$1,0),FALSE)</f>
        <v>-2.1600000000000001E-2</v>
      </c>
      <c r="S34" s="6">
        <f>VLOOKUP($A34,'Current Portfolio'!$A:$AR,MATCH(Funds!S$1,'Current Portfolio'!$1:$1,0),FALSE)</f>
        <v>0</v>
      </c>
      <c r="T34" s="6">
        <f>VLOOKUP($A34,'Current Portfolio'!$A:$AR,MATCH(Funds!T$1,'Current Portfolio'!$1:$1,0),FALSE)</f>
        <v>-9.0000000000000011E-3</v>
      </c>
      <c r="U34" s="6">
        <f>VLOOKUP($A34,'Current Portfolio'!$A:$AR,MATCH(Funds!U$1,'Current Portfolio'!$1:$1,0),FALSE)</f>
        <v>7.1999999999999998E-3</v>
      </c>
      <c r="V34" s="6">
        <f>VLOOKUP($A34,'Current Portfolio'!$A:$AR,MATCH(Funds!V$1,'Current Portfolio'!$1:$1,0),FALSE)</f>
        <v>-7.4000000000000003E-3</v>
      </c>
      <c r="W34" s="6">
        <f>VLOOKUP($A34,'Current Portfolio'!$A:$AR,MATCH(Funds!W$1,'Current Portfolio'!$1:$1,0),FALSE)</f>
        <v>-1.04E-2</v>
      </c>
      <c r="X34" s="6">
        <f>VLOOKUP($A34,'Current Portfolio'!$A:$AR,MATCH(Funds!X$1,'Current Portfolio'!$1:$1,0),FALSE)</f>
        <v>5.0000000000000001E-4</v>
      </c>
      <c r="Y34" s="6">
        <f>VLOOKUP(A34,[2]Returns!$A:$B,2,FALSE)</f>
        <v>6.4000000000000003E-3</v>
      </c>
      <c r="Z34" s="6">
        <f>VLOOKUP($A34,[2]Returns!$A:$J,9,FALSE)/100</f>
        <v>6.4000000000000003E-3</v>
      </c>
      <c r="AA34" s="6">
        <f>VLOOKUP($A34,Replications!$A:$K,MATCH(LEFT(AA$1,FIND(" ",AA$1)-1),Replications!$1:$1,0),FALSE)</f>
        <v>-2.06E-2</v>
      </c>
      <c r="AB34" s="6">
        <f>VLOOKUP($A34,Replications!$A:$K,MATCH(LEFT(AB$1,FIND(" ",AB$1)-1),Replications!$1:$1,0),FALSE)</f>
        <v>-2.24E-2</v>
      </c>
      <c r="AC34" s="6">
        <f>VLOOKUP($A34,Replications!$A:$K,MATCH(LEFT(AC$1,FIND(" ",AC$1)-1),Replications!$1:$1,0),FALSE)</f>
        <v>-1.2200000000000001E-2</v>
      </c>
      <c r="AD34" s="6">
        <f>VLOOKUP($A34,Replications!$A:$K,MATCH(LEFT(AD$1,FIND(" ",AD$1)-1),Replications!$1:$1,0),FALSE)</f>
        <v>-7.1999999999999998E-3</v>
      </c>
      <c r="AE34" s="6">
        <f>VLOOKUP($A34,Replications!$A:$K,MATCH(LEFT(AE$1,FIND(" ",AE$1)-1),Replications!$1:$1,0),FALSE)</f>
        <v>2.2800000000000001E-2</v>
      </c>
      <c r="AF34" s="6">
        <f>VLOOKUP($A34,Replications!$A:$K,MATCH(LEFT(AF$1,FIND(" ",AF$1)-1),Replications!$1:$1,0),FALSE)</f>
        <v>-2.5000000000000001E-3</v>
      </c>
      <c r="AG34" s="6">
        <f>VLOOKUP($A34,Replications!$A:$K,MATCH(LEFT(AG$1,FIND(" ",AG$1)-1),Replications!$1:$1,0),FALSE)</f>
        <v>8.0000000000000002E-3</v>
      </c>
      <c r="AH34" s="6">
        <f>VLOOKUP($A34,Replications!$A:$K,MATCH(Funds!AH$1,Replications!$1:$1,0),FALSE)</f>
        <v>-1.1299999999999999E-2</v>
      </c>
      <c r="AI34" s="6">
        <f>VLOOKUP($A34,Replications!$A:$K,MATCH(LEFT(AI$1,FIND(" ",AI$1)-1),Replications!$1:$1,0),FALSE)</f>
        <v>-4.8714285714285708E-3</v>
      </c>
      <c r="AJ34" s="6">
        <f>VLOOKUP($A34,'Activist Funds'!$A:$Z,MATCH(LEFT(AJ$1,FIND(" ",AJ$1)-1),'Activist Funds'!$1:$1,0),FALSE)</f>
        <v>-4.9999998882400004E-3</v>
      </c>
      <c r="AK34" s="6">
        <f>VLOOKUP($A34,'Activist Funds'!$A:$Z,MATCH(LEFT(AK$1,FIND(" ",AK$1)-1),'Activist Funds'!$1:$1,0),FALSE)</f>
        <v>-9.2999999999999992E-3</v>
      </c>
      <c r="AL34" s="6">
        <f>VLOOKUP($A34,'Activist Funds'!$A:$Z,MATCH(LEFT(AL$1,FIND(" ",AL$1)-1),'Activist Funds'!$1:$1,0),FALSE)</f>
        <v>-6.0000000000000001E-3</v>
      </c>
      <c r="AM34" s="6">
        <f>VLOOKUP($A34,'Activist Funds'!$A:$Z,MATCH(LEFT(AM$1,FIND(" ",AM$1)-1),'Activist Funds'!$1:$1,0),FALSE)</f>
        <v>7.3000000000000001E-3</v>
      </c>
      <c r="AN34" s="6">
        <f>VLOOKUP($A34,'Activist Funds'!$A:$Z,MATCH(LEFT(AN$1,FIND(" ",AN$1)-1),'Activist Funds'!$1:$1,0),FALSE)</f>
        <v>3.3000000000000002E-2</v>
      </c>
      <c r="AO34" s="6">
        <f>VLOOKUP($A34,'Activist Funds'!$A:$Z,MATCH(LEFT(AO$1,FIND(" ",AO$1)-1),'Activist Funds'!$1:$1,0),FALSE)</f>
        <v>3.7127E-2</v>
      </c>
      <c r="AP34" s="6">
        <f>VLOOKUP($A34,'Activist Funds'!$A:$Z,MATCH(LEFT(AP$1,FIND(" ",AP$1)-1),'Activist Funds'!$1:$1,0),FALSE)</f>
        <v>3.8999999999999998E-3</v>
      </c>
      <c r="AQ34" s="6">
        <f t="shared" si="1"/>
        <v>1.560000011176E-2</v>
      </c>
      <c r="AR34" s="6">
        <f t="shared" si="2"/>
        <v>1.3100000000000001E-2</v>
      </c>
      <c r="AS34" s="6">
        <f t="shared" si="3"/>
        <v>6.2000000000000006E-3</v>
      </c>
      <c r="AT34" s="6">
        <f t="shared" si="4"/>
        <v>1.4499999999999999E-2</v>
      </c>
      <c r="AU34" s="6">
        <f t="shared" si="5"/>
        <v>1.0200000000000001E-2</v>
      </c>
      <c r="AV34" s="6">
        <f t="shared" si="6"/>
        <v>3.9627000000000002E-2</v>
      </c>
      <c r="AW34" s="6">
        <f t="shared" si="6"/>
        <v>-4.1000000000000003E-3</v>
      </c>
      <c r="AX34" s="6" t="str">
        <f>VLOOKUP($A34,Replications!$A:$KK,MATCH(LEFT(AX$1,FIND(" ",AX$1)-1),Replications!$1:$1,0),FALSE)</f>
        <v>NA</v>
      </c>
      <c r="AY34" s="6" t="e">
        <f>VLOOKUP($A34,'New Manager'!$A:$Y,MATCH(Funds!AY$1,'New Manager'!$1:$1,0),FALSE)</f>
        <v>#N/A</v>
      </c>
      <c r="AZ34" s="6" t="e">
        <f t="shared" si="7"/>
        <v>#N/A</v>
      </c>
      <c r="BA34" s="6">
        <f>VLOOKUP($A34,'[1]Formated Data'!$A:$ZZ,MATCH(BA$1,'[1]Formated Data'!$1:$1,0),FALSE)</f>
        <v>5.9999999999999995E-4</v>
      </c>
      <c r="BB34" s="6">
        <f>VLOOKUP($A34,'[1]Formated Data'!$A:$ZZ,MATCH(BB$1,'[1]Formated Data'!$1:$1,0),FALSE)</f>
        <v>9.5999999999999992E-3</v>
      </c>
      <c r="BC34" s="6">
        <f>VLOOKUP($A34,'[1]Formated Data'!$A:$ZZ,MATCH(BC$1,'[1]Formated Data'!$1:$1,0),FALSE)</f>
        <v>5.0000000000000001E-4</v>
      </c>
      <c r="BD34" s="6">
        <f>VLOOKUP($A34,'[1]Formated Data'!$A:$ZZ,MATCH(BD$1,'[1]Formated Data'!$1:$1,0),FALSE)</f>
        <v>1.6999999999999999E-3</v>
      </c>
      <c r="BE34" s="6">
        <f>VLOOKUP($A34,'[1]Formated Data'!$A:$ZZ,MATCH(BE$1,'[1]Formated Data'!$1:$1,0),FALSE)</f>
        <v>-7.4000000000000003E-3</v>
      </c>
      <c r="BF34" s="6">
        <f>VLOOKUP($A34,'[1]Formated Data'!$A:$ZZ,MATCH(BF$1,'[1]Formated Data'!$1:$1,0),FALSE)</f>
        <v>0</v>
      </c>
      <c r="BG34" s="6">
        <f>VLOOKUP($A34,'[1]Formated Data'!$A:$ZZ,MATCH(BG$1,'[1]Formated Data'!$1:$1,0),FALSE)</f>
        <v>7.1999999999999998E-3</v>
      </c>
      <c r="BH34" s="6">
        <f>VLOOKUP($A34,'[1]Formated Data'!$A:$ZZ,MATCH(BH$1,'[1]Formated Data'!$1:$1,0),FALSE)</f>
        <v>-8.9999999999999993E-3</v>
      </c>
      <c r="BI34" s="6">
        <f>VLOOKUP($A34,'[1]Formated Data'!$A:$ZZ,MATCH(BI$1,'[1]Formated Data'!$1:$1,0),FALSE)</f>
        <v>-1.04E-2</v>
      </c>
      <c r="BJ34" s="6">
        <f>VLOOKUP($A34,'[1]Formated Data'!$A:$ZZ,MATCH(BJ$1,'[1]Formated Data'!$1:$1,0),FALSE)</f>
        <v>1.5E-3</v>
      </c>
      <c r="BK34" s="6">
        <f>VLOOKUP($A34,'[1]Formated Data'!$A:$ZZ,MATCH(BK$1,'[1]Formated Data'!$1:$1,0),FALSE)</f>
        <v>1.2999999999999999E-3</v>
      </c>
      <c r="BL34" s="6">
        <f>VLOOKUP($A34,'[1]Formated Data'!$A:$ZZ,MATCH(BL$1,'[1]Formated Data'!$1:$1,0),FALSE)</f>
        <v>3.0000000000000001E-3</v>
      </c>
      <c r="BM34" s="6">
        <f>VLOOKUP($A34,'[1]Formated Data'!$A:$ZZ,MATCH(BM$1,'[1]Formated Data'!$1:$1,0),FALSE)</f>
        <v>-8.5000000000000006E-3</v>
      </c>
      <c r="BN34" s="6">
        <f>VLOOKUP($A34,'[1]Formated Data'!$A:$ZZ,MATCH(BN$1,'[1]Formated Data'!$1:$1,0),FALSE)</f>
        <v>-1.6000000000000001E-3</v>
      </c>
      <c r="BO34" s="6">
        <f>VLOOKUP($A34,'[1]Formated Data'!$A:$ZZ,MATCH(BO$1,'[1]Formated Data'!$1:$1,0),FALSE)</f>
        <v>-9.2999999999999992E-3</v>
      </c>
      <c r="BP34" s="6">
        <f>VLOOKUP($A34,'[1]Formated Data'!$A:$ZZ,MATCH(BP$1,'[1]Formated Data'!$1:$1,0),FALSE)</f>
        <v>5.1999999999999998E-3</v>
      </c>
      <c r="BQ34" s="6">
        <f>VLOOKUP($A34,'[1]Formated Data'!$A:$ZZ,MATCH(BQ$1,'[1]Formated Data'!$1:$1,0),FALSE)</f>
        <v>3.5000000000000001E-3</v>
      </c>
      <c r="BR34" s="6">
        <f>VLOOKUP($A34,'[1]Formated Data'!$A:$ZZ,MATCH(BR$1,'[1]Formated Data'!$1:$1,0),FALSE)</f>
        <v>-6.7999999999999996E-3</v>
      </c>
      <c r="BS34" s="6">
        <f>VLOOKUP($A34,'[1]Formated Data'!$A:$ZZ,MATCH(BS$1,'[1]Formated Data'!$1:$1,0),FALSE)</f>
        <v>-2.1600000000000001E-2</v>
      </c>
      <c r="BT34" s="6">
        <f>VLOOKUP($A34,'[1]Formated Data'!$A:$ZZ,MATCH(BT$1,'[1]Formated Data'!$1:$1,0),FALSE)</f>
        <v>3.0999999999999999E-3</v>
      </c>
      <c r="BU34" s="6">
        <f>VLOOKUP($A34,'[1]Formated Data'!$A:$ZZ,MATCH(BU$1,'[1]Formated Data'!$1:$1,0),FALSE)</f>
        <v>-4.7999999999999996E-3</v>
      </c>
      <c r="BV34" s="6">
        <f>VLOOKUP($A34,'[1]Formated Data'!$A:$ZZ,MATCH(BV$1,'[1]Formated Data'!$1:$1,0),FALSE)</f>
        <v>-5.0000000000000001E-4</v>
      </c>
      <c r="BW34" s="6" t="e">
        <f>VLOOKUP($A34,'New Manager'!$A:$B,MATCH(Funds!BW$1,'New Manager'!$1:$1,0),FALSE)</f>
        <v>#N/A</v>
      </c>
      <c r="BX34" s="6">
        <f t="shared" si="8"/>
        <v>6.4500000000000009E-3</v>
      </c>
      <c r="BY34" s="6">
        <f t="shared" si="9"/>
        <v>2.7788499999999997E-2</v>
      </c>
      <c r="BZ34" s="6">
        <f>VLOOKUP($A34,Strategy3!$A:$Z,MATCH(Funds!BZ$1,Strategy3!$1:$1,0),FALSE)</f>
        <v>6.1000000000000004E-3</v>
      </c>
    </row>
    <row r="35" spans="1:78" x14ac:dyDescent="0.25">
      <c r="A35" s="4">
        <f t="shared" si="10"/>
        <v>40663</v>
      </c>
      <c r="D35" s="6">
        <f>VLOOKUP($A35,'Current Portfolio'!$A:$AR,MATCH(Funds!D$1,'Current Portfolio'!$1:$1,0),FALSE)</f>
        <v>1.67E-2</v>
      </c>
      <c r="E35" s="6">
        <f>VLOOKUP($A35,'Current Portfolio'!$A:$AR,MATCH(Funds!E$1,'Current Portfolio'!$1:$1,0),FALSE)</f>
        <v>-2.9999999999999997E-4</v>
      </c>
      <c r="F35" s="6">
        <f>VLOOKUP($A35,'Current Portfolio'!$A:$AR,MATCH(Funds!F$1,'Current Portfolio'!$1:$1,0),FALSE)</f>
        <v>7.3000000000000001E-3</v>
      </c>
      <c r="G35" s="6">
        <f>VLOOKUP($A35,'Current Portfolio'!$A:$AR,MATCH(Funds!G$1,'Current Portfolio'!$1:$1,0),FALSE)</f>
        <v>5.1000000000000004E-3</v>
      </c>
      <c r="H35" s="6">
        <f>VLOOKUP($A35,'Current Portfolio'!$A:$AR,MATCH(Funds!H$1,'Current Portfolio'!$1:$1,0),FALSE)</f>
        <v>4.8999999999999998E-3</v>
      </c>
      <c r="I35" s="6">
        <f>VLOOKUP($A35,'Current Portfolio'!$A:$AR,MATCH(Funds!I$1,'Current Portfolio'!$1:$1,0),FALSE)</f>
        <v>-8.9999999999999998E-4</v>
      </c>
      <c r="J35" s="6">
        <f>VLOOKUP($A35,'Current Portfolio'!$A:$AR,MATCH(Funds!J$1,'Current Portfolio'!$1:$1,0),FALSE)</f>
        <v>9.3999999999999986E-3</v>
      </c>
      <c r="K35" s="6">
        <f>VLOOKUP($A35,'Current Portfolio'!$A:$AR,MATCH(Funds!K$1,'Current Portfolio'!$1:$1,0),FALSE)</f>
        <v>1.1200000000000002E-2</v>
      </c>
      <c r="L35" s="6">
        <f>VLOOKUP($A35,'Current Portfolio'!$A:$AR,MATCH(Funds!L$1,'Current Portfolio'!$1:$1,0),FALSE)</f>
        <v>-8.0000000000000004E-4</v>
      </c>
      <c r="M35" s="6">
        <f>VLOOKUP($A35,'Current Portfolio'!$A:$AR,MATCH(Funds!M$1,'Current Portfolio'!$1:$1,0),FALSE)</f>
        <v>6.0000000000000001E-3</v>
      </c>
      <c r="N35" s="6">
        <f>VLOOKUP($A35,'Current Portfolio'!$A:$AR,MATCH(Funds!N$1,'Current Portfolio'!$1:$1,0),FALSE)</f>
        <v>6.1999999999999998E-3</v>
      </c>
      <c r="O35" s="6">
        <f>VLOOKUP($A35,'Current Portfolio'!$A:$AR,MATCH(Funds!O$1,'Current Portfolio'!$1:$1,0),FALSE)</f>
        <v>0.01</v>
      </c>
      <c r="P35" s="6">
        <f>VLOOKUP($A35,'Current Portfolio'!$A:$AR,MATCH(Funds!P$1,'Current Portfolio'!$1:$1,0),FALSE)</f>
        <v>3.5099999999999999E-2</v>
      </c>
      <c r="Q35" s="6">
        <f>VLOOKUP($A35,'Current Portfolio'!$A:$AR,MATCH(Funds!Q$1,'Current Portfolio'!$1:$1,0),FALSE)</f>
        <v>2.06E-2</v>
      </c>
      <c r="R35" s="6">
        <f>VLOOKUP($A35,'Current Portfolio'!$A:$AR,MATCH(Funds!R$1,'Current Portfolio'!$1:$1,0),FALSE)</f>
        <v>0.03</v>
      </c>
      <c r="S35" s="6">
        <f>VLOOKUP($A35,'Current Portfolio'!$A:$AR,MATCH(Funds!S$1,'Current Portfolio'!$1:$1,0),FALSE)</f>
        <v>1.46E-2</v>
      </c>
      <c r="T35" s="6">
        <f>VLOOKUP($A35,'Current Portfolio'!$A:$AR,MATCH(Funds!T$1,'Current Portfolio'!$1:$1,0),FALSE)</f>
        <v>1.2E-2</v>
      </c>
      <c r="U35" s="6">
        <f>VLOOKUP($A35,'Current Portfolio'!$A:$AR,MATCH(Funds!U$1,'Current Portfolio'!$1:$1,0),FALSE)</f>
        <v>1.11E-2</v>
      </c>
      <c r="V35" s="6">
        <f>VLOOKUP($A35,'Current Portfolio'!$A:$AR,MATCH(Funds!V$1,'Current Portfolio'!$1:$1,0),FALSE)</f>
        <v>1.0800000000000001E-2</v>
      </c>
      <c r="W35" s="6">
        <f>VLOOKUP($A35,'Current Portfolio'!$A:$AR,MATCH(Funds!W$1,'Current Portfolio'!$1:$1,0),FALSE)</f>
        <v>1.1399999999999999E-2</v>
      </c>
      <c r="X35" s="6">
        <f>VLOOKUP($A35,'Current Portfolio'!$A:$AR,MATCH(Funds!X$1,'Current Portfolio'!$1:$1,0),FALSE)</f>
        <v>7.4000000000000003E-3</v>
      </c>
      <c r="Y35" s="6">
        <f>VLOOKUP(A35,[2]Returns!$A:$B,2,FALSE)</f>
        <v>2.7099999999999999E-2</v>
      </c>
      <c r="Z35" s="6">
        <f>VLOOKUP($A35,[2]Returns!$A:$J,9,FALSE)/100</f>
        <v>2.5600000000000001E-2</v>
      </c>
      <c r="AA35" s="6">
        <f>VLOOKUP($A35,Replications!$A:$K,MATCH(LEFT(AA$1,FIND(" ",AA$1)-1),Replications!$1:$1,0),FALSE)</f>
        <v>4.8899999999999999E-2</v>
      </c>
      <c r="AB35" s="6">
        <f>VLOOKUP($A35,Replications!$A:$K,MATCH(LEFT(AB$1,FIND(" ",AB$1)-1),Replications!$1:$1,0),FALSE)</f>
        <v>5.1900000000000002E-2</v>
      </c>
      <c r="AC35" s="6">
        <f>VLOOKUP($A35,Replications!$A:$K,MATCH(LEFT(AC$1,FIND(" ",AC$1)-1),Replications!$1:$1,0),FALSE)</f>
        <v>6.4500000000000002E-2</v>
      </c>
      <c r="AD35" s="6">
        <f>VLOOKUP($A35,Replications!$A:$K,MATCH(LEFT(AD$1,FIND(" ",AD$1)-1),Replications!$1:$1,0),FALSE)</f>
        <v>4.7300000000000002E-2</v>
      </c>
      <c r="AE35" s="6">
        <f>VLOOKUP($A35,Replications!$A:$K,MATCH(LEFT(AE$1,FIND(" ",AE$1)-1),Replications!$1:$1,0),FALSE)</f>
        <v>4.4600000000000001E-2</v>
      </c>
      <c r="AF35" s="6">
        <f>VLOOKUP($A35,Replications!$A:$K,MATCH(LEFT(AF$1,FIND(" ",AF$1)-1),Replications!$1:$1,0),FALSE)</f>
        <v>5.1400000000000001E-2</v>
      </c>
      <c r="AG35" s="6">
        <f>VLOOKUP($A35,Replications!$A:$K,MATCH(LEFT(AG$1,FIND(" ",AG$1)-1),Replications!$1:$1,0),FALSE)</f>
        <v>3.5900000000000001E-2</v>
      </c>
      <c r="AH35" s="6">
        <f>VLOOKUP($A35,Replications!$A:$K,MATCH(Funds!AH$1,Replications!$1:$1,0),FALSE)</f>
        <v>2.9700000000000001E-2</v>
      </c>
      <c r="AI35" s="6">
        <f>VLOOKUP($A35,Replications!$A:$K,MATCH(LEFT(AI$1,FIND(" ",AI$1)-1),Replications!$1:$1,0),FALSE)</f>
        <v>4.921428571428571E-2</v>
      </c>
      <c r="AJ35" s="6">
        <f>VLOOKUP($A35,'Activist Funds'!$A:$Z,MATCH(LEFT(AJ$1,FIND(" ",AJ$1)-1),'Activist Funds'!$1:$1,0),FALSE)</f>
        <v>1.200000010431E-2</v>
      </c>
      <c r="AK35" s="6">
        <f>VLOOKUP($A35,'Activist Funds'!$A:$Z,MATCH(LEFT(AK$1,FIND(" ",AK$1)-1),'Activist Funds'!$1:$1,0),FALSE)</f>
        <v>2.06E-2</v>
      </c>
      <c r="AL35" s="6">
        <f>VLOOKUP($A35,'Activist Funds'!$A:$Z,MATCH(LEFT(AL$1,FIND(" ",AL$1)-1),'Activist Funds'!$1:$1,0),FALSE)</f>
        <v>5.9200000000000003E-2</v>
      </c>
      <c r="AM35" s="6">
        <f>VLOOKUP($A35,'Activist Funds'!$A:$Z,MATCH(LEFT(AM$1,FIND(" ",AM$1)-1),'Activist Funds'!$1:$1,0),FALSE)</f>
        <v>5.2400000000000002E-2</v>
      </c>
      <c r="AN35" s="6">
        <f>VLOOKUP($A35,'Activist Funds'!$A:$Z,MATCH(LEFT(AN$1,FIND(" ",AN$1)-1),'Activist Funds'!$1:$1,0),FALSE)</f>
        <v>0.03</v>
      </c>
      <c r="AO35" s="6">
        <f>VLOOKUP($A35,'Activist Funds'!$A:$Z,MATCH(LEFT(AO$1,FIND(" ",AO$1)-1),'Activist Funds'!$1:$1,0),FALSE)</f>
        <v>4.8856999999999998E-2</v>
      </c>
      <c r="AP35" s="6">
        <f>VLOOKUP($A35,'Activist Funds'!$A:$Z,MATCH(LEFT(AP$1,FIND(" ",AP$1)-1),'Activist Funds'!$1:$1,0),FALSE)</f>
        <v>1.01E-2</v>
      </c>
      <c r="AQ35" s="6">
        <f t="shared" si="1"/>
        <v>-3.6899999895689997E-2</v>
      </c>
      <c r="AR35" s="6">
        <f t="shared" si="2"/>
        <v>-3.1300000000000001E-2</v>
      </c>
      <c r="AS35" s="6">
        <f t="shared" si="3"/>
        <v>-5.2999999999999992E-3</v>
      </c>
      <c r="AT35" s="6">
        <f t="shared" si="4"/>
        <v>5.1000000000000004E-3</v>
      </c>
      <c r="AU35" s="6">
        <f t="shared" si="5"/>
        <v>-1.4600000000000002E-2</v>
      </c>
      <c r="AV35" s="6">
        <f t="shared" si="6"/>
        <v>-2.5430000000000036E-3</v>
      </c>
      <c r="AW35" s="6">
        <f t="shared" si="6"/>
        <v>-2.5800000000000003E-2</v>
      </c>
      <c r="AX35" s="6" t="str">
        <f>VLOOKUP($A35,Replications!$A:$KK,MATCH(LEFT(AX$1,FIND(" ",AX$1)-1),Replications!$1:$1,0),FALSE)</f>
        <v>NA</v>
      </c>
      <c r="AY35" s="6" t="e">
        <f>VLOOKUP($A35,'New Manager'!$A:$Y,MATCH(Funds!AY$1,'New Manager'!$1:$1,0),FALSE)</f>
        <v>#N/A</v>
      </c>
      <c r="AZ35" s="6" t="e">
        <f t="shared" si="7"/>
        <v>#N/A</v>
      </c>
      <c r="BA35" s="6">
        <f>VLOOKUP($A35,'[1]Formated Data'!$A:$ZZ,MATCH(BA$1,'[1]Formated Data'!$1:$1,0),FALSE)</f>
        <v>1.12E-2</v>
      </c>
      <c r="BB35" s="6">
        <f>VLOOKUP($A35,'[1]Formated Data'!$A:$ZZ,MATCH(BB$1,'[1]Formated Data'!$1:$1,0),FALSE)</f>
        <v>5.1000000000000004E-3</v>
      </c>
      <c r="BC35" s="6">
        <f>VLOOKUP($A35,'[1]Formated Data'!$A:$ZZ,MATCH(BC$1,'[1]Formated Data'!$1:$1,0),FALSE)</f>
        <v>7.4000000000000003E-3</v>
      </c>
      <c r="BD35" s="6">
        <f>VLOOKUP($A35,'[1]Formated Data'!$A:$ZZ,MATCH(BD$1,'[1]Formated Data'!$1:$1,0),FALSE)</f>
        <v>6.0000000000000001E-3</v>
      </c>
      <c r="BE35" s="6">
        <f>VLOOKUP($A35,'[1]Formated Data'!$A:$ZZ,MATCH(BE$1,'[1]Formated Data'!$1:$1,0),FALSE)</f>
        <v>1.0800000000000001E-2</v>
      </c>
      <c r="BF35" s="6">
        <f>VLOOKUP($A35,'[1]Formated Data'!$A:$ZZ,MATCH(BF$1,'[1]Formated Data'!$1:$1,0),FALSE)</f>
        <v>1.46E-2</v>
      </c>
      <c r="BG35" s="6">
        <f>VLOOKUP($A35,'[1]Formated Data'!$A:$ZZ,MATCH(BG$1,'[1]Formated Data'!$1:$1,0),FALSE)</f>
        <v>1.11E-2</v>
      </c>
      <c r="BH35" s="6">
        <f>VLOOKUP($A35,'[1]Formated Data'!$A:$ZZ,MATCH(BH$1,'[1]Formated Data'!$1:$1,0),FALSE)</f>
        <v>1.2E-2</v>
      </c>
      <c r="BI35" s="6">
        <f>VLOOKUP($A35,'[1]Formated Data'!$A:$ZZ,MATCH(BI$1,'[1]Formated Data'!$1:$1,0),FALSE)</f>
        <v>1.14E-2</v>
      </c>
      <c r="BJ35" s="6">
        <f>VLOOKUP($A35,'[1]Formated Data'!$A:$ZZ,MATCH(BJ$1,'[1]Formated Data'!$1:$1,0),FALSE)</f>
        <v>3.5099999999999999E-2</v>
      </c>
      <c r="BK35" s="6">
        <f>VLOOKUP($A35,'[1]Formated Data'!$A:$ZZ,MATCH(BK$1,'[1]Formated Data'!$1:$1,0),FALSE)</f>
        <v>6.1999999999999998E-3</v>
      </c>
      <c r="BL35" s="6">
        <f>VLOOKUP($A35,'[1]Formated Data'!$A:$ZZ,MATCH(BL$1,'[1]Formated Data'!$1:$1,0),FALSE)</f>
        <v>0.01</v>
      </c>
      <c r="BM35" s="6">
        <f>VLOOKUP($A35,'[1]Formated Data'!$A:$ZZ,MATCH(BM$1,'[1]Formated Data'!$1:$1,0),FALSE)</f>
        <v>-2.9999999999999997E-4</v>
      </c>
      <c r="BN35" s="6">
        <f>VLOOKUP($A35,'[1]Formated Data'!$A:$ZZ,MATCH(BN$1,'[1]Formated Data'!$1:$1,0),FALSE)</f>
        <v>1.67E-2</v>
      </c>
      <c r="BO35" s="6">
        <f>VLOOKUP($A35,'[1]Formated Data'!$A:$ZZ,MATCH(BO$1,'[1]Formated Data'!$1:$1,0),FALSE)</f>
        <v>2.06E-2</v>
      </c>
      <c r="BP35" s="6">
        <f>VLOOKUP($A35,'[1]Formated Data'!$A:$ZZ,MATCH(BP$1,'[1]Formated Data'!$1:$1,0),FALSE)</f>
        <v>4.8999999999999998E-3</v>
      </c>
      <c r="BQ35" s="6">
        <f>VLOOKUP($A35,'[1]Formated Data'!$A:$ZZ,MATCH(BQ$1,'[1]Formated Data'!$1:$1,0),FALSE)</f>
        <v>-8.9999999999999998E-4</v>
      </c>
      <c r="BR35" s="6">
        <f>VLOOKUP($A35,'[1]Formated Data'!$A:$ZZ,MATCH(BR$1,'[1]Formated Data'!$1:$1,0),FALSE)</f>
        <v>5.1999999999999998E-2</v>
      </c>
      <c r="BS35" s="6">
        <f>VLOOKUP($A35,'[1]Formated Data'!$A:$ZZ,MATCH(BS$1,'[1]Formated Data'!$1:$1,0),FALSE)</f>
        <v>0.03</v>
      </c>
      <c r="BT35" s="6">
        <f>VLOOKUP($A35,'[1]Formated Data'!$A:$ZZ,MATCH(BT$1,'[1]Formated Data'!$1:$1,0),FALSE)</f>
        <v>-8.0000000000000004E-4</v>
      </c>
      <c r="BU35" s="6">
        <f>VLOOKUP($A35,'[1]Formated Data'!$A:$ZZ,MATCH(BU$1,'[1]Formated Data'!$1:$1,0),FALSE)</f>
        <v>9.7999999999999997E-3</v>
      </c>
      <c r="BV35" s="6">
        <f>VLOOKUP($A35,'[1]Formated Data'!$A:$ZZ,MATCH(BV$1,'[1]Formated Data'!$1:$1,0),FALSE)</f>
        <v>7.6E-3</v>
      </c>
      <c r="BW35" s="6" t="e">
        <f>VLOOKUP($A35,'New Manager'!$A:$B,MATCH(Funds!BW$1,'New Manager'!$1:$1,0),FALSE)</f>
        <v>#N/A</v>
      </c>
      <c r="BX35" s="6">
        <f t="shared" si="8"/>
        <v>4.5825000000000005E-2</v>
      </c>
      <c r="BY35" s="6">
        <f t="shared" si="9"/>
        <v>3.4453499999999998E-2</v>
      </c>
      <c r="BZ35" s="6">
        <f>VLOOKUP($A35,Strategy3!$A:$Z,MATCH(Funds!BZ$1,Strategy3!$1:$1,0),FALSE)</f>
        <v>4.5900000000000003E-2</v>
      </c>
    </row>
    <row r="36" spans="1:78" x14ac:dyDescent="0.25">
      <c r="A36" s="4">
        <f t="shared" si="10"/>
        <v>40633</v>
      </c>
      <c r="D36" s="6">
        <f>VLOOKUP($A36,'Current Portfolio'!$A:$AR,MATCH(Funds!D$1,'Current Portfolio'!$1:$1,0),FALSE)</f>
        <v>5.1999999999999998E-3</v>
      </c>
      <c r="E36" s="6">
        <f>VLOOKUP($A36,'Current Portfolio'!$A:$AR,MATCH(Funds!E$1,'Current Portfolio'!$1:$1,0),FALSE)</f>
        <v>1E-4</v>
      </c>
      <c r="F36" s="6">
        <f>VLOOKUP($A36,'Current Portfolio'!$A:$AR,MATCH(Funds!F$1,'Current Portfolio'!$1:$1,0),FALSE)</f>
        <v>4.7999999999999996E-3</v>
      </c>
      <c r="G36" s="6">
        <f>VLOOKUP($A36,'Current Portfolio'!$A:$AR,MATCH(Funds!G$1,'Current Portfolio'!$1:$1,0),FALSE)</f>
        <v>1.1000000000000001E-3</v>
      </c>
      <c r="H36" s="6">
        <f>VLOOKUP($A36,'Current Portfolio'!$A:$AR,MATCH(Funds!H$1,'Current Portfolio'!$1:$1,0),FALSE)</f>
        <v>6.9999999999999993E-3</v>
      </c>
      <c r="I36" s="6">
        <f>VLOOKUP($A36,'Current Portfolio'!$A:$AR,MATCH(Funds!I$1,'Current Portfolio'!$1:$1,0),FALSE)</f>
        <v>-2.3999999999999998E-3</v>
      </c>
      <c r="J36" s="6">
        <f>VLOOKUP($A36,'Current Portfolio'!$A:$AR,MATCH(Funds!J$1,'Current Portfolio'!$1:$1,0),FALSE)</f>
        <v>1.6000000000000001E-3</v>
      </c>
      <c r="K36" s="6">
        <f>VLOOKUP($A36,'Current Portfolio'!$A:$AR,MATCH(Funds!K$1,'Current Portfolio'!$1:$1,0),FALSE)</f>
        <v>-1.7000000000000001E-3</v>
      </c>
      <c r="L36" s="6">
        <f>VLOOKUP($A36,'Current Portfolio'!$A:$AR,MATCH(Funds!L$1,'Current Portfolio'!$1:$1,0),FALSE)</f>
        <v>1.5E-3</v>
      </c>
      <c r="M36" s="6">
        <f>VLOOKUP($A36,'Current Portfolio'!$A:$AR,MATCH(Funds!M$1,'Current Portfolio'!$1:$1,0),FALSE)</f>
        <v>2.8000000000000004E-3</v>
      </c>
      <c r="N36" s="6">
        <f>VLOOKUP($A36,'Current Portfolio'!$A:$AR,MATCH(Funds!N$1,'Current Portfolio'!$1:$1,0),FALSE)</f>
        <v>5.5000000000000005E-3</v>
      </c>
      <c r="O36" s="6">
        <f>VLOOKUP($A36,'Current Portfolio'!$A:$AR,MATCH(Funds!O$1,'Current Portfolio'!$1:$1,0),FALSE)</f>
        <v>3.0000000000000001E-3</v>
      </c>
      <c r="P36" s="6">
        <f>VLOOKUP($A36,'Current Portfolio'!$A:$AR,MATCH(Funds!P$1,'Current Portfolio'!$1:$1,0),FALSE)</f>
        <v>5.6999999999999993E-3</v>
      </c>
      <c r="Q36" s="6">
        <f>VLOOKUP($A36,'Current Portfolio'!$A:$AR,MATCH(Funds!Q$1,'Current Portfolio'!$1:$1,0),FALSE)</f>
        <v>9.1999999999999998E-3</v>
      </c>
      <c r="R36" s="6">
        <f>VLOOKUP($A36,'Current Portfolio'!$A:$AR,MATCH(Funds!R$1,'Current Portfolio'!$1:$1,0),FALSE)</f>
        <v>2.5000000000000001E-3</v>
      </c>
      <c r="S36" s="6">
        <f>VLOOKUP($A36,'Current Portfolio'!$A:$AR,MATCH(Funds!S$1,'Current Portfolio'!$1:$1,0),FALSE)</f>
        <v>-5.8999999999999999E-3</v>
      </c>
      <c r="T36" s="6">
        <f>VLOOKUP($A36,'Current Portfolio'!$A:$AR,MATCH(Funds!T$1,'Current Portfolio'!$1:$1,0),FALSE)</f>
        <v>5.0000000000000001E-3</v>
      </c>
      <c r="U36" s="6">
        <f>VLOOKUP($A36,'Current Portfolio'!$A:$AR,MATCH(Funds!U$1,'Current Portfolio'!$1:$1,0),FALSE)</f>
        <v>-2E-3</v>
      </c>
      <c r="V36" s="6">
        <f>VLOOKUP($A36,'Current Portfolio'!$A:$AR,MATCH(Funds!V$1,'Current Portfolio'!$1:$1,0),FALSE)</f>
        <v>1.2999999999999999E-3</v>
      </c>
      <c r="W36" s="6">
        <f>VLOOKUP($A36,'Current Portfolio'!$A:$AR,MATCH(Funds!W$1,'Current Portfolio'!$1:$1,0),FALSE)</f>
        <v>0.02</v>
      </c>
      <c r="X36" s="6">
        <f>VLOOKUP($A36,'Current Portfolio'!$A:$AR,MATCH(Funds!X$1,'Current Portfolio'!$1:$1,0),FALSE)</f>
        <v>-1.5E-3</v>
      </c>
      <c r="Y36" s="6">
        <f>VLOOKUP(A36,[2]Returns!$A:$B,2,FALSE)</f>
        <v>-1.1000000000000001E-3</v>
      </c>
      <c r="Z36" s="6">
        <f>VLOOKUP($A36,[2]Returns!$A:$J,9,FALSE)/100</f>
        <v>2.9999999999999997E-4</v>
      </c>
      <c r="AA36" s="6">
        <f>VLOOKUP($A36,Replications!$A:$K,MATCH(LEFT(AA$1,FIND(" ",AA$1)-1),Replications!$1:$1,0),FALSE)</f>
        <v>2.5000000000000001E-3</v>
      </c>
      <c r="AB36" s="6">
        <f>VLOOKUP($A36,Replications!$A:$K,MATCH(LEFT(AB$1,FIND(" ",AB$1)-1),Replications!$1:$1,0),FALSE)</f>
        <v>-5.4000000000000003E-3</v>
      </c>
      <c r="AC36" s="6">
        <f>VLOOKUP($A36,Replications!$A:$K,MATCH(LEFT(AC$1,FIND(" ",AC$1)-1),Replications!$1:$1,0),FALSE)</f>
        <v>1.66E-2</v>
      </c>
      <c r="AD36" s="6">
        <f>VLOOKUP($A36,Replications!$A:$K,MATCH(LEFT(AD$1,FIND(" ",AD$1)-1),Replications!$1:$1,0),FALSE)</f>
        <v>2.1299999999999999E-2</v>
      </c>
      <c r="AE36" s="6">
        <f>VLOOKUP($A36,Replications!$A:$K,MATCH(LEFT(AE$1,FIND(" ",AE$1)-1),Replications!$1:$1,0),FALSE)</f>
        <v>1.4200000000000001E-2</v>
      </c>
      <c r="AF36" s="6">
        <f>VLOOKUP($A36,Replications!$A:$K,MATCH(LEFT(AF$1,FIND(" ",AF$1)-1),Replications!$1:$1,0),FALSE)</f>
        <v>9.1899999999999996E-2</v>
      </c>
      <c r="AG36" s="6">
        <f>VLOOKUP($A36,Replications!$A:$K,MATCH(LEFT(AG$1,FIND(" ",AG$1)-1),Replications!$1:$1,0),FALSE)</f>
        <v>5.16E-2</v>
      </c>
      <c r="AH36" s="6">
        <f>VLOOKUP($A36,Replications!$A:$K,MATCH(Funds!AH$1,Replications!$1:$1,0),FALSE)</f>
        <v>4.0000000000000002E-4</v>
      </c>
      <c r="AI36" s="6">
        <f>VLOOKUP($A36,Replications!$A:$K,MATCH(LEFT(AI$1,FIND(" ",AI$1)-1),Replications!$1:$1,0),FALSE)</f>
        <v>2.752857142857143E-2</v>
      </c>
      <c r="AJ36" s="6">
        <f>VLOOKUP($A36,'Activist Funds'!$A:$Z,MATCH(LEFT(AJ$1,FIND(" ",AJ$1)-1),'Activist Funds'!$1:$1,0),FALSE)</f>
        <v>9.9999997764800008E-3</v>
      </c>
      <c r="AK36" s="6">
        <f>VLOOKUP($A36,'Activist Funds'!$A:$Z,MATCH(LEFT(AK$1,FIND(" ",AK$1)-1),'Activist Funds'!$1:$1,0),FALSE)</f>
        <v>9.1999999999999998E-3</v>
      </c>
      <c r="AL36" s="6">
        <f>VLOOKUP($A36,'Activist Funds'!$A:$Z,MATCH(LEFT(AL$1,FIND(" ",AL$1)-1),'Activist Funds'!$1:$1,0),FALSE)</f>
        <v>1.1299999999999999E-2</v>
      </c>
      <c r="AM36" s="6">
        <f>VLOOKUP($A36,'Activist Funds'!$A:$Z,MATCH(LEFT(AM$1,FIND(" ",AM$1)-1),'Activist Funds'!$1:$1,0),FALSE)</f>
        <v>2.8199999999999999E-2</v>
      </c>
      <c r="AN36" s="6">
        <f>VLOOKUP($A36,'Activist Funds'!$A:$Z,MATCH(LEFT(AN$1,FIND(" ",AN$1)-1),'Activist Funds'!$1:$1,0),FALSE)</f>
        <v>1.0999999999999999E-2</v>
      </c>
      <c r="AO36" s="6">
        <f>VLOOKUP($A36,'Activist Funds'!$A:$Z,MATCH(LEFT(AO$1,FIND(" ",AO$1)-1),'Activist Funds'!$1:$1,0),FALSE)</f>
        <v>5.5995000000000003E-2</v>
      </c>
      <c r="AP36" s="6">
        <f>VLOOKUP($A36,'Activist Funds'!$A:$Z,MATCH(LEFT(AP$1,FIND(" ",AP$1)-1),'Activist Funds'!$1:$1,0),FALSE)</f>
        <v>3.5799999999999998E-2</v>
      </c>
      <c r="AQ36" s="6">
        <f t="shared" si="1"/>
        <v>7.4999997764800003E-3</v>
      </c>
      <c r="AR36" s="6">
        <f t="shared" si="2"/>
        <v>1.46E-2</v>
      </c>
      <c r="AS36" s="6">
        <f t="shared" si="3"/>
        <v>-5.3000000000000009E-3</v>
      </c>
      <c r="AT36" s="6">
        <f t="shared" si="4"/>
        <v>6.8999999999999999E-3</v>
      </c>
      <c r="AU36" s="6">
        <f t="shared" si="5"/>
        <v>-3.2000000000000015E-3</v>
      </c>
      <c r="AV36" s="6">
        <f t="shared" si="6"/>
        <v>-3.5904999999999992E-2</v>
      </c>
      <c r="AW36" s="6">
        <f t="shared" si="6"/>
        <v>-1.5800000000000002E-2</v>
      </c>
      <c r="AX36" s="6" t="str">
        <f>VLOOKUP($A36,Replications!$A:$KK,MATCH(LEFT(AX$1,FIND(" ",AX$1)-1),Replications!$1:$1,0),FALSE)</f>
        <v>NA</v>
      </c>
      <c r="AY36" s="6" t="e">
        <f>VLOOKUP($A36,'New Manager'!$A:$Y,MATCH(Funds!AY$1,'New Manager'!$1:$1,0),FALSE)</f>
        <v>#N/A</v>
      </c>
      <c r="AZ36" s="6" t="e">
        <f t="shared" si="7"/>
        <v>#N/A</v>
      </c>
      <c r="BA36" s="6">
        <f>VLOOKUP($A36,'[1]Formated Data'!$A:$ZZ,MATCH(BA$1,'[1]Formated Data'!$1:$1,0),FALSE)</f>
        <v>-1.6999999999999999E-3</v>
      </c>
      <c r="BB36" s="6">
        <f>VLOOKUP($A36,'[1]Formated Data'!$A:$ZZ,MATCH(BB$1,'[1]Formated Data'!$1:$1,0),FALSE)</f>
        <v>1.1000000000000001E-3</v>
      </c>
      <c r="BC36" s="6">
        <f>VLOOKUP($A36,'[1]Formated Data'!$A:$ZZ,MATCH(BC$1,'[1]Formated Data'!$1:$1,0),FALSE)</f>
        <v>-1.5E-3</v>
      </c>
      <c r="BD36" s="6">
        <f>VLOOKUP($A36,'[1]Formated Data'!$A:$ZZ,MATCH(BD$1,'[1]Formated Data'!$1:$1,0),FALSE)</f>
        <v>2.8E-3</v>
      </c>
      <c r="BE36" s="6">
        <f>VLOOKUP($A36,'[1]Formated Data'!$A:$ZZ,MATCH(BE$1,'[1]Formated Data'!$1:$1,0),FALSE)</f>
        <v>1.2999999999999999E-3</v>
      </c>
      <c r="BF36" s="6">
        <f>VLOOKUP($A36,'[1]Formated Data'!$A:$ZZ,MATCH(BF$1,'[1]Formated Data'!$1:$1,0),FALSE)</f>
        <v>-5.8999999999999999E-3</v>
      </c>
      <c r="BG36" s="6">
        <f>VLOOKUP($A36,'[1]Formated Data'!$A:$ZZ,MATCH(BG$1,'[1]Formated Data'!$1:$1,0),FALSE)</f>
        <v>-2E-3</v>
      </c>
      <c r="BH36" s="6">
        <f>VLOOKUP($A36,'[1]Formated Data'!$A:$ZZ,MATCH(BH$1,'[1]Formated Data'!$1:$1,0),FALSE)</f>
        <v>5.0000000000000001E-3</v>
      </c>
      <c r="BI36" s="6">
        <f>VLOOKUP($A36,'[1]Formated Data'!$A:$ZZ,MATCH(BI$1,'[1]Formated Data'!$1:$1,0),FALSE)</f>
        <v>0.02</v>
      </c>
      <c r="BJ36" s="6">
        <f>VLOOKUP($A36,'[1]Formated Data'!$A:$ZZ,MATCH(BJ$1,'[1]Formated Data'!$1:$1,0),FALSE)</f>
        <v>5.7000000000000002E-3</v>
      </c>
      <c r="BK36" s="6">
        <f>VLOOKUP($A36,'[1]Formated Data'!$A:$ZZ,MATCH(BK$1,'[1]Formated Data'!$1:$1,0),FALSE)</f>
        <v>5.4999999999999997E-3</v>
      </c>
      <c r="BL36" s="6">
        <f>VLOOKUP($A36,'[1]Formated Data'!$A:$ZZ,MATCH(BL$1,'[1]Formated Data'!$1:$1,0),FALSE)</f>
        <v>3.0000000000000001E-3</v>
      </c>
      <c r="BM36" s="6">
        <f>VLOOKUP($A36,'[1]Formated Data'!$A:$ZZ,MATCH(BM$1,'[1]Formated Data'!$1:$1,0),FALSE)</f>
        <v>1E-4</v>
      </c>
      <c r="BN36" s="6">
        <f>VLOOKUP($A36,'[1]Formated Data'!$A:$ZZ,MATCH(BN$1,'[1]Formated Data'!$1:$1,0),FALSE)</f>
        <v>5.1999999999999998E-3</v>
      </c>
      <c r="BO36" s="6">
        <f>VLOOKUP($A36,'[1]Formated Data'!$A:$ZZ,MATCH(BO$1,'[1]Formated Data'!$1:$1,0),FALSE)</f>
        <v>9.1999999999999998E-3</v>
      </c>
      <c r="BP36" s="6">
        <f>VLOOKUP($A36,'[1]Formated Data'!$A:$ZZ,MATCH(BP$1,'[1]Formated Data'!$1:$1,0),FALSE)</f>
        <v>7.0000000000000001E-3</v>
      </c>
      <c r="BQ36" s="6">
        <f>VLOOKUP($A36,'[1]Formated Data'!$A:$ZZ,MATCH(BQ$1,'[1]Formated Data'!$1:$1,0),FALSE)</f>
        <v>-2.3999999999999998E-3</v>
      </c>
      <c r="BR36" s="6">
        <f>VLOOKUP($A36,'[1]Formated Data'!$A:$ZZ,MATCH(BR$1,'[1]Formated Data'!$1:$1,0),FALSE)</f>
        <v>-7.1000000000000004E-3</v>
      </c>
      <c r="BS36" s="6">
        <f>VLOOKUP($A36,'[1]Formated Data'!$A:$ZZ,MATCH(BS$1,'[1]Formated Data'!$1:$1,0),FALSE)</f>
        <v>2.5000000000000001E-3</v>
      </c>
      <c r="BT36" s="6">
        <f>VLOOKUP($A36,'[1]Formated Data'!$A:$ZZ,MATCH(BT$1,'[1]Formated Data'!$1:$1,0),FALSE)</f>
        <v>1.5E-3</v>
      </c>
      <c r="BU36" s="6">
        <f>VLOOKUP($A36,'[1]Formated Data'!$A:$ZZ,MATCH(BU$1,'[1]Formated Data'!$1:$1,0),FALSE)</f>
        <v>2E-3</v>
      </c>
      <c r="BV36" s="6">
        <f>VLOOKUP($A36,'[1]Formated Data'!$A:$ZZ,MATCH(BV$1,'[1]Formated Data'!$1:$1,0),FALSE)</f>
        <v>5.7999999999999996E-3</v>
      </c>
      <c r="BW36" s="6" t="e">
        <f>VLOOKUP($A36,'New Manager'!$A:$B,MATCH(Funds!BW$1,'New Manager'!$1:$1,0),FALSE)</f>
        <v>#N/A</v>
      </c>
      <c r="BX36" s="6">
        <f t="shared" si="8"/>
        <v>6.2400000000000004E-2</v>
      </c>
      <c r="BY36" s="6">
        <f t="shared" si="9"/>
        <v>3.9697499999999997E-2</v>
      </c>
      <c r="BZ36" s="6">
        <f>VLOOKUP($A36,Strategy3!$A:$Z,MATCH(Funds!BZ$1,Strategy3!$1:$1,0),FALSE)</f>
        <v>6.2399999999999997E-2</v>
      </c>
    </row>
    <row r="37" spans="1:78" x14ac:dyDescent="0.25">
      <c r="A37" s="4">
        <f t="shared" si="10"/>
        <v>40602</v>
      </c>
      <c r="D37" s="6">
        <f>VLOOKUP($A37,'Current Portfolio'!$A:$AR,MATCH(Funds!D$1,'Current Portfolio'!$1:$1,0),FALSE)</f>
        <v>1.38E-2</v>
      </c>
      <c r="E37" s="6">
        <f>VLOOKUP($A37,'Current Portfolio'!$A:$AR,MATCH(Funds!E$1,'Current Portfolio'!$1:$1,0),FALSE)</f>
        <v>1.3600000000000001E-2</v>
      </c>
      <c r="F37" s="6">
        <f>VLOOKUP($A37,'Current Portfolio'!$A:$AR,MATCH(Funds!F$1,'Current Portfolio'!$1:$1,0),FALSE)</f>
        <v>1.1399999999999999E-2</v>
      </c>
      <c r="G37" s="6">
        <f>VLOOKUP($A37,'Current Portfolio'!$A:$AR,MATCH(Funds!G$1,'Current Portfolio'!$1:$1,0),FALSE)</f>
        <v>8.199999999999999E-3</v>
      </c>
      <c r="H37" s="6">
        <f>VLOOKUP($A37,'Current Portfolio'!$A:$AR,MATCH(Funds!H$1,'Current Portfolio'!$1:$1,0),FALSE)</f>
        <v>4.7999999999999996E-3</v>
      </c>
      <c r="I37" s="6">
        <f>VLOOKUP($A37,'Current Portfolio'!$A:$AR,MATCH(Funds!I$1,'Current Portfolio'!$1:$1,0),FALSE)</f>
        <v>3.2000000000000002E-3</v>
      </c>
      <c r="J37" s="6">
        <f>VLOOKUP($A37,'Current Portfolio'!$A:$AR,MATCH(Funds!J$1,'Current Portfolio'!$1:$1,0),FALSE)</f>
        <v>8.6999999999999994E-3</v>
      </c>
      <c r="K37" s="6">
        <f>VLOOKUP($A37,'Current Portfolio'!$A:$AR,MATCH(Funds!K$1,'Current Portfolio'!$1:$1,0),FALSE)</f>
        <v>1.38E-2</v>
      </c>
      <c r="L37" s="6">
        <f>VLOOKUP($A37,'Current Portfolio'!$A:$AR,MATCH(Funds!L$1,'Current Portfolio'!$1:$1,0),FALSE)</f>
        <v>6.8999999999999999E-3</v>
      </c>
      <c r="M37" s="6">
        <f>VLOOKUP($A37,'Current Portfolio'!$A:$AR,MATCH(Funds!M$1,'Current Portfolio'!$1:$1,0),FALSE)</f>
        <v>1.18E-2</v>
      </c>
      <c r="N37" s="6">
        <f>VLOOKUP($A37,'Current Portfolio'!$A:$AR,MATCH(Funds!N$1,'Current Portfolio'!$1:$1,0),FALSE)</f>
        <v>1.6500000000000001E-2</v>
      </c>
      <c r="O37" s="6">
        <f>VLOOKUP($A37,'Current Portfolio'!$A:$AR,MATCH(Funds!O$1,'Current Portfolio'!$1:$1,0),FALSE)</f>
        <v>1.2E-2</v>
      </c>
      <c r="P37" s="6">
        <f>VLOOKUP($A37,'Current Portfolio'!$A:$AR,MATCH(Funds!P$1,'Current Portfolio'!$1:$1,0),FALSE)</f>
        <v>1.1699999999999999E-2</v>
      </c>
      <c r="Q37" s="6">
        <f>VLOOKUP($A37,'Current Portfolio'!$A:$AR,MATCH(Funds!Q$1,'Current Portfolio'!$1:$1,0),FALSE)</f>
        <v>3.1300000000000001E-2</v>
      </c>
      <c r="R37" s="6">
        <f>VLOOKUP($A37,'Current Portfolio'!$A:$AR,MATCH(Funds!R$1,'Current Portfolio'!$1:$1,0),FALSE)</f>
        <v>1.5100000000000001E-2</v>
      </c>
      <c r="S37" s="6">
        <f>VLOOKUP($A37,'Current Portfolio'!$A:$AR,MATCH(Funds!S$1,'Current Portfolio'!$1:$1,0),FALSE)</f>
        <v>7.3000000000000001E-3</v>
      </c>
      <c r="T37" s="6">
        <f>VLOOKUP($A37,'Current Portfolio'!$A:$AR,MATCH(Funds!T$1,'Current Portfolio'!$1:$1,0),FALSE)</f>
        <v>-2E-3</v>
      </c>
      <c r="U37" s="6">
        <f>VLOOKUP($A37,'Current Portfolio'!$A:$AR,MATCH(Funds!U$1,'Current Portfolio'!$1:$1,0),FALSE)</f>
        <v>-7.4999999999999997E-3</v>
      </c>
      <c r="V37" s="6">
        <f>VLOOKUP($A37,'Current Portfolio'!$A:$AR,MATCH(Funds!V$1,'Current Portfolio'!$1:$1,0),FALSE)</f>
        <v>5.1000000000000004E-3</v>
      </c>
      <c r="W37" s="6">
        <f>VLOOKUP($A37,'Current Portfolio'!$A:$AR,MATCH(Funds!W$1,'Current Portfolio'!$1:$1,0),FALSE)</f>
        <v>-1E-4</v>
      </c>
      <c r="X37" s="6">
        <f>VLOOKUP($A37,'Current Portfolio'!$A:$AR,MATCH(Funds!X$1,'Current Portfolio'!$1:$1,0),FALSE)</f>
        <v>1.1899999999999999E-2</v>
      </c>
      <c r="Y37" s="6">
        <f>VLOOKUP(A37,[2]Returns!$A:$B,2,FALSE)</f>
        <v>3.4300000000000004E-2</v>
      </c>
      <c r="Z37" s="6">
        <f>VLOOKUP($A37,[2]Returns!$A:$J,9,FALSE)/100</f>
        <v>2.6099999999999998E-2</v>
      </c>
      <c r="AA37" s="6">
        <f>VLOOKUP($A37,Replications!$A:$K,MATCH(LEFT(AA$1,FIND(" ",AA$1)-1),Replications!$1:$1,0),FALSE)</f>
        <v>1.41E-2</v>
      </c>
      <c r="AB37" s="6">
        <f>VLOOKUP($A37,Replications!$A:$K,MATCH(LEFT(AB$1,FIND(" ",AB$1)-1),Replications!$1:$1,0),FALSE)</f>
        <v>1.7100000000000001E-2</v>
      </c>
      <c r="AC37" s="6">
        <f>VLOOKUP($A37,Replications!$A:$K,MATCH(LEFT(AC$1,FIND(" ",AC$1)-1),Replications!$1:$1,0),FALSE)</f>
        <v>3.9699999999999999E-2</v>
      </c>
      <c r="AD37" s="6">
        <f>VLOOKUP($A37,Replications!$A:$K,MATCH(LEFT(AD$1,FIND(" ",AD$1)-1),Replications!$1:$1,0),FALSE)</f>
        <v>4.3299999999999998E-2</v>
      </c>
      <c r="AE37" s="6">
        <f>VLOOKUP($A37,Replications!$A:$K,MATCH(LEFT(AE$1,FIND(" ",AE$1)-1),Replications!$1:$1,0),FALSE)</f>
        <v>4.9799999999999997E-2</v>
      </c>
      <c r="AF37" s="6">
        <f>VLOOKUP($A37,Replications!$A:$K,MATCH(LEFT(AF$1,FIND(" ",AF$1)-1),Replications!$1:$1,0),FALSE)</f>
        <v>3.1199999999999999E-2</v>
      </c>
      <c r="AG37" s="6">
        <f>VLOOKUP($A37,Replications!$A:$K,MATCH(LEFT(AG$1,FIND(" ",AG$1)-1),Replications!$1:$1,0),FALSE)</f>
        <v>3.8899999999999997E-2</v>
      </c>
      <c r="AH37" s="6">
        <f>VLOOKUP($A37,Replications!$A:$K,MATCH(Funds!AH$1,Replications!$1:$1,0),FALSE)</f>
        <v>3.4200000000000001E-2</v>
      </c>
      <c r="AI37" s="6">
        <f>VLOOKUP($A37,Replications!$A:$K,MATCH(LEFT(AI$1,FIND(" ",AI$1)-1),Replications!$1:$1,0),FALSE)</f>
        <v>3.3442857142857142E-2</v>
      </c>
      <c r="AJ37" s="6">
        <f>VLOOKUP($A37,'Activist Funds'!$A:$Z,MATCH(LEFT(AJ$1,FIND(" ",AJ$1)-1),'Activist Funds'!$1:$1,0),FALSE)</f>
        <v>1.3000000268219999E-2</v>
      </c>
      <c r="AK37" s="6">
        <f>VLOOKUP($A37,'Activist Funds'!$A:$Z,MATCH(LEFT(AK$1,FIND(" ",AK$1)-1),'Activist Funds'!$1:$1,0),FALSE)</f>
        <v>3.1300000000000001E-2</v>
      </c>
      <c r="AL37" s="6">
        <f>VLOOKUP($A37,'Activist Funds'!$A:$Z,MATCH(LEFT(AL$1,FIND(" ",AL$1)-1),'Activist Funds'!$1:$1,0),FALSE)</f>
        <v>0.04</v>
      </c>
      <c r="AM37" s="6">
        <f>VLOOKUP($A37,'Activist Funds'!$A:$Z,MATCH(LEFT(AM$1,FIND(" ",AM$1)-1),'Activist Funds'!$1:$1,0),FALSE)</f>
        <v>6.5299999999999997E-2</v>
      </c>
      <c r="AN37" s="6">
        <f>VLOOKUP($A37,'Activist Funds'!$A:$Z,MATCH(LEFT(AN$1,FIND(" ",AN$1)-1),'Activist Funds'!$1:$1,0),FALSE)</f>
        <v>0.06</v>
      </c>
      <c r="AO37" s="6">
        <f>VLOOKUP($A37,'Activist Funds'!$A:$Z,MATCH(LEFT(AO$1,FIND(" ",AO$1)-1),'Activist Funds'!$1:$1,0),FALSE)</f>
        <v>2.0320999999999999E-2</v>
      </c>
      <c r="AP37" s="6">
        <f>VLOOKUP($A37,'Activist Funds'!$A:$Z,MATCH(LEFT(AP$1,FIND(" ",AP$1)-1),'Activist Funds'!$1:$1,0),FALSE)</f>
        <v>2.6499999999999999E-2</v>
      </c>
      <c r="AQ37" s="6">
        <f t="shared" si="1"/>
        <v>-1.0999997317800003E-3</v>
      </c>
      <c r="AR37" s="6">
        <f t="shared" si="2"/>
        <v>1.4200000000000001E-2</v>
      </c>
      <c r="AS37" s="6">
        <f t="shared" si="3"/>
        <v>3.0000000000000165E-4</v>
      </c>
      <c r="AT37" s="6">
        <f t="shared" si="4"/>
        <v>2.1999999999999999E-2</v>
      </c>
      <c r="AU37" s="6">
        <f t="shared" si="5"/>
        <v>1.0200000000000001E-2</v>
      </c>
      <c r="AV37" s="6">
        <f t="shared" si="6"/>
        <v>-1.0879E-2</v>
      </c>
      <c r="AW37" s="6">
        <f t="shared" si="6"/>
        <v>-1.2399999999999998E-2</v>
      </c>
      <c r="AX37" s="6" t="str">
        <f>VLOOKUP($A37,Replications!$A:$KK,MATCH(LEFT(AX$1,FIND(" ",AX$1)-1),Replications!$1:$1,0),FALSE)</f>
        <v>NA</v>
      </c>
      <c r="AY37" s="6" t="e">
        <f>VLOOKUP($A37,'New Manager'!$A:$Y,MATCH(Funds!AY$1,'New Manager'!$1:$1,0),FALSE)</f>
        <v>#N/A</v>
      </c>
      <c r="AZ37" s="6" t="e">
        <f t="shared" si="7"/>
        <v>#N/A</v>
      </c>
      <c r="BA37" s="6">
        <f>VLOOKUP($A37,'[1]Formated Data'!$A:$ZZ,MATCH(BA$1,'[1]Formated Data'!$1:$1,0),FALSE)</f>
        <v>1.38E-2</v>
      </c>
      <c r="BB37" s="6">
        <f>VLOOKUP($A37,'[1]Formated Data'!$A:$ZZ,MATCH(BB$1,'[1]Formated Data'!$1:$1,0),FALSE)</f>
        <v>8.2000000000000007E-3</v>
      </c>
      <c r="BC37" s="6">
        <f>VLOOKUP($A37,'[1]Formated Data'!$A:$ZZ,MATCH(BC$1,'[1]Formated Data'!$1:$1,0),FALSE)</f>
        <v>1.1900000000000001E-2</v>
      </c>
      <c r="BD37" s="6">
        <f>VLOOKUP($A37,'[1]Formated Data'!$A:$ZZ,MATCH(BD$1,'[1]Formated Data'!$1:$1,0),FALSE)</f>
        <v>1.18E-2</v>
      </c>
      <c r="BE37" s="6">
        <f>VLOOKUP($A37,'[1]Formated Data'!$A:$ZZ,MATCH(BE$1,'[1]Formated Data'!$1:$1,0),FALSE)</f>
        <v>5.1000000000000004E-3</v>
      </c>
      <c r="BF37" s="6">
        <f>VLOOKUP($A37,'[1]Formated Data'!$A:$ZZ,MATCH(BF$1,'[1]Formated Data'!$1:$1,0),FALSE)</f>
        <v>7.3000000000000001E-3</v>
      </c>
      <c r="BG37" s="6">
        <f>VLOOKUP($A37,'[1]Formated Data'!$A:$ZZ,MATCH(BG$1,'[1]Formated Data'!$1:$1,0),FALSE)</f>
        <v>-7.4999999999999997E-3</v>
      </c>
      <c r="BH37" s="6">
        <f>VLOOKUP($A37,'[1]Formated Data'!$A:$ZZ,MATCH(BH$1,'[1]Formated Data'!$1:$1,0),FALSE)</f>
        <v>-2E-3</v>
      </c>
      <c r="BI37" s="6">
        <f>VLOOKUP($A37,'[1]Formated Data'!$A:$ZZ,MATCH(BI$1,'[1]Formated Data'!$1:$1,0),FALSE)</f>
        <v>-1E-4</v>
      </c>
      <c r="BJ37" s="6">
        <f>VLOOKUP($A37,'[1]Formated Data'!$A:$ZZ,MATCH(BJ$1,'[1]Formated Data'!$1:$1,0),FALSE)</f>
        <v>1.17E-2</v>
      </c>
      <c r="BK37" s="6">
        <f>VLOOKUP($A37,'[1]Formated Data'!$A:$ZZ,MATCH(BK$1,'[1]Formated Data'!$1:$1,0),FALSE)</f>
        <v>1.6500000000000001E-2</v>
      </c>
      <c r="BL37" s="6">
        <f>VLOOKUP($A37,'[1]Formated Data'!$A:$ZZ,MATCH(BL$1,'[1]Formated Data'!$1:$1,0),FALSE)</f>
        <v>1.2E-2</v>
      </c>
      <c r="BM37" s="6">
        <f>VLOOKUP($A37,'[1]Formated Data'!$A:$ZZ,MATCH(BM$1,'[1]Formated Data'!$1:$1,0),FALSE)</f>
        <v>1.3599999999999999E-2</v>
      </c>
      <c r="BN37" s="6">
        <f>VLOOKUP($A37,'[1]Formated Data'!$A:$ZZ,MATCH(BN$1,'[1]Formated Data'!$1:$1,0),FALSE)</f>
        <v>1.38E-2</v>
      </c>
      <c r="BO37" s="6">
        <f>VLOOKUP($A37,'[1]Formated Data'!$A:$ZZ,MATCH(BO$1,'[1]Formated Data'!$1:$1,0),FALSE)</f>
        <v>3.1300000000000001E-2</v>
      </c>
      <c r="BP37" s="6">
        <f>VLOOKUP($A37,'[1]Formated Data'!$A:$ZZ,MATCH(BP$1,'[1]Formated Data'!$1:$1,0),FALSE)</f>
        <v>4.7999999999999996E-3</v>
      </c>
      <c r="BQ37" s="6">
        <f>VLOOKUP($A37,'[1]Formated Data'!$A:$ZZ,MATCH(BQ$1,'[1]Formated Data'!$1:$1,0),FALSE)</f>
        <v>3.2000000000000002E-3</v>
      </c>
      <c r="BR37" s="6">
        <f>VLOOKUP($A37,'[1]Formated Data'!$A:$ZZ,MATCH(BR$1,'[1]Formated Data'!$1:$1,0),FALSE)</f>
        <v>1.9E-2</v>
      </c>
      <c r="BS37" s="6">
        <f>VLOOKUP($A37,'[1]Formated Data'!$A:$ZZ,MATCH(BS$1,'[1]Formated Data'!$1:$1,0),FALSE)</f>
        <v>1.5100000000000001E-2</v>
      </c>
      <c r="BT37" s="6">
        <f>VLOOKUP($A37,'[1]Formated Data'!$A:$ZZ,MATCH(BT$1,'[1]Formated Data'!$1:$1,0),FALSE)</f>
        <v>6.8999999999999999E-3</v>
      </c>
      <c r="BU37" s="6">
        <f>VLOOKUP($A37,'[1]Formated Data'!$A:$ZZ,MATCH(BU$1,'[1]Formated Data'!$1:$1,0),FALSE)</f>
        <v>9.1000000000000004E-3</v>
      </c>
      <c r="BV37" s="6">
        <f>VLOOKUP($A37,'[1]Formated Data'!$A:$ZZ,MATCH(BV$1,'[1]Formated Data'!$1:$1,0),FALSE)</f>
        <v>1.3299999999999999E-2</v>
      </c>
      <c r="BW37" s="6" t="e">
        <f>VLOOKUP($A37,'New Manager'!$A:$B,MATCH(Funds!BW$1,'New Manager'!$1:$1,0),FALSE)</f>
        <v>#N/A</v>
      </c>
      <c r="BX37" s="6">
        <f t="shared" si="8"/>
        <v>3.7774999999999996E-2</v>
      </c>
      <c r="BY37" s="6">
        <f t="shared" si="9"/>
        <v>3.1785500000000001E-2</v>
      </c>
      <c r="BZ37" s="6">
        <f>VLOOKUP($A37,Strategy3!$A:$Z,MATCH(Funds!BZ$1,Strategy3!$1:$1,0),FALSE)</f>
        <v>3.7400000000000003E-2</v>
      </c>
    </row>
    <row r="38" spans="1:78" x14ac:dyDescent="0.25">
      <c r="A38" s="4">
        <f t="shared" si="10"/>
        <v>40574</v>
      </c>
      <c r="D38" s="6">
        <f>VLOOKUP($A38,'Current Portfolio'!$A:$AR,MATCH(Funds!D$1,'Current Portfolio'!$1:$1,0),FALSE)</f>
        <v>1.5800000000000002E-2</v>
      </c>
      <c r="E38" s="6">
        <f>VLOOKUP($A38,'Current Portfolio'!$A:$AR,MATCH(Funds!E$1,'Current Portfolio'!$1:$1,0),FALSE)</f>
        <v>1.6399999999999998E-2</v>
      </c>
      <c r="F38" s="6">
        <f>VLOOKUP($A38,'Current Portfolio'!$A:$AR,MATCH(Funds!F$1,'Current Portfolio'!$1:$1,0),FALSE)</f>
        <v>1.7100000000000001E-2</v>
      </c>
      <c r="G38" s="6">
        <f>VLOOKUP($A38,'Current Portfolio'!$A:$AR,MATCH(Funds!G$1,'Current Portfolio'!$1:$1,0),FALSE)</f>
        <v>1.9199999999999998E-2</v>
      </c>
      <c r="H38" s="6">
        <f>VLOOKUP($A38,'Current Portfolio'!$A:$AR,MATCH(Funds!H$1,'Current Portfolio'!$1:$1,0),FALSE)</f>
        <v>6.1999999999999998E-3</v>
      </c>
      <c r="I38" s="6">
        <f>VLOOKUP($A38,'Current Portfolio'!$A:$AR,MATCH(Funds!I$1,'Current Portfolio'!$1:$1,0),FALSE)</f>
        <v>1.7399999999999999E-2</v>
      </c>
      <c r="J38" s="6">
        <f>VLOOKUP($A38,'Current Portfolio'!$A:$AR,MATCH(Funds!J$1,'Current Portfolio'!$1:$1,0),FALSE)</f>
        <v>1.0200000000000001E-2</v>
      </c>
      <c r="K38" s="6">
        <f>VLOOKUP($A38,'Current Portfolio'!$A:$AR,MATCH(Funds!K$1,'Current Portfolio'!$1:$1,0),FALSE)</f>
        <v>1.5100000000000001E-2</v>
      </c>
      <c r="L38" s="6">
        <f>VLOOKUP($A38,'Current Portfolio'!$A:$AR,MATCH(Funds!L$1,'Current Portfolio'!$1:$1,0),FALSE)</f>
        <v>4.0000000000000002E-4</v>
      </c>
      <c r="M38" s="6">
        <f>VLOOKUP($A38,'Current Portfolio'!$A:$AR,MATCH(Funds!M$1,'Current Portfolio'!$1:$1,0),FALSE)</f>
        <v>2.0799999999999999E-2</v>
      </c>
      <c r="N38" s="6">
        <f>VLOOKUP($A38,'Current Portfolio'!$A:$AR,MATCH(Funds!N$1,'Current Portfolio'!$1:$1,0),FALSE)</f>
        <v>1.29E-2</v>
      </c>
      <c r="O38" s="6">
        <f>VLOOKUP($A38,'Current Portfolio'!$A:$AR,MATCH(Funds!O$1,'Current Portfolio'!$1:$1,0),FALSE)</f>
        <v>1.1000000000000001E-2</v>
      </c>
      <c r="P38" s="6">
        <f>VLOOKUP($A38,'Current Portfolio'!$A:$AR,MATCH(Funds!P$1,'Current Portfolio'!$1:$1,0),FALSE)</f>
        <v>3.32E-2</v>
      </c>
      <c r="Q38" s="6">
        <f>VLOOKUP($A38,'Current Portfolio'!$A:$AR,MATCH(Funds!Q$1,'Current Portfolio'!$1:$1,0),FALSE)</f>
        <v>-2.53E-2</v>
      </c>
      <c r="R38" s="6">
        <f>VLOOKUP($A38,'Current Portfolio'!$A:$AR,MATCH(Funds!R$1,'Current Portfolio'!$1:$1,0),FALSE)</f>
        <v>8.0000000000000004E-4</v>
      </c>
      <c r="S38" s="6">
        <f>VLOOKUP($A38,'Current Portfolio'!$A:$AR,MATCH(Funds!S$1,'Current Portfolio'!$1:$1,0),FALSE)</f>
        <v>9.7000000000000003E-3</v>
      </c>
      <c r="T38" s="6">
        <f>VLOOKUP($A38,'Current Portfolio'!$A:$AR,MATCH(Funds!T$1,'Current Portfolio'!$1:$1,0),FALSE)</f>
        <v>1E-3</v>
      </c>
      <c r="U38" s="6">
        <f>VLOOKUP($A38,'Current Portfolio'!$A:$AR,MATCH(Funds!U$1,'Current Portfolio'!$1:$1,0),FALSE)</f>
        <v>1.41E-2</v>
      </c>
      <c r="V38" s="6">
        <f>VLOOKUP($A38,'Current Portfolio'!$A:$AR,MATCH(Funds!V$1,'Current Portfolio'!$1:$1,0),FALSE)</f>
        <v>2.3700000000000002E-2</v>
      </c>
      <c r="W38" s="6">
        <f>VLOOKUP($A38,'Current Portfolio'!$A:$AR,MATCH(Funds!W$1,'Current Portfolio'!$1:$1,0),FALSE)</f>
        <v>-1.47E-2</v>
      </c>
      <c r="X38" s="6">
        <f>VLOOKUP($A38,'Current Portfolio'!$A:$AR,MATCH(Funds!X$1,'Current Portfolio'!$1:$1,0),FALSE)</f>
        <v>1.1399999999999999E-2</v>
      </c>
      <c r="Y38" s="6">
        <f>VLOOKUP(A38,[2]Returns!$A:$B,2,FALSE)</f>
        <v>1.1599999999999999E-2</v>
      </c>
      <c r="Z38" s="6">
        <f>VLOOKUP($A38,[2]Returns!$A:$J,9,FALSE)/100</f>
        <v>4.3E-3</v>
      </c>
      <c r="AA38" s="6">
        <f>VLOOKUP($A38,Replications!$A:$K,MATCH(LEFT(AA$1,FIND(" ",AA$1)-1),Replications!$1:$1,0),FALSE)</f>
        <v>3.1300000000000001E-2</v>
      </c>
      <c r="AB38" s="6">
        <f>VLOOKUP($A38,Replications!$A:$K,MATCH(LEFT(AB$1,FIND(" ",AB$1)-1),Replications!$1:$1,0),FALSE)</f>
        <v>-1.89E-2</v>
      </c>
      <c r="AC38" s="6">
        <f>VLOOKUP($A38,Replications!$A:$K,MATCH(LEFT(AC$1,FIND(" ",AC$1)-1),Replications!$1:$1,0),FALSE)</f>
        <v>1.67E-2</v>
      </c>
      <c r="AD38" s="6">
        <f>VLOOKUP($A38,Replications!$A:$K,MATCH(LEFT(AD$1,FIND(" ",AD$1)-1),Replications!$1:$1,0),FALSE)</f>
        <v>3.3099999999999997E-2</v>
      </c>
      <c r="AE38" s="6">
        <f>VLOOKUP($A38,Replications!$A:$K,MATCH(LEFT(AE$1,FIND(" ",AE$1)-1),Replications!$1:$1,0),FALSE)</f>
        <v>-4.1200000000000001E-2</v>
      </c>
      <c r="AF38" s="6">
        <f>VLOOKUP($A38,Replications!$A:$K,MATCH(LEFT(AF$1,FIND(" ",AF$1)-1),Replications!$1:$1,0),FALSE)</f>
        <v>2.9399999999999999E-2</v>
      </c>
      <c r="AG38" s="6">
        <f>VLOOKUP($A38,Replications!$A:$K,MATCH(LEFT(AG$1,FIND(" ",AG$1)-1),Replications!$1:$1,0),FALSE)</f>
        <v>1.43E-2</v>
      </c>
      <c r="AH38" s="6">
        <f>VLOOKUP($A38,Replications!$A:$K,MATCH(Funds!AH$1,Replications!$1:$1,0),FALSE)</f>
        <v>2.3800000000000002E-2</v>
      </c>
      <c r="AI38" s="6">
        <f>VLOOKUP($A38,Replications!$A:$K,MATCH(LEFT(AI$1,FIND(" ",AI$1)-1),Replications!$1:$1,0),FALSE)</f>
        <v>9.2428571428571447E-3</v>
      </c>
      <c r="AJ38" s="6">
        <f>VLOOKUP($A38,'Activist Funds'!$A:$Z,MATCH(LEFT(AJ$1,FIND(" ",AJ$1)-1),'Activist Funds'!$1:$1,0),FALSE)</f>
        <v>2.700000070035E-2</v>
      </c>
      <c r="AK38" s="6">
        <f>VLOOKUP($A38,'Activist Funds'!$A:$Z,MATCH(LEFT(AK$1,FIND(" ",AK$1)-1),'Activist Funds'!$1:$1,0),FALSE)</f>
        <v>-2.53E-2</v>
      </c>
      <c r="AL38" s="6">
        <f>VLOOKUP($A38,'Activist Funds'!$A:$Z,MATCH(LEFT(AL$1,FIND(" ",AL$1)-1),'Activist Funds'!$1:$1,0),FALSE)</f>
        <v>2.4500000000000001E-2</v>
      </c>
      <c r="AM38" s="6">
        <f>VLOOKUP($A38,'Activist Funds'!$A:$Z,MATCH(LEFT(AM$1,FIND(" ",AM$1)-1),'Activist Funds'!$1:$1,0),FALSE)</f>
        <v>1.6199999999999999E-2</v>
      </c>
      <c r="AN38" s="6">
        <f>VLOOKUP($A38,'Activist Funds'!$A:$Z,MATCH(LEFT(AN$1,FIND(" ",AN$1)-1),'Activist Funds'!$1:$1,0),FALSE)</f>
        <v>-0.06</v>
      </c>
      <c r="AO38" s="6">
        <f>VLOOKUP($A38,'Activist Funds'!$A:$Z,MATCH(LEFT(AO$1,FIND(" ",AO$1)-1),'Activist Funds'!$1:$1,0),FALSE)</f>
        <v>6.3798999999999995E-2</v>
      </c>
      <c r="AP38" s="6">
        <f>VLOOKUP($A38,'Activist Funds'!$A:$Z,MATCH(LEFT(AP$1,FIND(" ",AP$1)-1),'Activist Funds'!$1:$1,0),FALSE)</f>
        <v>1.11E-2</v>
      </c>
      <c r="AQ38" s="6">
        <f t="shared" si="1"/>
        <v>-4.2999992996500015E-3</v>
      </c>
      <c r="AR38" s="6">
        <f t="shared" si="2"/>
        <v>-6.3999999999999994E-3</v>
      </c>
      <c r="AS38" s="6">
        <f t="shared" si="3"/>
        <v>7.8000000000000014E-3</v>
      </c>
      <c r="AT38" s="6">
        <f t="shared" si="4"/>
        <v>-1.6899999999999998E-2</v>
      </c>
      <c r="AU38" s="6">
        <f t="shared" si="5"/>
        <v>-1.8799999999999997E-2</v>
      </c>
      <c r="AV38" s="6">
        <f t="shared" si="6"/>
        <v>3.4398999999999999E-2</v>
      </c>
      <c r="AW38" s="6">
        <f t="shared" si="6"/>
        <v>-3.1999999999999997E-3</v>
      </c>
      <c r="AX38" s="6" t="str">
        <f>VLOOKUP($A38,Replications!$A:$KK,MATCH(LEFT(AX$1,FIND(" ",AX$1)-1),Replications!$1:$1,0),FALSE)</f>
        <v>NA</v>
      </c>
      <c r="AY38" s="6" t="e">
        <f>VLOOKUP($A38,'New Manager'!$A:$Y,MATCH(Funds!AY$1,'New Manager'!$1:$1,0),FALSE)</f>
        <v>#N/A</v>
      </c>
      <c r="AZ38" s="6" t="e">
        <f t="shared" si="7"/>
        <v>#N/A</v>
      </c>
      <c r="BA38" s="6">
        <f>VLOOKUP($A38,'[1]Formated Data'!$A:$ZZ,MATCH(BA$1,'[1]Formated Data'!$1:$1,0),FALSE)</f>
        <v>1.5100000000000001E-2</v>
      </c>
      <c r="BB38" s="6">
        <f>VLOOKUP($A38,'[1]Formated Data'!$A:$ZZ,MATCH(BB$1,'[1]Formated Data'!$1:$1,0),FALSE)</f>
        <v>1.9199999999999998E-2</v>
      </c>
      <c r="BC38" s="6">
        <f>VLOOKUP($A38,'[1]Formated Data'!$A:$ZZ,MATCH(BC$1,'[1]Formated Data'!$1:$1,0),FALSE)</f>
        <v>1.14E-2</v>
      </c>
      <c r="BD38" s="6">
        <f>VLOOKUP($A38,'[1]Formated Data'!$A:$ZZ,MATCH(BD$1,'[1]Formated Data'!$1:$1,0),FALSE)</f>
        <v>2.0799999999999999E-2</v>
      </c>
      <c r="BE38" s="6">
        <f>VLOOKUP($A38,'[1]Formated Data'!$A:$ZZ,MATCH(BE$1,'[1]Formated Data'!$1:$1,0),FALSE)</f>
        <v>2.3699999999999999E-2</v>
      </c>
      <c r="BF38" s="6">
        <f>VLOOKUP($A38,'[1]Formated Data'!$A:$ZZ,MATCH(BF$1,'[1]Formated Data'!$1:$1,0),FALSE)</f>
        <v>9.7000000000000003E-3</v>
      </c>
      <c r="BG38" s="6">
        <f>VLOOKUP($A38,'[1]Formated Data'!$A:$ZZ,MATCH(BG$1,'[1]Formated Data'!$1:$1,0),FALSE)</f>
        <v>1.41E-2</v>
      </c>
      <c r="BH38" s="6">
        <f>VLOOKUP($A38,'[1]Formated Data'!$A:$ZZ,MATCH(BH$1,'[1]Formated Data'!$1:$1,0),FALSE)</f>
        <v>1E-3</v>
      </c>
      <c r="BI38" s="6">
        <f>VLOOKUP($A38,'[1]Formated Data'!$A:$ZZ,MATCH(BI$1,'[1]Formated Data'!$1:$1,0),FALSE)</f>
        <v>-1.47E-2</v>
      </c>
      <c r="BJ38" s="6">
        <f>VLOOKUP($A38,'[1]Formated Data'!$A:$ZZ,MATCH(BJ$1,'[1]Formated Data'!$1:$1,0),FALSE)</f>
        <v>3.32E-2</v>
      </c>
      <c r="BK38" s="6">
        <f>VLOOKUP($A38,'[1]Formated Data'!$A:$ZZ,MATCH(BK$1,'[1]Formated Data'!$1:$1,0),FALSE)</f>
        <v>1.29E-2</v>
      </c>
      <c r="BL38" s="6">
        <f>VLOOKUP($A38,'[1]Formated Data'!$A:$ZZ,MATCH(BL$1,'[1]Formated Data'!$1:$1,0),FALSE)</f>
        <v>1.0999999999999999E-2</v>
      </c>
      <c r="BM38" s="6">
        <f>VLOOKUP($A38,'[1]Formated Data'!$A:$ZZ,MATCH(BM$1,'[1]Formated Data'!$1:$1,0),FALSE)</f>
        <v>1.6400000000000001E-2</v>
      </c>
      <c r="BN38" s="6">
        <f>VLOOKUP($A38,'[1]Formated Data'!$A:$ZZ,MATCH(BN$1,'[1]Formated Data'!$1:$1,0),FALSE)</f>
        <v>1.5800000000000002E-2</v>
      </c>
      <c r="BO38" s="6">
        <f>VLOOKUP($A38,'[1]Formated Data'!$A:$ZZ,MATCH(BO$1,'[1]Formated Data'!$1:$1,0),FALSE)</f>
        <v>-2.53E-2</v>
      </c>
      <c r="BP38" s="6">
        <f>VLOOKUP($A38,'[1]Formated Data'!$A:$ZZ,MATCH(BP$1,'[1]Formated Data'!$1:$1,0),FALSE)</f>
        <v>6.1999999999999998E-3</v>
      </c>
      <c r="BQ38" s="6">
        <f>VLOOKUP($A38,'[1]Formated Data'!$A:$ZZ,MATCH(BQ$1,'[1]Formated Data'!$1:$1,0),FALSE)</f>
        <v>1.7399999999999999E-2</v>
      </c>
      <c r="BR38" s="6">
        <f>VLOOKUP($A38,'[1]Formated Data'!$A:$ZZ,MATCH(BR$1,'[1]Formated Data'!$1:$1,0),FALSE)</f>
        <v>-1.72E-2</v>
      </c>
      <c r="BS38" s="6">
        <f>VLOOKUP($A38,'[1]Formated Data'!$A:$ZZ,MATCH(BS$1,'[1]Formated Data'!$1:$1,0),FALSE)</f>
        <v>8.0000000000000004E-4</v>
      </c>
      <c r="BT38" s="6">
        <f>VLOOKUP($A38,'[1]Formated Data'!$A:$ZZ,MATCH(BT$1,'[1]Formated Data'!$1:$1,0),FALSE)</f>
        <v>4.0000000000000002E-4</v>
      </c>
      <c r="BU38" s="6">
        <f>VLOOKUP($A38,'[1]Formated Data'!$A:$ZZ,MATCH(BU$1,'[1]Formated Data'!$1:$1,0),FALSE)</f>
        <v>1.0500000000000001E-2</v>
      </c>
      <c r="BV38" s="6">
        <f>VLOOKUP($A38,'[1]Formated Data'!$A:$ZZ,MATCH(BV$1,'[1]Formated Data'!$1:$1,0),FALSE)</f>
        <v>1.7299999999999999E-2</v>
      </c>
      <c r="BW38" s="6" t="e">
        <f>VLOOKUP($A38,'New Manager'!$A:$B,MATCH(Funds!BW$1,'New Manager'!$1:$1,0),FALSE)</f>
        <v>#N/A</v>
      </c>
      <c r="BX38" s="6">
        <f t="shared" si="8"/>
        <v>7.9749999999999995E-3</v>
      </c>
      <c r="BY38" s="6">
        <f t="shared" si="9"/>
        <v>1.9674499999999998E-2</v>
      </c>
      <c r="BZ38" s="6">
        <f>VLOOKUP($A38,Strategy3!$A:$Z,MATCH(Funds!BZ$1,Strategy3!$1:$1,0),FALSE)</f>
        <v>8.5000000000000006E-3</v>
      </c>
    </row>
    <row r="39" spans="1:78" x14ac:dyDescent="0.25">
      <c r="A39" s="4">
        <f t="shared" si="10"/>
        <v>40543</v>
      </c>
      <c r="D39" s="6">
        <f>VLOOKUP($A39,'Current Portfolio'!$A:$AR,MATCH(Funds!D$1,'Current Portfolio'!$1:$1,0),FALSE)</f>
        <v>2.8500000000000001E-2</v>
      </c>
      <c r="E39" s="6">
        <f>VLOOKUP($A39,'Current Portfolio'!$A:$AR,MATCH(Funds!E$1,'Current Portfolio'!$1:$1,0),FALSE)</f>
        <v>1.41E-2</v>
      </c>
      <c r="F39" s="6">
        <f>VLOOKUP($A39,'Current Portfolio'!$A:$AR,MATCH(Funds!F$1,'Current Portfolio'!$1:$1,0),FALSE)</f>
        <v>8.5000000000000006E-3</v>
      </c>
      <c r="G39" s="6">
        <f>VLOOKUP($A39,'Current Portfolio'!$A:$AR,MATCH(Funds!G$1,'Current Portfolio'!$1:$1,0),FALSE)</f>
        <v>2E-3</v>
      </c>
      <c r="H39" s="6">
        <f>VLOOKUP($A39,'Current Portfolio'!$A:$AR,MATCH(Funds!H$1,'Current Portfolio'!$1:$1,0),FALSE)</f>
        <v>-4.7999999999999996E-3</v>
      </c>
      <c r="I39" s="6">
        <f>VLOOKUP($A39,'Current Portfolio'!$A:$AR,MATCH(Funds!I$1,'Current Portfolio'!$1:$1,0),FALSE)</f>
        <v>1.34E-2</v>
      </c>
      <c r="J39" s="6">
        <f>VLOOKUP($A39,'Current Portfolio'!$A:$AR,MATCH(Funds!J$1,'Current Portfolio'!$1:$1,0),FALSE)</f>
        <v>-8.9999999999999998E-4</v>
      </c>
      <c r="K39" s="6">
        <f>VLOOKUP($A39,'Current Portfolio'!$A:$AR,MATCH(Funds!K$1,'Current Portfolio'!$1:$1,0),FALSE)</f>
        <v>1.7100000000000001E-2</v>
      </c>
      <c r="L39" s="6">
        <f>VLOOKUP($A39,'Current Portfolio'!$A:$AR,MATCH(Funds!L$1,'Current Portfolio'!$1:$1,0),FALSE)</f>
        <v>1.1000000000000001E-3</v>
      </c>
      <c r="M39" s="6">
        <f>VLOOKUP($A39,'Current Portfolio'!$A:$AR,MATCH(Funds!M$1,'Current Portfolio'!$1:$1,0),FALSE)</f>
        <v>3.5999999999999999E-3</v>
      </c>
      <c r="N39" s="6">
        <f>VLOOKUP($A39,'Current Portfolio'!$A:$AR,MATCH(Funds!N$1,'Current Portfolio'!$1:$1,0),FALSE)</f>
        <v>1.2699999999999999E-2</v>
      </c>
      <c r="O39" s="6">
        <f>VLOOKUP($A39,'Current Portfolio'!$A:$AR,MATCH(Funds!O$1,'Current Portfolio'!$1:$1,0),FALSE)</f>
        <v>6.0000000000000001E-3</v>
      </c>
      <c r="P39" s="6">
        <f>VLOOKUP($A39,'Current Portfolio'!$A:$AR,MATCH(Funds!P$1,'Current Portfolio'!$1:$1,0),FALSE)</f>
        <v>3.3000000000000002E-2</v>
      </c>
      <c r="Q39" s="6">
        <f>VLOOKUP($A39,'Current Portfolio'!$A:$AR,MATCH(Funds!Q$1,'Current Portfolio'!$1:$1,0),FALSE)</f>
        <v>2.0899999999999998E-2</v>
      </c>
      <c r="R39" s="6">
        <f>VLOOKUP($A39,'Current Portfolio'!$A:$AR,MATCH(Funds!R$1,'Current Portfolio'!$1:$1,0),FALSE)</f>
        <v>3.7499999999999999E-2</v>
      </c>
      <c r="S39" s="6">
        <f>VLOOKUP($A39,'Current Portfolio'!$A:$AR,MATCH(Funds!S$1,'Current Portfolio'!$1:$1,0),FALSE)</f>
        <v>1.21E-2</v>
      </c>
      <c r="T39" s="6">
        <f>VLOOKUP($A39,'Current Portfolio'!$A:$AR,MATCH(Funds!T$1,'Current Portfolio'!$1:$1,0),FALSE)</f>
        <v>1.3999999999999999E-2</v>
      </c>
      <c r="U39" s="6">
        <f>VLOOKUP($A39,'Current Portfolio'!$A:$AR,MATCH(Funds!U$1,'Current Portfolio'!$1:$1,0),FALSE)</f>
        <v>3.49E-2</v>
      </c>
      <c r="V39" s="6">
        <f>VLOOKUP($A39,'Current Portfolio'!$A:$AR,MATCH(Funds!V$1,'Current Portfolio'!$1:$1,0),FALSE)</f>
        <v>3.4300000000000004E-2</v>
      </c>
      <c r="W39" s="6">
        <f>VLOOKUP($A39,'Current Portfolio'!$A:$AR,MATCH(Funds!W$1,'Current Portfolio'!$1:$1,0),FALSE)</f>
        <v>1.5300000000000001E-2</v>
      </c>
      <c r="X39" s="6">
        <f>VLOOKUP($A39,'Current Portfolio'!$A:$AR,MATCH(Funds!X$1,'Current Portfolio'!$1:$1,0),FALSE)</f>
        <v>6.8000000000000005E-3</v>
      </c>
      <c r="Y39" s="6">
        <f>VLOOKUP(A39,[2]Returns!$A:$B,2,FALSE)</f>
        <v>4.3400000000000001E-2</v>
      </c>
      <c r="Z39" s="6">
        <f>VLOOKUP($A39,[2]Returns!$A:$J,9,FALSE)/100</f>
        <v>2.5000000000000001E-2</v>
      </c>
      <c r="AA39" s="6">
        <f>VLOOKUP($A39,Replications!$A:$K,MATCH(LEFT(AA$1,FIND(" ",AA$1)-1),Replications!$1:$1,0),FALSE)</f>
        <v>6.4299999999999996E-2</v>
      </c>
      <c r="AB39" s="6">
        <f>VLOOKUP($A39,Replications!$A:$K,MATCH(LEFT(AB$1,FIND(" ",AB$1)-1),Replications!$1:$1,0),FALSE)</f>
        <v>4.1399999999999999E-2</v>
      </c>
      <c r="AC39" s="6">
        <f>VLOOKUP($A39,Replications!$A:$K,MATCH(LEFT(AC$1,FIND(" ",AC$1)-1),Replications!$1:$1,0),FALSE)</f>
        <v>8.7400000000000005E-2</v>
      </c>
      <c r="AD39" s="6">
        <f>VLOOKUP($A39,Replications!$A:$K,MATCH(LEFT(AD$1,FIND(" ",AD$1)-1),Replications!$1:$1,0),FALSE)</f>
        <v>2.9100000000000001E-2</v>
      </c>
      <c r="AE39" s="6">
        <f>VLOOKUP($A39,Replications!$A:$K,MATCH(LEFT(AE$1,FIND(" ",AE$1)-1),Replications!$1:$1,0),FALSE)</f>
        <v>3.2800000000000003E-2</v>
      </c>
      <c r="AF39" s="6">
        <f>VLOOKUP($A39,Replications!$A:$K,MATCH(LEFT(AF$1,FIND(" ",AF$1)-1),Replications!$1:$1,0),FALSE)</f>
        <v>8.6699999999999999E-2</v>
      </c>
      <c r="AG39" s="6">
        <f>VLOOKUP($A39,Replications!$A:$K,MATCH(LEFT(AG$1,FIND(" ",AG$1)-1),Replications!$1:$1,0),FALSE)</f>
        <v>3.2599999999999997E-2</v>
      </c>
      <c r="AH39" s="6">
        <f>VLOOKUP($A39,Replications!$A:$K,MATCH(Funds!AH$1,Replications!$1:$1,0),FALSE)</f>
        <v>6.6900000000000001E-2</v>
      </c>
      <c r="AI39" s="6">
        <f>VLOOKUP($A39,Replications!$A:$K,MATCH(LEFT(AI$1,FIND(" ",AI$1)-1),Replications!$1:$1,0),FALSE)</f>
        <v>5.3471428571428573E-2</v>
      </c>
      <c r="AJ39" s="6">
        <f>VLOOKUP($A39,'Activist Funds'!$A:$Z,MATCH(LEFT(AJ$1,FIND(" ",AJ$1)-1),'Activist Funds'!$1:$1,0),FALSE)</f>
        <v>2.1800000220539999E-2</v>
      </c>
      <c r="AK39" s="6">
        <f>VLOOKUP($A39,'Activist Funds'!$A:$Z,MATCH(LEFT(AK$1,FIND(" ",AK$1)-1),'Activist Funds'!$1:$1,0),FALSE)</f>
        <v>2.0899999999999998E-2</v>
      </c>
      <c r="AL39" s="6">
        <f>VLOOKUP($A39,'Activist Funds'!$A:$Z,MATCH(LEFT(AL$1,FIND(" ",AL$1)-1),'Activist Funds'!$1:$1,0),FALSE)</f>
        <v>9.11E-2</v>
      </c>
      <c r="AM39" s="6">
        <f>VLOOKUP($A39,'Activist Funds'!$A:$Z,MATCH(LEFT(AM$1,FIND(" ",AM$1)-1),'Activist Funds'!$1:$1,0),FALSE)</f>
        <v>3.4200000000000001E-2</v>
      </c>
      <c r="AN39" s="6">
        <f>VLOOKUP($A39,'Activist Funds'!$A:$Z,MATCH(LEFT(AN$1,FIND(" ",AN$1)-1),'Activist Funds'!$1:$1,0),FALSE)</f>
        <v>2E-3</v>
      </c>
      <c r="AO39" s="6">
        <f>VLOOKUP($A39,'Activist Funds'!$A:$Z,MATCH(LEFT(AO$1,FIND(" ",AO$1)-1),'Activist Funds'!$1:$1,0),FALSE)</f>
        <v>8.5401000000000005E-2</v>
      </c>
      <c r="AP39" s="6">
        <f>VLOOKUP($A39,'Activist Funds'!$A:$Z,MATCH(LEFT(AP$1,FIND(" ",AP$1)-1),'Activist Funds'!$1:$1,0),FALSE)</f>
        <v>3.6700000000000003E-2</v>
      </c>
      <c r="AQ39" s="6">
        <f t="shared" si="1"/>
        <v>-4.2499999779459993E-2</v>
      </c>
      <c r="AR39" s="6">
        <f t="shared" si="2"/>
        <v>-2.0500000000000001E-2</v>
      </c>
      <c r="AS39" s="6">
        <f t="shared" si="3"/>
        <v>3.699999999999995E-3</v>
      </c>
      <c r="AT39" s="6">
        <f t="shared" si="4"/>
        <v>5.1000000000000004E-3</v>
      </c>
      <c r="AU39" s="6">
        <f t="shared" si="5"/>
        <v>-3.0800000000000001E-2</v>
      </c>
      <c r="AV39" s="6">
        <f t="shared" si="6"/>
        <v>-1.2989999999999946E-3</v>
      </c>
      <c r="AW39" s="6">
        <f t="shared" si="6"/>
        <v>4.1000000000000064E-3</v>
      </c>
      <c r="AX39" s="6" t="str">
        <f>VLOOKUP($A39,Replications!$A:$KK,MATCH(LEFT(AX$1,FIND(" ",AX$1)-1),Replications!$1:$1,0),FALSE)</f>
        <v>NA</v>
      </c>
      <c r="AY39" s="6" t="e">
        <f>VLOOKUP($A39,'New Manager'!$A:$Y,MATCH(Funds!AY$1,'New Manager'!$1:$1,0),FALSE)</f>
        <v>#N/A</v>
      </c>
      <c r="AZ39" s="6" t="e">
        <f t="shared" si="7"/>
        <v>#N/A</v>
      </c>
      <c r="BA39" s="6">
        <f>VLOOKUP($A39,'[1]Formated Data'!$A:$ZZ,MATCH(BA$1,'[1]Formated Data'!$1:$1,0),FALSE)</f>
        <v>1.7100000000000001E-2</v>
      </c>
      <c r="BB39" s="6">
        <f>VLOOKUP($A39,'[1]Formated Data'!$A:$ZZ,MATCH(BB$1,'[1]Formated Data'!$1:$1,0),FALSE)</f>
        <v>2E-3</v>
      </c>
      <c r="BC39" s="6">
        <f>VLOOKUP($A39,'[1]Formated Data'!$A:$ZZ,MATCH(BC$1,'[1]Formated Data'!$1:$1,0),FALSE)</f>
        <v>6.7999999999999996E-3</v>
      </c>
      <c r="BD39" s="6">
        <f>VLOOKUP($A39,'[1]Formated Data'!$A:$ZZ,MATCH(BD$1,'[1]Formated Data'!$1:$1,0),FALSE)</f>
        <v>3.5999999999999999E-3</v>
      </c>
      <c r="BE39" s="6">
        <f>VLOOKUP($A39,'[1]Formated Data'!$A:$ZZ,MATCH(BE$1,'[1]Formated Data'!$1:$1,0),FALSE)</f>
        <v>3.4299999999999997E-2</v>
      </c>
      <c r="BF39" s="6">
        <f>VLOOKUP($A39,'[1]Formated Data'!$A:$ZZ,MATCH(BF$1,'[1]Formated Data'!$1:$1,0),FALSE)</f>
        <v>1.21E-2</v>
      </c>
      <c r="BG39" s="6">
        <f>VLOOKUP($A39,'[1]Formated Data'!$A:$ZZ,MATCH(BG$1,'[1]Formated Data'!$1:$1,0),FALSE)</f>
        <v>3.49E-2</v>
      </c>
      <c r="BH39" s="6">
        <f>VLOOKUP($A39,'[1]Formated Data'!$A:$ZZ,MATCH(BH$1,'[1]Formated Data'!$1:$1,0),FALSE)</f>
        <v>1.4E-2</v>
      </c>
      <c r="BI39" s="6">
        <f>VLOOKUP($A39,'[1]Formated Data'!$A:$ZZ,MATCH(BI$1,'[1]Formated Data'!$1:$1,0),FALSE)</f>
        <v>1.5299999999999999E-2</v>
      </c>
      <c r="BJ39" s="6">
        <f>VLOOKUP($A39,'[1]Formated Data'!$A:$ZZ,MATCH(BJ$1,'[1]Formated Data'!$1:$1,0),FALSE)</f>
        <v>3.3000000000000002E-2</v>
      </c>
      <c r="BK39" s="6">
        <f>VLOOKUP($A39,'[1]Formated Data'!$A:$ZZ,MATCH(BK$1,'[1]Formated Data'!$1:$1,0),FALSE)</f>
        <v>1.2699999999999999E-2</v>
      </c>
      <c r="BL39" s="6">
        <f>VLOOKUP($A39,'[1]Formated Data'!$A:$ZZ,MATCH(BL$1,'[1]Formated Data'!$1:$1,0),FALSE)</f>
        <v>6.0000000000000001E-3</v>
      </c>
      <c r="BM39" s="6">
        <f>VLOOKUP($A39,'[1]Formated Data'!$A:$ZZ,MATCH(BM$1,'[1]Formated Data'!$1:$1,0),FALSE)</f>
        <v>1.41E-2</v>
      </c>
      <c r="BN39" s="6">
        <f>VLOOKUP($A39,'[1]Formated Data'!$A:$ZZ,MATCH(BN$1,'[1]Formated Data'!$1:$1,0),FALSE)</f>
        <v>2.8500000000000001E-2</v>
      </c>
      <c r="BO39" s="6">
        <f>VLOOKUP($A39,'[1]Formated Data'!$A:$ZZ,MATCH(BO$1,'[1]Formated Data'!$1:$1,0),FALSE)</f>
        <v>2.0899999999999998E-2</v>
      </c>
      <c r="BP39" s="6">
        <f>VLOOKUP($A39,'[1]Formated Data'!$A:$ZZ,MATCH(BP$1,'[1]Formated Data'!$1:$1,0),FALSE)</f>
        <v>-4.4999999999999997E-3</v>
      </c>
      <c r="BQ39" s="6">
        <f>VLOOKUP($A39,'[1]Formated Data'!$A:$ZZ,MATCH(BQ$1,'[1]Formated Data'!$1:$1,0),FALSE)</f>
        <v>1.34E-2</v>
      </c>
      <c r="BR39" s="6">
        <f>VLOOKUP($A39,'[1]Formated Data'!$A:$ZZ,MATCH(BR$1,'[1]Formated Data'!$1:$1,0),FALSE)</f>
        <v>3.4000000000000002E-2</v>
      </c>
      <c r="BS39" s="6">
        <f>VLOOKUP($A39,'[1]Formated Data'!$A:$ZZ,MATCH(BS$1,'[1]Formated Data'!$1:$1,0),FALSE)</f>
        <v>3.7499999999999999E-2</v>
      </c>
      <c r="BT39" s="6">
        <f>VLOOKUP($A39,'[1]Formated Data'!$A:$ZZ,MATCH(BT$1,'[1]Formated Data'!$1:$1,0),FALSE)</f>
        <v>1.1000000000000001E-3</v>
      </c>
      <c r="BU39" s="6">
        <f>VLOOKUP($A39,'[1]Formated Data'!$A:$ZZ,MATCH(BU$1,'[1]Formated Data'!$1:$1,0),FALSE)</f>
        <v>-5.0000000000000001E-4</v>
      </c>
      <c r="BV39" s="6">
        <f>VLOOKUP($A39,'[1]Formated Data'!$A:$ZZ,MATCH(BV$1,'[1]Formated Data'!$1:$1,0),FALSE)</f>
        <v>1.17E-2</v>
      </c>
      <c r="BW39" s="6" t="e">
        <f>VLOOKUP($A39,'New Manager'!$A:$B,MATCH(Funds!BW$1,'New Manager'!$1:$1,0),FALSE)</f>
        <v>#N/A</v>
      </c>
      <c r="BX39" s="6">
        <f t="shared" si="8"/>
        <v>5.9699999999999996E-2</v>
      </c>
      <c r="BY39" s="6">
        <f t="shared" si="9"/>
        <v>5.2375500000000005E-2</v>
      </c>
      <c r="BZ39" s="6">
        <f>VLOOKUP($A39,Strategy3!$A:$Z,MATCH(Funds!BZ$1,Strategy3!$1:$1,0),FALSE)</f>
        <v>5.9700000000000003E-2</v>
      </c>
    </row>
    <row r="40" spans="1:78" x14ac:dyDescent="0.25">
      <c r="A40" s="4">
        <f t="shared" si="10"/>
        <v>40512</v>
      </c>
      <c r="D40" s="6">
        <f>VLOOKUP($A40,'Current Portfolio'!$A:$AR,MATCH(Funds!D$1,'Current Portfolio'!$1:$1,0),FALSE)</f>
        <v>-7.4000000000000003E-3</v>
      </c>
      <c r="E40" s="6">
        <f>VLOOKUP($A40,'Current Portfolio'!$A:$AR,MATCH(Funds!E$1,'Current Portfolio'!$1:$1,0),FALSE)</f>
        <v>1E-3</v>
      </c>
      <c r="F40" s="6">
        <f>VLOOKUP($A40,'Current Portfolio'!$A:$AR,MATCH(Funds!F$1,'Current Portfolio'!$1:$1,0),FALSE)</f>
        <v>8.1000000000000013E-3</v>
      </c>
      <c r="G40" s="6">
        <f>VLOOKUP($A40,'Current Portfolio'!$A:$AR,MATCH(Funds!G$1,'Current Portfolio'!$1:$1,0),FALSE)</f>
        <v>1.29E-2</v>
      </c>
      <c r="H40" s="6">
        <f>VLOOKUP($A40,'Current Portfolio'!$A:$AR,MATCH(Funds!H$1,'Current Portfolio'!$1:$1,0),FALSE)</f>
        <v>-3.0999999999999999E-3</v>
      </c>
      <c r="I40" s="6">
        <f>VLOOKUP($A40,'Current Portfolio'!$A:$AR,MATCH(Funds!I$1,'Current Portfolio'!$1:$1,0),FALSE)</f>
        <v>7.4000000000000003E-3</v>
      </c>
      <c r="J40" s="6">
        <f>VLOOKUP($A40,'Current Portfolio'!$A:$AR,MATCH(Funds!J$1,'Current Portfolio'!$1:$1,0),FALSE)</f>
        <v>-1E-3</v>
      </c>
      <c r="K40" s="6">
        <f>VLOOKUP($A40,'Current Portfolio'!$A:$AR,MATCH(Funds!K$1,'Current Portfolio'!$1:$1,0),FALSE)</f>
        <v>3.4000000000000002E-3</v>
      </c>
      <c r="L40" s="6">
        <f>VLOOKUP($A40,'Current Portfolio'!$A:$AR,MATCH(Funds!L$1,'Current Portfolio'!$1:$1,0),FALSE)</f>
        <v>9.1000000000000004E-3</v>
      </c>
      <c r="M40" s="6">
        <f>VLOOKUP($A40,'Current Portfolio'!$A:$AR,MATCH(Funds!M$1,'Current Portfolio'!$1:$1,0),FALSE)</f>
        <v>4.6999999999999993E-3</v>
      </c>
      <c r="N40" s="6">
        <f>VLOOKUP($A40,'Current Portfolio'!$A:$AR,MATCH(Funds!N$1,'Current Portfolio'!$1:$1,0),FALSE)</f>
        <v>-2.5000000000000001E-3</v>
      </c>
      <c r="O40" s="6">
        <f>VLOOKUP($A40,'Current Portfolio'!$A:$AR,MATCH(Funds!O$1,'Current Portfolio'!$1:$1,0),FALSE)</f>
        <v>1E-3</v>
      </c>
      <c r="P40" s="6">
        <f>VLOOKUP($A40,'Current Portfolio'!$A:$AR,MATCH(Funds!P$1,'Current Portfolio'!$1:$1,0),FALSE)</f>
        <v>9.7000000000000003E-3</v>
      </c>
      <c r="Q40" s="6">
        <f>VLOOKUP($A40,'Current Portfolio'!$A:$AR,MATCH(Funds!Q$1,'Current Portfolio'!$1:$1,0),FALSE)</f>
        <v>0.1225</v>
      </c>
      <c r="R40" s="6">
        <f>VLOOKUP($A40,'Current Portfolio'!$A:$AR,MATCH(Funds!R$1,'Current Portfolio'!$1:$1,0),FALSE)</f>
        <v>-2.0099999999999996E-2</v>
      </c>
      <c r="S40" s="6">
        <f>VLOOKUP($A40,'Current Portfolio'!$A:$AR,MATCH(Funds!S$1,'Current Portfolio'!$1:$1,0),FALSE)</f>
        <v>5.9999999999999995E-4</v>
      </c>
      <c r="T40" s="6">
        <f>VLOOKUP($A40,'Current Portfolio'!$A:$AR,MATCH(Funds!T$1,'Current Portfolio'!$1:$1,0),FALSE)</f>
        <v>-4.0000000000000001E-3</v>
      </c>
      <c r="U40" s="6">
        <f>VLOOKUP($A40,'Current Portfolio'!$A:$AR,MATCH(Funds!U$1,'Current Portfolio'!$1:$1,0),FALSE)</f>
        <v>5.5000000000000005E-3</v>
      </c>
      <c r="V40" s="6">
        <f>VLOOKUP($A40,'Current Portfolio'!$A:$AR,MATCH(Funds!V$1,'Current Portfolio'!$1:$1,0),FALSE)</f>
        <v>5.1999999999999998E-3</v>
      </c>
      <c r="W40" s="6">
        <f>VLOOKUP($A40,'Current Portfolio'!$A:$AR,MATCH(Funds!W$1,'Current Portfolio'!$1:$1,0),FALSE)</f>
        <v>2.0899999999999998E-2</v>
      </c>
      <c r="X40" s="6">
        <f>VLOOKUP($A40,'Current Portfolio'!$A:$AR,MATCH(Funds!X$1,'Current Portfolio'!$1:$1,0),FALSE)</f>
        <v>4.0000000000000001E-3</v>
      </c>
      <c r="Y40" s="6">
        <f>VLOOKUP(A40,[2]Returns!$A:$B,2,FALSE)</f>
        <v>-4.7999999999999996E-3</v>
      </c>
      <c r="Z40" s="6">
        <f>VLOOKUP($A40,[2]Returns!$A:$J,9,FALSE)/100</f>
        <v>-6.4000000000000003E-3</v>
      </c>
      <c r="AA40" s="6">
        <f>VLOOKUP($A40,Replications!$A:$K,MATCH(LEFT(AA$1,FIND(" ",AA$1)-1),Replications!$1:$1,0),FALSE)</f>
        <v>8.9999999999999993E-3</v>
      </c>
      <c r="AB40" s="6">
        <f>VLOOKUP($A40,Replications!$A:$K,MATCH(LEFT(AB$1,FIND(" ",AB$1)-1),Replications!$1:$1,0),FALSE)</f>
        <v>3.5999999999999999E-3</v>
      </c>
      <c r="AC40" s="6">
        <f>VLOOKUP($A40,Replications!$A:$K,MATCH(LEFT(AC$1,FIND(" ",AC$1)-1),Replications!$1:$1,0),FALSE)</f>
        <v>1E-3</v>
      </c>
      <c r="AD40" s="6">
        <f>VLOOKUP($A40,Replications!$A:$K,MATCH(LEFT(AD$1,FIND(" ",AD$1)-1),Replications!$1:$1,0),FALSE)</f>
        <v>-5.1999999999999998E-3</v>
      </c>
      <c r="AE40" s="6">
        <f>VLOOKUP($A40,Replications!$A:$K,MATCH(LEFT(AE$1,FIND(" ",AE$1)-1),Replications!$1:$1,0),FALSE)</f>
        <v>6.4399999999999999E-2</v>
      </c>
      <c r="AF40" s="6">
        <f>VLOOKUP($A40,Replications!$A:$K,MATCH(LEFT(AF$1,FIND(" ",AF$1)-1),Replications!$1:$1,0),FALSE)</f>
        <v>2.52E-2</v>
      </c>
      <c r="AG40" s="6">
        <f>VLOOKUP($A40,Replications!$A:$K,MATCH(LEFT(AG$1,FIND(" ",AG$1)-1),Replications!$1:$1,0),FALSE)</f>
        <v>3.4799999999999998E-2</v>
      </c>
      <c r="AH40" s="6">
        <f>VLOOKUP($A40,Replications!$A:$K,MATCH(Funds!AH$1,Replications!$1:$1,0),FALSE)</f>
        <v>2.0000000000000001E-4</v>
      </c>
      <c r="AI40" s="6">
        <f>VLOOKUP($A40,Replications!$A:$K,MATCH(LEFT(AI$1,FIND(" ",AI$1)-1),Replications!$1:$1,0),FALSE)</f>
        <v>1.8971428571428573E-2</v>
      </c>
      <c r="AJ40" s="6">
        <f>VLOOKUP($A40,'Activist Funds'!$A:$Z,MATCH(LEFT(AJ$1,FIND(" ",AJ$1)-1),'Activist Funds'!$1:$1,0),FALSE)</f>
        <v>1.9899999722840001E-2</v>
      </c>
      <c r="AK40" s="6">
        <f>VLOOKUP($A40,'Activist Funds'!$A:$Z,MATCH(LEFT(AK$1,FIND(" ",AK$1)-1),'Activist Funds'!$1:$1,0),FALSE)</f>
        <v>0.1225</v>
      </c>
      <c r="AL40" s="6">
        <f>VLOOKUP($A40,'Activist Funds'!$A:$Z,MATCH(LEFT(AL$1,FIND(" ",AL$1)-1),'Activist Funds'!$1:$1,0),FALSE)</f>
        <v>-2.2000000000000001E-3</v>
      </c>
      <c r="AM40" s="6">
        <f>VLOOKUP($A40,'Activist Funds'!$A:$Z,MATCH(LEFT(AM$1,FIND(" ",AM$1)-1),'Activist Funds'!$1:$1,0),FALSE)</f>
        <v>-1.4E-2</v>
      </c>
      <c r="AN40" s="6">
        <f>VLOOKUP($A40,'Activist Funds'!$A:$Z,MATCH(LEFT(AN$1,FIND(" ",AN$1)-1),'Activist Funds'!$1:$1,0),FALSE)</f>
        <v>4.4699999999999997E-2</v>
      </c>
      <c r="AO40" s="6">
        <f>VLOOKUP($A40,'Activist Funds'!$A:$Z,MATCH(LEFT(AO$1,FIND(" ",AO$1)-1),'Activist Funds'!$1:$1,0),FALSE)</f>
        <v>5.705E-3</v>
      </c>
      <c r="AP40" s="6">
        <f>VLOOKUP($A40,'Activist Funds'!$A:$Z,MATCH(LEFT(AP$1,FIND(" ",AP$1)-1),'Activist Funds'!$1:$1,0),FALSE)</f>
        <v>1.0200000000000001E-2</v>
      </c>
      <c r="AQ40" s="6">
        <f t="shared" si="1"/>
        <v>1.0899999722840002E-2</v>
      </c>
      <c r="AR40" s="6">
        <f t="shared" si="2"/>
        <v>0.11889999999999999</v>
      </c>
      <c r="AS40" s="6">
        <f t="shared" si="3"/>
        <v>-3.2000000000000002E-3</v>
      </c>
      <c r="AT40" s="6">
        <f t="shared" si="4"/>
        <v>-8.8000000000000005E-3</v>
      </c>
      <c r="AU40" s="6">
        <f t="shared" si="5"/>
        <v>-1.9700000000000002E-2</v>
      </c>
      <c r="AV40" s="6">
        <f t="shared" si="6"/>
        <v>-1.9494999999999998E-2</v>
      </c>
      <c r="AW40" s="6">
        <f t="shared" si="6"/>
        <v>-2.4599999999999997E-2</v>
      </c>
      <c r="AX40" s="6" t="str">
        <f>VLOOKUP($A40,Replications!$A:$KK,MATCH(LEFT(AX$1,FIND(" ",AX$1)-1),Replications!$1:$1,0),FALSE)</f>
        <v>NA</v>
      </c>
      <c r="AY40" s="6" t="e">
        <f>VLOOKUP($A40,'New Manager'!$A:$Y,MATCH(Funds!AY$1,'New Manager'!$1:$1,0),FALSE)</f>
        <v>#N/A</v>
      </c>
      <c r="AZ40" s="6" t="e">
        <f t="shared" si="7"/>
        <v>#N/A</v>
      </c>
      <c r="BA40" s="6">
        <f>VLOOKUP($A40,'[1]Formated Data'!$A:$ZZ,MATCH(BA$1,'[1]Formated Data'!$1:$1,0),FALSE)</f>
        <v>3.3999999999999998E-3</v>
      </c>
      <c r="BB40" s="6">
        <f>VLOOKUP($A40,'[1]Formated Data'!$A:$ZZ,MATCH(BB$1,'[1]Formated Data'!$1:$1,0),FALSE)</f>
        <v>1.29E-2</v>
      </c>
      <c r="BC40" s="6">
        <f>VLOOKUP($A40,'[1]Formated Data'!$A:$ZZ,MATCH(BC$1,'[1]Formated Data'!$1:$1,0),FALSE)</f>
        <v>4.0000000000000001E-3</v>
      </c>
      <c r="BD40" s="6">
        <f>VLOOKUP($A40,'[1]Formated Data'!$A:$ZZ,MATCH(BD$1,'[1]Formated Data'!$1:$1,0),FALSE)</f>
        <v>4.7000000000000002E-3</v>
      </c>
      <c r="BE40" s="6">
        <f>VLOOKUP($A40,'[1]Formated Data'!$A:$ZZ,MATCH(BE$1,'[1]Formated Data'!$1:$1,0),FALSE)</f>
        <v>5.1999999999999998E-3</v>
      </c>
      <c r="BF40" s="6">
        <f>VLOOKUP($A40,'[1]Formated Data'!$A:$ZZ,MATCH(BF$1,'[1]Formated Data'!$1:$1,0),FALSE)</f>
        <v>5.9999999999999995E-4</v>
      </c>
      <c r="BG40" s="6">
        <f>VLOOKUP($A40,'[1]Formated Data'!$A:$ZZ,MATCH(BG$1,'[1]Formated Data'!$1:$1,0),FALSE)</f>
        <v>5.4999999999999997E-3</v>
      </c>
      <c r="BH40" s="6">
        <f>VLOOKUP($A40,'[1]Formated Data'!$A:$ZZ,MATCH(BH$1,'[1]Formated Data'!$1:$1,0),FALSE)</f>
        <v>-4.0000000000000001E-3</v>
      </c>
      <c r="BI40" s="6">
        <f>VLOOKUP($A40,'[1]Formated Data'!$A:$ZZ,MATCH(BI$1,'[1]Formated Data'!$1:$1,0),FALSE)</f>
        <v>2.0899999999999998E-2</v>
      </c>
      <c r="BJ40" s="6">
        <f>VLOOKUP($A40,'[1]Formated Data'!$A:$ZZ,MATCH(BJ$1,'[1]Formated Data'!$1:$1,0),FALSE)</f>
        <v>9.7000000000000003E-3</v>
      </c>
      <c r="BK40" s="6">
        <f>VLOOKUP($A40,'[1]Formated Data'!$A:$ZZ,MATCH(BK$1,'[1]Formated Data'!$1:$1,0),FALSE)</f>
        <v>-2.5000000000000001E-3</v>
      </c>
      <c r="BL40" s="6">
        <f>VLOOKUP($A40,'[1]Formated Data'!$A:$ZZ,MATCH(BL$1,'[1]Formated Data'!$1:$1,0),FALSE)</f>
        <v>1E-3</v>
      </c>
      <c r="BM40" s="6">
        <f>VLOOKUP($A40,'[1]Formated Data'!$A:$ZZ,MATCH(BM$1,'[1]Formated Data'!$1:$1,0),FALSE)</f>
        <v>1E-3</v>
      </c>
      <c r="BN40" s="6">
        <f>VLOOKUP($A40,'[1]Formated Data'!$A:$ZZ,MATCH(BN$1,'[1]Formated Data'!$1:$1,0),FALSE)</f>
        <v>-7.4000000000000003E-3</v>
      </c>
      <c r="BO40" s="6">
        <f>VLOOKUP($A40,'[1]Formated Data'!$A:$ZZ,MATCH(BO$1,'[1]Formated Data'!$1:$1,0),FALSE)</f>
        <v>0.1225</v>
      </c>
      <c r="BP40" s="6">
        <f>VLOOKUP($A40,'[1]Formated Data'!$A:$ZZ,MATCH(BP$1,'[1]Formated Data'!$1:$1,0),FALSE)</f>
        <v>-2.8E-3</v>
      </c>
      <c r="BQ40" s="6">
        <f>VLOOKUP($A40,'[1]Formated Data'!$A:$ZZ,MATCH(BQ$1,'[1]Formated Data'!$1:$1,0),FALSE)</f>
        <v>7.4000000000000003E-3</v>
      </c>
      <c r="BR40" s="6">
        <f>VLOOKUP($A40,'[1]Formated Data'!$A:$ZZ,MATCH(BR$1,'[1]Formated Data'!$1:$1,0),FALSE)</f>
        <v>-2.8199999999999999E-2</v>
      </c>
      <c r="BS40" s="6">
        <f>VLOOKUP($A40,'[1]Formated Data'!$A:$ZZ,MATCH(BS$1,'[1]Formated Data'!$1:$1,0),FALSE)</f>
        <v>-2.01E-2</v>
      </c>
      <c r="BT40" s="6">
        <f>VLOOKUP($A40,'[1]Formated Data'!$A:$ZZ,MATCH(BT$1,'[1]Formated Data'!$1:$1,0),FALSE)</f>
        <v>9.1000000000000004E-3</v>
      </c>
      <c r="BU40" s="6">
        <f>VLOOKUP($A40,'[1]Formated Data'!$A:$ZZ,MATCH(BU$1,'[1]Formated Data'!$1:$1,0),FALSE)</f>
        <v>-5.9999999999999995E-4</v>
      </c>
      <c r="BV40" s="6">
        <f>VLOOKUP($A40,'[1]Formated Data'!$A:$ZZ,MATCH(BV$1,'[1]Formated Data'!$1:$1,0),FALSE)</f>
        <v>6.1999999999999998E-3</v>
      </c>
      <c r="BW40" s="6" t="e">
        <f>VLOOKUP($A40,'New Manager'!$A:$B,MATCH(Funds!BW$1,'New Manager'!$1:$1,0),FALSE)</f>
        <v>#N/A</v>
      </c>
      <c r="BX40" s="6">
        <f t="shared" si="8"/>
        <v>3.7400000000000003E-2</v>
      </c>
      <c r="BY40" s="6">
        <f t="shared" si="9"/>
        <v>1.6577500000000002E-2</v>
      </c>
      <c r="BZ40" s="6">
        <f>VLOOKUP($A40,Strategy3!$A:$Z,MATCH(Funds!BZ$1,Strategy3!$1:$1,0),FALSE)</f>
        <v>3.5200000000000002E-2</v>
      </c>
    </row>
    <row r="41" spans="1:78" x14ac:dyDescent="0.25">
      <c r="A41" s="4">
        <f t="shared" si="10"/>
        <v>40482</v>
      </c>
      <c r="D41" s="6">
        <f>VLOOKUP($A41,'Current Portfolio'!$A:$AR,MATCH(Funds!D$1,'Current Portfolio'!$1:$1,0),FALSE)</f>
        <v>1.95E-2</v>
      </c>
      <c r="E41" s="6">
        <f>VLOOKUP($A41,'Current Portfolio'!$A:$AR,MATCH(Funds!E$1,'Current Portfolio'!$1:$1,0),FALSE)</f>
        <v>1E-4</v>
      </c>
      <c r="F41" s="6">
        <f>VLOOKUP($A41,'Current Portfolio'!$A:$AR,MATCH(Funds!F$1,'Current Portfolio'!$1:$1,0),FALSE)</f>
        <v>2.3799999999999998E-2</v>
      </c>
      <c r="G41" s="6">
        <f>VLOOKUP($A41,'Current Portfolio'!$A:$AR,MATCH(Funds!G$1,'Current Portfolio'!$1:$1,0),FALSE)</f>
        <v>2.8999999999999998E-3</v>
      </c>
      <c r="H41" s="6">
        <f>VLOOKUP($A41,'Current Portfolio'!$A:$AR,MATCH(Funds!H$1,'Current Portfolio'!$1:$1,0),FALSE)</f>
        <v>-3.2000000000000002E-3</v>
      </c>
      <c r="I41" s="6">
        <f>VLOOKUP($A41,'Current Portfolio'!$A:$AR,MATCH(Funds!I$1,'Current Portfolio'!$1:$1,0),FALSE)</f>
        <v>-6.6E-3</v>
      </c>
      <c r="J41" s="6">
        <f>VLOOKUP($A41,'Current Portfolio'!$A:$AR,MATCH(Funds!J$1,'Current Portfolio'!$1:$1,0),FALSE)</f>
        <v>7.8000000000000005E-3</v>
      </c>
      <c r="K41" s="6">
        <f>VLOOKUP($A41,'Current Portfolio'!$A:$AR,MATCH(Funds!K$1,'Current Portfolio'!$1:$1,0),FALSE)</f>
        <v>1.4000000000000002E-3</v>
      </c>
      <c r="L41" s="6">
        <f>VLOOKUP($A41,'Current Portfolio'!$A:$AR,MATCH(Funds!L$1,'Current Portfolio'!$1:$1,0),FALSE)</f>
        <v>-2E-3</v>
      </c>
      <c r="M41" s="6">
        <f>VLOOKUP($A41,'Current Portfolio'!$A:$AR,MATCH(Funds!M$1,'Current Portfolio'!$1:$1,0),FALSE)</f>
        <v>8.5000000000000006E-3</v>
      </c>
      <c r="N41" s="6">
        <f>VLOOKUP($A41,'Current Portfolio'!$A:$AR,MATCH(Funds!N$1,'Current Portfolio'!$1:$1,0),FALSE)</f>
        <v>9.4999999999999998E-3</v>
      </c>
      <c r="O41" s="6">
        <f>VLOOKUP($A41,'Current Portfolio'!$A:$AR,MATCH(Funds!O$1,'Current Portfolio'!$1:$1,0),FALSE)</f>
        <v>5.0000000000000001E-3</v>
      </c>
      <c r="P41" s="6">
        <f>VLOOKUP($A41,'Current Portfolio'!$A:$AR,MATCH(Funds!P$1,'Current Portfolio'!$1:$1,0),FALSE)</f>
        <v>6.0000000000000001E-3</v>
      </c>
      <c r="Q41" s="6">
        <f>VLOOKUP($A41,'Current Portfolio'!$A:$AR,MATCH(Funds!Q$1,'Current Portfolio'!$1:$1,0),FALSE)</f>
        <v>5.21E-2</v>
      </c>
      <c r="R41" s="6">
        <f>VLOOKUP($A41,'Current Portfolio'!$A:$AR,MATCH(Funds!R$1,'Current Portfolio'!$1:$1,0),FALSE)</f>
        <v>2.5099999999999997E-2</v>
      </c>
      <c r="S41" s="6">
        <f>VLOOKUP($A41,'Current Portfolio'!$A:$AR,MATCH(Funds!S$1,'Current Portfolio'!$1:$1,0),FALSE)</f>
        <v>5.7999999999999996E-3</v>
      </c>
      <c r="T41" s="6">
        <f>VLOOKUP($A41,'Current Portfolio'!$A:$AR,MATCH(Funds!T$1,'Current Portfolio'!$1:$1,0),FALSE)</f>
        <v>1.8000000000000002E-2</v>
      </c>
      <c r="U41" s="6">
        <f>VLOOKUP($A41,'Current Portfolio'!$A:$AR,MATCH(Funds!U$1,'Current Portfolio'!$1:$1,0),FALSE)</f>
        <v>1.6500000000000001E-2</v>
      </c>
      <c r="V41" s="6">
        <f>VLOOKUP($A41,'Current Portfolio'!$A:$AR,MATCH(Funds!V$1,'Current Portfolio'!$1:$1,0),FALSE)</f>
        <v>2.0499999999999997E-2</v>
      </c>
      <c r="W41" s="6">
        <f>VLOOKUP($A41,'Current Portfolio'!$A:$AR,MATCH(Funds!W$1,'Current Portfolio'!$1:$1,0),FALSE)</f>
        <v>2.2499999999999999E-2</v>
      </c>
      <c r="X41" s="6">
        <f>VLOOKUP($A41,'Current Portfolio'!$A:$AR,MATCH(Funds!X$1,'Current Portfolio'!$1:$1,0),FALSE)</f>
        <v>6.4000000000000003E-3</v>
      </c>
      <c r="Y41" s="6">
        <f>VLOOKUP(A41,[2]Returns!$A:$B,2,FALSE)</f>
        <v>1.7399999999999999E-2</v>
      </c>
      <c r="Z41" s="6">
        <f>VLOOKUP($A41,[2]Returns!$A:$J,9,FALSE)/100</f>
        <v>9.7000000000000003E-3</v>
      </c>
      <c r="AA41" s="6">
        <f>VLOOKUP($A41,Replications!$A:$K,MATCH(LEFT(AA$1,FIND(" ",AA$1)-1),Replications!$1:$1,0),FALSE)</f>
        <v>3.6600000000000001E-2</v>
      </c>
      <c r="AB41" s="6">
        <f>VLOOKUP($A41,Replications!$A:$K,MATCH(LEFT(AB$1,FIND(" ",AB$1)-1),Replications!$1:$1,0),FALSE)</f>
        <v>3.2099999999999997E-2</v>
      </c>
      <c r="AC41" s="6">
        <f>VLOOKUP($A41,Replications!$A:$K,MATCH(LEFT(AC$1,FIND(" ",AC$1)-1),Replications!$1:$1,0),FALSE)</f>
        <v>3.32E-2</v>
      </c>
      <c r="AD41" s="6">
        <f>VLOOKUP($A41,Replications!$A:$K,MATCH(LEFT(AD$1,FIND(" ",AD$1)-1),Replications!$1:$1,0),FALSE)</f>
        <v>5.4899999999999997E-2</v>
      </c>
      <c r="AE41" s="6">
        <f>VLOOKUP($A41,Replications!$A:$K,MATCH(LEFT(AE$1,FIND(" ",AE$1)-1),Replications!$1:$1,0),FALSE)</f>
        <v>5.0900000000000001E-2</v>
      </c>
      <c r="AF41" s="6">
        <f>VLOOKUP($A41,Replications!$A:$K,MATCH(LEFT(AF$1,FIND(" ",AF$1)-1),Replications!$1:$1,0),FALSE)</f>
        <v>4.6100000000000002E-2</v>
      </c>
      <c r="AG41" s="6">
        <f>VLOOKUP($A41,Replications!$A:$K,MATCH(LEFT(AG$1,FIND(" ",AG$1)-1),Replications!$1:$1,0),FALSE)</f>
        <v>3.8600000000000002E-2</v>
      </c>
      <c r="AH41" s="6">
        <f>VLOOKUP($A41,Replications!$A:$K,MATCH(Funds!AH$1,Replications!$1:$1,0),FALSE)</f>
        <v>3.8100000000000002E-2</v>
      </c>
      <c r="AI41" s="6">
        <f>VLOOKUP($A41,Replications!$A:$K,MATCH(LEFT(AI$1,FIND(" ",AI$1)-1),Replications!$1:$1,0),FALSE)</f>
        <v>4.1771428571428577E-2</v>
      </c>
      <c r="AJ41" s="6">
        <f>VLOOKUP($A41,'Activist Funds'!$A:$Z,MATCH(LEFT(AJ$1,FIND(" ",AJ$1)-1),'Activist Funds'!$1:$1,0),FALSE)</f>
        <v>6.8000000901499999E-3</v>
      </c>
      <c r="AK41" s="6">
        <f>VLOOKUP($A41,'Activist Funds'!$A:$Z,MATCH(LEFT(AK$1,FIND(" ",AK$1)-1),'Activist Funds'!$1:$1,0),FALSE)</f>
        <v>5.21E-2</v>
      </c>
      <c r="AL41" s="6">
        <f>VLOOKUP($A41,'Activist Funds'!$A:$Z,MATCH(LEFT(AL$1,FIND(" ",AL$1)-1),'Activist Funds'!$1:$1,0),FALSE)</f>
        <v>2.9399999999999999E-2</v>
      </c>
      <c r="AM41" s="6">
        <f>VLOOKUP($A41,'Activist Funds'!$A:$Z,MATCH(LEFT(AM$1,FIND(" ",AM$1)-1),'Activist Funds'!$1:$1,0),FALSE)</f>
        <v>3.61E-2</v>
      </c>
      <c r="AN41" s="6">
        <f>VLOOKUP($A41,'Activist Funds'!$A:$Z,MATCH(LEFT(AN$1,FIND(" ",AN$1)-1),'Activist Funds'!$1:$1,0),FALSE)</f>
        <v>3.2000000000000001E-2</v>
      </c>
      <c r="AO41" s="6">
        <f>VLOOKUP($A41,'Activist Funds'!$A:$Z,MATCH(LEFT(AO$1,FIND(" ",AO$1)-1),'Activist Funds'!$1:$1,0),FALSE)</f>
        <v>4.0125000000000001E-2</v>
      </c>
      <c r="AP41" s="6">
        <f>VLOOKUP($A41,'Activist Funds'!$A:$Z,MATCH(LEFT(AP$1,FIND(" ",AP$1)-1),'Activist Funds'!$1:$1,0),FALSE)</f>
        <v>4.8300000000000003E-2</v>
      </c>
      <c r="AQ41" s="6">
        <f t="shared" si="1"/>
        <v>-2.9799999909850002E-2</v>
      </c>
      <c r="AR41" s="6">
        <f t="shared" si="2"/>
        <v>2.0000000000000004E-2</v>
      </c>
      <c r="AS41" s="6">
        <f t="shared" si="3"/>
        <v>-3.8000000000000013E-3</v>
      </c>
      <c r="AT41" s="6">
        <f t="shared" si="4"/>
        <v>-1.8799999999999997E-2</v>
      </c>
      <c r="AU41" s="6">
        <f t="shared" si="5"/>
        <v>-1.89E-2</v>
      </c>
      <c r="AV41" s="6">
        <f t="shared" si="6"/>
        <v>-5.9750000000000011E-3</v>
      </c>
      <c r="AW41" s="6">
        <f t="shared" si="6"/>
        <v>9.7000000000000003E-3</v>
      </c>
      <c r="AX41" s="6" t="str">
        <f>VLOOKUP($A41,Replications!$A:$KK,MATCH(LEFT(AX$1,FIND(" ",AX$1)-1),Replications!$1:$1,0),FALSE)</f>
        <v>NA</v>
      </c>
      <c r="AY41" s="6" t="e">
        <f>VLOOKUP($A41,'New Manager'!$A:$Y,MATCH(Funds!AY$1,'New Manager'!$1:$1,0),FALSE)</f>
        <v>#N/A</v>
      </c>
      <c r="AZ41" s="6" t="e">
        <f t="shared" si="7"/>
        <v>#N/A</v>
      </c>
      <c r="BA41" s="6">
        <f>VLOOKUP($A41,'[1]Formated Data'!$A:$ZZ,MATCH(BA$1,'[1]Formated Data'!$1:$1,0),FALSE)</f>
        <v>1.4E-3</v>
      </c>
      <c r="BB41" s="6">
        <f>VLOOKUP($A41,'[1]Formated Data'!$A:$ZZ,MATCH(BB$1,'[1]Formated Data'!$1:$1,0),FALSE)</f>
        <v>2.8999999999999998E-3</v>
      </c>
      <c r="BC41" s="6">
        <f>VLOOKUP($A41,'[1]Formated Data'!$A:$ZZ,MATCH(BC$1,'[1]Formated Data'!$1:$1,0),FALSE)</f>
        <v>6.4000000000000003E-3</v>
      </c>
      <c r="BD41" s="6">
        <f>VLOOKUP($A41,'[1]Formated Data'!$A:$ZZ,MATCH(BD$1,'[1]Formated Data'!$1:$1,0),FALSE)</f>
        <v>8.5000000000000006E-3</v>
      </c>
      <c r="BE41" s="6">
        <f>VLOOKUP($A41,'[1]Formated Data'!$A:$ZZ,MATCH(BE$1,'[1]Formated Data'!$1:$1,0),FALSE)</f>
        <v>2.0500000000000001E-2</v>
      </c>
      <c r="BF41" s="6">
        <f>VLOOKUP($A41,'[1]Formated Data'!$A:$ZZ,MATCH(BF$1,'[1]Formated Data'!$1:$1,0),FALSE)</f>
        <v>5.7999999999999996E-3</v>
      </c>
      <c r="BG41" s="6">
        <f>VLOOKUP($A41,'[1]Formated Data'!$A:$ZZ,MATCH(BG$1,'[1]Formated Data'!$1:$1,0),FALSE)</f>
        <v>1.6500000000000001E-2</v>
      </c>
      <c r="BH41" s="6">
        <f>VLOOKUP($A41,'[1]Formated Data'!$A:$ZZ,MATCH(BH$1,'[1]Formated Data'!$1:$1,0),FALSE)</f>
        <v>1.7999999999999999E-2</v>
      </c>
      <c r="BI41" s="6">
        <f>VLOOKUP($A41,'[1]Formated Data'!$A:$ZZ,MATCH(BI$1,'[1]Formated Data'!$1:$1,0),FALSE)</f>
        <v>2.2499999999999999E-2</v>
      </c>
      <c r="BJ41" s="6">
        <f>VLOOKUP($A41,'[1]Formated Data'!$A:$ZZ,MATCH(BJ$1,'[1]Formated Data'!$1:$1,0),FALSE)</f>
        <v>6.0000000000000001E-3</v>
      </c>
      <c r="BK41" s="6">
        <f>VLOOKUP($A41,'[1]Formated Data'!$A:$ZZ,MATCH(BK$1,'[1]Formated Data'!$1:$1,0),FALSE)</f>
        <v>9.4999999999999998E-3</v>
      </c>
      <c r="BL41" s="6">
        <f>VLOOKUP($A41,'[1]Formated Data'!$A:$ZZ,MATCH(BL$1,'[1]Formated Data'!$1:$1,0),FALSE)</f>
        <v>5.0000000000000001E-3</v>
      </c>
      <c r="BM41" s="6">
        <f>VLOOKUP($A41,'[1]Formated Data'!$A:$ZZ,MATCH(BM$1,'[1]Formated Data'!$1:$1,0),FALSE)</f>
        <v>1E-4</v>
      </c>
      <c r="BN41" s="6">
        <f>VLOOKUP($A41,'[1]Formated Data'!$A:$ZZ,MATCH(BN$1,'[1]Formated Data'!$1:$1,0),FALSE)</f>
        <v>1.95E-2</v>
      </c>
      <c r="BO41" s="6">
        <f>VLOOKUP($A41,'[1]Formated Data'!$A:$ZZ,MATCH(BO$1,'[1]Formated Data'!$1:$1,0),FALSE)</f>
        <v>5.21E-2</v>
      </c>
      <c r="BP41" s="6">
        <f>VLOOKUP($A41,'[1]Formated Data'!$A:$ZZ,MATCH(BP$1,'[1]Formated Data'!$1:$1,0),FALSE)</f>
        <v>-3.0999999999999999E-3</v>
      </c>
      <c r="BQ41" s="6">
        <f>VLOOKUP($A41,'[1]Formated Data'!$A:$ZZ,MATCH(BQ$1,'[1]Formated Data'!$1:$1,0),FALSE)</f>
        <v>-6.6E-3</v>
      </c>
      <c r="BR41" s="6">
        <f>VLOOKUP($A41,'[1]Formated Data'!$A:$ZZ,MATCH(BR$1,'[1]Formated Data'!$1:$1,0),FALSE)</f>
        <v>2.8000000000000001E-2</v>
      </c>
      <c r="BS41" s="6">
        <f>VLOOKUP($A41,'[1]Formated Data'!$A:$ZZ,MATCH(BS$1,'[1]Formated Data'!$1:$1,0),FALSE)</f>
        <v>2.5100000000000001E-2</v>
      </c>
      <c r="BT41" s="6">
        <f>VLOOKUP($A41,'[1]Formated Data'!$A:$ZZ,MATCH(BT$1,'[1]Formated Data'!$1:$1,0),FALSE)</f>
        <v>-2E-3</v>
      </c>
      <c r="BU41" s="6">
        <f>VLOOKUP($A41,'[1]Formated Data'!$A:$ZZ,MATCH(BU$1,'[1]Formated Data'!$1:$1,0),FALSE)</f>
        <v>8.0000000000000002E-3</v>
      </c>
      <c r="BV41" s="6">
        <f>VLOOKUP($A41,'[1]Formated Data'!$A:$ZZ,MATCH(BV$1,'[1]Formated Data'!$1:$1,0),FALSE)</f>
        <v>2.1700000000000001E-2</v>
      </c>
      <c r="BW41" s="6" t="e">
        <f>VLOOKUP($A41,'New Manager'!$A:$B,MATCH(Funds!BW$1,'New Manager'!$1:$1,0),FALSE)</f>
        <v>#N/A</v>
      </c>
      <c r="BX41" s="6">
        <f t="shared" si="8"/>
        <v>4.5425E-2</v>
      </c>
      <c r="BY41" s="6">
        <f t="shared" si="9"/>
        <v>4.01375E-2</v>
      </c>
      <c r="BZ41" s="6">
        <f>VLOOKUP($A41,Strategy3!$A:$Z,MATCH(Funds!BZ$1,Strategy3!$1:$1,0),FALSE)</f>
        <v>5.0799999999999998E-2</v>
      </c>
    </row>
    <row r="42" spans="1:78" x14ac:dyDescent="0.25">
      <c r="A42" s="4">
        <f t="shared" si="10"/>
        <v>40451</v>
      </c>
      <c r="D42" s="6">
        <f>VLOOKUP($A42,'Current Portfolio'!$A:$AR,MATCH(Funds!D$1,'Current Portfolio'!$1:$1,0),FALSE)</f>
        <v>2.63E-2</v>
      </c>
      <c r="E42" s="6">
        <f>VLOOKUP($A42,'Current Portfolio'!$A:$AR,MATCH(Funds!E$1,'Current Portfolio'!$1:$1,0),FALSE)</f>
        <v>1.37E-2</v>
      </c>
      <c r="F42" s="6">
        <f>VLOOKUP($A42,'Current Portfolio'!$A:$AR,MATCH(Funds!F$1,'Current Portfolio'!$1:$1,0),FALSE)</f>
        <v>1.34E-2</v>
      </c>
      <c r="G42" s="6">
        <f>VLOOKUP($A42,'Current Portfolio'!$A:$AR,MATCH(Funds!G$1,'Current Portfolio'!$1:$1,0),FALSE)</f>
        <v>-7.000000000000001E-4</v>
      </c>
      <c r="H42" s="6">
        <f>VLOOKUP($A42,'Current Portfolio'!$A:$AR,MATCH(Funds!H$1,'Current Portfolio'!$1:$1,0),FALSE)</f>
        <v>1.4800000000000001E-2</v>
      </c>
      <c r="I42" s="6">
        <f>VLOOKUP($A42,'Current Portfolio'!$A:$AR,MATCH(Funds!I$1,'Current Portfolio'!$1:$1,0),FALSE)</f>
        <v>9.300000000000001E-3</v>
      </c>
      <c r="J42" s="6">
        <f>VLOOKUP($A42,'Current Portfolio'!$A:$AR,MATCH(Funds!J$1,'Current Portfolio'!$1:$1,0),FALSE)</f>
        <v>1E-4</v>
      </c>
      <c r="K42" s="6">
        <f>VLOOKUP($A42,'Current Portfolio'!$A:$AR,MATCH(Funds!K$1,'Current Portfolio'!$1:$1,0),FALSE)</f>
        <v>1.6E-2</v>
      </c>
      <c r="L42" s="6">
        <f>VLOOKUP($A42,'Current Portfolio'!$A:$AR,MATCH(Funds!L$1,'Current Portfolio'!$1:$1,0),FALSE)</f>
        <v>3.3E-3</v>
      </c>
      <c r="M42" s="6">
        <f>VLOOKUP($A42,'Current Portfolio'!$A:$AR,MATCH(Funds!M$1,'Current Portfolio'!$1:$1,0),FALSE)</f>
        <v>6.5000000000000006E-3</v>
      </c>
      <c r="N42" s="6">
        <f>VLOOKUP($A42,'Current Portfolio'!$A:$AR,MATCH(Funds!N$1,'Current Portfolio'!$1:$1,0),FALSE)</f>
        <v>1.44E-2</v>
      </c>
      <c r="O42" s="6">
        <f>VLOOKUP($A42,'Current Portfolio'!$A:$AR,MATCH(Funds!O$1,'Current Portfolio'!$1:$1,0),FALSE)</f>
        <v>5.0000000000000001E-3</v>
      </c>
      <c r="P42" s="6">
        <f>VLOOKUP($A42,'Current Portfolio'!$A:$AR,MATCH(Funds!P$1,'Current Portfolio'!$1:$1,0),FALSE)</f>
        <v>3.4200000000000001E-2</v>
      </c>
      <c r="Q42" s="6">
        <f>VLOOKUP($A42,'Current Portfolio'!$A:$AR,MATCH(Funds!Q$1,'Current Portfolio'!$1:$1,0),FALSE)</f>
        <v>4.07E-2</v>
      </c>
      <c r="R42" s="6">
        <f>VLOOKUP($A42,'Current Portfolio'!$A:$AR,MATCH(Funds!R$1,'Current Portfolio'!$1:$1,0),FALSE)</f>
        <v>9.3999999999999986E-3</v>
      </c>
      <c r="S42" s="6">
        <f>VLOOKUP($A42,'Current Portfolio'!$A:$AR,MATCH(Funds!S$1,'Current Portfolio'!$1:$1,0),FALSE)</f>
        <v>1.1399999999999999E-2</v>
      </c>
      <c r="T42" s="6">
        <f>VLOOKUP($A42,'Current Portfolio'!$A:$AR,MATCH(Funds!T$1,'Current Portfolio'!$1:$1,0),FALSE)</f>
        <v>4.7E-2</v>
      </c>
      <c r="U42" s="6">
        <f>VLOOKUP($A42,'Current Portfolio'!$A:$AR,MATCH(Funds!U$1,'Current Portfolio'!$1:$1,0),FALSE)</f>
        <v>7.690000000000001E-2</v>
      </c>
      <c r="V42" s="6">
        <f>VLOOKUP($A42,'Current Portfolio'!$A:$AR,MATCH(Funds!V$1,'Current Portfolio'!$1:$1,0),FALSE)</f>
        <v>3.6699999999999997E-2</v>
      </c>
      <c r="W42" s="6">
        <f>VLOOKUP($A42,'Current Portfolio'!$A:$AR,MATCH(Funds!W$1,'Current Portfolio'!$1:$1,0),FALSE)</f>
        <v>1.7000000000000001E-3</v>
      </c>
      <c r="X42" s="6">
        <f>VLOOKUP($A42,'Current Portfolio'!$A:$AR,MATCH(Funds!X$1,'Current Portfolio'!$1:$1,0),FALSE)</f>
        <v>1.2E-2</v>
      </c>
      <c r="Y42" s="6">
        <f>VLOOKUP(A42,[2]Returns!$A:$B,2,FALSE)</f>
        <v>5.5099999999999996E-2</v>
      </c>
      <c r="Z42" s="6">
        <f>VLOOKUP($A42,[2]Returns!$A:$J,9,FALSE)/100</f>
        <v>4.6199999999999998E-2</v>
      </c>
      <c r="AA42" s="6">
        <f>VLOOKUP($A42,Replications!$A:$K,MATCH(LEFT(AA$1,FIND(" ",AA$1)-1),Replications!$1:$1,0),FALSE)</f>
        <v>0.1037</v>
      </c>
      <c r="AB42" s="6">
        <f>VLOOKUP($A42,Replications!$A:$K,MATCH(LEFT(AB$1,FIND(" ",AB$1)-1),Replications!$1:$1,0),FALSE)</f>
        <v>5.9700000000000003E-2</v>
      </c>
      <c r="AC42" s="6">
        <f>VLOOKUP($A42,Replications!$A:$K,MATCH(LEFT(AC$1,FIND(" ",AC$1)-1),Replications!$1:$1,0),FALSE)</f>
        <v>9.3899999999999997E-2</v>
      </c>
      <c r="AD42" s="6">
        <f>VLOOKUP($A42,Replications!$A:$K,MATCH(LEFT(AD$1,FIND(" ",AD$1)-1),Replications!$1:$1,0),FALSE)</f>
        <v>9.9400000000000002E-2</v>
      </c>
      <c r="AE42" s="6">
        <f>VLOOKUP($A42,Replications!$A:$K,MATCH(LEFT(AE$1,FIND(" ",AE$1)-1),Replications!$1:$1,0),FALSE)</f>
        <v>0.12479999999999999</v>
      </c>
      <c r="AF42" s="6">
        <f>VLOOKUP($A42,Replications!$A:$K,MATCH(LEFT(AF$1,FIND(" ",AF$1)-1),Replications!$1:$1,0),FALSE)</f>
        <v>2.9600000000000001E-2</v>
      </c>
      <c r="AG42" s="6">
        <f>VLOOKUP($A42,Replications!$A:$K,MATCH(LEFT(AG$1,FIND(" ",AG$1)-1),Replications!$1:$1,0),FALSE)</f>
        <v>0.12479999999999999</v>
      </c>
      <c r="AH42" s="6">
        <f>VLOOKUP($A42,Replications!$A:$K,MATCH(Funds!AH$1,Replications!$1:$1,0),FALSE)</f>
        <v>8.9200000000000002E-2</v>
      </c>
      <c r="AI42" s="6">
        <f>VLOOKUP($A42,Replications!$A:$K,MATCH(LEFT(AI$1,FIND(" ",AI$1)-1),Replications!$1:$1,0),FALSE)</f>
        <v>9.0842857142857128E-2</v>
      </c>
      <c r="AJ42" s="6">
        <f>VLOOKUP($A42,'Activist Funds'!$A:$Z,MATCH(LEFT(AJ$1,FIND(" ",AJ$1)-1),'Activist Funds'!$1:$1,0),FALSE)</f>
        <v>4.0600001811980001E-2</v>
      </c>
      <c r="AK42" s="6">
        <f>VLOOKUP($A42,'Activist Funds'!$A:$Z,MATCH(LEFT(AK$1,FIND(" ",AK$1)-1),'Activist Funds'!$1:$1,0),FALSE)</f>
        <v>4.07E-2</v>
      </c>
      <c r="AL42" s="6">
        <f>VLOOKUP($A42,'Activist Funds'!$A:$Z,MATCH(LEFT(AL$1,FIND(" ",AL$1)-1),'Activist Funds'!$1:$1,0),FALSE)</f>
        <v>9.35E-2</v>
      </c>
      <c r="AM42" s="6">
        <f>VLOOKUP($A42,'Activist Funds'!$A:$Z,MATCH(LEFT(AM$1,FIND(" ",AM$1)-1),'Activist Funds'!$1:$1,0),FALSE)</f>
        <v>8.2000000000000003E-2</v>
      </c>
      <c r="AN42" s="6">
        <f>VLOOKUP($A42,'Activist Funds'!$A:$Z,MATCH(LEFT(AN$1,FIND(" ",AN$1)-1),'Activist Funds'!$1:$1,0),FALSE)</f>
        <v>7.6499999999999999E-2</v>
      </c>
      <c r="AO42" s="6">
        <f>VLOOKUP($A42,'Activist Funds'!$A:$Z,MATCH(LEFT(AO$1,FIND(" ",AO$1)-1),'Activist Funds'!$1:$1,0),FALSE)</f>
        <v>4.2556999999999998E-2</v>
      </c>
      <c r="AP42" s="6">
        <f>VLOOKUP($A42,'Activist Funds'!$A:$Z,MATCH(LEFT(AP$1,FIND(" ",AP$1)-1),'Activist Funds'!$1:$1,0),FALSE)</f>
        <v>8.8300000000000003E-2</v>
      </c>
      <c r="AQ42" s="6">
        <f t="shared" si="1"/>
        <v>-6.3099998188020007E-2</v>
      </c>
      <c r="AR42" s="6">
        <f t="shared" si="2"/>
        <v>-1.9000000000000003E-2</v>
      </c>
      <c r="AS42" s="6">
        <f t="shared" si="3"/>
        <v>-3.9999999999999758E-4</v>
      </c>
      <c r="AT42" s="6">
        <f t="shared" si="4"/>
        <v>-1.7399999999999999E-2</v>
      </c>
      <c r="AU42" s="6">
        <f t="shared" si="5"/>
        <v>-4.8299999999999996E-2</v>
      </c>
      <c r="AV42" s="6">
        <f t="shared" si="6"/>
        <v>1.2956999999999996E-2</v>
      </c>
      <c r="AW42" s="6">
        <f t="shared" si="6"/>
        <v>-3.6499999999999991E-2</v>
      </c>
      <c r="AX42" s="6" t="str">
        <f>VLOOKUP($A42,Replications!$A:$KK,MATCH(LEFT(AX$1,FIND(" ",AX$1)-1),Replications!$1:$1,0),FALSE)</f>
        <v>NA</v>
      </c>
      <c r="AY42" s="6" t="e">
        <f>VLOOKUP($A42,'New Manager'!$A:$Y,MATCH(Funds!AY$1,'New Manager'!$1:$1,0),FALSE)</f>
        <v>#N/A</v>
      </c>
      <c r="AZ42" s="6" t="e">
        <f t="shared" si="7"/>
        <v>#N/A</v>
      </c>
      <c r="BA42" s="6">
        <f>VLOOKUP($A42,'[1]Formated Data'!$A:$ZZ,MATCH(BA$1,'[1]Formated Data'!$1:$1,0),FALSE)</f>
        <v>1.6E-2</v>
      </c>
      <c r="BB42" s="6">
        <f>VLOOKUP($A42,'[1]Formated Data'!$A:$ZZ,MATCH(BB$1,'[1]Formated Data'!$1:$1,0),FALSE)</f>
        <v>-6.9999999999999999E-4</v>
      </c>
      <c r="BC42" s="6">
        <f>VLOOKUP($A42,'[1]Formated Data'!$A:$ZZ,MATCH(BC$1,'[1]Formated Data'!$1:$1,0),FALSE)</f>
        <v>1.2E-2</v>
      </c>
      <c r="BD42" s="6">
        <f>VLOOKUP($A42,'[1]Formated Data'!$A:$ZZ,MATCH(BD$1,'[1]Formated Data'!$1:$1,0),FALSE)</f>
        <v>6.4999999999999997E-3</v>
      </c>
      <c r="BE42" s="6">
        <f>VLOOKUP($A42,'[1]Formated Data'!$A:$ZZ,MATCH(BE$1,'[1]Formated Data'!$1:$1,0),FALSE)</f>
        <v>3.6700000000000003E-2</v>
      </c>
      <c r="BF42" s="6">
        <f>VLOOKUP($A42,'[1]Formated Data'!$A:$ZZ,MATCH(BF$1,'[1]Formated Data'!$1:$1,0),FALSE)</f>
        <v>1.14E-2</v>
      </c>
      <c r="BG42" s="6">
        <f>VLOOKUP($A42,'[1]Formated Data'!$A:$ZZ,MATCH(BG$1,'[1]Formated Data'!$1:$1,0),FALSE)</f>
        <v>7.6899999999999996E-2</v>
      </c>
      <c r="BH42" s="6">
        <f>VLOOKUP($A42,'[1]Formated Data'!$A:$ZZ,MATCH(BH$1,'[1]Formated Data'!$1:$1,0),FALSE)</f>
        <v>4.7E-2</v>
      </c>
      <c r="BI42" s="6">
        <f>VLOOKUP($A42,'[1]Formated Data'!$A:$ZZ,MATCH(BI$1,'[1]Formated Data'!$1:$1,0),FALSE)</f>
        <v>1.6999999999999999E-3</v>
      </c>
      <c r="BJ42" s="6">
        <f>VLOOKUP($A42,'[1]Formated Data'!$A:$ZZ,MATCH(BJ$1,'[1]Formated Data'!$1:$1,0),FALSE)</f>
        <v>3.4200000000000001E-2</v>
      </c>
      <c r="BK42" s="6">
        <f>VLOOKUP($A42,'[1]Formated Data'!$A:$ZZ,MATCH(BK$1,'[1]Formated Data'!$1:$1,0),FALSE)</f>
        <v>1.44E-2</v>
      </c>
      <c r="BL42" s="6">
        <f>VLOOKUP($A42,'[1]Formated Data'!$A:$ZZ,MATCH(BL$1,'[1]Formated Data'!$1:$1,0),FALSE)</f>
        <v>5.0000000000000001E-3</v>
      </c>
      <c r="BM42" s="6">
        <f>VLOOKUP($A42,'[1]Formated Data'!$A:$ZZ,MATCH(BM$1,'[1]Formated Data'!$1:$1,0),FALSE)</f>
        <v>1.37E-2</v>
      </c>
      <c r="BN42" s="6">
        <f>VLOOKUP($A42,'[1]Formated Data'!$A:$ZZ,MATCH(BN$1,'[1]Formated Data'!$1:$1,0),FALSE)</f>
        <v>2.63E-2</v>
      </c>
      <c r="BO42" s="6">
        <f>VLOOKUP($A42,'[1]Formated Data'!$A:$ZZ,MATCH(BO$1,'[1]Formated Data'!$1:$1,0),FALSE)</f>
        <v>4.07E-2</v>
      </c>
      <c r="BP42" s="6">
        <f>VLOOKUP($A42,'[1]Formated Data'!$A:$ZZ,MATCH(BP$1,'[1]Formated Data'!$1:$1,0),FALSE)</f>
        <v>1.3899999999999999E-2</v>
      </c>
      <c r="BQ42" s="6">
        <f>VLOOKUP($A42,'[1]Formated Data'!$A:$ZZ,MATCH(BQ$1,'[1]Formated Data'!$1:$1,0),FALSE)</f>
        <v>9.2999999999999992E-3</v>
      </c>
      <c r="BR42" s="6">
        <f>VLOOKUP($A42,'[1]Formated Data'!$A:$ZZ,MATCH(BR$1,'[1]Formated Data'!$1:$1,0),FALSE)</f>
        <v>3.7999999999999999E-2</v>
      </c>
      <c r="BS42" s="6">
        <f>VLOOKUP($A42,'[1]Formated Data'!$A:$ZZ,MATCH(BS$1,'[1]Formated Data'!$1:$1,0),FALSE)</f>
        <v>9.4000000000000004E-3</v>
      </c>
      <c r="BT42" s="6">
        <f>VLOOKUP($A42,'[1]Formated Data'!$A:$ZZ,MATCH(BT$1,'[1]Formated Data'!$1:$1,0),FALSE)</f>
        <v>3.3E-3</v>
      </c>
      <c r="BU42" s="6">
        <f>VLOOKUP($A42,'[1]Formated Data'!$A:$ZZ,MATCH(BU$1,'[1]Formated Data'!$1:$1,0),FALSE)</f>
        <v>2.9999999999999997E-4</v>
      </c>
      <c r="BV42" s="6">
        <f>VLOOKUP($A42,'[1]Formated Data'!$A:$ZZ,MATCH(BV$1,'[1]Formated Data'!$1:$1,0),FALSE)</f>
        <v>1.3599999999999999E-2</v>
      </c>
      <c r="BW42" s="6" t="e">
        <f>VLOOKUP($A42,'New Manager'!$A:$B,MATCH(Funds!BW$1,'New Manager'!$1:$1,0),FALSE)</f>
        <v>#N/A</v>
      </c>
      <c r="BX42" s="6">
        <f t="shared" si="8"/>
        <v>7.7199999999999991E-2</v>
      </c>
      <c r="BY42" s="6">
        <f t="shared" si="9"/>
        <v>6.2478499999999992E-2</v>
      </c>
      <c r="BZ42" s="6">
        <f>VLOOKUP($A42,Strategy3!$A:$Z,MATCH(Funds!BZ$1,Strategy3!$1:$1,0),FALSE)</f>
        <v>7.7700000000000005E-2</v>
      </c>
    </row>
    <row r="43" spans="1:78" x14ac:dyDescent="0.25">
      <c r="A43" s="4">
        <f t="shared" si="10"/>
        <v>40421</v>
      </c>
      <c r="D43" s="6">
        <f>VLOOKUP($A43,'Current Portfolio'!$A:$AR,MATCH(Funds!D$1,'Current Portfolio'!$1:$1,0),FALSE)</f>
        <v>-7.6E-3</v>
      </c>
      <c r="E43" s="6">
        <f>VLOOKUP($A43,'Current Portfolio'!$A:$AR,MATCH(Funds!E$1,'Current Portfolio'!$1:$1,0),FALSE)</f>
        <v>6.3E-3</v>
      </c>
      <c r="F43" s="6">
        <f>VLOOKUP($A43,'Current Portfolio'!$A:$AR,MATCH(Funds!F$1,'Current Portfolio'!$1:$1,0),FALSE)</f>
        <v>1.9E-3</v>
      </c>
      <c r="G43" s="6">
        <f>VLOOKUP($A43,'Current Portfolio'!$A:$AR,MATCH(Funds!G$1,'Current Portfolio'!$1:$1,0),FALSE)</f>
        <v>6.9999999999999993E-3</v>
      </c>
      <c r="H43" s="6">
        <f>VLOOKUP($A43,'Current Portfolio'!$A:$AR,MATCH(Funds!H$1,'Current Portfolio'!$1:$1,0),FALSE)</f>
        <v>1.2199999999999999E-2</v>
      </c>
      <c r="I43" s="6">
        <f>VLOOKUP($A43,'Current Portfolio'!$A:$AR,MATCH(Funds!I$1,'Current Portfolio'!$1:$1,0),FALSE)</f>
        <v>-1.5E-3</v>
      </c>
      <c r="J43" s="6">
        <f>VLOOKUP($A43,'Current Portfolio'!$A:$AR,MATCH(Funds!J$1,'Current Portfolio'!$1:$1,0),FALSE)</f>
        <v>5.1999999999999998E-3</v>
      </c>
      <c r="K43" s="6">
        <f>VLOOKUP($A43,'Current Portfolio'!$A:$AR,MATCH(Funds!K$1,'Current Portfolio'!$1:$1,0),FALSE)</f>
        <v>1.4000000000000002E-3</v>
      </c>
      <c r="L43" s="6">
        <f>VLOOKUP($A43,'Current Portfolio'!$A:$AR,MATCH(Funds!L$1,'Current Portfolio'!$1:$1,0),FALSE)</f>
        <v>1.5800000000000002E-2</v>
      </c>
      <c r="M43" s="6">
        <f>VLOOKUP($A43,'Current Portfolio'!$A:$AR,MATCH(Funds!M$1,'Current Portfolio'!$1:$1,0),FALSE)</f>
        <v>8.8999999999999999E-3</v>
      </c>
      <c r="N43" s="6">
        <f>VLOOKUP($A43,'Current Portfolio'!$A:$AR,MATCH(Funds!N$1,'Current Portfolio'!$1:$1,0),FALSE)</f>
        <v>5.1999999999999998E-3</v>
      </c>
      <c r="O43" s="6">
        <f>VLOOKUP($A43,'Current Portfolio'!$A:$AR,MATCH(Funds!O$1,'Current Portfolio'!$1:$1,0),FALSE)</f>
        <v>8.0000000000000002E-3</v>
      </c>
      <c r="P43" s="6">
        <f>VLOOKUP($A43,'Current Portfolio'!$A:$AR,MATCH(Funds!P$1,'Current Portfolio'!$1:$1,0),FALSE)</f>
        <v>-3.3E-3</v>
      </c>
      <c r="Q43" s="6">
        <f>VLOOKUP($A43,'Current Portfolio'!$A:$AR,MATCH(Funds!Q$1,'Current Portfolio'!$1:$1,0),FALSE)</f>
        <v>-5.4000000000000003E-3</v>
      </c>
      <c r="R43" s="6">
        <f>VLOOKUP($A43,'Current Portfolio'!$A:$AR,MATCH(Funds!R$1,'Current Portfolio'!$1:$1,0),FALSE)</f>
        <v>4.7800000000000002E-2</v>
      </c>
      <c r="S43" s="6">
        <f>VLOOKUP($A43,'Current Portfolio'!$A:$AR,MATCH(Funds!S$1,'Current Portfolio'!$1:$1,0),FALSE)</f>
        <v>4.0000000000000002E-4</v>
      </c>
      <c r="T43" s="6">
        <f>VLOOKUP($A43,'Current Portfolio'!$A:$AR,MATCH(Funds!T$1,'Current Portfolio'!$1:$1,0),FALSE)</f>
        <v>1.4999999999999999E-2</v>
      </c>
      <c r="U43" s="6">
        <f>VLOOKUP($A43,'Current Portfolio'!$A:$AR,MATCH(Funds!U$1,'Current Portfolio'!$1:$1,0),FALSE)</f>
        <v>-3.7200000000000004E-2</v>
      </c>
      <c r="V43" s="6">
        <f>VLOOKUP($A43,'Current Portfolio'!$A:$AR,MATCH(Funds!V$1,'Current Portfolio'!$1:$1,0),FALSE)</f>
        <v>-0.02</v>
      </c>
      <c r="W43" s="6">
        <f>VLOOKUP($A43,'Current Portfolio'!$A:$AR,MATCH(Funds!W$1,'Current Portfolio'!$1:$1,0),FALSE)</f>
        <v>5.6900000000000006E-2</v>
      </c>
      <c r="X43" s="6">
        <f>VLOOKUP($A43,'Current Portfolio'!$A:$AR,MATCH(Funds!X$1,'Current Portfolio'!$1:$1,0),FALSE)</f>
        <v>2.3999999999999998E-3</v>
      </c>
      <c r="Y43" s="6">
        <f>VLOOKUP(A43,[2]Returns!$A:$B,2,FALSE)</f>
        <v>-6.0999999999999995E-3</v>
      </c>
      <c r="Z43" s="6">
        <f>VLOOKUP($A43,[2]Returns!$A:$J,9,FALSE)/100</f>
        <v>1.1000000000000001E-3</v>
      </c>
      <c r="AA43" s="6">
        <f>VLOOKUP($A43,Replications!$A:$K,MATCH(LEFT(AA$1,FIND(" ",AA$1)-1),Replications!$1:$1,0),FALSE)</f>
        <v>-4.3499999999999997E-2</v>
      </c>
      <c r="AB43" s="6">
        <f>VLOOKUP($A43,Replications!$A:$K,MATCH(LEFT(AB$1,FIND(" ",AB$1)-1),Replications!$1:$1,0),FALSE)</f>
        <v>1.9099999999999999E-2</v>
      </c>
      <c r="AC43" s="6">
        <f>VLOOKUP($A43,Replications!$A:$K,MATCH(LEFT(AC$1,FIND(" ",AC$1)-1),Replications!$1:$1,0),FALSE)</f>
        <v>-3.9E-2</v>
      </c>
      <c r="AD43" s="6">
        <f>VLOOKUP($A43,Replications!$A:$K,MATCH(LEFT(AD$1,FIND(" ",AD$1)-1),Replications!$1:$1,0),FALSE)</f>
        <v>-3.5799999999999998E-2</v>
      </c>
      <c r="AE43" s="6">
        <f>VLOOKUP($A43,Replications!$A:$K,MATCH(LEFT(AE$1,FIND(" ",AE$1)-1),Replications!$1:$1,0),FALSE)</f>
        <v>-6.6000000000000003E-2</v>
      </c>
      <c r="AF43" s="6">
        <f>VLOOKUP($A43,Replications!$A:$K,MATCH(LEFT(AF$1,FIND(" ",AF$1)-1),Replications!$1:$1,0),FALSE)</f>
        <v>2.1100000000000001E-2</v>
      </c>
      <c r="AG43" s="6">
        <f>VLOOKUP($A43,Replications!$A:$K,MATCH(LEFT(AG$1,FIND(" ",AG$1)-1),Replications!$1:$1,0),FALSE)</f>
        <v>-7.51E-2</v>
      </c>
      <c r="AH43" s="6">
        <f>VLOOKUP($A43,Replications!$A:$K,MATCH(Funds!AH$1,Replications!$1:$1,0),FALSE)</f>
        <v>-4.4900000000000002E-2</v>
      </c>
      <c r="AI43" s="6">
        <f>VLOOKUP($A43,Replications!$A:$K,MATCH(LEFT(AI$1,FIND(" ",AI$1)-1),Replications!$1:$1,0),FALSE)</f>
        <v>-3.1314285714285718E-2</v>
      </c>
      <c r="AJ43" s="6">
        <f>VLOOKUP($A43,'Activist Funds'!$A:$Z,MATCH(LEFT(AJ$1,FIND(" ",AJ$1)-1),'Activist Funds'!$1:$1,0),FALSE)</f>
        <v>-3.060000017285E-2</v>
      </c>
      <c r="AK43" s="6">
        <f>VLOOKUP($A43,'Activist Funds'!$A:$Z,MATCH(LEFT(AK$1,FIND(" ",AK$1)-1),'Activist Funds'!$1:$1,0),FALSE)</f>
        <v>-5.4000000000000003E-3</v>
      </c>
      <c r="AL43" s="6">
        <f>VLOOKUP($A43,'Activist Funds'!$A:$Z,MATCH(LEFT(AL$1,FIND(" ",AL$1)-1),'Activist Funds'!$1:$1,0),FALSE)</f>
        <v>-3.3500000000000002E-2</v>
      </c>
      <c r="AM43" s="6">
        <f>VLOOKUP($A43,'Activist Funds'!$A:$Z,MATCH(LEFT(AM$1,FIND(" ",AM$1)-1),'Activist Funds'!$1:$1,0),FALSE)</f>
        <v>-2.4E-2</v>
      </c>
      <c r="AN43" s="6">
        <f>VLOOKUP($A43,'Activist Funds'!$A:$Z,MATCH(LEFT(AN$1,FIND(" ",AN$1)-1),'Activist Funds'!$1:$1,0),FALSE)</f>
        <v>-4.4400000000000002E-2</v>
      </c>
      <c r="AO43" s="6">
        <f>VLOOKUP($A43,'Activist Funds'!$A:$Z,MATCH(LEFT(AO$1,FIND(" ",AO$1)-1),'Activist Funds'!$1:$1,0),FALSE)</f>
        <v>1.2612999999999999E-2</v>
      </c>
      <c r="AP43" s="6">
        <f>VLOOKUP($A43,'Activist Funds'!$A:$Z,MATCH(LEFT(AP$1,FIND(" ",AP$1)-1),'Activist Funds'!$1:$1,0),FALSE)</f>
        <v>-4.3099999999999999E-2</v>
      </c>
      <c r="AQ43" s="6">
        <f t="shared" si="1"/>
        <v>1.2899999827149997E-2</v>
      </c>
      <c r="AR43" s="6">
        <f t="shared" si="2"/>
        <v>-2.4500000000000001E-2</v>
      </c>
      <c r="AS43" s="6">
        <f t="shared" si="3"/>
        <v>5.4999999999999979E-3</v>
      </c>
      <c r="AT43" s="6">
        <f t="shared" si="4"/>
        <v>1.1799999999999998E-2</v>
      </c>
      <c r="AU43" s="6">
        <f t="shared" si="5"/>
        <v>2.1600000000000001E-2</v>
      </c>
      <c r="AV43" s="6">
        <f t="shared" si="6"/>
        <v>-8.4870000000000015E-3</v>
      </c>
      <c r="AW43" s="6">
        <f t="shared" si="6"/>
        <v>3.2000000000000001E-2</v>
      </c>
      <c r="AX43" s="6" t="str">
        <f>VLOOKUP($A43,Replications!$A:$KK,MATCH(LEFT(AX$1,FIND(" ",AX$1)-1),Replications!$1:$1,0),FALSE)</f>
        <v>NA</v>
      </c>
      <c r="AY43" s="6" t="e">
        <f>VLOOKUP($A43,'New Manager'!$A:$Y,MATCH(Funds!AY$1,'New Manager'!$1:$1,0),FALSE)</f>
        <v>#N/A</v>
      </c>
      <c r="AZ43" s="6" t="e">
        <f t="shared" si="7"/>
        <v>#N/A</v>
      </c>
      <c r="BA43" s="6">
        <f>VLOOKUP($A43,'[1]Formated Data'!$A:$ZZ,MATCH(BA$1,'[1]Formated Data'!$1:$1,0),FALSE)</f>
        <v>1.4E-3</v>
      </c>
      <c r="BB43" s="6">
        <f>VLOOKUP($A43,'[1]Formated Data'!$A:$ZZ,MATCH(BB$1,'[1]Formated Data'!$1:$1,0),FALSE)</f>
        <v>7.0000000000000001E-3</v>
      </c>
      <c r="BC43" s="6">
        <f>VLOOKUP($A43,'[1]Formated Data'!$A:$ZZ,MATCH(BC$1,'[1]Formated Data'!$1:$1,0),FALSE)</f>
        <v>2.3999999999999998E-3</v>
      </c>
      <c r="BD43" s="6">
        <f>VLOOKUP($A43,'[1]Formated Data'!$A:$ZZ,MATCH(BD$1,'[1]Formated Data'!$1:$1,0),FALSE)</f>
        <v>8.8999999999999999E-3</v>
      </c>
      <c r="BE43" s="6">
        <f>VLOOKUP($A43,'[1]Formated Data'!$A:$ZZ,MATCH(BE$1,'[1]Formated Data'!$1:$1,0),FALSE)</f>
        <v>-0.02</v>
      </c>
      <c r="BF43" s="6">
        <f>VLOOKUP($A43,'[1]Formated Data'!$A:$ZZ,MATCH(BF$1,'[1]Formated Data'!$1:$1,0),FALSE)</f>
        <v>4.0000000000000002E-4</v>
      </c>
      <c r="BG43" s="6">
        <f>VLOOKUP($A43,'[1]Formated Data'!$A:$ZZ,MATCH(BG$1,'[1]Formated Data'!$1:$1,0),FALSE)</f>
        <v>-3.7199999999999997E-2</v>
      </c>
      <c r="BH43" s="6">
        <f>VLOOKUP($A43,'[1]Formated Data'!$A:$ZZ,MATCH(BH$1,'[1]Formated Data'!$1:$1,0),FALSE)</f>
        <v>1.4999999999999999E-2</v>
      </c>
      <c r="BI43" s="6">
        <f>VLOOKUP($A43,'[1]Formated Data'!$A:$ZZ,MATCH(BI$1,'[1]Formated Data'!$1:$1,0),FALSE)</f>
        <v>5.6899999999999999E-2</v>
      </c>
      <c r="BJ43" s="6">
        <f>VLOOKUP($A43,'[1]Formated Data'!$A:$ZZ,MATCH(BJ$1,'[1]Formated Data'!$1:$1,0),FALSE)</f>
        <v>-3.3E-3</v>
      </c>
      <c r="BK43" s="6">
        <f>VLOOKUP($A43,'[1]Formated Data'!$A:$ZZ,MATCH(BK$1,'[1]Formated Data'!$1:$1,0),FALSE)</f>
        <v>5.1999999999999998E-3</v>
      </c>
      <c r="BL43" s="6">
        <f>VLOOKUP($A43,'[1]Formated Data'!$A:$ZZ,MATCH(BL$1,'[1]Formated Data'!$1:$1,0),FALSE)</f>
        <v>8.0000000000000002E-3</v>
      </c>
      <c r="BM43" s="6">
        <f>VLOOKUP($A43,'[1]Formated Data'!$A:$ZZ,MATCH(BM$1,'[1]Formated Data'!$1:$1,0),FALSE)</f>
        <v>6.3E-3</v>
      </c>
      <c r="BN43" s="6">
        <f>VLOOKUP($A43,'[1]Formated Data'!$A:$ZZ,MATCH(BN$1,'[1]Formated Data'!$1:$1,0),FALSE)</f>
        <v>-7.6E-3</v>
      </c>
      <c r="BO43" s="6">
        <f>VLOOKUP($A43,'[1]Formated Data'!$A:$ZZ,MATCH(BO$1,'[1]Formated Data'!$1:$1,0),FALSE)</f>
        <v>-5.4000000000000003E-3</v>
      </c>
      <c r="BP43" s="6">
        <f>VLOOKUP($A43,'[1]Formated Data'!$A:$ZZ,MATCH(BP$1,'[1]Formated Data'!$1:$1,0),FALSE)</f>
        <v>1.18E-2</v>
      </c>
      <c r="BQ43" s="6">
        <f>VLOOKUP($A43,'[1]Formated Data'!$A:$ZZ,MATCH(BQ$1,'[1]Formated Data'!$1:$1,0),FALSE)</f>
        <v>-1.5E-3</v>
      </c>
      <c r="BR43" s="6">
        <f>VLOOKUP($A43,'[1]Formated Data'!$A:$ZZ,MATCH(BR$1,'[1]Formated Data'!$1:$1,0),FALSE)</f>
        <v>3.9E-2</v>
      </c>
      <c r="BS43" s="6">
        <f>VLOOKUP($A43,'[1]Formated Data'!$A:$ZZ,MATCH(BS$1,'[1]Formated Data'!$1:$1,0),FALSE)</f>
        <v>4.7800000000000002E-2</v>
      </c>
      <c r="BT43" s="6">
        <f>VLOOKUP($A43,'[1]Formated Data'!$A:$ZZ,MATCH(BT$1,'[1]Formated Data'!$1:$1,0),FALSE)</f>
        <v>1.5800000000000002E-2</v>
      </c>
      <c r="BU43" s="6">
        <f>VLOOKUP($A43,'[1]Formated Data'!$A:$ZZ,MATCH(BU$1,'[1]Formated Data'!$1:$1,0),FALSE)</f>
        <v>5.4000000000000003E-3</v>
      </c>
      <c r="BV43" s="6">
        <f>VLOOKUP($A43,'[1]Formated Data'!$A:$ZZ,MATCH(BV$1,'[1]Formated Data'!$1:$1,0),FALSE)</f>
        <v>1.8E-3</v>
      </c>
      <c r="BW43" s="6" t="e">
        <f>VLOOKUP($A43,'New Manager'!$A:$B,MATCH(Funds!BW$1,'New Manager'!$1:$1,0),FALSE)</f>
        <v>#N/A</v>
      </c>
      <c r="BX43" s="6">
        <f t="shared" si="8"/>
        <v>-2.4725E-2</v>
      </c>
      <c r="BY43" s="6">
        <f t="shared" si="9"/>
        <v>-1.5568500000000001E-2</v>
      </c>
      <c r="BZ43" s="6">
        <f>VLOOKUP($A43,Strategy3!$A:$Z,MATCH(Funds!BZ$1,Strategy3!$1:$1,0),FALSE)</f>
        <v>-2.2499999999999999E-2</v>
      </c>
    </row>
    <row r="44" spans="1:78" x14ac:dyDescent="0.25">
      <c r="A44" s="4">
        <f t="shared" si="10"/>
        <v>40390</v>
      </c>
      <c r="D44" s="6">
        <f>VLOOKUP($A44,'Current Portfolio'!$A:$AR,MATCH(Funds!D$1,'Current Portfolio'!$1:$1,0),FALSE)</f>
        <v>2.41E-2</v>
      </c>
      <c r="E44" s="6">
        <f>VLOOKUP($A44,'Current Portfolio'!$A:$AR,MATCH(Funds!E$1,'Current Portfolio'!$1:$1,0),FALSE)</f>
        <v>7.9000000000000008E-3</v>
      </c>
      <c r="F44" s="6">
        <f>VLOOKUP($A44,'Current Portfolio'!$A:$AR,MATCH(Funds!F$1,'Current Portfolio'!$1:$1,0),FALSE)</f>
        <v>1.3500000000000002E-2</v>
      </c>
      <c r="G44" s="6">
        <f>VLOOKUP($A44,'Current Portfolio'!$A:$AR,MATCH(Funds!G$1,'Current Portfolio'!$1:$1,0),FALSE)</f>
        <v>-1.2800000000000001E-2</v>
      </c>
      <c r="H44" s="6">
        <f>VLOOKUP($A44,'Current Portfolio'!$A:$AR,MATCH(Funds!H$1,'Current Portfolio'!$1:$1,0),FALSE)</f>
        <v>-0.02</v>
      </c>
      <c r="I44" s="6">
        <f>VLOOKUP($A44,'Current Portfolio'!$A:$AR,MATCH(Funds!I$1,'Current Portfolio'!$1:$1,0),FALSE)</f>
        <v>9.1999999999999998E-3</v>
      </c>
      <c r="J44" s="6">
        <f>VLOOKUP($A44,'Current Portfolio'!$A:$AR,MATCH(Funds!J$1,'Current Portfolio'!$1:$1,0),FALSE)</f>
        <v>6.6E-3</v>
      </c>
      <c r="K44" s="6">
        <f>VLOOKUP($A44,'Current Portfolio'!$A:$AR,MATCH(Funds!K$1,'Current Portfolio'!$1:$1,0),FALSE)</f>
        <v>8.0000000000000004E-4</v>
      </c>
      <c r="L44" s="6">
        <f>VLOOKUP($A44,'Current Portfolio'!$A:$AR,MATCH(Funds!L$1,'Current Portfolio'!$1:$1,0),FALSE)</f>
        <v>-8.9999999999999998E-4</v>
      </c>
      <c r="M44" s="6">
        <f>VLOOKUP($A44,'Current Portfolio'!$A:$AR,MATCH(Funds!M$1,'Current Portfolio'!$1:$1,0),FALSE)</f>
        <v>-7.000000000000001E-4</v>
      </c>
      <c r="N44" s="6">
        <f>VLOOKUP($A44,'Current Portfolio'!$A:$AR,MATCH(Funds!N$1,'Current Portfolio'!$1:$1,0),FALSE)</f>
        <v>1.0800000000000001E-2</v>
      </c>
      <c r="O44" s="6">
        <f>VLOOKUP($A44,'Current Portfolio'!$A:$AR,MATCH(Funds!O$1,'Current Portfolio'!$1:$1,0),FALSE)</f>
        <v>-4.0000000000000001E-3</v>
      </c>
      <c r="P44" s="6">
        <f>VLOOKUP($A44,'Current Portfolio'!$A:$AR,MATCH(Funds!P$1,'Current Portfolio'!$1:$1,0),FALSE)</f>
        <v>4.6600000000000003E-2</v>
      </c>
      <c r="Q44" s="6">
        <f>VLOOKUP($A44,'Current Portfolio'!$A:$AR,MATCH(Funds!Q$1,'Current Portfolio'!$1:$1,0),FALSE)</f>
        <v>8.6E-3</v>
      </c>
      <c r="R44" s="6">
        <f>VLOOKUP($A44,'Current Portfolio'!$A:$AR,MATCH(Funds!R$1,'Current Portfolio'!$1:$1,0),FALSE)</f>
        <v>-2.7799999999999998E-2</v>
      </c>
      <c r="S44" s="6">
        <f>VLOOKUP($A44,'Current Portfolio'!$A:$AR,MATCH(Funds!S$1,'Current Portfolio'!$1:$1,0),FALSE)</f>
        <v>1.0800000000000001E-2</v>
      </c>
      <c r="T44" s="6">
        <f>VLOOKUP($A44,'Current Portfolio'!$A:$AR,MATCH(Funds!T$1,'Current Portfolio'!$1:$1,0),FALSE)</f>
        <v>1.3999999999999999E-2</v>
      </c>
      <c r="U44" s="6">
        <f>VLOOKUP($A44,'Current Portfolio'!$A:$AR,MATCH(Funds!U$1,'Current Portfolio'!$1:$1,0),FALSE)</f>
        <v>2.8999999999999998E-3</v>
      </c>
      <c r="V44" s="6">
        <f>VLOOKUP($A44,'Current Portfolio'!$A:$AR,MATCH(Funds!V$1,'Current Portfolio'!$1:$1,0),FALSE)</f>
        <v>2.1099999999999997E-2</v>
      </c>
      <c r="W44" s="6">
        <f>VLOOKUP($A44,'Current Portfolio'!$A:$AR,MATCH(Funds!W$1,'Current Portfolio'!$1:$1,0),FALSE)</f>
        <v>-1.5600000000000001E-2</v>
      </c>
      <c r="X44" s="6">
        <f>VLOOKUP($A44,'Current Portfolio'!$A:$AR,MATCH(Funds!X$1,'Current Portfolio'!$1:$1,0),FALSE)</f>
        <v>8.6E-3</v>
      </c>
      <c r="Y44" s="6">
        <f>VLOOKUP(A44,[2]Returns!$A:$B,2,FALSE)</f>
        <v>5.4900000000000004E-2</v>
      </c>
      <c r="Z44" s="6">
        <f>VLOOKUP($A44,[2]Returns!$A:$J,9,FALSE)/100</f>
        <v>4.1299999999999996E-2</v>
      </c>
      <c r="AA44" s="6">
        <f>VLOOKUP($A44,Replications!$A:$K,MATCH(LEFT(AA$1,FIND(" ",AA$1)-1),Replications!$1:$1,0),FALSE)</f>
        <v>7.7600000000000002E-2</v>
      </c>
      <c r="AB44" s="6">
        <f>VLOOKUP($A44,Replications!$A:$K,MATCH(LEFT(AB$1,FIND(" ",AB$1)-1),Replications!$1:$1,0),FALSE)</f>
        <v>4.5900000000000003E-2</v>
      </c>
      <c r="AC44" s="6">
        <f>VLOOKUP($A44,Replications!$A:$K,MATCH(LEFT(AC$1,FIND(" ",AC$1)-1),Replications!$1:$1,0),FALSE)</f>
        <v>0.108</v>
      </c>
      <c r="AD44" s="6">
        <f>VLOOKUP($A44,Replications!$A:$K,MATCH(LEFT(AD$1,FIND(" ",AD$1)-1),Replications!$1:$1,0),FALSE)</f>
        <v>6.0499999999999998E-2</v>
      </c>
      <c r="AE44" s="6">
        <f>VLOOKUP($A44,Replications!$A:$K,MATCH(LEFT(AE$1,FIND(" ",AE$1)-1),Replications!$1:$1,0),FALSE)</f>
        <v>5.9299999999999999E-2</v>
      </c>
      <c r="AF44" s="6">
        <f>VLOOKUP($A44,Replications!$A:$K,MATCH(LEFT(AF$1,FIND(" ",AF$1)-1),Replications!$1:$1,0),FALSE)</f>
        <v>6.08E-2</v>
      </c>
      <c r="AG44" s="6">
        <f>VLOOKUP($A44,Replications!$A:$K,MATCH(LEFT(AG$1,FIND(" ",AG$1)-1),Replications!$1:$1,0),FALSE)</f>
        <v>1.7500000000000002E-2</v>
      </c>
      <c r="AH44" s="6">
        <f>VLOOKUP($A44,Replications!$A:$K,MATCH(Funds!AH$1,Replications!$1:$1,0),FALSE)</f>
        <v>7.0099999999999996E-2</v>
      </c>
      <c r="AI44" s="6">
        <f>VLOOKUP($A44,Replications!$A:$K,MATCH(LEFT(AI$1,FIND(" ",AI$1)-1),Replications!$1:$1,0),FALSE)</f>
        <v>6.1371428571428577E-2</v>
      </c>
      <c r="AJ44" s="6">
        <f>VLOOKUP($A44,'Activist Funds'!$A:$Z,MATCH(LEFT(AJ$1,FIND(" ",AJ$1)-1),'Activist Funds'!$1:$1,0),FALSE)</f>
        <v>2.190000005066E-2</v>
      </c>
      <c r="AK44" s="6">
        <f>VLOOKUP($A44,'Activist Funds'!$A:$Z,MATCH(LEFT(AK$1,FIND(" ",AK$1)-1),'Activist Funds'!$1:$1,0),FALSE)</f>
        <v>8.6E-3</v>
      </c>
      <c r="AL44" s="6">
        <f>VLOOKUP($A44,'Activist Funds'!$A:$Z,MATCH(LEFT(AL$1,FIND(" ",AL$1)-1),'Activist Funds'!$1:$1,0),FALSE)</f>
        <v>0.1022</v>
      </c>
      <c r="AM44" s="6">
        <f>VLOOKUP($A44,'Activist Funds'!$A:$Z,MATCH(LEFT(AM$1,FIND(" ",AM$1)-1),'Activist Funds'!$1:$1,0),FALSE)</f>
        <v>7.5899999999999995E-2</v>
      </c>
      <c r="AN44" s="6">
        <f>VLOOKUP($A44,'Activist Funds'!$A:$Z,MATCH(LEFT(AN$1,FIND(" ",AN$1)-1),'Activist Funds'!$1:$1,0),FALSE)</f>
        <v>2.7E-2</v>
      </c>
      <c r="AO44" s="6">
        <f>VLOOKUP($A44,'Activist Funds'!$A:$Z,MATCH(LEFT(AO$1,FIND(" ",AO$1)-1),'Activist Funds'!$1:$1,0),FALSE)</f>
        <v>6.1754999999999997E-2</v>
      </c>
      <c r="AP44" s="6">
        <f>VLOOKUP($A44,'Activist Funds'!$A:$Z,MATCH(LEFT(AP$1,FIND(" ",AP$1)-1),'Activist Funds'!$1:$1,0),FALSE)</f>
        <v>4.1500000000000002E-2</v>
      </c>
      <c r="AQ44" s="6">
        <f t="shared" si="1"/>
        <v>-5.5699999949340002E-2</v>
      </c>
      <c r="AR44" s="6">
        <f t="shared" si="2"/>
        <v>-3.73E-2</v>
      </c>
      <c r="AS44" s="6">
        <f t="shared" si="3"/>
        <v>-5.7999999999999996E-3</v>
      </c>
      <c r="AT44" s="6">
        <f t="shared" si="4"/>
        <v>1.5399999999999997E-2</v>
      </c>
      <c r="AU44" s="6">
        <f t="shared" si="5"/>
        <v>-3.2299999999999995E-2</v>
      </c>
      <c r="AV44" s="6">
        <f t="shared" si="6"/>
        <v>9.5499999999999752E-4</v>
      </c>
      <c r="AW44" s="6">
        <f t="shared" si="6"/>
        <v>2.4E-2</v>
      </c>
      <c r="AX44" s="6" t="str">
        <f>VLOOKUP($A44,Replications!$A:$KK,MATCH(LEFT(AX$1,FIND(" ",AX$1)-1),Replications!$1:$1,0),FALSE)</f>
        <v>NA</v>
      </c>
      <c r="AY44" s="6" t="e">
        <f>VLOOKUP($A44,'New Manager'!$A:$Y,MATCH(Funds!AY$1,'New Manager'!$1:$1,0),FALSE)</f>
        <v>#N/A</v>
      </c>
      <c r="AZ44" s="6" t="e">
        <f t="shared" si="7"/>
        <v>#N/A</v>
      </c>
      <c r="BA44" s="6">
        <f>VLOOKUP($A44,'[1]Formated Data'!$A:$ZZ,MATCH(BA$1,'[1]Formated Data'!$1:$1,0),FALSE)</f>
        <v>8.0000000000000004E-4</v>
      </c>
      <c r="BB44" s="6">
        <f>VLOOKUP($A44,'[1]Formated Data'!$A:$ZZ,MATCH(BB$1,'[1]Formated Data'!$1:$1,0),FALSE)</f>
        <v>-1.2800000000000001E-2</v>
      </c>
      <c r="BC44" s="6">
        <f>VLOOKUP($A44,'[1]Formated Data'!$A:$ZZ,MATCH(BC$1,'[1]Formated Data'!$1:$1,0),FALSE)</f>
        <v>8.6E-3</v>
      </c>
      <c r="BD44" s="6">
        <f>VLOOKUP($A44,'[1]Formated Data'!$A:$ZZ,MATCH(BD$1,'[1]Formated Data'!$1:$1,0),FALSE)</f>
        <v>-6.9999999999999999E-4</v>
      </c>
      <c r="BE44" s="6">
        <f>VLOOKUP($A44,'[1]Formated Data'!$A:$ZZ,MATCH(BE$1,'[1]Formated Data'!$1:$1,0),FALSE)</f>
        <v>2.1100000000000001E-2</v>
      </c>
      <c r="BF44" s="6">
        <f>VLOOKUP($A44,'[1]Formated Data'!$A:$ZZ,MATCH(BF$1,'[1]Formated Data'!$1:$1,0),FALSE)</f>
        <v>1.0800000000000001E-2</v>
      </c>
      <c r="BG44" s="6">
        <f>VLOOKUP($A44,'[1]Formated Data'!$A:$ZZ,MATCH(BG$1,'[1]Formated Data'!$1:$1,0),FALSE)</f>
        <v>2.8999999999999998E-3</v>
      </c>
      <c r="BH44" s="6">
        <f>VLOOKUP($A44,'[1]Formated Data'!$A:$ZZ,MATCH(BH$1,'[1]Formated Data'!$1:$1,0),FALSE)</f>
        <v>1.4E-2</v>
      </c>
      <c r="BI44" s="6">
        <f>VLOOKUP($A44,'[1]Formated Data'!$A:$ZZ,MATCH(BI$1,'[1]Formated Data'!$1:$1,0),FALSE)</f>
        <v>-1.5599999999999999E-2</v>
      </c>
      <c r="BJ44" s="6">
        <f>VLOOKUP($A44,'[1]Formated Data'!$A:$ZZ,MATCH(BJ$1,'[1]Formated Data'!$1:$1,0),FALSE)</f>
        <v>4.6600000000000003E-2</v>
      </c>
      <c r="BK44" s="6">
        <f>VLOOKUP($A44,'[1]Formated Data'!$A:$ZZ,MATCH(BK$1,'[1]Formated Data'!$1:$1,0),FALSE)</f>
        <v>1.0800000000000001E-2</v>
      </c>
      <c r="BL44" s="6">
        <f>VLOOKUP($A44,'[1]Formated Data'!$A:$ZZ,MATCH(BL$1,'[1]Formated Data'!$1:$1,0),FALSE)</f>
        <v>-4.0000000000000001E-3</v>
      </c>
      <c r="BM44" s="6">
        <f>VLOOKUP($A44,'[1]Formated Data'!$A:$ZZ,MATCH(BM$1,'[1]Formated Data'!$1:$1,0),FALSE)</f>
        <v>7.9000000000000008E-3</v>
      </c>
      <c r="BN44" s="6">
        <f>VLOOKUP($A44,'[1]Formated Data'!$A:$ZZ,MATCH(BN$1,'[1]Formated Data'!$1:$1,0),FALSE)</f>
        <v>2.41E-2</v>
      </c>
      <c r="BO44" s="6">
        <f>VLOOKUP($A44,'[1]Formated Data'!$A:$ZZ,MATCH(BO$1,'[1]Formated Data'!$1:$1,0),FALSE)</f>
        <v>8.6E-3</v>
      </c>
      <c r="BP44" s="6">
        <f>VLOOKUP($A44,'[1]Formated Data'!$A:$ZZ,MATCH(BP$1,'[1]Formated Data'!$1:$1,0),FALSE)</f>
        <v>-1.9199999999999998E-2</v>
      </c>
      <c r="BQ44" s="6">
        <f>VLOOKUP($A44,'[1]Formated Data'!$A:$ZZ,MATCH(BQ$1,'[1]Formated Data'!$1:$1,0),FALSE)</f>
        <v>9.1999999999999998E-3</v>
      </c>
      <c r="BR44" s="6">
        <f>VLOOKUP($A44,'[1]Formated Data'!$A:$ZZ,MATCH(BR$1,'[1]Formated Data'!$1:$1,0),FALSE)</f>
        <v>1.4999999999999999E-2</v>
      </c>
      <c r="BS44" s="6">
        <f>VLOOKUP($A44,'[1]Formated Data'!$A:$ZZ,MATCH(BS$1,'[1]Formated Data'!$1:$1,0),FALSE)</f>
        <v>-2.7799999999999998E-2</v>
      </c>
      <c r="BT44" s="6">
        <f>VLOOKUP($A44,'[1]Formated Data'!$A:$ZZ,MATCH(BT$1,'[1]Formated Data'!$1:$1,0),FALSE)</f>
        <v>-8.9999999999999998E-4</v>
      </c>
      <c r="BU44" s="6">
        <f>VLOOKUP($A44,'[1]Formated Data'!$A:$ZZ,MATCH(BU$1,'[1]Formated Data'!$1:$1,0),FALSE)</f>
        <v>6.7000000000000002E-3</v>
      </c>
      <c r="BV44" s="6">
        <f>VLOOKUP($A44,'[1]Formated Data'!$A:$ZZ,MATCH(BV$1,'[1]Formated Data'!$1:$1,0),FALSE)</f>
        <v>1.44E-2</v>
      </c>
      <c r="BW44" s="6" t="e">
        <f>VLOOKUP($A44,'New Manager'!$A:$B,MATCH(Funds!BW$1,'New Manager'!$1:$1,0),FALSE)</f>
        <v>#N/A</v>
      </c>
      <c r="BX44" s="6">
        <f t="shared" si="8"/>
        <v>4.9600000000000005E-2</v>
      </c>
      <c r="BY44" s="6">
        <f t="shared" si="9"/>
        <v>4.8002500000000003E-2</v>
      </c>
      <c r="BZ44" s="6">
        <f>VLOOKUP($A44,Strategy3!$A:$Z,MATCH(Funds!BZ$1,Strategy3!$1:$1,0),FALSE)</f>
        <v>4.99E-2</v>
      </c>
    </row>
    <row r="45" spans="1:78" x14ac:dyDescent="0.25">
      <c r="A45" s="4">
        <f t="shared" si="10"/>
        <v>40359</v>
      </c>
      <c r="D45" s="6">
        <f>VLOOKUP($A45,'Current Portfolio'!$A:$AR,MATCH(Funds!D$1,'Current Portfolio'!$1:$1,0),FALSE)</f>
        <v>-1.3000000000000001E-2</v>
      </c>
      <c r="E45" s="6">
        <f>VLOOKUP($A45,'Current Portfolio'!$A:$AR,MATCH(Funds!E$1,'Current Portfolio'!$1:$1,0),FALSE)</f>
        <v>-1.15E-2</v>
      </c>
      <c r="F45" s="6">
        <f>VLOOKUP($A45,'Current Portfolio'!$A:$AR,MATCH(Funds!F$1,'Current Portfolio'!$1:$1,0),FALSE)</f>
        <v>-5.3E-3</v>
      </c>
      <c r="G45" s="6">
        <f>VLOOKUP($A45,'Current Portfolio'!$A:$AR,MATCH(Funds!G$1,'Current Portfolio'!$1:$1,0),FALSE)</f>
        <v>-0.01</v>
      </c>
      <c r="H45" s="6">
        <f>VLOOKUP($A45,'Current Portfolio'!$A:$AR,MATCH(Funds!H$1,'Current Portfolio'!$1:$1,0),FALSE)</f>
        <v>1.3899999999999999E-2</v>
      </c>
      <c r="I45" s="6">
        <f>VLOOKUP($A45,'Current Portfolio'!$A:$AR,MATCH(Funds!I$1,'Current Portfolio'!$1:$1,0),FALSE)</f>
        <v>1.7399999999999999E-2</v>
      </c>
      <c r="J45" s="6">
        <f>VLOOKUP($A45,'Current Portfolio'!$A:$AR,MATCH(Funds!J$1,'Current Portfolio'!$1:$1,0),FALSE)</f>
        <v>-1.2999999999999999E-3</v>
      </c>
      <c r="K45" s="6">
        <f>VLOOKUP($A45,'Current Portfolio'!$A:$AR,MATCH(Funds!K$1,'Current Portfolio'!$1:$1,0),FALSE)</f>
        <v>-6.9999999999999993E-3</v>
      </c>
      <c r="L45" s="6">
        <f>VLOOKUP($A45,'Current Portfolio'!$A:$AR,MATCH(Funds!L$1,'Current Portfolio'!$1:$1,0),FALSE)</f>
        <v>2.1099999999999997E-2</v>
      </c>
      <c r="M45" s="6">
        <f>VLOOKUP($A45,'Current Portfolio'!$A:$AR,MATCH(Funds!M$1,'Current Portfolio'!$1:$1,0),FALSE)</f>
        <v>1.6000000000000001E-3</v>
      </c>
      <c r="N45" s="6">
        <f>VLOOKUP($A45,'Current Portfolio'!$A:$AR,MATCH(Funds!N$1,'Current Portfolio'!$1:$1,0),FALSE)</f>
        <v>-1.8E-3</v>
      </c>
      <c r="O45" s="6">
        <f>VLOOKUP($A45,'Current Portfolio'!$A:$AR,MATCH(Funds!O$1,'Current Portfolio'!$1:$1,0),FALSE)</f>
        <v>6.9999999999999993E-3</v>
      </c>
      <c r="P45" s="6">
        <f>VLOOKUP($A45,'Current Portfolio'!$A:$AR,MATCH(Funds!P$1,'Current Portfolio'!$1:$1,0),FALSE)</f>
        <v>-2.3300000000000001E-2</v>
      </c>
      <c r="Q45" s="6">
        <f>VLOOKUP($A45,'Current Portfolio'!$A:$AR,MATCH(Funds!Q$1,'Current Portfolio'!$1:$1,0),FALSE)</f>
        <v>-2.76E-2</v>
      </c>
      <c r="R45" s="6">
        <f>VLOOKUP($A45,'Current Portfolio'!$A:$AR,MATCH(Funds!R$1,'Current Portfolio'!$1:$1,0),FALSE)</f>
        <v>1.47E-2</v>
      </c>
      <c r="S45" s="6">
        <f>VLOOKUP($A45,'Current Portfolio'!$A:$AR,MATCH(Funds!S$1,'Current Portfolio'!$1:$1,0),FALSE)</f>
        <v>-1.32E-2</v>
      </c>
      <c r="T45" s="6">
        <f>VLOOKUP($A45,'Current Portfolio'!$A:$AR,MATCH(Funds!T$1,'Current Portfolio'!$1:$1,0),FALSE)</f>
        <v>1E-3</v>
      </c>
      <c r="U45" s="6">
        <f>VLOOKUP($A45,'Current Portfolio'!$A:$AR,MATCH(Funds!U$1,'Current Portfolio'!$1:$1,0),FALSE)</f>
        <v>-3.1600000000000003E-2</v>
      </c>
      <c r="V45" s="6">
        <f>VLOOKUP($A45,'Current Portfolio'!$A:$AR,MATCH(Funds!V$1,'Current Portfolio'!$1:$1,0),FALSE)</f>
        <v>-3.5699999999999996E-2</v>
      </c>
      <c r="W45" s="6">
        <f>VLOOKUP($A45,'Current Portfolio'!$A:$AR,MATCH(Funds!W$1,'Current Portfolio'!$1:$1,0),FALSE)</f>
        <v>1.2800000000000001E-2</v>
      </c>
      <c r="X45" s="6">
        <f>VLOOKUP($A45,'Current Portfolio'!$A:$AR,MATCH(Funds!X$1,'Current Portfolio'!$1:$1,0),FALSE)</f>
        <v>-7.1999999999999998E-3</v>
      </c>
      <c r="Y45" s="6">
        <f>VLOOKUP(A45,[2]Returns!$A:$B,2,FALSE)</f>
        <v>-2.0299999999999999E-2</v>
      </c>
      <c r="Z45" s="6">
        <f>VLOOKUP($A45,[2]Returns!$A:$J,9,FALSE)/100</f>
        <v>-1.21E-2</v>
      </c>
      <c r="AA45" s="6">
        <f>VLOOKUP($A45,Replications!$A:$K,MATCH(LEFT(AA$1,FIND(" ",AA$1)-1),Replications!$1:$1,0),FALSE)</f>
        <v>-5.79E-2</v>
      </c>
      <c r="AB45" s="6">
        <f>VLOOKUP($A45,Replications!$A:$K,MATCH(LEFT(AB$1,FIND(" ",AB$1)-1),Replications!$1:$1,0),FALSE)</f>
        <v>-5.5399999999999998E-2</v>
      </c>
      <c r="AC45" s="6">
        <f>VLOOKUP($A45,Replications!$A:$K,MATCH(LEFT(AC$1,FIND(" ",AC$1)-1),Replications!$1:$1,0),FALSE)</f>
        <v>-7.1099999999999997E-2</v>
      </c>
      <c r="AD45" s="6">
        <f>VLOOKUP($A45,Replications!$A:$K,MATCH(LEFT(AD$1,FIND(" ",AD$1)-1),Replications!$1:$1,0),FALSE)</f>
        <v>-2.5899999999999999E-2</v>
      </c>
      <c r="AE45" s="6">
        <f>VLOOKUP($A45,Replications!$A:$K,MATCH(LEFT(AE$1,FIND(" ",AE$1)-1),Replications!$1:$1,0),FALSE)</f>
        <v>-8.0399999999999999E-2</v>
      </c>
      <c r="AF45" s="6">
        <f>VLOOKUP($A45,Replications!$A:$K,MATCH(LEFT(AF$1,FIND(" ",AF$1)-1),Replications!$1:$1,0),FALSE)</f>
        <v>-2.0000000000000001E-4</v>
      </c>
      <c r="AG45" s="6">
        <f>VLOOKUP($A45,Replications!$A:$K,MATCH(LEFT(AG$1,FIND(" ",AG$1)-1),Replications!$1:$1,0),FALSE)</f>
        <v>-6.2E-2</v>
      </c>
      <c r="AH45" s="6">
        <f>VLOOKUP($A45,Replications!$A:$K,MATCH(Funds!AH$1,Replications!$1:$1,0),FALSE)</f>
        <v>-5.21E-2</v>
      </c>
      <c r="AI45" s="6">
        <f>VLOOKUP($A45,Replications!$A:$K,MATCH(LEFT(AI$1,FIND(" ",AI$1)-1),Replications!$1:$1,0),FALSE)</f>
        <v>-5.041428571428571E-2</v>
      </c>
      <c r="AJ45" s="6">
        <f>VLOOKUP($A45,'Activist Funds'!$A:$Z,MATCH(LEFT(AJ$1,FIND(" ",AJ$1)-1),'Activist Funds'!$1:$1,0),FALSE)</f>
        <v>-6.0000000521499997E-3</v>
      </c>
      <c r="AK45" s="6">
        <f>VLOOKUP($A45,'Activist Funds'!$A:$Z,MATCH(LEFT(AK$1,FIND(" ",AK$1)-1),'Activist Funds'!$1:$1,0),FALSE)</f>
        <v>-2.76E-2</v>
      </c>
      <c r="AL45" s="6">
        <f>VLOOKUP($A45,'Activist Funds'!$A:$Z,MATCH(LEFT(AL$1,FIND(" ",AL$1)-1),'Activist Funds'!$1:$1,0),FALSE)</f>
        <v>-6.4399999999999999E-2</v>
      </c>
      <c r="AM45" s="6">
        <f>VLOOKUP($A45,'Activist Funds'!$A:$Z,MATCH(LEFT(AM$1,FIND(" ",AM$1)-1),'Activist Funds'!$1:$1,0),FALSE)</f>
        <v>-2.4500000000000001E-2</v>
      </c>
      <c r="AN45" s="6">
        <f>VLOOKUP($A45,'Activist Funds'!$A:$Z,MATCH(LEFT(AN$1,FIND(" ",AN$1)-1),'Activist Funds'!$1:$1,0),FALSE)</f>
        <v>-0.06</v>
      </c>
      <c r="AO45" s="6">
        <f>VLOOKUP($A45,'Activist Funds'!$A:$Z,MATCH(LEFT(AO$1,FIND(" ",AO$1)-1),'Activist Funds'!$1:$1,0),FALSE)</f>
        <v>-1.1254E-2</v>
      </c>
      <c r="AP45" s="6">
        <f>VLOOKUP($A45,'Activist Funds'!$A:$Z,MATCH(LEFT(AP$1,FIND(" ",AP$1)-1),'Activist Funds'!$1:$1,0),FALSE)</f>
        <v>-0.05</v>
      </c>
      <c r="AQ45" s="6">
        <f t="shared" si="1"/>
        <v>5.1899999947850002E-2</v>
      </c>
      <c r="AR45" s="6">
        <f t="shared" si="2"/>
        <v>2.7799999999999998E-2</v>
      </c>
      <c r="AS45" s="6">
        <f t="shared" si="3"/>
        <v>6.6999999999999976E-3</v>
      </c>
      <c r="AT45" s="6">
        <f t="shared" si="4"/>
        <v>1.3999999999999985E-3</v>
      </c>
      <c r="AU45" s="6">
        <f t="shared" si="5"/>
        <v>2.0400000000000001E-2</v>
      </c>
      <c r="AV45" s="6">
        <f t="shared" si="6"/>
        <v>-1.1054E-2</v>
      </c>
      <c r="AW45" s="6">
        <f t="shared" si="6"/>
        <v>1.1999999999999997E-2</v>
      </c>
      <c r="AX45" s="6" t="str">
        <f>VLOOKUP($A45,Replications!$A:$KK,MATCH(LEFT(AX$1,FIND(" ",AX$1)-1),Replications!$1:$1,0),FALSE)</f>
        <v>NA</v>
      </c>
      <c r="AY45" s="6" t="e">
        <f>VLOOKUP($A45,'New Manager'!$A:$Y,MATCH(Funds!AY$1,'New Manager'!$1:$1,0),FALSE)</f>
        <v>#N/A</v>
      </c>
      <c r="AZ45" s="6" t="e">
        <f t="shared" si="7"/>
        <v>#N/A</v>
      </c>
      <c r="BA45" s="6">
        <f>VLOOKUP($A45,'[1]Formated Data'!$A:$ZZ,MATCH(BA$1,'[1]Formated Data'!$1:$1,0),FALSE)</f>
        <v>-7.0000000000000001E-3</v>
      </c>
      <c r="BB45" s="6">
        <f>VLOOKUP($A45,'[1]Formated Data'!$A:$ZZ,MATCH(BB$1,'[1]Formated Data'!$1:$1,0),FALSE)</f>
        <v>-0.01</v>
      </c>
      <c r="BC45" s="6">
        <f>VLOOKUP($A45,'[1]Formated Data'!$A:$ZZ,MATCH(BC$1,'[1]Formated Data'!$1:$1,0),FALSE)</f>
        <v>-7.1999999999999998E-3</v>
      </c>
      <c r="BD45" s="6">
        <f>VLOOKUP($A45,'[1]Formated Data'!$A:$ZZ,MATCH(BD$1,'[1]Formated Data'!$1:$1,0),FALSE)</f>
        <v>1.6000000000000001E-3</v>
      </c>
      <c r="BE45" s="6">
        <f>VLOOKUP($A45,'[1]Formated Data'!$A:$ZZ,MATCH(BE$1,'[1]Formated Data'!$1:$1,0),FALSE)</f>
        <v>-3.5700000000000003E-2</v>
      </c>
      <c r="BF45" s="6">
        <f>VLOOKUP($A45,'[1]Formated Data'!$A:$ZZ,MATCH(BF$1,'[1]Formated Data'!$1:$1,0),FALSE)</f>
        <v>-1.32E-2</v>
      </c>
      <c r="BG45" s="6">
        <f>VLOOKUP($A45,'[1]Formated Data'!$A:$ZZ,MATCH(BG$1,'[1]Formated Data'!$1:$1,0),FALSE)</f>
        <v>-3.1600000000000003E-2</v>
      </c>
      <c r="BH45" s="6">
        <f>VLOOKUP($A45,'[1]Formated Data'!$A:$ZZ,MATCH(BH$1,'[1]Formated Data'!$1:$1,0),FALSE)</f>
        <v>1E-3</v>
      </c>
      <c r="BI45" s="6">
        <f>VLOOKUP($A45,'[1]Formated Data'!$A:$ZZ,MATCH(BI$1,'[1]Formated Data'!$1:$1,0),FALSE)</f>
        <v>1.2800000000000001E-2</v>
      </c>
      <c r="BJ45" s="6">
        <f>VLOOKUP($A45,'[1]Formated Data'!$A:$ZZ,MATCH(BJ$1,'[1]Formated Data'!$1:$1,0),FALSE)</f>
        <v>-2.3300000000000001E-2</v>
      </c>
      <c r="BK45" s="6">
        <f>VLOOKUP($A45,'[1]Formated Data'!$A:$ZZ,MATCH(BK$1,'[1]Formated Data'!$1:$1,0),FALSE)</f>
        <v>-1.8E-3</v>
      </c>
      <c r="BL45" s="6">
        <f>VLOOKUP($A45,'[1]Formated Data'!$A:$ZZ,MATCH(BL$1,'[1]Formated Data'!$1:$1,0),FALSE)</f>
        <v>7.0000000000000001E-3</v>
      </c>
      <c r="BM45" s="6">
        <f>VLOOKUP($A45,'[1]Formated Data'!$A:$ZZ,MATCH(BM$1,'[1]Formated Data'!$1:$1,0),FALSE)</f>
        <v>-1.15E-2</v>
      </c>
      <c r="BN45" s="6">
        <f>VLOOKUP($A45,'[1]Formated Data'!$A:$ZZ,MATCH(BN$1,'[1]Formated Data'!$1:$1,0),FALSE)</f>
        <v>-1.2999999999999999E-2</v>
      </c>
      <c r="BO45" s="6">
        <f>VLOOKUP($A45,'[1]Formated Data'!$A:$ZZ,MATCH(BO$1,'[1]Formated Data'!$1:$1,0),FALSE)</f>
        <v>-2.76E-2</v>
      </c>
      <c r="BP45" s="6">
        <f>VLOOKUP($A45,'[1]Formated Data'!$A:$ZZ,MATCH(BP$1,'[1]Formated Data'!$1:$1,0),FALSE)</f>
        <v>1.2999999999999999E-2</v>
      </c>
      <c r="BQ45" s="6">
        <f>VLOOKUP($A45,'[1]Formated Data'!$A:$ZZ,MATCH(BQ$1,'[1]Formated Data'!$1:$1,0),FALSE)</f>
        <v>1.7399999999999999E-2</v>
      </c>
      <c r="BR45" s="6">
        <f>VLOOKUP($A45,'[1]Formated Data'!$A:$ZZ,MATCH(BR$1,'[1]Formated Data'!$1:$1,0),FALSE)</f>
        <v>1.6E-2</v>
      </c>
      <c r="BS45" s="6">
        <f>VLOOKUP($A45,'[1]Formated Data'!$A:$ZZ,MATCH(BS$1,'[1]Formated Data'!$1:$1,0),FALSE)</f>
        <v>1.47E-2</v>
      </c>
      <c r="BT45" s="6">
        <f>VLOOKUP($A45,'[1]Formated Data'!$A:$ZZ,MATCH(BT$1,'[1]Formated Data'!$1:$1,0),FALSE)</f>
        <v>2.1100000000000001E-2</v>
      </c>
      <c r="BU45" s="6">
        <f>VLOOKUP($A45,'[1]Formated Data'!$A:$ZZ,MATCH(BU$1,'[1]Formated Data'!$1:$1,0),FALSE)</f>
        <v>-1.1999999999999999E-3</v>
      </c>
      <c r="BV45" s="6">
        <f>VLOOKUP($A45,'[1]Formated Data'!$A:$ZZ,MATCH(BV$1,'[1]Formated Data'!$1:$1,0),FALSE)</f>
        <v>-4.5999999999999999E-3</v>
      </c>
      <c r="BW45" s="6" t="e">
        <f>VLOOKUP($A45,'New Manager'!$A:$B,MATCH(Funds!BW$1,'New Manager'!$1:$1,0),FALSE)</f>
        <v>#N/A</v>
      </c>
      <c r="BX45" s="6">
        <f t="shared" si="8"/>
        <v>-3.5700000000000003E-2</v>
      </c>
      <c r="BY45" s="6">
        <f t="shared" si="9"/>
        <v>-3.3127000000000004E-2</v>
      </c>
      <c r="BZ45" s="6">
        <f>VLOOKUP($A45,Strategy3!$A:$Z,MATCH(Funds!BZ$1,Strategy3!$1:$1,0),FALSE)</f>
        <v>-3.5700000000000003E-2</v>
      </c>
    </row>
    <row r="46" spans="1:78" x14ac:dyDescent="0.25">
      <c r="A46" s="4">
        <f t="shared" si="10"/>
        <v>40329</v>
      </c>
      <c r="D46" s="6">
        <f>VLOOKUP($A46,'Current Portfolio'!$A:$AR,MATCH(Funds!D$1,'Current Portfolio'!$1:$1,0),FALSE)</f>
        <v>-5.0099999999999999E-2</v>
      </c>
      <c r="E46" s="6">
        <f>VLOOKUP($A46,'Current Portfolio'!$A:$AR,MATCH(Funds!E$1,'Current Portfolio'!$1:$1,0),FALSE)</f>
        <v>-2.3199999999999998E-2</v>
      </c>
      <c r="F46" s="6">
        <f>VLOOKUP($A46,'Current Portfolio'!$A:$AR,MATCH(Funds!F$1,'Current Portfolio'!$1:$1,0),FALSE)</f>
        <v>-1.7100000000000001E-2</v>
      </c>
      <c r="G46" s="6">
        <f>VLOOKUP($A46,'Current Portfolio'!$A:$AR,MATCH(Funds!G$1,'Current Portfolio'!$1:$1,0),FALSE)</f>
        <v>-5.0000000000000001E-3</v>
      </c>
      <c r="H46" s="6">
        <f>VLOOKUP($A46,'Current Portfolio'!$A:$AR,MATCH(Funds!H$1,'Current Portfolio'!$1:$1,0),FALSE)</f>
        <v>3.3E-3</v>
      </c>
      <c r="I46" s="6">
        <f>VLOOKUP($A46,'Current Portfolio'!$A:$AR,MATCH(Funds!I$1,'Current Portfolio'!$1:$1,0),FALSE)</f>
        <v>-1.2999999999999999E-3</v>
      </c>
      <c r="J46" s="6">
        <f>VLOOKUP($A46,'Current Portfolio'!$A:$AR,MATCH(Funds!J$1,'Current Portfolio'!$1:$1,0),FALSE)</f>
        <v>-3.6600000000000001E-2</v>
      </c>
      <c r="K46" s="6">
        <f>VLOOKUP($A46,'Current Portfolio'!$A:$AR,MATCH(Funds!K$1,'Current Portfolio'!$1:$1,0),FALSE)</f>
        <v>-2.64E-2</v>
      </c>
      <c r="L46" s="6">
        <f>VLOOKUP($A46,'Current Portfolio'!$A:$AR,MATCH(Funds!L$1,'Current Portfolio'!$1:$1,0),FALSE)</f>
        <v>1.3600000000000001E-2</v>
      </c>
      <c r="M46" s="6">
        <f>VLOOKUP($A46,'Current Portfolio'!$A:$AR,MATCH(Funds!M$1,'Current Portfolio'!$1:$1,0),FALSE)</f>
        <v>-1.32E-2</v>
      </c>
      <c r="N46" s="6">
        <f>VLOOKUP($A46,'Current Portfolio'!$A:$AR,MATCH(Funds!N$1,'Current Portfolio'!$1:$1,0),FALSE)</f>
        <v>-2.0400000000000001E-2</v>
      </c>
      <c r="O46" s="6">
        <f>VLOOKUP($A46,'Current Portfolio'!$A:$AR,MATCH(Funds!O$1,'Current Portfolio'!$1:$1,0),FALSE)</f>
        <v>-6.9999999999999993E-3</v>
      </c>
      <c r="P46" s="6">
        <f>VLOOKUP($A46,'Current Portfolio'!$A:$AR,MATCH(Funds!P$1,'Current Portfolio'!$1:$1,0),FALSE)</f>
        <v>-1.1699999999999999E-2</v>
      </c>
      <c r="Q46" s="6">
        <f>VLOOKUP($A46,'Current Portfolio'!$A:$AR,MATCH(Funds!Q$1,'Current Portfolio'!$1:$1,0),FALSE)</f>
        <v>-2.07E-2</v>
      </c>
      <c r="R46" s="6">
        <f>VLOOKUP($A46,'Current Portfolio'!$A:$AR,MATCH(Funds!R$1,'Current Portfolio'!$1:$1,0),FALSE)</f>
        <v>-1.01E-2</v>
      </c>
      <c r="S46" s="6">
        <f>VLOOKUP($A46,'Current Portfolio'!$A:$AR,MATCH(Funds!S$1,'Current Portfolio'!$1:$1,0),FALSE)</f>
        <v>-2.9900000000000003E-2</v>
      </c>
      <c r="T46" s="6">
        <f>VLOOKUP($A46,'Current Portfolio'!$A:$AR,MATCH(Funds!T$1,'Current Portfolio'!$1:$1,0),FALSE)</f>
        <v>-2.8999999999999998E-2</v>
      </c>
      <c r="U46" s="6">
        <f>VLOOKUP($A46,'Current Portfolio'!$A:$AR,MATCH(Funds!U$1,'Current Portfolio'!$1:$1,0),FALSE)</f>
        <v>-2.9900000000000003E-2</v>
      </c>
      <c r="V46" s="6">
        <f>VLOOKUP($A46,'Current Portfolio'!$A:$AR,MATCH(Funds!V$1,'Current Portfolio'!$1:$1,0),FALSE)</f>
        <v>-3.6400000000000002E-2</v>
      </c>
      <c r="W46" s="6">
        <f>VLOOKUP($A46,'Current Portfolio'!$A:$AR,MATCH(Funds!W$1,'Current Portfolio'!$1:$1,0),FALSE)</f>
        <v>-1E-3</v>
      </c>
      <c r="X46" s="6">
        <f>VLOOKUP($A46,'Current Portfolio'!$A:$AR,MATCH(Funds!X$1,'Current Portfolio'!$1:$1,0),FALSE)</f>
        <v>-2.1099999999999997E-2</v>
      </c>
      <c r="Y46" s="6">
        <f>VLOOKUP(A46,[2]Returns!$A:$B,2,FALSE)</f>
        <v>-4.7800000000000002E-2</v>
      </c>
      <c r="Z46" s="6">
        <f>VLOOKUP($A46,[2]Returns!$A:$J,9,FALSE)/100</f>
        <v>-3.1800000000000002E-2</v>
      </c>
      <c r="AA46" s="6">
        <f>VLOOKUP($A46,Replications!$A:$K,MATCH(LEFT(AA$1,FIND(" ",AA$1)-1),Replications!$1:$1,0),FALSE)</f>
        <v>-9.35E-2</v>
      </c>
      <c r="AB46" s="6">
        <f>VLOOKUP($A46,Replications!$A:$K,MATCH(LEFT(AB$1,FIND(" ",AB$1)-1),Replications!$1:$1,0),FALSE)</f>
        <v>-3.8399999999999997E-2</v>
      </c>
      <c r="AC46" s="6">
        <f>VLOOKUP($A46,Replications!$A:$K,MATCH(LEFT(AC$1,FIND(" ",AC$1)-1),Replications!$1:$1,0),FALSE)</f>
        <v>-6.8900000000000003E-2</v>
      </c>
      <c r="AD46" s="6">
        <f>VLOOKUP($A46,Replications!$A:$K,MATCH(LEFT(AD$1,FIND(" ",AD$1)-1),Replications!$1:$1,0),FALSE)</f>
        <v>-0.1106</v>
      </c>
      <c r="AE46" s="6">
        <f>VLOOKUP($A46,Replications!$A:$K,MATCH(LEFT(AE$1,FIND(" ",AE$1)-1),Replications!$1:$1,0),FALSE)</f>
        <v>-5.9799999999999999E-2</v>
      </c>
      <c r="AF46" s="6">
        <f>VLOOKUP($A46,Replications!$A:$K,MATCH(LEFT(AF$1,FIND(" ",AF$1)-1),Replications!$1:$1,0),FALSE)</f>
        <v>-1.8800000000000001E-2</v>
      </c>
      <c r="AG46" s="6">
        <f>VLOOKUP($A46,Replications!$A:$K,MATCH(LEFT(AG$1,FIND(" ",AG$1)-1),Replications!$1:$1,0),FALSE)</f>
        <v>-5.9700000000000003E-2</v>
      </c>
      <c r="AH46" s="6">
        <f>VLOOKUP($A46,Replications!$A:$K,MATCH(Funds!AH$1,Replications!$1:$1,0),FALSE)</f>
        <v>-7.9799999999999996E-2</v>
      </c>
      <c r="AI46" s="6">
        <f>VLOOKUP($A46,Replications!$A:$K,MATCH(LEFT(AI$1,FIND(" ",AI$1)-1),Replications!$1:$1,0),FALSE)</f>
        <v>-6.4242857142857143E-2</v>
      </c>
      <c r="AJ46" s="6">
        <f>VLOOKUP($A46,'Activist Funds'!$A:$Z,MATCH(LEFT(AJ$1,FIND(" ",AJ$1)-1),'Activist Funds'!$1:$1,0),FALSE)</f>
        <v>-5.0099998712539999E-2</v>
      </c>
      <c r="AK46" s="6">
        <f>VLOOKUP($A46,'Activist Funds'!$A:$Z,MATCH(LEFT(AK$1,FIND(" ",AK$1)-1),'Activist Funds'!$1:$1,0),FALSE)</f>
        <v>-2.07E-2</v>
      </c>
      <c r="AL46" s="6">
        <f>VLOOKUP($A46,'Activist Funds'!$A:$Z,MATCH(LEFT(AL$1,FIND(" ",AL$1)-1),'Activist Funds'!$1:$1,0),FALSE)</f>
        <v>-6.5199999999999994E-2</v>
      </c>
      <c r="AM46" s="6">
        <f>VLOOKUP($A46,'Activist Funds'!$A:$Z,MATCH(LEFT(AM$1,FIND(" ",AM$1)-1),'Activist Funds'!$1:$1,0),FALSE)</f>
        <v>-9.4200000000000006E-2</v>
      </c>
      <c r="AN46" s="6">
        <f>VLOOKUP($A46,'Activist Funds'!$A:$Z,MATCH(LEFT(AN$1,FIND(" ",AN$1)-1),'Activist Funds'!$1:$1,0),FALSE)</f>
        <v>-1.32E-2</v>
      </c>
      <c r="AO46" s="6">
        <f>VLOOKUP($A46,'Activist Funds'!$A:$Z,MATCH(LEFT(AO$1,FIND(" ",AO$1)-1),'Activist Funds'!$1:$1,0),FALSE)</f>
        <v>-2.8964E-2</v>
      </c>
      <c r="AP46" s="6">
        <f>VLOOKUP($A46,'Activist Funds'!$A:$Z,MATCH(LEFT(AP$1,FIND(" ",AP$1)-1),'Activist Funds'!$1:$1,0),FALSE)</f>
        <v>-2.0500000000000001E-2</v>
      </c>
      <c r="AQ46" s="6">
        <f t="shared" si="1"/>
        <v>4.3400001287460001E-2</v>
      </c>
      <c r="AR46" s="6">
        <f t="shared" si="2"/>
        <v>1.7699999999999997E-2</v>
      </c>
      <c r="AS46" s="6">
        <f t="shared" si="3"/>
        <v>3.7000000000000088E-3</v>
      </c>
      <c r="AT46" s="6">
        <f t="shared" si="4"/>
        <v>1.6399999999999998E-2</v>
      </c>
      <c r="AU46" s="6">
        <f t="shared" si="5"/>
        <v>4.6600000000000003E-2</v>
      </c>
      <c r="AV46" s="6">
        <f t="shared" si="6"/>
        <v>-1.0163999999999999E-2</v>
      </c>
      <c r="AW46" s="6">
        <f t="shared" si="6"/>
        <v>3.9199999999999999E-2</v>
      </c>
      <c r="AX46" s="6" t="str">
        <f>VLOOKUP($A46,Replications!$A:$KK,MATCH(LEFT(AX$1,FIND(" ",AX$1)-1),Replications!$1:$1,0),FALSE)</f>
        <v>NA</v>
      </c>
      <c r="AY46" s="6" t="e">
        <f>VLOOKUP($A46,'New Manager'!$A:$Y,MATCH(Funds!AY$1,'New Manager'!$1:$1,0),FALSE)</f>
        <v>#N/A</v>
      </c>
      <c r="AZ46" s="6" t="e">
        <f t="shared" si="7"/>
        <v>#N/A</v>
      </c>
      <c r="BA46" s="6">
        <f>VLOOKUP($A46,'[1]Formated Data'!$A:$ZZ,MATCH(BA$1,'[1]Formated Data'!$1:$1,0),FALSE)</f>
        <v>-2.64E-2</v>
      </c>
      <c r="BB46" s="6">
        <f>VLOOKUP($A46,'[1]Formated Data'!$A:$ZZ,MATCH(BB$1,'[1]Formated Data'!$1:$1,0),FALSE)</f>
        <v>-5.0000000000000001E-3</v>
      </c>
      <c r="BC46" s="6">
        <f>VLOOKUP($A46,'[1]Formated Data'!$A:$ZZ,MATCH(BC$1,'[1]Formated Data'!$1:$1,0),FALSE)</f>
        <v>-2.1100000000000001E-2</v>
      </c>
      <c r="BD46" s="6">
        <f>VLOOKUP($A46,'[1]Formated Data'!$A:$ZZ,MATCH(BD$1,'[1]Formated Data'!$1:$1,0),FALSE)</f>
        <v>-1.32E-2</v>
      </c>
      <c r="BE46" s="6">
        <f>VLOOKUP($A46,'[1]Formated Data'!$A:$ZZ,MATCH(BE$1,'[1]Formated Data'!$1:$1,0),FALSE)</f>
        <v>-3.6400000000000002E-2</v>
      </c>
      <c r="BF46" s="6">
        <f>VLOOKUP($A46,'[1]Formated Data'!$A:$ZZ,MATCH(BF$1,'[1]Formated Data'!$1:$1,0),FALSE)</f>
        <v>-2.9899999999999999E-2</v>
      </c>
      <c r="BG46" s="6">
        <f>VLOOKUP($A46,'[1]Formated Data'!$A:$ZZ,MATCH(BG$1,'[1]Formated Data'!$1:$1,0),FALSE)</f>
        <v>-2.9899999999999999E-2</v>
      </c>
      <c r="BH46" s="6">
        <f>VLOOKUP($A46,'[1]Formated Data'!$A:$ZZ,MATCH(BH$1,'[1]Formated Data'!$1:$1,0),FALSE)</f>
        <v>-2.9000000000000001E-2</v>
      </c>
      <c r="BI46" s="6">
        <f>VLOOKUP($A46,'[1]Formated Data'!$A:$ZZ,MATCH(BI$1,'[1]Formated Data'!$1:$1,0),FALSE)</f>
        <v>-1E-3</v>
      </c>
      <c r="BJ46" s="6">
        <f>VLOOKUP($A46,'[1]Formated Data'!$A:$ZZ,MATCH(BJ$1,'[1]Formated Data'!$1:$1,0),FALSE)</f>
        <v>-1.17E-2</v>
      </c>
      <c r="BK46" s="6">
        <f>VLOOKUP($A46,'[1]Formated Data'!$A:$ZZ,MATCH(BK$1,'[1]Formated Data'!$1:$1,0),FALSE)</f>
        <v>-2.0400000000000001E-2</v>
      </c>
      <c r="BL46" s="6">
        <f>VLOOKUP($A46,'[1]Formated Data'!$A:$ZZ,MATCH(BL$1,'[1]Formated Data'!$1:$1,0),FALSE)</f>
        <v>-7.0000000000000001E-3</v>
      </c>
      <c r="BM46" s="6">
        <f>VLOOKUP($A46,'[1]Formated Data'!$A:$ZZ,MATCH(BM$1,'[1]Formated Data'!$1:$1,0),FALSE)</f>
        <v>-2.3199999999999998E-2</v>
      </c>
      <c r="BN46" s="6">
        <f>VLOOKUP($A46,'[1]Formated Data'!$A:$ZZ,MATCH(BN$1,'[1]Formated Data'!$1:$1,0),FALSE)</f>
        <v>-5.0099999999999999E-2</v>
      </c>
      <c r="BO46" s="6">
        <f>VLOOKUP($A46,'[1]Formated Data'!$A:$ZZ,MATCH(BO$1,'[1]Formated Data'!$1:$1,0),FALSE)</f>
        <v>-2.07E-2</v>
      </c>
      <c r="BP46" s="6">
        <f>VLOOKUP($A46,'[1]Formated Data'!$A:$ZZ,MATCH(BP$1,'[1]Formated Data'!$1:$1,0),FALSE)</f>
        <v>3.3E-3</v>
      </c>
      <c r="BQ46" s="6">
        <f>VLOOKUP($A46,'[1]Formated Data'!$A:$ZZ,MATCH(BQ$1,'[1]Formated Data'!$1:$1,0),FALSE)</f>
        <v>-1.2999999999999999E-3</v>
      </c>
      <c r="BR46" s="6">
        <f>VLOOKUP($A46,'[1]Formated Data'!$A:$ZZ,MATCH(BR$1,'[1]Formated Data'!$1:$1,0),FALSE)</f>
        <v>-2.1700000000000001E-2</v>
      </c>
      <c r="BS46" s="6">
        <f>VLOOKUP($A46,'[1]Formated Data'!$A:$ZZ,MATCH(BS$1,'[1]Formated Data'!$1:$1,0),FALSE)</f>
        <v>-1.01E-2</v>
      </c>
      <c r="BT46" s="6">
        <f>VLOOKUP($A46,'[1]Formated Data'!$A:$ZZ,MATCH(BT$1,'[1]Formated Data'!$1:$1,0),FALSE)</f>
        <v>1.3599999999999999E-2</v>
      </c>
      <c r="BU46" s="6">
        <f>VLOOKUP($A46,'[1]Formated Data'!$A:$ZZ,MATCH(BU$1,'[1]Formated Data'!$1:$1,0),FALSE)</f>
        <v>-3.6499999999999998E-2</v>
      </c>
      <c r="BV46" s="6">
        <f>VLOOKUP($A46,'[1]Formated Data'!$A:$ZZ,MATCH(BV$1,'[1]Formated Data'!$1:$1,0),FALSE)</f>
        <v>-1.77E-2</v>
      </c>
      <c r="BW46" s="6" t="e">
        <f>VLOOKUP($A46,'New Manager'!$A:$B,MATCH(Funds!BW$1,'New Manager'!$1:$1,0),FALSE)</f>
        <v>#N/A</v>
      </c>
      <c r="BX46" s="6">
        <f t="shared" si="8"/>
        <v>-3.9275000000000004E-2</v>
      </c>
      <c r="BY46" s="6">
        <f t="shared" si="9"/>
        <v>-2.2907E-2</v>
      </c>
      <c r="BZ46" s="6">
        <f>VLOOKUP($A46,Strategy3!$A:$Z,MATCH(Funds!BZ$1,Strategy3!$1:$1,0),FALSE)</f>
        <v>-3.9300000000000002E-2</v>
      </c>
    </row>
    <row r="47" spans="1:78" x14ac:dyDescent="0.25">
      <c r="A47" s="4">
        <f t="shared" si="10"/>
        <v>40298</v>
      </c>
      <c r="D47" s="6">
        <f>VLOOKUP($A47,'Current Portfolio'!$A:$AR,MATCH(Funds!D$1,'Current Portfolio'!$1:$1,0),FALSE)</f>
        <v>6.8000000000000005E-3</v>
      </c>
      <c r="E47" s="6">
        <f>VLOOKUP($A47,'Current Portfolio'!$A:$AR,MATCH(Funds!E$1,'Current Portfolio'!$1:$1,0),FALSE)</f>
        <v>8.3999999999999995E-3</v>
      </c>
      <c r="F47" s="6">
        <f>VLOOKUP($A47,'Current Portfolio'!$A:$AR,MATCH(Funds!F$1,'Current Portfolio'!$1:$1,0),FALSE)</f>
        <v>8.8000000000000005E-3</v>
      </c>
      <c r="G47" s="6">
        <f>VLOOKUP($A47,'Current Portfolio'!$A:$AR,MATCH(Funds!G$1,'Current Portfolio'!$1:$1,0),FALSE)</f>
        <v>2.87E-2</v>
      </c>
      <c r="H47" s="6">
        <f>VLOOKUP($A47,'Current Portfolio'!$A:$AR,MATCH(Funds!H$1,'Current Portfolio'!$1:$1,0),FALSE)</f>
        <v>1.47E-2</v>
      </c>
      <c r="I47" s="6">
        <f>VLOOKUP($A47,'Current Portfolio'!$A:$AR,MATCH(Funds!I$1,'Current Portfolio'!$1:$1,0),FALSE)</f>
        <v>2.1099999999999997E-2</v>
      </c>
      <c r="J47" s="6">
        <f>VLOOKUP($A47,'Current Portfolio'!$A:$AR,MATCH(Funds!J$1,'Current Portfolio'!$1:$1,0),FALSE)</f>
        <v>4.6999999999999993E-3</v>
      </c>
      <c r="K47" s="6">
        <f>VLOOKUP($A47,'Current Portfolio'!$A:$AR,MATCH(Funds!K$1,'Current Portfolio'!$1:$1,0),FALSE)</f>
        <v>1.4199999999999999E-2</v>
      </c>
      <c r="L47" s="6">
        <f>VLOOKUP($A47,'Current Portfolio'!$A:$AR,MATCH(Funds!L$1,'Current Portfolio'!$1:$1,0),FALSE)</f>
        <v>9.5999999999999992E-3</v>
      </c>
      <c r="M47" s="6">
        <f>VLOOKUP($A47,'Current Portfolio'!$A:$AR,MATCH(Funds!M$1,'Current Portfolio'!$1:$1,0),FALSE)</f>
        <v>2.0799999999999999E-2</v>
      </c>
      <c r="N47" s="6">
        <f>VLOOKUP($A47,'Current Portfolio'!$A:$AR,MATCH(Funds!N$1,'Current Portfolio'!$1:$1,0),FALSE)</f>
        <v>1.2699999999999999E-2</v>
      </c>
      <c r="O47" s="6">
        <f>VLOOKUP($A47,'Current Portfolio'!$A:$AR,MATCH(Funds!O$1,'Current Portfolio'!$1:$1,0),FALSE)</f>
        <v>3.0000000000000001E-3</v>
      </c>
      <c r="P47" s="6">
        <f>VLOOKUP($A47,'Current Portfolio'!$A:$AR,MATCH(Funds!P$1,'Current Portfolio'!$1:$1,0),FALSE)</f>
        <v>-5.7999999999999996E-3</v>
      </c>
      <c r="Q47" s="6">
        <f>VLOOKUP($A47,'Current Portfolio'!$A:$AR,MATCH(Funds!Q$1,'Current Portfolio'!$1:$1,0),FALSE)</f>
        <v>1.06E-2</v>
      </c>
      <c r="R47" s="6">
        <f>VLOOKUP($A47,'Current Portfolio'!$A:$AR,MATCH(Funds!R$1,'Current Portfolio'!$1:$1,0),FALSE)</f>
        <v>1.7500000000000002E-2</v>
      </c>
      <c r="S47" s="6">
        <f>VLOOKUP($A47,'Current Portfolio'!$A:$AR,MATCH(Funds!S$1,'Current Portfolio'!$1:$1,0),FALSE)</f>
        <v>6.4000000000000003E-3</v>
      </c>
      <c r="T47" s="6">
        <f>VLOOKUP($A47,'Current Portfolio'!$A:$AR,MATCH(Funds!T$1,'Current Portfolio'!$1:$1,0),FALSE)</f>
        <v>0.01</v>
      </c>
      <c r="U47" s="6">
        <f>VLOOKUP($A47,'Current Portfolio'!$A:$AR,MATCH(Funds!U$1,'Current Portfolio'!$1:$1,0),FALSE)</f>
        <v>2.1499999999999998E-2</v>
      </c>
      <c r="V47" s="6">
        <f>VLOOKUP($A47,'Current Portfolio'!$A:$AR,MATCH(Funds!V$1,'Current Portfolio'!$1:$1,0),FALSE)</f>
        <v>-2.5000000000000001E-3</v>
      </c>
      <c r="W47" s="6">
        <f>VLOOKUP($A47,'Current Portfolio'!$A:$AR,MATCH(Funds!W$1,'Current Portfolio'!$1:$1,0),FALSE)</f>
        <v>-2.1600000000000001E-2</v>
      </c>
      <c r="X47" s="6">
        <f>VLOOKUP($A47,'Current Portfolio'!$A:$AR,MATCH(Funds!X$1,'Current Portfolio'!$1:$1,0),FALSE)</f>
        <v>1.04E-2</v>
      </c>
      <c r="Y47" s="6">
        <f>VLOOKUP(A47,[2]Returns!$A:$B,2,FALSE)</f>
        <v>1.8799999999999997E-2</v>
      </c>
      <c r="Z47" s="6">
        <f>VLOOKUP($A47,[2]Returns!$A:$J,9,FALSE)/100</f>
        <v>2.0499999999999997E-2</v>
      </c>
      <c r="AA47" s="6">
        <f>VLOOKUP($A47,Replications!$A:$K,MATCH(LEFT(AA$1,FIND(" ",AA$1)-1),Replications!$1:$1,0),FALSE)</f>
        <v>3.7199999999999997E-2</v>
      </c>
      <c r="AB47" s="6">
        <f>VLOOKUP($A47,Replications!$A:$K,MATCH(LEFT(AB$1,FIND(" ",AB$1)-1),Replications!$1:$1,0),FALSE)</f>
        <v>8.1699999999999995E-2</v>
      </c>
      <c r="AC47" s="6">
        <f>VLOOKUP($A47,Replications!$A:$K,MATCH(LEFT(AC$1,FIND(" ",AC$1)-1),Replications!$1:$1,0),FALSE)</f>
        <v>9.2999999999999992E-3</v>
      </c>
      <c r="AD47" s="6">
        <f>VLOOKUP($A47,Replications!$A:$K,MATCH(LEFT(AD$1,FIND(" ",AD$1)-1),Replications!$1:$1,0),FALSE)</f>
        <v>-1.5E-3</v>
      </c>
      <c r="AE47" s="6">
        <f>VLOOKUP($A47,Replications!$A:$K,MATCH(LEFT(AE$1,FIND(" ",AE$1)-1),Replications!$1:$1,0),FALSE)</f>
        <v>3.7199999999999997E-2</v>
      </c>
      <c r="AF47" s="6">
        <f>VLOOKUP($A47,Replications!$A:$K,MATCH(LEFT(AF$1,FIND(" ",AF$1)-1),Replications!$1:$1,0),FALSE)</f>
        <v>5.7299999999999997E-2</v>
      </c>
      <c r="AG47" s="6">
        <f>VLOOKUP($A47,Replications!$A:$K,MATCH(LEFT(AG$1,FIND(" ",AG$1)-1),Replications!$1:$1,0),FALSE)</f>
        <v>2.07E-2</v>
      </c>
      <c r="AH47" s="6">
        <f>VLOOKUP($A47,Replications!$A:$K,MATCH(Funds!AH$1,Replications!$1:$1,0),FALSE)</f>
        <v>1.5800000000000002E-2</v>
      </c>
      <c r="AI47" s="6">
        <f>VLOOKUP($A47,Replications!$A:$K,MATCH(LEFT(AI$1,FIND(" ",AI$1)-1),Replications!$1:$1,0),FALSE)</f>
        <v>3.4557142857142856E-2</v>
      </c>
      <c r="AJ47" s="6">
        <f>VLOOKUP($A47,'Activist Funds'!$A:$Z,MATCH(LEFT(AJ$1,FIND(" ",AJ$1)-1),'Activist Funds'!$1:$1,0),FALSE)</f>
        <v>1.4399999752640001E-2</v>
      </c>
      <c r="AK47" s="6">
        <f>VLOOKUP($A47,'Activist Funds'!$A:$Z,MATCH(LEFT(AK$1,FIND(" ",AK$1)-1),'Activist Funds'!$1:$1,0),FALSE)</f>
        <v>1.06E-2</v>
      </c>
      <c r="AL47" s="6">
        <f>VLOOKUP($A47,'Activist Funds'!$A:$Z,MATCH(LEFT(AL$1,FIND(" ",AL$1)-1),'Activist Funds'!$1:$1,0),FALSE)</f>
        <v>1.4E-3</v>
      </c>
      <c r="AM47" s="6">
        <f>VLOOKUP($A47,'Activist Funds'!$A:$Z,MATCH(LEFT(AM$1,FIND(" ",AM$1)-1),'Activist Funds'!$1:$1,0),FALSE)</f>
        <v>-2.23E-2</v>
      </c>
      <c r="AN47" s="6">
        <f>VLOOKUP($A47,'Activist Funds'!$A:$Z,MATCH(LEFT(AN$1,FIND(" ",AN$1)-1),'Activist Funds'!$1:$1,0),FALSE)</f>
        <v>2.1000000000000001E-2</v>
      </c>
      <c r="AO47" s="6">
        <f>VLOOKUP($A47,'Activist Funds'!$A:$Z,MATCH(LEFT(AO$1,FIND(" ",AO$1)-1),'Activist Funds'!$1:$1,0),FALSE)</f>
        <v>2.4861999999999999E-2</v>
      </c>
      <c r="AP47" s="6">
        <f>VLOOKUP($A47,'Activist Funds'!$A:$Z,MATCH(LEFT(AP$1,FIND(" ",AP$1)-1),'Activist Funds'!$1:$1,0),FALSE)</f>
        <v>2.0899999999999998E-2</v>
      </c>
      <c r="AQ47" s="6">
        <f t="shared" si="1"/>
        <v>-2.2800000247359994E-2</v>
      </c>
      <c r="AR47" s="6">
        <f t="shared" si="2"/>
        <v>-7.1099999999999997E-2</v>
      </c>
      <c r="AS47" s="6">
        <f t="shared" si="3"/>
        <v>-7.899999999999999E-3</v>
      </c>
      <c r="AT47" s="6">
        <f t="shared" si="4"/>
        <v>-2.0799999999999999E-2</v>
      </c>
      <c r="AU47" s="6">
        <f t="shared" si="5"/>
        <v>-1.6199999999999996E-2</v>
      </c>
      <c r="AV47" s="6">
        <f t="shared" si="6"/>
        <v>-3.2437999999999995E-2</v>
      </c>
      <c r="AW47" s="6">
        <f t="shared" si="6"/>
        <v>1.9999999999999879E-4</v>
      </c>
      <c r="AX47" s="6" t="str">
        <f>VLOOKUP($A47,Replications!$A:$KK,MATCH(LEFT(AX$1,FIND(" ",AX$1)-1),Replications!$1:$1,0),FALSE)</f>
        <v>NA</v>
      </c>
      <c r="AY47" s="6" t="e">
        <f>VLOOKUP($A47,'New Manager'!$A:$Y,MATCH(Funds!AY$1,'New Manager'!$1:$1,0),FALSE)</f>
        <v>#N/A</v>
      </c>
      <c r="AZ47" s="6" t="e">
        <f t="shared" si="7"/>
        <v>#N/A</v>
      </c>
      <c r="BA47" s="6">
        <f>VLOOKUP($A47,'[1]Formated Data'!$A:$ZZ,MATCH(BA$1,'[1]Formated Data'!$1:$1,0),FALSE)</f>
        <v>1.4200000000000001E-2</v>
      </c>
      <c r="BB47" s="6">
        <f>VLOOKUP($A47,'[1]Formated Data'!$A:$ZZ,MATCH(BB$1,'[1]Formated Data'!$1:$1,0),FALSE)</f>
        <v>2.87E-2</v>
      </c>
      <c r="BC47" s="6">
        <f>VLOOKUP($A47,'[1]Formated Data'!$A:$ZZ,MATCH(BC$1,'[1]Formated Data'!$1:$1,0),FALSE)</f>
        <v>1.04E-2</v>
      </c>
      <c r="BD47" s="6">
        <f>VLOOKUP($A47,'[1]Formated Data'!$A:$ZZ,MATCH(BD$1,'[1]Formated Data'!$1:$1,0),FALSE)</f>
        <v>2.0799999999999999E-2</v>
      </c>
      <c r="BE47" s="6">
        <f>VLOOKUP($A47,'[1]Formated Data'!$A:$ZZ,MATCH(BE$1,'[1]Formated Data'!$1:$1,0),FALSE)</f>
        <v>-2.5000000000000001E-3</v>
      </c>
      <c r="BF47" s="6">
        <f>VLOOKUP($A47,'[1]Formated Data'!$A:$ZZ,MATCH(BF$1,'[1]Formated Data'!$1:$1,0),FALSE)</f>
        <v>6.4000000000000003E-3</v>
      </c>
      <c r="BG47" s="6">
        <f>VLOOKUP($A47,'[1]Formated Data'!$A:$ZZ,MATCH(BG$1,'[1]Formated Data'!$1:$1,0),FALSE)</f>
        <v>2.1499999999999998E-2</v>
      </c>
      <c r="BH47" s="6">
        <f>VLOOKUP($A47,'[1]Formated Data'!$A:$ZZ,MATCH(BH$1,'[1]Formated Data'!$1:$1,0),FALSE)</f>
        <v>0.01</v>
      </c>
      <c r="BI47" s="6">
        <f>VLOOKUP($A47,'[1]Formated Data'!$A:$ZZ,MATCH(BI$1,'[1]Formated Data'!$1:$1,0),FALSE)</f>
        <v>-2.1600000000000001E-2</v>
      </c>
      <c r="BJ47" s="6">
        <f>VLOOKUP($A47,'[1]Formated Data'!$A:$ZZ,MATCH(BJ$1,'[1]Formated Data'!$1:$1,0),FALSE)</f>
        <v>-5.7999999999999996E-3</v>
      </c>
      <c r="BK47" s="6">
        <f>VLOOKUP($A47,'[1]Formated Data'!$A:$ZZ,MATCH(BK$1,'[1]Formated Data'!$1:$1,0),FALSE)</f>
        <v>1.2699999999999999E-2</v>
      </c>
      <c r="BL47" s="6">
        <f>VLOOKUP($A47,'[1]Formated Data'!$A:$ZZ,MATCH(BL$1,'[1]Formated Data'!$1:$1,0),FALSE)</f>
        <v>3.0000000000000001E-3</v>
      </c>
      <c r="BM47" s="6">
        <f>VLOOKUP($A47,'[1]Formated Data'!$A:$ZZ,MATCH(BM$1,'[1]Formated Data'!$1:$1,0),FALSE)</f>
        <v>8.3999999999999995E-3</v>
      </c>
      <c r="BN47" s="6">
        <f>VLOOKUP($A47,'[1]Formated Data'!$A:$ZZ,MATCH(BN$1,'[1]Formated Data'!$1:$1,0),FALSE)</f>
        <v>6.7999999999999996E-3</v>
      </c>
      <c r="BO47" s="6">
        <f>VLOOKUP($A47,'[1]Formated Data'!$A:$ZZ,MATCH(BO$1,'[1]Formated Data'!$1:$1,0),FALSE)</f>
        <v>1.06E-2</v>
      </c>
      <c r="BP47" s="6">
        <f>VLOOKUP($A47,'[1]Formated Data'!$A:$ZZ,MATCH(BP$1,'[1]Formated Data'!$1:$1,0),FALSE)</f>
        <v>1.46E-2</v>
      </c>
      <c r="BQ47" s="6">
        <f>VLOOKUP($A47,'[1]Formated Data'!$A:$ZZ,MATCH(BQ$1,'[1]Formated Data'!$1:$1,0),FALSE)</f>
        <v>2.1100000000000001E-2</v>
      </c>
      <c r="BR47" s="6">
        <f>VLOOKUP($A47,'[1]Formated Data'!$A:$ZZ,MATCH(BR$1,'[1]Formated Data'!$1:$1,0),FALSE)</f>
        <v>2.5000000000000001E-2</v>
      </c>
      <c r="BS47" s="6">
        <f>VLOOKUP($A47,'[1]Formated Data'!$A:$ZZ,MATCH(BS$1,'[1]Formated Data'!$1:$1,0),FALSE)</f>
        <v>1.7500000000000002E-2</v>
      </c>
      <c r="BT47" s="6">
        <f>VLOOKUP($A47,'[1]Formated Data'!$A:$ZZ,MATCH(BT$1,'[1]Formated Data'!$1:$1,0),FALSE)</f>
        <v>9.5999999999999992E-3</v>
      </c>
      <c r="BU47" s="6">
        <f>VLOOKUP($A47,'[1]Formated Data'!$A:$ZZ,MATCH(BU$1,'[1]Formated Data'!$1:$1,0),FALSE)</f>
        <v>4.7999999999999996E-3</v>
      </c>
      <c r="BV47" s="6">
        <f>VLOOKUP($A47,'[1]Formated Data'!$A:$ZZ,MATCH(BV$1,'[1]Formated Data'!$1:$1,0),FALSE)</f>
        <v>9.4000000000000004E-3</v>
      </c>
      <c r="BW47" s="6" t="e">
        <f>VLOOKUP($A47,'New Manager'!$A:$B,MATCH(Funds!BW$1,'New Manager'!$1:$1,0),FALSE)</f>
        <v>#N/A</v>
      </c>
      <c r="BX47" s="6">
        <f t="shared" si="8"/>
        <v>4.3124999999999997E-2</v>
      </c>
      <c r="BY47" s="6">
        <f t="shared" si="9"/>
        <v>2.2905999999999999E-2</v>
      </c>
      <c r="BZ47" s="6">
        <f>VLOOKUP($A47,Strategy3!$A:$Z,MATCH(Funds!BZ$1,Strategy3!$1:$1,0),FALSE)</f>
        <v>4.2900000000000001E-2</v>
      </c>
    </row>
    <row r="48" spans="1:78" x14ac:dyDescent="0.25">
      <c r="A48" s="4">
        <f t="shared" si="10"/>
        <v>40268</v>
      </c>
      <c r="D48" s="6">
        <f>VLOOKUP($A48,'Current Portfolio'!$A:$AR,MATCH(Funds!D$1,'Current Portfolio'!$1:$1,0),FALSE)</f>
        <v>3.4700000000000002E-2</v>
      </c>
      <c r="E48" s="6">
        <f>VLOOKUP($A48,'Current Portfolio'!$A:$AR,MATCH(Funds!E$1,'Current Portfolio'!$1:$1,0),FALSE)</f>
        <v>1.9099999999999999E-2</v>
      </c>
      <c r="F48" s="6">
        <f>VLOOKUP($A48,'Current Portfolio'!$A:$AR,MATCH(Funds!F$1,'Current Portfolio'!$1:$1,0),FALSE)</f>
        <v>1.21E-2</v>
      </c>
      <c r="G48" s="6">
        <f>VLOOKUP($A48,'Current Portfolio'!$A:$AR,MATCH(Funds!G$1,'Current Portfolio'!$1:$1,0),FALSE)</f>
        <v>-4.5999999999999999E-3</v>
      </c>
      <c r="H48" s="6">
        <f>VLOOKUP($A48,'Current Portfolio'!$A:$AR,MATCH(Funds!H$1,'Current Portfolio'!$1:$1,0),FALSE)</f>
        <v>5.0000000000000001E-4</v>
      </c>
      <c r="I48" s="6">
        <f>VLOOKUP($A48,'Current Portfolio'!$A:$AR,MATCH(Funds!I$1,'Current Portfolio'!$1:$1,0),FALSE)</f>
        <v>9.1999999999999998E-3</v>
      </c>
      <c r="J48" s="6">
        <f>VLOOKUP($A48,'Current Portfolio'!$A:$AR,MATCH(Funds!J$1,'Current Portfolio'!$1:$1,0),FALSE)</f>
        <v>2.1700000000000001E-2</v>
      </c>
      <c r="K48" s="6">
        <f>VLOOKUP($A48,'Current Portfolio'!$A:$AR,MATCH(Funds!K$1,'Current Portfolio'!$1:$1,0),FALSE)</f>
        <v>1.37E-2</v>
      </c>
      <c r="L48" s="6">
        <f>VLOOKUP($A48,'Current Portfolio'!$A:$AR,MATCH(Funds!L$1,'Current Portfolio'!$1:$1,0),FALSE)</f>
        <v>2.2000000000000001E-3</v>
      </c>
      <c r="M48" s="6">
        <f>VLOOKUP($A48,'Current Portfolio'!$A:$AR,MATCH(Funds!M$1,'Current Portfolio'!$1:$1,0),FALSE)</f>
        <v>1.6799999999999999E-2</v>
      </c>
      <c r="N48" s="6">
        <f>VLOOKUP($A48,'Current Portfolio'!$A:$AR,MATCH(Funds!N$1,'Current Portfolio'!$1:$1,0),FALSE)</f>
        <v>2.6600000000000002E-2</v>
      </c>
      <c r="O48" s="6">
        <f>VLOOKUP($A48,'Current Portfolio'!$A:$AR,MATCH(Funds!O$1,'Current Portfolio'!$1:$1,0),FALSE)</f>
        <v>1.2E-2</v>
      </c>
      <c r="P48" s="6">
        <f>VLOOKUP($A48,'Current Portfolio'!$A:$AR,MATCH(Funds!P$1,'Current Portfolio'!$1:$1,0),FALSE)</f>
        <v>2.5399999999999999E-2</v>
      </c>
      <c r="Q48" s="6">
        <f>VLOOKUP($A48,'Current Portfolio'!$A:$AR,MATCH(Funds!Q$1,'Current Portfolio'!$1:$1,0),FALSE)</f>
        <v>5.04E-2</v>
      </c>
      <c r="R48" s="6">
        <f>VLOOKUP($A48,'Current Portfolio'!$A:$AR,MATCH(Funds!R$1,'Current Portfolio'!$1:$1,0),FALSE)</f>
        <v>4.9100000000000005E-2</v>
      </c>
      <c r="S48" s="6">
        <f>VLOOKUP($A48,'Current Portfolio'!$A:$AR,MATCH(Funds!S$1,'Current Portfolio'!$1:$1,0),FALSE)</f>
        <v>2.0099999999999996E-2</v>
      </c>
      <c r="T48" s="6">
        <f>VLOOKUP($A48,'Current Portfolio'!$A:$AR,MATCH(Funds!T$1,'Current Portfolio'!$1:$1,0),FALSE)</f>
        <v>2.8999999999999998E-2</v>
      </c>
      <c r="U48" s="6">
        <f>VLOOKUP($A48,'Current Portfolio'!$A:$AR,MATCH(Funds!U$1,'Current Portfolio'!$1:$1,0),FALSE)</f>
        <v>4.5599999999999995E-2</v>
      </c>
      <c r="V48" s="6">
        <f>VLOOKUP($A48,'Current Portfolio'!$A:$AR,MATCH(Funds!V$1,'Current Portfolio'!$1:$1,0),FALSE)</f>
        <v>1.5100000000000001E-2</v>
      </c>
      <c r="W48" s="6">
        <f>VLOOKUP($A48,'Current Portfolio'!$A:$AR,MATCH(Funds!W$1,'Current Portfolio'!$1:$1,0),FALSE)</f>
        <v>-2.35E-2</v>
      </c>
      <c r="X48" s="6">
        <f>VLOOKUP($A48,'Current Portfolio'!$A:$AR,MATCH(Funds!X$1,'Current Portfolio'!$1:$1,0),FALSE)</f>
        <v>1.7000000000000001E-2</v>
      </c>
      <c r="Y48" s="6">
        <f>VLOOKUP(A48,[2]Returns!$A:$B,2,FALSE)</f>
        <v>4.0099999999999997E-2</v>
      </c>
      <c r="Z48" s="6">
        <f>VLOOKUP($A48,[2]Returns!$A:$J,9,FALSE)/100</f>
        <v>0.03</v>
      </c>
      <c r="AA48" s="6">
        <f>VLOOKUP($A48,Replications!$A:$K,MATCH(LEFT(AA$1,FIND(" ",AA$1)-1),Replications!$1:$1,0),FALSE)</f>
        <v>6.7400000000000002E-2</v>
      </c>
      <c r="AB48" s="6">
        <f>VLOOKUP($A48,Replications!$A:$K,MATCH(LEFT(AB$1,FIND(" ",AB$1)-1),Replications!$1:$1,0),FALSE)</f>
        <v>1.44E-2</v>
      </c>
      <c r="AC48" s="6">
        <f>VLOOKUP($A48,Replications!$A:$K,MATCH(LEFT(AC$1,FIND(" ",AC$1)-1),Replications!$1:$1,0),FALSE)</f>
        <v>6.2100000000000002E-2</v>
      </c>
      <c r="AD48" s="6">
        <f>VLOOKUP($A48,Replications!$A:$K,MATCH(LEFT(AD$1,FIND(" ",AD$1)-1),Replications!$1:$1,0),FALSE)</f>
        <v>6.2199999999999998E-2</v>
      </c>
      <c r="AE48" s="6">
        <f>VLOOKUP($A48,Replications!$A:$K,MATCH(LEFT(AE$1,FIND(" ",AE$1)-1),Replications!$1:$1,0),FALSE)</f>
        <v>5.9400000000000001E-2</v>
      </c>
      <c r="AF48" s="6">
        <f>VLOOKUP($A48,Replications!$A:$K,MATCH(LEFT(AF$1,FIND(" ",AF$1)-1),Replications!$1:$1,0),FALSE)</f>
        <v>4.8399999999999999E-2</v>
      </c>
      <c r="AG48" s="6">
        <f>VLOOKUP($A48,Replications!$A:$K,MATCH(LEFT(AG$1,FIND(" ",AG$1)-1),Replications!$1:$1,0),FALSE)</f>
        <v>9.6600000000000005E-2</v>
      </c>
      <c r="AH48" s="6">
        <f>VLOOKUP($A48,Replications!$A:$K,MATCH(Funds!AH$1,Replications!$1:$1,0),FALSE)</f>
        <v>6.0299999999999999E-2</v>
      </c>
      <c r="AI48" s="6">
        <f>VLOOKUP($A48,Replications!$A:$K,MATCH(LEFT(AI$1,FIND(" ",AI$1)-1),Replications!$1:$1,0),FALSE)</f>
        <v>5.8642857142857149E-2</v>
      </c>
      <c r="AJ48" s="6">
        <f>VLOOKUP($A48,'Activist Funds'!$A:$Z,MATCH(LEFT(AJ$1,FIND(" ",AJ$1)-1),'Activist Funds'!$1:$1,0),FALSE)</f>
        <v>3.339999914169E-2</v>
      </c>
      <c r="AK48" s="6">
        <f>VLOOKUP($A48,'Activist Funds'!$A:$Z,MATCH(LEFT(AK$1,FIND(" ",AK$1)-1),'Activist Funds'!$1:$1,0),FALSE)</f>
        <v>5.04E-2</v>
      </c>
      <c r="AL48" s="6">
        <f>VLOOKUP($A48,'Activist Funds'!$A:$Z,MATCH(LEFT(AL$1,FIND(" ",AL$1)-1),'Activist Funds'!$1:$1,0),FALSE)</f>
        <v>5.62E-2</v>
      </c>
      <c r="AM48" s="6">
        <f>VLOOKUP($A48,'Activist Funds'!$A:$Z,MATCH(LEFT(AM$1,FIND(" ",AM$1)-1),'Activist Funds'!$1:$1,0),FALSE)</f>
        <v>5.2299999999999999E-2</v>
      </c>
      <c r="AN48" s="6">
        <f>VLOOKUP($A48,'Activist Funds'!$A:$Z,MATCH(LEFT(AN$1,FIND(" ",AN$1)-1),'Activist Funds'!$1:$1,0),FALSE)</f>
        <v>4.7500000000000001E-2</v>
      </c>
      <c r="AO48" s="6">
        <f>VLOOKUP($A48,'Activist Funds'!$A:$Z,MATCH(LEFT(AO$1,FIND(" ",AO$1)-1),'Activist Funds'!$1:$1,0),FALSE)</f>
        <v>5.0299999999999997E-2</v>
      </c>
      <c r="AP48" s="6">
        <f>VLOOKUP($A48,'Activist Funds'!$A:$Z,MATCH(LEFT(AP$1,FIND(" ",AP$1)-1),'Activist Funds'!$1:$1,0),FALSE)</f>
        <v>5.4899999999999997E-2</v>
      </c>
      <c r="AQ48" s="6">
        <f t="shared" si="1"/>
        <v>-3.4000000858310002E-2</v>
      </c>
      <c r="AR48" s="6">
        <f t="shared" si="2"/>
        <v>3.6000000000000004E-2</v>
      </c>
      <c r="AS48" s="6">
        <f t="shared" si="3"/>
        <v>-5.9000000000000025E-3</v>
      </c>
      <c r="AT48" s="6">
        <f t="shared" si="4"/>
        <v>-9.8999999999999991E-3</v>
      </c>
      <c r="AU48" s="6">
        <f t="shared" si="5"/>
        <v>-1.1900000000000001E-2</v>
      </c>
      <c r="AV48" s="6">
        <f t="shared" si="6"/>
        <v>1.8999999999999989E-3</v>
      </c>
      <c r="AW48" s="6">
        <f t="shared" si="6"/>
        <v>-4.1700000000000008E-2</v>
      </c>
      <c r="AX48" s="6" t="str">
        <f>VLOOKUP($A48,Replications!$A:$KK,MATCH(LEFT(AX$1,FIND(" ",AX$1)-1),Replications!$1:$1,0),FALSE)</f>
        <v>NA</v>
      </c>
      <c r="AY48" s="6" t="e">
        <f>VLOOKUP($A48,'New Manager'!$A:$Y,MATCH(Funds!AY$1,'New Manager'!$1:$1,0),FALSE)</f>
        <v>#N/A</v>
      </c>
      <c r="AZ48" s="6" t="e">
        <f t="shared" si="7"/>
        <v>#N/A</v>
      </c>
      <c r="BA48" s="6">
        <f>VLOOKUP($A48,'[1]Formated Data'!$A:$ZZ,MATCH(BA$1,'[1]Formated Data'!$1:$1,0),FALSE)</f>
        <v>1.37E-2</v>
      </c>
      <c r="BB48" s="6">
        <f>VLOOKUP($A48,'[1]Formated Data'!$A:$ZZ,MATCH(BB$1,'[1]Formated Data'!$1:$1,0),FALSE)</f>
        <v>-4.5999999999999999E-3</v>
      </c>
      <c r="BC48" s="6">
        <f>VLOOKUP($A48,'[1]Formated Data'!$A:$ZZ,MATCH(BC$1,'[1]Formated Data'!$1:$1,0),FALSE)</f>
        <v>1.7000000000000001E-2</v>
      </c>
      <c r="BD48" s="6">
        <f>VLOOKUP($A48,'[1]Formated Data'!$A:$ZZ,MATCH(BD$1,'[1]Formated Data'!$1:$1,0),FALSE)</f>
        <v>1.6799999999999999E-2</v>
      </c>
      <c r="BE48" s="6">
        <f>VLOOKUP($A48,'[1]Formated Data'!$A:$ZZ,MATCH(BE$1,'[1]Formated Data'!$1:$1,0),FALSE)</f>
        <v>1.5100000000000001E-2</v>
      </c>
      <c r="BF48" s="6">
        <f>VLOOKUP($A48,'[1]Formated Data'!$A:$ZZ,MATCH(BF$1,'[1]Formated Data'!$1:$1,0),FALSE)</f>
        <v>2.01E-2</v>
      </c>
      <c r="BG48" s="6">
        <f>VLOOKUP($A48,'[1]Formated Data'!$A:$ZZ,MATCH(BG$1,'[1]Formated Data'!$1:$1,0),FALSE)</f>
        <v>4.5600000000000002E-2</v>
      </c>
      <c r="BH48" s="6">
        <f>VLOOKUP($A48,'[1]Formated Data'!$A:$ZZ,MATCH(BH$1,'[1]Formated Data'!$1:$1,0),FALSE)</f>
        <v>2.9000000000000001E-2</v>
      </c>
      <c r="BI48" s="6">
        <f>VLOOKUP($A48,'[1]Formated Data'!$A:$ZZ,MATCH(BI$1,'[1]Formated Data'!$1:$1,0),FALSE)</f>
        <v>-2.35E-2</v>
      </c>
      <c r="BJ48" s="6">
        <f>VLOOKUP($A48,'[1]Formated Data'!$A:$ZZ,MATCH(BJ$1,'[1]Formated Data'!$1:$1,0),FALSE)</f>
        <v>2.5399999999999999E-2</v>
      </c>
      <c r="BK48" s="6">
        <f>VLOOKUP($A48,'[1]Formated Data'!$A:$ZZ,MATCH(BK$1,'[1]Formated Data'!$1:$1,0),FALSE)</f>
        <v>2.6599999999999999E-2</v>
      </c>
      <c r="BL48" s="6">
        <f>VLOOKUP($A48,'[1]Formated Data'!$A:$ZZ,MATCH(BL$1,'[1]Formated Data'!$1:$1,0),FALSE)</f>
        <v>1.2E-2</v>
      </c>
      <c r="BM48" s="6">
        <f>VLOOKUP($A48,'[1]Formated Data'!$A:$ZZ,MATCH(BM$1,'[1]Formated Data'!$1:$1,0),FALSE)</f>
        <v>1.9099999999999999E-2</v>
      </c>
      <c r="BN48" s="6">
        <f>VLOOKUP($A48,'[1]Formated Data'!$A:$ZZ,MATCH(BN$1,'[1]Formated Data'!$1:$1,0),FALSE)</f>
        <v>3.4700000000000002E-2</v>
      </c>
      <c r="BO48" s="6">
        <f>VLOOKUP($A48,'[1]Formated Data'!$A:$ZZ,MATCH(BO$1,'[1]Formated Data'!$1:$1,0),FALSE)</f>
        <v>5.04E-2</v>
      </c>
      <c r="BP48" s="6">
        <f>VLOOKUP($A48,'[1]Formated Data'!$A:$ZZ,MATCH(BP$1,'[1]Formated Data'!$1:$1,0),FALSE)</f>
        <v>5.0000000000000001E-4</v>
      </c>
      <c r="BQ48" s="6">
        <f>VLOOKUP($A48,'[1]Formated Data'!$A:$ZZ,MATCH(BQ$1,'[1]Formated Data'!$1:$1,0),FALSE)</f>
        <v>9.1999999999999998E-3</v>
      </c>
      <c r="BR48" s="6">
        <f>VLOOKUP($A48,'[1]Formated Data'!$A:$ZZ,MATCH(BR$1,'[1]Formated Data'!$1:$1,0),FALSE)</f>
        <v>3.4000000000000002E-2</v>
      </c>
      <c r="BS48" s="6">
        <f>VLOOKUP($A48,'[1]Formated Data'!$A:$ZZ,MATCH(BS$1,'[1]Formated Data'!$1:$1,0),FALSE)</f>
        <v>4.9099999999999998E-2</v>
      </c>
      <c r="BT48" s="6">
        <f>VLOOKUP($A48,'[1]Formated Data'!$A:$ZZ,MATCH(BT$1,'[1]Formated Data'!$1:$1,0),FALSE)</f>
        <v>2.2000000000000001E-3</v>
      </c>
      <c r="BU48" s="6">
        <f>VLOOKUP($A48,'[1]Formated Data'!$A:$ZZ,MATCH(BU$1,'[1]Formated Data'!$1:$1,0),FALSE)</f>
        <v>2.18E-2</v>
      </c>
      <c r="BV48" s="6">
        <f>VLOOKUP($A48,'[1]Formated Data'!$A:$ZZ,MATCH(BV$1,'[1]Formated Data'!$1:$1,0),FALSE)</f>
        <v>1.4500000000000001E-2</v>
      </c>
      <c r="BW48" s="6" t="e">
        <f>VLOOKUP($A48,'New Manager'!$A:$B,MATCH(Funds!BW$1,'New Manager'!$1:$1,0),FALSE)</f>
        <v>#N/A</v>
      </c>
      <c r="BX48" s="6">
        <f t="shared" si="8"/>
        <v>6.3200000000000006E-2</v>
      </c>
      <c r="BY48" s="6">
        <f t="shared" si="9"/>
        <v>5.0750000000000003E-2</v>
      </c>
      <c r="BZ48" s="6">
        <f>VLOOKUP($A48,Strategy3!$A:$Z,MATCH(Funds!BZ$1,Strategy3!$1:$1,0),FALSE)</f>
        <v>6.3200000000000006E-2</v>
      </c>
    </row>
    <row r="49" spans="1:78" x14ac:dyDescent="0.25">
      <c r="A49" s="4">
        <f t="shared" si="10"/>
        <v>40237</v>
      </c>
      <c r="D49" s="6">
        <f>VLOOKUP($A49,'Current Portfolio'!$A:$AR,MATCH(Funds!D$1,'Current Portfolio'!$1:$1,0),FALSE)</f>
        <v>1.23E-2</v>
      </c>
      <c r="E49" s="6">
        <f>VLOOKUP($A49,'Current Portfolio'!$A:$AR,MATCH(Funds!E$1,'Current Portfolio'!$1:$1,0),FALSE)</f>
        <v>4.0000000000000001E-3</v>
      </c>
      <c r="F49" s="6">
        <f>VLOOKUP($A49,'Current Portfolio'!$A:$AR,MATCH(Funds!F$1,'Current Portfolio'!$1:$1,0),FALSE)</f>
        <v>4.0000000000000001E-3</v>
      </c>
      <c r="G49" s="6">
        <f>VLOOKUP($A49,'Current Portfolio'!$A:$AR,MATCH(Funds!G$1,'Current Portfolio'!$1:$1,0),FALSE)</f>
        <v>-4.6999999999999993E-3</v>
      </c>
      <c r="H49" s="6">
        <f>VLOOKUP($A49,'Current Portfolio'!$A:$AR,MATCH(Funds!H$1,'Current Portfolio'!$1:$1,0),FALSE)</f>
        <v>-1.5100000000000001E-2</v>
      </c>
      <c r="I49" s="6">
        <f>VLOOKUP($A49,'Current Portfolio'!$A:$AR,MATCH(Funds!I$1,'Current Portfolio'!$1:$1,0),FALSE)</f>
        <v>1.11E-2</v>
      </c>
      <c r="J49" s="6">
        <f>VLOOKUP($A49,'Current Portfolio'!$A:$AR,MATCH(Funds!J$1,'Current Portfolio'!$1:$1,0),FALSE)</f>
        <v>8.1000000000000013E-3</v>
      </c>
      <c r="K49" s="6">
        <f>VLOOKUP($A49,'Current Portfolio'!$A:$AR,MATCH(Funds!K$1,'Current Portfolio'!$1:$1,0),FALSE)</f>
        <v>7.4999999999999997E-3</v>
      </c>
      <c r="L49" s="6">
        <f>VLOOKUP($A49,'Current Portfolio'!$A:$AR,MATCH(Funds!L$1,'Current Portfolio'!$1:$1,0),FALSE)</f>
        <v>8.8999999999999999E-3</v>
      </c>
      <c r="M49" s="6">
        <f>VLOOKUP($A49,'Current Portfolio'!$A:$AR,MATCH(Funds!M$1,'Current Portfolio'!$1:$1,0),FALSE)</f>
        <v>3.2000000000000002E-3</v>
      </c>
      <c r="N49" s="6">
        <f>VLOOKUP($A49,'Current Portfolio'!$A:$AR,MATCH(Funds!N$1,'Current Portfolio'!$1:$1,0),FALSE)</f>
        <v>7.4000000000000003E-3</v>
      </c>
      <c r="O49" s="6">
        <f>VLOOKUP($A49,'Current Portfolio'!$A:$AR,MATCH(Funds!O$1,'Current Portfolio'!$1:$1,0),FALSE)</f>
        <v>5.0000000000000001E-3</v>
      </c>
      <c r="P49" s="6">
        <f>VLOOKUP($A49,'Current Portfolio'!$A:$AR,MATCH(Funds!P$1,'Current Portfolio'!$1:$1,0),FALSE)</f>
        <v>2.8399999999999998E-2</v>
      </c>
      <c r="Q49" s="6">
        <f>VLOOKUP($A49,'Current Portfolio'!$A:$AR,MATCH(Funds!Q$1,'Current Portfolio'!$1:$1,0),FALSE)</f>
        <v>8.14E-2</v>
      </c>
      <c r="R49" s="6">
        <f>VLOOKUP($A49,'Current Portfolio'!$A:$AR,MATCH(Funds!R$1,'Current Portfolio'!$1:$1,0),FALSE)</f>
        <v>2.3300000000000001E-2</v>
      </c>
      <c r="S49" s="6">
        <f>VLOOKUP($A49,'Current Portfolio'!$A:$AR,MATCH(Funds!S$1,'Current Portfolio'!$1:$1,0),FALSE)</f>
        <v>1.5900000000000001E-2</v>
      </c>
      <c r="T49" s="6">
        <f>VLOOKUP($A49,'Current Portfolio'!$A:$AR,MATCH(Funds!T$1,'Current Portfolio'!$1:$1,0),FALSE)</f>
        <v>-8.0000000000000002E-3</v>
      </c>
      <c r="U49" s="6">
        <f>VLOOKUP($A49,'Current Portfolio'!$A:$AR,MATCH(Funds!U$1,'Current Portfolio'!$1:$1,0),FALSE)</f>
        <v>0.03</v>
      </c>
      <c r="V49" s="6">
        <f>VLOOKUP($A49,'Current Portfolio'!$A:$AR,MATCH(Funds!V$1,'Current Portfolio'!$1:$1,0),FALSE)</f>
        <v>1.41E-2</v>
      </c>
      <c r="W49" s="6">
        <f>VLOOKUP($A49,'Current Portfolio'!$A:$AR,MATCH(Funds!W$1,'Current Portfolio'!$1:$1,0),FALSE)</f>
        <v>1.38E-2</v>
      </c>
      <c r="X49" s="6">
        <f>VLOOKUP($A49,'Current Portfolio'!$A:$AR,MATCH(Funds!X$1,'Current Portfolio'!$1:$1,0),FALSE)</f>
        <v>4.4000000000000003E-3</v>
      </c>
      <c r="Y49" s="6">
        <f>VLOOKUP(A49,[2]Returns!$A:$B,2,FALSE)</f>
        <v>2.0299999999999999E-2</v>
      </c>
      <c r="Z49" s="6">
        <f>VLOOKUP($A49,[2]Returns!$A:$J,9,FALSE)/100</f>
        <v>1.77E-2</v>
      </c>
      <c r="AA49" s="6">
        <f>VLOOKUP($A49,Replications!$A:$K,MATCH(LEFT(AA$1,FIND(" ",AA$1)-1),Replications!$1:$1,0),FALSE)</f>
        <v>6.8900000000000003E-2</v>
      </c>
      <c r="AB49" s="6">
        <f>VLOOKUP($A49,Replications!$A:$K,MATCH(LEFT(AB$1,FIND(" ",AB$1)-1),Replications!$1:$1,0),FALSE)</f>
        <v>3.5200000000000002E-2</v>
      </c>
      <c r="AC49" s="6">
        <f>VLOOKUP($A49,Replications!$A:$K,MATCH(LEFT(AC$1,FIND(" ",AC$1)-1),Replications!$1:$1,0),FALSE)</f>
        <v>6.1499999999999999E-2</v>
      </c>
      <c r="AD49" s="6">
        <f>VLOOKUP($A49,Replications!$A:$K,MATCH(LEFT(AD$1,FIND(" ",AD$1)-1),Replications!$1:$1,0),FALSE)</f>
        <v>1.9E-2</v>
      </c>
      <c r="AE49" s="6">
        <f>VLOOKUP($A49,Replications!$A:$K,MATCH(LEFT(AE$1,FIND(" ",AE$1)-1),Replications!$1:$1,0),FALSE)</f>
        <v>7.22E-2</v>
      </c>
      <c r="AF49" s="6">
        <f>VLOOKUP($A49,Replications!$A:$K,MATCH(LEFT(AF$1,FIND(" ",AF$1)-1),Replications!$1:$1,0),FALSE)</f>
        <v>7.8700000000000006E-2</v>
      </c>
      <c r="AG49" s="6">
        <f>VLOOKUP($A49,Replications!$A:$K,MATCH(LEFT(AG$1,FIND(" ",AG$1)-1),Replications!$1:$1,0),FALSE)</f>
        <v>4.1599999999999998E-2</v>
      </c>
      <c r="AH49" s="6">
        <f>VLOOKUP($A49,Replications!$A:$K,MATCH(Funds!AH$1,Replications!$1:$1,0),FALSE)</f>
        <v>3.0700000000000002E-2</v>
      </c>
      <c r="AI49" s="6">
        <f>VLOOKUP($A49,Replications!$A:$K,MATCH(LEFT(AI$1,FIND(" ",AI$1)-1),Replications!$1:$1,0),FALSE)</f>
        <v>5.387142857142857E-2</v>
      </c>
      <c r="AJ49" s="6">
        <f>VLOOKUP($A49,'Activist Funds'!$A:$Z,MATCH(LEFT(AJ$1,FIND(" ",AJ$1)-1),'Activist Funds'!$1:$1,0),FALSE)</f>
        <v>2.1800000220539999E-2</v>
      </c>
      <c r="AK49" s="6">
        <f>VLOOKUP($A49,'Activist Funds'!$A:$Z,MATCH(LEFT(AK$1,FIND(" ",AK$1)-1),'Activist Funds'!$1:$1,0),FALSE)</f>
        <v>8.14E-2</v>
      </c>
      <c r="AL49" s="6">
        <f>VLOOKUP($A49,'Activist Funds'!$A:$Z,MATCH(LEFT(AL$1,FIND(" ",AL$1)-1),'Activist Funds'!$1:$1,0),FALSE)</f>
        <v>5.9799999999999999E-2</v>
      </c>
      <c r="AM49" s="6">
        <f>VLOOKUP($A49,'Activist Funds'!$A:$Z,MATCH(LEFT(AM$1,FIND(" ",AM$1)-1),'Activist Funds'!$1:$1,0),FALSE)</f>
        <v>2.5100000000000001E-2</v>
      </c>
      <c r="AN49" s="6">
        <f>VLOOKUP($A49,'Activist Funds'!$A:$Z,MATCH(LEFT(AN$1,FIND(" ",AN$1)-1),'Activist Funds'!$1:$1,0),FALSE)</f>
        <v>6.0400000000000002E-2</v>
      </c>
      <c r="AO49" s="6">
        <f>VLOOKUP($A49,'Activist Funds'!$A:$Z,MATCH(LEFT(AO$1,FIND(" ",AO$1)-1),'Activist Funds'!$1:$1,0),FALSE)</f>
        <v>6.1386999999999997E-2</v>
      </c>
      <c r="AP49" s="6">
        <f>VLOOKUP($A49,'Activist Funds'!$A:$Z,MATCH(LEFT(AP$1,FIND(" ",AP$1)-1),'Activist Funds'!$1:$1,0),FALSE)</f>
        <v>2.2499999999999999E-2</v>
      </c>
      <c r="AQ49" s="6">
        <f t="shared" si="1"/>
        <v>-4.709999977946E-2</v>
      </c>
      <c r="AR49" s="6">
        <f t="shared" si="2"/>
        <v>4.6199999999999998E-2</v>
      </c>
      <c r="AS49" s="6">
        <f t="shared" si="3"/>
        <v>-1.7000000000000001E-3</v>
      </c>
      <c r="AT49" s="6">
        <f t="shared" si="4"/>
        <v>6.1000000000000013E-3</v>
      </c>
      <c r="AU49" s="6">
        <f t="shared" si="5"/>
        <v>-1.1799999999999998E-2</v>
      </c>
      <c r="AV49" s="6">
        <f t="shared" si="6"/>
        <v>-1.7313000000000009E-2</v>
      </c>
      <c r="AW49" s="6">
        <f t="shared" si="6"/>
        <v>-1.9099999999999999E-2</v>
      </c>
      <c r="AX49" s="6" t="str">
        <f>VLOOKUP($A49,Replications!$A:$KK,MATCH(LEFT(AX$1,FIND(" ",AX$1)-1),Replications!$1:$1,0),FALSE)</f>
        <v>NA</v>
      </c>
      <c r="AY49" s="6" t="e">
        <f>VLOOKUP($A49,'New Manager'!$A:$Y,MATCH(Funds!AY$1,'New Manager'!$1:$1,0),FALSE)</f>
        <v>#N/A</v>
      </c>
      <c r="AZ49" s="6" t="e">
        <f t="shared" si="7"/>
        <v>#N/A</v>
      </c>
      <c r="BA49" s="6">
        <f>VLOOKUP($A49,'[1]Formated Data'!$A:$ZZ,MATCH(BA$1,'[1]Formated Data'!$1:$1,0),FALSE)</f>
        <v>7.4999999999999997E-3</v>
      </c>
      <c r="BB49" s="6">
        <f>VLOOKUP($A49,'[1]Formated Data'!$A:$ZZ,MATCH(BB$1,'[1]Formated Data'!$1:$1,0),FALSE)</f>
        <v>-4.7000000000000002E-3</v>
      </c>
      <c r="BC49" s="6">
        <f>VLOOKUP($A49,'[1]Formated Data'!$A:$ZZ,MATCH(BC$1,'[1]Formated Data'!$1:$1,0),FALSE)</f>
        <v>4.4000000000000003E-3</v>
      </c>
      <c r="BD49" s="6">
        <f>VLOOKUP($A49,'[1]Formated Data'!$A:$ZZ,MATCH(BD$1,'[1]Formated Data'!$1:$1,0),FALSE)</f>
        <v>3.2000000000000002E-3</v>
      </c>
      <c r="BE49" s="6">
        <f>VLOOKUP($A49,'[1]Formated Data'!$A:$ZZ,MATCH(BE$1,'[1]Formated Data'!$1:$1,0),FALSE)</f>
        <v>1.41E-2</v>
      </c>
      <c r="BF49" s="6">
        <f>VLOOKUP($A49,'[1]Formated Data'!$A:$ZZ,MATCH(BF$1,'[1]Formated Data'!$1:$1,0),FALSE)</f>
        <v>1.5900000000000001E-2</v>
      </c>
      <c r="BG49" s="6">
        <f>VLOOKUP($A49,'[1]Formated Data'!$A:$ZZ,MATCH(BG$1,'[1]Formated Data'!$1:$1,0),FALSE)</f>
        <v>0.03</v>
      </c>
      <c r="BH49" s="6">
        <f>VLOOKUP($A49,'[1]Formated Data'!$A:$ZZ,MATCH(BH$1,'[1]Formated Data'!$1:$1,0),FALSE)</f>
        <v>-8.0000000000000002E-3</v>
      </c>
      <c r="BI49" s="6">
        <f>VLOOKUP($A49,'[1]Formated Data'!$A:$ZZ,MATCH(BI$1,'[1]Formated Data'!$1:$1,0),FALSE)</f>
        <v>1.38E-2</v>
      </c>
      <c r="BJ49" s="6">
        <f>VLOOKUP($A49,'[1]Formated Data'!$A:$ZZ,MATCH(BJ$1,'[1]Formated Data'!$1:$1,0),FALSE)</f>
        <v>2.8400000000000002E-2</v>
      </c>
      <c r="BK49" s="6">
        <f>VLOOKUP($A49,'[1]Formated Data'!$A:$ZZ,MATCH(BK$1,'[1]Formated Data'!$1:$1,0),FALSE)</f>
        <v>7.4000000000000003E-3</v>
      </c>
      <c r="BL49" s="6">
        <f>VLOOKUP($A49,'[1]Formated Data'!$A:$ZZ,MATCH(BL$1,'[1]Formated Data'!$1:$1,0),FALSE)</f>
        <v>5.0000000000000001E-3</v>
      </c>
      <c r="BM49" s="6">
        <f>VLOOKUP($A49,'[1]Formated Data'!$A:$ZZ,MATCH(BM$1,'[1]Formated Data'!$1:$1,0),FALSE)</f>
        <v>4.0000000000000001E-3</v>
      </c>
      <c r="BN49" s="6">
        <f>VLOOKUP($A49,'[1]Formated Data'!$A:$ZZ,MATCH(BN$1,'[1]Formated Data'!$1:$1,0),FALSE)</f>
        <v>1.23E-2</v>
      </c>
      <c r="BO49" s="6">
        <f>VLOOKUP($A49,'[1]Formated Data'!$A:$ZZ,MATCH(BO$1,'[1]Formated Data'!$1:$1,0),FALSE)</f>
        <v>8.14E-2</v>
      </c>
      <c r="BP49" s="6">
        <f>VLOOKUP($A49,'[1]Formated Data'!$A:$ZZ,MATCH(BP$1,'[1]Formated Data'!$1:$1,0),FALSE)</f>
        <v>-1.5100000000000001E-2</v>
      </c>
      <c r="BQ49" s="6">
        <f>VLOOKUP($A49,'[1]Formated Data'!$A:$ZZ,MATCH(BQ$1,'[1]Formated Data'!$1:$1,0),FALSE)</f>
        <v>1.11E-2</v>
      </c>
      <c r="BR49" s="6">
        <f>VLOOKUP($A49,'[1]Formated Data'!$A:$ZZ,MATCH(BR$1,'[1]Formated Data'!$1:$1,0),FALSE)</f>
        <v>3.4000000000000002E-2</v>
      </c>
      <c r="BS49" s="6">
        <f>VLOOKUP($A49,'[1]Formated Data'!$A:$ZZ,MATCH(BS$1,'[1]Formated Data'!$1:$1,0),FALSE)</f>
        <v>2.3300000000000001E-2</v>
      </c>
      <c r="BT49" s="6">
        <f>VLOOKUP($A49,'[1]Formated Data'!$A:$ZZ,MATCH(BT$1,'[1]Formated Data'!$1:$1,0),FALSE)</f>
        <v>8.8999999999999999E-3</v>
      </c>
      <c r="BU49" s="6">
        <f>VLOOKUP($A49,'[1]Formated Data'!$A:$ZZ,MATCH(BU$1,'[1]Formated Data'!$1:$1,0),FALSE)</f>
        <v>8.2000000000000007E-3</v>
      </c>
      <c r="BV49" s="6">
        <f>VLOOKUP($A49,'[1]Formated Data'!$A:$ZZ,MATCH(BV$1,'[1]Formated Data'!$1:$1,0),FALSE)</f>
        <v>1.2999999999999999E-3</v>
      </c>
      <c r="BW49" s="6" t="e">
        <f>VLOOKUP($A49,'New Manager'!$A:$B,MATCH(Funds!BW$1,'New Manager'!$1:$1,0),FALSE)</f>
        <v>#N/A</v>
      </c>
      <c r="BX49" s="6">
        <f t="shared" si="8"/>
        <v>6.7799999999999999E-2</v>
      </c>
      <c r="BY49" s="6">
        <f t="shared" si="9"/>
        <v>5.1418499999999999E-2</v>
      </c>
      <c r="BZ49" s="6">
        <f>VLOOKUP($A49,Strategy3!$A:$Z,MATCH(Funds!BZ$1,Strategy3!$1:$1,0),FALSE)</f>
        <v>6.7599999999999993E-2</v>
      </c>
    </row>
    <row r="50" spans="1:78" x14ac:dyDescent="0.25">
      <c r="A50" s="4">
        <f t="shared" si="10"/>
        <v>40209</v>
      </c>
      <c r="D50" s="6">
        <f>VLOOKUP($A50,'Current Portfolio'!$A:$AR,MATCH(Funds!D$1,'Current Portfolio'!$1:$1,0),FALSE)</f>
        <v>-2.5999999999999999E-3</v>
      </c>
      <c r="E50" s="6">
        <f>VLOOKUP($A50,'Current Portfolio'!$A:$AR,MATCH(Funds!E$1,'Current Portfolio'!$1:$1,0),FALSE)</f>
        <v>9.8999999999999991E-3</v>
      </c>
      <c r="F50" s="6">
        <f>VLOOKUP($A50,'Current Portfolio'!$A:$AR,MATCH(Funds!F$1,'Current Portfolio'!$1:$1,0),FALSE)</f>
        <v>1.09E-2</v>
      </c>
      <c r="G50" s="6">
        <f>VLOOKUP($A50,'Current Portfolio'!$A:$AR,MATCH(Funds!G$1,'Current Portfolio'!$1:$1,0),FALSE)</f>
        <v>3.0800000000000001E-2</v>
      </c>
      <c r="H50" s="6">
        <f>VLOOKUP($A50,'Current Portfolio'!$A:$AR,MATCH(Funds!H$1,'Current Portfolio'!$1:$1,0),FALSE)</f>
        <v>-2.5000000000000001E-3</v>
      </c>
      <c r="I50" s="6">
        <f>VLOOKUP($A50,'Current Portfolio'!$A:$AR,MATCH(Funds!I$1,'Current Portfolio'!$1:$1,0),FALSE)</f>
        <v>3.3000000000000002E-2</v>
      </c>
      <c r="J50" s="6">
        <f>VLOOKUP($A50,'Current Portfolio'!$A:$AR,MATCH(Funds!J$1,'Current Portfolio'!$1:$1,0),FALSE)</f>
        <v>2.6200000000000001E-2</v>
      </c>
      <c r="K50" s="6">
        <f>VLOOKUP($A50,'Current Portfolio'!$A:$AR,MATCH(Funds!K$1,'Current Portfolio'!$1:$1,0),FALSE)</f>
        <v>2.7300000000000001E-2</v>
      </c>
      <c r="L50" s="6">
        <f>VLOOKUP($A50,'Current Portfolio'!$A:$AR,MATCH(Funds!L$1,'Current Portfolio'!$1:$1,0),FALSE)</f>
        <v>1.03E-2</v>
      </c>
      <c r="M50" s="6">
        <f>VLOOKUP($A50,'Current Portfolio'!$A:$AR,MATCH(Funds!M$1,'Current Portfolio'!$1:$1,0),FALSE)</f>
        <v>1.38E-2</v>
      </c>
      <c r="N50" s="6">
        <f>VLOOKUP($A50,'Current Portfolio'!$A:$AR,MATCH(Funds!N$1,'Current Portfolio'!$1:$1,0),FALSE)</f>
        <v>1.6E-2</v>
      </c>
      <c r="O50" s="6">
        <f>VLOOKUP($A50,'Current Portfolio'!$A:$AR,MATCH(Funds!O$1,'Current Portfolio'!$1:$1,0),FALSE)</f>
        <v>3.1E-2</v>
      </c>
      <c r="P50" s="6">
        <f>VLOOKUP($A50,'Current Portfolio'!$A:$AR,MATCH(Funds!P$1,'Current Portfolio'!$1:$1,0),FALSE)</f>
        <v>-2.7900000000000001E-2</v>
      </c>
      <c r="Q50" s="6">
        <f>VLOOKUP($A50,'Current Portfolio'!$A:$AR,MATCH(Funds!Q$1,'Current Portfolio'!$1:$1,0),FALSE)</f>
        <v>-5.7599999999999998E-2</v>
      </c>
      <c r="R50" s="6">
        <f>VLOOKUP($A50,'Current Portfolio'!$A:$AR,MATCH(Funds!R$1,'Current Portfolio'!$1:$1,0),FALSE)</f>
        <v>-2.64E-2</v>
      </c>
      <c r="S50" s="6">
        <f>VLOOKUP($A50,'Current Portfolio'!$A:$AR,MATCH(Funds!S$1,'Current Portfolio'!$1:$1,0),FALSE)</f>
        <v>-1.03E-2</v>
      </c>
      <c r="T50" s="6">
        <f>VLOOKUP($A50,'Current Portfolio'!$A:$AR,MATCH(Funds!T$1,'Current Portfolio'!$1:$1,0),FALSE)</f>
        <v>-3.3000000000000002E-2</v>
      </c>
      <c r="U50" s="6">
        <f>VLOOKUP($A50,'Current Portfolio'!$A:$AR,MATCH(Funds!U$1,'Current Portfolio'!$1:$1,0),FALSE)</f>
        <v>1.49E-2</v>
      </c>
      <c r="V50" s="6">
        <f>VLOOKUP($A50,'Current Portfolio'!$A:$AR,MATCH(Funds!V$1,'Current Portfolio'!$1:$1,0),FALSE)</f>
        <v>-2.8900000000000002E-2</v>
      </c>
      <c r="W50" s="6">
        <f>VLOOKUP($A50,'Current Portfolio'!$A:$AR,MATCH(Funds!W$1,'Current Portfolio'!$1:$1,0),FALSE)</f>
        <v>-0.01</v>
      </c>
      <c r="X50" s="6">
        <f>VLOOKUP($A50,'Current Portfolio'!$A:$AR,MATCH(Funds!X$1,'Current Portfolio'!$1:$1,0),FALSE)</f>
        <v>1.26E-2</v>
      </c>
      <c r="Y50" s="6">
        <f>VLOOKUP(A50,[2]Returns!$A:$B,2,FALSE)</f>
        <v>-1.6200000000000003E-2</v>
      </c>
      <c r="Z50" s="6">
        <f>VLOOKUP($A50,[2]Returns!$A:$J,9,FALSE)/100</f>
        <v>-1.1000000000000001E-2</v>
      </c>
      <c r="AA50" s="6">
        <f>VLOOKUP($A50,Replications!$A:$K,MATCH(LEFT(AA$1,FIND(" ",AA$1)-1),Replications!$1:$1,0),FALSE)</f>
        <v>-2.0299999999999999E-2</v>
      </c>
      <c r="AB50" s="6">
        <f>VLOOKUP($A50,Replications!$A:$K,MATCH(LEFT(AB$1,FIND(" ",AB$1)-1),Replications!$1:$1,0),FALSE)</f>
        <v>-1.5100000000000001E-2</v>
      </c>
      <c r="AC50" s="6">
        <f>VLOOKUP($A50,Replications!$A:$K,MATCH(LEFT(AC$1,FIND(" ",AC$1)-1),Replications!$1:$1,0),FALSE)</f>
        <v>-3.1600000000000003E-2</v>
      </c>
      <c r="AD50" s="6">
        <f>VLOOKUP($A50,Replications!$A:$K,MATCH(LEFT(AD$1,FIND(" ",AD$1)-1),Replications!$1:$1,0),FALSE)</f>
        <v>-5.04E-2</v>
      </c>
      <c r="AE50" s="6">
        <f>VLOOKUP($A50,Replications!$A:$K,MATCH(LEFT(AE$1,FIND(" ",AE$1)-1),Replications!$1:$1,0),FALSE)</f>
        <v>-3.2099999999999997E-2</v>
      </c>
      <c r="AF50" s="6">
        <f>VLOOKUP($A50,Replications!$A:$K,MATCH(LEFT(AF$1,FIND(" ",AF$1)-1),Replications!$1:$1,0),FALSE)</f>
        <v>2.98E-2</v>
      </c>
      <c r="AG50" s="6">
        <f>VLOOKUP($A50,Replications!$A:$K,MATCH(LEFT(AG$1,FIND(" ",AG$1)-1),Replications!$1:$1,0),FALSE)</f>
        <v>-5.0000000000000001E-4</v>
      </c>
      <c r="AH50" s="6">
        <f>VLOOKUP($A50,Replications!$A:$K,MATCH(Funds!AH$1,Replications!$1:$1,0),FALSE)</f>
        <v>-3.5900000000000001E-2</v>
      </c>
      <c r="AI50" s="6">
        <f>VLOOKUP($A50,Replications!$A:$K,MATCH(LEFT(AI$1,FIND(" ",AI$1)-1),Replications!$1:$1,0),FALSE)</f>
        <v>-1.717142857142857E-2</v>
      </c>
      <c r="AJ50" s="6">
        <f>VLOOKUP($A50,'Activist Funds'!$A:$Z,MATCH(LEFT(AJ$1,FIND(" ",AJ$1)-1),'Activist Funds'!$1:$1,0),FALSE)</f>
        <v>-8.7000001221900006E-3</v>
      </c>
      <c r="AK50" s="6">
        <f>VLOOKUP($A50,'Activist Funds'!$A:$Z,MATCH(LEFT(AK$1,FIND(" ",AK$1)-1),'Activist Funds'!$1:$1,0),FALSE)</f>
        <v>-5.7599999999999998E-2</v>
      </c>
      <c r="AL50" s="6">
        <f>VLOOKUP($A50,'Activist Funds'!$A:$Z,MATCH(LEFT(AL$1,FIND(" ",AL$1)-1),'Activist Funds'!$1:$1,0),FALSE)</f>
        <v>-2.6599999999999999E-2</v>
      </c>
      <c r="AM50" s="6">
        <f>VLOOKUP($A50,'Activist Funds'!$A:$Z,MATCH(LEFT(AM$1,FIND(" ",AM$1)-1),'Activist Funds'!$1:$1,0),FALSE)</f>
        <v>-2.8400000000000002E-2</v>
      </c>
      <c r="AN50" s="6">
        <f>VLOOKUP($A50,'Activist Funds'!$A:$Z,MATCH(LEFT(AN$1,FIND(" ",AN$1)-1),'Activist Funds'!$1:$1,0),FALSE)</f>
        <v>-1.61E-2</v>
      </c>
      <c r="AO50" s="6">
        <f>VLOOKUP($A50,'Activist Funds'!$A:$Z,MATCH(LEFT(AO$1,FIND(" ",AO$1)-1),'Activist Funds'!$1:$1,0),FALSE)</f>
        <v>2.0496E-2</v>
      </c>
      <c r="AP50" s="6">
        <f>VLOOKUP($A50,'Activist Funds'!$A:$Z,MATCH(LEFT(AP$1,FIND(" ",AP$1)-1),'Activist Funds'!$1:$1,0),FALSE)</f>
        <v>3.3E-3</v>
      </c>
      <c r="AQ50" s="6">
        <f t="shared" si="1"/>
        <v>1.1599999877809998E-2</v>
      </c>
      <c r="AR50" s="6">
        <f t="shared" si="2"/>
        <v>-4.2499999999999996E-2</v>
      </c>
      <c r="AS50" s="6">
        <f t="shared" si="3"/>
        <v>5.0000000000000044E-3</v>
      </c>
      <c r="AT50" s="6">
        <f t="shared" si="4"/>
        <v>2.1999999999999999E-2</v>
      </c>
      <c r="AU50" s="6">
        <f t="shared" si="5"/>
        <v>1.5999999999999997E-2</v>
      </c>
      <c r="AV50" s="6">
        <f t="shared" si="6"/>
        <v>-9.3039999999999998E-3</v>
      </c>
      <c r="AW50" s="6">
        <f t="shared" si="6"/>
        <v>3.8E-3</v>
      </c>
      <c r="AX50" s="6" t="str">
        <f>VLOOKUP($A50,Replications!$A:$KK,MATCH(LEFT(AX$1,FIND(" ",AX$1)-1),Replications!$1:$1,0),FALSE)</f>
        <v>NA</v>
      </c>
      <c r="AY50" s="6" t="e">
        <f>VLOOKUP($A50,'New Manager'!$A:$Y,MATCH(Funds!AY$1,'New Manager'!$1:$1,0),FALSE)</f>
        <v>#N/A</v>
      </c>
      <c r="AZ50" s="6" t="e">
        <f t="shared" si="7"/>
        <v>#N/A</v>
      </c>
      <c r="BA50" s="6">
        <f>VLOOKUP($A50,'[1]Formated Data'!$A:$ZZ,MATCH(BA$1,'[1]Formated Data'!$1:$1,0),FALSE)</f>
        <v>2.7300000000000001E-2</v>
      </c>
      <c r="BB50" s="6">
        <f>VLOOKUP($A50,'[1]Formated Data'!$A:$ZZ,MATCH(BB$1,'[1]Formated Data'!$1:$1,0),FALSE)</f>
        <v>3.0800000000000001E-2</v>
      </c>
      <c r="BC50" s="6">
        <f>VLOOKUP($A50,'[1]Formated Data'!$A:$ZZ,MATCH(BC$1,'[1]Formated Data'!$1:$1,0),FALSE)</f>
        <v>1.26E-2</v>
      </c>
      <c r="BD50" s="6">
        <f>VLOOKUP($A50,'[1]Formated Data'!$A:$ZZ,MATCH(BD$1,'[1]Formated Data'!$1:$1,0),FALSE)</f>
        <v>1.38E-2</v>
      </c>
      <c r="BE50" s="6">
        <f>VLOOKUP($A50,'[1]Formated Data'!$A:$ZZ,MATCH(BE$1,'[1]Formated Data'!$1:$1,0),FALSE)</f>
        <v>-2.8899999999999999E-2</v>
      </c>
      <c r="BF50" s="6">
        <f>VLOOKUP($A50,'[1]Formated Data'!$A:$ZZ,MATCH(BF$1,'[1]Formated Data'!$1:$1,0),FALSE)</f>
        <v>-1.03E-2</v>
      </c>
      <c r="BG50" s="6">
        <f>VLOOKUP($A50,'[1]Formated Data'!$A:$ZZ,MATCH(BG$1,'[1]Formated Data'!$1:$1,0),FALSE)</f>
        <v>1.49E-2</v>
      </c>
      <c r="BH50" s="6">
        <f>VLOOKUP($A50,'[1]Formated Data'!$A:$ZZ,MATCH(BH$1,'[1]Formated Data'!$1:$1,0),FALSE)</f>
        <v>-3.3000000000000002E-2</v>
      </c>
      <c r="BI50" s="6">
        <f>VLOOKUP($A50,'[1]Formated Data'!$A:$ZZ,MATCH(BI$1,'[1]Formated Data'!$1:$1,0),FALSE)</f>
        <v>-0.01</v>
      </c>
      <c r="BJ50" s="6">
        <f>VLOOKUP($A50,'[1]Formated Data'!$A:$ZZ,MATCH(BJ$1,'[1]Formated Data'!$1:$1,0),FALSE)</f>
        <v>-2.7900000000000001E-2</v>
      </c>
      <c r="BK50" s="6">
        <f>VLOOKUP($A50,'[1]Formated Data'!$A:$ZZ,MATCH(BK$1,'[1]Formated Data'!$1:$1,0),FALSE)</f>
        <v>1.6E-2</v>
      </c>
      <c r="BL50" s="6">
        <f>VLOOKUP($A50,'[1]Formated Data'!$A:$ZZ,MATCH(BL$1,'[1]Formated Data'!$1:$1,0),FALSE)</f>
        <v>3.1E-2</v>
      </c>
      <c r="BM50" s="6">
        <f>VLOOKUP($A50,'[1]Formated Data'!$A:$ZZ,MATCH(BM$1,'[1]Formated Data'!$1:$1,0),FALSE)</f>
        <v>9.9000000000000008E-3</v>
      </c>
      <c r="BN50" s="6">
        <f>VLOOKUP($A50,'[1]Formated Data'!$A:$ZZ,MATCH(BN$1,'[1]Formated Data'!$1:$1,0),FALSE)</f>
        <v>-2.5999999999999999E-3</v>
      </c>
      <c r="BO50" s="6">
        <f>VLOOKUP($A50,'[1]Formated Data'!$A:$ZZ,MATCH(BO$1,'[1]Formated Data'!$1:$1,0),FALSE)</f>
        <v>-5.7599999999999998E-2</v>
      </c>
      <c r="BP50" s="6">
        <f>VLOOKUP($A50,'[1]Formated Data'!$A:$ZZ,MATCH(BP$1,'[1]Formated Data'!$1:$1,0),FALSE)</f>
        <v>-2.5999999999999999E-3</v>
      </c>
      <c r="BQ50" s="6">
        <f>VLOOKUP($A50,'[1]Formated Data'!$A:$ZZ,MATCH(BQ$1,'[1]Formated Data'!$1:$1,0),FALSE)</f>
        <v>3.3000000000000002E-2</v>
      </c>
      <c r="BR50" s="6">
        <f>VLOOKUP($A50,'[1]Formated Data'!$A:$ZZ,MATCH(BR$1,'[1]Formated Data'!$1:$1,0),FALSE)</f>
        <v>-1.7600000000000001E-2</v>
      </c>
      <c r="BS50" s="6">
        <f>VLOOKUP($A50,'[1]Formated Data'!$A:$ZZ,MATCH(BS$1,'[1]Formated Data'!$1:$1,0),FALSE)</f>
        <v>-2.64E-2</v>
      </c>
      <c r="BT50" s="6">
        <f>VLOOKUP($A50,'[1]Formated Data'!$A:$ZZ,MATCH(BT$1,'[1]Formated Data'!$1:$1,0),FALSE)</f>
        <v>1.03E-2</v>
      </c>
      <c r="BU50" s="6">
        <f>VLOOKUP($A50,'[1]Formated Data'!$A:$ZZ,MATCH(BU$1,'[1]Formated Data'!$1:$1,0),FALSE)</f>
        <v>2.63E-2</v>
      </c>
      <c r="BV50" s="6">
        <f>VLOOKUP($A50,'[1]Formated Data'!$A:$ZZ,MATCH(BV$1,'[1]Formated Data'!$1:$1,0),FALSE)</f>
        <v>1.1299999999999999E-2</v>
      </c>
      <c r="BW50" s="6" t="e">
        <f>VLOOKUP($A50,'New Manager'!$A:$B,MATCH(Funds!BW$1,'New Manager'!$1:$1,0),FALSE)</f>
        <v>#N/A</v>
      </c>
      <c r="BX50" s="6">
        <f t="shared" si="8"/>
        <v>6.7500000000000008E-3</v>
      </c>
      <c r="BY50" s="6">
        <f t="shared" si="9"/>
        <v>7.0480000000000004E-3</v>
      </c>
      <c r="BZ50" s="6">
        <f>VLOOKUP($A50,Strategy3!$A:$Z,MATCH(Funds!BZ$1,Strategy3!$1:$1,0),FALSE)</f>
        <v>6.1999999999999998E-3</v>
      </c>
    </row>
    <row r="51" spans="1:78" x14ac:dyDescent="0.25">
      <c r="A51" s="4">
        <f t="shared" si="10"/>
        <v>40178</v>
      </c>
      <c r="D51" s="6">
        <f>VLOOKUP($A51,'Current Portfolio'!$A:$AR,MATCH(Funds!D$1,'Current Portfolio'!$1:$1,0),FALSE)</f>
        <v>5.96E-2</v>
      </c>
      <c r="E51" s="6">
        <f>VLOOKUP($A51,'Current Portfolio'!$A:$AR,MATCH(Funds!E$1,'Current Portfolio'!$1:$1,0),FALSE)</f>
        <v>9.8999999999999991E-3</v>
      </c>
      <c r="F51" s="6">
        <f>VLOOKUP($A51,'Current Portfolio'!$A:$AR,MATCH(Funds!F$1,'Current Portfolio'!$1:$1,0),FALSE)</f>
        <v>1.1399999999999999E-2</v>
      </c>
      <c r="G51" s="6">
        <f>VLOOKUP($A51,'Current Portfolio'!$A:$AR,MATCH(Funds!G$1,'Current Portfolio'!$1:$1,0),FALSE)</f>
        <v>3.4999999999999996E-3</v>
      </c>
      <c r="H51" s="6">
        <f>VLOOKUP($A51,'Current Portfolio'!$A:$AR,MATCH(Funds!H$1,'Current Portfolio'!$1:$1,0),FALSE)</f>
        <v>3.9000000000000003E-3</v>
      </c>
      <c r="I51" s="6">
        <f>VLOOKUP($A51,'Current Portfolio'!$A:$AR,MATCH(Funds!I$1,'Current Portfolio'!$1:$1,0),FALSE)</f>
        <v>4.0000000000000001E-3</v>
      </c>
      <c r="J51" s="6">
        <f>VLOOKUP($A51,'Current Portfolio'!$A:$AR,MATCH(Funds!J$1,'Current Portfolio'!$1:$1,0),FALSE)</f>
        <v>1.9799999999999998E-2</v>
      </c>
      <c r="K51" s="6">
        <f>VLOOKUP($A51,'Current Portfolio'!$A:$AR,MATCH(Funds!K$1,'Current Portfolio'!$1:$1,0),FALSE)</f>
        <v>2.0400000000000001E-2</v>
      </c>
      <c r="L51" s="6">
        <f>VLOOKUP($A51,'Current Portfolio'!$A:$AR,MATCH(Funds!L$1,'Current Portfolio'!$1:$1,0),FALSE)</f>
        <v>3.5999999999999999E-3</v>
      </c>
      <c r="M51" s="6">
        <f>VLOOKUP($A51,'Current Portfolio'!$A:$AR,MATCH(Funds!M$1,'Current Portfolio'!$1:$1,0),FALSE)</f>
        <v>4.4000000000000003E-3</v>
      </c>
      <c r="N51" s="6">
        <f>VLOOKUP($A51,'Current Portfolio'!$A:$AR,MATCH(Funds!N$1,'Current Portfolio'!$1:$1,0),FALSE)</f>
        <v>1.49E-2</v>
      </c>
      <c r="O51" s="6">
        <f>VLOOKUP($A51,'Current Portfolio'!$A:$AR,MATCH(Funds!O$1,'Current Portfolio'!$1:$1,0),FALSE)</f>
        <v>5.0000000000000001E-3</v>
      </c>
      <c r="P51" s="6">
        <f>VLOOKUP($A51,'Current Portfolio'!$A:$AR,MATCH(Funds!P$1,'Current Portfolio'!$1:$1,0),FALSE)</f>
        <v>-1.7100000000000001E-2</v>
      </c>
      <c r="Q51" s="6">
        <f>VLOOKUP($A51,'Current Portfolio'!$A:$AR,MATCH(Funds!Q$1,'Current Portfolio'!$1:$1,0),FALSE)</f>
        <v>7.22E-2</v>
      </c>
      <c r="R51" s="6">
        <f>VLOOKUP($A51,'Current Portfolio'!$A:$AR,MATCH(Funds!R$1,'Current Portfolio'!$1:$1,0),FALSE)</f>
        <v>-2.4500000000000001E-2</v>
      </c>
      <c r="S51" s="6">
        <f>VLOOKUP($A51,'Current Portfolio'!$A:$AR,MATCH(Funds!S$1,'Current Portfolio'!$1:$1,0),FALSE)</f>
        <v>1.46E-2</v>
      </c>
      <c r="T51" s="6">
        <f>VLOOKUP($A51,'Current Portfolio'!$A:$AR,MATCH(Funds!T$1,'Current Portfolio'!$1:$1,0),FALSE)</f>
        <v>0.01</v>
      </c>
      <c r="U51" s="6">
        <f>VLOOKUP($A51,'Current Portfolio'!$A:$AR,MATCH(Funds!U$1,'Current Portfolio'!$1:$1,0),FALSE)</f>
        <v>3.7699999999999997E-2</v>
      </c>
      <c r="V51" s="6">
        <f>VLOOKUP($A51,'Current Portfolio'!$A:$AR,MATCH(Funds!V$1,'Current Portfolio'!$1:$1,0),FALSE)</f>
        <v>2.3700000000000002E-2</v>
      </c>
      <c r="W51" s="6">
        <f>VLOOKUP($A51,'Current Portfolio'!$A:$AR,MATCH(Funds!W$1,'Current Portfolio'!$1:$1,0),FALSE)</f>
        <v>4.0000000000000001E-3</v>
      </c>
      <c r="X51" s="6">
        <f>VLOOKUP($A51,'Current Portfolio'!$A:$AR,MATCH(Funds!X$1,'Current Portfolio'!$1:$1,0),FALSE)</f>
        <v>1.52E-2</v>
      </c>
      <c r="Y51" s="6">
        <f>VLOOKUP(A51,[2]Returns!$A:$B,2,FALSE)</f>
        <v>6.6E-3</v>
      </c>
      <c r="Z51" s="6">
        <f>VLOOKUP($A51,[2]Returns!$A:$J,9,FALSE)/100</f>
        <v>-1.09E-2</v>
      </c>
      <c r="AA51" s="6">
        <f>VLOOKUP($A51,Replications!$A:$K,MATCH(LEFT(AA$1,FIND(" ",AA$1)-1),Replications!$1:$1,0),FALSE)</f>
        <v>4.2599999999999999E-2</v>
      </c>
      <c r="AB51" s="6">
        <f>VLOOKUP($A51,Replications!$A:$K,MATCH(LEFT(AB$1,FIND(" ",AB$1)-1),Replications!$1:$1,0),FALSE)</f>
        <v>2.07E-2</v>
      </c>
      <c r="AC51" s="6">
        <f>VLOOKUP($A51,Replications!$A:$K,MATCH(LEFT(AC$1,FIND(" ",AC$1)-1),Replications!$1:$1,0),FALSE)</f>
        <v>4.1000000000000002E-2</v>
      </c>
      <c r="AD51" s="6">
        <f>VLOOKUP($A51,Replications!$A:$K,MATCH(LEFT(AD$1,FIND(" ",AD$1)-1),Replications!$1:$1,0),FALSE)</f>
        <v>3.1399999999999997E-2</v>
      </c>
      <c r="AE51" s="6">
        <f>VLOOKUP($A51,Replications!$A:$K,MATCH(LEFT(AE$1,FIND(" ",AE$1)-1),Replications!$1:$1,0),FALSE)</f>
        <v>5.2499999999999998E-2</v>
      </c>
      <c r="AF51" s="6">
        <f>VLOOKUP($A51,Replications!$A:$K,MATCH(LEFT(AF$1,FIND(" ",AF$1)-1),Replications!$1:$1,0),FALSE)</f>
        <v>-1.6000000000000001E-3</v>
      </c>
      <c r="AG51" s="6">
        <f>VLOOKUP($A51,Replications!$A:$K,MATCH(LEFT(AG$1,FIND(" ",AG$1)-1),Replications!$1:$1,0),FALSE)</f>
        <v>5.8400000000000001E-2</v>
      </c>
      <c r="AH51" s="6">
        <f>VLOOKUP($A51,Replications!$A:$K,MATCH(Funds!AH$1,Replications!$1:$1,0),FALSE)</f>
        <v>1.9599999999999999E-2</v>
      </c>
      <c r="AI51" s="6">
        <f>VLOOKUP($A51,Replications!$A:$K,MATCH(LEFT(AI$1,FIND(" ",AI$1)-1),Replications!$1:$1,0),FALSE)</f>
        <v>3.4999999999999996E-2</v>
      </c>
      <c r="AJ51" s="6">
        <f>VLOOKUP($A51,'Activist Funds'!$A:$Z,MATCH(LEFT(AJ$1,FIND(" ",AJ$1)-1),'Activist Funds'!$1:$1,0),FALSE)</f>
        <v>4.0699999779459997E-2</v>
      </c>
      <c r="AK51" s="6">
        <f>VLOOKUP($A51,'Activist Funds'!$A:$Z,MATCH(LEFT(AK$1,FIND(" ",AK$1)-1),'Activist Funds'!$1:$1,0),FALSE)</f>
        <v>7.22E-2</v>
      </c>
      <c r="AL51" s="6">
        <f>VLOOKUP($A51,'Activist Funds'!$A:$Z,MATCH(LEFT(AL$1,FIND(" ",AL$1)-1),'Activist Funds'!$1:$1,0),FALSE)</f>
        <v>3.7999999999999999E-2</v>
      </c>
      <c r="AM51" s="6">
        <f>VLOOKUP($A51,'Activist Funds'!$A:$Z,MATCH(LEFT(AM$1,FIND(" ",AM$1)-1),'Activist Funds'!$1:$1,0),FALSE)</f>
        <v>4.9299999999999997E-2</v>
      </c>
      <c r="AN51" s="6">
        <f>VLOOKUP($A51,'Activist Funds'!$A:$Z,MATCH(LEFT(AN$1,FIND(" ",AN$1)-1),'Activist Funds'!$1:$1,0),FALSE)</f>
        <v>3.1099999999999999E-2</v>
      </c>
      <c r="AO51" s="6">
        <f>VLOOKUP($A51,'Activist Funds'!$A:$Z,MATCH(LEFT(AO$1,FIND(" ",AO$1)-1),'Activist Funds'!$1:$1,0),FALSE)</f>
        <v>-2.418E-2</v>
      </c>
      <c r="AP51" s="6">
        <f>VLOOKUP($A51,'Activist Funds'!$A:$Z,MATCH(LEFT(AP$1,FIND(" ",AP$1)-1),'Activist Funds'!$1:$1,0),FALSE)</f>
        <v>2.7699999999999999E-2</v>
      </c>
      <c r="AQ51" s="6">
        <f t="shared" si="1"/>
        <v>-1.9000002205400018E-3</v>
      </c>
      <c r="AR51" s="6">
        <f t="shared" si="2"/>
        <v>5.1500000000000004E-2</v>
      </c>
      <c r="AS51" s="6">
        <f t="shared" si="3"/>
        <v>-3.0000000000000027E-3</v>
      </c>
      <c r="AT51" s="6">
        <f t="shared" si="4"/>
        <v>1.7899999999999999E-2</v>
      </c>
      <c r="AU51" s="6">
        <f t="shared" si="5"/>
        <v>-2.1399999999999999E-2</v>
      </c>
      <c r="AV51" s="6">
        <f t="shared" si="6"/>
        <v>-2.2579999999999999E-2</v>
      </c>
      <c r="AW51" s="6">
        <f t="shared" si="6"/>
        <v>-3.0700000000000002E-2</v>
      </c>
      <c r="AX51" s="6" t="str">
        <f>VLOOKUP($A51,Replications!$A:$KK,MATCH(LEFT(AX$1,FIND(" ",AX$1)-1),Replications!$1:$1,0),FALSE)</f>
        <v>NA</v>
      </c>
      <c r="AY51" s="6" t="e">
        <f>VLOOKUP($A51,'New Manager'!$A:$Y,MATCH(Funds!AY$1,'New Manager'!$1:$1,0),FALSE)</f>
        <v>#N/A</v>
      </c>
      <c r="AZ51" s="6" t="e">
        <f t="shared" si="7"/>
        <v>#N/A</v>
      </c>
      <c r="BA51" s="6">
        <f>VLOOKUP($A51,'[1]Formated Data'!$A:$ZZ,MATCH(BA$1,'[1]Formated Data'!$1:$1,0),FALSE)</f>
        <v>2.0400000000000001E-2</v>
      </c>
      <c r="BB51" s="6">
        <f>VLOOKUP($A51,'[1]Formated Data'!$A:$ZZ,MATCH(BB$1,'[1]Formated Data'!$1:$1,0),FALSE)</f>
        <v>3.5000000000000001E-3</v>
      </c>
      <c r="BC51" s="6">
        <f>VLOOKUP($A51,'[1]Formated Data'!$A:$ZZ,MATCH(BC$1,'[1]Formated Data'!$1:$1,0),FALSE)</f>
        <v>1.52E-2</v>
      </c>
      <c r="BD51" s="6">
        <f>VLOOKUP($A51,'[1]Formated Data'!$A:$ZZ,MATCH(BD$1,'[1]Formated Data'!$1:$1,0),FALSE)</f>
        <v>4.4000000000000003E-3</v>
      </c>
      <c r="BE51" s="6">
        <f>VLOOKUP($A51,'[1]Formated Data'!$A:$ZZ,MATCH(BE$1,'[1]Formated Data'!$1:$1,0),FALSE)</f>
        <v>2.3699999999999999E-2</v>
      </c>
      <c r="BF51" s="6">
        <f>VLOOKUP($A51,'[1]Formated Data'!$A:$ZZ,MATCH(BF$1,'[1]Formated Data'!$1:$1,0),FALSE)</f>
        <v>1.46E-2</v>
      </c>
      <c r="BG51" s="6">
        <f>VLOOKUP($A51,'[1]Formated Data'!$A:$ZZ,MATCH(BG$1,'[1]Formated Data'!$1:$1,0),FALSE)</f>
        <v>3.7699999999999997E-2</v>
      </c>
      <c r="BH51" s="6">
        <f>VLOOKUP($A51,'[1]Formated Data'!$A:$ZZ,MATCH(BH$1,'[1]Formated Data'!$1:$1,0),FALSE)</f>
        <v>0.01</v>
      </c>
      <c r="BI51" s="6">
        <f>VLOOKUP($A51,'[1]Formated Data'!$A:$ZZ,MATCH(BI$1,'[1]Formated Data'!$1:$1,0),FALSE)</f>
        <v>4.0000000000000001E-3</v>
      </c>
      <c r="BJ51" s="6">
        <f>VLOOKUP($A51,'[1]Formated Data'!$A:$ZZ,MATCH(BJ$1,'[1]Formated Data'!$1:$1,0),FALSE)</f>
        <v>-1.7100000000000001E-2</v>
      </c>
      <c r="BK51" s="6">
        <f>VLOOKUP($A51,'[1]Formated Data'!$A:$ZZ,MATCH(BK$1,'[1]Formated Data'!$1:$1,0),FALSE)</f>
        <v>1.49E-2</v>
      </c>
      <c r="BL51" s="6">
        <f>VLOOKUP($A51,'[1]Formated Data'!$A:$ZZ,MATCH(BL$1,'[1]Formated Data'!$1:$1,0),FALSE)</f>
        <v>5.0000000000000001E-3</v>
      </c>
      <c r="BM51" s="6">
        <f>VLOOKUP($A51,'[1]Formated Data'!$A:$ZZ,MATCH(BM$1,'[1]Formated Data'!$1:$1,0),FALSE)</f>
        <v>9.9000000000000008E-3</v>
      </c>
      <c r="BN51" s="6">
        <f>VLOOKUP($A51,'[1]Formated Data'!$A:$ZZ,MATCH(BN$1,'[1]Formated Data'!$1:$1,0),FALSE)</f>
        <v>5.96E-2</v>
      </c>
      <c r="BO51" s="6">
        <f>VLOOKUP($A51,'[1]Formated Data'!$A:$ZZ,MATCH(BO$1,'[1]Formated Data'!$1:$1,0),FALSE)</f>
        <v>7.22E-2</v>
      </c>
      <c r="BP51" s="6">
        <f>VLOOKUP($A51,'[1]Formated Data'!$A:$ZZ,MATCH(BP$1,'[1]Formated Data'!$1:$1,0),FALSE)</f>
        <v>3.7000000000000002E-3</v>
      </c>
      <c r="BQ51" s="6">
        <f>VLOOKUP($A51,'[1]Formated Data'!$A:$ZZ,MATCH(BQ$1,'[1]Formated Data'!$1:$1,0),FALSE)</f>
        <v>4.0000000000000001E-3</v>
      </c>
      <c r="BR51" s="6">
        <f>VLOOKUP($A51,'[1]Formated Data'!$A:$ZZ,MATCH(BR$1,'[1]Formated Data'!$1:$1,0),FALSE)</f>
        <v>-3.1699999999999999E-2</v>
      </c>
      <c r="BS51" s="6">
        <f>VLOOKUP($A51,'[1]Formated Data'!$A:$ZZ,MATCH(BS$1,'[1]Formated Data'!$1:$1,0),FALSE)</f>
        <v>-2.4500000000000001E-2</v>
      </c>
      <c r="BT51" s="6">
        <f>VLOOKUP($A51,'[1]Formated Data'!$A:$ZZ,MATCH(BT$1,'[1]Formated Data'!$1:$1,0),FALSE)</f>
        <v>3.5999999999999999E-3</v>
      </c>
      <c r="BU51" s="6">
        <f>VLOOKUP($A51,'[1]Formated Data'!$A:$ZZ,MATCH(BU$1,'[1]Formated Data'!$1:$1,0),FALSE)</f>
        <v>0.02</v>
      </c>
      <c r="BV51" s="6">
        <f>VLOOKUP($A51,'[1]Formated Data'!$A:$ZZ,MATCH(BV$1,'[1]Formated Data'!$1:$1,0),FALSE)</f>
        <v>1.3899999999999999E-2</v>
      </c>
      <c r="BW51" s="6" t="e">
        <f>VLOOKUP($A51,'New Manager'!$A:$B,MATCH(Funds!BW$1,'New Manager'!$1:$1,0),FALSE)</f>
        <v>#N/A</v>
      </c>
      <c r="BX51" s="6">
        <f t="shared" si="8"/>
        <v>2.6925000000000001E-2</v>
      </c>
      <c r="BY51" s="6">
        <f t="shared" si="9"/>
        <v>2.6099999999999995E-3</v>
      </c>
      <c r="BZ51" s="6">
        <f>VLOOKUP($A51,Strategy3!$A:$Z,MATCH(Funds!BZ$1,Strategy3!$1:$1,0),FALSE)</f>
        <v>2.69E-2</v>
      </c>
    </row>
    <row r="52" spans="1:78" x14ac:dyDescent="0.25">
      <c r="A52" s="4">
        <f t="shared" si="10"/>
        <v>40147</v>
      </c>
      <c r="D52" s="6">
        <f>VLOOKUP($A52,'Current Portfolio'!$A:$AR,MATCH(Funds!D$1,'Current Portfolio'!$1:$1,0),FALSE)</f>
        <v>3.1800000000000002E-2</v>
      </c>
      <c r="E52" s="6">
        <f>VLOOKUP($A52,'Current Portfolio'!$A:$AR,MATCH(Funds!E$1,'Current Portfolio'!$1:$1,0),FALSE)</f>
        <v>1.4800000000000001E-2</v>
      </c>
      <c r="F52" s="6">
        <f>VLOOKUP($A52,'Current Portfolio'!$A:$AR,MATCH(Funds!F$1,'Current Portfolio'!$1:$1,0),FALSE)</f>
        <v>3.4000000000000002E-3</v>
      </c>
      <c r="G52" s="6">
        <f>VLOOKUP($A52,'Current Portfolio'!$A:$AR,MATCH(Funds!G$1,'Current Portfolio'!$1:$1,0),FALSE)</f>
        <v>9.7000000000000003E-3</v>
      </c>
      <c r="H52" s="6">
        <f>VLOOKUP($A52,'Current Portfolio'!$A:$AR,MATCH(Funds!H$1,'Current Portfolio'!$1:$1,0),FALSE)</f>
        <v>3.8E-3</v>
      </c>
      <c r="I52" s="6">
        <f>VLOOKUP($A52,'Current Portfolio'!$A:$AR,MATCH(Funds!I$1,'Current Portfolio'!$1:$1,0),FALSE)</f>
        <v>2.3700000000000002E-2</v>
      </c>
      <c r="J52" s="6">
        <f>VLOOKUP($A52,'Current Portfolio'!$A:$AR,MATCH(Funds!J$1,'Current Portfolio'!$1:$1,0),FALSE)</f>
        <v>6.1999999999999998E-3</v>
      </c>
      <c r="K52" s="6">
        <f>VLOOKUP($A52,'Current Portfolio'!$A:$AR,MATCH(Funds!K$1,'Current Portfolio'!$1:$1,0),FALSE)</f>
        <v>1.7100000000000001E-2</v>
      </c>
      <c r="L52" s="6">
        <f>VLOOKUP($A52,'Current Portfolio'!$A:$AR,MATCH(Funds!L$1,'Current Portfolio'!$1:$1,0),FALSE)</f>
        <v>5.0000000000000001E-3</v>
      </c>
      <c r="M52" s="6">
        <f>VLOOKUP($A52,'Current Portfolio'!$A:$AR,MATCH(Funds!M$1,'Current Portfolio'!$1:$1,0),FALSE)</f>
        <v>1.2500000000000001E-2</v>
      </c>
      <c r="N52" s="6">
        <f>VLOOKUP($A52,'Current Portfolio'!$A:$AR,MATCH(Funds!N$1,'Current Portfolio'!$1:$1,0),FALSE)</f>
        <v>7.6E-3</v>
      </c>
      <c r="O52" s="6">
        <f>VLOOKUP($A52,'Current Portfolio'!$A:$AR,MATCH(Funds!O$1,'Current Portfolio'!$1:$1,0),FALSE)</f>
        <v>1.9E-2</v>
      </c>
      <c r="P52" s="6">
        <f>VLOOKUP($A52,'Current Portfolio'!$A:$AR,MATCH(Funds!P$1,'Current Portfolio'!$1:$1,0),FALSE)</f>
        <v>3.3099999999999997E-2</v>
      </c>
      <c r="Q52" s="6">
        <f>VLOOKUP($A52,'Current Portfolio'!$A:$AR,MATCH(Funds!Q$1,'Current Portfolio'!$1:$1,0),FALSE)</f>
        <v>5.4299999999999994E-2</v>
      </c>
      <c r="R52" s="6">
        <f>VLOOKUP($A52,'Current Portfolio'!$A:$AR,MATCH(Funds!R$1,'Current Portfolio'!$1:$1,0),FALSE)</f>
        <v>5.1200000000000002E-2</v>
      </c>
      <c r="S52" s="6">
        <f>VLOOKUP($A52,'Current Portfolio'!$A:$AR,MATCH(Funds!S$1,'Current Portfolio'!$1:$1,0),FALSE)</f>
        <v>2.8999999999999998E-3</v>
      </c>
      <c r="T52" s="6">
        <f>VLOOKUP($A52,'Current Portfolio'!$A:$AR,MATCH(Funds!T$1,'Current Portfolio'!$1:$1,0),FALSE)</f>
        <v>1.3999999999999999E-2</v>
      </c>
      <c r="U52" s="6">
        <f>VLOOKUP($A52,'Current Portfolio'!$A:$AR,MATCH(Funds!U$1,'Current Portfolio'!$1:$1,0),FALSE)</f>
        <v>5.3200000000000004E-2</v>
      </c>
      <c r="V52" s="6">
        <f>VLOOKUP($A52,'Current Portfolio'!$A:$AR,MATCH(Funds!V$1,'Current Portfolio'!$1:$1,0),FALSE)</f>
        <v>2.53E-2</v>
      </c>
      <c r="W52" s="6">
        <f>VLOOKUP($A52,'Current Portfolio'!$A:$AR,MATCH(Funds!W$1,'Current Portfolio'!$1:$1,0),FALSE)</f>
        <v>9.7999999999999997E-3</v>
      </c>
      <c r="X52" s="6">
        <f>VLOOKUP($A52,'Current Portfolio'!$A:$AR,MATCH(Funds!X$1,'Current Portfolio'!$1:$1,0),FALSE)</f>
        <v>1.6399999999999998E-2</v>
      </c>
      <c r="Y52" s="6">
        <f>VLOOKUP(A52,[2]Returns!$A:$B,2,FALSE)</f>
        <v>4.2000000000000003E-2</v>
      </c>
      <c r="Z52" s="6">
        <f>VLOOKUP($A52,[2]Returns!$A:$J,9,FALSE)/100</f>
        <v>4.3499999999999997E-2</v>
      </c>
      <c r="AA52" s="6">
        <f>VLOOKUP($A52,Replications!$A:$K,MATCH(LEFT(AA$1,FIND(" ",AA$1)-1),Replications!$1:$1,0),FALSE)</f>
        <v>4.36E-2</v>
      </c>
      <c r="AB52" s="6">
        <f>VLOOKUP($A52,Replications!$A:$K,MATCH(LEFT(AB$1,FIND(" ",AB$1)-1),Replications!$1:$1,0),FALSE)</f>
        <v>5.1000000000000004E-3</v>
      </c>
      <c r="AC52" s="6">
        <f>VLOOKUP($A52,Replications!$A:$K,MATCH(LEFT(AC$1,FIND(" ",AC$1)-1),Replications!$1:$1,0),FALSE)</f>
        <v>5.6800000000000003E-2</v>
      </c>
      <c r="AD52" s="6">
        <f>VLOOKUP($A52,Replications!$A:$K,MATCH(LEFT(AD$1,FIND(" ",AD$1)-1),Replications!$1:$1,0),FALSE)</f>
        <v>7.0400000000000004E-2</v>
      </c>
      <c r="AE52" s="6">
        <f>VLOOKUP($A52,Replications!$A:$K,MATCH(LEFT(AE$1,FIND(" ",AE$1)-1),Replications!$1:$1,0),FALSE)</f>
        <v>2.5600000000000001E-2</v>
      </c>
      <c r="AF52" s="6">
        <f>VLOOKUP($A52,Replications!$A:$K,MATCH(LEFT(AF$1,FIND(" ",AF$1)-1),Replications!$1:$1,0),FALSE)</f>
        <v>4.9399999999999999E-2</v>
      </c>
      <c r="AG52" s="6">
        <f>VLOOKUP($A52,Replications!$A:$K,MATCH(LEFT(AG$1,FIND(" ",AG$1)-1),Replications!$1:$1,0),FALSE)</f>
        <v>1.03E-2</v>
      </c>
      <c r="AH52" s="6">
        <f>VLOOKUP($A52,Replications!$A:$K,MATCH(Funds!AH$1,Replications!$1:$1,0),FALSE)</f>
        <v>5.91E-2</v>
      </c>
      <c r="AI52" s="6">
        <f>VLOOKUP($A52,Replications!$A:$K,MATCH(LEFT(AI$1,FIND(" ",AI$1)-1),Replications!$1:$1,0),FALSE)</f>
        <v>3.731428571428571E-2</v>
      </c>
      <c r="AJ52" s="6">
        <f>VLOOKUP($A52,'Activist Funds'!$A:$Z,MATCH(LEFT(AJ$1,FIND(" ",AJ$1)-1),'Activist Funds'!$1:$1,0),FALSE)</f>
        <v>3.9900001138449999E-2</v>
      </c>
      <c r="AK52" s="6">
        <f>VLOOKUP($A52,'Activist Funds'!$A:$Z,MATCH(LEFT(AK$1,FIND(" ",AK$1)-1),'Activist Funds'!$1:$1,0),FALSE)</f>
        <v>5.4300000000000001E-2</v>
      </c>
      <c r="AL52" s="6">
        <f>VLOOKUP($A52,'Activist Funds'!$A:$Z,MATCH(LEFT(AL$1,FIND(" ",AL$1)-1),'Activist Funds'!$1:$1,0),FALSE)</f>
        <v>6.3899999999999998E-2</v>
      </c>
      <c r="AM52" s="6">
        <f>VLOOKUP($A52,'Activist Funds'!$A:$Z,MATCH(LEFT(AM$1,FIND(" ",AM$1)-1),'Activist Funds'!$1:$1,0),FALSE)</f>
        <v>3.3000000000000002E-2</v>
      </c>
      <c r="AN52" s="6">
        <f>VLOOKUP($A52,'Activist Funds'!$A:$Z,MATCH(LEFT(AN$1,FIND(" ",AN$1)-1),'Activist Funds'!$1:$1,0),FALSE)</f>
        <v>5.8999999999999999E-3</v>
      </c>
      <c r="AO52" s="6">
        <f>VLOOKUP($A52,'Activist Funds'!$A:$Z,MATCH(LEFT(AO$1,FIND(" ",AO$1)-1),'Activist Funds'!$1:$1,0),FALSE)</f>
        <v>3.4130000000000001E-2</v>
      </c>
      <c r="AP52" s="6">
        <f>VLOOKUP($A52,'Activist Funds'!$A:$Z,MATCH(LEFT(AP$1,FIND(" ",AP$1)-1),'Activist Funds'!$1:$1,0),FALSE)</f>
        <v>8.9999999999999998E-4</v>
      </c>
      <c r="AQ52" s="6">
        <f t="shared" si="1"/>
        <v>-3.699998861550001E-3</v>
      </c>
      <c r="AR52" s="6">
        <f t="shared" si="2"/>
        <v>4.9200000000000001E-2</v>
      </c>
      <c r="AS52" s="6">
        <f t="shared" si="3"/>
        <v>7.0999999999999952E-3</v>
      </c>
      <c r="AT52" s="6">
        <f t="shared" si="4"/>
        <v>-3.7400000000000003E-2</v>
      </c>
      <c r="AU52" s="6">
        <f t="shared" si="5"/>
        <v>-1.9700000000000002E-2</v>
      </c>
      <c r="AV52" s="6">
        <f t="shared" si="6"/>
        <v>-1.5269999999999999E-2</v>
      </c>
      <c r="AW52" s="6">
        <f t="shared" si="6"/>
        <v>-9.4000000000000004E-3</v>
      </c>
      <c r="AX52" s="6" t="str">
        <f>VLOOKUP($A52,Replications!$A:$KK,MATCH(LEFT(AX$1,FIND(" ",AX$1)-1),Replications!$1:$1,0),FALSE)</f>
        <v>NA</v>
      </c>
      <c r="AY52" s="6" t="e">
        <f>VLOOKUP($A52,'New Manager'!$A:$Y,MATCH(Funds!AY$1,'New Manager'!$1:$1,0),FALSE)</f>
        <v>#N/A</v>
      </c>
      <c r="AZ52" s="6" t="e">
        <f t="shared" si="7"/>
        <v>#N/A</v>
      </c>
      <c r="BA52" s="6">
        <f>VLOOKUP($A52,'[1]Formated Data'!$A:$ZZ,MATCH(BA$1,'[1]Formated Data'!$1:$1,0),FALSE)</f>
        <v>1.7100000000000001E-2</v>
      </c>
      <c r="BB52" s="6">
        <f>VLOOKUP($A52,'[1]Formated Data'!$A:$ZZ,MATCH(BB$1,'[1]Formated Data'!$1:$1,0),FALSE)</f>
        <v>9.7000000000000003E-3</v>
      </c>
      <c r="BC52" s="6">
        <f>VLOOKUP($A52,'[1]Formated Data'!$A:$ZZ,MATCH(BC$1,'[1]Formated Data'!$1:$1,0),FALSE)</f>
        <v>1.6400000000000001E-2</v>
      </c>
      <c r="BD52" s="6">
        <f>VLOOKUP($A52,'[1]Formated Data'!$A:$ZZ,MATCH(BD$1,'[1]Formated Data'!$1:$1,0),FALSE)</f>
        <v>1.2500000000000001E-2</v>
      </c>
      <c r="BE52" s="6">
        <f>VLOOKUP($A52,'[1]Formated Data'!$A:$ZZ,MATCH(BE$1,'[1]Formated Data'!$1:$1,0),FALSE)</f>
        <v>2.53E-2</v>
      </c>
      <c r="BF52" s="6">
        <f>VLOOKUP($A52,'[1]Formated Data'!$A:$ZZ,MATCH(BF$1,'[1]Formated Data'!$1:$1,0),FALSE)</f>
        <v>2.8999999999999998E-3</v>
      </c>
      <c r="BG52" s="6">
        <f>VLOOKUP($A52,'[1]Formated Data'!$A:$ZZ,MATCH(BG$1,'[1]Formated Data'!$1:$1,0),FALSE)</f>
        <v>5.3199999999999997E-2</v>
      </c>
      <c r="BH52" s="6">
        <f>VLOOKUP($A52,'[1]Formated Data'!$A:$ZZ,MATCH(BH$1,'[1]Formated Data'!$1:$1,0),FALSE)</f>
        <v>1.4E-2</v>
      </c>
      <c r="BI52" s="6">
        <f>VLOOKUP($A52,'[1]Formated Data'!$A:$ZZ,MATCH(BI$1,'[1]Formated Data'!$1:$1,0),FALSE)</f>
        <v>9.7999999999999997E-3</v>
      </c>
      <c r="BJ52" s="6">
        <f>VLOOKUP($A52,'[1]Formated Data'!$A:$ZZ,MATCH(BJ$1,'[1]Formated Data'!$1:$1,0),FALSE)</f>
        <v>3.3099999999999997E-2</v>
      </c>
      <c r="BK52" s="6">
        <f>VLOOKUP($A52,'[1]Formated Data'!$A:$ZZ,MATCH(BK$1,'[1]Formated Data'!$1:$1,0),FALSE)</f>
        <v>7.6E-3</v>
      </c>
      <c r="BL52" s="6">
        <f>VLOOKUP($A52,'[1]Formated Data'!$A:$ZZ,MATCH(BL$1,'[1]Formated Data'!$1:$1,0),FALSE)</f>
        <v>1.9E-2</v>
      </c>
      <c r="BM52" s="6">
        <f>VLOOKUP($A52,'[1]Formated Data'!$A:$ZZ,MATCH(BM$1,'[1]Formated Data'!$1:$1,0),FALSE)</f>
        <v>1.4800000000000001E-2</v>
      </c>
      <c r="BN52" s="6">
        <f>VLOOKUP($A52,'[1]Formated Data'!$A:$ZZ,MATCH(BN$1,'[1]Formated Data'!$1:$1,0),FALSE)</f>
        <v>3.1800000000000002E-2</v>
      </c>
      <c r="BO52" s="6">
        <f>VLOOKUP($A52,'[1]Formated Data'!$A:$ZZ,MATCH(BO$1,'[1]Formated Data'!$1:$1,0),FALSE)</f>
        <v>5.4300000000000001E-2</v>
      </c>
      <c r="BP52" s="6">
        <f>VLOOKUP($A52,'[1]Formated Data'!$A:$ZZ,MATCH(BP$1,'[1]Formated Data'!$1:$1,0),FALSE)</f>
        <v>3.7000000000000002E-3</v>
      </c>
      <c r="BQ52" s="6">
        <f>VLOOKUP($A52,'[1]Formated Data'!$A:$ZZ,MATCH(BQ$1,'[1]Formated Data'!$1:$1,0),FALSE)</f>
        <v>2.3699999999999999E-2</v>
      </c>
      <c r="BR52" s="6">
        <f>VLOOKUP($A52,'[1]Formated Data'!$A:$ZZ,MATCH(BR$1,'[1]Formated Data'!$1:$1,0),FALSE)</f>
        <v>0.04</v>
      </c>
      <c r="BS52" s="6">
        <f>VLOOKUP($A52,'[1]Formated Data'!$A:$ZZ,MATCH(BS$1,'[1]Formated Data'!$1:$1,0),FALSE)</f>
        <v>5.1200000000000002E-2</v>
      </c>
      <c r="BT52" s="6">
        <f>VLOOKUP($A52,'[1]Formated Data'!$A:$ZZ,MATCH(BT$1,'[1]Formated Data'!$1:$1,0),FALSE)</f>
        <v>5.0000000000000001E-3</v>
      </c>
      <c r="BU52" s="6">
        <f>VLOOKUP($A52,'[1]Formated Data'!$A:$ZZ,MATCH(BU$1,'[1]Formated Data'!$1:$1,0),FALSE)</f>
        <v>6.3E-3</v>
      </c>
      <c r="BV52" s="6">
        <f>VLOOKUP($A52,'[1]Formated Data'!$A:$ZZ,MATCH(BV$1,'[1]Formated Data'!$1:$1,0),FALSE)</f>
        <v>3.3E-3</v>
      </c>
      <c r="BW52" s="6" t="e">
        <f>VLOOKUP($A52,'New Manager'!$A:$B,MATCH(Funds!BW$1,'New Manager'!$1:$1,0),FALSE)</f>
        <v>#N/A</v>
      </c>
      <c r="BX52" s="6">
        <f t="shared" si="8"/>
        <v>3.3674999999999997E-2</v>
      </c>
      <c r="BY52" s="6">
        <f t="shared" si="9"/>
        <v>1.8765E-2</v>
      </c>
      <c r="BZ52" s="6">
        <f>VLOOKUP($A52,Strategy3!$A:$Z,MATCH(Funds!BZ$1,Strategy3!$1:$1,0),FALSE)</f>
        <v>3.4299999999999997E-2</v>
      </c>
    </row>
    <row r="53" spans="1:78" x14ac:dyDescent="0.25">
      <c r="A53" s="4">
        <f t="shared" si="10"/>
        <v>40117</v>
      </c>
      <c r="D53" s="6">
        <f>VLOOKUP($A53,'Current Portfolio'!$A:$AR,MATCH(Funds!D$1,'Current Portfolio'!$1:$1,0),FALSE)</f>
        <v>-4.3E-3</v>
      </c>
      <c r="E53" s="6">
        <f>VLOOKUP($A53,'Current Portfolio'!$A:$AR,MATCH(Funds!E$1,'Current Portfolio'!$1:$1,0),FALSE)</f>
        <v>8.5000000000000006E-3</v>
      </c>
      <c r="F53" s="6">
        <f>VLOOKUP($A53,'Current Portfolio'!$A:$AR,MATCH(Funds!F$1,'Current Portfolio'!$1:$1,0),FALSE)</f>
        <v>6.8000000000000005E-3</v>
      </c>
      <c r="G53" s="6">
        <f>VLOOKUP($A53,'Current Portfolio'!$A:$AR,MATCH(Funds!G$1,'Current Portfolio'!$1:$1,0),FALSE)</f>
        <v>1.4000000000000002E-3</v>
      </c>
      <c r="H53" s="6">
        <f>VLOOKUP($A53,'Current Portfolio'!$A:$AR,MATCH(Funds!H$1,'Current Portfolio'!$1:$1,0),FALSE)</f>
        <v>1.1000000000000001E-2</v>
      </c>
      <c r="I53" s="6">
        <f>VLOOKUP($A53,'Current Portfolio'!$A:$AR,MATCH(Funds!I$1,'Current Portfolio'!$1:$1,0),FALSE)</f>
        <v>2.1099999999999997E-2</v>
      </c>
      <c r="J53" s="6">
        <f>VLOOKUP($A53,'Current Portfolio'!$A:$AR,MATCH(Funds!J$1,'Current Portfolio'!$1:$1,0),FALSE)</f>
        <v>1.3000000000000001E-2</v>
      </c>
      <c r="K53" s="6">
        <f>VLOOKUP($A53,'Current Portfolio'!$A:$AR,MATCH(Funds!K$1,'Current Portfolio'!$1:$1,0),FALSE)</f>
        <v>0.01</v>
      </c>
      <c r="L53" s="6">
        <f>VLOOKUP($A53,'Current Portfolio'!$A:$AR,MATCH(Funds!L$1,'Current Portfolio'!$1:$1,0),FALSE)</f>
        <v>8.8000000000000005E-3</v>
      </c>
      <c r="M53" s="6">
        <f>VLOOKUP($A53,'Current Portfolio'!$A:$AR,MATCH(Funds!M$1,'Current Portfolio'!$1:$1,0),FALSE)</f>
        <v>1.55E-2</v>
      </c>
      <c r="N53" s="6">
        <f>VLOOKUP($A53,'Current Portfolio'!$A:$AR,MATCH(Funds!N$1,'Current Portfolio'!$1:$1,0),FALSE)</f>
        <v>9.1999999999999998E-3</v>
      </c>
      <c r="O53" s="6">
        <f>VLOOKUP($A53,'Current Portfolio'!$A:$AR,MATCH(Funds!O$1,'Current Portfolio'!$1:$1,0),FALSE)</f>
        <v>3.3000000000000002E-2</v>
      </c>
      <c r="P53" s="6">
        <f>VLOOKUP($A53,'Current Portfolio'!$A:$AR,MATCH(Funds!P$1,'Current Portfolio'!$1:$1,0),FALSE)</f>
        <v>-4.5999999999999999E-3</v>
      </c>
      <c r="Q53" s="6">
        <f>VLOOKUP($A53,'Current Portfolio'!$A:$AR,MATCH(Funds!Q$1,'Current Portfolio'!$1:$1,0),FALSE)</f>
        <v>4.7999999999999996E-3</v>
      </c>
      <c r="R53" s="6">
        <f>VLOOKUP($A53,'Current Portfolio'!$A:$AR,MATCH(Funds!R$1,'Current Portfolio'!$1:$1,0),FALSE)</f>
        <v>-1.5900000000000001E-2</v>
      </c>
      <c r="S53" s="6">
        <f>VLOOKUP($A53,'Current Portfolio'!$A:$AR,MATCH(Funds!S$1,'Current Portfolio'!$1:$1,0),FALSE)</f>
        <v>-6.9999999999999993E-3</v>
      </c>
      <c r="T53" s="6">
        <f>VLOOKUP($A53,'Current Portfolio'!$A:$AR,MATCH(Funds!T$1,'Current Portfolio'!$1:$1,0),FALSE)</f>
        <v>-5.0000000000000001E-3</v>
      </c>
      <c r="U53" s="6">
        <f>VLOOKUP($A53,'Current Portfolio'!$A:$AR,MATCH(Funds!U$1,'Current Portfolio'!$1:$1,0),FALSE)</f>
        <v>-3.0099999999999998E-2</v>
      </c>
      <c r="V53" s="6">
        <f>VLOOKUP($A53,'Current Portfolio'!$A:$AR,MATCH(Funds!V$1,'Current Portfolio'!$1:$1,0),FALSE)</f>
        <v>-3.7000000000000002E-3</v>
      </c>
      <c r="W53" s="6">
        <f>VLOOKUP($A53,'Current Portfolio'!$A:$AR,MATCH(Funds!W$1,'Current Portfolio'!$1:$1,0),FALSE)</f>
        <v>2.5899999999999999E-2</v>
      </c>
      <c r="X53" s="6">
        <f>VLOOKUP($A53,'Current Portfolio'!$A:$AR,MATCH(Funds!X$1,'Current Portfolio'!$1:$1,0),FALSE)</f>
        <v>8.3000000000000001E-3</v>
      </c>
      <c r="Y53" s="6">
        <f>VLOOKUP(A53,[2]Returns!$A:$B,2,FALSE)</f>
        <v>-1.3300000000000001E-2</v>
      </c>
      <c r="Z53" s="6">
        <f>VLOOKUP($A53,[2]Returns!$A:$J,9,FALSE)/100</f>
        <v>-1.7000000000000001E-2</v>
      </c>
      <c r="AA53" s="6">
        <f>VLOOKUP($A53,Replications!$A:$K,MATCH(LEFT(AA$1,FIND(" ",AA$1)-1),Replications!$1:$1,0),FALSE)</f>
        <v>-3.3799999999999997E-2</v>
      </c>
      <c r="AB53" s="6">
        <f>VLOOKUP($A53,Replications!$A:$K,MATCH(LEFT(AB$1,FIND(" ",AB$1)-1),Replications!$1:$1,0),FALSE)</f>
        <v>1.9E-3</v>
      </c>
      <c r="AC53" s="6">
        <f>VLOOKUP($A53,Replications!$A:$K,MATCH(LEFT(AC$1,FIND(" ",AC$1)-1),Replications!$1:$1,0),FALSE)</f>
        <v>-5.6800000000000003E-2</v>
      </c>
      <c r="AD53" s="6">
        <f>VLOOKUP($A53,Replications!$A:$K,MATCH(LEFT(AD$1,FIND(" ",AD$1)-1),Replications!$1:$1,0),FALSE)</f>
        <v>4.6800000000000001E-2</v>
      </c>
      <c r="AE53" s="6">
        <f>VLOOKUP($A53,Replications!$A:$K,MATCH(LEFT(AE$1,FIND(" ",AE$1)-1),Replications!$1:$1,0),FALSE)</f>
        <v>-3.4700000000000002E-2</v>
      </c>
      <c r="AF53" s="6">
        <f>VLOOKUP($A53,Replications!$A:$K,MATCH(LEFT(AF$1,FIND(" ",AF$1)-1),Replications!$1:$1,0),FALSE)</f>
        <v>9.7999999999999997E-3</v>
      </c>
      <c r="AG53" s="6">
        <f>VLOOKUP($A53,Replications!$A:$K,MATCH(LEFT(AG$1,FIND(" ",AG$1)-1),Replications!$1:$1,0),FALSE)</f>
        <v>-2.6200000000000001E-2</v>
      </c>
      <c r="AH53" s="6">
        <f>VLOOKUP($A53,Replications!$A:$K,MATCH(Funds!AH$1,Replications!$1:$1,0),FALSE)</f>
        <v>-1.83E-2</v>
      </c>
      <c r="AI53" s="6">
        <f>VLOOKUP($A53,Replications!$A:$K,MATCH(LEFT(AI$1,FIND(" ",AI$1)-1),Replications!$1:$1,0),FALSE)</f>
        <v>-1.3285714285714286E-2</v>
      </c>
      <c r="AJ53" s="6">
        <f>VLOOKUP($A53,'Activist Funds'!$A:$Z,MATCH(LEFT(AJ$1,FIND(" ",AJ$1)-1),'Activist Funds'!$1:$1,0),FALSE)</f>
        <v>-1.5599999576810001E-2</v>
      </c>
      <c r="AK53" s="6">
        <f>VLOOKUP($A53,'Activist Funds'!$A:$Z,MATCH(LEFT(AK$1,FIND(" ",AK$1)-1),'Activist Funds'!$1:$1,0),FALSE)</f>
        <v>4.7999999999999996E-3</v>
      </c>
      <c r="AL53" s="6">
        <f>VLOOKUP($A53,'Activist Funds'!$A:$Z,MATCH(LEFT(AL$1,FIND(" ",AL$1)-1),'Activist Funds'!$1:$1,0),FALSE)</f>
        <v>-5.3400000000000003E-2</v>
      </c>
      <c r="AM53" s="6">
        <f>VLOOKUP($A53,'Activist Funds'!$A:$Z,MATCH(LEFT(AM$1,FIND(" ",AM$1)-1),'Activist Funds'!$1:$1,0),FALSE)</f>
        <v>7.4999999999999997E-3</v>
      </c>
      <c r="AN53" s="6">
        <f>VLOOKUP($A53,'Activist Funds'!$A:$Z,MATCH(LEFT(AN$1,FIND(" ",AN$1)-1),'Activist Funds'!$1:$1,0),FALSE)</f>
        <v>-3.5299999999999998E-2</v>
      </c>
      <c r="AO53" s="6">
        <f>VLOOKUP($A53,'Activist Funds'!$A:$Z,MATCH(LEFT(AO$1,FIND(" ",AO$1)-1),'Activist Funds'!$1:$1,0),FALSE)</f>
        <v>-1.1999999999999999E-3</v>
      </c>
      <c r="AP53" s="6">
        <f>VLOOKUP($A53,'Activist Funds'!$A:$Z,MATCH(LEFT(AP$1,FIND(" ",AP$1)-1),'Activist Funds'!$1:$1,0),FALSE)</f>
        <v>-2.3199999999999998E-2</v>
      </c>
      <c r="AQ53" s="6">
        <f t="shared" si="1"/>
        <v>1.8200000423189998E-2</v>
      </c>
      <c r="AR53" s="6">
        <f t="shared" si="2"/>
        <v>2.8999999999999998E-3</v>
      </c>
      <c r="AS53" s="6">
        <f t="shared" si="3"/>
        <v>3.4000000000000002E-3</v>
      </c>
      <c r="AT53" s="6">
        <f t="shared" si="4"/>
        <v>-3.9300000000000002E-2</v>
      </c>
      <c r="AU53" s="6">
        <f t="shared" si="5"/>
        <v>-5.9999999999999637E-4</v>
      </c>
      <c r="AV53" s="6">
        <f t="shared" si="6"/>
        <v>-1.0999999999999999E-2</v>
      </c>
      <c r="AW53" s="6">
        <f t="shared" si="6"/>
        <v>3.0000000000000027E-3</v>
      </c>
      <c r="AX53" s="6" t="str">
        <f>VLOOKUP($A53,Replications!$A:$KK,MATCH(LEFT(AX$1,FIND(" ",AX$1)-1),Replications!$1:$1,0),FALSE)</f>
        <v>NA</v>
      </c>
      <c r="AY53" s="6" t="e">
        <f>VLOOKUP($A53,'New Manager'!$A:$Y,MATCH(Funds!AY$1,'New Manager'!$1:$1,0),FALSE)</f>
        <v>#N/A</v>
      </c>
      <c r="AZ53" s="6" t="e">
        <f t="shared" si="7"/>
        <v>#N/A</v>
      </c>
      <c r="BA53" s="6">
        <f>VLOOKUP($A53,'[1]Formated Data'!$A:$ZZ,MATCH(BA$1,'[1]Formated Data'!$1:$1,0),FALSE)</f>
        <v>0.01</v>
      </c>
      <c r="BB53" s="6">
        <f>VLOOKUP($A53,'[1]Formated Data'!$A:$ZZ,MATCH(BB$1,'[1]Formated Data'!$1:$1,0),FALSE)</f>
        <v>1.4E-3</v>
      </c>
      <c r="BC53" s="6">
        <f>VLOOKUP($A53,'[1]Formated Data'!$A:$ZZ,MATCH(BC$1,'[1]Formated Data'!$1:$1,0),FALSE)</f>
        <v>8.3000000000000001E-3</v>
      </c>
      <c r="BD53" s="6">
        <f>VLOOKUP($A53,'[1]Formated Data'!$A:$ZZ,MATCH(BD$1,'[1]Formated Data'!$1:$1,0),FALSE)</f>
        <v>1.55E-2</v>
      </c>
      <c r="BE53" s="6">
        <f>VLOOKUP($A53,'[1]Formated Data'!$A:$ZZ,MATCH(BE$1,'[1]Formated Data'!$1:$1,0),FALSE)</f>
        <v>-3.7000000000000002E-3</v>
      </c>
      <c r="BF53" s="6">
        <f>VLOOKUP($A53,'[1]Formated Data'!$A:$ZZ,MATCH(BF$1,'[1]Formated Data'!$1:$1,0),FALSE)</f>
        <v>-7.0000000000000001E-3</v>
      </c>
      <c r="BG53" s="6">
        <f>VLOOKUP($A53,'[1]Formated Data'!$A:$ZZ,MATCH(BG$1,'[1]Formated Data'!$1:$1,0),FALSE)</f>
        <v>-3.0099999999999998E-2</v>
      </c>
      <c r="BH53" s="6">
        <f>VLOOKUP($A53,'[1]Formated Data'!$A:$ZZ,MATCH(BH$1,'[1]Formated Data'!$1:$1,0),FALSE)</f>
        <v>-5.0000000000000001E-3</v>
      </c>
      <c r="BI53" s="6">
        <f>VLOOKUP($A53,'[1]Formated Data'!$A:$ZZ,MATCH(BI$1,'[1]Formated Data'!$1:$1,0),FALSE)</f>
        <v>2.5899999999999999E-2</v>
      </c>
      <c r="BJ53" s="6">
        <f>VLOOKUP($A53,'[1]Formated Data'!$A:$ZZ,MATCH(BJ$1,'[1]Formated Data'!$1:$1,0),FALSE)</f>
        <v>-4.5999999999999999E-3</v>
      </c>
      <c r="BK53" s="6">
        <f>VLOOKUP($A53,'[1]Formated Data'!$A:$ZZ,MATCH(BK$1,'[1]Formated Data'!$1:$1,0),FALSE)</f>
        <v>9.1999999999999998E-3</v>
      </c>
      <c r="BL53" s="6">
        <f>VLOOKUP($A53,'[1]Formated Data'!$A:$ZZ,MATCH(BL$1,'[1]Formated Data'!$1:$1,0),FALSE)</f>
        <v>3.3000000000000002E-2</v>
      </c>
      <c r="BM53" s="6">
        <f>VLOOKUP($A53,'[1]Formated Data'!$A:$ZZ,MATCH(BM$1,'[1]Formated Data'!$1:$1,0),FALSE)</f>
        <v>8.5000000000000006E-3</v>
      </c>
      <c r="BN53" s="6">
        <f>VLOOKUP($A53,'[1]Formated Data'!$A:$ZZ,MATCH(BN$1,'[1]Formated Data'!$1:$1,0),FALSE)</f>
        <v>-4.3E-3</v>
      </c>
      <c r="BO53" s="6">
        <f>VLOOKUP($A53,'[1]Formated Data'!$A:$ZZ,MATCH(BO$1,'[1]Formated Data'!$1:$1,0),FALSE)</f>
        <v>4.7999999999999996E-3</v>
      </c>
      <c r="BP53" s="6">
        <f>VLOOKUP($A53,'[1]Formated Data'!$A:$ZZ,MATCH(BP$1,'[1]Formated Data'!$1:$1,0),FALSE)</f>
        <v>1.03E-2</v>
      </c>
      <c r="BQ53" s="6">
        <f>VLOOKUP($A53,'[1]Formated Data'!$A:$ZZ,MATCH(BQ$1,'[1]Formated Data'!$1:$1,0),FALSE)</f>
        <v>2.1100000000000001E-2</v>
      </c>
      <c r="BR53" s="6">
        <f>VLOOKUP($A53,'[1]Formated Data'!$A:$ZZ,MATCH(BR$1,'[1]Formated Data'!$1:$1,0),FALSE)</f>
        <v>-1.18E-2</v>
      </c>
      <c r="BS53" s="6">
        <f>VLOOKUP($A53,'[1]Formated Data'!$A:$ZZ,MATCH(BS$1,'[1]Formated Data'!$1:$1,0),FALSE)</f>
        <v>-1.5900000000000001E-2</v>
      </c>
      <c r="BT53" s="6">
        <f>VLOOKUP($A53,'[1]Formated Data'!$A:$ZZ,MATCH(BT$1,'[1]Formated Data'!$1:$1,0),FALSE)</f>
        <v>8.8000000000000005E-3</v>
      </c>
      <c r="BU53" s="6">
        <f>VLOOKUP($A53,'[1]Formated Data'!$A:$ZZ,MATCH(BU$1,'[1]Formated Data'!$1:$1,0),FALSE)</f>
        <v>1.3100000000000001E-2</v>
      </c>
      <c r="BV53" s="6">
        <f>VLOOKUP($A53,'[1]Formated Data'!$A:$ZZ,MATCH(BV$1,'[1]Formated Data'!$1:$1,0),FALSE)</f>
        <v>8.9999999999999993E-3</v>
      </c>
      <c r="BW53" s="6" t="e">
        <f>VLOOKUP($A53,'New Manager'!$A:$B,MATCH(Funds!BW$1,'New Manager'!$1:$1,0),FALSE)</f>
        <v>#N/A</v>
      </c>
      <c r="BX53" s="6">
        <f t="shared" si="8"/>
        <v>-1.0325000000000001E-2</v>
      </c>
      <c r="BY53" s="6">
        <f t="shared" si="9"/>
        <v>-1.5224999999999999E-2</v>
      </c>
      <c r="BZ53" s="6">
        <f>VLOOKUP($A53,Strategy3!$A:$Z,MATCH(Funds!BZ$1,Strategy3!$1:$1,0),FALSE)</f>
        <v>-9.7999999999999997E-3</v>
      </c>
    </row>
    <row r="54" spans="1:78" x14ac:dyDescent="0.25">
      <c r="A54" s="4">
        <f t="shared" si="10"/>
        <v>40086</v>
      </c>
      <c r="D54" s="6">
        <f>VLOOKUP($A54,'Current Portfolio'!$A:$AR,MATCH(Funds!D$1,'Current Portfolio'!$1:$1,0),FALSE)</f>
        <v>4.0999999999999995E-2</v>
      </c>
      <c r="E54" s="6">
        <f>VLOOKUP($A54,'Current Portfolio'!$A:$AR,MATCH(Funds!E$1,'Current Portfolio'!$1:$1,0),FALSE)</f>
        <v>2.0099999999999996E-2</v>
      </c>
      <c r="F54" s="6">
        <f>VLOOKUP($A54,'Current Portfolio'!$A:$AR,MATCH(Funds!F$1,'Current Portfolio'!$1:$1,0),FALSE)</f>
        <v>2.5099999999999997E-2</v>
      </c>
      <c r="G54" s="6">
        <f>VLOOKUP($A54,'Current Portfolio'!$A:$AR,MATCH(Funds!G$1,'Current Portfolio'!$1:$1,0),FALSE)</f>
        <v>1.2E-2</v>
      </c>
      <c r="H54" s="6">
        <f>VLOOKUP($A54,'Current Portfolio'!$A:$AR,MATCH(Funds!H$1,'Current Portfolio'!$1:$1,0),FALSE)</f>
        <v>1.5700000000000002E-2</v>
      </c>
      <c r="I54" s="6">
        <f>VLOOKUP($A54,'Current Portfolio'!$A:$AR,MATCH(Funds!I$1,'Current Portfolio'!$1:$1,0),FALSE)</f>
        <v>3.4000000000000002E-2</v>
      </c>
      <c r="J54" s="6">
        <f>VLOOKUP($A54,'Current Portfolio'!$A:$AR,MATCH(Funds!J$1,'Current Portfolio'!$1:$1,0),FALSE)</f>
        <v>2.1400000000000002E-2</v>
      </c>
      <c r="K54" s="6">
        <f>VLOOKUP($A54,'Current Portfolio'!$A:$AR,MATCH(Funds!K$1,'Current Portfolio'!$1:$1,0),FALSE)</f>
        <v>3.8800000000000001E-2</v>
      </c>
      <c r="L54" s="6">
        <f>VLOOKUP($A54,'Current Portfolio'!$A:$AR,MATCH(Funds!L$1,'Current Portfolio'!$1:$1,0),FALSE)</f>
        <v>2.8999999999999998E-3</v>
      </c>
      <c r="M54" s="6">
        <f>VLOOKUP($A54,'Current Portfolio'!$A:$AR,MATCH(Funds!M$1,'Current Portfolio'!$1:$1,0),FALSE)</f>
        <v>3.1400000000000004E-2</v>
      </c>
      <c r="N54" s="6">
        <f>VLOOKUP($A54,'Current Portfolio'!$A:$AR,MATCH(Funds!N$1,'Current Portfolio'!$1:$1,0),FALSE)</f>
        <v>1.9299999999999998E-2</v>
      </c>
      <c r="O54" s="6">
        <f>VLOOKUP($A54,'Current Portfolio'!$A:$AR,MATCH(Funds!O$1,'Current Portfolio'!$1:$1,0),FALSE)</f>
        <v>2.1000000000000001E-2</v>
      </c>
      <c r="P54" s="6">
        <f>VLOOKUP($A54,'Current Portfolio'!$A:$AR,MATCH(Funds!P$1,'Current Portfolio'!$1:$1,0),FALSE)</f>
        <v>2.4799999999999999E-2</v>
      </c>
      <c r="Q54" s="6">
        <f>VLOOKUP($A54,'Current Portfolio'!$A:$AR,MATCH(Funds!Q$1,'Current Portfolio'!$1:$1,0),FALSE)</f>
        <v>4.8099999999999997E-2</v>
      </c>
      <c r="R54" s="6">
        <f>VLOOKUP($A54,'Current Portfolio'!$A:$AR,MATCH(Funds!R$1,'Current Portfolio'!$1:$1,0),FALSE)</f>
        <v>2.8500000000000001E-2</v>
      </c>
      <c r="S54" s="6">
        <f>VLOOKUP($A54,'Current Portfolio'!$A:$AR,MATCH(Funds!S$1,'Current Portfolio'!$1:$1,0),FALSE)</f>
        <v>1.8500000000000003E-2</v>
      </c>
      <c r="T54" s="6">
        <f>VLOOKUP($A54,'Current Portfolio'!$A:$AR,MATCH(Funds!T$1,'Current Portfolio'!$1:$1,0),FALSE)</f>
        <v>4.8000000000000001E-2</v>
      </c>
      <c r="U54" s="6">
        <f>VLOOKUP($A54,'Current Portfolio'!$A:$AR,MATCH(Funds!U$1,'Current Portfolio'!$1:$1,0),FALSE)</f>
        <v>2.8399999999999998E-2</v>
      </c>
      <c r="V54" s="6">
        <f>VLOOKUP($A54,'Current Portfolio'!$A:$AR,MATCH(Funds!V$1,'Current Portfolio'!$1:$1,0),FALSE)</f>
        <v>3.3E-3</v>
      </c>
      <c r="W54" s="6">
        <f>VLOOKUP($A54,'Current Portfolio'!$A:$AR,MATCH(Funds!W$1,'Current Portfolio'!$1:$1,0),FALSE)</f>
        <v>-9.0000000000000011E-3</v>
      </c>
      <c r="X54" s="6">
        <f>VLOOKUP($A54,'Current Portfolio'!$A:$AR,MATCH(Funds!X$1,'Current Portfolio'!$1:$1,0),FALSE)</f>
        <v>2.3199999999999998E-2</v>
      </c>
      <c r="Y54" s="6">
        <f>VLOOKUP(A54,[2]Returns!$A:$B,2,FALSE)</f>
        <v>3.49E-2</v>
      </c>
      <c r="Z54" s="6">
        <f>VLOOKUP($A54,[2]Returns!$A:$J,9,FALSE)/100</f>
        <v>3.0200000000000001E-2</v>
      </c>
      <c r="AA54" s="6">
        <f>VLOOKUP($A54,Replications!$A:$K,MATCH(LEFT(AA$1,FIND(" ",AA$1)-1),Replications!$1:$1,0),FALSE)</f>
        <v>2.69E-2</v>
      </c>
      <c r="AB54" s="6">
        <f>VLOOKUP($A54,Replications!$A:$K,MATCH(LEFT(AB$1,FIND(" ",AB$1)-1),Replications!$1:$1,0),FALSE)</f>
        <v>2.7300000000000001E-2</v>
      </c>
      <c r="AC54" s="6">
        <f>VLOOKUP($A54,Replications!$A:$K,MATCH(LEFT(AC$1,FIND(" ",AC$1)-1),Replications!$1:$1,0),FALSE)</f>
        <v>2.69E-2</v>
      </c>
      <c r="AD54" s="6">
        <f>VLOOKUP($A54,Replications!$A:$K,MATCH(LEFT(AD$1,FIND(" ",AD$1)-1),Replications!$1:$1,0),FALSE)</f>
        <v>2.3099999999999999E-2</v>
      </c>
      <c r="AE54" s="6">
        <f>VLOOKUP($A54,Replications!$A:$K,MATCH(LEFT(AE$1,FIND(" ",AE$1)-1),Replications!$1:$1,0),FALSE)</f>
        <v>1.14E-2</v>
      </c>
      <c r="AF54" s="6">
        <f>VLOOKUP($A54,Replications!$A:$K,MATCH(LEFT(AF$1,FIND(" ",AF$1)-1),Replications!$1:$1,0),FALSE)</f>
        <v>8.3099999999999993E-2</v>
      </c>
      <c r="AG54" s="6">
        <f>VLOOKUP($A54,Replications!$A:$K,MATCH(LEFT(AG$1,FIND(" ",AG$1)-1),Replications!$1:$1,0),FALSE)</f>
        <v>6.0600000000000001E-2</v>
      </c>
      <c r="AH54" s="6">
        <f>VLOOKUP($A54,Replications!$A:$K,MATCH(Funds!AH$1,Replications!$1:$1,0),FALSE)</f>
        <v>3.73E-2</v>
      </c>
      <c r="AI54" s="6">
        <f>VLOOKUP($A54,Replications!$A:$K,MATCH(LEFT(AI$1,FIND(" ",AI$1)-1),Replications!$1:$1,0),FALSE)</f>
        <v>3.7042857142857141E-2</v>
      </c>
      <c r="AJ54" s="6">
        <f>VLOOKUP($A54,'Activist Funds'!$A:$Z,MATCH(LEFT(AJ$1,FIND(" ",AJ$1)-1),'Activist Funds'!$1:$1,0),FALSE)</f>
        <v>2.3299999535079999E-2</v>
      </c>
      <c r="AK54" s="6">
        <f>VLOOKUP($A54,'Activist Funds'!$A:$Z,MATCH(LEFT(AK$1,FIND(" ",AK$1)-1),'Activist Funds'!$1:$1,0),FALSE)</f>
        <v>4.8099999999999997E-2</v>
      </c>
      <c r="AL54" s="6">
        <f>VLOOKUP($A54,'Activist Funds'!$A:$Z,MATCH(LEFT(AL$1,FIND(" ",AL$1)-1),'Activist Funds'!$1:$1,0),FALSE)</f>
        <v>1.43E-2</v>
      </c>
      <c r="AM54" s="6">
        <f>VLOOKUP($A54,'Activist Funds'!$A:$Z,MATCH(LEFT(AM$1,FIND(" ",AM$1)-1),'Activist Funds'!$1:$1,0),FALSE)</f>
        <v>2.3E-2</v>
      </c>
      <c r="AN54" s="6">
        <f>VLOOKUP($A54,'Activist Funds'!$A:$Z,MATCH(LEFT(AN$1,FIND(" ",AN$1)-1),'Activist Funds'!$1:$1,0),FALSE)</f>
        <v>5.8200000000000002E-2</v>
      </c>
      <c r="AO54" s="6">
        <f>VLOOKUP($A54,'Activist Funds'!$A:$Z,MATCH(LEFT(AO$1,FIND(" ",AO$1)-1),'Activist Funds'!$1:$1,0),FALSE)</f>
        <v>7.9559000000000005E-2</v>
      </c>
      <c r="AP54" s="6">
        <f>VLOOKUP($A54,'Activist Funds'!$A:$Z,MATCH(LEFT(AP$1,FIND(" ",AP$1)-1),'Activist Funds'!$1:$1,0),FALSE)</f>
        <v>1.8700000000000001E-2</v>
      </c>
      <c r="AQ54" s="6">
        <f t="shared" si="1"/>
        <v>-3.6000004649200008E-3</v>
      </c>
      <c r="AR54" s="6">
        <f t="shared" si="2"/>
        <v>2.0799999999999996E-2</v>
      </c>
      <c r="AS54" s="6">
        <f t="shared" si="3"/>
        <v>-1.26E-2</v>
      </c>
      <c r="AT54" s="6">
        <f t="shared" si="4"/>
        <v>-9.9999999999999395E-5</v>
      </c>
      <c r="AU54" s="6">
        <f t="shared" si="5"/>
        <v>4.6800000000000001E-2</v>
      </c>
      <c r="AV54" s="6">
        <f t="shared" si="6"/>
        <v>-3.5409999999999886E-3</v>
      </c>
      <c r="AW54" s="6">
        <f t="shared" si="6"/>
        <v>-4.19E-2</v>
      </c>
      <c r="AX54" s="6" t="str">
        <f>VLOOKUP($A54,Replications!$A:$KK,MATCH(LEFT(AX$1,FIND(" ",AX$1)-1),Replications!$1:$1,0),FALSE)</f>
        <v>NA</v>
      </c>
      <c r="AY54" s="6" t="e">
        <f>VLOOKUP($A54,'New Manager'!$A:$Y,MATCH(Funds!AY$1,'New Manager'!$1:$1,0),FALSE)</f>
        <v>#N/A</v>
      </c>
      <c r="AZ54" s="6" t="e">
        <f t="shared" si="7"/>
        <v>#N/A</v>
      </c>
      <c r="BA54" s="6">
        <f>VLOOKUP($A54,'[1]Formated Data'!$A:$ZZ,MATCH(BA$1,'[1]Formated Data'!$1:$1,0),FALSE)</f>
        <v>3.8800000000000001E-2</v>
      </c>
      <c r="BB54" s="6">
        <f>VLOOKUP($A54,'[1]Formated Data'!$A:$ZZ,MATCH(BB$1,'[1]Formated Data'!$1:$1,0),FALSE)</f>
        <v>1.2E-2</v>
      </c>
      <c r="BC54" s="6">
        <f>VLOOKUP($A54,'[1]Formated Data'!$A:$ZZ,MATCH(BC$1,'[1]Formated Data'!$1:$1,0),FALSE)</f>
        <v>2.3199999999999998E-2</v>
      </c>
      <c r="BD54" s="6">
        <f>VLOOKUP($A54,'[1]Formated Data'!$A:$ZZ,MATCH(BD$1,'[1]Formated Data'!$1:$1,0),FALSE)</f>
        <v>3.1399999999999997E-2</v>
      </c>
      <c r="BE54" s="6">
        <f>VLOOKUP($A54,'[1]Formated Data'!$A:$ZZ,MATCH(BE$1,'[1]Formated Data'!$1:$1,0),FALSE)</f>
        <v>3.3E-3</v>
      </c>
      <c r="BF54" s="6">
        <f>VLOOKUP($A54,'[1]Formated Data'!$A:$ZZ,MATCH(BF$1,'[1]Formated Data'!$1:$1,0),FALSE)</f>
        <v>1.8499999999999999E-2</v>
      </c>
      <c r="BG54" s="6">
        <f>VLOOKUP($A54,'[1]Formated Data'!$A:$ZZ,MATCH(BG$1,'[1]Formated Data'!$1:$1,0),FALSE)</f>
        <v>2.8400000000000002E-2</v>
      </c>
      <c r="BH54" s="6">
        <f>VLOOKUP($A54,'[1]Formated Data'!$A:$ZZ,MATCH(BH$1,'[1]Formated Data'!$1:$1,0),FALSE)</f>
        <v>4.8000000000000001E-2</v>
      </c>
      <c r="BI54" s="6">
        <f>VLOOKUP($A54,'[1]Formated Data'!$A:$ZZ,MATCH(BI$1,'[1]Formated Data'!$1:$1,0),FALSE)</f>
        <v>-8.9999999999999993E-3</v>
      </c>
      <c r="BJ54" s="6">
        <f>VLOOKUP($A54,'[1]Formated Data'!$A:$ZZ,MATCH(BJ$1,'[1]Formated Data'!$1:$1,0),FALSE)</f>
        <v>2.4799999999999999E-2</v>
      </c>
      <c r="BK54" s="6">
        <f>VLOOKUP($A54,'[1]Formated Data'!$A:$ZZ,MATCH(BK$1,'[1]Formated Data'!$1:$1,0),FALSE)</f>
        <v>1.9300000000000001E-2</v>
      </c>
      <c r="BL54" s="6">
        <f>VLOOKUP($A54,'[1]Formated Data'!$A:$ZZ,MATCH(BL$1,'[1]Formated Data'!$1:$1,0),FALSE)</f>
        <v>2.1000000000000001E-2</v>
      </c>
      <c r="BM54" s="6">
        <f>VLOOKUP($A54,'[1]Formated Data'!$A:$ZZ,MATCH(BM$1,'[1]Formated Data'!$1:$1,0),FALSE)</f>
        <v>2.01E-2</v>
      </c>
      <c r="BN54" s="6">
        <f>VLOOKUP($A54,'[1]Formated Data'!$A:$ZZ,MATCH(BN$1,'[1]Formated Data'!$1:$1,0),FALSE)</f>
        <v>4.1000000000000002E-2</v>
      </c>
      <c r="BO54" s="6">
        <f>VLOOKUP($A54,'[1]Formated Data'!$A:$ZZ,MATCH(BO$1,'[1]Formated Data'!$1:$1,0),FALSE)</f>
        <v>4.8099999999999997E-2</v>
      </c>
      <c r="BP54" s="6">
        <f>VLOOKUP($A54,'[1]Formated Data'!$A:$ZZ,MATCH(BP$1,'[1]Formated Data'!$1:$1,0),FALSE)</f>
        <v>1.4800000000000001E-2</v>
      </c>
      <c r="BQ54" s="6">
        <f>VLOOKUP($A54,'[1]Formated Data'!$A:$ZZ,MATCH(BQ$1,'[1]Formated Data'!$1:$1,0),FALSE)</f>
        <v>3.4000000000000002E-2</v>
      </c>
      <c r="BR54" s="6">
        <f>VLOOKUP($A54,'[1]Formated Data'!$A:$ZZ,MATCH(BR$1,'[1]Formated Data'!$1:$1,0),FALSE)</f>
        <v>3.9E-2</v>
      </c>
      <c r="BS54" s="6">
        <f>VLOOKUP($A54,'[1]Formated Data'!$A:$ZZ,MATCH(BS$1,'[1]Formated Data'!$1:$1,0),FALSE)</f>
        <v>2.8500000000000001E-2</v>
      </c>
      <c r="BT54" s="6">
        <f>VLOOKUP($A54,'[1]Formated Data'!$A:$ZZ,MATCH(BT$1,'[1]Formated Data'!$1:$1,0),FALSE)</f>
        <v>2.8999999999999998E-3</v>
      </c>
      <c r="BU54" s="6">
        <f>VLOOKUP($A54,'[1]Formated Data'!$A:$ZZ,MATCH(BU$1,'[1]Formated Data'!$1:$1,0),FALSE)</f>
        <v>2.1600000000000001E-2</v>
      </c>
      <c r="BV54" s="6">
        <f>VLOOKUP($A54,'[1]Formated Data'!$A:$ZZ,MATCH(BV$1,'[1]Formated Data'!$1:$1,0),FALSE)</f>
        <v>2.4299999999999999E-2</v>
      </c>
      <c r="BW54" s="6" t="e">
        <f>VLOOKUP($A54,'New Manager'!$A:$B,MATCH(Funds!BW$1,'New Manager'!$1:$1,0),FALSE)</f>
        <v>#N/A</v>
      </c>
      <c r="BX54" s="6">
        <f t="shared" si="8"/>
        <v>5.9549999999999992E-2</v>
      </c>
      <c r="BY54" s="6">
        <f t="shared" si="9"/>
        <v>5.9004500000000001E-2</v>
      </c>
      <c r="BZ54" s="6">
        <f>VLOOKUP($A54,Strategy3!$A:$Z,MATCH(Funds!BZ$1,Strategy3!$1:$1,0),FALSE)</f>
        <v>5.9499999999999997E-2</v>
      </c>
    </row>
    <row r="55" spans="1:78" x14ac:dyDescent="0.25">
      <c r="A55" s="4">
        <f t="shared" si="10"/>
        <v>40056</v>
      </c>
      <c r="D55" s="6">
        <f>VLOOKUP($A55,'Current Portfolio'!$A:$AR,MATCH(Funds!D$1,'Current Portfolio'!$1:$1,0),FALSE)</f>
        <v>4.1500000000000002E-2</v>
      </c>
      <c r="E55" s="6">
        <f>VLOOKUP($A55,'Current Portfolio'!$A:$AR,MATCH(Funds!E$1,'Current Portfolio'!$1:$1,0),FALSE)</f>
        <v>2.2499999999999999E-2</v>
      </c>
      <c r="F55" s="6">
        <f>VLOOKUP($A55,'Current Portfolio'!$A:$AR,MATCH(Funds!F$1,'Current Portfolio'!$1:$1,0),FALSE)</f>
        <v>1.37E-2</v>
      </c>
      <c r="G55" s="6">
        <f>VLOOKUP($A55,'Current Portfolio'!$A:$AR,MATCH(Funds!G$1,'Current Portfolio'!$1:$1,0),FALSE)</f>
        <v>2.2400000000000003E-2</v>
      </c>
      <c r="H55" s="6">
        <f>VLOOKUP($A55,'Current Portfolio'!$A:$AR,MATCH(Funds!H$1,'Current Portfolio'!$1:$1,0),FALSE)</f>
        <v>7.3000000000000001E-3</v>
      </c>
      <c r="I55" s="6">
        <f>VLOOKUP($A55,'Current Portfolio'!$A:$AR,MATCH(Funds!I$1,'Current Portfolio'!$1:$1,0),FALSE)</f>
        <v>3.1800000000000002E-2</v>
      </c>
      <c r="J55" s="6">
        <f>VLOOKUP($A55,'Current Portfolio'!$A:$AR,MATCH(Funds!J$1,'Current Portfolio'!$1:$1,0),FALSE)</f>
        <v>2.1400000000000002E-2</v>
      </c>
      <c r="K55" s="6">
        <f>VLOOKUP($A55,'Current Portfolio'!$A:$AR,MATCH(Funds!K$1,'Current Portfolio'!$1:$1,0),FALSE)</f>
        <v>3.78E-2</v>
      </c>
      <c r="L55" s="6">
        <f>VLOOKUP($A55,'Current Portfolio'!$A:$AR,MATCH(Funds!L$1,'Current Portfolio'!$1:$1,0),FALSE)</f>
        <v>1.61E-2</v>
      </c>
      <c r="M55" s="6">
        <f>VLOOKUP($A55,'Current Portfolio'!$A:$AR,MATCH(Funds!M$1,'Current Portfolio'!$1:$1,0),FALSE)</f>
        <v>2.63E-2</v>
      </c>
      <c r="N55" s="6">
        <f>VLOOKUP($A55,'Current Portfolio'!$A:$AR,MATCH(Funds!N$1,'Current Portfolio'!$1:$1,0),FALSE)</f>
        <v>1.6E-2</v>
      </c>
      <c r="O55" s="6">
        <f>VLOOKUP($A55,'Current Portfolio'!$A:$AR,MATCH(Funds!O$1,'Current Portfolio'!$1:$1,0),FALSE)</f>
        <v>2.6000000000000002E-2</v>
      </c>
      <c r="P55" s="6">
        <f>VLOOKUP($A55,'Current Portfolio'!$A:$AR,MATCH(Funds!P$1,'Current Portfolio'!$1:$1,0),FALSE)</f>
        <v>5.2699999999999997E-2</v>
      </c>
      <c r="Q55" s="6">
        <f>VLOOKUP($A55,'Current Portfolio'!$A:$AR,MATCH(Funds!Q$1,'Current Portfolio'!$1:$1,0),FALSE)</f>
        <v>1.9299999999999998E-2</v>
      </c>
      <c r="R55" s="6">
        <f>VLOOKUP($A55,'Current Portfolio'!$A:$AR,MATCH(Funds!R$1,'Current Portfolio'!$1:$1,0),FALSE)</f>
        <v>3.2000000000000002E-3</v>
      </c>
      <c r="S55" s="6">
        <f>VLOOKUP($A55,'Current Portfolio'!$A:$AR,MATCH(Funds!S$1,'Current Portfolio'!$1:$1,0),FALSE)</f>
        <v>1.5100000000000001E-2</v>
      </c>
      <c r="T55" s="6">
        <f>VLOOKUP($A55,'Current Portfolio'!$A:$AR,MATCH(Funds!T$1,'Current Portfolio'!$1:$1,0),FALSE)</f>
        <v>3.6000000000000004E-2</v>
      </c>
      <c r="U55" s="6">
        <f>VLOOKUP($A55,'Current Portfolio'!$A:$AR,MATCH(Funds!U$1,'Current Portfolio'!$1:$1,0),FALSE)</f>
        <v>7.5899999999999995E-2</v>
      </c>
      <c r="V55" s="6">
        <f>VLOOKUP($A55,'Current Portfolio'!$A:$AR,MATCH(Funds!V$1,'Current Portfolio'!$1:$1,0),FALSE)</f>
        <v>-2.8999999999999998E-3</v>
      </c>
      <c r="W55" s="6">
        <f>VLOOKUP($A55,'Current Portfolio'!$A:$AR,MATCH(Funds!W$1,'Current Portfolio'!$1:$1,0),FALSE)</f>
        <v>1.7899999999999999E-2</v>
      </c>
      <c r="X55" s="6">
        <f>VLOOKUP($A55,'Current Portfolio'!$A:$AR,MATCH(Funds!X$1,'Current Portfolio'!$1:$1,0),FALSE)</f>
        <v>1.6E-2</v>
      </c>
      <c r="Y55" s="6">
        <f>VLOOKUP(A55,[2]Returns!$A:$B,2,FALSE)</f>
        <v>3.0099999999999998E-2</v>
      </c>
      <c r="Z55" s="6">
        <f>VLOOKUP($A55,[2]Returns!$A:$J,9,FALSE)/100</f>
        <v>2.8300000000000002E-2</v>
      </c>
      <c r="AA55" s="6">
        <f>VLOOKUP($A55,Replications!$A:$K,MATCH(LEFT(AA$1,FIND(" ",AA$1)-1),Replications!$1:$1,0),FALSE)</f>
        <v>5.5399999999999998E-2</v>
      </c>
      <c r="AB55" s="6">
        <f>VLOOKUP($A55,Replications!$A:$K,MATCH(LEFT(AB$1,FIND(" ",AB$1)-1),Replications!$1:$1,0),FALSE)</f>
        <v>7.7399999999999997E-2</v>
      </c>
      <c r="AC55" s="6">
        <f>VLOOKUP($A55,Replications!$A:$K,MATCH(LEFT(AC$1,FIND(" ",AC$1)-1),Replications!$1:$1,0),FALSE)</f>
        <v>6.13E-2</v>
      </c>
      <c r="AD55" s="6">
        <f>VLOOKUP($A55,Replications!$A:$K,MATCH(LEFT(AD$1,FIND(" ",AD$1)-1),Replications!$1:$1,0),FALSE)</f>
        <v>7.1800000000000003E-2</v>
      </c>
      <c r="AE55" s="6">
        <f>VLOOKUP($A55,Replications!$A:$K,MATCH(LEFT(AE$1,FIND(" ",AE$1)-1),Replications!$1:$1,0),FALSE)</f>
        <v>7.2599999999999998E-2</v>
      </c>
      <c r="AF55" s="6">
        <f>VLOOKUP($A55,Replications!$A:$K,MATCH(LEFT(AF$1,FIND(" ",AF$1)-1),Replications!$1:$1,0),FALSE)</f>
        <v>-6.7000000000000002E-3</v>
      </c>
      <c r="AG55" s="6">
        <f>VLOOKUP($A55,Replications!$A:$K,MATCH(LEFT(AG$1,FIND(" ",AG$1)-1),Replications!$1:$1,0),FALSE)</f>
        <v>2.7900000000000001E-2</v>
      </c>
      <c r="AH55" s="6">
        <f>VLOOKUP($A55,Replications!$A:$K,MATCH(Funds!AH$1,Replications!$1:$1,0),FALSE)</f>
        <v>3.5200000000000002E-2</v>
      </c>
      <c r="AI55" s="6">
        <f>VLOOKUP($A55,Replications!$A:$K,MATCH(LEFT(AI$1,FIND(" ",AI$1)-1),Replications!$1:$1,0),FALSE)</f>
        <v>5.1385714285714292E-2</v>
      </c>
      <c r="AJ55" s="6">
        <f>VLOOKUP($A55,'Activist Funds'!$A:$Z,MATCH(LEFT(AJ$1,FIND(" ",AJ$1)-1),'Activist Funds'!$1:$1,0),FALSE)</f>
        <v>3.0799999833109999E-2</v>
      </c>
      <c r="AK55" s="6">
        <f>VLOOKUP($A55,'Activist Funds'!$A:$Z,MATCH(LEFT(AK$1,FIND(" ",AK$1)-1),'Activist Funds'!$1:$1,0),FALSE)</f>
        <v>1.9300000000000001E-2</v>
      </c>
      <c r="AL55" s="6">
        <f>VLOOKUP($A55,'Activist Funds'!$A:$Z,MATCH(LEFT(AL$1,FIND(" ",AL$1)-1),'Activist Funds'!$1:$1,0),FALSE)</f>
        <v>5.4300000000000001E-2</v>
      </c>
      <c r="AM55" s="6">
        <f>VLOOKUP($A55,'Activist Funds'!$A:$Z,MATCH(LEFT(AM$1,FIND(" ",AM$1)-1),'Activist Funds'!$1:$1,0),FALSE)</f>
        <v>1.5299999999999999E-2</v>
      </c>
      <c r="AN55" s="6">
        <f>VLOOKUP($A55,'Activist Funds'!$A:$Z,MATCH(LEFT(AN$1,FIND(" ",AN$1)-1),'Activist Funds'!$1:$1,0),FALSE)</f>
        <v>4.3400000000000001E-2</v>
      </c>
      <c r="AO55" s="6">
        <f>VLOOKUP($A55,'Activist Funds'!$A:$Z,MATCH(LEFT(AO$1,FIND(" ",AO$1)-1),'Activist Funds'!$1:$1,0),FALSE)</f>
        <v>-3.4E-5</v>
      </c>
      <c r="AP55" s="6">
        <f>VLOOKUP($A55,'Activist Funds'!$A:$Z,MATCH(LEFT(AP$1,FIND(" ",AP$1)-1),'Activist Funds'!$1:$1,0),FALSE)</f>
        <v>1.6899999999999998E-2</v>
      </c>
      <c r="AQ55" s="6">
        <f t="shared" si="1"/>
        <v>-2.4600000166889999E-2</v>
      </c>
      <c r="AR55" s="6">
        <f t="shared" si="2"/>
        <v>-5.8099999999999999E-2</v>
      </c>
      <c r="AS55" s="6">
        <f t="shared" si="3"/>
        <v>-6.9999999999999993E-3</v>
      </c>
      <c r="AT55" s="6">
        <f t="shared" si="4"/>
        <v>-5.6500000000000002E-2</v>
      </c>
      <c r="AU55" s="6">
        <f t="shared" si="5"/>
        <v>-2.9199999999999997E-2</v>
      </c>
      <c r="AV55" s="6">
        <f t="shared" si="6"/>
        <v>6.6660000000000001E-3</v>
      </c>
      <c r="AW55" s="6">
        <f t="shared" si="6"/>
        <v>-1.1000000000000003E-2</v>
      </c>
      <c r="AX55" s="6" t="str">
        <f>VLOOKUP($A55,Replications!$A:$KK,MATCH(LEFT(AX$1,FIND(" ",AX$1)-1),Replications!$1:$1,0),FALSE)</f>
        <v>NA</v>
      </c>
      <c r="AY55" s="6" t="e">
        <f>VLOOKUP($A55,'New Manager'!$A:$Y,MATCH(Funds!AY$1,'New Manager'!$1:$1,0),FALSE)</f>
        <v>#N/A</v>
      </c>
      <c r="AZ55" s="6" t="e">
        <f t="shared" si="7"/>
        <v>#N/A</v>
      </c>
      <c r="BA55" s="6">
        <f>VLOOKUP($A55,'[1]Formated Data'!$A:$ZZ,MATCH(BA$1,'[1]Formated Data'!$1:$1,0),FALSE)</f>
        <v>3.78E-2</v>
      </c>
      <c r="BB55" s="6">
        <f>VLOOKUP($A55,'[1]Formated Data'!$A:$ZZ,MATCH(BB$1,'[1]Formated Data'!$1:$1,0),FALSE)</f>
        <v>2.24E-2</v>
      </c>
      <c r="BC55" s="6">
        <f>VLOOKUP($A55,'[1]Formated Data'!$A:$ZZ,MATCH(BC$1,'[1]Formated Data'!$1:$1,0),FALSE)</f>
        <v>1.6E-2</v>
      </c>
      <c r="BD55" s="6">
        <f>VLOOKUP($A55,'[1]Formated Data'!$A:$ZZ,MATCH(BD$1,'[1]Formated Data'!$1:$1,0),FALSE)</f>
        <v>2.63E-2</v>
      </c>
      <c r="BE55" s="6">
        <f>VLOOKUP($A55,'[1]Formated Data'!$A:$ZZ,MATCH(BE$1,'[1]Formated Data'!$1:$1,0),FALSE)</f>
        <v>-2.8999999999999998E-3</v>
      </c>
      <c r="BF55" s="6">
        <f>VLOOKUP($A55,'[1]Formated Data'!$A:$ZZ,MATCH(BF$1,'[1]Formated Data'!$1:$1,0),FALSE)</f>
        <v>1.5100000000000001E-2</v>
      </c>
      <c r="BG55" s="6">
        <f>VLOOKUP($A55,'[1]Formated Data'!$A:$ZZ,MATCH(BG$1,'[1]Formated Data'!$1:$1,0),FALSE)</f>
        <v>7.5899999999999995E-2</v>
      </c>
      <c r="BH55" s="6">
        <f>VLOOKUP($A55,'[1]Formated Data'!$A:$ZZ,MATCH(BH$1,'[1]Formated Data'!$1:$1,0),FALSE)</f>
        <v>3.5999999999999997E-2</v>
      </c>
      <c r="BI55" s="6">
        <f>VLOOKUP($A55,'[1]Formated Data'!$A:$ZZ,MATCH(BI$1,'[1]Formated Data'!$1:$1,0),FALSE)</f>
        <v>1.7899999999999999E-2</v>
      </c>
      <c r="BJ55" s="6">
        <f>VLOOKUP($A55,'[1]Formated Data'!$A:$ZZ,MATCH(BJ$1,'[1]Formated Data'!$1:$1,0),FALSE)</f>
        <v>5.2699999999999997E-2</v>
      </c>
      <c r="BK55" s="6">
        <f>VLOOKUP($A55,'[1]Formated Data'!$A:$ZZ,MATCH(BK$1,'[1]Formated Data'!$1:$1,0),FALSE)</f>
        <v>1.6E-2</v>
      </c>
      <c r="BL55" s="6">
        <f>VLOOKUP($A55,'[1]Formated Data'!$A:$ZZ,MATCH(BL$1,'[1]Formated Data'!$1:$1,0),FALSE)</f>
        <v>2.5999999999999999E-2</v>
      </c>
      <c r="BM55" s="6">
        <f>VLOOKUP($A55,'[1]Formated Data'!$A:$ZZ,MATCH(BM$1,'[1]Formated Data'!$1:$1,0),FALSE)</f>
        <v>2.2499999999999999E-2</v>
      </c>
      <c r="BN55" s="6">
        <f>VLOOKUP($A55,'[1]Formated Data'!$A:$ZZ,MATCH(BN$1,'[1]Formated Data'!$1:$1,0),FALSE)</f>
        <v>4.1500000000000002E-2</v>
      </c>
      <c r="BO55" s="6">
        <f>VLOOKUP($A55,'[1]Formated Data'!$A:$ZZ,MATCH(BO$1,'[1]Formated Data'!$1:$1,0),FALSE)</f>
        <v>1.9300000000000001E-2</v>
      </c>
      <c r="BP55" s="6">
        <f>VLOOKUP($A55,'[1]Formated Data'!$A:$ZZ,MATCH(BP$1,'[1]Formated Data'!$1:$1,0),FALSE)</f>
        <v>6.7999999999999996E-3</v>
      </c>
      <c r="BQ55" s="6">
        <f>VLOOKUP($A55,'[1]Formated Data'!$A:$ZZ,MATCH(BQ$1,'[1]Formated Data'!$1:$1,0),FALSE)</f>
        <v>3.1800000000000002E-2</v>
      </c>
      <c r="BR55" s="6">
        <f>VLOOKUP($A55,'[1]Formated Data'!$A:$ZZ,MATCH(BR$1,'[1]Formated Data'!$1:$1,0),FALSE)</f>
        <v>2.5000000000000001E-2</v>
      </c>
      <c r="BS55" s="6">
        <f>VLOOKUP($A55,'[1]Formated Data'!$A:$ZZ,MATCH(BS$1,'[1]Formated Data'!$1:$1,0),FALSE)</f>
        <v>3.2000000000000002E-3</v>
      </c>
      <c r="BT55" s="6">
        <f>VLOOKUP($A55,'[1]Formated Data'!$A:$ZZ,MATCH(BT$1,'[1]Formated Data'!$1:$1,0),FALSE)</f>
        <v>1.61E-2</v>
      </c>
      <c r="BU55" s="6">
        <f>VLOOKUP($A55,'[1]Formated Data'!$A:$ZZ,MATCH(BU$1,'[1]Formated Data'!$1:$1,0),FALSE)</f>
        <v>2.1499999999999998E-2</v>
      </c>
      <c r="BV55" s="6">
        <f>VLOOKUP($A55,'[1]Formated Data'!$A:$ZZ,MATCH(BV$1,'[1]Formated Data'!$1:$1,0),FALSE)</f>
        <v>1.54E-2</v>
      </c>
      <c r="BW55" s="6" t="e">
        <f>VLOOKUP($A55,'New Manager'!$A:$B,MATCH(Funds!BW$1,'New Manager'!$1:$1,0),FALSE)</f>
        <v>#N/A</v>
      </c>
      <c r="BX55" s="6">
        <f t="shared" si="8"/>
        <v>2.1775000000000003E-2</v>
      </c>
      <c r="BY55" s="6">
        <f t="shared" si="9"/>
        <v>1.5058E-2</v>
      </c>
      <c r="BZ55" s="6">
        <f>VLOOKUP($A55,Strategy3!$A:$Z,MATCH(Funds!BZ$1,Strategy3!$1:$1,0),FALSE)</f>
        <v>2.1600000000000001E-2</v>
      </c>
    </row>
    <row r="56" spans="1:78" x14ac:dyDescent="0.25">
      <c r="A56" s="4">
        <f t="shared" si="10"/>
        <v>40025</v>
      </c>
      <c r="D56" s="6">
        <f>VLOOKUP($A56,'Current Portfolio'!$A:$AR,MATCH(Funds!D$1,'Current Portfolio'!$1:$1,0),FALSE)</f>
        <v>3.9300000000000002E-2</v>
      </c>
      <c r="E56" s="6">
        <f>VLOOKUP($A56,'Current Portfolio'!$A:$AR,MATCH(Funds!E$1,'Current Portfolio'!$1:$1,0),FALSE)</f>
        <v>1.9599999999999999E-2</v>
      </c>
      <c r="F56" s="6">
        <f>VLOOKUP($A56,'Current Portfolio'!$A:$AR,MATCH(Funds!F$1,'Current Portfolio'!$1:$1,0),FALSE)</f>
        <v>3.2599999999999997E-2</v>
      </c>
      <c r="G56" s="6">
        <f>VLOOKUP($A56,'Current Portfolio'!$A:$AR,MATCH(Funds!G$1,'Current Portfolio'!$1:$1,0),FALSE)</f>
        <v>1.21E-2</v>
      </c>
      <c r="H56" s="6">
        <f>VLOOKUP($A56,'Current Portfolio'!$A:$AR,MATCH(Funds!H$1,'Current Portfolio'!$1:$1,0),FALSE)</f>
        <v>1.4199999999999999E-2</v>
      </c>
      <c r="I56" s="6">
        <f>VLOOKUP($A56,'Current Portfolio'!$A:$AR,MATCH(Funds!I$1,'Current Portfolio'!$1:$1,0),FALSE)</f>
        <v>4.3200000000000002E-2</v>
      </c>
      <c r="J56" s="6">
        <f>VLOOKUP($A56,'Current Portfolio'!$A:$AR,MATCH(Funds!J$1,'Current Portfolio'!$1:$1,0),FALSE)</f>
        <v>3.0099999999999998E-2</v>
      </c>
      <c r="K56" s="6">
        <f>VLOOKUP($A56,'Current Portfolio'!$A:$AR,MATCH(Funds!K$1,'Current Portfolio'!$1:$1,0),FALSE)</f>
        <v>4.0500000000000001E-2</v>
      </c>
      <c r="L56" s="6">
        <f>VLOOKUP($A56,'Current Portfolio'!$A:$AR,MATCH(Funds!L$1,'Current Portfolio'!$1:$1,0),FALSE)</f>
        <v>1.2500000000000001E-2</v>
      </c>
      <c r="M56" s="6">
        <f>VLOOKUP($A56,'Current Portfolio'!$A:$AR,MATCH(Funds!M$1,'Current Portfolio'!$1:$1,0),FALSE)</f>
        <v>2.0199999999999999E-2</v>
      </c>
      <c r="N56" s="6">
        <f>VLOOKUP($A56,'Current Portfolio'!$A:$AR,MATCH(Funds!N$1,'Current Portfolio'!$1:$1,0),FALSE)</f>
        <v>2.2000000000000002E-2</v>
      </c>
      <c r="O56" s="6">
        <f>VLOOKUP($A56,'Current Portfolio'!$A:$AR,MATCH(Funds!O$1,'Current Portfolio'!$1:$1,0),FALSE)</f>
        <v>1.8000000000000002E-2</v>
      </c>
      <c r="P56" s="6">
        <f>VLOOKUP($A56,'Current Portfolio'!$A:$AR,MATCH(Funds!P$1,'Current Portfolio'!$1:$1,0),FALSE)</f>
        <v>3.2000000000000001E-2</v>
      </c>
      <c r="Q56" s="6">
        <f>VLOOKUP($A56,'Current Portfolio'!$A:$AR,MATCH(Funds!Q$1,'Current Portfolio'!$1:$1,0),FALSE)</f>
        <v>4.8099999999999997E-2</v>
      </c>
      <c r="R56" s="6">
        <f>VLOOKUP($A56,'Current Portfolio'!$A:$AR,MATCH(Funds!R$1,'Current Portfolio'!$1:$1,0),FALSE)</f>
        <v>-1.52E-2</v>
      </c>
      <c r="S56" s="6">
        <f>VLOOKUP($A56,'Current Portfolio'!$A:$AR,MATCH(Funds!S$1,'Current Portfolio'!$1:$1,0),FALSE)</f>
        <v>1.6E-2</v>
      </c>
      <c r="T56" s="6">
        <f>VLOOKUP($A56,'Current Portfolio'!$A:$AR,MATCH(Funds!T$1,'Current Portfolio'!$1:$1,0),FALSE)</f>
        <v>5.0999999999999997E-2</v>
      </c>
      <c r="U56" s="6">
        <f>VLOOKUP($A56,'Current Portfolio'!$A:$AR,MATCH(Funds!U$1,'Current Portfolio'!$1:$1,0),FALSE)</f>
        <v>6.8699999999999997E-2</v>
      </c>
      <c r="V56" s="6">
        <f>VLOOKUP($A56,'Current Portfolio'!$A:$AR,MATCH(Funds!V$1,'Current Portfolio'!$1:$1,0),FALSE)</f>
        <v>3.4799999999999998E-2</v>
      </c>
      <c r="W56" s="6">
        <f>VLOOKUP($A56,'Current Portfolio'!$A:$AR,MATCH(Funds!W$1,'Current Portfolio'!$1:$1,0),FALSE)</f>
        <v>5.5000000000000005E-3</v>
      </c>
      <c r="X56" s="6">
        <f>VLOOKUP($A56,'Current Portfolio'!$A:$AR,MATCH(Funds!X$1,'Current Portfolio'!$1:$1,0),FALSE)</f>
        <v>2.35E-2</v>
      </c>
      <c r="Y56" s="6">
        <f>VLOOKUP(A56,[2]Returns!$A:$B,2,FALSE)</f>
        <v>6.2300000000000001E-2</v>
      </c>
      <c r="Z56" s="6">
        <f>VLOOKUP($A56,[2]Returns!$A:$J,9,FALSE)/100</f>
        <v>4.87E-2</v>
      </c>
      <c r="AA56" s="6">
        <f>VLOOKUP($A56,Replications!$A:$K,MATCH(LEFT(AA$1,FIND(" ",AA$1)-1),Replications!$1:$1,0),FALSE)</f>
        <v>0.1002</v>
      </c>
      <c r="AB56" s="6">
        <f>VLOOKUP($A56,Replications!$A:$K,MATCH(LEFT(AB$1,FIND(" ",AB$1)-1),Replications!$1:$1,0),FALSE)</f>
        <v>0.11650000000000001</v>
      </c>
      <c r="AC56" s="6">
        <f>VLOOKUP($A56,Replications!$A:$K,MATCH(LEFT(AC$1,FIND(" ",AC$1)-1),Replications!$1:$1,0),FALSE)</f>
        <v>8.0500000000000002E-2</v>
      </c>
      <c r="AD56" s="6">
        <f>VLOOKUP($A56,Replications!$A:$K,MATCH(LEFT(AD$1,FIND(" ",AD$1)-1),Replications!$1:$1,0),FALSE)</f>
        <v>0.1235</v>
      </c>
      <c r="AE56" s="6">
        <f>VLOOKUP($A56,Replications!$A:$K,MATCH(LEFT(AE$1,FIND(" ",AE$1)-1),Replications!$1:$1,0),FALSE)</f>
        <v>0.13270000000000001</v>
      </c>
      <c r="AF56" s="6">
        <f>VLOOKUP($A56,Replications!$A:$K,MATCH(LEFT(AF$1,FIND(" ",AF$1)-1),Replications!$1:$1,0),FALSE)</f>
        <v>9.11E-2</v>
      </c>
      <c r="AG56" s="6">
        <f>VLOOKUP($A56,Replications!$A:$K,MATCH(LEFT(AG$1,FIND(" ",AG$1)-1),Replications!$1:$1,0),FALSE)</f>
        <v>0.1157</v>
      </c>
      <c r="AH56" s="6">
        <f>VLOOKUP($A56,Replications!$A:$K,MATCH(Funds!AH$1,Replications!$1:$1,0),FALSE)</f>
        <v>7.5600000000000001E-2</v>
      </c>
      <c r="AI56" s="6">
        <f>VLOOKUP($A56,Replications!$A:$K,MATCH(LEFT(AI$1,FIND(" ",AI$1)-1),Replications!$1:$1,0),FALSE)</f>
        <v>0.1086</v>
      </c>
      <c r="AJ56" s="6">
        <f>VLOOKUP($A56,'Activist Funds'!$A:$Z,MATCH(LEFT(AJ$1,FIND(" ",AJ$1)-1),'Activist Funds'!$1:$1,0),FALSE)</f>
        <v>2.1299999207260001E-2</v>
      </c>
      <c r="AK56" s="6">
        <f>VLOOKUP($A56,'Activist Funds'!$A:$Z,MATCH(LEFT(AK$1,FIND(" ",AK$1)-1),'Activist Funds'!$1:$1,0),FALSE)</f>
        <v>4.8099999999999997E-2</v>
      </c>
      <c r="AL56" s="6">
        <f>VLOOKUP($A56,'Activist Funds'!$A:$Z,MATCH(LEFT(AL$1,FIND(" ",AL$1)-1),'Activist Funds'!$1:$1,0),FALSE)</f>
        <v>7.5899999999999995E-2</v>
      </c>
      <c r="AM56" s="6">
        <f>VLOOKUP($A56,'Activist Funds'!$A:$Z,MATCH(LEFT(AM$1,FIND(" ",AM$1)-1),'Activist Funds'!$1:$1,0),FALSE)</f>
        <v>4.1000000000000002E-2</v>
      </c>
      <c r="AN56" s="6">
        <f>VLOOKUP($A56,'Activist Funds'!$A:$Z,MATCH(LEFT(AN$1,FIND(" ",AN$1)-1),'Activist Funds'!$1:$1,0),FALSE)</f>
        <v>0.10489999999999999</v>
      </c>
      <c r="AO56" s="6">
        <f>VLOOKUP($A56,'Activist Funds'!$A:$Z,MATCH(LEFT(AO$1,FIND(" ",AO$1)-1),'Activist Funds'!$1:$1,0),FALSE)</f>
        <v>5.7185E-2</v>
      </c>
      <c r="AP56" s="6">
        <f>VLOOKUP($A56,'Activist Funds'!$A:$Z,MATCH(LEFT(AP$1,FIND(" ",AP$1)-1),'Activist Funds'!$1:$1,0),FALSE)</f>
        <v>4.9700000000000001E-2</v>
      </c>
      <c r="AQ56" s="6">
        <f t="shared" si="1"/>
        <v>-7.8900000792739997E-2</v>
      </c>
      <c r="AR56" s="6">
        <f t="shared" si="2"/>
        <v>-6.8400000000000016E-2</v>
      </c>
      <c r="AS56" s="6">
        <f t="shared" si="3"/>
        <v>-4.6000000000000069E-3</v>
      </c>
      <c r="AT56" s="6">
        <f t="shared" si="4"/>
        <v>-8.249999999999999E-2</v>
      </c>
      <c r="AU56" s="6">
        <f t="shared" si="5"/>
        <v>-2.7800000000000019E-2</v>
      </c>
      <c r="AV56" s="6">
        <f t="shared" si="6"/>
        <v>-3.3915000000000001E-2</v>
      </c>
      <c r="AW56" s="6">
        <f t="shared" si="6"/>
        <v>-6.6000000000000003E-2</v>
      </c>
      <c r="AX56" s="6" t="str">
        <f>VLOOKUP($A56,Replications!$A:$KK,MATCH(LEFT(AX$1,FIND(" ",AX$1)-1),Replications!$1:$1,0),FALSE)</f>
        <v>NA</v>
      </c>
      <c r="AY56" s="6" t="e">
        <f>VLOOKUP($A56,'New Manager'!$A:$Y,MATCH(Funds!AY$1,'New Manager'!$1:$1,0),FALSE)</f>
        <v>#N/A</v>
      </c>
      <c r="AZ56" s="6" t="e">
        <f t="shared" si="7"/>
        <v>#N/A</v>
      </c>
      <c r="BA56" s="6">
        <f>VLOOKUP($A56,'[1]Formated Data'!$A:$ZZ,MATCH(BA$1,'[1]Formated Data'!$1:$1,0),FALSE)</f>
        <v>4.0500000000000001E-2</v>
      </c>
      <c r="BB56" s="6">
        <f>VLOOKUP($A56,'[1]Formated Data'!$A:$ZZ,MATCH(BB$1,'[1]Formated Data'!$1:$1,0),FALSE)</f>
        <v>1.21E-2</v>
      </c>
      <c r="BC56" s="6">
        <f>VLOOKUP($A56,'[1]Formated Data'!$A:$ZZ,MATCH(BC$1,'[1]Formated Data'!$1:$1,0),FALSE)</f>
        <v>2.35E-2</v>
      </c>
      <c r="BD56" s="6">
        <f>VLOOKUP($A56,'[1]Formated Data'!$A:$ZZ,MATCH(BD$1,'[1]Formated Data'!$1:$1,0),FALSE)</f>
        <v>2.0199999999999999E-2</v>
      </c>
      <c r="BE56" s="6">
        <f>VLOOKUP($A56,'[1]Formated Data'!$A:$ZZ,MATCH(BE$1,'[1]Formated Data'!$1:$1,0),FALSE)</f>
        <v>3.4799999999999998E-2</v>
      </c>
      <c r="BF56" s="6">
        <f>VLOOKUP($A56,'[1]Formated Data'!$A:$ZZ,MATCH(BF$1,'[1]Formated Data'!$1:$1,0),FALSE)</f>
        <v>1.6E-2</v>
      </c>
      <c r="BG56" s="6">
        <f>VLOOKUP($A56,'[1]Formated Data'!$A:$ZZ,MATCH(BG$1,'[1]Formated Data'!$1:$1,0),FALSE)</f>
        <v>6.8699999999999997E-2</v>
      </c>
      <c r="BH56" s="6">
        <f>VLOOKUP($A56,'[1]Formated Data'!$A:$ZZ,MATCH(BH$1,'[1]Formated Data'!$1:$1,0),FALSE)</f>
        <v>5.0999999999999997E-2</v>
      </c>
      <c r="BI56" s="6">
        <f>VLOOKUP($A56,'[1]Formated Data'!$A:$ZZ,MATCH(BI$1,'[1]Formated Data'!$1:$1,0),FALSE)</f>
        <v>5.4999999999999997E-3</v>
      </c>
      <c r="BJ56" s="6">
        <f>VLOOKUP($A56,'[1]Formated Data'!$A:$ZZ,MATCH(BJ$1,'[1]Formated Data'!$1:$1,0),FALSE)</f>
        <v>3.2000000000000001E-2</v>
      </c>
      <c r="BK56" s="6">
        <f>VLOOKUP($A56,'[1]Formated Data'!$A:$ZZ,MATCH(BK$1,'[1]Formated Data'!$1:$1,0),FALSE)</f>
        <v>2.1999999999999999E-2</v>
      </c>
      <c r="BL56" s="6">
        <f>VLOOKUP($A56,'[1]Formated Data'!$A:$ZZ,MATCH(BL$1,'[1]Formated Data'!$1:$1,0),FALSE)</f>
        <v>1.7999999999999999E-2</v>
      </c>
      <c r="BM56" s="6">
        <f>VLOOKUP($A56,'[1]Formated Data'!$A:$ZZ,MATCH(BM$1,'[1]Formated Data'!$1:$1,0),FALSE)</f>
        <v>1.9599999999999999E-2</v>
      </c>
      <c r="BN56" s="6">
        <f>VLOOKUP($A56,'[1]Formated Data'!$A:$ZZ,MATCH(BN$1,'[1]Formated Data'!$1:$1,0),FALSE)</f>
        <v>3.9300000000000002E-2</v>
      </c>
      <c r="BO56" s="6">
        <f>VLOOKUP($A56,'[1]Formated Data'!$A:$ZZ,MATCH(BO$1,'[1]Formated Data'!$1:$1,0),FALSE)</f>
        <v>4.8099999999999997E-2</v>
      </c>
      <c r="BP56" s="6">
        <f>VLOOKUP($A56,'[1]Formated Data'!$A:$ZZ,MATCH(BP$1,'[1]Formated Data'!$1:$1,0),FALSE)</f>
        <v>1.3299999999999999E-2</v>
      </c>
      <c r="BQ56" s="6">
        <f>VLOOKUP($A56,'[1]Formated Data'!$A:$ZZ,MATCH(BQ$1,'[1]Formated Data'!$1:$1,0),FALSE)</f>
        <v>4.3200000000000002E-2</v>
      </c>
      <c r="BR56" s="6">
        <f>VLOOKUP($A56,'[1]Formated Data'!$A:$ZZ,MATCH(BR$1,'[1]Formated Data'!$1:$1,0),FALSE)</f>
        <v>1.7999999999999999E-2</v>
      </c>
      <c r="BS56" s="6">
        <f>VLOOKUP($A56,'[1]Formated Data'!$A:$ZZ,MATCH(BS$1,'[1]Formated Data'!$1:$1,0),FALSE)</f>
        <v>-1.52E-2</v>
      </c>
      <c r="BT56" s="6">
        <f>VLOOKUP($A56,'[1]Formated Data'!$A:$ZZ,MATCH(BT$1,'[1]Formated Data'!$1:$1,0),FALSE)</f>
        <v>1.2500000000000001E-2</v>
      </c>
      <c r="BU56" s="6">
        <f>VLOOKUP($A56,'[1]Formated Data'!$A:$ZZ,MATCH(BU$1,'[1]Formated Data'!$1:$1,0),FALSE)</f>
        <v>3.0300000000000001E-2</v>
      </c>
      <c r="BV56" s="6">
        <f>VLOOKUP($A56,'[1]Formated Data'!$A:$ZZ,MATCH(BV$1,'[1]Formated Data'!$1:$1,0),FALSE)</f>
        <v>3.3500000000000002E-2</v>
      </c>
      <c r="BW56" s="6" t="e">
        <f>VLOOKUP($A56,'New Manager'!$A:$B,MATCH(Funds!BW$1,'New Manager'!$1:$1,0),FALSE)</f>
        <v>#N/A</v>
      </c>
      <c r="BX56" s="6">
        <f t="shared" si="8"/>
        <v>0.10765</v>
      </c>
      <c r="BY56" s="6">
        <f t="shared" si="9"/>
        <v>6.7242499999999997E-2</v>
      </c>
      <c r="BZ56" s="6">
        <f>VLOOKUP($A56,Strategy3!$A:$Z,MATCH(Funds!BZ$1,Strategy3!$1:$1,0),FALSE)</f>
        <v>0.1072</v>
      </c>
    </row>
    <row r="57" spans="1:78" x14ac:dyDescent="0.25">
      <c r="A57" s="4">
        <f t="shared" si="10"/>
        <v>39994</v>
      </c>
      <c r="D57" s="6">
        <f>VLOOKUP($A57,'Current Portfolio'!$A:$AR,MATCH(Funds!D$1,'Current Portfolio'!$1:$1,0),FALSE)</f>
        <v>2.5899999999999999E-2</v>
      </c>
      <c r="E57" s="6">
        <f>VLOOKUP($A57,'Current Portfolio'!$A:$AR,MATCH(Funds!E$1,'Current Portfolio'!$1:$1,0),FALSE)</f>
        <v>2.2599999999999999E-2</v>
      </c>
      <c r="F57" s="6">
        <f>VLOOKUP($A57,'Current Portfolio'!$A:$AR,MATCH(Funds!F$1,'Current Portfolio'!$1:$1,0),FALSE)</f>
        <v>2.1400000000000002E-2</v>
      </c>
      <c r="G57" s="6">
        <f>VLOOKUP($A57,'Current Portfolio'!$A:$AR,MATCH(Funds!G$1,'Current Portfolio'!$1:$1,0),FALSE)</f>
        <v>3.6000000000000004E-2</v>
      </c>
      <c r="H57" s="6">
        <f>VLOOKUP($A57,'Current Portfolio'!$A:$AR,MATCH(Funds!H$1,'Current Portfolio'!$1:$1,0),FALSE)</f>
        <v>-9.0000000000000011E-3</v>
      </c>
      <c r="I57" s="6">
        <f>VLOOKUP($A57,'Current Portfolio'!$A:$AR,MATCH(Funds!I$1,'Current Portfolio'!$1:$1,0),FALSE)</f>
        <v>1.8500000000000003E-2</v>
      </c>
      <c r="J57" s="6">
        <f>VLOOKUP($A57,'Current Portfolio'!$A:$AR,MATCH(Funds!J$1,'Current Portfolio'!$1:$1,0),FALSE)</f>
        <v>3.5299999999999998E-2</v>
      </c>
      <c r="K57" s="6">
        <f>VLOOKUP($A57,'Current Portfolio'!$A:$AR,MATCH(Funds!K$1,'Current Portfolio'!$1:$1,0),FALSE)</f>
        <v>4.5599999999999995E-2</v>
      </c>
      <c r="L57" s="6">
        <f>VLOOKUP($A57,'Current Portfolio'!$A:$AR,MATCH(Funds!L$1,'Current Portfolio'!$1:$1,0),FALSE)</f>
        <v>9.5999999999999992E-3</v>
      </c>
      <c r="M57" s="6">
        <f>VLOOKUP($A57,'Current Portfolio'!$A:$AR,MATCH(Funds!M$1,'Current Portfolio'!$1:$1,0),FALSE)</f>
        <v>3.1400000000000004E-2</v>
      </c>
      <c r="N57" s="6">
        <f>VLOOKUP($A57,'Current Portfolio'!$A:$AR,MATCH(Funds!N$1,'Current Portfolio'!$1:$1,0),FALSE)</f>
        <v>3.3599999999999998E-2</v>
      </c>
      <c r="O57" s="6">
        <f>VLOOKUP($A57,'Current Portfolio'!$A:$AR,MATCH(Funds!O$1,'Current Portfolio'!$1:$1,0),FALSE)</f>
        <v>3.7000000000000005E-2</v>
      </c>
      <c r="P57" s="6">
        <f>VLOOKUP($A57,'Current Portfolio'!$A:$AR,MATCH(Funds!P$1,'Current Portfolio'!$1:$1,0),FALSE)</f>
        <v>4.1100000000000005E-2</v>
      </c>
      <c r="Q57" s="6">
        <f>VLOOKUP($A57,'Current Portfolio'!$A:$AR,MATCH(Funds!Q$1,'Current Portfolio'!$1:$1,0),FALSE)</f>
        <v>1.24E-2</v>
      </c>
      <c r="R57" s="6">
        <f>VLOOKUP($A57,'Current Portfolio'!$A:$AR,MATCH(Funds!R$1,'Current Portfolio'!$1:$1,0),FALSE)</f>
        <v>-1.26E-2</v>
      </c>
      <c r="S57" s="6">
        <f>VLOOKUP($A57,'Current Portfolio'!$A:$AR,MATCH(Funds!S$1,'Current Portfolio'!$1:$1,0),FALSE)</f>
        <v>1.01E-2</v>
      </c>
      <c r="T57" s="6">
        <f>VLOOKUP($A57,'Current Portfolio'!$A:$AR,MATCH(Funds!T$1,'Current Portfolio'!$1:$1,0),FALSE)</f>
        <v>2E-3</v>
      </c>
      <c r="U57" s="6">
        <f>VLOOKUP($A57,'Current Portfolio'!$A:$AR,MATCH(Funds!U$1,'Current Portfolio'!$1:$1,0),FALSE)</f>
        <v>5.8899999999999994E-2</v>
      </c>
      <c r="V57" s="6">
        <f>VLOOKUP($A57,'Current Portfolio'!$A:$AR,MATCH(Funds!V$1,'Current Portfolio'!$1:$1,0),FALSE)</f>
        <v>2.4700000000000003E-2</v>
      </c>
      <c r="W57" s="6">
        <f>VLOOKUP($A57,'Current Portfolio'!$A:$AR,MATCH(Funds!W$1,'Current Portfolio'!$1:$1,0),FALSE)</f>
        <v>7.9000000000000008E-3</v>
      </c>
      <c r="X57" s="6">
        <f>VLOOKUP($A57,'Current Portfolio'!$A:$AR,MATCH(Funds!X$1,'Current Portfolio'!$1:$1,0),FALSE)</f>
        <v>6.8000000000000005E-3</v>
      </c>
      <c r="Y57" s="6">
        <f>VLOOKUP(A57,[2]Returns!$A:$B,2,FALSE)</f>
        <v>0.01</v>
      </c>
      <c r="Z57" s="6">
        <f>VLOOKUP($A57,[2]Returns!$A:$J,9,FALSE)/100</f>
        <v>4.0999999999999995E-3</v>
      </c>
      <c r="AA57" s="6">
        <f>VLOOKUP($A57,Replications!$A:$K,MATCH(LEFT(AA$1,FIND(" ",AA$1)-1),Replications!$1:$1,0),FALSE)</f>
        <v>1.67E-2</v>
      </c>
      <c r="AB57" s="6">
        <f>VLOOKUP($A57,Replications!$A:$K,MATCH(LEFT(AB$1,FIND(" ",AB$1)-1),Replications!$1:$1,0),FALSE)</f>
        <v>2.98E-2</v>
      </c>
      <c r="AC57" s="6">
        <f>VLOOKUP($A57,Replications!$A:$K,MATCH(LEFT(AC$1,FIND(" ",AC$1)-1),Replications!$1:$1,0),FALSE)</f>
        <v>-9.4999999999999998E-3</v>
      </c>
      <c r="AD57" s="6">
        <f>VLOOKUP($A57,Replications!$A:$K,MATCH(LEFT(AD$1,FIND(" ",AD$1)-1),Replications!$1:$1,0),FALSE)</f>
        <v>2.7900000000000001E-2</v>
      </c>
      <c r="AE57" s="6">
        <f>VLOOKUP($A57,Replications!$A:$K,MATCH(LEFT(AE$1,FIND(" ",AE$1)-1),Replications!$1:$1,0),FALSE)</f>
        <v>-3.61E-2</v>
      </c>
      <c r="AF57" s="6">
        <f>VLOOKUP($A57,Replications!$A:$K,MATCH(LEFT(AF$1,FIND(" ",AF$1)-1),Replications!$1:$1,0),FALSE)</f>
        <v>2.18E-2</v>
      </c>
      <c r="AG57" s="6">
        <f>VLOOKUP($A57,Replications!$A:$K,MATCH(LEFT(AG$1,FIND(" ",AG$1)-1),Replications!$1:$1,0),FALSE)</f>
        <v>1.04E-2</v>
      </c>
      <c r="AH57" s="6">
        <f>VLOOKUP($A57,Replications!$A:$K,MATCH(Funds!AH$1,Replications!$1:$1,0),FALSE)</f>
        <v>2.3999999999999998E-3</v>
      </c>
      <c r="AI57" s="6">
        <f>VLOOKUP($A57,Replications!$A:$K,MATCH(LEFT(AI$1,FIND(" ",AI$1)-1),Replications!$1:$1,0),FALSE)</f>
        <v>8.7142857142857143E-3</v>
      </c>
      <c r="AJ57" s="6">
        <f>VLOOKUP($A57,'Activist Funds'!$A:$Z,MATCH(LEFT(AJ$1,FIND(" ",AJ$1)-1),'Activist Funds'!$1:$1,0),FALSE)</f>
        <v>1.4899999834600001E-2</v>
      </c>
      <c r="AK57" s="6">
        <f>VLOOKUP($A57,'Activist Funds'!$A:$Z,MATCH(LEFT(AK$1,FIND(" ",AK$1)-1),'Activist Funds'!$1:$1,0),FALSE)</f>
        <v>1.24E-2</v>
      </c>
      <c r="AL57" s="6">
        <f>VLOOKUP($A57,'Activist Funds'!$A:$Z,MATCH(LEFT(AL$1,FIND(" ",AL$1)-1),'Activist Funds'!$1:$1,0),FALSE)</f>
        <v>-1.0500000000000001E-2</v>
      </c>
      <c r="AM57" s="6">
        <f>VLOOKUP($A57,'Activist Funds'!$A:$Z,MATCH(LEFT(AM$1,FIND(" ",AM$1)-1),'Activist Funds'!$1:$1,0),FALSE)</f>
        <v>3.8999999999999998E-3</v>
      </c>
      <c r="AN57" s="6">
        <f>VLOOKUP($A57,'Activist Funds'!$A:$Z,MATCH(LEFT(AN$1,FIND(" ",AN$1)-1),'Activist Funds'!$1:$1,0),FALSE)</f>
        <v>-2.8400000000000002E-2</v>
      </c>
      <c r="AO57" s="6">
        <f>VLOOKUP($A57,'Activist Funds'!$A:$Z,MATCH(LEFT(AO$1,FIND(" ",AO$1)-1),'Activist Funds'!$1:$1,0),FALSE)</f>
        <v>2.2168E-2</v>
      </c>
      <c r="AP57" s="6">
        <f>VLOOKUP($A57,'Activist Funds'!$A:$Z,MATCH(LEFT(AP$1,FIND(" ",AP$1)-1),'Activist Funds'!$1:$1,0),FALSE)</f>
        <v>1.5299999999999999E-2</v>
      </c>
      <c r="AQ57" s="6">
        <f t="shared" si="1"/>
        <v>-1.8000001653999988E-3</v>
      </c>
      <c r="AR57" s="6">
        <f t="shared" si="2"/>
        <v>-1.7399999999999999E-2</v>
      </c>
      <c r="AS57" s="6">
        <f t="shared" si="3"/>
        <v>-1.0000000000000009E-3</v>
      </c>
      <c r="AT57" s="6">
        <f t="shared" si="4"/>
        <v>-2.4E-2</v>
      </c>
      <c r="AU57" s="6">
        <f t="shared" si="5"/>
        <v>7.6999999999999985E-3</v>
      </c>
      <c r="AV57" s="6">
        <f t="shared" si="6"/>
        <v>3.6800000000000027E-4</v>
      </c>
      <c r="AW57" s="6">
        <f t="shared" si="6"/>
        <v>4.8999999999999998E-3</v>
      </c>
      <c r="AX57" s="6" t="str">
        <f>VLOOKUP($A57,Replications!$A:$KK,MATCH(LEFT(AX$1,FIND(" ",AX$1)-1),Replications!$1:$1,0),FALSE)</f>
        <v>NA</v>
      </c>
      <c r="AY57" s="6" t="e">
        <f>VLOOKUP($A57,'New Manager'!$A:$Y,MATCH(Funds!AY$1,'New Manager'!$1:$1,0),FALSE)</f>
        <v>#N/A</v>
      </c>
      <c r="AZ57" s="6" t="e">
        <f t="shared" si="7"/>
        <v>#N/A</v>
      </c>
      <c r="BA57" s="6">
        <f>VLOOKUP($A57,'[1]Formated Data'!$A:$ZZ,MATCH(BA$1,'[1]Formated Data'!$1:$1,0),FALSE)</f>
        <v>4.5600000000000002E-2</v>
      </c>
      <c r="BB57" s="6">
        <f>VLOOKUP($A57,'[1]Formated Data'!$A:$ZZ,MATCH(BB$1,'[1]Formated Data'!$1:$1,0),FALSE)</f>
        <v>3.5999999999999997E-2</v>
      </c>
      <c r="BC57" s="6">
        <f>VLOOKUP($A57,'[1]Formated Data'!$A:$ZZ,MATCH(BC$1,'[1]Formated Data'!$1:$1,0),FALSE)</f>
        <v>6.7999999999999996E-3</v>
      </c>
      <c r="BD57" s="6">
        <f>VLOOKUP($A57,'[1]Formated Data'!$A:$ZZ,MATCH(BD$1,'[1]Formated Data'!$1:$1,0),FALSE)</f>
        <v>3.1399999999999997E-2</v>
      </c>
      <c r="BE57" s="6">
        <f>VLOOKUP($A57,'[1]Formated Data'!$A:$ZZ,MATCH(BE$1,'[1]Formated Data'!$1:$1,0),FALSE)</f>
        <v>2.47E-2</v>
      </c>
      <c r="BF57" s="6">
        <f>VLOOKUP($A57,'[1]Formated Data'!$A:$ZZ,MATCH(BF$1,'[1]Formated Data'!$1:$1,0),FALSE)</f>
        <v>1.01E-2</v>
      </c>
      <c r="BG57" s="6">
        <f>VLOOKUP($A57,'[1]Formated Data'!$A:$ZZ,MATCH(BG$1,'[1]Formated Data'!$1:$1,0),FALSE)</f>
        <v>5.8900000000000001E-2</v>
      </c>
      <c r="BH57" s="6">
        <f>VLOOKUP($A57,'[1]Formated Data'!$A:$ZZ,MATCH(BH$1,'[1]Formated Data'!$1:$1,0),FALSE)</f>
        <v>2E-3</v>
      </c>
      <c r="BI57" s="6">
        <f>VLOOKUP($A57,'[1]Formated Data'!$A:$ZZ,MATCH(BI$1,'[1]Formated Data'!$1:$1,0),FALSE)</f>
        <v>7.9000000000000008E-3</v>
      </c>
      <c r="BJ57" s="6">
        <f>VLOOKUP($A57,'[1]Formated Data'!$A:$ZZ,MATCH(BJ$1,'[1]Formated Data'!$1:$1,0),FALSE)</f>
        <v>4.1099999999999998E-2</v>
      </c>
      <c r="BK57" s="6">
        <f>VLOOKUP($A57,'[1]Formated Data'!$A:$ZZ,MATCH(BK$1,'[1]Formated Data'!$1:$1,0),FALSE)</f>
        <v>3.3599999999999998E-2</v>
      </c>
      <c r="BL57" s="6">
        <f>VLOOKUP($A57,'[1]Formated Data'!$A:$ZZ,MATCH(BL$1,'[1]Formated Data'!$1:$1,0),FALSE)</f>
        <v>3.6999999999999998E-2</v>
      </c>
      <c r="BM57" s="6">
        <f>VLOOKUP($A57,'[1]Formated Data'!$A:$ZZ,MATCH(BM$1,'[1]Formated Data'!$1:$1,0),FALSE)</f>
        <v>2.2599999999999999E-2</v>
      </c>
      <c r="BN57" s="6">
        <f>VLOOKUP($A57,'[1]Formated Data'!$A:$ZZ,MATCH(BN$1,'[1]Formated Data'!$1:$1,0),FALSE)</f>
        <v>2.5899999999999999E-2</v>
      </c>
      <c r="BO57" s="6">
        <f>VLOOKUP($A57,'[1]Formated Data'!$A:$ZZ,MATCH(BO$1,'[1]Formated Data'!$1:$1,0),FALSE)</f>
        <v>1.24E-2</v>
      </c>
      <c r="BP57" s="6">
        <f>VLOOKUP($A57,'[1]Formated Data'!$A:$ZZ,MATCH(BP$1,'[1]Formated Data'!$1:$1,0),FALSE)</f>
        <v>-8.5000000000000006E-3</v>
      </c>
      <c r="BQ57" s="6">
        <f>VLOOKUP($A57,'[1]Formated Data'!$A:$ZZ,MATCH(BQ$1,'[1]Formated Data'!$1:$1,0),FALSE)</f>
        <v>1.8499999999999999E-2</v>
      </c>
      <c r="BR57" s="6">
        <f>VLOOKUP($A57,'[1]Formated Data'!$A:$ZZ,MATCH(BR$1,'[1]Formated Data'!$1:$1,0),FALSE)</f>
        <v>-9.4999999999999998E-3</v>
      </c>
      <c r="BS57" s="6">
        <f>VLOOKUP($A57,'[1]Formated Data'!$A:$ZZ,MATCH(BS$1,'[1]Formated Data'!$1:$1,0),FALSE)</f>
        <v>-1.26E-2</v>
      </c>
      <c r="BT57" s="6">
        <f>VLOOKUP($A57,'[1]Formated Data'!$A:$ZZ,MATCH(BT$1,'[1]Formated Data'!$1:$1,0),FALSE)</f>
        <v>9.5999999999999992E-3</v>
      </c>
      <c r="BU57" s="6">
        <f>VLOOKUP($A57,'[1]Formated Data'!$A:$ZZ,MATCH(BU$1,'[1]Formated Data'!$1:$1,0),FALSE)</f>
        <v>3.56E-2</v>
      </c>
      <c r="BV57" s="6">
        <f>VLOOKUP($A57,'[1]Formated Data'!$A:$ZZ,MATCH(BV$1,'[1]Formated Data'!$1:$1,0),FALSE)</f>
        <v>2.35E-2</v>
      </c>
      <c r="BW57" s="6" t="e">
        <f>VLOOKUP($A57,'New Manager'!$A:$B,MATCH(Funds!BW$1,'New Manager'!$1:$1,0),FALSE)</f>
        <v>#N/A</v>
      </c>
      <c r="BX57" s="6">
        <f t="shared" si="8"/>
        <v>4.4749999999999998E-3</v>
      </c>
      <c r="BY57" s="6">
        <f t="shared" si="9"/>
        <v>7.809E-3</v>
      </c>
      <c r="BZ57" s="6">
        <f>VLOOKUP($A57,Strategy3!$A:$Z,MATCH(Funds!BZ$1,Strategy3!$1:$1,0),FALSE)</f>
        <v>4.4999999999999997E-3</v>
      </c>
    </row>
    <row r="58" spans="1:78" x14ac:dyDescent="0.25">
      <c r="A58" s="4">
        <f t="shared" si="10"/>
        <v>39964</v>
      </c>
      <c r="D58" s="6">
        <f>VLOOKUP($A58,'Current Portfolio'!$A:$AR,MATCH(Funds!D$1,'Current Portfolio'!$1:$1,0),FALSE)</f>
        <v>4.8399999999999999E-2</v>
      </c>
      <c r="E58" s="6">
        <f>VLOOKUP($A58,'Current Portfolio'!$A:$AR,MATCH(Funds!E$1,'Current Portfolio'!$1:$1,0),FALSE)</f>
        <v>1.6799999999999999E-2</v>
      </c>
      <c r="F58" s="6">
        <f>VLOOKUP($A58,'Current Portfolio'!$A:$AR,MATCH(Funds!F$1,'Current Portfolio'!$1:$1,0),FALSE)</f>
        <v>3.4200000000000001E-2</v>
      </c>
      <c r="G58" s="6">
        <f>VLOOKUP($A58,'Current Portfolio'!$A:$AR,MATCH(Funds!G$1,'Current Portfolio'!$1:$1,0),FALSE)</f>
        <v>2.2700000000000001E-2</v>
      </c>
      <c r="H58" s="6">
        <f>VLOOKUP($A58,'Current Portfolio'!$A:$AR,MATCH(Funds!H$1,'Current Portfolio'!$1:$1,0),FALSE)</f>
        <v>3.2400000000000005E-2</v>
      </c>
      <c r="I58" s="6">
        <f>VLOOKUP($A58,'Current Portfolio'!$A:$AR,MATCH(Funds!I$1,'Current Portfolio'!$1:$1,0),FALSE)</f>
        <v>1.1399999999999999E-2</v>
      </c>
      <c r="J58" s="6">
        <f>VLOOKUP($A58,'Current Portfolio'!$A:$AR,MATCH(Funds!J$1,'Current Portfolio'!$1:$1,0),FALSE)</f>
        <v>3.2199999999999999E-2</v>
      </c>
      <c r="K58" s="6">
        <f>VLOOKUP($A58,'Current Portfolio'!$A:$AR,MATCH(Funds!K$1,'Current Portfolio'!$1:$1,0),FALSE)</f>
        <v>6.9500000000000006E-2</v>
      </c>
      <c r="L58" s="6">
        <f>VLOOKUP($A58,'Current Portfolio'!$A:$AR,MATCH(Funds!L$1,'Current Portfolio'!$1:$1,0),FALSE)</f>
        <v>8.6999999999999994E-3</v>
      </c>
      <c r="M58" s="6">
        <f>VLOOKUP($A58,'Current Portfolio'!$A:$AR,MATCH(Funds!M$1,'Current Portfolio'!$1:$1,0),FALSE)</f>
        <v>6.3600000000000004E-2</v>
      </c>
      <c r="N58" s="6">
        <f>VLOOKUP($A58,'Current Portfolio'!$A:$AR,MATCH(Funds!N$1,'Current Portfolio'!$1:$1,0),FALSE)</f>
        <v>3.56E-2</v>
      </c>
      <c r="O58" s="6">
        <f>VLOOKUP($A58,'Current Portfolio'!$A:$AR,MATCH(Funds!O$1,'Current Portfolio'!$1:$1,0),FALSE)</f>
        <v>4.2999999999999997E-2</v>
      </c>
      <c r="P58" s="6">
        <f>VLOOKUP($A58,'Current Portfolio'!$A:$AR,MATCH(Funds!P$1,'Current Portfolio'!$1:$1,0),FALSE)</f>
        <v>7.2400000000000006E-2</v>
      </c>
      <c r="Q58" s="6">
        <f>VLOOKUP($A58,'Current Portfolio'!$A:$AR,MATCH(Funds!Q$1,'Current Portfolio'!$1:$1,0),FALSE)</f>
        <v>-2.5999999999999999E-3</v>
      </c>
      <c r="R58" s="6">
        <f>VLOOKUP($A58,'Current Portfolio'!$A:$AR,MATCH(Funds!R$1,'Current Portfolio'!$1:$1,0),FALSE)</f>
        <v>-2.0299999999999999E-2</v>
      </c>
      <c r="S58" s="6">
        <f>VLOOKUP($A58,'Current Portfolio'!$A:$AR,MATCH(Funds!S$1,'Current Portfolio'!$1:$1,0),FALSE)</f>
        <v>2.64E-2</v>
      </c>
      <c r="T58" s="6">
        <f>VLOOKUP($A58,'Current Portfolio'!$A:$AR,MATCH(Funds!T$1,'Current Portfolio'!$1:$1,0),FALSE)</f>
        <v>0.04</v>
      </c>
      <c r="U58" s="6">
        <f>VLOOKUP($A58,'Current Portfolio'!$A:$AR,MATCH(Funds!U$1,'Current Portfolio'!$1:$1,0),FALSE)</f>
        <v>9.4200000000000006E-2</v>
      </c>
      <c r="V58" s="6">
        <f>VLOOKUP($A58,'Current Portfolio'!$A:$AR,MATCH(Funds!V$1,'Current Portfolio'!$1:$1,0),FALSE)</f>
        <v>4.3499999999999997E-2</v>
      </c>
      <c r="W58" s="6">
        <f>VLOOKUP($A58,'Current Portfolio'!$A:$AR,MATCH(Funds!W$1,'Current Portfolio'!$1:$1,0),FALSE)</f>
        <v>4.99E-2</v>
      </c>
      <c r="X58" s="6">
        <f>VLOOKUP($A58,'Current Portfolio'!$A:$AR,MATCH(Funds!X$1,'Current Portfolio'!$1:$1,0),FALSE)</f>
        <v>3.0899999999999997E-2</v>
      </c>
      <c r="Y58" s="6">
        <f>VLOOKUP(A58,[2]Returns!$A:$B,2,FALSE)</f>
        <v>4.6900000000000004E-2</v>
      </c>
      <c r="Z58" s="6">
        <f>VLOOKUP($A58,[2]Returns!$A:$J,9,FALSE)/100</f>
        <v>2.3E-2</v>
      </c>
      <c r="AA58" s="6">
        <f>VLOOKUP($A58,Replications!$A:$K,MATCH(LEFT(AA$1,FIND(" ",AA$1)-1),Replications!$1:$1,0),FALSE)</f>
        <v>2.0799999999999999E-2</v>
      </c>
      <c r="AB58" s="6">
        <f>VLOOKUP($A58,Replications!$A:$K,MATCH(LEFT(AB$1,FIND(" ",AB$1)-1),Replications!$1:$1,0),FALSE)</f>
        <v>-2.5899999999999999E-2</v>
      </c>
      <c r="AC58" s="6">
        <f>VLOOKUP($A58,Replications!$A:$K,MATCH(LEFT(AC$1,FIND(" ",AC$1)-1),Replications!$1:$1,0),FALSE)</f>
        <v>1.8599999999999998E-2</v>
      </c>
      <c r="AD58" s="6">
        <f>VLOOKUP($A58,Replications!$A:$K,MATCH(LEFT(AD$1,FIND(" ",AD$1)-1),Replications!$1:$1,0),FALSE)</f>
        <v>4.9000000000000002E-2</v>
      </c>
      <c r="AE58" s="6">
        <f>VLOOKUP($A58,Replications!$A:$K,MATCH(LEFT(AE$1,FIND(" ",AE$1)-1),Replications!$1:$1,0),FALSE)</f>
        <v>2.87E-2</v>
      </c>
      <c r="AF58" s="6">
        <f>VLOOKUP($A58,Replications!$A:$K,MATCH(LEFT(AF$1,FIND(" ",AF$1)-1),Replications!$1:$1,0),FALSE)</f>
        <v>7.4700000000000003E-2</v>
      </c>
      <c r="AG58" s="6">
        <f>VLOOKUP($A58,Replications!$A:$K,MATCH(LEFT(AG$1,FIND(" ",AG$1)-1),Replications!$1:$1,0),FALSE)</f>
        <v>3.5000000000000003E-2</v>
      </c>
      <c r="AH58" s="6">
        <f>VLOOKUP($A58,Replications!$A:$K,MATCH(Funds!AH$1,Replications!$1:$1,0),FALSE)</f>
        <v>5.5899999999999998E-2</v>
      </c>
      <c r="AI58" s="6">
        <f>VLOOKUP($A58,Replications!$A:$K,MATCH(LEFT(AI$1,FIND(" ",AI$1)-1),Replications!$1:$1,0),FALSE)</f>
        <v>2.87E-2</v>
      </c>
      <c r="AJ58" s="6">
        <f>VLOOKUP($A58,'Activist Funds'!$A:$Z,MATCH(LEFT(AJ$1,FIND(" ",AJ$1)-1),'Activist Funds'!$1:$1,0),FALSE)</f>
        <v>4.6000001020699999E-3</v>
      </c>
      <c r="AK58" s="6">
        <f>VLOOKUP($A58,'Activist Funds'!$A:$Z,MATCH(LEFT(AK$1,FIND(" ",AK$1)-1),'Activist Funds'!$1:$1,0),FALSE)</f>
        <v>-2.5999999999999999E-3</v>
      </c>
      <c r="AL58" s="6">
        <f>VLOOKUP($A58,'Activist Funds'!$A:$Z,MATCH(LEFT(AL$1,FIND(" ",AL$1)-1),'Activist Funds'!$1:$1,0),FALSE)</f>
        <v>6.0299999999999999E-2</v>
      </c>
      <c r="AM58" s="6">
        <f>VLOOKUP($A58,'Activist Funds'!$A:$Z,MATCH(LEFT(AM$1,FIND(" ",AM$1)-1),'Activist Funds'!$1:$1,0),FALSE)</f>
        <v>2.5999999999999999E-3</v>
      </c>
      <c r="AN58" s="6">
        <f>VLOOKUP($A58,'Activist Funds'!$A:$Z,MATCH(LEFT(AN$1,FIND(" ",AN$1)-1),'Activist Funds'!$1:$1,0),FALSE)</f>
        <v>-8.6E-3</v>
      </c>
      <c r="AO58" s="6">
        <f>VLOOKUP($A58,'Activist Funds'!$A:$Z,MATCH(LEFT(AO$1,FIND(" ",AO$1)-1),'Activist Funds'!$1:$1,0),FALSE)</f>
        <v>7.7132000000000006E-2</v>
      </c>
      <c r="AP58" s="6">
        <f>VLOOKUP($A58,'Activist Funds'!$A:$Z,MATCH(LEFT(AP$1,FIND(" ",AP$1)-1),'Activist Funds'!$1:$1,0),FALSE)</f>
        <v>1.4500000000000001E-2</v>
      </c>
      <c r="AQ58" s="6">
        <f t="shared" si="1"/>
        <v>-1.6199999897930001E-2</v>
      </c>
      <c r="AR58" s="6">
        <f t="shared" si="2"/>
        <v>2.3300000000000001E-2</v>
      </c>
      <c r="AS58" s="6">
        <f t="shared" si="3"/>
        <v>4.1700000000000001E-2</v>
      </c>
      <c r="AT58" s="6">
        <f t="shared" si="4"/>
        <v>-4.6400000000000004E-2</v>
      </c>
      <c r="AU58" s="6">
        <f t="shared" si="5"/>
        <v>-3.73E-2</v>
      </c>
      <c r="AV58" s="6">
        <f t="shared" si="6"/>
        <v>2.4320000000000036E-3</v>
      </c>
      <c r="AW58" s="6">
        <f t="shared" si="6"/>
        <v>-2.0500000000000004E-2</v>
      </c>
      <c r="AX58" s="6" t="str">
        <f>VLOOKUP($A58,Replications!$A:$KK,MATCH(LEFT(AX$1,FIND(" ",AX$1)-1),Replications!$1:$1,0),FALSE)</f>
        <v>NA</v>
      </c>
      <c r="AY58" s="6" t="e">
        <f>VLOOKUP($A58,'New Manager'!$A:$Y,MATCH(Funds!AY$1,'New Manager'!$1:$1,0),FALSE)</f>
        <v>#N/A</v>
      </c>
      <c r="AZ58" s="6" t="e">
        <f t="shared" si="7"/>
        <v>#N/A</v>
      </c>
      <c r="BA58" s="6">
        <f>VLOOKUP($A58,'[1]Formated Data'!$A:$ZZ,MATCH(BA$1,'[1]Formated Data'!$1:$1,0),FALSE)</f>
        <v>6.9500000000000006E-2</v>
      </c>
      <c r="BB58" s="6">
        <f>VLOOKUP($A58,'[1]Formated Data'!$A:$ZZ,MATCH(BB$1,'[1]Formated Data'!$1:$1,0),FALSE)</f>
        <v>2.2700000000000001E-2</v>
      </c>
      <c r="BC58" s="6">
        <f>VLOOKUP($A58,'[1]Formated Data'!$A:$ZZ,MATCH(BC$1,'[1]Formated Data'!$1:$1,0),FALSE)</f>
        <v>3.09E-2</v>
      </c>
      <c r="BD58" s="6">
        <f>VLOOKUP($A58,'[1]Formated Data'!$A:$ZZ,MATCH(BD$1,'[1]Formated Data'!$1:$1,0),FALSE)</f>
        <v>6.3600000000000004E-2</v>
      </c>
      <c r="BE58" s="6">
        <f>VLOOKUP($A58,'[1]Formated Data'!$A:$ZZ,MATCH(BE$1,'[1]Formated Data'!$1:$1,0),FALSE)</f>
        <v>4.3499999999999997E-2</v>
      </c>
      <c r="BF58" s="6">
        <f>VLOOKUP($A58,'[1]Formated Data'!$A:$ZZ,MATCH(BF$1,'[1]Formated Data'!$1:$1,0),FALSE)</f>
        <v>2.64E-2</v>
      </c>
      <c r="BG58" s="6">
        <f>VLOOKUP($A58,'[1]Formated Data'!$A:$ZZ,MATCH(BG$1,'[1]Formated Data'!$1:$1,0),FALSE)</f>
        <v>9.4200000000000006E-2</v>
      </c>
      <c r="BH58" s="6">
        <f>VLOOKUP($A58,'[1]Formated Data'!$A:$ZZ,MATCH(BH$1,'[1]Formated Data'!$1:$1,0),FALSE)</f>
        <v>0.04</v>
      </c>
      <c r="BI58" s="6">
        <f>VLOOKUP($A58,'[1]Formated Data'!$A:$ZZ,MATCH(BI$1,'[1]Formated Data'!$1:$1,0),FALSE)</f>
        <v>4.99E-2</v>
      </c>
      <c r="BJ58" s="6">
        <f>VLOOKUP($A58,'[1]Formated Data'!$A:$ZZ,MATCH(BJ$1,'[1]Formated Data'!$1:$1,0),FALSE)</f>
        <v>7.2400000000000006E-2</v>
      </c>
      <c r="BK58" s="6">
        <f>VLOOKUP($A58,'[1]Formated Data'!$A:$ZZ,MATCH(BK$1,'[1]Formated Data'!$1:$1,0),FALSE)</f>
        <v>3.56E-2</v>
      </c>
      <c r="BL58" s="6">
        <f>VLOOKUP($A58,'[1]Formated Data'!$A:$ZZ,MATCH(BL$1,'[1]Formated Data'!$1:$1,0),FALSE)</f>
        <v>4.2999999999999997E-2</v>
      </c>
      <c r="BM58" s="6">
        <f>VLOOKUP($A58,'[1]Formated Data'!$A:$ZZ,MATCH(BM$1,'[1]Formated Data'!$1:$1,0),FALSE)</f>
        <v>1.6799999999999999E-2</v>
      </c>
      <c r="BN58" s="6">
        <f>VLOOKUP($A58,'[1]Formated Data'!$A:$ZZ,MATCH(BN$1,'[1]Formated Data'!$1:$1,0),FALSE)</f>
        <v>4.8399999999999999E-2</v>
      </c>
      <c r="BO58" s="6">
        <f>VLOOKUP($A58,'[1]Formated Data'!$A:$ZZ,MATCH(BO$1,'[1]Formated Data'!$1:$1,0),FALSE)</f>
        <v>-2.5999999999999999E-3</v>
      </c>
      <c r="BP58" s="6">
        <f>VLOOKUP($A58,'[1]Formated Data'!$A:$ZZ,MATCH(BP$1,'[1]Formated Data'!$1:$1,0),FALSE)</f>
        <v>3.0099999999999998E-2</v>
      </c>
      <c r="BQ58" s="6">
        <f>VLOOKUP($A58,'[1]Formated Data'!$A:$ZZ,MATCH(BQ$1,'[1]Formated Data'!$1:$1,0),FALSE)</f>
        <v>1.14E-2</v>
      </c>
      <c r="BR58" s="6">
        <f>VLOOKUP($A58,'[1]Formated Data'!$A:$ZZ,MATCH(BR$1,'[1]Formated Data'!$1:$1,0),FALSE)</f>
        <v>2.8000000000000001E-2</v>
      </c>
      <c r="BS58" s="6">
        <f>VLOOKUP($A58,'[1]Formated Data'!$A:$ZZ,MATCH(BS$1,'[1]Formated Data'!$1:$1,0),FALSE)</f>
        <v>-2.0299999999999999E-2</v>
      </c>
      <c r="BT58" s="6">
        <f>VLOOKUP($A58,'[1]Formated Data'!$A:$ZZ,MATCH(BT$1,'[1]Formated Data'!$1:$1,0),FALSE)</f>
        <v>8.6999999999999994E-3</v>
      </c>
      <c r="BU58" s="6">
        <f>VLOOKUP($A58,'[1]Formated Data'!$A:$ZZ,MATCH(BU$1,'[1]Formated Data'!$1:$1,0),FALSE)</f>
        <v>3.2599999999999997E-2</v>
      </c>
      <c r="BV58" s="6">
        <f>VLOOKUP($A58,'[1]Formated Data'!$A:$ZZ,MATCH(BV$1,'[1]Formated Data'!$1:$1,0),FALSE)</f>
        <v>3.78E-2</v>
      </c>
      <c r="BW58" s="6" t="e">
        <f>VLOOKUP($A58,'New Manager'!$A:$B,MATCH(Funds!BW$1,'New Manager'!$1:$1,0),FALSE)</f>
        <v>#N/A</v>
      </c>
      <c r="BX58" s="6">
        <f t="shared" si="8"/>
        <v>5.3275000000000003E-2</v>
      </c>
      <c r="BY58" s="6">
        <f t="shared" si="9"/>
        <v>4.0041000000000007E-2</v>
      </c>
      <c r="BZ58" s="6">
        <f>VLOOKUP($A58,Strategy3!$A:$Z,MATCH(Funds!BZ$1,Strategy3!$1:$1,0),FALSE)</f>
        <v>5.3100000000000001E-2</v>
      </c>
    </row>
    <row r="59" spans="1:78" x14ac:dyDescent="0.25">
      <c r="A59" s="4">
        <f t="shared" si="10"/>
        <v>39933</v>
      </c>
      <c r="D59" s="6">
        <f>VLOOKUP($A59,'Current Portfolio'!$A:$AR,MATCH(Funds!D$1,'Current Portfolio'!$1:$1,0),FALSE)</f>
        <v>5.4000000000000006E-2</v>
      </c>
      <c r="E59" s="6">
        <f>VLOOKUP($A59,'Current Portfolio'!$A:$AR,MATCH(Funds!E$1,'Current Portfolio'!$1:$1,0),FALSE)</f>
        <v>1.03E-2</v>
      </c>
      <c r="F59" s="6">
        <f>VLOOKUP($A59,'Current Portfolio'!$A:$AR,MATCH(Funds!F$1,'Current Portfolio'!$1:$1,0),FALSE)</f>
        <v>1.8600000000000002E-2</v>
      </c>
      <c r="G59" s="6">
        <f>VLOOKUP($A59,'Current Portfolio'!$A:$AR,MATCH(Funds!G$1,'Current Portfolio'!$1:$1,0),FALSE)</f>
        <v>3.5400000000000001E-2</v>
      </c>
      <c r="H59" s="6">
        <f>VLOOKUP($A59,'Current Portfolio'!$A:$AR,MATCH(Funds!H$1,'Current Portfolio'!$1:$1,0),FALSE)</f>
        <v>8.9999999999999998E-4</v>
      </c>
      <c r="I59" s="6">
        <f>VLOOKUP($A59,'Current Portfolio'!$A:$AR,MATCH(Funds!I$1,'Current Portfolio'!$1:$1,0),FALSE)</f>
        <v>5.3800000000000001E-2</v>
      </c>
      <c r="J59" s="6">
        <f>VLOOKUP($A59,'Current Portfolio'!$A:$AR,MATCH(Funds!J$1,'Current Portfolio'!$1:$1,0),FALSE)</f>
        <v>1.1299999999999999E-2</v>
      </c>
      <c r="K59" s="6">
        <f>VLOOKUP($A59,'Current Portfolio'!$A:$AR,MATCH(Funds!K$1,'Current Portfolio'!$1:$1,0),FALSE)</f>
        <v>1.9299999999999998E-2</v>
      </c>
      <c r="L59" s="6">
        <f>VLOOKUP($A59,'Current Portfolio'!$A:$AR,MATCH(Funds!L$1,'Current Portfolio'!$1:$1,0),FALSE)</f>
        <v>7.1999999999999998E-3</v>
      </c>
      <c r="M59" s="6">
        <f>VLOOKUP($A59,'Current Portfolio'!$A:$AR,MATCH(Funds!M$1,'Current Portfolio'!$1:$1,0),FALSE)</f>
        <v>7.2999999999999995E-2</v>
      </c>
      <c r="N59" s="6">
        <f>VLOOKUP($A59,'Current Portfolio'!$A:$AR,MATCH(Funds!N$1,'Current Portfolio'!$1:$1,0),FALSE)</f>
        <v>1.6500000000000001E-2</v>
      </c>
      <c r="O59" s="6">
        <f>VLOOKUP($A59,'Current Portfolio'!$A:$AR,MATCH(Funds!O$1,'Current Portfolio'!$1:$1,0),FALSE)</f>
        <v>3.4000000000000002E-2</v>
      </c>
      <c r="P59" s="6">
        <f>VLOOKUP($A59,'Current Portfolio'!$A:$AR,MATCH(Funds!P$1,'Current Portfolio'!$1:$1,0),FALSE)</f>
        <v>9.6600000000000005E-2</v>
      </c>
      <c r="Q59" s="6">
        <f>VLOOKUP($A59,'Current Portfolio'!$A:$AR,MATCH(Funds!Q$1,'Current Portfolio'!$1:$1,0),FALSE)</f>
        <v>6.1200000000000004E-2</v>
      </c>
      <c r="R59" s="6">
        <f>VLOOKUP($A59,'Current Portfolio'!$A:$AR,MATCH(Funds!R$1,'Current Portfolio'!$1:$1,0),FALSE)</f>
        <v>-3.0099999999999998E-2</v>
      </c>
      <c r="S59" s="6">
        <f>VLOOKUP($A59,'Current Portfolio'!$A:$AR,MATCH(Funds!S$1,'Current Portfolio'!$1:$1,0),FALSE)</f>
        <v>5.0000000000000001E-3</v>
      </c>
      <c r="T59" s="6">
        <f>VLOOKUP($A59,'Current Portfolio'!$A:$AR,MATCH(Funds!T$1,'Current Portfolio'!$1:$1,0),FALSE)</f>
        <v>1.9E-2</v>
      </c>
      <c r="U59" s="6">
        <f>VLOOKUP($A59,'Current Portfolio'!$A:$AR,MATCH(Funds!U$1,'Current Portfolio'!$1:$1,0),FALSE)</f>
        <v>0.14929999999999999</v>
      </c>
      <c r="V59" s="6">
        <f>VLOOKUP($A59,'Current Portfolio'!$A:$AR,MATCH(Funds!V$1,'Current Portfolio'!$1:$1,0),FALSE)</f>
        <v>-6.5000000000000006E-3</v>
      </c>
      <c r="W59" s="6">
        <f>VLOOKUP($A59,'Current Portfolio'!$A:$AR,MATCH(Funds!W$1,'Current Portfolio'!$1:$1,0),FALSE)</f>
        <v>8.3000000000000001E-3</v>
      </c>
      <c r="X59" s="6">
        <f>VLOOKUP($A59,'Current Portfolio'!$A:$AR,MATCH(Funds!X$1,'Current Portfolio'!$1:$1,0),FALSE)</f>
        <v>1.32E-2</v>
      </c>
      <c r="Y59" s="6">
        <f>VLOOKUP(A59,[2]Returns!$A:$B,2,FALSE)</f>
        <v>6.8699999999999997E-2</v>
      </c>
      <c r="Z59" s="6">
        <f>VLOOKUP($A59,[2]Returns!$A:$J,9,FALSE)/100</f>
        <v>3.7400000000000003E-2</v>
      </c>
      <c r="AA59" s="6">
        <f>VLOOKUP($A59,Replications!$A:$K,MATCH(LEFT(AA$1,FIND(" ",AA$1)-1),Replications!$1:$1,0),FALSE)</f>
        <v>0.159</v>
      </c>
      <c r="AB59" s="6">
        <f>VLOOKUP($A59,Replications!$A:$K,MATCH(LEFT(AB$1,FIND(" ",AB$1)-1),Replications!$1:$1,0),FALSE)</f>
        <v>0.1565</v>
      </c>
      <c r="AC59" s="6">
        <f>VLOOKUP($A59,Replications!$A:$K,MATCH(LEFT(AC$1,FIND(" ",AC$1)-1),Replications!$1:$1,0),FALSE)</f>
        <v>0.11890000000000001</v>
      </c>
      <c r="AD59" s="6">
        <f>VLOOKUP($A59,Replications!$A:$K,MATCH(LEFT(AD$1,FIND(" ",AD$1)-1),Replications!$1:$1,0),FALSE)</f>
        <v>0.1666</v>
      </c>
      <c r="AE59" s="6">
        <f>VLOOKUP($A59,Replications!$A:$K,MATCH(LEFT(AE$1,FIND(" ",AE$1)-1),Replications!$1:$1,0),FALSE)</f>
        <v>8.6999999999999994E-2</v>
      </c>
      <c r="AF59" s="6">
        <f>VLOOKUP($A59,Replications!$A:$K,MATCH(LEFT(AF$1,FIND(" ",AF$1)-1),Replications!$1:$1,0),FALSE)</f>
        <v>0.12139999999999999</v>
      </c>
      <c r="AG59" s="6">
        <f>VLOOKUP($A59,Replications!$A:$K,MATCH(LEFT(AG$1,FIND(" ",AG$1)-1),Replications!$1:$1,0),FALSE)</f>
        <v>0.1729</v>
      </c>
      <c r="AH59" s="6">
        <f>VLOOKUP($A59,Replications!$A:$K,MATCH(Funds!AH$1,Replications!$1:$1,0),FALSE)</f>
        <v>9.5299999999999996E-2</v>
      </c>
      <c r="AI59" s="6">
        <f>VLOOKUP($A59,Replications!$A:$K,MATCH(LEFT(AI$1,FIND(" ",AI$1)-1),Replications!$1:$1,0),FALSE)</f>
        <v>0.14032857142857141</v>
      </c>
      <c r="AJ59" s="6">
        <f>VLOOKUP($A59,'Activist Funds'!$A:$Z,MATCH(LEFT(AJ$1,FIND(" ",AJ$1)-1),'Activist Funds'!$1:$1,0),FALSE)</f>
        <v>-9.9999997470000005E-5</v>
      </c>
      <c r="AK59" s="6">
        <f>VLOOKUP($A59,'Activist Funds'!$A:$Z,MATCH(LEFT(AK$1,FIND(" ",AK$1)-1),'Activist Funds'!$1:$1,0),FALSE)</f>
        <v>6.1199999999999997E-2</v>
      </c>
      <c r="AL59" s="6">
        <f>VLOOKUP($A59,'Activist Funds'!$A:$Z,MATCH(LEFT(AL$1,FIND(" ",AL$1)-1),'Activist Funds'!$1:$1,0),FALSE)</f>
        <v>7.2599999999999998E-2</v>
      </c>
      <c r="AM59" s="6">
        <f>VLOOKUP($A59,'Activist Funds'!$A:$Z,MATCH(LEFT(AM$1,FIND(" ",AM$1)-1),'Activist Funds'!$1:$1,0),FALSE)</f>
        <v>-2.0799999999999999E-2</v>
      </c>
      <c r="AN59" s="6">
        <f>VLOOKUP($A59,'Activist Funds'!$A:$Z,MATCH(LEFT(AN$1,FIND(" ",AN$1)-1),'Activist Funds'!$1:$1,0),FALSE)</f>
        <v>2.6499999999999999E-2</v>
      </c>
      <c r="AO59" s="6">
        <f>VLOOKUP($A59,'Activist Funds'!$A:$Z,MATCH(LEFT(AO$1,FIND(" ",AO$1)-1),'Activist Funds'!$1:$1,0),FALSE)</f>
        <v>8.1083000000000002E-2</v>
      </c>
      <c r="AP59" s="6">
        <f>VLOOKUP($A59,'Activist Funds'!$A:$Z,MATCH(LEFT(AP$1,FIND(" ",AP$1)-1),'Activist Funds'!$1:$1,0),FALSE)</f>
        <v>5.7000000000000002E-3</v>
      </c>
      <c r="AQ59" s="6">
        <f t="shared" si="1"/>
        <v>-0.15909999999747002</v>
      </c>
      <c r="AR59" s="6">
        <f t="shared" si="2"/>
        <v>-9.5299999999999996E-2</v>
      </c>
      <c r="AS59" s="6">
        <f t="shared" si="3"/>
        <v>-4.6300000000000008E-2</v>
      </c>
      <c r="AT59" s="6">
        <f t="shared" si="4"/>
        <v>-0.18740000000000001</v>
      </c>
      <c r="AU59" s="6">
        <f t="shared" si="5"/>
        <v>-6.0499999999999998E-2</v>
      </c>
      <c r="AV59" s="6">
        <f t="shared" si="6"/>
        <v>-4.0316999999999992E-2</v>
      </c>
      <c r="AW59" s="6">
        <f t="shared" si="6"/>
        <v>-0.16719999999999999</v>
      </c>
      <c r="AX59" s="6" t="str">
        <f>VLOOKUP($A59,Replications!$A:$KK,MATCH(LEFT(AX$1,FIND(" ",AX$1)-1),Replications!$1:$1,0),FALSE)</f>
        <v>NA</v>
      </c>
      <c r="AY59" s="6" t="e">
        <f>VLOOKUP($A59,'New Manager'!$A:$Y,MATCH(Funds!AY$1,'New Manager'!$1:$1,0),FALSE)</f>
        <v>#N/A</v>
      </c>
      <c r="AZ59" s="6" t="e">
        <f t="shared" si="7"/>
        <v>#N/A</v>
      </c>
      <c r="BA59" s="6">
        <f>VLOOKUP($A59,'[1]Formated Data'!$A:$ZZ,MATCH(BA$1,'[1]Formated Data'!$1:$1,0),FALSE)</f>
        <v>1.9300000000000001E-2</v>
      </c>
      <c r="BB59" s="6">
        <f>VLOOKUP($A59,'[1]Formated Data'!$A:$ZZ,MATCH(BB$1,'[1]Formated Data'!$1:$1,0),FALSE)</f>
        <v>3.5400000000000001E-2</v>
      </c>
      <c r="BC59" s="6">
        <f>VLOOKUP($A59,'[1]Formated Data'!$A:$ZZ,MATCH(BC$1,'[1]Formated Data'!$1:$1,0),FALSE)</f>
        <v>1.32E-2</v>
      </c>
      <c r="BD59" s="6">
        <f>VLOOKUP($A59,'[1]Formated Data'!$A:$ZZ,MATCH(BD$1,'[1]Formated Data'!$1:$1,0),FALSE)</f>
        <v>7.2999999999999995E-2</v>
      </c>
      <c r="BE59" s="6">
        <f>VLOOKUP($A59,'[1]Formated Data'!$A:$ZZ,MATCH(BE$1,'[1]Formated Data'!$1:$1,0),FALSE)</f>
        <v>-6.4999999999999997E-3</v>
      </c>
      <c r="BF59" s="6">
        <f>VLOOKUP($A59,'[1]Formated Data'!$A:$ZZ,MATCH(BF$1,'[1]Formated Data'!$1:$1,0),FALSE)</f>
        <v>5.0000000000000001E-3</v>
      </c>
      <c r="BG59" s="6">
        <f>VLOOKUP($A59,'[1]Formated Data'!$A:$ZZ,MATCH(BG$1,'[1]Formated Data'!$1:$1,0),FALSE)</f>
        <v>0.14929999999999999</v>
      </c>
      <c r="BH59" s="6">
        <f>VLOOKUP($A59,'[1]Formated Data'!$A:$ZZ,MATCH(BH$1,'[1]Formated Data'!$1:$1,0),FALSE)</f>
        <v>1.9E-2</v>
      </c>
      <c r="BI59" s="6">
        <f>VLOOKUP($A59,'[1]Formated Data'!$A:$ZZ,MATCH(BI$1,'[1]Formated Data'!$1:$1,0),FALSE)</f>
        <v>8.3000000000000001E-3</v>
      </c>
      <c r="BJ59" s="6">
        <f>VLOOKUP($A59,'[1]Formated Data'!$A:$ZZ,MATCH(BJ$1,'[1]Formated Data'!$1:$1,0),FALSE)</f>
        <v>9.6600000000000005E-2</v>
      </c>
      <c r="BK59" s="6">
        <f>VLOOKUP($A59,'[1]Formated Data'!$A:$ZZ,MATCH(BK$1,'[1]Formated Data'!$1:$1,0),FALSE)</f>
        <v>1.6500000000000001E-2</v>
      </c>
      <c r="BL59" s="6">
        <f>VLOOKUP($A59,'[1]Formated Data'!$A:$ZZ,MATCH(BL$1,'[1]Formated Data'!$1:$1,0),FALSE)</f>
        <v>3.4000000000000002E-2</v>
      </c>
      <c r="BM59" s="6">
        <f>VLOOKUP($A59,'[1]Formated Data'!$A:$ZZ,MATCH(BM$1,'[1]Formated Data'!$1:$1,0),FALSE)</f>
        <v>1.03E-2</v>
      </c>
      <c r="BN59" s="6">
        <f>VLOOKUP($A59,'[1]Formated Data'!$A:$ZZ,MATCH(BN$1,'[1]Formated Data'!$1:$1,0),FALSE)</f>
        <v>5.3999999999999999E-2</v>
      </c>
      <c r="BO59" s="6">
        <f>VLOOKUP($A59,'[1]Formated Data'!$A:$ZZ,MATCH(BO$1,'[1]Formated Data'!$1:$1,0),FALSE)</f>
        <v>6.1199999999999997E-2</v>
      </c>
      <c r="BP59" s="6">
        <f>VLOOKUP($A59,'[1]Formated Data'!$A:$ZZ,MATCH(BP$1,'[1]Formated Data'!$1:$1,0),FALSE)</f>
        <v>-8.9999999999999998E-4</v>
      </c>
      <c r="BQ59" s="6">
        <f>VLOOKUP($A59,'[1]Formated Data'!$A:$ZZ,MATCH(BQ$1,'[1]Formated Data'!$1:$1,0),FALSE)</f>
        <v>5.3800000000000001E-2</v>
      </c>
      <c r="BR59" s="6">
        <f>VLOOKUP($A59,'[1]Formated Data'!$A:$ZZ,MATCH(BR$1,'[1]Formated Data'!$1:$1,0),FALSE)</f>
        <v>-1.78E-2</v>
      </c>
      <c r="BS59" s="6">
        <f>VLOOKUP($A59,'[1]Formated Data'!$A:$ZZ,MATCH(BS$1,'[1]Formated Data'!$1:$1,0),FALSE)</f>
        <v>-3.0099999999999998E-2</v>
      </c>
      <c r="BT59" s="6">
        <f>VLOOKUP($A59,'[1]Formated Data'!$A:$ZZ,MATCH(BT$1,'[1]Formated Data'!$1:$1,0),FALSE)</f>
        <v>7.1999999999999998E-3</v>
      </c>
      <c r="BU59" s="6">
        <f>VLOOKUP($A59,'[1]Formated Data'!$A:$ZZ,MATCH(BU$1,'[1]Formated Data'!$1:$1,0),FALSE)</f>
        <v>1.1900000000000001E-2</v>
      </c>
      <c r="BV59" s="6">
        <f>VLOOKUP($A59,'[1]Formated Data'!$A:$ZZ,MATCH(BV$1,'[1]Formated Data'!$1:$1,0),FALSE)</f>
        <v>1.9300000000000001E-2</v>
      </c>
      <c r="BW59" s="6" t="e">
        <f>VLOOKUP($A59,'New Manager'!$A:$B,MATCH(Funds!BW$1,'New Manager'!$1:$1,0),FALSE)</f>
        <v>#N/A</v>
      </c>
      <c r="BX59" s="6">
        <f t="shared" si="8"/>
        <v>0.12567499999999998</v>
      </c>
      <c r="BY59" s="6">
        <f t="shared" si="9"/>
        <v>4.8591500000000003E-2</v>
      </c>
      <c r="BZ59" s="6">
        <f>VLOOKUP($A59,Strategy3!$A:$Z,MATCH(Funds!BZ$1,Strategy3!$1:$1,0),FALSE)</f>
        <v>0.12620000000000001</v>
      </c>
    </row>
    <row r="60" spans="1:78" x14ac:dyDescent="0.25">
      <c r="A60" s="4">
        <f t="shared" si="10"/>
        <v>39903</v>
      </c>
      <c r="D60" s="6">
        <f>VLOOKUP($A60,'Current Portfolio'!$A:$AR,MATCH(Funds!D$1,'Current Portfolio'!$1:$1,0),FALSE)</f>
        <v>8.6999999999999994E-3</v>
      </c>
      <c r="E60" s="6">
        <f>VLOOKUP($A60,'Current Portfolio'!$A:$AR,MATCH(Funds!E$1,'Current Portfolio'!$1:$1,0),FALSE)</f>
        <v>2.0999999999999999E-3</v>
      </c>
      <c r="F60" s="6">
        <f>VLOOKUP($A60,'Current Portfolio'!$A:$AR,MATCH(Funds!F$1,'Current Portfolio'!$1:$1,0),FALSE)</f>
        <v>8.8000000000000005E-3</v>
      </c>
      <c r="G60" s="6">
        <f>VLOOKUP($A60,'Current Portfolio'!$A:$AR,MATCH(Funds!G$1,'Current Portfolio'!$1:$1,0),FALSE)</f>
        <v>1.6899999999999998E-2</v>
      </c>
      <c r="H60" s="6">
        <f>VLOOKUP($A60,'Current Portfolio'!$A:$AR,MATCH(Funds!H$1,'Current Portfolio'!$1:$1,0),FALSE)</f>
        <v>1.18E-2</v>
      </c>
      <c r="I60" s="6">
        <f>VLOOKUP($A60,'Current Portfolio'!$A:$AR,MATCH(Funds!I$1,'Current Portfolio'!$1:$1,0),FALSE)</f>
        <v>6.4000000000000001E-2</v>
      </c>
      <c r="J60" s="6">
        <f>VLOOKUP($A60,'Current Portfolio'!$A:$AR,MATCH(Funds!J$1,'Current Portfolio'!$1:$1,0),FALSE)</f>
        <v>5.6999999999999993E-3</v>
      </c>
      <c r="K60" s="6">
        <f>VLOOKUP($A60,'Current Portfolio'!$A:$AR,MATCH(Funds!K$1,'Current Portfolio'!$1:$1,0),FALSE)</f>
        <v>-4.7999999999999996E-3</v>
      </c>
      <c r="L60" s="6">
        <f>VLOOKUP($A60,'Current Portfolio'!$A:$AR,MATCH(Funds!L$1,'Current Portfolio'!$1:$1,0),FALSE)</f>
        <v>6.4000000000000003E-3</v>
      </c>
      <c r="M60" s="6">
        <f>VLOOKUP($A60,'Current Portfolio'!$A:$AR,MATCH(Funds!M$1,'Current Portfolio'!$1:$1,0),FALSE)</f>
        <v>7.4999999999999997E-3</v>
      </c>
      <c r="N60" s="6">
        <f>VLOOKUP($A60,'Current Portfolio'!$A:$AR,MATCH(Funds!N$1,'Current Portfolio'!$1:$1,0),FALSE)</f>
        <v>4.8999999999999998E-3</v>
      </c>
      <c r="O60" s="6">
        <f>VLOOKUP($A60,'Current Portfolio'!$A:$AR,MATCH(Funds!O$1,'Current Portfolio'!$1:$1,0),FALSE)</f>
        <v>1.9E-2</v>
      </c>
      <c r="P60" s="6">
        <f>VLOOKUP($A60,'Current Portfolio'!$A:$AR,MATCH(Funds!P$1,'Current Portfolio'!$1:$1,0),FALSE)</f>
        <v>2.98E-2</v>
      </c>
      <c r="Q60" s="6">
        <f>VLOOKUP($A60,'Current Portfolio'!$A:$AR,MATCH(Funds!Q$1,'Current Portfolio'!$1:$1,0),FALSE)</f>
        <v>7.7300000000000008E-2</v>
      </c>
      <c r="R60" s="6">
        <f>VLOOKUP($A60,'Current Portfolio'!$A:$AR,MATCH(Funds!R$1,'Current Portfolio'!$1:$1,0),FALSE)</f>
        <v>-1.6399999999999998E-2</v>
      </c>
      <c r="S60" s="6">
        <f>VLOOKUP($A60,'Current Portfolio'!$A:$AR,MATCH(Funds!S$1,'Current Portfolio'!$1:$1,0),FALSE)</f>
        <v>-7.000000000000001E-4</v>
      </c>
      <c r="T60" s="6">
        <f>VLOOKUP($A60,'Current Portfolio'!$A:$AR,MATCH(Funds!T$1,'Current Portfolio'!$1:$1,0),FALSE)</f>
        <v>0.01</v>
      </c>
      <c r="U60" s="6">
        <f>VLOOKUP($A60,'Current Portfolio'!$A:$AR,MATCH(Funds!U$1,'Current Portfolio'!$1:$1,0),FALSE)</f>
        <v>3.3000000000000002E-2</v>
      </c>
      <c r="V60" s="6">
        <f>VLOOKUP($A60,'Current Portfolio'!$A:$AR,MATCH(Funds!V$1,'Current Portfolio'!$1:$1,0),FALSE)</f>
        <v>1.1200000000000002E-2</v>
      </c>
      <c r="W60" s="6">
        <f>VLOOKUP($A60,'Current Portfolio'!$A:$AR,MATCH(Funds!W$1,'Current Portfolio'!$1:$1,0),FALSE)</f>
        <v>-3.3399999999999999E-2</v>
      </c>
      <c r="X60" s="6">
        <f>VLOOKUP($A60,'Current Portfolio'!$A:$AR,MATCH(Funds!X$1,'Current Portfolio'!$1:$1,0),FALSE)</f>
        <v>4.1999999999999997E-3</v>
      </c>
      <c r="Y60" s="6">
        <f>VLOOKUP(A60,[2]Returns!$A:$B,2,FALSE)</f>
        <v>6.9599999999999995E-2</v>
      </c>
      <c r="Z60" s="6">
        <f>VLOOKUP($A60,[2]Returns!$A:$J,9,FALSE)/100</f>
        <v>7.4200000000000002E-2</v>
      </c>
      <c r="AA60" s="6">
        <f>VLOOKUP($A60,Replications!$A:$K,MATCH(LEFT(AA$1,FIND(" ",AA$1)-1),Replications!$1:$1,0),FALSE)</f>
        <v>9.5299999999999996E-2</v>
      </c>
      <c r="AB60" s="6">
        <f>VLOOKUP($A60,Replications!$A:$K,MATCH(LEFT(AB$1,FIND(" ",AB$1)-1),Replications!$1:$1,0),FALSE)</f>
        <v>0.1237</v>
      </c>
      <c r="AC60" s="6">
        <f>VLOOKUP($A60,Replications!$A:$K,MATCH(LEFT(AC$1,FIND(" ",AC$1)-1),Replications!$1:$1,0),FALSE)</f>
        <v>9.2999999999999999E-2</v>
      </c>
      <c r="AD60" s="6">
        <f>VLOOKUP($A60,Replications!$A:$K,MATCH(LEFT(AD$1,FIND(" ",AD$1)-1),Replications!$1:$1,0),FALSE)</f>
        <v>1.37E-2</v>
      </c>
      <c r="AE60" s="6">
        <f>VLOOKUP($A60,Replications!$A:$K,MATCH(LEFT(AE$1,FIND(" ",AE$1)-1),Replications!$1:$1,0),FALSE)</f>
        <v>5.1400000000000001E-2</v>
      </c>
      <c r="AF60" s="6">
        <f>VLOOKUP($A60,Replications!$A:$K,MATCH(LEFT(AF$1,FIND(" ",AF$1)-1),Replications!$1:$1,0),FALSE)</f>
        <v>4.4299999999999999E-2</v>
      </c>
      <c r="AG60" s="6">
        <f>VLOOKUP($A60,Replications!$A:$K,MATCH(LEFT(AG$1,FIND(" ",AG$1)-1),Replications!$1:$1,0),FALSE)</f>
        <v>9.2200000000000004E-2</v>
      </c>
      <c r="AH60" s="6">
        <f>VLOOKUP($A60,Replications!$A:$K,MATCH(Funds!AH$1,Replications!$1:$1,0),FALSE)</f>
        <v>8.7599999999999997E-2</v>
      </c>
      <c r="AI60" s="6">
        <f>VLOOKUP($A60,Replications!$A:$K,MATCH(LEFT(AI$1,FIND(" ",AI$1)-1),Replications!$1:$1,0),FALSE)</f>
        <v>7.3371428571428574E-2</v>
      </c>
      <c r="AJ60" s="6">
        <f>VLOOKUP($A60,'Activist Funds'!$A:$Z,MATCH(LEFT(AJ$1,FIND(" ",AJ$1)-1),'Activist Funds'!$1:$1,0),FALSE)</f>
        <v>1.470000017434E-2</v>
      </c>
      <c r="AK60" s="6">
        <f>VLOOKUP($A60,'Activist Funds'!$A:$Z,MATCH(LEFT(AK$1,FIND(" ",AK$1)-1),'Activist Funds'!$1:$1,0),FALSE)</f>
        <v>7.7299999999999994E-2</v>
      </c>
      <c r="AL60" s="6">
        <f>VLOOKUP($A60,'Activist Funds'!$A:$Z,MATCH(LEFT(AL$1,FIND(" ",AL$1)-1),'Activist Funds'!$1:$1,0),FALSE)</f>
        <v>9.0300000000000005E-2</v>
      </c>
      <c r="AM60" s="6">
        <f>VLOOKUP($A60,'Activist Funds'!$A:$Z,MATCH(LEFT(AM$1,FIND(" ",AM$1)-1),'Activist Funds'!$1:$1,0),FALSE)</f>
        <v>-1.4E-2</v>
      </c>
      <c r="AN60" s="6">
        <f>VLOOKUP($A60,'Activist Funds'!$A:$Z,MATCH(LEFT(AN$1,FIND(" ",AN$1)-1),'Activist Funds'!$1:$1,0),FALSE)</f>
        <v>4.5100000000000001E-2</v>
      </c>
      <c r="AO60" s="6">
        <f>VLOOKUP($A60,'Activist Funds'!$A:$Z,MATCH(LEFT(AO$1,FIND(" ",AO$1)-1),'Activist Funds'!$1:$1,0),FALSE)</f>
        <v>2.8142E-2</v>
      </c>
      <c r="AP60" s="6">
        <f>VLOOKUP($A60,'Activist Funds'!$A:$Z,MATCH(LEFT(AP$1,FIND(" ",AP$1)-1),'Activist Funds'!$1:$1,0),FALSE)</f>
        <v>3.8E-3</v>
      </c>
      <c r="AQ60" s="6">
        <f t="shared" si="1"/>
        <v>-8.059999982565999E-2</v>
      </c>
      <c r="AR60" s="6">
        <f t="shared" si="2"/>
        <v>-4.6400000000000011E-2</v>
      </c>
      <c r="AS60" s="6">
        <f t="shared" si="3"/>
        <v>-2.6999999999999941E-3</v>
      </c>
      <c r="AT60" s="6">
        <f t="shared" si="4"/>
        <v>-2.7700000000000002E-2</v>
      </c>
      <c r="AU60" s="6">
        <f t="shared" si="5"/>
        <v>-6.3E-3</v>
      </c>
      <c r="AV60" s="6">
        <f t="shared" si="6"/>
        <v>-1.6157999999999999E-2</v>
      </c>
      <c r="AW60" s="6">
        <f t="shared" si="6"/>
        <v>-8.8400000000000006E-2</v>
      </c>
      <c r="AX60" s="6" t="str">
        <f>VLOOKUP($A60,Replications!$A:$KK,MATCH(LEFT(AX$1,FIND(" ",AX$1)-1),Replications!$1:$1,0),FALSE)</f>
        <v>NA</v>
      </c>
      <c r="AY60" s="6" t="e">
        <f>VLOOKUP($A60,'New Manager'!$A:$Y,MATCH(Funds!AY$1,'New Manager'!$1:$1,0),FALSE)</f>
        <v>#N/A</v>
      </c>
      <c r="AZ60" s="6" t="e">
        <f t="shared" si="7"/>
        <v>#N/A</v>
      </c>
      <c r="BA60" s="6">
        <f>VLOOKUP($A60,'[1]Formated Data'!$A:$ZZ,MATCH(BA$1,'[1]Formated Data'!$1:$1,0),FALSE)</f>
        <v>-4.7999999999999996E-3</v>
      </c>
      <c r="BB60" s="6">
        <f>VLOOKUP($A60,'[1]Formated Data'!$A:$ZZ,MATCH(BB$1,'[1]Formated Data'!$1:$1,0),FALSE)</f>
        <v>1.6899999999999998E-2</v>
      </c>
      <c r="BC60" s="6">
        <f>VLOOKUP($A60,'[1]Formated Data'!$A:$ZZ,MATCH(BC$1,'[1]Formated Data'!$1:$1,0),FALSE)</f>
        <v>4.1999999999999997E-3</v>
      </c>
      <c r="BD60" s="6">
        <f>VLOOKUP($A60,'[1]Formated Data'!$A:$ZZ,MATCH(BD$1,'[1]Formated Data'!$1:$1,0),FALSE)</f>
        <v>7.4999999999999997E-3</v>
      </c>
      <c r="BE60" s="6">
        <f>VLOOKUP($A60,'[1]Formated Data'!$A:$ZZ,MATCH(BE$1,'[1]Formated Data'!$1:$1,0),FALSE)</f>
        <v>1.12E-2</v>
      </c>
      <c r="BF60" s="6">
        <f>VLOOKUP($A60,'[1]Formated Data'!$A:$ZZ,MATCH(BF$1,'[1]Formated Data'!$1:$1,0),FALSE)</f>
        <v>-6.9999999999999999E-4</v>
      </c>
      <c r="BG60" s="6">
        <f>VLOOKUP($A60,'[1]Formated Data'!$A:$ZZ,MATCH(BG$1,'[1]Formated Data'!$1:$1,0),FALSE)</f>
        <v>3.3000000000000002E-2</v>
      </c>
      <c r="BH60" s="6">
        <f>VLOOKUP($A60,'[1]Formated Data'!$A:$ZZ,MATCH(BH$1,'[1]Formated Data'!$1:$1,0),FALSE)</f>
        <v>0.01</v>
      </c>
      <c r="BI60" s="6">
        <f>VLOOKUP($A60,'[1]Formated Data'!$A:$ZZ,MATCH(BI$1,'[1]Formated Data'!$1:$1,0),FALSE)</f>
        <v>-3.3399999999999999E-2</v>
      </c>
      <c r="BJ60" s="6">
        <f>VLOOKUP($A60,'[1]Formated Data'!$A:$ZZ,MATCH(BJ$1,'[1]Formated Data'!$1:$1,0),FALSE)</f>
        <v>2.98E-2</v>
      </c>
      <c r="BK60" s="6">
        <f>VLOOKUP($A60,'[1]Formated Data'!$A:$ZZ,MATCH(BK$1,'[1]Formated Data'!$1:$1,0),FALSE)</f>
        <v>4.8999999999999998E-3</v>
      </c>
      <c r="BL60" s="6">
        <f>VLOOKUP($A60,'[1]Formated Data'!$A:$ZZ,MATCH(BL$1,'[1]Formated Data'!$1:$1,0),FALSE)</f>
        <v>1.9E-2</v>
      </c>
      <c r="BM60" s="6">
        <f>VLOOKUP($A60,'[1]Formated Data'!$A:$ZZ,MATCH(BM$1,'[1]Formated Data'!$1:$1,0),FALSE)</f>
        <v>2.0999999999999999E-3</v>
      </c>
      <c r="BN60" s="6">
        <f>VLOOKUP($A60,'[1]Formated Data'!$A:$ZZ,MATCH(BN$1,'[1]Formated Data'!$1:$1,0),FALSE)</f>
        <v>8.6999999999999994E-3</v>
      </c>
      <c r="BO60" s="6">
        <f>VLOOKUP($A60,'[1]Formated Data'!$A:$ZZ,MATCH(BO$1,'[1]Formated Data'!$1:$1,0),FALSE)</f>
        <v>7.7299999999999994E-2</v>
      </c>
      <c r="BP60" s="6">
        <f>VLOOKUP($A60,'[1]Formated Data'!$A:$ZZ,MATCH(BP$1,'[1]Formated Data'!$1:$1,0),FALSE)</f>
        <v>1.0999999999999999E-2</v>
      </c>
      <c r="BQ60" s="6">
        <f>VLOOKUP($A60,'[1]Formated Data'!$A:$ZZ,MATCH(BQ$1,'[1]Formated Data'!$1:$1,0),FALSE)</f>
        <v>6.4000000000000001E-2</v>
      </c>
      <c r="BR60" s="6">
        <f>VLOOKUP($A60,'[1]Formated Data'!$A:$ZZ,MATCH(BR$1,'[1]Formated Data'!$1:$1,0),FALSE)</f>
        <v>1.0999999999999999E-2</v>
      </c>
      <c r="BS60" s="6">
        <f>VLOOKUP($A60,'[1]Formated Data'!$A:$ZZ,MATCH(BS$1,'[1]Formated Data'!$1:$1,0),FALSE)</f>
        <v>-1.6400000000000001E-2</v>
      </c>
      <c r="BT60" s="6">
        <f>VLOOKUP($A60,'[1]Formated Data'!$A:$ZZ,MATCH(BT$1,'[1]Formated Data'!$1:$1,0),FALSE)</f>
        <v>6.4000000000000003E-3</v>
      </c>
      <c r="BU60" s="6">
        <f>VLOOKUP($A60,'[1]Formated Data'!$A:$ZZ,MATCH(BU$1,'[1]Formated Data'!$1:$1,0),FALSE)</f>
        <v>6.3E-3</v>
      </c>
      <c r="BV60" s="6">
        <f>VLOOKUP($A60,'[1]Formated Data'!$A:$ZZ,MATCH(BV$1,'[1]Formated Data'!$1:$1,0),FALSE)</f>
        <v>1.2699999999999999E-2</v>
      </c>
      <c r="BW60" s="6" t="e">
        <f>VLOOKUP($A60,'New Manager'!$A:$B,MATCH(Funds!BW$1,'New Manager'!$1:$1,0),FALSE)</f>
        <v>#N/A</v>
      </c>
      <c r="BX60" s="6">
        <f t="shared" si="8"/>
        <v>5.8050000000000004E-2</v>
      </c>
      <c r="BY60" s="6">
        <f t="shared" si="9"/>
        <v>2.6296E-2</v>
      </c>
      <c r="BZ60" s="6">
        <f>VLOOKUP($A60,Strategy3!$A:$Z,MATCH(Funds!BZ$1,Strategy3!$1:$1,0),FALSE)</f>
        <v>5.8000000000000003E-2</v>
      </c>
    </row>
    <row r="61" spans="1:78" x14ac:dyDescent="0.25">
      <c r="A61" s="4">
        <f t="shared" si="10"/>
        <v>39872</v>
      </c>
      <c r="D61" s="6">
        <f>VLOOKUP($A61,'Current Portfolio'!$A:$AR,MATCH(Funds!D$1,'Current Portfolio'!$1:$1,0),FALSE)</f>
        <v>-7.000000000000001E-4</v>
      </c>
      <c r="E61" s="6">
        <f>VLOOKUP($A61,'Current Portfolio'!$A:$AR,MATCH(Funds!E$1,'Current Portfolio'!$1:$1,0),FALSE)</f>
        <v>2.0999999999999999E-3</v>
      </c>
      <c r="F61" s="6">
        <f>VLOOKUP($A61,'Current Portfolio'!$A:$AR,MATCH(Funds!F$1,'Current Portfolio'!$1:$1,0),FALSE)</f>
        <v>3.4999999999999996E-3</v>
      </c>
      <c r="G61" s="6">
        <f>VLOOKUP($A61,'Current Portfolio'!$A:$AR,MATCH(Funds!G$1,'Current Portfolio'!$1:$1,0),FALSE)</f>
        <v>4.0500000000000001E-2</v>
      </c>
      <c r="H61" s="6">
        <f>VLOOKUP($A61,'Current Portfolio'!$A:$AR,MATCH(Funds!H$1,'Current Portfolio'!$1:$1,0),FALSE)</f>
        <v>3.0699999999999998E-2</v>
      </c>
      <c r="I61" s="6">
        <f>VLOOKUP($A61,'Current Portfolio'!$A:$AR,MATCH(Funds!I$1,'Current Portfolio'!$1:$1,0),FALSE)</f>
        <v>1.7100000000000001E-2</v>
      </c>
      <c r="J61" s="6">
        <f>VLOOKUP($A61,'Current Portfolio'!$A:$AR,MATCH(Funds!J$1,'Current Portfolio'!$1:$1,0),FALSE)</f>
        <v>3.4999999999999996E-3</v>
      </c>
      <c r="K61" s="6">
        <f>VLOOKUP($A61,'Current Portfolio'!$A:$AR,MATCH(Funds!K$1,'Current Portfolio'!$1:$1,0),FALSE)</f>
        <v>-3.7000000000000002E-3</v>
      </c>
      <c r="L61" s="6">
        <f>VLOOKUP($A61,'Current Portfolio'!$A:$AR,MATCH(Funds!L$1,'Current Portfolio'!$1:$1,0),FALSE)</f>
        <v>2.4E-2</v>
      </c>
      <c r="M61" s="6">
        <f>VLOOKUP($A61,'Current Portfolio'!$A:$AR,MATCH(Funds!M$1,'Current Portfolio'!$1:$1,0),FALSE)</f>
        <v>1.95E-2</v>
      </c>
      <c r="N61" s="6">
        <f>VLOOKUP($A61,'Current Portfolio'!$A:$AR,MATCH(Funds!N$1,'Current Portfolio'!$1:$1,0),FALSE)</f>
        <v>-2.8000000000000004E-3</v>
      </c>
      <c r="O61" s="6">
        <f>VLOOKUP($A61,'Current Portfolio'!$A:$AR,MATCH(Funds!O$1,'Current Portfolio'!$1:$1,0),FALSE)</f>
        <v>-9.0000000000000011E-3</v>
      </c>
      <c r="P61" s="6">
        <f>VLOOKUP($A61,'Current Portfolio'!$A:$AR,MATCH(Funds!P$1,'Current Portfolio'!$1:$1,0),FALSE)</f>
        <v>-5.21E-2</v>
      </c>
      <c r="Q61" s="6">
        <f>VLOOKUP($A61,'Current Portfolio'!$A:$AR,MATCH(Funds!Q$1,'Current Portfolio'!$1:$1,0),FALSE)</f>
        <v>-2.2599999999999999E-2</v>
      </c>
      <c r="R61" s="6">
        <f>VLOOKUP($A61,'Current Portfolio'!$A:$AR,MATCH(Funds!R$1,'Current Portfolio'!$1:$1,0),FALSE)</f>
        <v>-2.0999999999999999E-3</v>
      </c>
      <c r="S61" s="6">
        <f>VLOOKUP($A61,'Current Portfolio'!$A:$AR,MATCH(Funds!S$1,'Current Portfolio'!$1:$1,0),FALSE)</f>
        <v>7.4000000000000003E-3</v>
      </c>
      <c r="T61" s="6">
        <f>VLOOKUP($A61,'Current Portfolio'!$A:$AR,MATCH(Funds!T$1,'Current Portfolio'!$1:$1,0),FALSE)</f>
        <v>1.2E-2</v>
      </c>
      <c r="U61" s="6">
        <f>VLOOKUP($A61,'Current Portfolio'!$A:$AR,MATCH(Funds!U$1,'Current Portfolio'!$1:$1,0),FALSE)</f>
        <v>-5.4000000000000003E-3</v>
      </c>
      <c r="V61" s="6">
        <f>VLOOKUP($A61,'Current Portfolio'!$A:$AR,MATCH(Funds!V$1,'Current Portfolio'!$1:$1,0),FALSE)</f>
        <v>2.3799999999999998E-2</v>
      </c>
      <c r="W61" s="6">
        <f>VLOOKUP($A61,'Current Portfolio'!$A:$AR,MATCH(Funds!W$1,'Current Portfolio'!$1:$1,0),FALSE)</f>
        <v>5.4400000000000004E-2</v>
      </c>
      <c r="X61" s="6">
        <f>VLOOKUP($A61,'Current Portfolio'!$A:$AR,MATCH(Funds!X$1,'Current Portfolio'!$1:$1,0),FALSE)</f>
        <v>7.6E-3</v>
      </c>
      <c r="Y61" s="6">
        <f>VLOOKUP(A61,[2]Returns!$A:$B,2,FALSE)</f>
        <v>-7.6999999999999999E-2</v>
      </c>
      <c r="Z61" s="6">
        <f>VLOOKUP($A61,[2]Returns!$A:$J,9,FALSE)/100</f>
        <v>-6.8499999999999991E-2</v>
      </c>
      <c r="AA61" s="6">
        <f>VLOOKUP($A61,Replications!$A:$K,MATCH(LEFT(AA$1,FIND(" ",AA$1)-1),Replications!$1:$1,0),FALSE)</f>
        <v>-5.6800000000000003E-2</v>
      </c>
      <c r="AB61" s="6">
        <f>VLOOKUP($A61,Replications!$A:$K,MATCH(LEFT(AB$1,FIND(" ",AB$1)-1),Replications!$1:$1,0),FALSE)</f>
        <v>-6.6600000000000006E-2</v>
      </c>
      <c r="AC61" s="6">
        <f>VLOOKUP($A61,Replications!$A:$K,MATCH(LEFT(AC$1,FIND(" ",AC$1)-1),Replications!$1:$1,0),FALSE)</f>
        <v>-5.96E-2</v>
      </c>
      <c r="AD61" s="6">
        <f>VLOOKUP($A61,Replications!$A:$K,MATCH(LEFT(AD$1,FIND(" ",AD$1)-1),Replications!$1:$1,0),FALSE)</f>
        <v>-1.67E-2</v>
      </c>
      <c r="AE61" s="6">
        <f>VLOOKUP($A61,Replications!$A:$K,MATCH(LEFT(AE$1,FIND(" ",AE$1)-1),Replications!$1:$1,0),FALSE)</f>
        <v>-0.14480000000000001</v>
      </c>
      <c r="AF61" s="6">
        <f>VLOOKUP($A61,Replications!$A:$K,MATCH(LEFT(AF$1,FIND(" ",AF$1)-1),Replications!$1:$1,0),FALSE)</f>
        <v>-0.14649999999999999</v>
      </c>
      <c r="AG61" s="6">
        <f>VLOOKUP($A61,Replications!$A:$K,MATCH(LEFT(AG$1,FIND(" ",AG$1)-1),Replications!$1:$1,0),FALSE)</f>
        <v>-6.4000000000000001E-2</v>
      </c>
      <c r="AH61" s="6">
        <f>VLOOKUP($A61,Replications!$A:$K,MATCH(Funds!AH$1,Replications!$1:$1,0),FALSE)</f>
        <v>-0.106</v>
      </c>
      <c r="AI61" s="6">
        <f>VLOOKUP($A61,Replications!$A:$K,MATCH(LEFT(AI$1,FIND(" ",AI$1)-1),Replications!$1:$1,0),FALSE)</f>
        <v>-7.9285714285714279E-2</v>
      </c>
      <c r="AJ61" s="6">
        <f>VLOOKUP($A61,'Activist Funds'!$A:$Z,MATCH(LEFT(AJ$1,FIND(" ",AJ$1)-1),'Activist Funds'!$1:$1,0),FALSE)</f>
        <v>-2.0000000949899998E-3</v>
      </c>
      <c r="AK61" s="6">
        <f>VLOOKUP($A61,'Activist Funds'!$A:$Z,MATCH(LEFT(AK$1,FIND(" ",AK$1)-1),'Activist Funds'!$1:$1,0),FALSE)</f>
        <v>-2.2599999999999999E-2</v>
      </c>
      <c r="AL61" s="6">
        <f>VLOOKUP($A61,'Activist Funds'!$A:$Z,MATCH(LEFT(AL$1,FIND(" ",AL$1)-1),'Activist Funds'!$1:$1,0),FALSE)</f>
        <v>-8.48E-2</v>
      </c>
      <c r="AM61" s="6">
        <f>VLOOKUP($A61,'Activist Funds'!$A:$Z,MATCH(LEFT(AM$1,FIND(" ",AM$1)-1),'Activist Funds'!$1:$1,0),FALSE)</f>
        <v>5.3E-3</v>
      </c>
      <c r="AN61" s="6">
        <f>VLOOKUP($A61,'Activist Funds'!$A:$Z,MATCH(LEFT(AN$1,FIND(" ",AN$1)-1),'Activist Funds'!$1:$1,0),FALSE)</f>
        <v>-7.5700000000000003E-2</v>
      </c>
      <c r="AO61" s="6">
        <f>VLOOKUP($A61,'Activist Funds'!$A:$Z,MATCH(LEFT(AO$1,FIND(" ",AO$1)-1),'Activist Funds'!$1:$1,0),FALSE)</f>
        <v>-0.114537</v>
      </c>
      <c r="AP61" s="6">
        <f>VLOOKUP($A61,'Activist Funds'!$A:$Z,MATCH(LEFT(AP$1,FIND(" ",AP$1)-1),'Activist Funds'!$1:$1,0),FALSE)</f>
        <v>-1.7100000000000001E-2</v>
      </c>
      <c r="AQ61" s="6">
        <f t="shared" si="1"/>
        <v>5.4799999905010006E-2</v>
      </c>
      <c r="AR61" s="6">
        <f t="shared" si="2"/>
        <v>4.4000000000000011E-2</v>
      </c>
      <c r="AS61" s="6">
        <f t="shared" si="3"/>
        <v>-2.52E-2</v>
      </c>
      <c r="AT61" s="6">
        <f t="shared" si="4"/>
        <v>2.1999999999999999E-2</v>
      </c>
      <c r="AU61" s="6">
        <f t="shared" si="5"/>
        <v>6.9100000000000009E-2</v>
      </c>
      <c r="AV61" s="6">
        <f t="shared" si="6"/>
        <v>3.1962999999999991E-2</v>
      </c>
      <c r="AW61" s="6">
        <f t="shared" si="6"/>
        <v>4.6899999999999997E-2</v>
      </c>
      <c r="AX61" s="6" t="str">
        <f>VLOOKUP($A61,Replications!$A:$KK,MATCH(LEFT(AX$1,FIND(" ",AX$1)-1),Replications!$1:$1,0),FALSE)</f>
        <v>NA</v>
      </c>
      <c r="AY61" s="6" t="e">
        <f>VLOOKUP($A61,'New Manager'!$A:$Y,MATCH(Funds!AY$1,'New Manager'!$1:$1,0),FALSE)</f>
        <v>#N/A</v>
      </c>
      <c r="AZ61" s="6" t="e">
        <f t="shared" si="7"/>
        <v>#N/A</v>
      </c>
      <c r="BA61" s="6">
        <f>VLOOKUP($A61,'[1]Formated Data'!$A:$ZZ,MATCH(BA$1,'[1]Formated Data'!$1:$1,0),FALSE)</f>
        <v>-3.7000000000000002E-3</v>
      </c>
      <c r="BB61" s="6">
        <f>VLOOKUP($A61,'[1]Formated Data'!$A:$ZZ,MATCH(BB$1,'[1]Formated Data'!$1:$1,0),FALSE)</f>
        <v>4.0500000000000001E-2</v>
      </c>
      <c r="BC61" s="6">
        <f>VLOOKUP($A61,'[1]Formated Data'!$A:$ZZ,MATCH(BC$1,'[1]Formated Data'!$1:$1,0),FALSE)</f>
        <v>7.6E-3</v>
      </c>
      <c r="BD61" s="6">
        <f>VLOOKUP($A61,'[1]Formated Data'!$A:$ZZ,MATCH(BD$1,'[1]Formated Data'!$1:$1,0),FALSE)</f>
        <v>1.95E-2</v>
      </c>
      <c r="BE61" s="6">
        <f>VLOOKUP($A61,'[1]Formated Data'!$A:$ZZ,MATCH(BE$1,'[1]Formated Data'!$1:$1,0),FALSE)</f>
        <v>2.3800000000000002E-2</v>
      </c>
      <c r="BF61" s="6">
        <f>VLOOKUP($A61,'[1]Formated Data'!$A:$ZZ,MATCH(BF$1,'[1]Formated Data'!$1:$1,0),FALSE)</f>
        <v>7.4000000000000003E-3</v>
      </c>
      <c r="BG61" s="6">
        <f>VLOOKUP($A61,'[1]Formated Data'!$A:$ZZ,MATCH(BG$1,'[1]Formated Data'!$1:$1,0),FALSE)</f>
        <v>-5.4000000000000003E-3</v>
      </c>
      <c r="BH61" s="6">
        <f>VLOOKUP($A61,'[1]Formated Data'!$A:$ZZ,MATCH(BH$1,'[1]Formated Data'!$1:$1,0),FALSE)</f>
        <v>1.2E-2</v>
      </c>
      <c r="BI61" s="6">
        <f>VLOOKUP($A61,'[1]Formated Data'!$A:$ZZ,MATCH(BI$1,'[1]Formated Data'!$1:$1,0),FALSE)</f>
        <v>5.4399999999999997E-2</v>
      </c>
      <c r="BJ61" s="6">
        <f>VLOOKUP($A61,'[1]Formated Data'!$A:$ZZ,MATCH(BJ$1,'[1]Formated Data'!$1:$1,0),FALSE)</f>
        <v>-5.21E-2</v>
      </c>
      <c r="BK61" s="6">
        <f>VLOOKUP($A61,'[1]Formated Data'!$A:$ZZ,MATCH(BK$1,'[1]Formated Data'!$1:$1,0),FALSE)</f>
        <v>-2.8E-3</v>
      </c>
      <c r="BL61" s="6">
        <f>VLOOKUP($A61,'[1]Formated Data'!$A:$ZZ,MATCH(BL$1,'[1]Formated Data'!$1:$1,0),FALSE)</f>
        <v>-8.9999999999999993E-3</v>
      </c>
      <c r="BM61" s="6">
        <f>VLOOKUP($A61,'[1]Formated Data'!$A:$ZZ,MATCH(BM$1,'[1]Formated Data'!$1:$1,0),FALSE)</f>
        <v>2.0999999999999999E-3</v>
      </c>
      <c r="BN61" s="6">
        <f>VLOOKUP($A61,'[1]Formated Data'!$A:$ZZ,MATCH(BN$1,'[1]Formated Data'!$1:$1,0),FALSE)</f>
        <v>-6.9999999999999999E-4</v>
      </c>
      <c r="BO61" s="6">
        <f>VLOOKUP($A61,'[1]Formated Data'!$A:$ZZ,MATCH(BO$1,'[1]Formated Data'!$1:$1,0),FALSE)</f>
        <v>-2.2599999999999999E-2</v>
      </c>
      <c r="BP61" s="6">
        <f>VLOOKUP($A61,'[1]Formated Data'!$A:$ZZ,MATCH(BP$1,'[1]Formated Data'!$1:$1,0),FALSE)</f>
        <v>2.76E-2</v>
      </c>
      <c r="BQ61" s="6">
        <f>VLOOKUP($A61,'[1]Formated Data'!$A:$ZZ,MATCH(BQ$1,'[1]Formated Data'!$1:$1,0),FALSE)</f>
        <v>1.7100000000000001E-2</v>
      </c>
      <c r="BR61" s="6">
        <f>VLOOKUP($A61,'[1]Formated Data'!$A:$ZZ,MATCH(BR$1,'[1]Formated Data'!$1:$1,0),FALSE)</f>
        <v>1.0999999999999999E-2</v>
      </c>
      <c r="BS61" s="6">
        <f>VLOOKUP($A61,'[1]Formated Data'!$A:$ZZ,MATCH(BS$1,'[1]Formated Data'!$1:$1,0),FALSE)</f>
        <v>-2.0999999999999999E-3</v>
      </c>
      <c r="BT61" s="6">
        <f>VLOOKUP($A61,'[1]Formated Data'!$A:$ZZ,MATCH(BT$1,'[1]Formated Data'!$1:$1,0),FALSE)</f>
        <v>2.4E-2</v>
      </c>
      <c r="BU61" s="6">
        <f>VLOOKUP($A61,'[1]Formated Data'!$A:$ZZ,MATCH(BU$1,'[1]Formated Data'!$1:$1,0),FALSE)</f>
        <v>4.4000000000000003E-3</v>
      </c>
      <c r="BV61" s="6">
        <f>VLOOKUP($A61,'[1]Formated Data'!$A:$ZZ,MATCH(BV$1,'[1]Formated Data'!$1:$1,0),FALSE)</f>
        <v>7.1999999999999998E-3</v>
      </c>
      <c r="BW61" s="6" t="e">
        <f>VLOOKUP($A61,'New Manager'!$A:$B,MATCH(Funds!BW$1,'New Manager'!$1:$1,0),FALSE)</f>
        <v>#N/A</v>
      </c>
      <c r="BX61" s="6">
        <f t="shared" si="8"/>
        <v>-0.12545000000000001</v>
      </c>
      <c r="BY61" s="6">
        <f t="shared" si="9"/>
        <v>-8.0468499999999998E-2</v>
      </c>
      <c r="BZ61" s="6">
        <f>VLOOKUP($A61,Strategy3!$A:$Z,MATCH(Funds!BZ$1,Strategy3!$1:$1,0),FALSE)</f>
        <v>-0.12620000000000001</v>
      </c>
    </row>
    <row r="62" spans="1:78" x14ac:dyDescent="0.25">
      <c r="A62" s="4">
        <f t="shared" si="10"/>
        <v>39844</v>
      </c>
      <c r="D62" s="6">
        <f>VLOOKUP($A62,'Current Portfolio'!$A:$AR,MATCH(Funds!D$1,'Current Portfolio'!$1:$1,0),FALSE)</f>
        <v>-2.0000000000000001E-4</v>
      </c>
      <c r="E62" s="6">
        <f>VLOOKUP($A62,'Current Portfolio'!$A:$AR,MATCH(Funds!E$1,'Current Portfolio'!$1:$1,0),FALSE)</f>
        <v>3.4200000000000001E-2</v>
      </c>
      <c r="F62" s="6">
        <f>VLOOKUP($A62,'Current Portfolio'!$A:$AR,MATCH(Funds!F$1,'Current Portfolio'!$1:$1,0),FALSE)</f>
        <v>3.0899999999999997E-2</v>
      </c>
      <c r="G62" s="6">
        <f>VLOOKUP($A62,'Current Portfolio'!$A:$AR,MATCH(Funds!G$1,'Current Portfolio'!$1:$1,0),FALSE)</f>
        <v>1.15E-2</v>
      </c>
      <c r="H62" s="6">
        <f>VLOOKUP($A62,'Current Portfolio'!$A:$AR,MATCH(Funds!H$1,'Current Portfolio'!$1:$1,0),FALSE)</f>
        <v>5.1100000000000007E-2</v>
      </c>
      <c r="I62" s="6">
        <f>VLOOKUP($A62,'Current Portfolio'!$A:$AR,MATCH(Funds!I$1,'Current Portfolio'!$1:$1,0),FALSE)</f>
        <v>5.9699999999999996E-2</v>
      </c>
      <c r="J62" s="6">
        <f>VLOOKUP($A62,'Current Portfolio'!$A:$AR,MATCH(Funds!J$1,'Current Portfolio'!$1:$1,0),FALSE)</f>
        <v>4.3E-3</v>
      </c>
      <c r="K62" s="6">
        <f>VLOOKUP($A62,'Current Portfolio'!$A:$AR,MATCH(Funds!K$1,'Current Portfolio'!$1:$1,0),FALSE)</f>
        <v>1.9099999999999999E-2</v>
      </c>
      <c r="L62" s="6">
        <f>VLOOKUP($A62,'Current Portfolio'!$A:$AR,MATCH(Funds!L$1,'Current Portfolio'!$1:$1,0),FALSE)</f>
        <v>1.1399999999999999E-2</v>
      </c>
      <c r="M62" s="6">
        <f>VLOOKUP($A62,'Current Portfolio'!$A:$AR,MATCH(Funds!M$1,'Current Portfolio'!$1:$1,0),FALSE)</f>
        <v>3.56E-2</v>
      </c>
      <c r="N62" s="6">
        <f>VLOOKUP($A62,'Current Portfolio'!$A:$AR,MATCH(Funds!N$1,'Current Portfolio'!$1:$1,0),FALSE)</f>
        <v>1.41E-2</v>
      </c>
      <c r="O62" s="6">
        <f>VLOOKUP($A62,'Current Portfolio'!$A:$AR,MATCH(Funds!O$1,'Current Portfolio'!$1:$1,0),FALSE)</f>
        <v>2.7000000000000003E-2</v>
      </c>
      <c r="P62" s="6">
        <f>VLOOKUP($A62,'Current Portfolio'!$A:$AR,MATCH(Funds!P$1,'Current Portfolio'!$1:$1,0),FALSE)</f>
        <v>1.04E-2</v>
      </c>
      <c r="Q62" s="6">
        <f>VLOOKUP($A62,'Current Portfolio'!$A:$AR,MATCH(Funds!Q$1,'Current Portfolio'!$1:$1,0),FALSE)</f>
        <v>-2.0299999999999999E-2</v>
      </c>
      <c r="R62" s="6">
        <f>VLOOKUP($A62,'Current Portfolio'!$A:$AR,MATCH(Funds!R$1,'Current Portfolio'!$1:$1,0),FALSE)</f>
        <v>9.8999999999999991E-3</v>
      </c>
      <c r="S62" s="6">
        <f>VLOOKUP($A62,'Current Portfolio'!$A:$AR,MATCH(Funds!S$1,'Current Portfolio'!$1:$1,0),FALSE)</f>
        <v>2.0499999999999997E-2</v>
      </c>
      <c r="T62" s="6">
        <f>VLOOKUP($A62,'Current Portfolio'!$A:$AR,MATCH(Funds!T$1,'Current Portfolio'!$1:$1,0),FALSE)</f>
        <v>-6.0000000000000001E-3</v>
      </c>
      <c r="U62" s="6">
        <f>VLOOKUP($A62,'Current Portfolio'!$A:$AR,MATCH(Funds!U$1,'Current Portfolio'!$1:$1,0),FALSE)</f>
        <v>6.5000000000000002E-2</v>
      </c>
      <c r="V62" s="6">
        <f>VLOOKUP($A62,'Current Portfolio'!$A:$AR,MATCH(Funds!V$1,'Current Portfolio'!$1:$1,0),FALSE)</f>
        <v>3.7900000000000003E-2</v>
      </c>
      <c r="W62" s="6">
        <f>VLOOKUP($A62,'Current Portfolio'!$A:$AR,MATCH(Funds!W$1,'Current Portfolio'!$1:$1,0),FALSE)</f>
        <v>4.9500000000000002E-2</v>
      </c>
      <c r="X62" s="6">
        <f>VLOOKUP($A62,'Current Portfolio'!$A:$AR,MATCH(Funds!X$1,'Current Portfolio'!$1:$1,0),FALSE)</f>
        <v>2.0099999999999996E-2</v>
      </c>
      <c r="Y62" s="6">
        <f>VLOOKUP(A62,[2]Returns!$A:$B,2,FALSE)</f>
        <v>-6.7699999999999996E-2</v>
      </c>
      <c r="Z62" s="6">
        <f>VLOOKUP($A62,[2]Returns!$A:$J,9,FALSE)/100</f>
        <v>-8.43E-2</v>
      </c>
      <c r="AA62" s="6">
        <f>VLOOKUP($A62,Replications!$A:$K,MATCH(LEFT(AA$1,FIND(" ",AA$1)-1),Replications!$1:$1,0),FALSE)</f>
        <v>-3.09E-2</v>
      </c>
      <c r="AB62" s="6">
        <f>VLOOKUP($A62,Replications!$A:$K,MATCH(LEFT(AB$1,FIND(" ",AB$1)-1),Replications!$1:$1,0),FALSE)</f>
        <v>-1.17E-2</v>
      </c>
      <c r="AC62" s="6">
        <f>VLOOKUP($A62,Replications!$A:$K,MATCH(LEFT(AC$1,FIND(" ",AC$1)-1),Replications!$1:$1,0),FALSE)</f>
        <v>-6.3100000000000003E-2</v>
      </c>
      <c r="AD62" s="6">
        <f>VLOOKUP($A62,Replications!$A:$K,MATCH(LEFT(AD$1,FIND(" ",AD$1)-1),Replications!$1:$1,0),FALSE)</f>
        <v>-8.5099999999999995E-2</v>
      </c>
      <c r="AE62" s="6">
        <f>VLOOKUP($A62,Replications!$A:$K,MATCH(LEFT(AE$1,FIND(" ",AE$1)-1),Replications!$1:$1,0),FALSE)</f>
        <v>-1.2999999999999999E-3</v>
      </c>
      <c r="AF62" s="6">
        <f>VLOOKUP($A62,Replications!$A:$K,MATCH(LEFT(AF$1,FIND(" ",AF$1)-1),Replications!$1:$1,0),FALSE)</f>
        <v>5.7000000000000002E-3</v>
      </c>
      <c r="AG62" s="6">
        <f>VLOOKUP($A62,Replications!$A:$K,MATCH(LEFT(AG$1,FIND(" ",AG$1)-1),Replications!$1:$1,0),FALSE)</f>
        <v>-5.0000000000000001E-3</v>
      </c>
      <c r="AH62" s="6">
        <f>VLOOKUP($A62,Replications!$A:$K,MATCH(Funds!AH$1,Replications!$1:$1,0),FALSE)</f>
        <v>-8.4000000000000005E-2</v>
      </c>
      <c r="AI62" s="6">
        <f>VLOOKUP($A62,Replications!$A:$K,MATCH(LEFT(AI$1,FIND(" ",AI$1)-1),Replications!$1:$1,0),FALSE)</f>
        <v>-2.7342857142857141E-2</v>
      </c>
      <c r="AJ62" s="6">
        <f>VLOOKUP($A62,'Activist Funds'!$A:$Z,MATCH(LEFT(AJ$1,FIND(" ",AJ$1)-1),'Activist Funds'!$1:$1,0),FALSE)</f>
        <v>4.4599998742339997E-2</v>
      </c>
      <c r="AK62" s="6">
        <f>VLOOKUP($A62,'Activist Funds'!$A:$Z,MATCH(LEFT(AK$1,FIND(" ",AK$1)-1),'Activist Funds'!$1:$1,0),FALSE)</f>
        <v>-2.0299999999999999E-2</v>
      </c>
      <c r="AL62" s="6">
        <f>VLOOKUP($A62,'Activist Funds'!$A:$Z,MATCH(LEFT(AL$1,FIND(" ",AL$1)-1),'Activist Funds'!$1:$1,0),FALSE)</f>
        <v>-5.6800000000000003E-2</v>
      </c>
      <c r="AM62" s="6">
        <f>VLOOKUP($A62,'Activist Funds'!$A:$Z,MATCH(LEFT(AM$1,FIND(" ",AM$1)-1),'Activist Funds'!$1:$1,0),FALSE)</f>
        <v>-4.5100000000000001E-2</v>
      </c>
      <c r="AN62" s="6">
        <f>VLOOKUP($A62,'Activist Funds'!$A:$Z,MATCH(LEFT(AN$1,FIND(" ",AN$1)-1),'Activist Funds'!$1:$1,0),FALSE)</f>
        <v>-4.8999999999999998E-3</v>
      </c>
      <c r="AO62" s="6">
        <f>VLOOKUP($A62,'Activist Funds'!$A:$Z,MATCH(LEFT(AO$1,FIND(" ",AO$1)-1),'Activist Funds'!$1:$1,0),FALSE)</f>
        <v>3.1097E-2</v>
      </c>
      <c r="AP62" s="6">
        <f>VLOOKUP($A62,'Activist Funds'!$A:$Z,MATCH(LEFT(AP$1,FIND(" ",AP$1)-1),'Activist Funds'!$1:$1,0),FALSE)</f>
        <v>2.8000000000000001E-2</v>
      </c>
      <c r="AQ62" s="6">
        <f t="shared" si="1"/>
        <v>7.5499998742339994E-2</v>
      </c>
      <c r="AR62" s="6">
        <f t="shared" si="2"/>
        <v>-8.5999999999999983E-3</v>
      </c>
      <c r="AS62" s="6">
        <f t="shared" si="3"/>
        <v>6.3E-3</v>
      </c>
      <c r="AT62" s="6">
        <f t="shared" si="4"/>
        <v>3.9999999999999994E-2</v>
      </c>
      <c r="AU62" s="6">
        <f t="shared" si="5"/>
        <v>-3.5999999999999999E-3</v>
      </c>
      <c r="AV62" s="6">
        <f t="shared" si="6"/>
        <v>2.5396999999999999E-2</v>
      </c>
      <c r="AW62" s="6">
        <f t="shared" si="6"/>
        <v>3.3000000000000002E-2</v>
      </c>
      <c r="AX62" s="6" t="str">
        <f>VLOOKUP($A62,Replications!$A:$KK,MATCH(LEFT(AX$1,FIND(" ",AX$1)-1),Replications!$1:$1,0),FALSE)</f>
        <v>NA</v>
      </c>
      <c r="AY62" s="6" t="e">
        <f>VLOOKUP($A62,'New Manager'!$A:$Y,MATCH(Funds!AY$1,'New Manager'!$1:$1,0),FALSE)</f>
        <v>#N/A</v>
      </c>
      <c r="AZ62" s="6" t="e">
        <f t="shared" si="7"/>
        <v>#N/A</v>
      </c>
      <c r="BA62" s="6">
        <f>VLOOKUP($A62,'[1]Formated Data'!$A:$ZZ,MATCH(BA$1,'[1]Formated Data'!$1:$1,0),FALSE)</f>
        <v>1.9099999999999999E-2</v>
      </c>
      <c r="BB62" s="6">
        <f>VLOOKUP($A62,'[1]Formated Data'!$A:$ZZ,MATCH(BB$1,'[1]Formated Data'!$1:$1,0),FALSE)</f>
        <v>1.15E-2</v>
      </c>
      <c r="BC62" s="6">
        <f>VLOOKUP($A62,'[1]Formated Data'!$A:$ZZ,MATCH(BC$1,'[1]Formated Data'!$1:$1,0),FALSE)</f>
        <v>2.01E-2</v>
      </c>
      <c r="BD62" s="6">
        <f>VLOOKUP($A62,'[1]Formated Data'!$A:$ZZ,MATCH(BD$1,'[1]Formated Data'!$1:$1,0),FALSE)</f>
        <v>3.56E-2</v>
      </c>
      <c r="BE62" s="6">
        <f>VLOOKUP($A62,'[1]Formated Data'!$A:$ZZ,MATCH(BE$1,'[1]Formated Data'!$1:$1,0),FALSE)</f>
        <v>3.7900000000000003E-2</v>
      </c>
      <c r="BF62" s="6">
        <f>VLOOKUP($A62,'[1]Formated Data'!$A:$ZZ,MATCH(BF$1,'[1]Formated Data'!$1:$1,0),FALSE)</f>
        <v>2.0500000000000001E-2</v>
      </c>
      <c r="BG62" s="6">
        <f>VLOOKUP($A62,'[1]Formated Data'!$A:$ZZ,MATCH(BG$1,'[1]Formated Data'!$1:$1,0),FALSE)</f>
        <v>6.5000000000000002E-2</v>
      </c>
      <c r="BH62" s="6">
        <f>VLOOKUP($A62,'[1]Formated Data'!$A:$ZZ,MATCH(BH$1,'[1]Formated Data'!$1:$1,0),FALSE)</f>
        <v>-6.0000000000000001E-3</v>
      </c>
      <c r="BI62" s="6">
        <f>VLOOKUP($A62,'[1]Formated Data'!$A:$ZZ,MATCH(BI$1,'[1]Formated Data'!$1:$1,0),FALSE)</f>
        <v>4.9500000000000002E-2</v>
      </c>
      <c r="BJ62" s="6">
        <f>VLOOKUP($A62,'[1]Formated Data'!$A:$ZZ,MATCH(BJ$1,'[1]Formated Data'!$1:$1,0),FALSE)</f>
        <v>1.04E-2</v>
      </c>
      <c r="BK62" s="6">
        <f>VLOOKUP($A62,'[1]Formated Data'!$A:$ZZ,MATCH(BK$1,'[1]Formated Data'!$1:$1,0),FALSE)</f>
        <v>1.41E-2</v>
      </c>
      <c r="BL62" s="6">
        <f>VLOOKUP($A62,'[1]Formated Data'!$A:$ZZ,MATCH(BL$1,'[1]Formated Data'!$1:$1,0),FALSE)</f>
        <v>2.7E-2</v>
      </c>
      <c r="BM62" s="6">
        <f>VLOOKUP($A62,'[1]Formated Data'!$A:$ZZ,MATCH(BM$1,'[1]Formated Data'!$1:$1,0),FALSE)</f>
        <v>3.4200000000000001E-2</v>
      </c>
      <c r="BN62" s="6">
        <f>VLOOKUP($A62,'[1]Formated Data'!$A:$ZZ,MATCH(BN$1,'[1]Formated Data'!$1:$1,0),FALSE)</f>
        <v>-2.0000000000000001E-4</v>
      </c>
      <c r="BO62" s="6">
        <f>VLOOKUP($A62,'[1]Formated Data'!$A:$ZZ,MATCH(BO$1,'[1]Formated Data'!$1:$1,0),FALSE)</f>
        <v>-2.0299999999999999E-2</v>
      </c>
      <c r="BP62" s="6">
        <f>VLOOKUP($A62,'[1]Formated Data'!$A:$ZZ,MATCH(BP$1,'[1]Formated Data'!$1:$1,0),FALSE)</f>
        <v>4.8300000000000003E-2</v>
      </c>
      <c r="BQ62" s="6">
        <f>VLOOKUP($A62,'[1]Formated Data'!$A:$ZZ,MATCH(BQ$1,'[1]Formated Data'!$1:$1,0),FALSE)</f>
        <v>5.9700000000000003E-2</v>
      </c>
      <c r="BR62" s="6">
        <f>VLOOKUP($A62,'[1]Formated Data'!$A:$ZZ,MATCH(BR$1,'[1]Formated Data'!$1:$1,0),FALSE)</f>
        <v>-4.7100000000000003E-2</v>
      </c>
      <c r="BS62" s="6">
        <f>VLOOKUP($A62,'[1]Formated Data'!$A:$ZZ,MATCH(BS$1,'[1]Formated Data'!$1:$1,0),FALSE)</f>
        <v>9.9000000000000008E-3</v>
      </c>
      <c r="BT62" s="6">
        <f>VLOOKUP($A62,'[1]Formated Data'!$A:$ZZ,MATCH(BT$1,'[1]Formated Data'!$1:$1,0),FALSE)</f>
        <v>1.14E-2</v>
      </c>
      <c r="BU62" s="6">
        <f>VLOOKUP($A62,'[1]Formated Data'!$A:$ZZ,MATCH(BU$1,'[1]Formated Data'!$1:$1,0),FALSE)</f>
        <v>6.0000000000000001E-3</v>
      </c>
      <c r="BV62" s="6">
        <f>VLOOKUP($A62,'[1]Formated Data'!$A:$ZZ,MATCH(BV$1,'[1]Formated Data'!$1:$1,0),FALSE)</f>
        <v>3.5400000000000001E-2</v>
      </c>
      <c r="BW62" s="6" t="e">
        <f>VLOOKUP($A62,'New Manager'!$A:$B,MATCH(Funds!BW$1,'New Manager'!$1:$1,0),FALSE)</f>
        <v>#N/A</v>
      </c>
      <c r="BX62" s="6">
        <f t="shared" si="8"/>
        <v>1.2750000000000003E-3</v>
      </c>
      <c r="BY62" s="6">
        <f t="shared" si="9"/>
        <v>2.1323499999999999E-2</v>
      </c>
      <c r="BZ62" s="6">
        <f>VLOOKUP($A62,Strategy3!$A:$Z,MATCH(Funds!BZ$1,Strategy3!$1:$1,0),FALSE)</f>
        <v>1.4E-3</v>
      </c>
    </row>
    <row r="63" spans="1:78" x14ac:dyDescent="0.25">
      <c r="A63" s="4">
        <f t="shared" si="10"/>
        <v>39813</v>
      </c>
      <c r="D63" s="6">
        <f>VLOOKUP($A63,'Current Portfolio'!$A:$AR,MATCH(Funds!D$1,'Current Portfolio'!$1:$1,0),FALSE)</f>
        <v>-2.92E-2</v>
      </c>
      <c r="E63" s="6">
        <f>VLOOKUP($A63,'Current Portfolio'!$A:$AR,MATCH(Funds!E$1,'Current Portfolio'!$1:$1,0),FALSE)</f>
        <v>-4.6999999999999993E-3</v>
      </c>
      <c r="F63" s="6">
        <f>VLOOKUP($A63,'Current Portfolio'!$A:$AR,MATCH(Funds!F$1,'Current Portfolio'!$1:$1,0),FALSE)</f>
        <v>-2.0199999999999999E-2</v>
      </c>
      <c r="G63" s="6">
        <f>VLOOKUP($A63,'Current Portfolio'!$A:$AR,MATCH(Funds!G$1,'Current Portfolio'!$1:$1,0),FALSE)</f>
        <v>-4.6999999999999993E-3</v>
      </c>
      <c r="H63" s="6">
        <f>VLOOKUP($A63,'Current Portfolio'!$A:$AR,MATCH(Funds!H$1,'Current Portfolio'!$1:$1,0),FALSE)</f>
        <v>-6.5000000000000006E-3</v>
      </c>
      <c r="I63" s="6">
        <f>VLOOKUP($A63,'Current Portfolio'!$A:$AR,MATCH(Funds!I$1,'Current Portfolio'!$1:$1,0),FALSE)</f>
        <v>-1.5300000000000001E-2</v>
      </c>
      <c r="J63" s="6">
        <f>VLOOKUP($A63,'Current Portfolio'!$A:$AR,MATCH(Funds!J$1,'Current Portfolio'!$1:$1,0),FALSE)</f>
        <v>4.0000000000000001E-3</v>
      </c>
      <c r="K63" s="6">
        <f>VLOOKUP($A63,'Current Portfolio'!$A:$AR,MATCH(Funds!K$1,'Current Portfolio'!$1:$1,0),FALSE)</f>
        <v>-1.18E-2</v>
      </c>
      <c r="L63" s="6">
        <f>VLOOKUP($A63,'Current Portfolio'!$A:$AR,MATCH(Funds!L$1,'Current Portfolio'!$1:$1,0),FALSE)</f>
        <v>1.5100000000000001E-2</v>
      </c>
      <c r="M63" s="6">
        <f>VLOOKUP($A63,'Current Portfolio'!$A:$AR,MATCH(Funds!M$1,'Current Portfolio'!$1:$1,0),FALSE)</f>
        <v>-3.2899999999999999E-2</v>
      </c>
      <c r="N63" s="6">
        <f>VLOOKUP($A63,'Current Portfolio'!$A:$AR,MATCH(Funds!N$1,'Current Portfolio'!$1:$1,0),FALSE)</f>
        <v>4.0000000000000001E-3</v>
      </c>
      <c r="O63" s="6">
        <f>VLOOKUP($A63,'Current Portfolio'!$A:$AR,MATCH(Funds!O$1,'Current Portfolio'!$1:$1,0),FALSE)</f>
        <v>2E-3</v>
      </c>
      <c r="P63" s="6">
        <f>VLOOKUP($A63,'Current Portfolio'!$A:$AR,MATCH(Funds!P$1,'Current Portfolio'!$1:$1,0),FALSE)</f>
        <v>-2.3E-3</v>
      </c>
      <c r="Q63" s="6">
        <f>VLOOKUP($A63,'Current Portfolio'!$A:$AR,MATCH(Funds!Q$1,'Current Portfolio'!$1:$1,0),FALSE)</f>
        <v>-2.5000000000000001E-3</v>
      </c>
      <c r="R63" s="6">
        <f>VLOOKUP($A63,'Current Portfolio'!$A:$AR,MATCH(Funds!R$1,'Current Portfolio'!$1:$1,0),FALSE)</f>
        <v>2.1000000000000001E-2</v>
      </c>
      <c r="S63" s="6">
        <f>VLOOKUP($A63,'Current Portfolio'!$A:$AR,MATCH(Funds!S$1,'Current Portfolio'!$1:$1,0),FALSE)</f>
        <v>2.5000000000000001E-3</v>
      </c>
      <c r="T63" s="6">
        <f>VLOOKUP($A63,'Current Portfolio'!$A:$AR,MATCH(Funds!T$1,'Current Portfolio'!$1:$1,0),FALSE)</f>
        <v>-2.7999999999999997E-2</v>
      </c>
      <c r="U63" s="6">
        <f>VLOOKUP($A63,'Current Portfolio'!$A:$AR,MATCH(Funds!U$1,'Current Portfolio'!$1:$1,0),FALSE)</f>
        <v>-8.6E-3</v>
      </c>
      <c r="V63" s="6">
        <f>VLOOKUP($A63,'Current Portfolio'!$A:$AR,MATCH(Funds!V$1,'Current Portfolio'!$1:$1,0),FALSE)</f>
        <v>3.6400000000000002E-2</v>
      </c>
      <c r="W63" s="6">
        <f>VLOOKUP($A63,'Current Portfolio'!$A:$AR,MATCH(Funds!W$1,'Current Portfolio'!$1:$1,0),FALSE)</f>
        <v>-1.1599999999999999E-2</v>
      </c>
      <c r="X63" s="6">
        <f>VLOOKUP($A63,'Current Portfolio'!$A:$AR,MATCH(Funds!X$1,'Current Portfolio'!$1:$1,0),FALSE)</f>
        <v>5.1000000000000004E-3</v>
      </c>
      <c r="Y63" s="6">
        <f>VLOOKUP(A63,[2]Returns!$A:$B,2,FALSE)</f>
        <v>3.2599999999999997E-2</v>
      </c>
      <c r="Z63" s="6">
        <f>VLOOKUP($A63,[2]Returns!$A:$J,9,FALSE)/100</f>
        <v>4.1900000000000007E-2</v>
      </c>
      <c r="AA63" s="6">
        <f>VLOOKUP($A63,Replications!$A:$K,MATCH(LEFT(AA$1,FIND(" ",AA$1)-1),Replications!$1:$1,0),FALSE)</f>
        <v>6.0600000000000001E-2</v>
      </c>
      <c r="AB63" s="6">
        <f>VLOOKUP($A63,Replications!$A:$K,MATCH(LEFT(AB$1,FIND(" ",AB$1)-1),Replications!$1:$1,0),FALSE)</f>
        <v>1.0699999999999999E-2</v>
      </c>
      <c r="AC63" s="6">
        <f>VLOOKUP($A63,Replications!$A:$K,MATCH(LEFT(AC$1,FIND(" ",AC$1)-1),Replications!$1:$1,0),FALSE)</f>
        <v>2.92E-2</v>
      </c>
      <c r="AD63" s="6">
        <f>VLOOKUP($A63,Replications!$A:$K,MATCH(LEFT(AD$1,FIND(" ",AD$1)-1),Replications!$1:$1,0),FALSE)</f>
        <v>-3.1300000000000001E-2</v>
      </c>
      <c r="AE63" s="6">
        <f>VLOOKUP($A63,Replications!$A:$K,MATCH(LEFT(AE$1,FIND(" ",AE$1)-1),Replications!$1:$1,0),FALSE)</f>
        <v>3.9300000000000002E-2</v>
      </c>
      <c r="AF63" s="6">
        <f>VLOOKUP($A63,Replications!$A:$K,MATCH(LEFT(AF$1,FIND(" ",AF$1)-1),Replications!$1:$1,0),FALSE)</f>
        <v>8.7300000000000003E-2</v>
      </c>
      <c r="AG63" s="6">
        <f>VLOOKUP($A63,Replications!$A:$K,MATCH(LEFT(AG$1,FIND(" ",AG$1)-1),Replications!$1:$1,0),FALSE)</f>
        <v>3.1199999999999999E-2</v>
      </c>
      <c r="AH63" s="6">
        <f>VLOOKUP($A63,Replications!$A:$K,MATCH(Funds!AH$1,Replications!$1:$1,0),FALSE)</f>
        <v>1.0500000000000001E-2</v>
      </c>
      <c r="AI63" s="6">
        <f>VLOOKUP($A63,Replications!$A:$K,MATCH(LEFT(AI$1,FIND(" ",AI$1)-1),Replications!$1:$1,0),FALSE)</f>
        <v>3.2428571428571432E-2</v>
      </c>
      <c r="AJ63" s="6">
        <f>VLOOKUP($A63,'Activist Funds'!$A:$Z,MATCH(LEFT(AJ$1,FIND(" ",AJ$1)-1),'Activist Funds'!$1:$1,0),FALSE)</f>
        <v>-1.7200000584130001E-2</v>
      </c>
      <c r="AK63" s="6">
        <f>VLOOKUP($A63,'Activist Funds'!$A:$Z,MATCH(LEFT(AK$1,FIND(" ",AK$1)-1),'Activist Funds'!$1:$1,0),FALSE)</f>
        <v>-2.5000000000000001E-3</v>
      </c>
      <c r="AL63" s="6">
        <f>VLOOKUP($A63,'Activist Funds'!$A:$Z,MATCH(LEFT(AL$1,FIND(" ",AL$1)-1),'Activist Funds'!$1:$1,0),FALSE)</f>
        <v>5.8599999999999999E-2</v>
      </c>
      <c r="AM63" s="6">
        <f>VLOOKUP($A63,'Activist Funds'!$A:$Z,MATCH(LEFT(AM$1,FIND(" ",AM$1)-1),'Activist Funds'!$1:$1,0),FALSE)</f>
        <v>-2.06E-2</v>
      </c>
      <c r="AN63" s="6">
        <f>VLOOKUP($A63,'Activist Funds'!$A:$Z,MATCH(LEFT(AN$1,FIND(" ",AN$1)-1),'Activist Funds'!$1:$1,0),FALSE)</f>
        <v>5.0200000000000002E-2</v>
      </c>
      <c r="AO63" s="6">
        <f>VLOOKUP($A63,'Activist Funds'!$A:$Z,MATCH(LEFT(AO$1,FIND(" ",AO$1)-1),'Activist Funds'!$1:$1,0),FALSE)</f>
        <v>-1.1390000000000001E-2</v>
      </c>
      <c r="AP63" s="6">
        <f>VLOOKUP($A63,'Activist Funds'!$A:$Z,MATCH(LEFT(AP$1,FIND(" ",AP$1)-1),'Activist Funds'!$1:$1,0),FALSE)</f>
        <v>6.7000000000000002E-3</v>
      </c>
      <c r="AQ63" s="6">
        <f t="shared" si="1"/>
        <v>-7.7800000584130002E-2</v>
      </c>
      <c r="AR63" s="6">
        <f t="shared" si="2"/>
        <v>-1.32E-2</v>
      </c>
      <c r="AS63" s="6">
        <f t="shared" si="3"/>
        <v>2.9399999999999999E-2</v>
      </c>
      <c r="AT63" s="6">
        <f t="shared" si="4"/>
        <v>1.0700000000000001E-2</v>
      </c>
      <c r="AU63" s="6">
        <f t="shared" si="5"/>
        <v>1.09E-2</v>
      </c>
      <c r="AV63" s="6">
        <f t="shared" si="6"/>
        <v>-9.869E-2</v>
      </c>
      <c r="AW63" s="6">
        <f t="shared" si="6"/>
        <v>-2.4499999999999997E-2</v>
      </c>
      <c r="AX63" s="6" t="str">
        <f>VLOOKUP($A63,Replications!$A:$KK,MATCH(LEFT(AX$1,FIND(" ",AX$1)-1),Replications!$1:$1,0),FALSE)</f>
        <v>NA</v>
      </c>
      <c r="AY63" s="6" t="e">
        <f>VLOOKUP($A63,'New Manager'!$A:$Y,MATCH(Funds!AY$1,'New Manager'!$1:$1,0),FALSE)</f>
        <v>#N/A</v>
      </c>
      <c r="AZ63" s="6" t="e">
        <f t="shared" si="7"/>
        <v>#N/A</v>
      </c>
      <c r="BA63" s="6">
        <f>VLOOKUP($A63,'[1]Formated Data'!$A:$ZZ,MATCH(BA$1,'[1]Formated Data'!$1:$1,0),FALSE)</f>
        <v>-1.18E-2</v>
      </c>
      <c r="BB63" s="6">
        <f>VLOOKUP($A63,'[1]Formated Data'!$A:$ZZ,MATCH(BB$1,'[1]Formated Data'!$1:$1,0),FALSE)</f>
        <v>-4.7000000000000002E-3</v>
      </c>
      <c r="BC63" s="6">
        <f>VLOOKUP($A63,'[1]Formated Data'!$A:$ZZ,MATCH(BC$1,'[1]Formated Data'!$1:$1,0),FALSE)</f>
        <v>5.1000000000000004E-3</v>
      </c>
      <c r="BD63" s="6">
        <f>VLOOKUP($A63,'[1]Formated Data'!$A:$ZZ,MATCH(BD$1,'[1]Formated Data'!$1:$1,0),FALSE)</f>
        <v>-3.2899999999999999E-2</v>
      </c>
      <c r="BE63" s="6">
        <f>VLOOKUP($A63,'[1]Formated Data'!$A:$ZZ,MATCH(BE$1,'[1]Formated Data'!$1:$1,0),FALSE)</f>
        <v>3.6400000000000002E-2</v>
      </c>
      <c r="BF63" s="6">
        <f>VLOOKUP($A63,'[1]Formated Data'!$A:$ZZ,MATCH(BF$1,'[1]Formated Data'!$1:$1,0),FALSE)</f>
        <v>2.5000000000000001E-3</v>
      </c>
      <c r="BG63" s="6">
        <f>VLOOKUP($A63,'[1]Formated Data'!$A:$ZZ,MATCH(BG$1,'[1]Formated Data'!$1:$1,0),FALSE)</f>
        <v>-8.6E-3</v>
      </c>
      <c r="BH63" s="6">
        <f>VLOOKUP($A63,'[1]Formated Data'!$A:$ZZ,MATCH(BH$1,'[1]Formated Data'!$1:$1,0),FALSE)</f>
        <v>-2.8000000000000001E-2</v>
      </c>
      <c r="BI63" s="6">
        <f>VLOOKUP($A63,'[1]Formated Data'!$A:$ZZ,MATCH(BI$1,'[1]Formated Data'!$1:$1,0),FALSE)</f>
        <v>-1.1599999999999999E-2</v>
      </c>
      <c r="BJ63" s="6">
        <f>VLOOKUP($A63,'[1]Formated Data'!$A:$ZZ,MATCH(BJ$1,'[1]Formated Data'!$1:$1,0),FALSE)</f>
        <v>-2.3E-3</v>
      </c>
      <c r="BK63" s="6">
        <f>VLOOKUP($A63,'[1]Formated Data'!$A:$ZZ,MATCH(BK$1,'[1]Formated Data'!$1:$1,0),FALSE)</f>
        <v>4.0000000000000001E-3</v>
      </c>
      <c r="BL63" s="6">
        <f>VLOOKUP($A63,'[1]Formated Data'!$A:$ZZ,MATCH(BL$1,'[1]Formated Data'!$1:$1,0),FALSE)</f>
        <v>2E-3</v>
      </c>
      <c r="BM63" s="6">
        <f>VLOOKUP($A63,'[1]Formated Data'!$A:$ZZ,MATCH(BM$1,'[1]Formated Data'!$1:$1,0),FALSE)</f>
        <v>-4.7000000000000002E-3</v>
      </c>
      <c r="BN63" s="6">
        <f>VLOOKUP($A63,'[1]Formated Data'!$A:$ZZ,MATCH(BN$1,'[1]Formated Data'!$1:$1,0),FALSE)</f>
        <v>-2.92E-2</v>
      </c>
      <c r="BO63" s="6">
        <f>VLOOKUP($A63,'[1]Formated Data'!$A:$ZZ,MATCH(BO$1,'[1]Formated Data'!$1:$1,0),FALSE)</f>
        <v>-2.5000000000000001E-3</v>
      </c>
      <c r="BP63" s="6">
        <f>VLOOKUP($A63,'[1]Formated Data'!$A:$ZZ,MATCH(BP$1,'[1]Formated Data'!$1:$1,0),FALSE)</f>
        <v>-6.4999999999999997E-3</v>
      </c>
      <c r="BQ63" s="6">
        <f>VLOOKUP($A63,'[1]Formated Data'!$A:$ZZ,MATCH(BQ$1,'[1]Formated Data'!$1:$1,0),FALSE)</f>
        <v>-1.5299999999999999E-2</v>
      </c>
      <c r="BR63" s="6">
        <f>VLOOKUP($A63,'[1]Formated Data'!$A:$ZZ,MATCH(BR$1,'[1]Formated Data'!$1:$1,0),FALSE)</f>
        <v>6.6000000000000003E-2</v>
      </c>
      <c r="BS63" s="6">
        <f>VLOOKUP($A63,'[1]Formated Data'!$A:$ZZ,MATCH(BS$1,'[1]Formated Data'!$1:$1,0),FALSE)</f>
        <v>2.1000000000000001E-2</v>
      </c>
      <c r="BT63" s="6">
        <f>VLOOKUP($A63,'[1]Formated Data'!$A:$ZZ,MATCH(BT$1,'[1]Formated Data'!$1:$1,0),FALSE)</f>
        <v>1.5100000000000001E-2</v>
      </c>
      <c r="BU63" s="6">
        <f>VLOOKUP($A63,'[1]Formated Data'!$A:$ZZ,MATCH(BU$1,'[1]Formated Data'!$1:$1,0),FALSE)</f>
        <v>5.4000000000000003E-3</v>
      </c>
      <c r="BV63" s="6">
        <f>VLOOKUP($A63,'[1]Formated Data'!$A:$ZZ,MATCH(BV$1,'[1]Formated Data'!$1:$1,0),FALSE)</f>
        <v>-1.84E-2</v>
      </c>
      <c r="BW63" s="6" t="e">
        <f>VLOOKUP($A63,'New Manager'!$A:$B,MATCH(Funds!BW$1,'New Manager'!$1:$1,0),FALSE)</f>
        <v>#N/A</v>
      </c>
      <c r="BX63" s="6">
        <f t="shared" si="8"/>
        <v>6.1274999999999996E-2</v>
      </c>
      <c r="BY63" s="6">
        <f t="shared" si="9"/>
        <v>8.5299999999999994E-3</v>
      </c>
      <c r="BZ63" s="6">
        <f>VLOOKUP($A63,Strategy3!$A:$Z,MATCH(Funds!BZ$1,Strategy3!$1:$1,0),FALSE)</f>
        <v>6.1199999999999997E-2</v>
      </c>
    </row>
    <row r="64" spans="1:78" x14ac:dyDescent="0.25">
      <c r="A64" s="4">
        <f t="shared" si="10"/>
        <v>39782</v>
      </c>
      <c r="D64" s="6">
        <f>VLOOKUP($A64,'Current Portfolio'!$A:$AR,MATCH(Funds!D$1,'Current Portfolio'!$1:$1,0),FALSE)</f>
        <v>-0.04</v>
      </c>
      <c r="E64" s="6">
        <f>VLOOKUP($A64,'Current Portfolio'!$A:$AR,MATCH(Funds!E$1,'Current Portfolio'!$1:$1,0),FALSE)</f>
        <v>-2.1400000000000002E-2</v>
      </c>
      <c r="F64" s="6">
        <f>VLOOKUP($A64,'Current Portfolio'!$A:$AR,MATCH(Funds!F$1,'Current Portfolio'!$1:$1,0),FALSE)</f>
        <v>-2.35E-2</v>
      </c>
      <c r="G64" s="6">
        <f>VLOOKUP($A64,'Current Portfolio'!$A:$AR,MATCH(Funds!G$1,'Current Portfolio'!$1:$1,0),FALSE)</f>
        <v>1.3300000000000001E-2</v>
      </c>
      <c r="H64" s="6">
        <f>VLOOKUP($A64,'Current Portfolio'!$A:$AR,MATCH(Funds!H$1,'Current Portfolio'!$1:$1,0),FALSE)</f>
        <v>3.56E-2</v>
      </c>
      <c r="I64" s="6">
        <f>VLOOKUP($A64,'Current Portfolio'!$A:$AR,MATCH(Funds!I$1,'Current Portfolio'!$1:$1,0),FALSE)</f>
        <v>1.6799999999999999E-2</v>
      </c>
      <c r="J64" s="6">
        <f>VLOOKUP($A64,'Current Portfolio'!$A:$AR,MATCH(Funds!J$1,'Current Portfolio'!$1:$1,0),FALSE)</f>
        <v>6.8000000000000005E-3</v>
      </c>
      <c r="K64" s="6">
        <f>VLOOKUP($A64,'Current Portfolio'!$A:$AR,MATCH(Funds!K$1,'Current Portfolio'!$1:$1,0),FALSE)</f>
        <v>-1.23E-2</v>
      </c>
      <c r="L64" s="6">
        <f>VLOOKUP($A64,'Current Portfolio'!$A:$AR,MATCH(Funds!L$1,'Current Portfolio'!$1:$1,0),FALSE)</f>
        <v>3.2099999999999997E-2</v>
      </c>
      <c r="M64" s="6">
        <f>VLOOKUP($A64,'Current Portfolio'!$A:$AR,MATCH(Funds!M$1,'Current Portfolio'!$1:$1,0),FALSE)</f>
        <v>-1.4499999999999999E-2</v>
      </c>
      <c r="N64" s="6">
        <f>VLOOKUP($A64,'Current Portfolio'!$A:$AR,MATCH(Funds!N$1,'Current Portfolio'!$1:$1,0),FALSE)</f>
        <v>-1.9099999999999999E-2</v>
      </c>
      <c r="O64" s="6">
        <f>VLOOKUP($A64,'Current Portfolio'!$A:$AR,MATCH(Funds!O$1,'Current Portfolio'!$1:$1,0),FALSE)</f>
        <v>-4.8000000000000001E-2</v>
      </c>
      <c r="P64" s="6">
        <f>VLOOKUP($A64,'Current Portfolio'!$A:$AR,MATCH(Funds!P$1,'Current Portfolio'!$1:$1,0),FALSE)</f>
        <v>-4.8499999999999995E-2</v>
      </c>
      <c r="Q64" s="6">
        <f>VLOOKUP($A64,'Current Portfolio'!$A:$AR,MATCH(Funds!Q$1,'Current Portfolio'!$1:$1,0),FALSE)</f>
        <v>-5.4699999999999999E-2</v>
      </c>
      <c r="R64" s="6">
        <f>VLOOKUP($A64,'Current Portfolio'!$A:$AR,MATCH(Funds!R$1,'Current Portfolio'!$1:$1,0),FALSE)</f>
        <v>4.9699999999999994E-2</v>
      </c>
      <c r="S64" s="6">
        <f>VLOOKUP($A64,'Current Portfolio'!$A:$AR,MATCH(Funds!S$1,'Current Portfolio'!$1:$1,0),FALSE)</f>
        <v>2.3999999999999998E-3</v>
      </c>
      <c r="T64" s="6">
        <f>VLOOKUP($A64,'Current Portfolio'!$A:$AR,MATCH(Funds!T$1,'Current Portfolio'!$1:$1,0),FALSE)</f>
        <v>-3.5000000000000003E-2</v>
      </c>
      <c r="U64" s="6">
        <f>VLOOKUP($A64,'Current Portfolio'!$A:$AR,MATCH(Funds!U$1,'Current Portfolio'!$1:$1,0),FALSE)</f>
        <v>-0.1002</v>
      </c>
      <c r="V64" s="6">
        <f>VLOOKUP($A64,'Current Portfolio'!$A:$AR,MATCH(Funds!V$1,'Current Portfolio'!$1:$1,0),FALSE)</f>
        <v>-1.34E-2</v>
      </c>
      <c r="W64" s="6">
        <f>VLOOKUP($A64,'Current Portfolio'!$A:$AR,MATCH(Funds!W$1,'Current Portfolio'!$1:$1,0),FALSE)</f>
        <v>2.9100000000000001E-2</v>
      </c>
      <c r="X64" s="6">
        <f>VLOOKUP($A64,'Current Portfolio'!$A:$AR,MATCH(Funds!X$1,'Current Portfolio'!$1:$1,0),FALSE)</f>
        <v>7.4000000000000003E-3</v>
      </c>
      <c r="Y64" s="6">
        <f>VLOOKUP(A64,[2]Returns!$A:$B,2,FALSE)</f>
        <v>-1.6500000000000001E-2</v>
      </c>
      <c r="Z64" s="6">
        <f>VLOOKUP($A64,[2]Returns!$A:$J,9,FALSE)/100</f>
        <v>6.0000000000000001E-3</v>
      </c>
      <c r="AA64" s="6">
        <f>VLOOKUP($A64,Replications!$A:$K,MATCH(LEFT(AA$1,FIND(" ",AA$1)-1),Replications!$1:$1,0),FALSE)</f>
        <v>-0.1472</v>
      </c>
      <c r="AB64" s="6">
        <f>VLOOKUP($A64,Replications!$A:$K,MATCH(LEFT(AB$1,FIND(" ",AB$1)-1),Replications!$1:$1,0),FALSE)</f>
        <v>-0.2487</v>
      </c>
      <c r="AC64" s="6">
        <f>VLOOKUP($A64,Replications!$A:$K,MATCH(LEFT(AC$1,FIND(" ",AC$1)-1),Replications!$1:$1,0),FALSE)</f>
        <v>-8.4000000000000005E-2</v>
      </c>
      <c r="AD64" s="6">
        <f>VLOOKUP($A64,Replications!$A:$K,MATCH(LEFT(AD$1,FIND(" ",AD$1)-1),Replications!$1:$1,0),FALSE)</f>
        <v>-0.17610000000000001</v>
      </c>
      <c r="AE64" s="6">
        <f>VLOOKUP($A64,Replications!$A:$K,MATCH(LEFT(AE$1,FIND(" ",AE$1)-1),Replications!$1:$1,0),FALSE)</f>
        <v>-0.1111</v>
      </c>
      <c r="AF64" s="6">
        <f>VLOOKUP($A64,Replications!$A:$K,MATCH(LEFT(AF$1,FIND(" ",AF$1)-1),Replications!$1:$1,0),FALSE)</f>
        <v>-0.11459999999999999</v>
      </c>
      <c r="AG64" s="6">
        <f>VLOOKUP($A64,Replications!$A:$K,MATCH(LEFT(AG$1,FIND(" ",AG$1)-1),Replications!$1:$1,0),FALSE)</f>
        <v>-0.17849999999999999</v>
      </c>
      <c r="AH64" s="6">
        <f>VLOOKUP($A64,Replications!$A:$K,MATCH(Funds!AH$1,Replications!$1:$1,0),FALSE)</f>
        <v>-7.2599999999999998E-2</v>
      </c>
      <c r="AI64" s="6">
        <f>VLOOKUP($A64,Replications!$A:$K,MATCH(LEFT(AI$1,FIND(" ",AI$1)-1),Replications!$1:$1,0),FALSE)</f>
        <v>-0.15145714285714287</v>
      </c>
      <c r="AJ64" s="6">
        <f>VLOOKUP($A64,'Activist Funds'!$A:$Z,MATCH(LEFT(AJ$1,FIND(" ",AJ$1)-1),'Activist Funds'!$1:$1,0),FALSE)</f>
        <v>-2.3900000378490001E-2</v>
      </c>
      <c r="AK64" s="6">
        <f>VLOOKUP($A64,'Activist Funds'!$A:$Z,MATCH(LEFT(AK$1,FIND(" ",AK$1)-1),'Activist Funds'!$1:$1,0),FALSE)</f>
        <v>-5.4699999999999999E-2</v>
      </c>
      <c r="AL64" s="6">
        <f>VLOOKUP($A64,'Activist Funds'!$A:$Z,MATCH(LEFT(AL$1,FIND(" ",AL$1)-1),'Activist Funds'!$1:$1,0),FALSE)</f>
        <v>-0.11459999999999999</v>
      </c>
      <c r="AM64" s="6">
        <f>VLOOKUP($A64,'Activist Funds'!$A:$Z,MATCH(LEFT(AM$1,FIND(" ",AM$1)-1),'Activist Funds'!$1:$1,0),FALSE)</f>
        <v>-9.6699999999999994E-2</v>
      </c>
      <c r="AN64" s="6">
        <f>VLOOKUP($A64,'Activist Funds'!$A:$Z,MATCH(LEFT(AN$1,FIND(" ",AN$1)-1),'Activist Funds'!$1:$1,0),FALSE)</f>
        <v>-7.9399999999999998E-2</v>
      </c>
      <c r="AO64" s="6">
        <f>VLOOKUP($A64,'Activist Funds'!$A:$Z,MATCH(LEFT(AO$1,FIND(" ",AO$1)-1),'Activist Funds'!$1:$1,0),FALSE)</f>
        <v>-7.7340999999999993E-2</v>
      </c>
      <c r="AP64" s="6">
        <f>VLOOKUP($A64,'Activist Funds'!$A:$Z,MATCH(LEFT(AP$1,FIND(" ",AP$1)-1),'Activist Funds'!$1:$1,0),FALSE)</f>
        <v>-6.08E-2</v>
      </c>
      <c r="AQ64" s="6">
        <f t="shared" si="1"/>
        <v>0.12329999962151</v>
      </c>
      <c r="AR64" s="6">
        <f t="shared" si="2"/>
        <v>0.19400000000000001</v>
      </c>
      <c r="AS64" s="6">
        <f t="shared" si="3"/>
        <v>-3.0599999999999988E-2</v>
      </c>
      <c r="AT64" s="6">
        <f t="shared" si="4"/>
        <v>7.9400000000000012E-2</v>
      </c>
      <c r="AU64" s="6">
        <f t="shared" si="5"/>
        <v>3.1700000000000006E-2</v>
      </c>
      <c r="AV64" s="6">
        <f t="shared" si="6"/>
        <v>3.7259E-2</v>
      </c>
      <c r="AW64" s="6">
        <f t="shared" si="6"/>
        <v>0.1177</v>
      </c>
      <c r="AX64" s="6" t="str">
        <f>VLOOKUP($A64,Replications!$A:$KK,MATCH(LEFT(AX$1,FIND(" ",AX$1)-1),Replications!$1:$1,0),FALSE)</f>
        <v>NA</v>
      </c>
      <c r="AY64" s="6" t="e">
        <f>VLOOKUP($A64,'New Manager'!$A:$Y,MATCH(Funds!AY$1,'New Manager'!$1:$1,0),FALSE)</f>
        <v>#N/A</v>
      </c>
      <c r="AZ64" s="6" t="e">
        <f t="shared" si="7"/>
        <v>#N/A</v>
      </c>
      <c r="BA64" s="6">
        <f>VLOOKUP($A64,'[1]Formated Data'!$A:$ZZ,MATCH(BA$1,'[1]Formated Data'!$1:$1,0),FALSE)</f>
        <v>-1.23E-2</v>
      </c>
      <c r="BB64" s="6">
        <f>VLOOKUP($A64,'[1]Formated Data'!$A:$ZZ,MATCH(BB$1,'[1]Formated Data'!$1:$1,0),FALSE)</f>
        <v>1.3299999999999999E-2</v>
      </c>
      <c r="BC64" s="6">
        <f>VLOOKUP($A64,'[1]Formated Data'!$A:$ZZ,MATCH(BC$1,'[1]Formated Data'!$1:$1,0),FALSE)</f>
        <v>7.4000000000000003E-3</v>
      </c>
      <c r="BD64" s="6">
        <f>VLOOKUP($A64,'[1]Formated Data'!$A:$ZZ,MATCH(BD$1,'[1]Formated Data'!$1:$1,0),FALSE)</f>
        <v>-1.4500000000000001E-2</v>
      </c>
      <c r="BE64" s="6">
        <f>VLOOKUP($A64,'[1]Formated Data'!$A:$ZZ,MATCH(BE$1,'[1]Formated Data'!$1:$1,0),FALSE)</f>
        <v>-1.34E-2</v>
      </c>
      <c r="BF64" s="6">
        <f>VLOOKUP($A64,'[1]Formated Data'!$A:$ZZ,MATCH(BF$1,'[1]Formated Data'!$1:$1,0),FALSE)</f>
        <v>2.3999999999999998E-3</v>
      </c>
      <c r="BG64" s="6">
        <f>VLOOKUP($A64,'[1]Formated Data'!$A:$ZZ,MATCH(BG$1,'[1]Formated Data'!$1:$1,0),FALSE)</f>
        <v>-0.1002</v>
      </c>
      <c r="BH64" s="6">
        <f>VLOOKUP($A64,'[1]Formated Data'!$A:$ZZ,MATCH(BH$1,'[1]Formated Data'!$1:$1,0),FALSE)</f>
        <v>-3.5000000000000003E-2</v>
      </c>
      <c r="BI64" s="6">
        <f>VLOOKUP($A64,'[1]Formated Data'!$A:$ZZ,MATCH(BI$1,'[1]Formated Data'!$1:$1,0),FALSE)</f>
        <v>2.9100000000000001E-2</v>
      </c>
      <c r="BJ64" s="6">
        <f>VLOOKUP($A64,'[1]Formated Data'!$A:$ZZ,MATCH(BJ$1,'[1]Formated Data'!$1:$1,0),FALSE)</f>
        <v>-4.8500000000000001E-2</v>
      </c>
      <c r="BK64" s="6">
        <f>VLOOKUP($A64,'[1]Formated Data'!$A:$ZZ,MATCH(BK$1,'[1]Formated Data'!$1:$1,0),FALSE)</f>
        <v>-1.9099999999999999E-2</v>
      </c>
      <c r="BL64" s="6">
        <f>VLOOKUP($A64,'[1]Formated Data'!$A:$ZZ,MATCH(BL$1,'[1]Formated Data'!$1:$1,0),FALSE)</f>
        <v>-4.8000000000000001E-2</v>
      </c>
      <c r="BM64" s="6">
        <f>VLOOKUP($A64,'[1]Formated Data'!$A:$ZZ,MATCH(BM$1,'[1]Formated Data'!$1:$1,0),FALSE)</f>
        <v>-2.1399999999999999E-2</v>
      </c>
      <c r="BN64" s="6">
        <f>VLOOKUP($A64,'[1]Formated Data'!$A:$ZZ,MATCH(BN$1,'[1]Formated Data'!$1:$1,0),FALSE)</f>
        <v>-0.04</v>
      </c>
      <c r="BO64" s="6">
        <f>VLOOKUP($A64,'[1]Formated Data'!$A:$ZZ,MATCH(BO$1,'[1]Formated Data'!$1:$1,0),FALSE)</f>
        <v>-5.4699999999999999E-2</v>
      </c>
      <c r="BP64" s="6">
        <f>VLOOKUP($A64,'[1]Formated Data'!$A:$ZZ,MATCH(BP$1,'[1]Formated Data'!$1:$1,0),FALSE)</f>
        <v>3.56E-2</v>
      </c>
      <c r="BQ64" s="6">
        <f>VLOOKUP($A64,'[1]Formated Data'!$A:$ZZ,MATCH(BQ$1,'[1]Formated Data'!$1:$1,0),FALSE)</f>
        <v>1.6799999999999999E-2</v>
      </c>
      <c r="BR64" s="6">
        <f>VLOOKUP($A64,'[1]Formated Data'!$A:$ZZ,MATCH(BR$1,'[1]Formated Data'!$1:$1,0),FALSE)</f>
        <v>5.5E-2</v>
      </c>
      <c r="BS64" s="6">
        <f>VLOOKUP($A64,'[1]Formated Data'!$A:$ZZ,MATCH(BS$1,'[1]Formated Data'!$1:$1,0),FALSE)</f>
        <v>4.9700000000000001E-2</v>
      </c>
      <c r="BT64" s="6">
        <f>VLOOKUP($A64,'[1]Formated Data'!$A:$ZZ,MATCH(BT$1,'[1]Formated Data'!$1:$1,0),FALSE)</f>
        <v>3.2099999999999997E-2</v>
      </c>
      <c r="BU64" s="6">
        <f>VLOOKUP($A64,'[1]Formated Data'!$A:$ZZ,MATCH(BU$1,'[1]Formated Data'!$1:$1,0),FALSE)</f>
        <v>8.2000000000000007E-3</v>
      </c>
      <c r="BV64" s="6">
        <f>VLOOKUP($A64,'[1]Formated Data'!$A:$ZZ,MATCH(BV$1,'[1]Formated Data'!$1:$1,0),FALSE)</f>
        <v>-1.9800000000000002E-2</v>
      </c>
      <c r="BW64" s="6" t="e">
        <f>VLOOKUP($A64,'New Manager'!$A:$B,MATCH(Funds!BW$1,'New Manager'!$1:$1,0),FALSE)</f>
        <v>#N/A</v>
      </c>
      <c r="BX64" s="6">
        <f t="shared" si="8"/>
        <v>-0.12969999999999998</v>
      </c>
      <c r="BY64" s="6">
        <f t="shared" si="9"/>
        <v>-7.3720499999999994E-2</v>
      </c>
      <c r="BZ64" s="6">
        <f>VLOOKUP($A64,Strategy3!$A:$Z,MATCH(Funds!BZ$1,Strategy3!$1:$1,0),FALSE)</f>
        <v>-0.1283</v>
      </c>
    </row>
    <row r="65" spans="1:78" x14ac:dyDescent="0.25">
      <c r="A65" s="4">
        <f t="shared" si="10"/>
        <v>39752</v>
      </c>
      <c r="D65" s="6">
        <f>VLOOKUP($A65,'Current Portfolio'!$A:$AR,MATCH(Funds!D$1,'Current Portfolio'!$1:$1,0),FALSE)</f>
        <v>-5.62E-2</v>
      </c>
      <c r="E65" s="6">
        <f>VLOOKUP($A65,'Current Portfolio'!$A:$AR,MATCH(Funds!E$1,'Current Portfolio'!$1:$1,0),FALSE)</f>
        <v>-1.9099999999999999E-2</v>
      </c>
      <c r="F65" s="6">
        <f>VLOOKUP($A65,'Current Portfolio'!$A:$AR,MATCH(Funds!F$1,'Current Portfolio'!$1:$1,0),FALSE)</f>
        <v>-6.7099999999999993E-2</v>
      </c>
      <c r="G65" s="6">
        <f>VLOOKUP($A65,'Current Portfolio'!$A:$AR,MATCH(Funds!G$1,'Current Portfolio'!$1:$1,0),FALSE)</f>
        <v>1.67E-2</v>
      </c>
      <c r="H65" s="6">
        <f>VLOOKUP($A65,'Current Portfolio'!$A:$AR,MATCH(Funds!H$1,'Current Portfolio'!$1:$1,0),FALSE)</f>
        <v>2.6200000000000001E-2</v>
      </c>
      <c r="I65" s="6">
        <f>VLOOKUP($A65,'Current Portfolio'!$A:$AR,MATCH(Funds!I$1,'Current Portfolio'!$1:$1,0),FALSE)</f>
        <v>-5.4000000000000003E-3</v>
      </c>
      <c r="J65" s="6">
        <f>VLOOKUP($A65,'Current Portfolio'!$A:$AR,MATCH(Funds!J$1,'Current Portfolio'!$1:$1,0),FALSE)</f>
        <v>-4.1999999999999997E-3</v>
      </c>
      <c r="K65" s="6">
        <f>VLOOKUP($A65,'Current Portfolio'!$A:$AR,MATCH(Funds!K$1,'Current Portfolio'!$1:$1,0),FALSE)</f>
        <v>-3.6900000000000002E-2</v>
      </c>
      <c r="L65" s="6">
        <f>VLOOKUP($A65,'Current Portfolio'!$A:$AR,MATCH(Funds!L$1,'Current Portfolio'!$1:$1,0),FALSE)</f>
        <v>-1.5800000000000002E-2</v>
      </c>
      <c r="M65" s="6">
        <f>VLOOKUP($A65,'Current Portfolio'!$A:$AR,MATCH(Funds!M$1,'Current Portfolio'!$1:$1,0),FALSE)</f>
        <v>-7.9600000000000004E-2</v>
      </c>
      <c r="N65" s="6">
        <f>VLOOKUP($A65,'Current Portfolio'!$A:$AR,MATCH(Funds!N$1,'Current Portfolio'!$1:$1,0),FALSE)</f>
        <v>-2.6000000000000002E-2</v>
      </c>
      <c r="O65" s="6">
        <f>VLOOKUP($A65,'Current Portfolio'!$A:$AR,MATCH(Funds!O$1,'Current Portfolio'!$1:$1,0),FALSE)</f>
        <v>-4.8000000000000001E-2</v>
      </c>
      <c r="P65" s="6">
        <f>VLOOKUP($A65,'Current Portfolio'!$A:$AR,MATCH(Funds!P$1,'Current Portfolio'!$1:$1,0),FALSE)</f>
        <v>-0.124</v>
      </c>
      <c r="Q65" s="6">
        <f>VLOOKUP($A65,'Current Portfolio'!$A:$AR,MATCH(Funds!Q$1,'Current Portfolio'!$1:$1,0),FALSE)</f>
        <v>-9.4100000000000003E-2</v>
      </c>
      <c r="R65" s="6">
        <f>VLOOKUP($A65,'Current Portfolio'!$A:$AR,MATCH(Funds!R$1,'Current Portfolio'!$1:$1,0),FALSE)</f>
        <v>3.73E-2</v>
      </c>
      <c r="S65" s="6">
        <f>VLOOKUP($A65,'Current Portfolio'!$A:$AR,MATCH(Funds!S$1,'Current Portfolio'!$1:$1,0),FALSE)</f>
        <v>-9.0000000000000011E-3</v>
      </c>
      <c r="T65" s="6">
        <f>VLOOKUP($A65,'Current Portfolio'!$A:$AR,MATCH(Funds!T$1,'Current Portfolio'!$1:$1,0),FALSE)</f>
        <v>-7.5999999999999998E-2</v>
      </c>
      <c r="U65" s="6">
        <f>VLOOKUP($A65,'Current Portfolio'!$A:$AR,MATCH(Funds!U$1,'Current Portfolio'!$1:$1,0),FALSE)</f>
        <v>-0.27879999999999999</v>
      </c>
      <c r="V65" s="6">
        <f>VLOOKUP($A65,'Current Portfolio'!$A:$AR,MATCH(Funds!V$1,'Current Portfolio'!$1:$1,0),FALSE)</f>
        <v>3.6499999999999998E-2</v>
      </c>
      <c r="W65" s="6">
        <f>VLOOKUP($A65,'Current Portfolio'!$A:$AR,MATCH(Funds!W$1,'Current Portfolio'!$1:$1,0),FALSE)</f>
        <v>0.11</v>
      </c>
      <c r="X65" s="6">
        <f>VLOOKUP($A65,'Current Portfolio'!$A:$AR,MATCH(Funds!X$1,'Current Portfolio'!$1:$1,0),FALSE)</f>
        <v>1.5900000000000001E-2</v>
      </c>
      <c r="Y65" s="6">
        <f>VLOOKUP(A65,[2]Returns!$A:$B,2,FALSE)</f>
        <v>-0.12189999999999999</v>
      </c>
      <c r="Z65" s="6">
        <f>VLOOKUP($A65,[2]Returns!$A:$J,9,FALSE)/100</f>
        <v>-0.1153</v>
      </c>
      <c r="AA65" s="6">
        <f>VLOOKUP($A65,Replications!$A:$K,MATCH(LEFT(AA$1,FIND(" ",AA$1)-1),Replications!$1:$1,0),FALSE)</f>
        <v>-0.24149999999999999</v>
      </c>
      <c r="AB65" s="6">
        <f>VLOOKUP($A65,Replications!$A:$K,MATCH(LEFT(AB$1,FIND(" ",AB$1)-1),Replications!$1:$1,0),FALSE)</f>
        <v>-0.21629999999999999</v>
      </c>
      <c r="AC65" s="6">
        <f>VLOOKUP($A65,Replications!$A:$K,MATCH(LEFT(AC$1,FIND(" ",AC$1)-1),Replications!$1:$1,0),FALSE)</f>
        <v>-0.2147</v>
      </c>
      <c r="AD65" s="6">
        <f>VLOOKUP($A65,Replications!$A:$K,MATCH(LEFT(AD$1,FIND(" ",AD$1)-1),Replications!$1:$1,0),FALSE)</f>
        <v>-0.1469</v>
      </c>
      <c r="AE65" s="6">
        <f>VLOOKUP($A65,Replications!$A:$K,MATCH(LEFT(AE$1,FIND(" ",AE$1)-1),Replications!$1:$1,0),FALSE)</f>
        <v>-0.14940000000000001</v>
      </c>
      <c r="AF65" s="6">
        <f>VLOOKUP($A65,Replications!$A:$K,MATCH(LEFT(AF$1,FIND(" ",AF$1)-1),Replications!$1:$1,0),FALSE)</f>
        <v>-0.18959999999999999</v>
      </c>
      <c r="AG65" s="6">
        <f>VLOOKUP($A65,Replications!$A:$K,MATCH(LEFT(AG$1,FIND(" ",AG$1)-1),Replications!$1:$1,0),FALSE)</f>
        <v>-0.2238</v>
      </c>
      <c r="AH65" s="6">
        <f>VLOOKUP($A65,Replications!$A:$K,MATCH(Funds!AH$1,Replications!$1:$1,0),FALSE)</f>
        <v>-0.16789999999999999</v>
      </c>
      <c r="AI65" s="6">
        <f>VLOOKUP($A65,Replications!$A:$K,MATCH(LEFT(AI$1,FIND(" ",AI$1)-1),Replications!$1:$1,0),FALSE)</f>
        <v>-0.19745714285714283</v>
      </c>
      <c r="AJ65" s="6">
        <f>VLOOKUP($A65,'Activist Funds'!$A:$Z,MATCH(LEFT(AJ$1,FIND(" ",AJ$1)-1),'Activist Funds'!$1:$1,0),FALSE)</f>
        <v>-6.639999896288E-2</v>
      </c>
      <c r="AK65" s="6">
        <f>VLOOKUP($A65,'Activist Funds'!$A:$Z,MATCH(LEFT(AK$1,FIND(" ",AK$1)-1),'Activist Funds'!$1:$1,0),FALSE)</f>
        <v>-9.4100000000000003E-2</v>
      </c>
      <c r="AL65" s="6">
        <f>VLOOKUP($A65,'Activist Funds'!$A:$Z,MATCH(LEFT(AL$1,FIND(" ",AL$1)-1),'Activist Funds'!$1:$1,0),FALSE)</f>
        <v>-0.2301</v>
      </c>
      <c r="AM65" s="6">
        <f>VLOOKUP($A65,'Activist Funds'!$A:$Z,MATCH(LEFT(AM$1,FIND(" ",AM$1)-1),'Activist Funds'!$1:$1,0),FALSE)</f>
        <v>-0.13389999999999999</v>
      </c>
      <c r="AN65" s="6">
        <f>VLOOKUP($A65,'Activist Funds'!$A:$Z,MATCH(LEFT(AN$1,FIND(" ",AN$1)-1),'Activist Funds'!$1:$1,0),FALSE)</f>
        <v>-8.5199999999999998E-2</v>
      </c>
      <c r="AO65" s="6">
        <f>VLOOKUP($A65,'Activist Funds'!$A:$Z,MATCH(LEFT(AO$1,FIND(" ",AO$1)-1),'Activist Funds'!$1:$1,0),FALSE)</f>
        <v>-0.155111</v>
      </c>
      <c r="AP65" s="6">
        <f>VLOOKUP($A65,'Activist Funds'!$A:$Z,MATCH(LEFT(AP$1,FIND(" ",AP$1)-1),'Activist Funds'!$1:$1,0),FALSE)</f>
        <v>-0.1023</v>
      </c>
      <c r="AQ65" s="6">
        <f t="shared" si="1"/>
        <v>0.17510000103711998</v>
      </c>
      <c r="AR65" s="6">
        <f t="shared" si="2"/>
        <v>0.12219999999999999</v>
      </c>
      <c r="AS65" s="6">
        <f t="shared" si="3"/>
        <v>-1.5399999999999997E-2</v>
      </c>
      <c r="AT65" s="6">
        <f t="shared" si="4"/>
        <v>1.3000000000000012E-2</v>
      </c>
      <c r="AU65" s="6">
        <f t="shared" si="5"/>
        <v>6.4200000000000007E-2</v>
      </c>
      <c r="AV65" s="6">
        <f t="shared" si="6"/>
        <v>3.4488999999999992E-2</v>
      </c>
      <c r="AW65" s="6">
        <f t="shared" si="6"/>
        <v>0.1215</v>
      </c>
      <c r="AX65" s="6" t="str">
        <f>VLOOKUP($A65,Replications!$A:$KK,MATCH(LEFT(AX$1,FIND(" ",AX$1)-1),Replications!$1:$1,0),FALSE)</f>
        <v>NA</v>
      </c>
      <c r="AY65" s="6" t="e">
        <f>VLOOKUP($A65,'New Manager'!$A:$Y,MATCH(Funds!AY$1,'New Manager'!$1:$1,0),FALSE)</f>
        <v>#N/A</v>
      </c>
      <c r="AZ65" s="6" t="e">
        <f t="shared" si="7"/>
        <v>#N/A</v>
      </c>
      <c r="BA65" s="6">
        <f>VLOOKUP($A65,'[1]Formated Data'!$A:$ZZ,MATCH(BA$1,'[1]Formated Data'!$1:$1,0),FALSE)</f>
        <v>-3.6900000000000002E-2</v>
      </c>
      <c r="BB65" s="6">
        <f>VLOOKUP($A65,'[1]Formated Data'!$A:$ZZ,MATCH(BB$1,'[1]Formated Data'!$1:$1,0),FALSE)</f>
        <v>1.67E-2</v>
      </c>
      <c r="BC65" s="6">
        <f>VLOOKUP($A65,'[1]Formated Data'!$A:$ZZ,MATCH(BC$1,'[1]Formated Data'!$1:$1,0),FALSE)</f>
        <v>1.5900000000000001E-2</v>
      </c>
      <c r="BD65" s="6">
        <f>VLOOKUP($A65,'[1]Formated Data'!$A:$ZZ,MATCH(BD$1,'[1]Formated Data'!$1:$1,0),FALSE)</f>
        <v>-7.9600000000000004E-2</v>
      </c>
      <c r="BE65" s="6">
        <f>VLOOKUP($A65,'[1]Formated Data'!$A:$ZZ,MATCH(BE$1,'[1]Formated Data'!$1:$1,0),FALSE)</f>
        <v>3.6499999999999998E-2</v>
      </c>
      <c r="BF65" s="6">
        <f>VLOOKUP($A65,'[1]Formated Data'!$A:$ZZ,MATCH(BF$1,'[1]Formated Data'!$1:$1,0),FALSE)</f>
        <v>-8.9999999999999993E-3</v>
      </c>
      <c r="BG65" s="6">
        <f>VLOOKUP($A65,'[1]Formated Data'!$A:$ZZ,MATCH(BG$1,'[1]Formated Data'!$1:$1,0),FALSE)</f>
        <v>-0.27879999999999999</v>
      </c>
      <c r="BH65" s="6">
        <f>VLOOKUP($A65,'[1]Formated Data'!$A:$ZZ,MATCH(BH$1,'[1]Formated Data'!$1:$1,0),FALSE)</f>
        <v>-7.5999999999999998E-2</v>
      </c>
      <c r="BI65" s="6">
        <f>VLOOKUP($A65,'[1]Formated Data'!$A:$ZZ,MATCH(BI$1,'[1]Formated Data'!$1:$1,0),FALSE)</f>
        <v>0.11</v>
      </c>
      <c r="BJ65" s="6">
        <f>VLOOKUP($A65,'[1]Formated Data'!$A:$ZZ,MATCH(BJ$1,'[1]Formated Data'!$1:$1,0),FALSE)</f>
        <v>-0.124</v>
      </c>
      <c r="BK65" s="6">
        <f>VLOOKUP($A65,'[1]Formated Data'!$A:$ZZ,MATCH(BK$1,'[1]Formated Data'!$1:$1,0),FALSE)</f>
        <v>-2.5999999999999999E-2</v>
      </c>
      <c r="BL65" s="6">
        <f>VLOOKUP($A65,'[1]Formated Data'!$A:$ZZ,MATCH(BL$1,'[1]Formated Data'!$1:$1,0),FALSE)</f>
        <v>-4.8000000000000001E-2</v>
      </c>
      <c r="BM65" s="6">
        <f>VLOOKUP($A65,'[1]Formated Data'!$A:$ZZ,MATCH(BM$1,'[1]Formated Data'!$1:$1,0),FALSE)</f>
        <v>-1.9099999999999999E-2</v>
      </c>
      <c r="BN65" s="6">
        <f>VLOOKUP($A65,'[1]Formated Data'!$A:$ZZ,MATCH(BN$1,'[1]Formated Data'!$1:$1,0),FALSE)</f>
        <v>-5.62E-2</v>
      </c>
      <c r="BO65" s="6">
        <f>VLOOKUP($A65,'[1]Formated Data'!$A:$ZZ,MATCH(BO$1,'[1]Formated Data'!$1:$1,0),FALSE)</f>
        <v>-9.4100000000000003E-2</v>
      </c>
      <c r="BP65" s="6">
        <f>VLOOKUP($A65,'[1]Formated Data'!$A:$ZZ,MATCH(BP$1,'[1]Formated Data'!$1:$1,0),FALSE)</f>
        <v>2.6200000000000001E-2</v>
      </c>
      <c r="BQ65" s="6">
        <f>VLOOKUP($A65,'[1]Formated Data'!$A:$ZZ,MATCH(BQ$1,'[1]Formated Data'!$1:$1,0),FALSE)</f>
        <v>-5.4000000000000003E-3</v>
      </c>
      <c r="BR65" s="6">
        <f>VLOOKUP($A65,'[1]Formated Data'!$A:$ZZ,MATCH(BR$1,'[1]Formated Data'!$1:$1,0),FALSE)</f>
        <v>4.2999999999999997E-2</v>
      </c>
      <c r="BS65" s="6">
        <f>VLOOKUP($A65,'[1]Formated Data'!$A:$ZZ,MATCH(BS$1,'[1]Formated Data'!$1:$1,0),FALSE)</f>
        <v>3.73E-2</v>
      </c>
      <c r="BT65" s="6">
        <f>VLOOKUP($A65,'[1]Formated Data'!$A:$ZZ,MATCH(BT$1,'[1]Formated Data'!$1:$1,0),FALSE)</f>
        <v>-1.5800000000000002E-2</v>
      </c>
      <c r="BU65" s="6">
        <f>VLOOKUP($A65,'[1]Formated Data'!$A:$ZZ,MATCH(BU$1,'[1]Formated Data'!$1:$1,0),FALSE)</f>
        <v>-2.5000000000000001E-3</v>
      </c>
      <c r="BV65" s="6">
        <f>VLOOKUP($A65,'[1]Formated Data'!$A:$ZZ,MATCH(BV$1,'[1]Formated Data'!$1:$1,0),FALSE)</f>
        <v>-6.6400000000000001E-2</v>
      </c>
      <c r="BW65" s="6" t="e">
        <f>VLOOKUP($A65,'New Manager'!$A:$B,MATCH(Funds!BW$1,'New Manager'!$1:$1,0),FALSE)</f>
        <v>#N/A</v>
      </c>
      <c r="BX65" s="6">
        <f t="shared" si="8"/>
        <v>-0.18809999999999999</v>
      </c>
      <c r="BY65" s="6">
        <f t="shared" si="9"/>
        <v>-0.1244305</v>
      </c>
      <c r="BZ65" s="6">
        <f>VLOOKUP($A65,Strategy3!$A:$Z,MATCH(Funds!BZ$1,Strategy3!$1:$1,0),FALSE)</f>
        <v>-0.187</v>
      </c>
    </row>
    <row r="66" spans="1:78" x14ac:dyDescent="0.25">
      <c r="A66" s="4">
        <f t="shared" si="10"/>
        <v>39721</v>
      </c>
      <c r="D66" s="6">
        <f>VLOOKUP($A66,'Current Portfolio'!$A:$AR,MATCH(Funds!D$1,'Current Portfolio'!$1:$1,0),FALSE)</f>
        <v>-9.2899999999999996E-2</v>
      </c>
      <c r="E66" s="6">
        <f>VLOOKUP($A66,'Current Portfolio'!$A:$AR,MATCH(Funds!E$1,'Current Portfolio'!$1:$1,0),FALSE)</f>
        <v>-7.7499999999999999E-2</v>
      </c>
      <c r="F66" s="6">
        <f>VLOOKUP($A66,'Current Portfolio'!$A:$AR,MATCH(Funds!F$1,'Current Portfolio'!$1:$1,0),FALSE)</f>
        <v>-5.4100000000000002E-2</v>
      </c>
      <c r="G66" s="6">
        <f>VLOOKUP($A66,'Current Portfolio'!$A:$AR,MATCH(Funds!G$1,'Current Portfolio'!$1:$1,0),FALSE)</f>
        <v>-7.7000000000000002E-3</v>
      </c>
      <c r="H66" s="6">
        <f>VLOOKUP($A66,'Current Portfolio'!$A:$AR,MATCH(Funds!H$1,'Current Portfolio'!$1:$1,0),FALSE)</f>
        <v>-2.9900000000000003E-2</v>
      </c>
      <c r="I66" s="6">
        <f>VLOOKUP($A66,'Current Portfolio'!$A:$AR,MATCH(Funds!I$1,'Current Portfolio'!$1:$1,0),FALSE)</f>
        <v>-1.04E-2</v>
      </c>
      <c r="J66" s="6">
        <f>VLOOKUP($A66,'Current Portfolio'!$A:$AR,MATCH(Funds!J$1,'Current Portfolio'!$1:$1,0),FALSE)</f>
        <v>2.9999999999999997E-4</v>
      </c>
      <c r="K66" s="6">
        <f>VLOOKUP($A66,'Current Portfolio'!$A:$AR,MATCH(Funds!K$1,'Current Portfolio'!$1:$1,0),FALSE)</f>
        <v>-6.3E-2</v>
      </c>
      <c r="L66" s="6">
        <f>VLOOKUP($A66,'Current Portfolio'!$A:$AR,MATCH(Funds!L$1,'Current Portfolio'!$1:$1,0),FALSE)</f>
        <v>-8.6999999999999994E-3</v>
      </c>
      <c r="M66" s="6">
        <f>VLOOKUP($A66,'Current Portfolio'!$A:$AR,MATCH(Funds!M$1,'Current Portfolio'!$1:$1,0),FALSE)</f>
        <v>-6.7900000000000002E-2</v>
      </c>
      <c r="N66" s="6">
        <f>VLOOKUP($A66,'Current Portfolio'!$A:$AR,MATCH(Funds!N$1,'Current Portfolio'!$1:$1,0),FALSE)</f>
        <v>-5.7599999999999998E-2</v>
      </c>
      <c r="O66" s="6">
        <f>VLOOKUP($A66,'Current Portfolio'!$A:$AR,MATCH(Funds!O$1,'Current Portfolio'!$1:$1,0),FALSE)</f>
        <v>-1.3000000000000001E-2</v>
      </c>
      <c r="P66" s="6">
        <f>VLOOKUP($A66,'Current Portfolio'!$A:$AR,MATCH(Funds!P$1,'Current Portfolio'!$1:$1,0),FALSE)</f>
        <v>-7.1900000000000006E-2</v>
      </c>
      <c r="Q66" s="6">
        <f>VLOOKUP($A66,'Current Portfolio'!$A:$AR,MATCH(Funds!Q$1,'Current Portfolio'!$1:$1,0),FALSE)</f>
        <v>1.1999999999999999E-3</v>
      </c>
      <c r="R66" s="6">
        <f>VLOOKUP($A66,'Current Portfolio'!$A:$AR,MATCH(Funds!R$1,'Current Portfolio'!$1:$1,0),FALSE)</f>
        <v>-4.0999999999999995E-3</v>
      </c>
      <c r="S66" s="6">
        <f>VLOOKUP($A66,'Current Portfolio'!$A:$AR,MATCH(Funds!S$1,'Current Portfolio'!$1:$1,0),FALSE)</f>
        <v>-4.2099999999999999E-2</v>
      </c>
      <c r="T66" s="6">
        <f>VLOOKUP($A66,'Current Portfolio'!$A:$AR,MATCH(Funds!T$1,'Current Portfolio'!$1:$1,0),FALSE)</f>
        <v>-4.0999999999999995E-2</v>
      </c>
      <c r="U66" s="6">
        <f>VLOOKUP($A66,'Current Portfolio'!$A:$AR,MATCH(Funds!U$1,'Current Portfolio'!$1:$1,0),FALSE)</f>
        <v>-0.1439</v>
      </c>
      <c r="V66" s="6">
        <f>VLOOKUP($A66,'Current Portfolio'!$A:$AR,MATCH(Funds!V$1,'Current Portfolio'!$1:$1,0),FALSE)</f>
        <v>-8.7499999999999994E-2</v>
      </c>
      <c r="W66" s="6">
        <f>VLOOKUP($A66,'Current Portfolio'!$A:$AR,MATCH(Funds!W$1,'Current Portfolio'!$1:$1,0),FALSE)</f>
        <v>-8.1500000000000003E-2</v>
      </c>
      <c r="X66" s="6">
        <f>VLOOKUP($A66,'Current Portfolio'!$A:$AR,MATCH(Funds!X$1,'Current Portfolio'!$1:$1,0),FALSE)</f>
        <v>-2.7000000000000003E-2</v>
      </c>
      <c r="Y66" s="6">
        <f>VLOOKUP(A66,[2]Returns!$A:$B,2,FALSE)</f>
        <v>-5.8700000000000002E-2</v>
      </c>
      <c r="Z66" s="6">
        <f>VLOOKUP($A66,[2]Returns!$A:$J,9,FALSE)/100</f>
        <v>-5.2300000000000006E-2</v>
      </c>
      <c r="AA66" s="6">
        <f>VLOOKUP($A66,Replications!$A:$K,MATCH(LEFT(AA$1,FIND(" ",AA$1)-1),Replications!$1:$1,0),FALSE)</f>
        <v>-0.18060000000000001</v>
      </c>
      <c r="AB66" s="6">
        <f>VLOOKUP($A66,Replications!$A:$K,MATCH(LEFT(AB$1,FIND(" ",AB$1)-1),Replications!$1:$1,0),FALSE)</f>
        <v>-3.2300000000000002E-2</v>
      </c>
      <c r="AC66" s="6">
        <f>VLOOKUP($A66,Replications!$A:$K,MATCH(LEFT(AC$1,FIND(" ",AC$1)-1),Replications!$1:$1,0),FALSE)</f>
        <v>-0.1336</v>
      </c>
      <c r="AD66" s="6">
        <f>VLOOKUP($A66,Replications!$A:$K,MATCH(LEFT(AD$1,FIND(" ",AD$1)-1),Replications!$1:$1,0),FALSE)</f>
        <v>-0.16159999999999999</v>
      </c>
      <c r="AE66" s="6">
        <f>VLOOKUP($A66,Replications!$A:$K,MATCH(LEFT(AE$1,FIND(" ",AE$1)-1),Replications!$1:$1,0),FALSE)</f>
        <v>-3.8100000000000002E-2</v>
      </c>
      <c r="AF66" s="6">
        <f>VLOOKUP($A66,Replications!$A:$K,MATCH(LEFT(AF$1,FIND(" ",AF$1)-1),Replications!$1:$1,0),FALSE)</f>
        <v>-0.1067</v>
      </c>
      <c r="AG66" s="6">
        <f>VLOOKUP($A66,Replications!$A:$K,MATCH(LEFT(AG$1,FIND(" ",AG$1)-1),Replications!$1:$1,0),FALSE)</f>
        <v>-0.13</v>
      </c>
      <c r="AH66" s="6">
        <f>VLOOKUP($A66,Replications!$A:$K,MATCH(Funds!AH$1,Replications!$1:$1,0),FALSE)</f>
        <v>-8.8400000000000006E-2</v>
      </c>
      <c r="AI66" s="6">
        <f>VLOOKUP($A66,Replications!$A:$K,MATCH(LEFT(AI$1,FIND(" ",AI$1)-1),Replications!$1:$1,0),FALSE)</f>
        <v>-0.11184285714285715</v>
      </c>
      <c r="AJ66" s="6">
        <f>VLOOKUP($A66,'Activist Funds'!$A:$Z,MATCH(LEFT(AJ$1,FIND(" ",AJ$1)-1),'Activist Funds'!$1:$1,0),FALSE)</f>
        <v>-9.2200003564360006E-2</v>
      </c>
      <c r="AK66" s="6">
        <f>VLOOKUP($A66,'Activist Funds'!$A:$Z,MATCH(LEFT(AK$1,FIND(" ",AK$1)-1),'Activist Funds'!$1:$1,0),FALSE)</f>
        <v>1.1999999999999999E-3</v>
      </c>
      <c r="AL66" s="6">
        <f>VLOOKUP($A66,'Activist Funds'!$A:$Z,MATCH(LEFT(AL$1,FIND(" ",AL$1)-1),'Activist Funds'!$1:$1,0),FALSE)</f>
        <v>-0.14580000000000001</v>
      </c>
      <c r="AM66" s="6">
        <f>VLOOKUP($A66,'Activist Funds'!$A:$Z,MATCH(LEFT(AM$1,FIND(" ",AM$1)-1),'Activist Funds'!$1:$1,0),FALSE)</f>
        <v>-0.14879999999999999</v>
      </c>
      <c r="AN66" s="6">
        <f>VLOOKUP($A66,'Activist Funds'!$A:$Z,MATCH(LEFT(AN$1,FIND(" ",AN$1)-1),'Activist Funds'!$1:$1,0),FALSE)</f>
        <v>-3.2300000000000002E-2</v>
      </c>
      <c r="AO66" s="6">
        <f>VLOOKUP($A66,'Activist Funds'!$A:$Z,MATCH(LEFT(AO$1,FIND(" ",AO$1)-1),'Activist Funds'!$1:$1,0),FALSE)</f>
        <v>-9.5092999999999997E-2</v>
      </c>
      <c r="AP66" s="6">
        <f>VLOOKUP($A66,'Activist Funds'!$A:$Z,MATCH(LEFT(AP$1,FIND(" ",AP$1)-1),'Activist Funds'!$1:$1,0),FALSE)</f>
        <v>-6.4799999999999996E-2</v>
      </c>
      <c r="AQ66" s="6">
        <f t="shared" si="1"/>
        <v>8.8399996435640005E-2</v>
      </c>
      <c r="AR66" s="6">
        <f t="shared" si="2"/>
        <v>3.3500000000000002E-2</v>
      </c>
      <c r="AS66" s="6">
        <f t="shared" si="3"/>
        <v>-1.2200000000000016E-2</v>
      </c>
      <c r="AT66" s="6">
        <f t="shared" si="4"/>
        <v>1.2800000000000006E-2</v>
      </c>
      <c r="AU66" s="6">
        <f t="shared" si="5"/>
        <v>5.7999999999999996E-3</v>
      </c>
      <c r="AV66" s="6">
        <f t="shared" si="6"/>
        <v>1.1607000000000006E-2</v>
      </c>
      <c r="AW66" s="6">
        <f t="shared" si="6"/>
        <v>6.5200000000000008E-2</v>
      </c>
      <c r="AX66" s="6" t="str">
        <f>VLOOKUP($A66,Replications!$A:$KK,MATCH(LEFT(AX$1,FIND(" ",AX$1)-1),Replications!$1:$1,0),FALSE)</f>
        <v>NA</v>
      </c>
      <c r="AY66" s="6" t="e">
        <f>VLOOKUP($A66,'New Manager'!$A:$Y,MATCH(Funds!AY$1,'New Manager'!$1:$1,0),FALSE)</f>
        <v>#N/A</v>
      </c>
      <c r="AZ66" s="6" t="e">
        <f t="shared" si="7"/>
        <v>#N/A</v>
      </c>
      <c r="BA66" s="6">
        <f>VLOOKUP($A66,'[1]Formated Data'!$A:$ZZ,MATCH(BA$1,'[1]Formated Data'!$1:$1,0),FALSE)</f>
        <v>-6.3E-2</v>
      </c>
      <c r="BB66" s="6">
        <f>VLOOKUP($A66,'[1]Formated Data'!$A:$ZZ,MATCH(BB$1,'[1]Formated Data'!$1:$1,0),FALSE)</f>
        <v>-7.7000000000000002E-3</v>
      </c>
      <c r="BC66" s="6">
        <f>VLOOKUP($A66,'[1]Formated Data'!$A:$ZZ,MATCH(BC$1,'[1]Formated Data'!$1:$1,0),FALSE)</f>
        <v>-2.7E-2</v>
      </c>
      <c r="BD66" s="6">
        <f>VLOOKUP($A66,'[1]Formated Data'!$A:$ZZ,MATCH(BD$1,'[1]Formated Data'!$1:$1,0),FALSE)</f>
        <v>-6.7900000000000002E-2</v>
      </c>
      <c r="BE66" s="6">
        <f>VLOOKUP($A66,'[1]Formated Data'!$A:$ZZ,MATCH(BE$1,'[1]Formated Data'!$1:$1,0),FALSE)</f>
        <v>-8.7499999999999994E-2</v>
      </c>
      <c r="BF66" s="6">
        <f>VLOOKUP($A66,'[1]Formated Data'!$A:$ZZ,MATCH(BF$1,'[1]Formated Data'!$1:$1,0),FALSE)</f>
        <v>-4.2099999999999999E-2</v>
      </c>
      <c r="BG66" s="6">
        <f>VLOOKUP($A66,'[1]Formated Data'!$A:$ZZ,MATCH(BG$1,'[1]Formated Data'!$1:$1,0),FALSE)</f>
        <v>-0.1439</v>
      </c>
      <c r="BH66" s="6">
        <f>VLOOKUP($A66,'[1]Formated Data'!$A:$ZZ,MATCH(BH$1,'[1]Formated Data'!$1:$1,0),FALSE)</f>
        <v>-4.1000000000000002E-2</v>
      </c>
      <c r="BI66" s="6">
        <f>VLOOKUP($A66,'[1]Formated Data'!$A:$ZZ,MATCH(BI$1,'[1]Formated Data'!$1:$1,0),FALSE)</f>
        <v>-8.1500000000000003E-2</v>
      </c>
      <c r="BJ66" s="6">
        <f>VLOOKUP($A66,'[1]Formated Data'!$A:$ZZ,MATCH(BJ$1,'[1]Formated Data'!$1:$1,0),FALSE)</f>
        <v>-7.1900000000000006E-2</v>
      </c>
      <c r="BK66" s="6">
        <f>VLOOKUP($A66,'[1]Formated Data'!$A:$ZZ,MATCH(BK$1,'[1]Formated Data'!$1:$1,0),FALSE)</f>
        <v>-5.7599999999999998E-2</v>
      </c>
      <c r="BL66" s="6">
        <f>VLOOKUP($A66,'[1]Formated Data'!$A:$ZZ,MATCH(BL$1,'[1]Formated Data'!$1:$1,0),FALSE)</f>
        <v>-1.2999999999999999E-2</v>
      </c>
      <c r="BM66" s="6">
        <f>VLOOKUP($A66,'[1]Formated Data'!$A:$ZZ,MATCH(BM$1,'[1]Formated Data'!$1:$1,0),FALSE)</f>
        <v>-7.7499999999999999E-2</v>
      </c>
      <c r="BN66" s="6">
        <f>VLOOKUP($A66,'[1]Formated Data'!$A:$ZZ,MATCH(BN$1,'[1]Formated Data'!$1:$1,0),FALSE)</f>
        <v>-9.2899999999999996E-2</v>
      </c>
      <c r="BO66" s="6">
        <f>VLOOKUP($A66,'[1]Formated Data'!$A:$ZZ,MATCH(BO$1,'[1]Formated Data'!$1:$1,0),FALSE)</f>
        <v>1.1999999999999999E-3</v>
      </c>
      <c r="BP66" s="6">
        <f>VLOOKUP($A66,'[1]Formated Data'!$A:$ZZ,MATCH(BP$1,'[1]Formated Data'!$1:$1,0),FALSE)</f>
        <v>-2.9899999999999999E-2</v>
      </c>
      <c r="BQ66" s="6">
        <f>VLOOKUP($A66,'[1]Formated Data'!$A:$ZZ,MATCH(BQ$1,'[1]Formated Data'!$1:$1,0),FALSE)</f>
        <v>-1.04E-2</v>
      </c>
      <c r="BR66" s="6">
        <f>VLOOKUP($A66,'[1]Formated Data'!$A:$ZZ,MATCH(BR$1,'[1]Formated Data'!$1:$1,0),FALSE)</f>
        <v>1.2999999999999999E-2</v>
      </c>
      <c r="BS66" s="6">
        <f>VLOOKUP($A66,'[1]Formated Data'!$A:$ZZ,MATCH(BS$1,'[1]Formated Data'!$1:$1,0),FALSE)</f>
        <v>-4.1000000000000003E-3</v>
      </c>
      <c r="BT66" s="6">
        <f>VLOOKUP($A66,'[1]Formated Data'!$A:$ZZ,MATCH(BT$1,'[1]Formated Data'!$1:$1,0),FALSE)</f>
        <v>-8.6999999999999994E-3</v>
      </c>
      <c r="BU66" s="6">
        <f>VLOOKUP($A66,'[1]Formated Data'!$A:$ZZ,MATCH(BU$1,'[1]Formated Data'!$1:$1,0),FALSE)</f>
        <v>1.1000000000000001E-3</v>
      </c>
      <c r="BV66" s="6">
        <f>VLOOKUP($A66,'[1]Formated Data'!$A:$ZZ,MATCH(BV$1,'[1]Formated Data'!$1:$1,0),FALSE)</f>
        <v>-5.79E-2</v>
      </c>
      <c r="BW66" s="6" t="e">
        <f>VLOOKUP($A66,'New Manager'!$A:$B,MATCH(Funds!BW$1,'New Manager'!$1:$1,0),FALSE)</f>
        <v>#N/A</v>
      </c>
      <c r="BX66" s="6">
        <f t="shared" si="8"/>
        <v>-9.5375000000000001E-2</v>
      </c>
      <c r="BY66" s="6">
        <f t="shared" si="9"/>
        <v>-7.182150000000001E-2</v>
      </c>
      <c r="BZ66" s="6">
        <f>VLOOKUP($A66,Strategy3!$A:$Z,MATCH(Funds!BZ$1,Strategy3!$1:$1,0),FALSE)</f>
        <v>-9.5399999999999999E-2</v>
      </c>
    </row>
    <row r="67" spans="1:78" x14ac:dyDescent="0.25">
      <c r="A67" s="4">
        <f t="shared" si="10"/>
        <v>39691</v>
      </c>
      <c r="D67" s="6">
        <f>VLOOKUP($A67,'Current Portfolio'!$A:$AR,MATCH(Funds!D$1,'Current Portfolio'!$1:$1,0),FALSE)</f>
        <v>-1.46E-2</v>
      </c>
      <c r="E67" s="6">
        <f>VLOOKUP($A67,'Current Portfolio'!$A:$AR,MATCH(Funds!E$1,'Current Portfolio'!$1:$1,0),FALSE)</f>
        <v>-2.2200000000000001E-2</v>
      </c>
      <c r="F67" s="6">
        <f>VLOOKUP($A67,'Current Portfolio'!$A:$AR,MATCH(Funds!F$1,'Current Portfolio'!$1:$1,0),FALSE)</f>
        <v>-5.7999999999999996E-3</v>
      </c>
      <c r="G67" s="6">
        <f>VLOOKUP($A67,'Current Portfolio'!$A:$AR,MATCH(Funds!G$1,'Current Portfolio'!$1:$1,0),FALSE)</f>
        <v>6.7000000000000002E-3</v>
      </c>
      <c r="H67" s="6">
        <f>VLOOKUP($A67,'Current Portfolio'!$A:$AR,MATCH(Funds!H$1,'Current Portfolio'!$1:$1,0),FALSE)</f>
        <v>7.4000000000000003E-3</v>
      </c>
      <c r="I67" s="6">
        <f>VLOOKUP($A67,'Current Portfolio'!$A:$AR,MATCH(Funds!I$1,'Current Portfolio'!$1:$1,0),FALSE)</f>
        <v>1.7899999999999999E-2</v>
      </c>
      <c r="J67" s="6">
        <f>VLOOKUP($A67,'Current Portfolio'!$A:$AR,MATCH(Funds!J$1,'Current Portfolio'!$1:$1,0),FALSE)</f>
        <v>2.8999999999999998E-3</v>
      </c>
      <c r="K67" s="6">
        <f>VLOOKUP($A67,'Current Portfolio'!$A:$AR,MATCH(Funds!K$1,'Current Portfolio'!$1:$1,0),FALSE)</f>
        <v>1E-3</v>
      </c>
      <c r="L67" s="6">
        <f>VLOOKUP($A67,'Current Portfolio'!$A:$AR,MATCH(Funds!L$1,'Current Portfolio'!$1:$1,0),FALSE)</f>
        <v>1.1000000000000001E-2</v>
      </c>
      <c r="M67" s="6">
        <f>VLOOKUP($A67,'Current Portfolio'!$A:$AR,MATCH(Funds!M$1,'Current Portfolio'!$1:$1,0),FALSE)</f>
        <v>-2.8999999999999998E-3</v>
      </c>
      <c r="N67" s="6">
        <f>VLOOKUP($A67,'Current Portfolio'!$A:$AR,MATCH(Funds!N$1,'Current Portfolio'!$1:$1,0),FALSE)</f>
        <v>4.6999999999999993E-3</v>
      </c>
      <c r="O67" s="6">
        <f>VLOOKUP($A67,'Current Portfolio'!$A:$AR,MATCH(Funds!O$1,'Current Portfolio'!$1:$1,0),FALSE)</f>
        <v>6.0000000000000001E-3</v>
      </c>
      <c r="P67" s="6">
        <f>VLOOKUP($A67,'Current Portfolio'!$A:$AR,MATCH(Funds!P$1,'Current Portfolio'!$1:$1,0),FALSE)</f>
        <v>2.7900000000000001E-2</v>
      </c>
      <c r="Q67" s="6">
        <f>VLOOKUP($A67,'Current Portfolio'!$A:$AR,MATCH(Funds!Q$1,'Current Portfolio'!$1:$1,0),FALSE)</f>
        <v>6.7199999999999996E-2</v>
      </c>
      <c r="R67" s="6">
        <f>VLOOKUP($A67,'Current Portfolio'!$A:$AR,MATCH(Funds!R$1,'Current Portfolio'!$1:$1,0),FALSE)</f>
        <v>-0.03</v>
      </c>
      <c r="S67" s="6">
        <f>VLOOKUP($A67,'Current Portfolio'!$A:$AR,MATCH(Funds!S$1,'Current Portfolio'!$1:$1,0),FALSE)</f>
        <v>1.9E-3</v>
      </c>
      <c r="T67" s="6">
        <f>VLOOKUP($A67,'Current Portfolio'!$A:$AR,MATCH(Funds!T$1,'Current Portfolio'!$1:$1,0),FALSE)</f>
        <v>-1.8000000000000002E-2</v>
      </c>
      <c r="U67" s="6">
        <f>VLOOKUP($A67,'Current Portfolio'!$A:$AR,MATCH(Funds!U$1,'Current Portfolio'!$1:$1,0),FALSE)</f>
        <v>3.6000000000000004E-2</v>
      </c>
      <c r="V67" s="6">
        <f>VLOOKUP($A67,'Current Portfolio'!$A:$AR,MATCH(Funds!V$1,'Current Portfolio'!$1:$1,0),FALSE)</f>
        <v>1.7100000000000001E-2</v>
      </c>
      <c r="W67" s="6">
        <f>VLOOKUP($A67,'Current Portfolio'!$A:$AR,MATCH(Funds!W$1,'Current Portfolio'!$1:$1,0),FALSE)</f>
        <v>1.2199999999999999E-2</v>
      </c>
      <c r="X67" s="6">
        <f>VLOOKUP($A67,'Current Portfolio'!$A:$AR,MATCH(Funds!X$1,'Current Portfolio'!$1:$1,0),FALSE)</f>
        <v>2E-3</v>
      </c>
      <c r="Y67" s="6">
        <f>VLOOKUP(A67,[2]Returns!$A:$B,2,FALSE)</f>
        <v>8.8000000000000005E-3</v>
      </c>
      <c r="Z67" s="6">
        <f>VLOOKUP($A67,[2]Returns!$A:$J,9,FALSE)/100</f>
        <v>1.6E-2</v>
      </c>
      <c r="AA67" s="6">
        <f>VLOOKUP($A67,Replications!$A:$K,MATCH(LEFT(AA$1,FIND(" ",AA$1)-1),Replications!$1:$1,0),FALSE)</f>
        <v>9.5999999999999992E-3</v>
      </c>
      <c r="AB67" s="6">
        <f>VLOOKUP($A67,Replications!$A:$K,MATCH(LEFT(AB$1,FIND(" ",AB$1)-1),Replications!$1:$1,0),FALSE)</f>
        <v>0.1517</v>
      </c>
      <c r="AC67" s="6">
        <f>VLOOKUP($A67,Replications!$A:$K,MATCH(LEFT(AC$1,FIND(" ",AC$1)-1),Replications!$1:$1,0),FALSE)</f>
        <v>4.2000000000000003E-2</v>
      </c>
      <c r="AD67" s="6">
        <f>VLOOKUP($A67,Replications!$A:$K,MATCH(LEFT(AD$1,FIND(" ",AD$1)-1),Replications!$1:$1,0),FALSE)</f>
        <v>5.1999999999999998E-3</v>
      </c>
      <c r="AE67" s="6">
        <f>VLOOKUP($A67,Replications!$A:$K,MATCH(LEFT(AE$1,FIND(" ",AE$1)-1),Replications!$1:$1,0),FALSE)</f>
        <v>3.2599999999999997E-2</v>
      </c>
      <c r="AF67" s="6">
        <f>VLOOKUP($A67,Replications!$A:$K,MATCH(LEFT(AF$1,FIND(" ",AF$1)-1),Replications!$1:$1,0),FALSE)</f>
        <v>6.6699999999999995E-2</v>
      </c>
      <c r="AG67" s="6">
        <f>VLOOKUP($A67,Replications!$A:$K,MATCH(LEFT(AG$1,FIND(" ",AG$1)-1),Replications!$1:$1,0),FALSE)</f>
        <v>1.24E-2</v>
      </c>
      <c r="AH67" s="6">
        <f>VLOOKUP($A67,Replications!$A:$K,MATCH(Funds!AH$1,Replications!$1:$1,0),FALSE)</f>
        <v>1.44E-2</v>
      </c>
      <c r="AI67" s="6">
        <f>VLOOKUP($A67,Replications!$A:$K,MATCH(LEFT(AI$1,FIND(" ",AI$1)-1),Replications!$1:$1,0),FALSE)</f>
        <v>4.5742857142857148E-2</v>
      </c>
      <c r="AJ67" s="6">
        <f>VLOOKUP($A67,'Activist Funds'!$A:$Z,MATCH(LEFT(AJ$1,FIND(" ",AJ$1)-1),'Activist Funds'!$1:$1,0),FALSE)</f>
        <v>1.9999999495000001E-4</v>
      </c>
      <c r="AK67" s="6">
        <f>VLOOKUP($A67,'Activist Funds'!$A:$Z,MATCH(LEFT(AK$1,FIND(" ",AK$1)-1),'Activist Funds'!$1:$1,0),FALSE)</f>
        <v>6.7199999999999996E-2</v>
      </c>
      <c r="AL67" s="6">
        <f>VLOOKUP($A67,'Activist Funds'!$A:$Z,MATCH(LEFT(AL$1,FIND(" ",AL$1)-1),'Activist Funds'!$1:$1,0),FALSE)</f>
        <v>3.5900000000000001E-2</v>
      </c>
      <c r="AM67" s="6">
        <f>VLOOKUP($A67,'Activist Funds'!$A:$Z,MATCH(LEFT(AM$1,FIND(" ",AM$1)-1),'Activist Funds'!$1:$1,0),FALSE)</f>
        <v>-2.5999999999999999E-2</v>
      </c>
      <c r="AN67" s="6">
        <f>VLOOKUP($A67,'Activist Funds'!$A:$Z,MATCH(LEFT(AN$1,FIND(" ",AN$1)-1),'Activist Funds'!$1:$1,0),FALSE)</f>
        <v>6.4500000000000002E-2</v>
      </c>
      <c r="AO67" s="6">
        <f>VLOOKUP($A67,'Activist Funds'!$A:$Z,MATCH(LEFT(AO$1,FIND(" ",AO$1)-1),'Activist Funds'!$1:$1,0),FALSE)</f>
        <v>4.1362000000000003E-2</v>
      </c>
      <c r="AP67" s="6">
        <f>VLOOKUP($A67,'Activist Funds'!$A:$Z,MATCH(LEFT(AP$1,FIND(" ",AP$1)-1),'Activist Funds'!$1:$1,0),FALSE)</f>
        <v>1.24E-2</v>
      </c>
      <c r="AQ67" s="6">
        <f t="shared" ref="AQ67:AQ130" si="11">AJ67-AA67</f>
        <v>-9.400000005049999E-3</v>
      </c>
      <c r="AR67" s="6">
        <f t="shared" ref="AR67:AR130" si="12">AK67-AB67</f>
        <v>-8.4500000000000006E-2</v>
      </c>
      <c r="AS67" s="6">
        <f t="shared" ref="AS67:AS130" si="13">AL67-AC67</f>
        <v>-6.1000000000000013E-3</v>
      </c>
      <c r="AT67" s="6">
        <f t="shared" ref="AT67:AT130" si="14">AM67-AD67</f>
        <v>-3.1199999999999999E-2</v>
      </c>
      <c r="AU67" s="6">
        <f t="shared" ref="AU67:AU130" si="15">AN67-AE67</f>
        <v>3.1900000000000005E-2</v>
      </c>
      <c r="AV67" s="6">
        <f t="shared" ref="AV67:AW130" si="16">AO67-AF67</f>
        <v>-2.5337999999999992E-2</v>
      </c>
      <c r="AW67" s="6">
        <f t="shared" si="16"/>
        <v>0</v>
      </c>
      <c r="AX67" s="6" t="str">
        <f>VLOOKUP($A67,Replications!$A:$KK,MATCH(LEFT(AX$1,FIND(" ",AX$1)-1),Replications!$1:$1,0),FALSE)</f>
        <v>NA</v>
      </c>
      <c r="AY67" s="6" t="e">
        <f>VLOOKUP($A67,'New Manager'!$A:$Y,MATCH(Funds!AY$1,'New Manager'!$1:$1,0),FALSE)</f>
        <v>#N/A</v>
      </c>
      <c r="AZ67" s="6" t="e">
        <f t="shared" ref="AZ67:AZ130" si="17">AY67-AX67</f>
        <v>#N/A</v>
      </c>
      <c r="BA67" s="6">
        <f>VLOOKUP($A67,'[1]Formated Data'!$A:$ZZ,MATCH(BA$1,'[1]Formated Data'!$1:$1,0),FALSE)</f>
        <v>1E-3</v>
      </c>
      <c r="BB67" s="6">
        <f>VLOOKUP($A67,'[1]Formated Data'!$A:$ZZ,MATCH(BB$1,'[1]Formated Data'!$1:$1,0),FALSE)</f>
        <v>6.7000000000000002E-3</v>
      </c>
      <c r="BC67" s="6">
        <f>VLOOKUP($A67,'[1]Formated Data'!$A:$ZZ,MATCH(BC$1,'[1]Formated Data'!$1:$1,0),FALSE)</f>
        <v>2E-3</v>
      </c>
      <c r="BD67" s="6">
        <f>VLOOKUP($A67,'[1]Formated Data'!$A:$ZZ,MATCH(BD$1,'[1]Formated Data'!$1:$1,0),FALSE)</f>
        <v>-2.8999999999999998E-3</v>
      </c>
      <c r="BE67" s="6">
        <f>VLOOKUP($A67,'[1]Formated Data'!$A:$ZZ,MATCH(BE$1,'[1]Formated Data'!$1:$1,0),FALSE)</f>
        <v>1.7100000000000001E-2</v>
      </c>
      <c r="BF67" s="6">
        <f>VLOOKUP($A67,'[1]Formated Data'!$A:$ZZ,MATCH(BF$1,'[1]Formated Data'!$1:$1,0),FALSE)</f>
        <v>1.9E-3</v>
      </c>
      <c r="BG67" s="6">
        <f>VLOOKUP($A67,'[1]Formated Data'!$A:$ZZ,MATCH(BG$1,'[1]Formated Data'!$1:$1,0),FALSE)</f>
        <v>3.5999999999999997E-2</v>
      </c>
      <c r="BH67" s="6">
        <f>VLOOKUP($A67,'[1]Formated Data'!$A:$ZZ,MATCH(BH$1,'[1]Formated Data'!$1:$1,0),FALSE)</f>
        <v>-1.7999999999999999E-2</v>
      </c>
      <c r="BI67" s="6">
        <f>VLOOKUP($A67,'[1]Formated Data'!$A:$ZZ,MATCH(BI$1,'[1]Formated Data'!$1:$1,0),FALSE)</f>
        <v>1.2200000000000001E-2</v>
      </c>
      <c r="BJ67" s="6">
        <f>VLOOKUP($A67,'[1]Formated Data'!$A:$ZZ,MATCH(BJ$1,'[1]Formated Data'!$1:$1,0),FALSE)</f>
        <v>2.7900000000000001E-2</v>
      </c>
      <c r="BK67" s="6">
        <f>VLOOKUP($A67,'[1]Formated Data'!$A:$ZZ,MATCH(BK$1,'[1]Formated Data'!$1:$1,0),FALSE)</f>
        <v>4.7000000000000002E-3</v>
      </c>
      <c r="BL67" s="6">
        <f>VLOOKUP($A67,'[1]Formated Data'!$A:$ZZ,MATCH(BL$1,'[1]Formated Data'!$1:$1,0),FALSE)</f>
        <v>6.0000000000000001E-3</v>
      </c>
      <c r="BM67" s="6">
        <f>VLOOKUP($A67,'[1]Formated Data'!$A:$ZZ,MATCH(BM$1,'[1]Formated Data'!$1:$1,0),FALSE)</f>
        <v>-2.2200000000000001E-2</v>
      </c>
      <c r="BN67" s="6">
        <f>VLOOKUP($A67,'[1]Formated Data'!$A:$ZZ,MATCH(BN$1,'[1]Formated Data'!$1:$1,0),FALSE)</f>
        <v>-1.46E-2</v>
      </c>
      <c r="BO67" s="6">
        <f>VLOOKUP($A67,'[1]Formated Data'!$A:$ZZ,MATCH(BO$1,'[1]Formated Data'!$1:$1,0),FALSE)</f>
        <v>6.7199999999999996E-2</v>
      </c>
      <c r="BP67" s="6">
        <f>VLOOKUP($A67,'[1]Formated Data'!$A:$ZZ,MATCH(BP$1,'[1]Formated Data'!$1:$1,0),FALSE)</f>
        <v>7.4000000000000003E-3</v>
      </c>
      <c r="BQ67" s="6">
        <f>VLOOKUP($A67,'[1]Formated Data'!$A:$ZZ,MATCH(BQ$1,'[1]Formated Data'!$1:$1,0),FALSE)</f>
        <v>1.7899999999999999E-2</v>
      </c>
      <c r="BR67" s="6">
        <f>VLOOKUP($A67,'[1]Formated Data'!$A:$ZZ,MATCH(BR$1,'[1]Formated Data'!$1:$1,0),FALSE)</f>
        <v>-3.2099999999999997E-2</v>
      </c>
      <c r="BS67" s="6">
        <f>VLOOKUP($A67,'[1]Formated Data'!$A:$ZZ,MATCH(BS$1,'[1]Formated Data'!$1:$1,0),FALSE)</f>
        <v>-0.03</v>
      </c>
      <c r="BT67" s="6">
        <f>VLOOKUP($A67,'[1]Formated Data'!$A:$ZZ,MATCH(BT$1,'[1]Formated Data'!$1:$1,0),FALSE)</f>
        <v>1.0999999999999999E-2</v>
      </c>
      <c r="BU67" s="6">
        <f>VLOOKUP($A67,'[1]Formated Data'!$A:$ZZ,MATCH(BU$1,'[1]Formated Data'!$1:$1,0),FALSE)</f>
        <v>4.7999999999999996E-3</v>
      </c>
      <c r="BV67" s="6">
        <f>VLOOKUP($A67,'[1]Formated Data'!$A:$ZZ,MATCH(BV$1,'[1]Formated Data'!$1:$1,0),FALSE)</f>
        <v>-5.4000000000000003E-3</v>
      </c>
      <c r="BW67" s="6" t="e">
        <f>VLOOKUP($A67,'New Manager'!$A:$B,MATCH(Funds!BW$1,'New Manager'!$1:$1,0),FALSE)</f>
        <v>#N/A</v>
      </c>
      <c r="BX67" s="6">
        <f t="shared" ref="BX67:BX130" si="18">AVERAGE(AE67,AF67,AF67,AG67)</f>
        <v>4.4599999999999994E-2</v>
      </c>
      <c r="BY67" s="6">
        <f t="shared" ref="BY67:BY130" si="19">AVERAGE(AN67,AO67,AO67,AP67)</f>
        <v>3.9906000000000004E-2</v>
      </c>
      <c r="BZ67" s="6">
        <f>VLOOKUP($A67,Strategy3!$A:$Z,MATCH(Funds!BZ$1,Strategy3!$1:$1,0),FALSE)</f>
        <v>4.3999999999999997E-2</v>
      </c>
    </row>
    <row r="68" spans="1:78" x14ac:dyDescent="0.25">
      <c r="A68" s="4">
        <f t="shared" ref="A68:A131" si="20">EOMONTH(A67,-1)</f>
        <v>39660</v>
      </c>
      <c r="D68" s="6">
        <f>VLOOKUP($A68,'Current Portfolio'!$A:$AR,MATCH(Funds!D$1,'Current Portfolio'!$1:$1,0),FALSE)</f>
        <v>-4.2699999999999995E-2</v>
      </c>
      <c r="E68" s="6">
        <f>VLOOKUP($A68,'Current Portfolio'!$A:$AR,MATCH(Funds!E$1,'Current Portfolio'!$1:$1,0),FALSE)</f>
        <v>-4.0099999999999997E-2</v>
      </c>
      <c r="F68" s="6">
        <f>VLOOKUP($A68,'Current Portfolio'!$A:$AR,MATCH(Funds!F$1,'Current Portfolio'!$1:$1,0),FALSE)</f>
        <v>-5.8999999999999999E-3</v>
      </c>
      <c r="G68" s="6">
        <f>VLOOKUP($A68,'Current Portfolio'!$A:$AR,MATCH(Funds!G$1,'Current Portfolio'!$1:$1,0),FALSE)</f>
        <v>1.18E-2</v>
      </c>
      <c r="H68" s="6">
        <f>VLOOKUP($A68,'Current Portfolio'!$A:$AR,MATCH(Funds!H$1,'Current Portfolio'!$1:$1,0),FALSE)</f>
        <v>1.09E-2</v>
      </c>
      <c r="I68" s="6">
        <f>VLOOKUP($A68,'Current Portfolio'!$A:$AR,MATCH(Funds!I$1,'Current Portfolio'!$1:$1,0),FALSE)</f>
        <v>1.2699999999999999E-2</v>
      </c>
      <c r="J68" s="6">
        <f>VLOOKUP($A68,'Current Portfolio'!$A:$AR,MATCH(Funds!J$1,'Current Portfolio'!$1:$1,0),FALSE)</f>
        <v>5.9999999999999995E-4</v>
      </c>
      <c r="K68" s="6">
        <f>VLOOKUP($A68,'Current Portfolio'!$A:$AR,MATCH(Funds!K$1,'Current Portfolio'!$1:$1,0),FALSE)</f>
        <v>-3.2400000000000005E-2</v>
      </c>
      <c r="L68" s="6">
        <f>VLOOKUP($A68,'Current Portfolio'!$A:$AR,MATCH(Funds!L$1,'Current Portfolio'!$1:$1,0),FALSE)</f>
        <v>1.3999999999999999E-2</v>
      </c>
      <c r="M68" s="6">
        <f>VLOOKUP($A68,'Current Portfolio'!$A:$AR,MATCH(Funds!M$1,'Current Portfolio'!$1:$1,0),FALSE)</f>
        <v>-1.1299999999999999E-2</v>
      </c>
      <c r="N68" s="6">
        <f>VLOOKUP($A68,'Current Portfolio'!$A:$AR,MATCH(Funds!N$1,'Current Portfolio'!$1:$1,0),FALSE)</f>
        <v>-5.8999999999999999E-3</v>
      </c>
      <c r="O68" s="6">
        <f>VLOOKUP($A68,'Current Portfolio'!$A:$AR,MATCH(Funds!O$1,'Current Portfolio'!$1:$1,0),FALSE)</f>
        <v>-5.0000000000000001E-3</v>
      </c>
      <c r="P68" s="6">
        <f>VLOOKUP($A68,'Current Portfolio'!$A:$AR,MATCH(Funds!P$1,'Current Portfolio'!$1:$1,0),FALSE)</f>
        <v>-4.5000000000000005E-3</v>
      </c>
      <c r="Q68" s="6">
        <f>VLOOKUP($A68,'Current Portfolio'!$A:$AR,MATCH(Funds!Q$1,'Current Portfolio'!$1:$1,0),FALSE)</f>
        <v>-5.9800000000000006E-2</v>
      </c>
      <c r="R68" s="6">
        <f>VLOOKUP($A68,'Current Portfolio'!$A:$AR,MATCH(Funds!R$1,'Current Portfolio'!$1:$1,0),FALSE)</f>
        <v>-4.6300000000000001E-2</v>
      </c>
      <c r="S68" s="6">
        <f>VLOOKUP($A68,'Current Portfolio'!$A:$AR,MATCH(Funds!S$1,'Current Portfolio'!$1:$1,0),FALSE)</f>
        <v>4.3E-3</v>
      </c>
      <c r="T68" s="6">
        <f>VLOOKUP($A68,'Current Portfolio'!$A:$AR,MATCH(Funds!T$1,'Current Portfolio'!$1:$1,0),FALSE)</f>
        <v>-2.2000000000000002E-2</v>
      </c>
      <c r="U68" s="6">
        <f>VLOOKUP($A68,'Current Portfolio'!$A:$AR,MATCH(Funds!U$1,'Current Portfolio'!$1:$1,0),FALSE)</f>
        <v>-2.9900000000000003E-2</v>
      </c>
      <c r="V68" s="6">
        <f>VLOOKUP($A68,'Current Portfolio'!$A:$AR,MATCH(Funds!V$1,'Current Portfolio'!$1:$1,0),FALSE)</f>
        <v>1.3999999999999999E-2</v>
      </c>
      <c r="W68" s="6">
        <f>VLOOKUP($A68,'Current Portfolio'!$A:$AR,MATCH(Funds!W$1,'Current Portfolio'!$1:$1,0),FALSE)</f>
        <v>-4.0999999999999995E-2</v>
      </c>
      <c r="X68" s="6">
        <f>VLOOKUP($A68,'Current Portfolio'!$A:$AR,MATCH(Funds!X$1,'Current Portfolio'!$1:$1,0),FALSE)</f>
        <v>-9.5999999999999992E-3</v>
      </c>
      <c r="Y68" s="6">
        <f>VLOOKUP(A68,[2]Returns!$A:$B,2,FALSE)</f>
        <v>-1.67E-2</v>
      </c>
      <c r="Z68" s="6">
        <f>VLOOKUP($A68,[2]Returns!$A:$J,9,FALSE)/100</f>
        <v>-6.0999999999999995E-3</v>
      </c>
      <c r="AA68" s="6">
        <f>VLOOKUP($A68,Replications!$A:$K,MATCH(LEFT(AA$1,FIND(" ",AA$1)-1),Replications!$1:$1,0),FALSE)</f>
        <v>-9.5600000000000004E-2</v>
      </c>
      <c r="AB68" s="6">
        <f>VLOOKUP($A68,Replications!$A:$K,MATCH(LEFT(AB$1,FIND(" ",AB$1)-1),Replications!$1:$1,0),FALSE)</f>
        <v>-1.46E-2</v>
      </c>
      <c r="AC68" s="6">
        <f>VLOOKUP($A68,Replications!$A:$K,MATCH(LEFT(AC$1,FIND(" ",AC$1)-1),Replications!$1:$1,0),FALSE)</f>
        <v>6.2E-2</v>
      </c>
      <c r="AD68" s="6">
        <f>VLOOKUP($A68,Replications!$A:$K,MATCH(LEFT(AD$1,FIND(" ",AD$1)-1),Replications!$1:$1,0),FALSE)</f>
        <v>4.19E-2</v>
      </c>
      <c r="AE68" s="6">
        <f>VLOOKUP($A68,Replications!$A:$K,MATCH(LEFT(AE$1,FIND(" ",AE$1)-1),Replications!$1:$1,0),FALSE)</f>
        <v>3.9800000000000002E-2</v>
      </c>
      <c r="AF68" s="6">
        <f>VLOOKUP($A68,Replications!$A:$K,MATCH(LEFT(AF$1,FIND(" ",AF$1)-1),Replications!$1:$1,0),FALSE)</f>
        <v>4.5900000000000003E-2</v>
      </c>
      <c r="AG68" s="6">
        <f>VLOOKUP($A68,Replications!$A:$K,MATCH(LEFT(AG$1,FIND(" ",AG$1)-1),Replications!$1:$1,0),FALSE)</f>
        <v>1.9699999999999999E-2</v>
      </c>
      <c r="AH68" s="6">
        <f>VLOOKUP($A68,Replications!$A:$K,MATCH(Funds!AH$1,Replications!$1:$1,0),FALSE)</f>
        <v>-8.0999999999999996E-3</v>
      </c>
      <c r="AI68" s="6">
        <f>VLOOKUP($A68,Replications!$A:$K,MATCH(LEFT(AI$1,FIND(" ",AI$1)-1),Replications!$1:$1,0),FALSE)</f>
        <v>1.4157142857142856E-2</v>
      </c>
      <c r="AJ68" s="6">
        <f>VLOOKUP($A68,'Activist Funds'!$A:$Z,MATCH(LEFT(AJ$1,FIND(" ",AJ$1)-1),'Activist Funds'!$1:$1,0),FALSE)</f>
        <v>-9.5499999821189993E-2</v>
      </c>
      <c r="AK68" s="6">
        <f>VLOOKUP($A68,'Activist Funds'!$A:$Z,MATCH(LEFT(AK$1,FIND(" ",AK$1)-1),'Activist Funds'!$1:$1,0),FALSE)</f>
        <v>-5.9799999999999999E-2</v>
      </c>
      <c r="AL68" s="6">
        <f>VLOOKUP($A68,'Activist Funds'!$A:$Z,MATCH(LEFT(AL$1,FIND(" ",AL$1)-1),'Activist Funds'!$1:$1,0),FALSE)</f>
        <v>6.1499999999999999E-2</v>
      </c>
      <c r="AM68" s="6">
        <f>VLOOKUP($A68,'Activist Funds'!$A:$Z,MATCH(LEFT(AM$1,FIND(" ",AM$1)-1),'Activist Funds'!$1:$1,0),FALSE)</f>
        <v>1.8100000000000002E-2</v>
      </c>
      <c r="AN68" s="6">
        <f>VLOOKUP($A68,'Activist Funds'!$A:$Z,MATCH(LEFT(AN$1,FIND(" ",AN$1)-1),'Activist Funds'!$1:$1,0),FALSE)</f>
        <v>-2.18E-2</v>
      </c>
      <c r="AO68" s="6">
        <f>VLOOKUP($A68,'Activist Funds'!$A:$Z,MATCH(LEFT(AO$1,FIND(" ",AO$1)-1),'Activist Funds'!$1:$1,0),FALSE)</f>
        <v>4.7642999999999998E-2</v>
      </c>
      <c r="AP68" s="6">
        <f>VLOOKUP($A68,'Activist Funds'!$A:$Z,MATCH(LEFT(AP$1,FIND(" ",AP$1)-1),'Activist Funds'!$1:$1,0),FALSE)</f>
        <v>3.7000000000000002E-3</v>
      </c>
      <c r="AQ68" s="6">
        <f t="shared" si="11"/>
        <v>1.0000017881001133E-4</v>
      </c>
      <c r="AR68" s="6">
        <f t="shared" si="12"/>
        <v>-4.5199999999999997E-2</v>
      </c>
      <c r="AS68" s="6">
        <f t="shared" si="13"/>
        <v>-5.0000000000000044E-4</v>
      </c>
      <c r="AT68" s="6">
        <f t="shared" si="14"/>
        <v>-2.3799999999999998E-2</v>
      </c>
      <c r="AU68" s="6">
        <f t="shared" si="15"/>
        <v>-6.1600000000000002E-2</v>
      </c>
      <c r="AV68" s="6">
        <f t="shared" si="16"/>
        <v>1.7429999999999946E-3</v>
      </c>
      <c r="AW68" s="6">
        <f t="shared" si="16"/>
        <v>-1.6E-2</v>
      </c>
      <c r="AX68" s="6" t="str">
        <f>VLOOKUP($A68,Replications!$A:$KK,MATCH(LEFT(AX$1,FIND(" ",AX$1)-1),Replications!$1:$1,0),FALSE)</f>
        <v>NA</v>
      </c>
      <c r="AY68" s="6" t="e">
        <f>VLOOKUP($A68,'New Manager'!$A:$Y,MATCH(Funds!AY$1,'New Manager'!$1:$1,0),FALSE)</f>
        <v>#N/A</v>
      </c>
      <c r="AZ68" s="6" t="e">
        <f t="shared" si="17"/>
        <v>#N/A</v>
      </c>
      <c r="BA68" s="6">
        <f>VLOOKUP($A68,'[1]Formated Data'!$A:$ZZ,MATCH(BA$1,'[1]Formated Data'!$1:$1,0),FALSE)</f>
        <v>-3.2399999999999998E-2</v>
      </c>
      <c r="BB68" s="6">
        <f>VLOOKUP($A68,'[1]Formated Data'!$A:$ZZ,MATCH(BB$1,'[1]Formated Data'!$1:$1,0),FALSE)</f>
        <v>1.18E-2</v>
      </c>
      <c r="BC68" s="6">
        <f>VLOOKUP($A68,'[1]Formated Data'!$A:$ZZ,MATCH(BC$1,'[1]Formated Data'!$1:$1,0),FALSE)</f>
        <v>-9.5999999999999992E-3</v>
      </c>
      <c r="BD68" s="6">
        <f>VLOOKUP($A68,'[1]Formated Data'!$A:$ZZ,MATCH(BD$1,'[1]Formated Data'!$1:$1,0),FALSE)</f>
        <v>-1.1299999999999999E-2</v>
      </c>
      <c r="BE68" s="6">
        <f>VLOOKUP($A68,'[1]Formated Data'!$A:$ZZ,MATCH(BE$1,'[1]Formated Data'!$1:$1,0),FALSE)</f>
        <v>1.4E-2</v>
      </c>
      <c r="BF68" s="6">
        <f>VLOOKUP($A68,'[1]Formated Data'!$A:$ZZ,MATCH(BF$1,'[1]Formated Data'!$1:$1,0),FALSE)</f>
        <v>4.3E-3</v>
      </c>
      <c r="BG68" s="6">
        <f>VLOOKUP($A68,'[1]Formated Data'!$A:$ZZ,MATCH(BG$1,'[1]Formated Data'!$1:$1,0),FALSE)</f>
        <v>-2.9899999999999999E-2</v>
      </c>
      <c r="BH68" s="6">
        <f>VLOOKUP($A68,'[1]Formated Data'!$A:$ZZ,MATCH(BH$1,'[1]Formated Data'!$1:$1,0),FALSE)</f>
        <v>-2.1999999999999999E-2</v>
      </c>
      <c r="BI68" s="6">
        <f>VLOOKUP($A68,'[1]Formated Data'!$A:$ZZ,MATCH(BI$1,'[1]Formated Data'!$1:$1,0),FALSE)</f>
        <v>-4.1000000000000002E-2</v>
      </c>
      <c r="BJ68" s="6">
        <f>VLOOKUP($A68,'[1]Formated Data'!$A:$ZZ,MATCH(BJ$1,'[1]Formated Data'!$1:$1,0),FALSE)</f>
        <v>-4.4999999999999997E-3</v>
      </c>
      <c r="BK68" s="6">
        <f>VLOOKUP($A68,'[1]Formated Data'!$A:$ZZ,MATCH(BK$1,'[1]Formated Data'!$1:$1,0),FALSE)</f>
        <v>-5.8999999999999999E-3</v>
      </c>
      <c r="BL68" s="6">
        <f>VLOOKUP($A68,'[1]Formated Data'!$A:$ZZ,MATCH(BL$1,'[1]Formated Data'!$1:$1,0),FALSE)</f>
        <v>-5.0000000000000001E-3</v>
      </c>
      <c r="BM68" s="6">
        <f>VLOOKUP($A68,'[1]Formated Data'!$A:$ZZ,MATCH(BM$1,'[1]Formated Data'!$1:$1,0),FALSE)</f>
        <v>-4.0099999999999997E-2</v>
      </c>
      <c r="BN68" s="6">
        <f>VLOOKUP($A68,'[1]Formated Data'!$A:$ZZ,MATCH(BN$1,'[1]Formated Data'!$1:$1,0),FALSE)</f>
        <v>-4.2700000000000002E-2</v>
      </c>
      <c r="BO68" s="6">
        <f>VLOOKUP($A68,'[1]Formated Data'!$A:$ZZ,MATCH(BO$1,'[1]Formated Data'!$1:$1,0),FALSE)</f>
        <v>-5.9799999999999999E-2</v>
      </c>
      <c r="BP68" s="6">
        <f>VLOOKUP($A68,'[1]Formated Data'!$A:$ZZ,MATCH(BP$1,'[1]Formated Data'!$1:$1,0),FALSE)</f>
        <v>1.09E-2</v>
      </c>
      <c r="BQ68" s="6">
        <f>VLOOKUP($A68,'[1]Formated Data'!$A:$ZZ,MATCH(BQ$1,'[1]Formated Data'!$1:$1,0),FALSE)</f>
        <v>1.2699999999999999E-2</v>
      </c>
      <c r="BR68" s="6">
        <f>VLOOKUP($A68,'[1]Formated Data'!$A:$ZZ,MATCH(BR$1,'[1]Formated Data'!$1:$1,0),FALSE)</f>
        <v>-2.7699999999999999E-2</v>
      </c>
      <c r="BS68" s="6">
        <f>VLOOKUP($A68,'[1]Formated Data'!$A:$ZZ,MATCH(BS$1,'[1]Formated Data'!$1:$1,0),FALSE)</f>
        <v>-4.6300000000000001E-2</v>
      </c>
      <c r="BT68" s="6">
        <f>VLOOKUP($A68,'[1]Formated Data'!$A:$ZZ,MATCH(BT$1,'[1]Formated Data'!$1:$1,0),FALSE)</f>
        <v>1.4E-2</v>
      </c>
      <c r="BU68" s="6">
        <f>VLOOKUP($A68,'[1]Formated Data'!$A:$ZZ,MATCH(BU$1,'[1]Formated Data'!$1:$1,0),FALSE)</f>
        <v>1.8E-3</v>
      </c>
      <c r="BV68" s="6">
        <f>VLOOKUP($A68,'[1]Formated Data'!$A:$ZZ,MATCH(BV$1,'[1]Formated Data'!$1:$1,0),FALSE)</f>
        <v>-6.0000000000000001E-3</v>
      </c>
      <c r="BW68" s="6" t="e">
        <f>VLOOKUP($A68,'New Manager'!$A:$B,MATCH(Funds!BW$1,'New Manager'!$1:$1,0),FALSE)</f>
        <v>#N/A</v>
      </c>
      <c r="BX68" s="6">
        <f t="shared" si="18"/>
        <v>3.7824999999999998E-2</v>
      </c>
      <c r="BY68" s="6">
        <f t="shared" si="19"/>
        <v>1.9296499999999998E-2</v>
      </c>
      <c r="BZ68" s="6">
        <f>VLOOKUP($A68,Strategy3!$A:$Z,MATCH(Funds!BZ$1,Strategy3!$1:$1,0),FALSE)</f>
        <v>3.7699999999999997E-2</v>
      </c>
    </row>
    <row r="69" spans="1:78" x14ac:dyDescent="0.25">
      <c r="A69" s="4">
        <f t="shared" si="20"/>
        <v>39629</v>
      </c>
      <c r="D69" s="6">
        <f>VLOOKUP($A69,'Current Portfolio'!$A:$AR,MATCH(Funds!D$1,'Current Portfolio'!$1:$1,0),FALSE)</f>
        <v>-1.6500000000000001E-2</v>
      </c>
      <c r="E69" s="6">
        <f>VLOOKUP($A69,'Current Portfolio'!$A:$AR,MATCH(Funds!E$1,'Current Portfolio'!$1:$1,0),FALSE)</f>
        <v>-3.5999999999999999E-3</v>
      </c>
      <c r="F69" s="6">
        <f>VLOOKUP($A69,'Current Portfolio'!$A:$AR,MATCH(Funds!F$1,'Current Portfolio'!$1:$1,0),FALSE)</f>
        <v>-4.5000000000000005E-3</v>
      </c>
      <c r="G69" s="6">
        <f>VLOOKUP($A69,'Current Portfolio'!$A:$AR,MATCH(Funds!G$1,'Current Portfolio'!$1:$1,0),FALSE)</f>
        <v>1.32E-2</v>
      </c>
      <c r="H69" s="6">
        <f>VLOOKUP($A69,'Current Portfolio'!$A:$AR,MATCH(Funds!H$1,'Current Portfolio'!$1:$1,0),FALSE)</f>
        <v>2.63E-2</v>
      </c>
      <c r="I69" s="6">
        <f>VLOOKUP($A69,'Current Portfolio'!$A:$AR,MATCH(Funds!I$1,'Current Portfolio'!$1:$1,0),FALSE)</f>
        <v>1.1699999999999999E-2</v>
      </c>
      <c r="J69" s="6">
        <f>VLOOKUP($A69,'Current Portfolio'!$A:$AR,MATCH(Funds!J$1,'Current Portfolio'!$1:$1,0),FALSE)</f>
        <v>8.6E-3</v>
      </c>
      <c r="K69" s="6">
        <f>VLOOKUP($A69,'Current Portfolio'!$A:$AR,MATCH(Funds!K$1,'Current Portfolio'!$1:$1,0),FALSE)</f>
        <v>0</v>
      </c>
      <c r="L69" s="6">
        <f>VLOOKUP($A69,'Current Portfolio'!$A:$AR,MATCH(Funds!L$1,'Current Portfolio'!$1:$1,0),FALSE)</f>
        <v>2.52E-2</v>
      </c>
      <c r="M69" s="6">
        <f>VLOOKUP($A69,'Current Portfolio'!$A:$AR,MATCH(Funds!M$1,'Current Portfolio'!$1:$1,0),FALSE)</f>
        <v>8.8000000000000005E-3</v>
      </c>
      <c r="N69" s="6">
        <f>VLOOKUP($A69,'Current Portfolio'!$A:$AR,MATCH(Funds!N$1,'Current Portfolio'!$1:$1,0),FALSE)</f>
        <v>-2.8999999999999998E-3</v>
      </c>
      <c r="O69" s="6">
        <f>VLOOKUP($A69,'Current Portfolio'!$A:$AR,MATCH(Funds!O$1,'Current Portfolio'!$1:$1,0),FALSE)</f>
        <v>-2E-3</v>
      </c>
      <c r="P69" s="6">
        <f>VLOOKUP($A69,'Current Portfolio'!$A:$AR,MATCH(Funds!P$1,'Current Portfolio'!$1:$1,0),FALSE)</f>
        <v>-8.6800000000000002E-2</v>
      </c>
      <c r="Q69" s="6">
        <f>VLOOKUP($A69,'Current Portfolio'!$A:$AR,MATCH(Funds!Q$1,'Current Portfolio'!$1:$1,0),FALSE)</f>
        <v>-3.4500000000000003E-2</v>
      </c>
      <c r="R69" s="6">
        <f>VLOOKUP($A69,'Current Portfolio'!$A:$AR,MATCH(Funds!R$1,'Current Portfolio'!$1:$1,0),FALSE)</f>
        <v>5.0599999999999999E-2</v>
      </c>
      <c r="S69" s="6">
        <f>VLOOKUP($A69,'Current Portfolio'!$A:$AR,MATCH(Funds!S$1,'Current Portfolio'!$1:$1,0),FALSE)</f>
        <v>1.2999999999999999E-3</v>
      </c>
      <c r="T69" s="6">
        <f>VLOOKUP($A69,'Current Portfolio'!$A:$AR,MATCH(Funds!T$1,'Current Portfolio'!$1:$1,0),FALSE)</f>
        <v>-3.3000000000000002E-2</v>
      </c>
      <c r="U69" s="6">
        <f>VLOOKUP($A69,'Current Portfolio'!$A:$AR,MATCH(Funds!U$1,'Current Portfolio'!$1:$1,0),FALSE)</f>
        <v>-0.10199999999999999</v>
      </c>
      <c r="V69" s="6">
        <f>VLOOKUP($A69,'Current Portfolio'!$A:$AR,MATCH(Funds!V$1,'Current Portfolio'!$1:$1,0),FALSE)</f>
        <v>-1.2199999999999999E-2</v>
      </c>
      <c r="W69" s="6">
        <f>VLOOKUP($A69,'Current Portfolio'!$A:$AR,MATCH(Funds!W$1,'Current Portfolio'!$1:$1,0),FALSE)</f>
        <v>1.3600000000000001E-2</v>
      </c>
      <c r="X69" s="6">
        <f>VLOOKUP($A69,'Current Portfolio'!$A:$AR,MATCH(Funds!X$1,'Current Portfolio'!$1:$1,0),FALSE)</f>
        <v>1.32E-2</v>
      </c>
      <c r="Y69" s="6">
        <f>VLOOKUP(A69,[2]Returns!$A:$B,2,FALSE)</f>
        <v>-4.5400000000000003E-2</v>
      </c>
      <c r="Z69" s="6">
        <f>VLOOKUP($A69,[2]Returns!$A:$J,9,FALSE)/100</f>
        <v>-4.3400000000000001E-2</v>
      </c>
      <c r="AA69" s="6">
        <f>VLOOKUP($A69,Replications!$A:$K,MATCH(LEFT(AA$1,FIND(" ",AA$1)-1),Replications!$1:$1,0),FALSE)</f>
        <v>-3.6700000000000003E-2</v>
      </c>
      <c r="AB69" s="6">
        <f>VLOOKUP($A69,Replications!$A:$K,MATCH(LEFT(AB$1,FIND(" ",AB$1)-1),Replications!$1:$1,0),FALSE)</f>
        <v>-0.1255</v>
      </c>
      <c r="AC69" s="6">
        <f>VLOOKUP($A69,Replications!$A:$K,MATCH(LEFT(AC$1,FIND(" ",AC$1)-1),Replications!$1:$1,0),FALSE)</f>
        <v>-8.0500000000000002E-2</v>
      </c>
      <c r="AD69" s="6">
        <f>VLOOKUP($A69,Replications!$A:$K,MATCH(LEFT(AD$1,FIND(" ",AD$1)-1),Replications!$1:$1,0),FALSE)</f>
        <v>-0.1108</v>
      </c>
      <c r="AE69" s="6">
        <f>VLOOKUP($A69,Replications!$A:$K,MATCH(LEFT(AE$1,FIND(" ",AE$1)-1),Replications!$1:$1,0),FALSE)</f>
        <v>-0.1181</v>
      </c>
      <c r="AF69" s="6">
        <f>VLOOKUP($A69,Replications!$A:$K,MATCH(LEFT(AF$1,FIND(" ",AF$1)-1),Replications!$1:$1,0),FALSE)</f>
        <v>-7.9500000000000001E-2</v>
      </c>
      <c r="AG69" s="6">
        <f>VLOOKUP($A69,Replications!$A:$K,MATCH(LEFT(AG$1,FIND(" ",AG$1)-1),Replications!$1:$1,0),FALSE)</f>
        <v>-6.9900000000000004E-2</v>
      </c>
      <c r="AH69" s="6">
        <f>VLOOKUP($A69,Replications!$A:$K,MATCH(Funds!AH$1,Replications!$1:$1,0),FALSE)</f>
        <v>-8.4199999999999997E-2</v>
      </c>
      <c r="AI69" s="6">
        <f>VLOOKUP($A69,Replications!$A:$K,MATCH(LEFT(AI$1,FIND(" ",AI$1)-1),Replications!$1:$1,0),FALSE)</f>
        <v>-8.8714285714285718E-2</v>
      </c>
      <c r="AJ69" s="6">
        <f>VLOOKUP($A69,'Activist Funds'!$A:$Z,MATCH(LEFT(AJ$1,FIND(" ",AJ$1)-1),'Activist Funds'!$1:$1,0),FALSE)</f>
        <v>-3.1000000890299998E-3</v>
      </c>
      <c r="AK69" s="6">
        <f>VLOOKUP($A69,'Activist Funds'!$A:$Z,MATCH(LEFT(AK$1,FIND(" ",AK$1)-1),'Activist Funds'!$1:$1,0),FALSE)</f>
        <v>-3.4500000000000003E-2</v>
      </c>
      <c r="AL69" s="6">
        <f>VLOOKUP($A69,'Activist Funds'!$A:$Z,MATCH(LEFT(AL$1,FIND(" ",AL$1)-1),'Activist Funds'!$1:$1,0),FALSE)</f>
        <v>-9.2399999999999996E-2</v>
      </c>
      <c r="AM69" s="6">
        <f>VLOOKUP($A69,'Activist Funds'!$A:$Z,MATCH(LEFT(AM$1,FIND(" ",AM$1)-1),'Activist Funds'!$1:$1,0),FALSE)</f>
        <v>-0.12959999999999999</v>
      </c>
      <c r="AN69" s="6">
        <f>VLOOKUP($A69,'Activist Funds'!$A:$Z,MATCH(LEFT(AN$1,FIND(" ",AN$1)-1),'Activist Funds'!$1:$1,0),FALSE)</f>
        <v>-9.69E-2</v>
      </c>
      <c r="AO69" s="6">
        <f>VLOOKUP($A69,'Activist Funds'!$A:$Z,MATCH(LEFT(AO$1,FIND(" ",AO$1)-1),'Activist Funds'!$1:$1,0),FALSE)</f>
        <v>-6.386E-2</v>
      </c>
      <c r="AP69" s="6">
        <f>VLOOKUP($A69,'Activist Funds'!$A:$Z,MATCH(LEFT(AP$1,FIND(" ",AP$1)-1),'Activist Funds'!$1:$1,0),FALSE)</f>
        <v>-4.3999999999999997E-2</v>
      </c>
      <c r="AQ69" s="6">
        <f t="shared" si="11"/>
        <v>3.3599999910970006E-2</v>
      </c>
      <c r="AR69" s="6">
        <f t="shared" si="12"/>
        <v>9.0999999999999998E-2</v>
      </c>
      <c r="AS69" s="6">
        <f t="shared" si="13"/>
        <v>-1.1899999999999994E-2</v>
      </c>
      <c r="AT69" s="6">
        <f t="shared" si="14"/>
        <v>-1.8799999999999997E-2</v>
      </c>
      <c r="AU69" s="6">
        <f t="shared" si="15"/>
        <v>2.1199999999999997E-2</v>
      </c>
      <c r="AV69" s="6">
        <f t="shared" si="16"/>
        <v>1.5640000000000001E-2</v>
      </c>
      <c r="AW69" s="6">
        <f t="shared" si="16"/>
        <v>2.5900000000000006E-2</v>
      </c>
      <c r="AX69" s="6" t="str">
        <f>VLOOKUP($A69,Replications!$A:$KK,MATCH(LEFT(AX$1,FIND(" ",AX$1)-1),Replications!$1:$1,0),FALSE)</f>
        <v>NA</v>
      </c>
      <c r="AY69" s="6" t="e">
        <f>VLOOKUP($A69,'New Manager'!$A:$Y,MATCH(Funds!AY$1,'New Manager'!$1:$1,0),FALSE)</f>
        <v>#N/A</v>
      </c>
      <c r="AZ69" s="6" t="e">
        <f t="shared" si="17"/>
        <v>#N/A</v>
      </c>
      <c r="BA69" s="6">
        <f>VLOOKUP($A69,'[1]Formated Data'!$A:$ZZ,MATCH(BA$1,'[1]Formated Data'!$1:$1,0),FALSE)</f>
        <v>0</v>
      </c>
      <c r="BB69" s="6">
        <f>VLOOKUP($A69,'[1]Formated Data'!$A:$ZZ,MATCH(BB$1,'[1]Formated Data'!$1:$1,0),FALSE)</f>
        <v>1.32E-2</v>
      </c>
      <c r="BC69" s="6">
        <f>VLOOKUP($A69,'[1]Formated Data'!$A:$ZZ,MATCH(BC$1,'[1]Formated Data'!$1:$1,0),FALSE)</f>
        <v>1.32E-2</v>
      </c>
      <c r="BD69" s="6">
        <f>VLOOKUP($A69,'[1]Formated Data'!$A:$ZZ,MATCH(BD$1,'[1]Formated Data'!$1:$1,0),FALSE)</f>
        <v>8.8000000000000005E-3</v>
      </c>
      <c r="BE69" s="6">
        <f>VLOOKUP($A69,'[1]Formated Data'!$A:$ZZ,MATCH(BE$1,'[1]Formated Data'!$1:$1,0),FALSE)</f>
        <v>-1.2200000000000001E-2</v>
      </c>
      <c r="BF69" s="6">
        <f>VLOOKUP($A69,'[1]Formated Data'!$A:$ZZ,MATCH(BF$1,'[1]Formated Data'!$1:$1,0),FALSE)</f>
        <v>1.2999999999999999E-3</v>
      </c>
      <c r="BG69" s="6">
        <f>VLOOKUP($A69,'[1]Formated Data'!$A:$ZZ,MATCH(BG$1,'[1]Formated Data'!$1:$1,0),FALSE)</f>
        <v>-0.10199999999999999</v>
      </c>
      <c r="BH69" s="6">
        <f>VLOOKUP($A69,'[1]Formated Data'!$A:$ZZ,MATCH(BH$1,'[1]Formated Data'!$1:$1,0),FALSE)</f>
        <v>-3.3000000000000002E-2</v>
      </c>
      <c r="BI69" s="6">
        <f>VLOOKUP($A69,'[1]Formated Data'!$A:$ZZ,MATCH(BI$1,'[1]Formated Data'!$1:$1,0),FALSE)</f>
        <v>1.3599999999999999E-2</v>
      </c>
      <c r="BJ69" s="6">
        <f>VLOOKUP($A69,'[1]Formated Data'!$A:$ZZ,MATCH(BJ$1,'[1]Formated Data'!$1:$1,0),FALSE)</f>
        <v>-8.6800000000000002E-2</v>
      </c>
      <c r="BK69" s="6">
        <f>VLOOKUP($A69,'[1]Formated Data'!$A:$ZZ,MATCH(BK$1,'[1]Formated Data'!$1:$1,0),FALSE)</f>
        <v>-2.8999999999999998E-3</v>
      </c>
      <c r="BL69" s="6">
        <f>VLOOKUP($A69,'[1]Formated Data'!$A:$ZZ,MATCH(BL$1,'[1]Formated Data'!$1:$1,0),FALSE)</f>
        <v>-2E-3</v>
      </c>
      <c r="BM69" s="6">
        <f>VLOOKUP($A69,'[1]Formated Data'!$A:$ZZ,MATCH(BM$1,'[1]Formated Data'!$1:$1,0),FALSE)</f>
        <v>-3.5999999999999999E-3</v>
      </c>
      <c r="BN69" s="6">
        <f>VLOOKUP($A69,'[1]Formated Data'!$A:$ZZ,MATCH(BN$1,'[1]Formated Data'!$1:$1,0),FALSE)</f>
        <v>-1.6500000000000001E-2</v>
      </c>
      <c r="BO69" s="6">
        <f>VLOOKUP($A69,'[1]Formated Data'!$A:$ZZ,MATCH(BO$1,'[1]Formated Data'!$1:$1,0),FALSE)</f>
        <v>-3.4500000000000003E-2</v>
      </c>
      <c r="BP69" s="6">
        <f>VLOOKUP($A69,'[1]Formated Data'!$A:$ZZ,MATCH(BP$1,'[1]Formated Data'!$1:$1,0),FALSE)</f>
        <v>2.63E-2</v>
      </c>
      <c r="BQ69" s="6">
        <f>VLOOKUP($A69,'[1]Formated Data'!$A:$ZZ,MATCH(BQ$1,'[1]Formated Data'!$1:$1,0),FALSE)</f>
        <v>1.17E-2</v>
      </c>
      <c r="BR69" s="6">
        <f>VLOOKUP($A69,'[1]Formated Data'!$A:$ZZ,MATCH(BR$1,'[1]Formated Data'!$1:$1,0),FALSE)</f>
        <v>4.7E-2</v>
      </c>
      <c r="BS69" s="6">
        <f>VLOOKUP($A69,'[1]Formated Data'!$A:$ZZ,MATCH(BS$1,'[1]Formated Data'!$1:$1,0),FALSE)</f>
        <v>5.0599999999999999E-2</v>
      </c>
      <c r="BT69" s="6">
        <f>VLOOKUP($A69,'[1]Formated Data'!$A:$ZZ,MATCH(BT$1,'[1]Formated Data'!$1:$1,0),FALSE)</f>
        <v>2.52E-2</v>
      </c>
      <c r="BU69" s="6">
        <f>VLOOKUP($A69,'[1]Formated Data'!$A:$ZZ,MATCH(BU$1,'[1]Formated Data'!$1:$1,0),FALSE)</f>
        <v>9.4000000000000004E-3</v>
      </c>
      <c r="BV69" s="6">
        <f>VLOOKUP($A69,'[1]Formated Data'!$A:$ZZ,MATCH(BV$1,'[1]Formated Data'!$1:$1,0),FALSE)</f>
        <v>-3.3999999999999998E-3</v>
      </c>
      <c r="BW69" s="6" t="e">
        <f>VLOOKUP($A69,'New Manager'!$A:$B,MATCH(Funds!BW$1,'New Manager'!$1:$1,0),FALSE)</f>
        <v>#N/A</v>
      </c>
      <c r="BX69" s="6">
        <f t="shared" si="18"/>
        <v>-8.6750000000000008E-2</v>
      </c>
      <c r="BY69" s="6">
        <f t="shared" si="19"/>
        <v>-6.7155000000000006E-2</v>
      </c>
      <c r="BZ69" s="6">
        <f>VLOOKUP($A69,Strategy3!$A:$Z,MATCH(Funds!BZ$1,Strategy3!$1:$1,0),FALSE)</f>
        <v>-8.6699999999999999E-2</v>
      </c>
    </row>
    <row r="70" spans="1:78" x14ac:dyDescent="0.25">
      <c r="A70" s="4">
        <f t="shared" si="20"/>
        <v>39599</v>
      </c>
      <c r="D70" s="6">
        <f>VLOOKUP($A70,'Current Portfolio'!$A:$AR,MATCH(Funds!D$1,'Current Portfolio'!$1:$1,0),FALSE)</f>
        <v>3.0499999999999999E-2</v>
      </c>
      <c r="E70" s="6">
        <f>VLOOKUP($A70,'Current Portfolio'!$A:$AR,MATCH(Funds!E$1,'Current Portfolio'!$1:$1,0),FALSE)</f>
        <v>1.2500000000000001E-2</v>
      </c>
      <c r="F70" s="6">
        <f>VLOOKUP($A70,'Current Portfolio'!$A:$AR,MATCH(Funds!F$1,'Current Portfolio'!$1:$1,0),FALSE)</f>
        <v>1.11E-2</v>
      </c>
      <c r="G70" s="6">
        <f>VLOOKUP($A70,'Current Portfolio'!$A:$AR,MATCH(Funds!G$1,'Current Portfolio'!$1:$1,0),FALSE)</f>
        <v>3.3E-3</v>
      </c>
      <c r="H70" s="6">
        <f>VLOOKUP($A70,'Current Portfolio'!$A:$AR,MATCH(Funds!H$1,'Current Portfolio'!$1:$1,0),FALSE)</f>
        <v>7.3000000000000001E-3</v>
      </c>
      <c r="I70" s="6">
        <f>VLOOKUP($A70,'Current Portfolio'!$A:$AR,MATCH(Funds!I$1,'Current Portfolio'!$1:$1,0),FALSE)</f>
        <v>3.7000000000000002E-3</v>
      </c>
      <c r="J70" s="6">
        <f>VLOOKUP($A70,'Current Portfolio'!$A:$AR,MATCH(Funds!J$1,'Current Portfolio'!$1:$1,0),FALSE)</f>
        <v>3.2000000000000002E-3</v>
      </c>
      <c r="K70" s="6">
        <f>VLOOKUP($A70,'Current Portfolio'!$A:$AR,MATCH(Funds!K$1,'Current Portfolio'!$1:$1,0),FALSE)</f>
        <v>1.5300000000000001E-2</v>
      </c>
      <c r="L70" s="6">
        <f>VLOOKUP($A70,'Current Portfolio'!$A:$AR,MATCH(Funds!L$1,'Current Portfolio'!$1:$1,0),FALSE)</f>
        <v>1.4800000000000001E-2</v>
      </c>
      <c r="M70" s="6">
        <f>VLOOKUP($A70,'Current Portfolio'!$A:$AR,MATCH(Funds!M$1,'Current Portfolio'!$1:$1,0),FALSE)</f>
        <v>6.9999999999999993E-3</v>
      </c>
      <c r="N70" s="6">
        <f>VLOOKUP($A70,'Current Portfolio'!$A:$AR,MATCH(Funds!N$1,'Current Portfolio'!$1:$1,0),FALSE)</f>
        <v>9.0000000000000011E-3</v>
      </c>
      <c r="O70" s="6">
        <f>VLOOKUP($A70,'Current Portfolio'!$A:$AR,MATCH(Funds!O$1,'Current Portfolio'!$1:$1,0),FALSE)</f>
        <v>1.1000000000000001E-2</v>
      </c>
      <c r="P70" s="6">
        <f>VLOOKUP($A70,'Current Portfolio'!$A:$AR,MATCH(Funds!P$1,'Current Portfolio'!$1:$1,0),FALSE)</f>
        <v>4.8300000000000003E-2</v>
      </c>
      <c r="Q70" s="6">
        <f>VLOOKUP($A70,'Current Portfolio'!$A:$AR,MATCH(Funds!Q$1,'Current Portfolio'!$1:$1,0),FALSE)</f>
        <v>2E-3</v>
      </c>
      <c r="R70" s="6">
        <f>VLOOKUP($A70,'Current Portfolio'!$A:$AR,MATCH(Funds!R$1,'Current Portfolio'!$1:$1,0),FALSE)</f>
        <v>1.9900000000000001E-2</v>
      </c>
      <c r="S70" s="6">
        <f>VLOOKUP($A70,'Current Portfolio'!$A:$AR,MATCH(Funds!S$1,'Current Portfolio'!$1:$1,0),FALSE)</f>
        <v>1.3100000000000001E-2</v>
      </c>
      <c r="T70" s="6">
        <f>VLOOKUP($A70,'Current Portfolio'!$A:$AR,MATCH(Funds!T$1,'Current Portfolio'!$1:$1,0),FALSE)</f>
        <v>2.4E-2</v>
      </c>
      <c r="U70" s="6">
        <f>VLOOKUP($A70,'Current Portfolio'!$A:$AR,MATCH(Funds!U$1,'Current Portfolio'!$1:$1,0),FALSE)</f>
        <v>4.2199999999999994E-2</v>
      </c>
      <c r="V70" s="6">
        <f>VLOOKUP($A70,'Current Portfolio'!$A:$AR,MATCH(Funds!V$1,'Current Portfolio'!$1:$1,0),FALSE)</f>
        <v>2.3599999999999999E-2</v>
      </c>
      <c r="W70" s="6">
        <f>VLOOKUP($A70,'Current Portfolio'!$A:$AR,MATCH(Funds!W$1,'Current Portfolio'!$1:$1,0),FALSE)</f>
        <v>5.5800000000000002E-2</v>
      </c>
      <c r="X70" s="6">
        <f>VLOOKUP($A70,'Current Portfolio'!$A:$AR,MATCH(Funds!X$1,'Current Portfolio'!$1:$1,0),FALSE)</f>
        <v>9.7000000000000003E-3</v>
      </c>
      <c r="Y70" s="6">
        <f>VLOOKUP(A70,[2]Returns!$A:$B,2,FALSE)</f>
        <v>4.6999999999999993E-3</v>
      </c>
      <c r="Z70" s="6">
        <f>VLOOKUP($A70,[2]Returns!$A:$J,9,FALSE)/100</f>
        <v>-8.0000000000000004E-4</v>
      </c>
      <c r="AA70" s="6">
        <f>VLOOKUP($A70,Replications!$A:$K,MATCH(LEFT(AA$1,FIND(" ",AA$1)-1),Replications!$1:$1,0),FALSE)</f>
        <v>7.9699999999999993E-2</v>
      </c>
      <c r="AB70" s="6">
        <f>VLOOKUP($A70,Replications!$A:$K,MATCH(LEFT(AB$1,FIND(" ",AB$1)-1),Replications!$1:$1,0),FALSE)</f>
        <v>-7.3800000000000004E-2</v>
      </c>
      <c r="AC70" s="6">
        <f>VLOOKUP($A70,Replications!$A:$K,MATCH(LEFT(AC$1,FIND(" ",AC$1)-1),Replications!$1:$1,0),FALSE)</f>
        <v>9.4999999999999998E-3</v>
      </c>
      <c r="AD70" s="6">
        <f>VLOOKUP($A70,Replications!$A:$K,MATCH(LEFT(AD$1,FIND(" ",AD$1)-1),Replications!$1:$1,0),FALSE)</f>
        <v>0.1106</v>
      </c>
      <c r="AE70" s="6">
        <f>VLOOKUP($A70,Replications!$A:$K,MATCH(LEFT(AE$1,FIND(" ",AE$1)-1),Replications!$1:$1,0),FALSE)</f>
        <v>7.4200000000000002E-2</v>
      </c>
      <c r="AF70" s="6">
        <f>VLOOKUP($A70,Replications!$A:$K,MATCH(LEFT(AF$1,FIND(" ",AF$1)-1),Replications!$1:$1,0),FALSE)</f>
        <v>2.53E-2</v>
      </c>
      <c r="AG70" s="6">
        <f>VLOOKUP($A70,Replications!$A:$K,MATCH(LEFT(AG$1,FIND(" ",AG$1)-1),Replications!$1:$1,0),FALSE)</f>
        <v>3.2399999999999998E-2</v>
      </c>
      <c r="AH70" s="6">
        <f>VLOOKUP($A70,Replications!$A:$K,MATCH(Funds!AH$1,Replications!$1:$1,0),FALSE)</f>
        <v>1.2999999999999999E-2</v>
      </c>
      <c r="AI70" s="6">
        <f>VLOOKUP($A70,Replications!$A:$K,MATCH(LEFT(AI$1,FIND(" ",AI$1)-1),Replications!$1:$1,0),FALSE)</f>
        <v>3.6842857142857136E-2</v>
      </c>
      <c r="AJ70" s="6">
        <f>VLOOKUP($A70,'Activist Funds'!$A:$Z,MATCH(LEFT(AJ$1,FIND(" ",AJ$1)-1),'Activist Funds'!$1:$1,0),FALSE)</f>
        <v>6.9399997591970006E-2</v>
      </c>
      <c r="AK70" s="6">
        <f>VLOOKUP($A70,'Activist Funds'!$A:$Z,MATCH(LEFT(AK$1,FIND(" ",AK$1)-1),'Activist Funds'!$1:$1,0),FALSE)</f>
        <v>2E-3</v>
      </c>
      <c r="AL70" s="6">
        <f>VLOOKUP($A70,'Activist Funds'!$A:$Z,MATCH(LEFT(AL$1,FIND(" ",AL$1)-1),'Activist Funds'!$1:$1,0),FALSE)</f>
        <v>2.58E-2</v>
      </c>
      <c r="AM70" s="6">
        <f>VLOOKUP($A70,'Activist Funds'!$A:$Z,MATCH(LEFT(AM$1,FIND(" ",AM$1)-1),'Activist Funds'!$1:$1,0),FALSE)</f>
        <v>3.3000000000000002E-2</v>
      </c>
      <c r="AN70" s="6">
        <f>VLOOKUP($A70,'Activist Funds'!$A:$Z,MATCH(LEFT(AN$1,FIND(" ",AN$1)-1),'Activist Funds'!$1:$1,0),FALSE)</f>
        <v>3.3500000000000002E-2</v>
      </c>
      <c r="AO70" s="6">
        <f>VLOOKUP($A70,'Activist Funds'!$A:$Z,MATCH(LEFT(AO$1,FIND(" ",AO$1)-1),'Activist Funds'!$1:$1,0),FALSE)</f>
        <v>1.9651999999999999E-2</v>
      </c>
      <c r="AP70" s="6">
        <f>VLOOKUP($A70,'Activist Funds'!$A:$Z,MATCH(LEFT(AP$1,FIND(" ",AP$1)-1),'Activist Funds'!$1:$1,0),FALSE)</f>
        <v>9.5999999999999992E-3</v>
      </c>
      <c r="AQ70" s="6">
        <f t="shared" si="11"/>
        <v>-1.0300002408029987E-2</v>
      </c>
      <c r="AR70" s="6">
        <f t="shared" si="12"/>
        <v>7.5800000000000006E-2</v>
      </c>
      <c r="AS70" s="6">
        <f t="shared" si="13"/>
        <v>1.6300000000000002E-2</v>
      </c>
      <c r="AT70" s="6">
        <f t="shared" si="14"/>
        <v>-7.7600000000000002E-2</v>
      </c>
      <c r="AU70" s="6">
        <f t="shared" si="15"/>
        <v>-4.07E-2</v>
      </c>
      <c r="AV70" s="6">
        <f t="shared" si="16"/>
        <v>-5.6480000000000002E-3</v>
      </c>
      <c r="AW70" s="6">
        <f t="shared" si="16"/>
        <v>-2.2800000000000001E-2</v>
      </c>
      <c r="AX70" s="6" t="str">
        <f>VLOOKUP($A70,Replications!$A:$KK,MATCH(LEFT(AX$1,FIND(" ",AX$1)-1),Replications!$1:$1,0),FALSE)</f>
        <v>NA</v>
      </c>
      <c r="AY70" s="6" t="e">
        <f>VLOOKUP($A70,'New Manager'!$A:$Y,MATCH(Funds!AY$1,'New Manager'!$1:$1,0),FALSE)</f>
        <v>#N/A</v>
      </c>
      <c r="AZ70" s="6" t="e">
        <f t="shared" si="17"/>
        <v>#N/A</v>
      </c>
      <c r="BA70" s="6">
        <f>VLOOKUP($A70,'[1]Formated Data'!$A:$ZZ,MATCH(BA$1,'[1]Formated Data'!$1:$1,0),FALSE)</f>
        <v>1.5299999999999999E-2</v>
      </c>
      <c r="BB70" s="6">
        <f>VLOOKUP($A70,'[1]Formated Data'!$A:$ZZ,MATCH(BB$1,'[1]Formated Data'!$1:$1,0),FALSE)</f>
        <v>3.3E-3</v>
      </c>
      <c r="BC70" s="6">
        <f>VLOOKUP($A70,'[1]Formated Data'!$A:$ZZ,MATCH(BC$1,'[1]Formated Data'!$1:$1,0),FALSE)</f>
        <v>9.7000000000000003E-3</v>
      </c>
      <c r="BD70" s="6">
        <f>VLOOKUP($A70,'[1]Formated Data'!$A:$ZZ,MATCH(BD$1,'[1]Formated Data'!$1:$1,0),FALSE)</f>
        <v>7.0000000000000001E-3</v>
      </c>
      <c r="BE70" s="6">
        <f>VLOOKUP($A70,'[1]Formated Data'!$A:$ZZ,MATCH(BE$1,'[1]Formated Data'!$1:$1,0),FALSE)</f>
        <v>2.35E-2</v>
      </c>
      <c r="BF70" s="6">
        <f>VLOOKUP($A70,'[1]Formated Data'!$A:$ZZ,MATCH(BF$1,'[1]Formated Data'!$1:$1,0),FALSE)</f>
        <v>1.3100000000000001E-2</v>
      </c>
      <c r="BG70" s="6">
        <f>VLOOKUP($A70,'[1]Formated Data'!$A:$ZZ,MATCH(BG$1,'[1]Formated Data'!$1:$1,0),FALSE)</f>
        <v>4.2200000000000001E-2</v>
      </c>
      <c r="BH70" s="6">
        <f>VLOOKUP($A70,'[1]Formated Data'!$A:$ZZ,MATCH(BH$1,'[1]Formated Data'!$1:$1,0),FALSE)</f>
        <v>2.4E-2</v>
      </c>
      <c r="BI70" s="6">
        <f>VLOOKUP($A70,'[1]Formated Data'!$A:$ZZ,MATCH(BI$1,'[1]Formated Data'!$1:$1,0),FALSE)</f>
        <v>5.5800000000000002E-2</v>
      </c>
      <c r="BJ70" s="6">
        <f>VLOOKUP($A70,'[1]Formated Data'!$A:$ZZ,MATCH(BJ$1,'[1]Formated Data'!$1:$1,0),FALSE)</f>
        <v>4.8300000000000003E-2</v>
      </c>
      <c r="BK70" s="6">
        <f>VLOOKUP($A70,'[1]Formated Data'!$A:$ZZ,MATCH(BK$1,'[1]Formated Data'!$1:$1,0),FALSE)</f>
        <v>8.9999999999999993E-3</v>
      </c>
      <c r="BL70" s="6">
        <f>VLOOKUP($A70,'[1]Formated Data'!$A:$ZZ,MATCH(BL$1,'[1]Formated Data'!$1:$1,0),FALSE)</f>
        <v>1.0999999999999999E-2</v>
      </c>
      <c r="BM70" s="6">
        <f>VLOOKUP($A70,'[1]Formated Data'!$A:$ZZ,MATCH(BM$1,'[1]Formated Data'!$1:$1,0),FALSE)</f>
        <v>1.2500000000000001E-2</v>
      </c>
      <c r="BN70" s="6">
        <f>VLOOKUP($A70,'[1]Formated Data'!$A:$ZZ,MATCH(BN$1,'[1]Formated Data'!$1:$1,0),FALSE)</f>
        <v>3.0499999999999999E-2</v>
      </c>
      <c r="BO70" s="6">
        <f>VLOOKUP($A70,'[1]Formated Data'!$A:$ZZ,MATCH(BO$1,'[1]Formated Data'!$1:$1,0),FALSE)</f>
        <v>2E-3</v>
      </c>
      <c r="BP70" s="6">
        <f>VLOOKUP($A70,'[1]Formated Data'!$A:$ZZ,MATCH(BP$1,'[1]Formated Data'!$1:$1,0),FALSE)</f>
        <v>7.3000000000000001E-3</v>
      </c>
      <c r="BQ70" s="6">
        <f>VLOOKUP($A70,'[1]Formated Data'!$A:$ZZ,MATCH(BQ$1,'[1]Formated Data'!$1:$1,0),FALSE)</f>
        <v>3.7000000000000002E-3</v>
      </c>
      <c r="BR70" s="6">
        <f>VLOOKUP($A70,'[1]Formated Data'!$A:$ZZ,MATCH(BR$1,'[1]Formated Data'!$1:$1,0),FALSE)</f>
        <v>2.4E-2</v>
      </c>
      <c r="BS70" s="6">
        <f>VLOOKUP($A70,'[1]Formated Data'!$A:$ZZ,MATCH(BS$1,'[1]Formated Data'!$1:$1,0),FALSE)</f>
        <v>1.9900000000000001E-2</v>
      </c>
      <c r="BT70" s="6">
        <f>VLOOKUP($A70,'[1]Formated Data'!$A:$ZZ,MATCH(BT$1,'[1]Formated Data'!$1:$1,0),FALSE)</f>
        <v>1.4800000000000001E-2</v>
      </c>
      <c r="BU70" s="6">
        <f>VLOOKUP($A70,'[1]Formated Data'!$A:$ZZ,MATCH(BU$1,'[1]Formated Data'!$1:$1,0),FALSE)</f>
        <v>4.3E-3</v>
      </c>
      <c r="BV70" s="6">
        <f>VLOOKUP($A70,'[1]Formated Data'!$A:$ZZ,MATCH(BV$1,'[1]Formated Data'!$1:$1,0),FALSE)</f>
        <v>1.1599999999999999E-2</v>
      </c>
      <c r="BW70" s="6" t="e">
        <f>VLOOKUP($A70,'New Manager'!$A:$B,MATCH(Funds!BW$1,'New Manager'!$1:$1,0),FALSE)</f>
        <v>#N/A</v>
      </c>
      <c r="BX70" s="6">
        <f t="shared" si="18"/>
        <v>3.9300000000000002E-2</v>
      </c>
      <c r="BY70" s="6">
        <f t="shared" si="19"/>
        <v>2.0601000000000001E-2</v>
      </c>
      <c r="BZ70" s="6">
        <f>VLOOKUP($A70,Strategy3!$A:$Z,MATCH(Funds!BZ$1,Strategy3!$1:$1,0),FALSE)</f>
        <v>4.0599999999999997E-2</v>
      </c>
    </row>
    <row r="71" spans="1:78" x14ac:dyDescent="0.25">
      <c r="A71" s="4">
        <f t="shared" si="20"/>
        <v>39568</v>
      </c>
      <c r="D71" s="6">
        <f>VLOOKUP($A71,'Current Portfolio'!$A:$AR,MATCH(Funds!D$1,'Current Portfolio'!$1:$1,0),FALSE)</f>
        <v>2.5600000000000001E-2</v>
      </c>
      <c r="E71" s="6">
        <f>VLOOKUP($A71,'Current Portfolio'!$A:$AR,MATCH(Funds!E$1,'Current Portfolio'!$1:$1,0),FALSE)</f>
        <v>1.1699999999999999E-2</v>
      </c>
      <c r="F71" s="6">
        <f>VLOOKUP($A71,'Current Portfolio'!$A:$AR,MATCH(Funds!F$1,'Current Portfolio'!$1:$1,0),FALSE)</f>
        <v>9.5999999999999992E-3</v>
      </c>
      <c r="G71" s="6">
        <f>VLOOKUP($A71,'Current Portfolio'!$A:$AR,MATCH(Funds!G$1,'Current Portfolio'!$1:$1,0),FALSE)</f>
        <v>-5.1000000000000004E-3</v>
      </c>
      <c r="H71" s="6">
        <f>VLOOKUP($A71,'Current Portfolio'!$A:$AR,MATCH(Funds!H$1,'Current Portfolio'!$1:$1,0),FALSE)</f>
        <v>-2.3199999999999998E-2</v>
      </c>
      <c r="I71" s="6">
        <f>VLOOKUP($A71,'Current Portfolio'!$A:$AR,MATCH(Funds!I$1,'Current Portfolio'!$1:$1,0),FALSE)</f>
        <v>6.0000000000000001E-3</v>
      </c>
      <c r="J71" s="6">
        <f>VLOOKUP($A71,'Current Portfolio'!$A:$AR,MATCH(Funds!J$1,'Current Portfolio'!$1:$1,0),FALSE)</f>
        <v>1.24E-2</v>
      </c>
      <c r="K71" s="6">
        <f>VLOOKUP($A71,'Current Portfolio'!$A:$AR,MATCH(Funds!K$1,'Current Portfolio'!$1:$1,0),FALSE)</f>
        <v>1.3000000000000001E-2</v>
      </c>
      <c r="L71" s="6">
        <f>VLOOKUP($A71,'Current Portfolio'!$A:$AR,MATCH(Funds!L$1,'Current Portfolio'!$1:$1,0),FALSE)</f>
        <v>1.15E-2</v>
      </c>
      <c r="M71" s="6">
        <f>VLOOKUP($A71,'Current Portfolio'!$A:$AR,MATCH(Funds!M$1,'Current Portfolio'!$1:$1,0),FALSE)</f>
        <v>7.8000000000000005E-3</v>
      </c>
      <c r="N71" s="6">
        <f>VLOOKUP($A71,'Current Portfolio'!$A:$AR,MATCH(Funds!N$1,'Current Portfolio'!$1:$1,0),FALSE)</f>
        <v>2.06E-2</v>
      </c>
      <c r="O71" s="6">
        <f>VLOOKUP($A71,'Current Portfolio'!$A:$AR,MATCH(Funds!O$1,'Current Portfolio'!$1:$1,0),FALSE)</f>
        <v>8.0000000000000002E-3</v>
      </c>
      <c r="P71" s="6">
        <f>VLOOKUP($A71,'Current Portfolio'!$A:$AR,MATCH(Funds!P$1,'Current Portfolio'!$1:$1,0),FALSE)</f>
        <v>3.7000000000000002E-3</v>
      </c>
      <c r="Q71" s="6">
        <f>VLOOKUP($A71,'Current Portfolio'!$A:$AR,MATCH(Funds!Q$1,'Current Portfolio'!$1:$1,0),FALSE)</f>
        <v>2.6800000000000001E-2</v>
      </c>
      <c r="R71" s="6">
        <f>VLOOKUP($A71,'Current Portfolio'!$A:$AR,MATCH(Funds!R$1,'Current Portfolio'!$1:$1,0),FALSE)</f>
        <v>-9.8999999999999991E-3</v>
      </c>
      <c r="S71" s="6">
        <f>VLOOKUP($A71,'Current Portfolio'!$A:$AR,MATCH(Funds!S$1,'Current Portfolio'!$1:$1,0),FALSE)</f>
        <v>1.1399999999999999E-2</v>
      </c>
      <c r="T71" s="6">
        <f>VLOOKUP($A71,'Current Portfolio'!$A:$AR,MATCH(Funds!T$1,'Current Portfolio'!$1:$1,0),FALSE)</f>
        <v>0</v>
      </c>
      <c r="U71" s="6">
        <f>VLOOKUP($A71,'Current Portfolio'!$A:$AR,MATCH(Funds!U$1,'Current Portfolio'!$1:$1,0),FALSE)</f>
        <v>1.1200000000000002E-2</v>
      </c>
      <c r="V71" s="6">
        <f>VLOOKUP($A71,'Current Portfolio'!$A:$AR,MATCH(Funds!V$1,'Current Portfolio'!$1:$1,0),FALSE)</f>
        <v>2.9500000000000002E-2</v>
      </c>
      <c r="W71" s="6">
        <f>VLOOKUP($A71,'Current Portfolio'!$A:$AR,MATCH(Funds!W$1,'Current Portfolio'!$1:$1,0),FALSE)</f>
        <v>7.8100000000000003E-2</v>
      </c>
      <c r="X71" s="6">
        <f>VLOOKUP($A71,'Current Portfolio'!$A:$AR,MATCH(Funds!X$1,'Current Portfolio'!$1:$1,0),FALSE)</f>
        <v>-2.07E-2</v>
      </c>
      <c r="Y71" s="6">
        <f>VLOOKUP(A71,[2]Returns!$A:$B,2,FALSE)</f>
        <v>2.5600000000000001E-2</v>
      </c>
      <c r="Z71" s="6">
        <f>VLOOKUP($A71,[2]Returns!$A:$J,9,FALSE)/100</f>
        <v>2.18E-2</v>
      </c>
      <c r="AA71" s="6">
        <f>VLOOKUP($A71,Replications!$A:$K,MATCH(LEFT(AA$1,FIND(" ",AA$1)-1),Replications!$1:$1,0),FALSE)</f>
        <v>7.9299999999999995E-2</v>
      </c>
      <c r="AB71" s="6">
        <f>VLOOKUP($A71,Replications!$A:$K,MATCH(LEFT(AB$1,FIND(" ",AB$1)-1),Replications!$1:$1,0),FALSE)</f>
        <v>9.4000000000000004E-3</v>
      </c>
      <c r="AC71" s="6">
        <f>VLOOKUP($A71,Replications!$A:$K,MATCH(LEFT(AC$1,FIND(" ",AC$1)-1),Replications!$1:$1,0),FALSE)</f>
        <v>5.4300000000000001E-2</v>
      </c>
      <c r="AD71" s="6">
        <f>VLOOKUP($A71,Replications!$A:$K,MATCH(LEFT(AD$1,FIND(" ",AD$1)-1),Replications!$1:$1,0),FALSE)</f>
        <v>0.1414</v>
      </c>
      <c r="AE71" s="6">
        <f>VLOOKUP($A71,Replications!$A:$K,MATCH(LEFT(AE$1,FIND(" ",AE$1)-1),Replications!$1:$1,0),FALSE)</f>
        <v>3.2899999999999999E-2</v>
      </c>
      <c r="AF71" s="6">
        <f>VLOOKUP($A71,Replications!$A:$K,MATCH(LEFT(AF$1,FIND(" ",AF$1)-1),Replications!$1:$1,0),FALSE)</f>
        <v>4.19E-2</v>
      </c>
      <c r="AG71" s="6">
        <f>VLOOKUP($A71,Replications!$A:$K,MATCH(LEFT(AG$1,FIND(" ",AG$1)-1),Replications!$1:$1,0),FALSE)</f>
        <v>5.9900000000000002E-2</v>
      </c>
      <c r="AH71" s="6">
        <f>VLOOKUP($A71,Replications!$A:$K,MATCH(Funds!AH$1,Replications!$1:$1,0),FALSE)</f>
        <v>4.87E-2</v>
      </c>
      <c r="AI71" s="6">
        <f>VLOOKUP($A71,Replications!$A:$K,MATCH(LEFT(AI$1,FIND(" ",AI$1)-1),Replications!$1:$1,0),FALSE)</f>
        <v>5.9871428571428568E-2</v>
      </c>
      <c r="AJ71" s="6">
        <f>VLOOKUP($A71,'Activist Funds'!$A:$Z,MATCH(LEFT(AJ$1,FIND(" ",AJ$1)-1),'Activist Funds'!$1:$1,0),FALSE)</f>
        <v>4.340000078082E-2</v>
      </c>
      <c r="AK71" s="6">
        <f>VLOOKUP($A71,'Activist Funds'!$A:$Z,MATCH(LEFT(AK$1,FIND(" ",AK$1)-1),'Activist Funds'!$1:$1,0),FALSE)</f>
        <v>2.6800000000000001E-2</v>
      </c>
      <c r="AL71" s="6">
        <f>VLOOKUP($A71,'Activist Funds'!$A:$Z,MATCH(LEFT(AL$1,FIND(" ",AL$1)-1),'Activist Funds'!$1:$1,0),FALSE)</f>
        <v>5.0099999999999999E-2</v>
      </c>
      <c r="AM71" s="6">
        <f>VLOOKUP($A71,'Activist Funds'!$A:$Z,MATCH(LEFT(AM$1,FIND(" ",AM$1)-1),'Activist Funds'!$1:$1,0),FALSE)</f>
        <v>8.3699999999999997E-2</v>
      </c>
      <c r="AN71" s="6">
        <f>VLOOKUP($A71,'Activist Funds'!$A:$Z,MATCH(LEFT(AN$1,FIND(" ",AN$1)-1),'Activist Funds'!$1:$1,0),FALSE)</f>
        <v>6.1999999999999998E-3</v>
      </c>
      <c r="AO71" s="6">
        <f>VLOOKUP($A71,'Activist Funds'!$A:$Z,MATCH(LEFT(AO$1,FIND(" ",AO$1)-1),'Activist Funds'!$1:$1,0),FALSE)</f>
        <v>5.8174999999999998E-2</v>
      </c>
      <c r="AP71" s="6">
        <f>VLOOKUP($A71,'Activist Funds'!$A:$Z,MATCH(LEFT(AP$1,FIND(" ",AP$1)-1),'Activist Funds'!$1:$1,0),FALSE)</f>
        <v>2.76E-2</v>
      </c>
      <c r="AQ71" s="6">
        <f t="shared" si="11"/>
        <v>-3.5899999219179995E-2</v>
      </c>
      <c r="AR71" s="6">
        <f t="shared" si="12"/>
        <v>1.7399999999999999E-2</v>
      </c>
      <c r="AS71" s="6">
        <f t="shared" si="13"/>
        <v>-4.2000000000000023E-3</v>
      </c>
      <c r="AT71" s="6">
        <f t="shared" si="14"/>
        <v>-5.7700000000000001E-2</v>
      </c>
      <c r="AU71" s="6">
        <f t="shared" si="15"/>
        <v>-2.6699999999999998E-2</v>
      </c>
      <c r="AV71" s="6">
        <f t="shared" si="16"/>
        <v>1.6274999999999998E-2</v>
      </c>
      <c r="AW71" s="6">
        <f t="shared" si="16"/>
        <v>-3.2300000000000002E-2</v>
      </c>
      <c r="AX71" s="6" t="str">
        <f>VLOOKUP($A71,Replications!$A:$KK,MATCH(LEFT(AX$1,FIND(" ",AX$1)-1),Replications!$1:$1,0),FALSE)</f>
        <v>NA</v>
      </c>
      <c r="AY71" s="6" t="e">
        <f>VLOOKUP($A71,'New Manager'!$A:$Y,MATCH(Funds!AY$1,'New Manager'!$1:$1,0),FALSE)</f>
        <v>#N/A</v>
      </c>
      <c r="AZ71" s="6" t="e">
        <f t="shared" si="17"/>
        <v>#N/A</v>
      </c>
      <c r="BA71" s="6">
        <f>VLOOKUP($A71,'[1]Formated Data'!$A:$ZZ,MATCH(BA$1,'[1]Formated Data'!$1:$1,0),FALSE)</f>
        <v>1.2999999999999999E-2</v>
      </c>
      <c r="BB71" s="6">
        <f>VLOOKUP($A71,'[1]Formated Data'!$A:$ZZ,MATCH(BB$1,'[1]Formated Data'!$1:$1,0),FALSE)</f>
        <v>-5.1000000000000004E-3</v>
      </c>
      <c r="BC71" s="6">
        <f>VLOOKUP($A71,'[1]Formated Data'!$A:$ZZ,MATCH(BC$1,'[1]Formated Data'!$1:$1,0),FALSE)</f>
        <v>-2.07E-2</v>
      </c>
      <c r="BD71" s="6">
        <f>VLOOKUP($A71,'[1]Formated Data'!$A:$ZZ,MATCH(BD$1,'[1]Formated Data'!$1:$1,0),FALSE)</f>
        <v>7.7999999999999996E-3</v>
      </c>
      <c r="BE71" s="6">
        <f>VLOOKUP($A71,'[1]Formated Data'!$A:$ZZ,MATCH(BE$1,'[1]Formated Data'!$1:$1,0),FALSE)</f>
        <v>2.9499999999999998E-2</v>
      </c>
      <c r="BF71" s="6">
        <f>VLOOKUP($A71,'[1]Formated Data'!$A:$ZZ,MATCH(BF$1,'[1]Formated Data'!$1:$1,0),FALSE)</f>
        <v>1.14E-2</v>
      </c>
      <c r="BG71" s="6">
        <f>VLOOKUP($A71,'[1]Formated Data'!$A:$ZZ,MATCH(BG$1,'[1]Formated Data'!$1:$1,0),FALSE)</f>
        <v>1.12E-2</v>
      </c>
      <c r="BH71" s="6">
        <f>VLOOKUP($A71,'[1]Formated Data'!$A:$ZZ,MATCH(BH$1,'[1]Formated Data'!$1:$1,0),FALSE)</f>
        <v>0</v>
      </c>
      <c r="BI71" s="6">
        <f>VLOOKUP($A71,'[1]Formated Data'!$A:$ZZ,MATCH(BI$1,'[1]Formated Data'!$1:$1,0),FALSE)</f>
        <v>7.8100000000000003E-2</v>
      </c>
      <c r="BJ71" s="6">
        <f>VLOOKUP($A71,'[1]Formated Data'!$A:$ZZ,MATCH(BJ$1,'[1]Formated Data'!$1:$1,0),FALSE)</f>
        <v>3.7000000000000002E-3</v>
      </c>
      <c r="BK71" s="6">
        <f>VLOOKUP($A71,'[1]Formated Data'!$A:$ZZ,MATCH(BK$1,'[1]Formated Data'!$1:$1,0),FALSE)</f>
        <v>2.06E-2</v>
      </c>
      <c r="BL71" s="6">
        <f>VLOOKUP($A71,'[1]Formated Data'!$A:$ZZ,MATCH(BL$1,'[1]Formated Data'!$1:$1,0),FALSE)</f>
        <v>8.0000000000000002E-3</v>
      </c>
      <c r="BM71" s="6">
        <f>VLOOKUP($A71,'[1]Formated Data'!$A:$ZZ,MATCH(BM$1,'[1]Formated Data'!$1:$1,0),FALSE)</f>
        <v>1.17E-2</v>
      </c>
      <c r="BN71" s="6">
        <f>VLOOKUP($A71,'[1]Formated Data'!$A:$ZZ,MATCH(BN$1,'[1]Formated Data'!$1:$1,0),FALSE)</f>
        <v>2.5600000000000001E-2</v>
      </c>
      <c r="BO71" s="6">
        <f>VLOOKUP($A71,'[1]Formated Data'!$A:$ZZ,MATCH(BO$1,'[1]Formated Data'!$1:$1,0),FALSE)</f>
        <v>2.6800000000000001E-2</v>
      </c>
      <c r="BP71" s="6">
        <f>VLOOKUP($A71,'[1]Formated Data'!$A:$ZZ,MATCH(BP$1,'[1]Formated Data'!$1:$1,0),FALSE)</f>
        <v>-2.3199999999999998E-2</v>
      </c>
      <c r="BQ71" s="6">
        <f>VLOOKUP($A71,'[1]Formated Data'!$A:$ZZ,MATCH(BQ$1,'[1]Formated Data'!$1:$1,0),FALSE)</f>
        <v>6.0000000000000001E-3</v>
      </c>
      <c r="BR71" s="6">
        <f>VLOOKUP($A71,'[1]Formated Data'!$A:$ZZ,MATCH(BR$1,'[1]Formated Data'!$1:$1,0),FALSE)</f>
        <v>-3.73E-2</v>
      </c>
      <c r="BS71" s="6">
        <f>VLOOKUP($A71,'[1]Formated Data'!$A:$ZZ,MATCH(BS$1,'[1]Formated Data'!$1:$1,0),FALSE)</f>
        <v>-9.9000000000000008E-3</v>
      </c>
      <c r="BT71" s="6">
        <f>VLOOKUP($A71,'[1]Formated Data'!$A:$ZZ,MATCH(BT$1,'[1]Formated Data'!$1:$1,0),FALSE)</f>
        <v>1.15E-2</v>
      </c>
      <c r="BU71" s="6">
        <f>VLOOKUP($A71,'[1]Formated Data'!$A:$ZZ,MATCH(BU$1,'[1]Formated Data'!$1:$1,0),FALSE)</f>
        <v>1.35E-2</v>
      </c>
      <c r="BV71" s="6">
        <f>VLOOKUP($A71,'[1]Formated Data'!$A:$ZZ,MATCH(BV$1,'[1]Formated Data'!$1:$1,0),FALSE)</f>
        <v>1.1299999999999999E-2</v>
      </c>
      <c r="BW71" s="6" t="e">
        <f>VLOOKUP($A71,'New Manager'!$A:$B,MATCH(Funds!BW$1,'New Manager'!$1:$1,0),FALSE)</f>
        <v>#N/A</v>
      </c>
      <c r="BX71" s="6">
        <f t="shared" si="18"/>
        <v>4.4150000000000002E-2</v>
      </c>
      <c r="BY71" s="6">
        <f t="shared" si="19"/>
        <v>3.7537500000000001E-2</v>
      </c>
      <c r="BZ71" s="6">
        <f>VLOOKUP($A71,Strategy3!$A:$Z,MATCH(Funds!BZ$1,Strategy3!$1:$1,0),FALSE)</f>
        <v>4.3900000000000002E-2</v>
      </c>
    </row>
    <row r="72" spans="1:78" x14ac:dyDescent="0.25">
      <c r="A72" s="4">
        <f t="shared" si="20"/>
        <v>39538</v>
      </c>
      <c r="D72" s="6">
        <f>VLOOKUP($A72,'Current Portfolio'!$A:$AR,MATCH(Funds!D$1,'Current Portfolio'!$1:$1,0),FALSE)</f>
        <v>-9.4999999999999998E-3</v>
      </c>
      <c r="E72" s="6">
        <f>VLOOKUP($A72,'Current Portfolio'!$A:$AR,MATCH(Funds!E$1,'Current Portfolio'!$1:$1,0),FALSE)</f>
        <v>-1.2500000000000001E-2</v>
      </c>
      <c r="F72" s="6">
        <f>VLOOKUP($A72,'Current Portfolio'!$A:$AR,MATCH(Funds!F$1,'Current Portfolio'!$1:$1,0),FALSE)</f>
        <v>-7.3000000000000001E-3</v>
      </c>
      <c r="G72" s="6">
        <f>VLOOKUP($A72,'Current Portfolio'!$A:$AR,MATCH(Funds!G$1,'Current Portfolio'!$1:$1,0),FALSE)</f>
        <v>1.15E-2</v>
      </c>
      <c r="H72" s="6">
        <f>VLOOKUP($A72,'Current Portfolio'!$A:$AR,MATCH(Funds!H$1,'Current Portfolio'!$1:$1,0),FALSE)</f>
        <v>-2.64E-2</v>
      </c>
      <c r="I72" s="6">
        <f>VLOOKUP($A72,'Current Portfolio'!$A:$AR,MATCH(Funds!I$1,'Current Portfolio'!$1:$1,0),FALSE)</f>
        <v>-2.8999999999999998E-3</v>
      </c>
      <c r="J72" s="6">
        <f>VLOOKUP($A72,'Current Portfolio'!$A:$AR,MATCH(Funds!J$1,'Current Portfolio'!$1:$1,0),FALSE)</f>
        <v>1.78E-2</v>
      </c>
      <c r="K72" s="6">
        <f>VLOOKUP($A72,'Current Portfolio'!$A:$AR,MATCH(Funds!K$1,'Current Portfolio'!$1:$1,0),FALSE)</f>
        <v>-2.7999999999999997E-2</v>
      </c>
      <c r="L72" s="6">
        <f>VLOOKUP($A72,'Current Portfolio'!$A:$AR,MATCH(Funds!L$1,'Current Portfolio'!$1:$1,0),FALSE)</f>
        <v>-7.4099999999999999E-2</v>
      </c>
      <c r="M72" s="6">
        <f>VLOOKUP($A72,'Current Portfolio'!$A:$AR,MATCH(Funds!M$1,'Current Portfolio'!$1:$1,0),FALSE)</f>
        <v>-6.9999999999999993E-3</v>
      </c>
      <c r="N72" s="6">
        <f>VLOOKUP($A72,'Current Portfolio'!$A:$AR,MATCH(Funds!N$1,'Current Portfolio'!$1:$1,0),FALSE)</f>
        <v>-1.29E-2</v>
      </c>
      <c r="O72" s="6">
        <f>VLOOKUP($A72,'Current Portfolio'!$A:$AR,MATCH(Funds!O$1,'Current Portfolio'!$1:$1,0),FALSE)</f>
        <v>1.1000000000000001E-2</v>
      </c>
      <c r="P72" s="6">
        <f>VLOOKUP($A72,'Current Portfolio'!$A:$AR,MATCH(Funds!P$1,'Current Portfolio'!$1:$1,0),FALSE)</f>
        <v>-2.6800000000000001E-2</v>
      </c>
      <c r="Q72" s="6">
        <f>VLOOKUP($A72,'Current Portfolio'!$A:$AR,MATCH(Funds!Q$1,'Current Portfolio'!$1:$1,0),FALSE)</f>
        <v>2.7099999999999999E-2</v>
      </c>
      <c r="R72" s="6">
        <f>VLOOKUP($A72,'Current Portfolio'!$A:$AR,MATCH(Funds!R$1,'Current Portfolio'!$1:$1,0),FALSE)</f>
        <v>-6.6E-3</v>
      </c>
      <c r="S72" s="6">
        <f>VLOOKUP($A72,'Current Portfolio'!$A:$AR,MATCH(Funds!S$1,'Current Portfolio'!$1:$1,0),FALSE)</f>
        <v>-8.199999999999999E-3</v>
      </c>
      <c r="T72" s="6">
        <f>VLOOKUP($A72,'Current Portfolio'!$A:$AR,MATCH(Funds!T$1,'Current Portfolio'!$1:$1,0),FALSE)</f>
        <v>-0.05</v>
      </c>
      <c r="U72" s="6">
        <f>VLOOKUP($A72,'Current Portfolio'!$A:$AR,MATCH(Funds!U$1,'Current Portfolio'!$1:$1,0),FALSE)</f>
        <v>-3.0600000000000002E-2</v>
      </c>
      <c r="V72" s="6">
        <f>VLOOKUP($A72,'Current Portfolio'!$A:$AR,MATCH(Funds!V$1,'Current Portfolio'!$1:$1,0),FALSE)</f>
        <v>1.3899999999999999E-2</v>
      </c>
      <c r="W72" s="6">
        <f>VLOOKUP($A72,'Current Portfolio'!$A:$AR,MATCH(Funds!W$1,'Current Portfolio'!$1:$1,0),FALSE)</f>
        <v>-6.6500000000000004E-2</v>
      </c>
      <c r="X72" s="6">
        <f>VLOOKUP($A72,'Current Portfolio'!$A:$AR,MATCH(Funds!X$1,'Current Portfolio'!$1:$1,0),FALSE)</f>
        <v>-7.4999999999999997E-3</v>
      </c>
      <c r="Y72" s="6">
        <f>VLOOKUP(A72,[2]Returns!$A:$B,2,FALSE)</f>
        <v>-4.0000000000000002E-4</v>
      </c>
      <c r="Z72" s="6">
        <f>VLOOKUP($A72,[2]Returns!$A:$J,9,FALSE)/100</f>
        <v>1.4000000000000002E-3</v>
      </c>
      <c r="AA72" s="6">
        <f>VLOOKUP($A72,Replications!$A:$K,MATCH(LEFT(AA$1,FIND(" ",AA$1)-1),Replications!$1:$1,0),FALSE)</f>
        <v>-1.32E-2</v>
      </c>
      <c r="AB72" s="6">
        <f>VLOOKUP($A72,Replications!$A:$K,MATCH(LEFT(AB$1,FIND(" ",AB$1)-1),Replications!$1:$1,0),FALSE)</f>
        <v>5.3E-3</v>
      </c>
      <c r="AC72" s="6">
        <f>VLOOKUP($A72,Replications!$A:$K,MATCH(LEFT(AC$1,FIND(" ",AC$1)-1),Replications!$1:$1,0),FALSE)</f>
        <v>7.4999999999999997E-3</v>
      </c>
      <c r="AD72" s="6">
        <f>VLOOKUP($A72,Replications!$A:$K,MATCH(LEFT(AD$1,FIND(" ",AD$1)-1),Replications!$1:$1,0),FALSE)</f>
        <v>3.5299999999999998E-2</v>
      </c>
      <c r="AE72" s="6">
        <f>VLOOKUP($A72,Replications!$A:$K,MATCH(LEFT(AE$1,FIND(" ",AE$1)-1),Replications!$1:$1,0),FALSE)</f>
        <v>5.6300000000000003E-2</v>
      </c>
      <c r="AF72" s="6">
        <f>VLOOKUP($A72,Replications!$A:$K,MATCH(LEFT(AF$1,FIND(" ",AF$1)-1),Replications!$1:$1,0),FALSE)</f>
        <v>4.7000000000000002E-3</v>
      </c>
      <c r="AG72" s="6">
        <f>VLOOKUP($A72,Replications!$A:$K,MATCH(LEFT(AG$1,FIND(" ",AG$1)-1),Replications!$1:$1,0),FALSE)</f>
        <v>-8.2000000000000007E-3</v>
      </c>
      <c r="AH72" s="6">
        <f>VLOOKUP($A72,Replications!$A:$K,MATCH(Funds!AH$1,Replications!$1:$1,0),FALSE)</f>
        <v>-4.1999999999999997E-3</v>
      </c>
      <c r="AI72" s="6">
        <f>VLOOKUP($A72,Replications!$A:$K,MATCH(LEFT(AI$1,FIND(" ",AI$1)-1),Replications!$1:$1,0),FALSE)</f>
        <v>1.2528571428571429E-2</v>
      </c>
      <c r="AJ72" s="6">
        <f>VLOOKUP($A72,'Activist Funds'!$A:$Z,MATCH(LEFT(AJ$1,FIND(" ",AJ$1)-1),'Activist Funds'!$1:$1,0),FALSE)</f>
        <v>-5.1600001752379998E-2</v>
      </c>
      <c r="AK72" s="6">
        <f>VLOOKUP($A72,'Activist Funds'!$A:$Z,MATCH(LEFT(AK$1,FIND(" ",AK$1)-1),'Activist Funds'!$1:$1,0),FALSE)</f>
        <v>2.7099999999999999E-2</v>
      </c>
      <c r="AL72" s="6">
        <f>VLOOKUP($A72,'Activist Funds'!$A:$Z,MATCH(LEFT(AL$1,FIND(" ",AL$1)-1),'Activist Funds'!$1:$1,0),FALSE)</f>
        <v>1.0999999999999999E-2</v>
      </c>
      <c r="AM72" s="6">
        <f>VLOOKUP($A72,'Activist Funds'!$A:$Z,MATCH(LEFT(AM$1,FIND(" ",AM$1)-1),'Activist Funds'!$1:$1,0),FALSE)</f>
        <v>-1.0500000000000001E-2</v>
      </c>
      <c r="AN72" s="6">
        <f>VLOOKUP($A72,'Activist Funds'!$A:$Z,MATCH(LEFT(AN$1,FIND(" ",AN$1)-1),'Activist Funds'!$1:$1,0),FALSE)</f>
        <v>2.2499999999999999E-2</v>
      </c>
      <c r="AO72" s="6">
        <f>VLOOKUP($A72,'Activist Funds'!$A:$Z,MATCH(LEFT(AO$1,FIND(" ",AO$1)-1),'Activist Funds'!$1:$1,0),FALSE)</f>
        <v>9.1210000000000006E-3</v>
      </c>
      <c r="AP72" s="6">
        <f>VLOOKUP($A72,'Activist Funds'!$A:$Z,MATCH(LEFT(AP$1,FIND(" ",AP$1)-1),'Activist Funds'!$1:$1,0),FALSE)</f>
        <v>-2.8E-3</v>
      </c>
      <c r="AQ72" s="6">
        <f t="shared" si="11"/>
        <v>-3.8400001752379995E-2</v>
      </c>
      <c r="AR72" s="6">
        <f t="shared" si="12"/>
        <v>2.18E-2</v>
      </c>
      <c r="AS72" s="6">
        <f t="shared" si="13"/>
        <v>3.4999999999999996E-3</v>
      </c>
      <c r="AT72" s="6">
        <f t="shared" si="14"/>
        <v>-4.58E-2</v>
      </c>
      <c r="AU72" s="6">
        <f t="shared" si="15"/>
        <v>-3.3800000000000004E-2</v>
      </c>
      <c r="AV72" s="6">
        <f t="shared" si="16"/>
        <v>4.4210000000000005E-3</v>
      </c>
      <c r="AW72" s="6">
        <f t="shared" si="16"/>
        <v>5.4000000000000003E-3</v>
      </c>
      <c r="AX72" s="6" t="str">
        <f>VLOOKUP($A72,Replications!$A:$KK,MATCH(LEFT(AX$1,FIND(" ",AX$1)-1),Replications!$1:$1,0),FALSE)</f>
        <v>NA</v>
      </c>
      <c r="AY72" s="6" t="e">
        <f>VLOOKUP($A72,'New Manager'!$A:$Y,MATCH(Funds!AY$1,'New Manager'!$1:$1,0),FALSE)</f>
        <v>#N/A</v>
      </c>
      <c r="AZ72" s="6" t="e">
        <f t="shared" si="17"/>
        <v>#N/A</v>
      </c>
      <c r="BA72" s="6">
        <f>VLOOKUP($A72,'[1]Formated Data'!$A:$ZZ,MATCH(BA$1,'[1]Formated Data'!$1:$1,0),FALSE)</f>
        <v>-2.8000000000000001E-2</v>
      </c>
      <c r="BB72" s="6">
        <f>VLOOKUP($A72,'[1]Formated Data'!$A:$ZZ,MATCH(BB$1,'[1]Formated Data'!$1:$1,0),FALSE)</f>
        <v>1.15E-2</v>
      </c>
      <c r="BC72" s="6">
        <f>VLOOKUP($A72,'[1]Formated Data'!$A:$ZZ,MATCH(BC$1,'[1]Formated Data'!$1:$1,0),FALSE)</f>
        <v>-7.4999999999999997E-3</v>
      </c>
      <c r="BD72" s="6">
        <f>VLOOKUP($A72,'[1]Formated Data'!$A:$ZZ,MATCH(BD$1,'[1]Formated Data'!$1:$1,0),FALSE)</f>
        <v>-7.0000000000000001E-3</v>
      </c>
      <c r="BE72" s="6">
        <f>VLOOKUP($A72,'[1]Formated Data'!$A:$ZZ,MATCH(BE$1,'[1]Formated Data'!$1:$1,0),FALSE)</f>
        <v>1.3899999999999999E-2</v>
      </c>
      <c r="BF72" s="6">
        <f>VLOOKUP($A72,'[1]Formated Data'!$A:$ZZ,MATCH(BF$1,'[1]Formated Data'!$1:$1,0),FALSE)</f>
        <v>-8.2000000000000007E-3</v>
      </c>
      <c r="BG72" s="6">
        <f>VLOOKUP($A72,'[1]Formated Data'!$A:$ZZ,MATCH(BG$1,'[1]Formated Data'!$1:$1,0),FALSE)</f>
        <v>-3.0599999999999999E-2</v>
      </c>
      <c r="BH72" s="6">
        <f>VLOOKUP($A72,'[1]Formated Data'!$A:$ZZ,MATCH(BH$1,'[1]Formated Data'!$1:$1,0),FALSE)</f>
        <v>-0.05</v>
      </c>
      <c r="BI72" s="6">
        <f>VLOOKUP($A72,'[1]Formated Data'!$A:$ZZ,MATCH(BI$1,'[1]Formated Data'!$1:$1,0),FALSE)</f>
        <v>-6.6500000000000004E-2</v>
      </c>
      <c r="BJ72" s="6">
        <f>VLOOKUP($A72,'[1]Formated Data'!$A:$ZZ,MATCH(BJ$1,'[1]Formated Data'!$1:$1,0),FALSE)</f>
        <v>-2.6800000000000001E-2</v>
      </c>
      <c r="BK72" s="6">
        <f>VLOOKUP($A72,'[1]Formated Data'!$A:$ZZ,MATCH(BK$1,'[1]Formated Data'!$1:$1,0),FALSE)</f>
        <v>-1.29E-2</v>
      </c>
      <c r="BL72" s="6">
        <f>VLOOKUP($A72,'[1]Formated Data'!$A:$ZZ,MATCH(BL$1,'[1]Formated Data'!$1:$1,0),FALSE)</f>
        <v>1.0999999999999999E-2</v>
      </c>
      <c r="BM72" s="6">
        <f>VLOOKUP($A72,'[1]Formated Data'!$A:$ZZ,MATCH(BM$1,'[1]Formated Data'!$1:$1,0),FALSE)</f>
        <v>-1.2500000000000001E-2</v>
      </c>
      <c r="BN72" s="6">
        <f>VLOOKUP($A72,'[1]Formated Data'!$A:$ZZ,MATCH(BN$1,'[1]Formated Data'!$1:$1,0),FALSE)</f>
        <v>-9.4999999999999998E-3</v>
      </c>
      <c r="BO72" s="6">
        <f>VLOOKUP($A72,'[1]Formated Data'!$A:$ZZ,MATCH(BO$1,'[1]Formated Data'!$1:$1,0),FALSE)</f>
        <v>2.7099999999999999E-2</v>
      </c>
      <c r="BP72" s="6">
        <f>VLOOKUP($A72,'[1]Formated Data'!$A:$ZZ,MATCH(BP$1,'[1]Formated Data'!$1:$1,0),FALSE)</f>
        <v>-2.64E-2</v>
      </c>
      <c r="BQ72" s="6">
        <f>VLOOKUP($A72,'[1]Formated Data'!$A:$ZZ,MATCH(BQ$1,'[1]Formated Data'!$1:$1,0),FALSE)</f>
        <v>-2.8999999999999998E-3</v>
      </c>
      <c r="BR72" s="6">
        <f>VLOOKUP($A72,'[1]Formated Data'!$A:$ZZ,MATCH(BR$1,'[1]Formated Data'!$1:$1,0),FALSE)</f>
        <v>2.5000000000000001E-2</v>
      </c>
      <c r="BS72" s="6">
        <f>VLOOKUP($A72,'[1]Formated Data'!$A:$ZZ,MATCH(BS$1,'[1]Formated Data'!$1:$1,0),FALSE)</f>
        <v>-6.6E-3</v>
      </c>
      <c r="BT72" s="6">
        <f>VLOOKUP($A72,'[1]Formated Data'!$A:$ZZ,MATCH(BT$1,'[1]Formated Data'!$1:$1,0),FALSE)</f>
        <v>-7.4099999999999999E-2</v>
      </c>
      <c r="BU72" s="6">
        <f>VLOOKUP($A72,'[1]Formated Data'!$A:$ZZ,MATCH(BU$1,'[1]Formated Data'!$1:$1,0),FALSE)</f>
        <v>1.77E-2</v>
      </c>
      <c r="BV72" s="6">
        <f>VLOOKUP($A72,'[1]Formated Data'!$A:$ZZ,MATCH(BV$1,'[1]Formated Data'!$1:$1,0),FALSE)</f>
        <v>-7.0000000000000001E-3</v>
      </c>
      <c r="BW72" s="6" t="e">
        <f>VLOOKUP($A72,'New Manager'!$A:$B,MATCH(Funds!BW$1,'New Manager'!$1:$1,0),FALSE)</f>
        <v>#N/A</v>
      </c>
      <c r="BX72" s="6">
        <f t="shared" si="18"/>
        <v>1.4375000000000002E-2</v>
      </c>
      <c r="BY72" s="6">
        <f t="shared" si="19"/>
        <v>9.4855000000000009E-3</v>
      </c>
      <c r="BZ72" s="6">
        <f>VLOOKUP($A72,Strategy3!$A:$Z,MATCH(Funds!BZ$1,Strategy3!$1:$1,0),FALSE)</f>
        <v>1.44E-2</v>
      </c>
    </row>
    <row r="73" spans="1:78" x14ac:dyDescent="0.25">
      <c r="A73" s="4">
        <f t="shared" si="20"/>
        <v>39507</v>
      </c>
      <c r="Y73" s="6">
        <f>VLOOKUP(A73,[2]Returns!$A:$B,2,FALSE)</f>
        <v>-6.8999999999999999E-3</v>
      </c>
      <c r="Z73" s="6">
        <f>VLOOKUP($A73,[2]Returns!$A:$J,9,FALSE)/100</f>
        <v>-1.8100000000000002E-2</v>
      </c>
      <c r="AA73" s="6">
        <f>VLOOKUP($A73,Replications!$A:$K,MATCH(LEFT(AA$1,FIND(" ",AA$1)-1),Replications!$1:$1,0),FALSE)</f>
        <v>4.7000000000000002E-3</v>
      </c>
      <c r="AB73" s="6">
        <f>VLOOKUP($A73,Replications!$A:$K,MATCH(LEFT(AB$1,FIND(" ",AB$1)-1),Replications!$1:$1,0),FALSE)</f>
        <v>-5.7799999999999997E-2</v>
      </c>
      <c r="AC73" s="6">
        <f>VLOOKUP($A73,Replications!$A:$K,MATCH(LEFT(AC$1,FIND(" ",AC$1)-1),Replications!$1:$1,0),FALSE)</f>
        <v>-9.5299999999999996E-2</v>
      </c>
      <c r="AD73" s="6">
        <f>VLOOKUP($A73,Replications!$A:$K,MATCH(LEFT(AD$1,FIND(" ",AD$1)-1),Replications!$1:$1,0),FALSE)</f>
        <v>2.5000000000000001E-3</v>
      </c>
      <c r="AE73" s="6">
        <f>VLOOKUP($A73,Replications!$A:$K,MATCH(LEFT(AE$1,FIND(" ",AE$1)-1),Replications!$1:$1,0),FALSE)</f>
        <v>1.8200000000000001E-2</v>
      </c>
      <c r="AF73" s="6">
        <f>VLOOKUP($A73,Replications!$A:$K,MATCH(LEFT(AF$1,FIND(" ",AF$1)-1),Replications!$1:$1,0),FALSE)</f>
        <v>3.49E-2</v>
      </c>
      <c r="AG73" s="6">
        <f>VLOOKUP($A73,Replications!$A:$K,MATCH(LEFT(AG$1,FIND(" ",AG$1)-1),Replications!$1:$1,0),FALSE)</f>
        <v>2.1100000000000001E-2</v>
      </c>
      <c r="AH73" s="6">
        <f>VLOOKUP($A73,Replications!$A:$K,MATCH(Funds!AH$1,Replications!$1:$1,0),FALSE)</f>
        <v>-3.2399999999999998E-2</v>
      </c>
      <c r="AI73" s="6">
        <f>VLOOKUP($A73,Replications!$A:$K,MATCH(LEFT(AI$1,FIND(" ",AI$1)-1),Replications!$1:$1,0),FALSE)</f>
        <v>-1.024285714285714E-2</v>
      </c>
      <c r="AJ73" s="6">
        <f>VLOOKUP($A73,'Activist Funds'!$A:$Z,MATCH(LEFT(AJ$1,FIND(" ",AJ$1)-1),'Activist Funds'!$1:$1,0),FALSE)</f>
        <v>2.8500000014899999E-2</v>
      </c>
      <c r="AK73" s="6">
        <f>VLOOKUP($A73,'Activist Funds'!$A:$Z,MATCH(LEFT(AK$1,FIND(" ",AK$1)-1),'Activist Funds'!$1:$1,0),FALSE)</f>
        <v>-6.1899999999999997E-2</v>
      </c>
      <c r="AL73" s="6">
        <f>VLOOKUP($A73,'Activist Funds'!$A:$Z,MATCH(LEFT(AL$1,FIND(" ",AL$1)-1),'Activist Funds'!$1:$1,0),FALSE)</f>
        <v>-0.10290000000000001</v>
      </c>
      <c r="AM73" s="6">
        <f>VLOOKUP($A73,'Activist Funds'!$A:$Z,MATCH(LEFT(AM$1,FIND(" ",AM$1)-1),'Activist Funds'!$1:$1,0),FALSE)</f>
        <v>-2.7E-2</v>
      </c>
      <c r="AN73" s="6">
        <f>VLOOKUP($A73,'Activist Funds'!$A:$Z,MATCH(LEFT(AN$1,FIND(" ",AN$1)-1),'Activist Funds'!$1:$1,0),FALSE)</f>
        <v>1.7399999999999999E-2</v>
      </c>
      <c r="AO73" s="6">
        <f>VLOOKUP($A73,'Activist Funds'!$A:$Z,MATCH(LEFT(AO$1,FIND(" ",AO$1)-1),'Activist Funds'!$1:$1,0),FALSE)</f>
        <v>-1.2426E-2</v>
      </c>
      <c r="AP73" s="6">
        <f>VLOOKUP($A73,'Activist Funds'!$A:$Z,MATCH(LEFT(AP$1,FIND(" ",AP$1)-1),'Activist Funds'!$1:$1,0),FALSE)</f>
        <v>4.07E-2</v>
      </c>
      <c r="AQ73" s="6">
        <f t="shared" si="11"/>
        <v>2.38000000149E-2</v>
      </c>
      <c r="AR73" s="6">
        <f t="shared" si="12"/>
        <v>-4.0999999999999995E-3</v>
      </c>
      <c r="AS73" s="6">
        <f t="shared" si="13"/>
        <v>-7.6000000000000095E-3</v>
      </c>
      <c r="AT73" s="6">
        <f t="shared" si="14"/>
        <v>-2.9499999999999998E-2</v>
      </c>
      <c r="AU73" s="6">
        <f t="shared" si="15"/>
        <v>-8.000000000000021E-4</v>
      </c>
      <c r="AV73" s="6">
        <f t="shared" si="16"/>
        <v>-4.7326E-2</v>
      </c>
      <c r="AW73" s="6">
        <f t="shared" si="16"/>
        <v>1.9599999999999999E-2</v>
      </c>
      <c r="AX73" s="6" t="str">
        <f>VLOOKUP($A73,Replications!$A:$KK,MATCH(LEFT(AX$1,FIND(" ",AX$1)-1),Replications!$1:$1,0),FALSE)</f>
        <v>NA</v>
      </c>
      <c r="AY73" s="6" t="e">
        <f>VLOOKUP($A73,'New Manager'!$A:$Y,MATCH(Funds!AY$1,'New Manager'!$1:$1,0),FALSE)</f>
        <v>#N/A</v>
      </c>
      <c r="AZ73" s="6" t="e">
        <f t="shared" si="17"/>
        <v>#N/A</v>
      </c>
      <c r="BA73" s="6">
        <f>VLOOKUP($A73,'[1]Formated Data'!$A:$ZZ,MATCH(BA$1,'[1]Formated Data'!$1:$1,0),FALSE)</f>
        <v>3.4099999999999998E-2</v>
      </c>
      <c r="BB73" s="6">
        <f>VLOOKUP($A73,'[1]Formated Data'!$A:$ZZ,MATCH(BB$1,'[1]Formated Data'!$1:$1,0),FALSE)</f>
        <v>1.24E-2</v>
      </c>
      <c r="BC73" s="6">
        <f>VLOOKUP($A73,'[1]Formated Data'!$A:$ZZ,MATCH(BC$1,'[1]Formated Data'!$1:$1,0),FALSE)</f>
        <v>2.3199999999999998E-2</v>
      </c>
      <c r="BD73" s="6">
        <f>VLOOKUP($A73,'[1]Formated Data'!$A:$ZZ,MATCH(BD$1,'[1]Formated Data'!$1:$1,0),FALSE)</f>
        <v>8.8000000000000005E-3</v>
      </c>
      <c r="BE73" s="6">
        <f>VLOOKUP($A73,'[1]Formated Data'!$A:$ZZ,MATCH(BE$1,'[1]Formated Data'!$1:$1,0),FALSE)</f>
        <v>2.6499999999999999E-2</v>
      </c>
      <c r="BF73" s="6">
        <f>VLOOKUP($A73,'[1]Formated Data'!$A:$ZZ,MATCH(BF$1,'[1]Formated Data'!$1:$1,0),FALSE)</f>
        <v>2.1700000000000001E-2</v>
      </c>
      <c r="BG73" s="6">
        <f>VLOOKUP($A73,'[1]Formated Data'!$A:$ZZ,MATCH(BG$1,'[1]Formated Data'!$1:$1,0),FALSE)</f>
        <v>-8.0000000000000002E-3</v>
      </c>
      <c r="BH73" s="6">
        <f>VLOOKUP($A73,'[1]Formated Data'!$A:$ZZ,MATCH(BH$1,'[1]Formated Data'!$1:$1,0),FALSE)</f>
        <v>-1.7999999999999999E-2</v>
      </c>
      <c r="BI73" s="6">
        <f>VLOOKUP($A73,'[1]Formated Data'!$A:$ZZ,MATCH(BI$1,'[1]Formated Data'!$1:$1,0),FALSE)</f>
        <v>3.8300000000000001E-2</v>
      </c>
      <c r="BJ73" s="6">
        <f>VLOOKUP($A73,'[1]Formated Data'!$A:$ZZ,MATCH(BJ$1,'[1]Formated Data'!$1:$1,0),FALSE)</f>
        <v>5.4999999999999997E-3</v>
      </c>
      <c r="BK73" s="6">
        <f>VLOOKUP($A73,'[1]Formated Data'!$A:$ZZ,MATCH(BK$1,'[1]Formated Data'!$1:$1,0),FALSE)</f>
        <v>-4.8999999999999998E-3</v>
      </c>
      <c r="BL73" s="6">
        <f>VLOOKUP($A73,'[1]Formated Data'!$A:$ZZ,MATCH(BL$1,'[1]Formated Data'!$1:$1,0),FALSE)</f>
        <v>2.9000000000000001E-2</v>
      </c>
      <c r="BM73" s="6">
        <f>VLOOKUP($A73,'[1]Formated Data'!$A:$ZZ,MATCH(BM$1,'[1]Formated Data'!$1:$1,0),FALSE)</f>
        <v>1.6E-2</v>
      </c>
      <c r="BN73" s="6">
        <f>VLOOKUP($A73,'[1]Formated Data'!$A:$ZZ,MATCH(BN$1,'[1]Formated Data'!$1:$1,0),FALSE)</f>
        <v>2.6499999999999999E-2</v>
      </c>
      <c r="BO73" s="6">
        <f>VLOOKUP($A73,'[1]Formated Data'!$A:$ZZ,MATCH(BO$1,'[1]Formated Data'!$1:$1,0),FALSE)</f>
        <v>-6.1899999999999997E-2</v>
      </c>
      <c r="BP73" s="6">
        <f>VLOOKUP($A73,'[1]Formated Data'!$A:$ZZ,MATCH(BP$1,'[1]Formated Data'!$1:$1,0),FALSE)</f>
        <v>6.3200000000000006E-2</v>
      </c>
      <c r="BQ73" s="6">
        <f>VLOOKUP($A73,'[1]Formated Data'!$A:$ZZ,MATCH(BQ$1,'[1]Formated Data'!$1:$1,0),FALSE)</f>
        <v>7.3000000000000001E-3</v>
      </c>
      <c r="BR73" s="6">
        <f>VLOOKUP($A73,'[1]Formated Data'!$A:$ZZ,MATCH(BR$1,'[1]Formated Data'!$1:$1,0),FALSE)</f>
        <v>6.3E-2</v>
      </c>
      <c r="BS73" s="6">
        <f>VLOOKUP($A73,'[1]Formated Data'!$A:$ZZ,MATCH(BS$1,'[1]Formated Data'!$1:$1,0),FALSE)</f>
        <v>7.9500000000000001E-2</v>
      </c>
      <c r="BT73" s="6">
        <f>VLOOKUP($A73,'[1]Formated Data'!$A:$ZZ,MATCH(BT$1,'[1]Formated Data'!$1:$1,0),FALSE)</f>
        <v>4.8399999999999999E-2</v>
      </c>
      <c r="BU73" s="6">
        <f>VLOOKUP($A73,'[1]Formated Data'!$A:$ZZ,MATCH(BU$1,'[1]Formated Data'!$1:$1,0),FALSE)</f>
        <v>2.7699999999999999E-2</v>
      </c>
      <c r="BV73" s="6">
        <f>VLOOKUP($A73,'[1]Formated Data'!$A:$ZZ,MATCH(BV$1,'[1]Formated Data'!$1:$1,0),FALSE)</f>
        <v>1.06E-2</v>
      </c>
      <c r="BW73" s="6" t="e">
        <f>VLOOKUP($A73,'New Manager'!$A:$B,MATCH(Funds!BW$1,'New Manager'!$1:$1,0),FALSE)</f>
        <v>#N/A</v>
      </c>
      <c r="BX73" s="6">
        <f t="shared" si="18"/>
        <v>2.7275000000000001E-2</v>
      </c>
      <c r="BY73" s="6">
        <f t="shared" si="19"/>
        <v>8.3119999999999999E-3</v>
      </c>
      <c r="BZ73" s="6">
        <f>VLOOKUP($A73,Strategy3!$A:$Z,MATCH(Funds!BZ$1,Strategy3!$1:$1,0),FALSE)</f>
        <v>2.7099999999999999E-2</v>
      </c>
    </row>
    <row r="74" spans="1:78" x14ac:dyDescent="0.25">
      <c r="A74" s="4">
        <f t="shared" si="20"/>
        <v>39478</v>
      </c>
      <c r="Y74" s="6">
        <f>VLOOKUP(A74,[2]Returns!$A:$B,2,FALSE)</f>
        <v>-3.0299999999999997E-2</v>
      </c>
      <c r="Z74" s="6">
        <f>VLOOKUP($A74,[2]Returns!$A:$J,9,FALSE)/100</f>
        <v>-2.5600000000000001E-2</v>
      </c>
      <c r="AA74" s="6">
        <f>VLOOKUP($A74,Replications!$A:$K,MATCH(LEFT(AA$1,FIND(" ",AA$1)-1),Replications!$1:$1,0),FALSE)</f>
        <v>-5.4800000000000001E-2</v>
      </c>
      <c r="AB74" s="6">
        <f>VLOOKUP($A74,Replications!$A:$K,MATCH(LEFT(AB$1,FIND(" ",AB$1)-1),Replications!$1:$1,0),FALSE)</f>
        <v>-1.7999999999999999E-2</v>
      </c>
      <c r="AC74" s="6">
        <f>VLOOKUP($A74,Replications!$A:$K,MATCH(LEFT(AC$1,FIND(" ",AC$1)-1),Replications!$1:$1,0),FALSE)</f>
        <v>-2.3699999999999999E-2</v>
      </c>
      <c r="AD74" s="6">
        <f>VLOOKUP($A74,Replications!$A:$K,MATCH(LEFT(AD$1,FIND(" ",AD$1)-1),Replications!$1:$1,0),FALSE)</f>
        <v>1.46E-2</v>
      </c>
      <c r="AE74" s="6">
        <f>VLOOKUP($A74,Replications!$A:$K,MATCH(LEFT(AE$1,FIND(" ",AE$1)-1),Replications!$1:$1,0),FALSE)</f>
        <v>-0.1018</v>
      </c>
      <c r="AF74" s="6">
        <f>VLOOKUP($A74,Replications!$A:$K,MATCH(LEFT(AF$1,FIND(" ",AF$1)-1),Replications!$1:$1,0),FALSE)</f>
        <v>-8.2799999999999999E-2</v>
      </c>
      <c r="AG74" s="6">
        <f>VLOOKUP($A74,Replications!$A:$K,MATCH(LEFT(AG$1,FIND(" ",AG$1)-1),Replications!$1:$1,0),FALSE)</f>
        <v>-2.63E-2</v>
      </c>
      <c r="AH74" s="6">
        <f>VLOOKUP($A74,Replications!$A:$K,MATCH(Funds!AH$1,Replications!$1:$1,0),FALSE)</f>
        <v>-5.9900000000000002E-2</v>
      </c>
      <c r="AI74" s="6">
        <f>VLOOKUP($A74,Replications!$A:$K,MATCH(LEFT(AI$1,FIND(" ",AI$1)-1),Replications!$1:$1,0),FALSE)</f>
        <v>-4.182857142857143E-2</v>
      </c>
      <c r="AJ74" s="6">
        <f>VLOOKUP($A74,'Activist Funds'!$A:$Z,MATCH(LEFT(AJ$1,FIND(" ",AJ$1)-1),'Activist Funds'!$1:$1,0),FALSE)</f>
        <v>-4.2599998414520002E-2</v>
      </c>
      <c r="AK74" s="6">
        <f>VLOOKUP($A74,'Activist Funds'!$A:$Z,MATCH(LEFT(AK$1,FIND(" ",AK$1)-1),'Activist Funds'!$1:$1,0),FALSE)</f>
        <v>5.9799999999999999E-2</v>
      </c>
      <c r="AL74" s="6">
        <f>VLOOKUP($A74,'Activist Funds'!$A:$Z,MATCH(LEFT(AL$1,FIND(" ",AL$1)-1),'Activist Funds'!$1:$1,0),FALSE)</f>
        <v>-2.3599999999999999E-2</v>
      </c>
      <c r="AM74" s="6">
        <f>VLOOKUP($A74,'Activist Funds'!$A:$Z,MATCH(LEFT(AM$1,FIND(" ",AM$1)-1),'Activist Funds'!$1:$1,0),FALSE)</f>
        <v>-6.2399999999999997E-2</v>
      </c>
      <c r="AN74" s="6">
        <f>VLOOKUP($A74,'Activist Funds'!$A:$Z,MATCH(LEFT(AN$1,FIND(" ",AN$1)-1),'Activist Funds'!$1:$1,0),FALSE)</f>
        <v>-6.93E-2</v>
      </c>
      <c r="AO74" s="6">
        <f>VLOOKUP($A74,'Activist Funds'!$A:$Z,MATCH(LEFT(AO$1,FIND(" ",AO$1)-1),'Activist Funds'!$1:$1,0),FALSE)</f>
        <v>-6.9034999999999999E-2</v>
      </c>
      <c r="AP74" s="6">
        <f>VLOOKUP($A74,'Activist Funds'!$A:$Z,MATCH(LEFT(AP$1,FIND(" ",AP$1)-1),'Activist Funds'!$1:$1,0),FALSE)</f>
        <v>-1.5900000000000001E-2</v>
      </c>
      <c r="AQ74" s="6">
        <f t="shared" si="11"/>
        <v>1.220000158548E-2</v>
      </c>
      <c r="AR74" s="6">
        <f t="shared" si="12"/>
        <v>7.7799999999999994E-2</v>
      </c>
      <c r="AS74" s="6">
        <f t="shared" si="13"/>
        <v>9.9999999999999395E-5</v>
      </c>
      <c r="AT74" s="6">
        <f t="shared" si="14"/>
        <v>-7.6999999999999999E-2</v>
      </c>
      <c r="AU74" s="6">
        <f t="shared" si="15"/>
        <v>3.2500000000000001E-2</v>
      </c>
      <c r="AV74" s="6">
        <f t="shared" si="16"/>
        <v>1.3764999999999999E-2</v>
      </c>
      <c r="AW74" s="6">
        <f t="shared" si="16"/>
        <v>1.04E-2</v>
      </c>
      <c r="AX74" s="6" t="str">
        <f>VLOOKUP($A74,Replications!$A:$KK,MATCH(LEFT(AX$1,FIND(" ",AX$1)-1),Replications!$1:$1,0),FALSE)</f>
        <v>NA</v>
      </c>
      <c r="AY74" s="6" t="e">
        <f>VLOOKUP($A74,'New Manager'!$A:$Y,MATCH(Funds!AY$1,'New Manager'!$1:$1,0),FALSE)</f>
        <v>#N/A</v>
      </c>
      <c r="AZ74" s="6" t="e">
        <f t="shared" si="17"/>
        <v>#N/A</v>
      </c>
      <c r="BA74" s="6">
        <f>VLOOKUP($A74,'[1]Formated Data'!$A:$ZZ,MATCH(BA$1,'[1]Formated Data'!$1:$1,0),FALSE)</f>
        <v>-2.47E-2</v>
      </c>
      <c r="BB74" s="6">
        <f>VLOOKUP($A74,'[1]Formated Data'!$A:$ZZ,MATCH(BB$1,'[1]Formated Data'!$1:$1,0),FALSE)</f>
        <v>1.09E-2</v>
      </c>
      <c r="BC74" s="6">
        <f>VLOOKUP($A74,'[1]Formated Data'!$A:$ZZ,MATCH(BC$1,'[1]Formated Data'!$1:$1,0),FALSE)</f>
        <v>1.49E-2</v>
      </c>
      <c r="BD74" s="6">
        <f>VLOOKUP($A74,'[1]Formated Data'!$A:$ZZ,MATCH(BD$1,'[1]Formated Data'!$1:$1,0),FALSE)</f>
        <v>2.3E-3</v>
      </c>
      <c r="BE74" s="6">
        <f>VLOOKUP($A74,'[1]Formated Data'!$A:$ZZ,MATCH(BE$1,'[1]Formated Data'!$1:$1,0),FALSE)</f>
        <v>-1.32E-2</v>
      </c>
      <c r="BF74" s="6">
        <f>VLOOKUP($A74,'[1]Formated Data'!$A:$ZZ,MATCH(BF$1,'[1]Formated Data'!$1:$1,0),FALSE)</f>
        <v>-3.3799999999999997E-2</v>
      </c>
      <c r="BG74" s="6">
        <f>VLOOKUP($A74,'[1]Formated Data'!$A:$ZZ,MATCH(BG$1,'[1]Formated Data'!$1:$1,0),FALSE)</f>
        <v>-1.4200000000000001E-2</v>
      </c>
      <c r="BH74" s="6">
        <f>VLOOKUP($A74,'[1]Formated Data'!$A:$ZZ,MATCH(BH$1,'[1]Formated Data'!$1:$1,0),FALSE)</f>
        <v>-3.6999999999999998E-2</v>
      </c>
      <c r="BI74" s="6">
        <f>VLOOKUP($A74,'[1]Formated Data'!$A:$ZZ,MATCH(BI$1,'[1]Formated Data'!$1:$1,0),FALSE)</f>
        <v>-8.7099999999999997E-2</v>
      </c>
      <c r="BJ74" s="6">
        <f>VLOOKUP($A74,'[1]Formated Data'!$A:$ZZ,MATCH(BJ$1,'[1]Formated Data'!$1:$1,0),FALSE)</f>
        <v>2.7000000000000001E-3</v>
      </c>
      <c r="BK74" s="6">
        <f>VLOOKUP($A74,'[1]Formated Data'!$A:$ZZ,MATCH(BK$1,'[1]Formated Data'!$1:$1,0),FALSE)</f>
        <v>-1.37E-2</v>
      </c>
      <c r="BL74" s="6">
        <f>VLOOKUP($A74,'[1]Formated Data'!$A:$ZZ,MATCH(BL$1,'[1]Formated Data'!$1:$1,0),FALSE)</f>
        <v>2.1000000000000001E-2</v>
      </c>
      <c r="BM74" s="6">
        <f>VLOOKUP($A74,'[1]Formated Data'!$A:$ZZ,MATCH(BM$1,'[1]Formated Data'!$1:$1,0),FALSE)</f>
        <v>-3.8E-3</v>
      </c>
      <c r="BN74" s="6">
        <f>VLOOKUP($A74,'[1]Formated Data'!$A:$ZZ,MATCH(BN$1,'[1]Formated Data'!$1:$1,0),FALSE)</f>
        <v>-4.3200000000000002E-2</v>
      </c>
      <c r="BO74" s="6">
        <f>VLOOKUP($A74,'[1]Formated Data'!$A:$ZZ,MATCH(BO$1,'[1]Formated Data'!$1:$1,0),FALSE)</f>
        <v>5.9799999999999999E-2</v>
      </c>
      <c r="BP74" s="6">
        <f>VLOOKUP($A74,'[1]Formated Data'!$A:$ZZ,MATCH(BP$1,'[1]Formated Data'!$1:$1,0),FALSE)</f>
        <v>9.2700000000000005E-2</v>
      </c>
      <c r="BQ74" s="6">
        <f>VLOOKUP($A74,'[1]Formated Data'!$A:$ZZ,MATCH(BQ$1,'[1]Formated Data'!$1:$1,0),FALSE)</f>
        <v>1.95E-2</v>
      </c>
      <c r="BR74" s="6">
        <f>VLOOKUP($A74,'[1]Formated Data'!$A:$ZZ,MATCH(BR$1,'[1]Formated Data'!$1:$1,0),FALSE)</f>
        <v>3.4000000000000002E-2</v>
      </c>
      <c r="BS74" s="6">
        <f>VLOOKUP($A74,'[1]Formated Data'!$A:$ZZ,MATCH(BS$1,'[1]Formated Data'!$1:$1,0),FALSE)</f>
        <v>3.85E-2</v>
      </c>
      <c r="BT74" s="6">
        <f>VLOOKUP($A74,'[1]Formated Data'!$A:$ZZ,MATCH(BT$1,'[1]Formated Data'!$1:$1,0),FALSE)</f>
        <v>2.2499999999999999E-2</v>
      </c>
      <c r="BU74" s="6" t="str">
        <f>VLOOKUP($A74,'[1]Formated Data'!$A:$ZZ,MATCH(BU$1,'[1]Formated Data'!$1:$1,0),FALSE)</f>
        <v>-</v>
      </c>
      <c r="BV74" s="6">
        <f>VLOOKUP($A74,'[1]Formated Data'!$A:$ZZ,MATCH(BV$1,'[1]Formated Data'!$1:$1,0),FALSE)</f>
        <v>-1.2200000000000001E-2</v>
      </c>
      <c r="BW74" s="6" t="e">
        <f>VLOOKUP($A74,'New Manager'!$A:$B,MATCH(Funds!BW$1,'New Manager'!$1:$1,0),FALSE)</f>
        <v>#N/A</v>
      </c>
      <c r="BX74" s="6">
        <f t="shared" si="18"/>
        <v>-7.342499999999999E-2</v>
      </c>
      <c r="BY74" s="6">
        <f t="shared" si="19"/>
        <v>-5.5817499999999999E-2</v>
      </c>
      <c r="BZ74" s="6">
        <f>VLOOKUP($A74,Strategy3!$A:$Z,MATCH(Funds!BZ$1,Strategy3!$1:$1,0),FALSE)</f>
        <v>-7.3300000000000004E-2</v>
      </c>
    </row>
    <row r="75" spans="1:78" x14ac:dyDescent="0.25">
      <c r="A75" s="4">
        <f t="shared" si="20"/>
        <v>39447</v>
      </c>
      <c r="Y75" s="6">
        <f>VLOOKUP(A75,[2]Returns!$A:$B,2,FALSE)</f>
        <v>-7.4000000000000003E-3</v>
      </c>
      <c r="Z75" s="6">
        <f>VLOOKUP($A75,[2]Returns!$A:$J,9,FALSE)/100</f>
        <v>-5.6000000000000008E-3</v>
      </c>
      <c r="AA75" s="6">
        <f>VLOOKUP($A75,Replications!$A:$K,MATCH(LEFT(AA$1,FIND(" ",AA$1)-1),Replications!$1:$1,0),FALSE)</f>
        <v>-8.0999999999999996E-3</v>
      </c>
      <c r="AB75" s="6">
        <f>VLOOKUP($A75,Replications!$A:$K,MATCH(LEFT(AB$1,FIND(" ",AB$1)-1),Replications!$1:$1,0),FALSE)</f>
        <v>-3.7600000000000001E-2</v>
      </c>
      <c r="AC75" s="6">
        <f>VLOOKUP($A75,Replications!$A:$K,MATCH(LEFT(AC$1,FIND(" ",AC$1)-1),Replications!$1:$1,0),FALSE)</f>
        <v>-4.4600000000000001E-2</v>
      </c>
      <c r="AD75" s="6">
        <f>VLOOKUP($A75,Replications!$A:$K,MATCH(LEFT(AD$1,FIND(" ",AD$1)-1),Replications!$1:$1,0),FALSE)</f>
        <v>1.43E-2</v>
      </c>
      <c r="AE75" s="6">
        <f>VLOOKUP($A75,Replications!$A:$K,MATCH(LEFT(AE$1,FIND(" ",AE$1)-1),Replications!$1:$1,0),FALSE)</f>
        <v>-1.0200000000000001E-2</v>
      </c>
      <c r="AF75" s="6">
        <f>VLOOKUP($A75,Replications!$A:$K,MATCH(LEFT(AF$1,FIND(" ",AF$1)-1),Replications!$1:$1,0),FALSE)</f>
        <v>-1.26E-2</v>
      </c>
      <c r="AG75" s="6">
        <f>VLOOKUP($A75,Replications!$A:$K,MATCH(LEFT(AG$1,FIND(" ",AG$1)-1),Replications!$1:$1,0),FALSE)</f>
        <v>-1.4500000000000001E-2</v>
      </c>
      <c r="AH75" s="6">
        <f>VLOOKUP($A75,Replications!$A:$K,MATCH(Funds!AH$1,Replications!$1:$1,0),FALSE)</f>
        <v>-7.0000000000000001E-3</v>
      </c>
      <c r="AI75" s="6">
        <f>VLOOKUP($A75,Replications!$A:$K,MATCH(LEFT(AI$1,FIND(" ",AI$1)-1),Replications!$1:$1,0),FALSE)</f>
        <v>-1.6185714285714286E-2</v>
      </c>
      <c r="AJ75" s="6">
        <f>VLOOKUP($A75,'Activist Funds'!$A:$Z,MATCH(LEFT(AJ$1,FIND(" ",AJ$1)-1),'Activist Funds'!$1:$1,0),FALSE)</f>
        <v>1.539999991655E-2</v>
      </c>
      <c r="AK75" s="6">
        <f>VLOOKUP($A75,'Activist Funds'!$A:$Z,MATCH(LEFT(AK$1,FIND(" ",AK$1)-1),'Activist Funds'!$1:$1,0),FALSE)</f>
        <v>4.1000000000000003E-3</v>
      </c>
      <c r="AL75" s="6">
        <f>VLOOKUP($A75,'Activist Funds'!$A:$Z,MATCH(LEFT(AL$1,FIND(" ",AL$1)-1),'Activist Funds'!$1:$1,0),FALSE)</f>
        <v>-4.9299999999999997E-2</v>
      </c>
      <c r="AM75" s="6">
        <f>VLOOKUP($A75,'Activist Funds'!$A:$Z,MATCH(LEFT(AM$1,FIND(" ",AM$1)-1),'Activist Funds'!$1:$1,0),FALSE)</f>
        <v>2.7900000000000001E-2</v>
      </c>
      <c r="AN75" s="6">
        <f>VLOOKUP($A75,'Activist Funds'!$A:$Z,MATCH(LEFT(AN$1,FIND(" ",AN$1)-1),'Activist Funds'!$1:$1,0),FALSE)</f>
        <v>-1.03E-2</v>
      </c>
      <c r="AO75" s="6">
        <f>VLOOKUP($A75,'Activist Funds'!$A:$Z,MATCH(LEFT(AO$1,FIND(" ",AO$1)-1),'Activist Funds'!$1:$1,0),FALSE)</f>
        <v>-3.4315999999999999E-2</v>
      </c>
      <c r="AP75" s="6">
        <f>VLOOKUP($A75,'Activist Funds'!$A:$Z,MATCH(LEFT(AP$1,FIND(" ",AP$1)-1),'Activist Funds'!$1:$1,0),FALSE)</f>
        <v>-2.1399999999999999E-2</v>
      </c>
      <c r="AQ75" s="6">
        <f t="shared" si="11"/>
        <v>2.349999991655E-2</v>
      </c>
      <c r="AR75" s="6">
        <f t="shared" si="12"/>
        <v>4.1700000000000001E-2</v>
      </c>
      <c r="AS75" s="6">
        <f t="shared" si="13"/>
        <v>-4.6999999999999958E-3</v>
      </c>
      <c r="AT75" s="6">
        <f t="shared" si="14"/>
        <v>1.3600000000000001E-2</v>
      </c>
      <c r="AU75" s="6">
        <f t="shared" si="15"/>
        <v>-9.9999999999999395E-5</v>
      </c>
      <c r="AV75" s="6">
        <f t="shared" si="16"/>
        <v>-2.1715999999999999E-2</v>
      </c>
      <c r="AW75" s="6">
        <f t="shared" si="16"/>
        <v>-6.8999999999999981E-3</v>
      </c>
      <c r="AX75" s="6" t="str">
        <f>VLOOKUP($A75,Replications!$A:$KK,MATCH(LEFT(AX$1,FIND(" ",AX$1)-1),Replications!$1:$1,0),FALSE)</f>
        <v>NA</v>
      </c>
      <c r="AY75" s="6" t="e">
        <f>VLOOKUP($A75,'New Manager'!$A:$Y,MATCH(Funds!AY$1,'New Manager'!$1:$1,0),FALSE)</f>
        <v>#N/A</v>
      </c>
      <c r="AZ75" s="6" t="e">
        <f t="shared" si="17"/>
        <v>#N/A</v>
      </c>
      <c r="BA75" s="6">
        <f>VLOOKUP($A75,'[1]Formated Data'!$A:$ZZ,MATCH(BA$1,'[1]Formated Data'!$1:$1,0),FALSE)</f>
        <v>-1.1000000000000001E-3</v>
      </c>
      <c r="BB75" s="6">
        <f>VLOOKUP($A75,'[1]Formated Data'!$A:$ZZ,MATCH(BB$1,'[1]Formated Data'!$1:$1,0),FALSE)</f>
        <v>4.1000000000000003E-3</v>
      </c>
      <c r="BC75" s="6">
        <f>VLOOKUP($A75,'[1]Formated Data'!$A:$ZZ,MATCH(BC$1,'[1]Formated Data'!$1:$1,0),FALSE)</f>
        <v>5.4000000000000003E-3</v>
      </c>
      <c r="BD75" s="6">
        <f>VLOOKUP($A75,'[1]Formated Data'!$A:$ZZ,MATCH(BD$1,'[1]Formated Data'!$1:$1,0),FALSE)</f>
        <v>2.0000000000000001E-4</v>
      </c>
      <c r="BE75" s="6">
        <f>VLOOKUP($A75,'[1]Formated Data'!$A:$ZZ,MATCH(BE$1,'[1]Formated Data'!$1:$1,0),FALSE)</f>
        <v>3.5200000000000002E-2</v>
      </c>
      <c r="BF75" s="6">
        <f>VLOOKUP($A75,'[1]Formated Data'!$A:$ZZ,MATCH(BF$1,'[1]Formated Data'!$1:$1,0),FALSE)</f>
        <v>3.0999999999999999E-3</v>
      </c>
      <c r="BG75" s="6">
        <f>VLOOKUP($A75,'[1]Formated Data'!$A:$ZZ,MATCH(BG$1,'[1]Formated Data'!$1:$1,0),FALSE)</f>
        <v>-8.6999999999999994E-3</v>
      </c>
      <c r="BH75" s="6">
        <f>VLOOKUP($A75,'[1]Formated Data'!$A:$ZZ,MATCH(BH$1,'[1]Formated Data'!$1:$1,0),FALSE)</f>
        <v>3.2000000000000001E-2</v>
      </c>
      <c r="BI75" s="6">
        <f>VLOOKUP($A75,'[1]Formated Data'!$A:$ZZ,MATCH(BI$1,'[1]Formated Data'!$1:$1,0),FALSE)</f>
        <v>9.9000000000000008E-3</v>
      </c>
      <c r="BJ75" s="6">
        <f>VLOOKUP($A75,'[1]Formated Data'!$A:$ZZ,MATCH(BJ$1,'[1]Formated Data'!$1:$1,0),FALSE)</f>
        <v>-4.1000000000000003E-3</v>
      </c>
      <c r="BK75" s="6">
        <f>VLOOKUP($A75,'[1]Formated Data'!$A:$ZZ,MATCH(BK$1,'[1]Formated Data'!$1:$1,0),FALSE)</f>
        <v>5.0000000000000001E-4</v>
      </c>
      <c r="BL75" s="6">
        <f>VLOOKUP($A75,'[1]Formated Data'!$A:$ZZ,MATCH(BL$1,'[1]Formated Data'!$1:$1,0),FALSE)</f>
        <v>5.0000000000000001E-3</v>
      </c>
      <c r="BM75" s="6">
        <f>VLOOKUP($A75,'[1]Formated Data'!$A:$ZZ,MATCH(BM$1,'[1]Formated Data'!$1:$1,0),FALSE)</f>
        <v>-8.0000000000000004E-4</v>
      </c>
      <c r="BN75" s="6">
        <f>VLOOKUP($A75,'[1]Formated Data'!$A:$ZZ,MATCH(BN$1,'[1]Formated Data'!$1:$1,0),FALSE)</f>
        <v>-4.4999999999999997E-3</v>
      </c>
      <c r="BO75" s="6">
        <f>VLOOKUP($A75,'[1]Formated Data'!$A:$ZZ,MATCH(BO$1,'[1]Formated Data'!$1:$1,0),FALSE)</f>
        <v>4.1000000000000003E-3</v>
      </c>
      <c r="BP75" s="6">
        <f>VLOOKUP($A75,'[1]Formated Data'!$A:$ZZ,MATCH(BP$1,'[1]Formated Data'!$1:$1,0),FALSE)</f>
        <v>7.3000000000000001E-3</v>
      </c>
      <c r="BQ75" s="6">
        <f>VLOOKUP($A75,'[1]Formated Data'!$A:$ZZ,MATCH(BQ$1,'[1]Formated Data'!$1:$1,0),FALSE)</f>
        <v>2.4500000000000001E-2</v>
      </c>
      <c r="BR75" s="6">
        <f>VLOOKUP($A75,'[1]Formated Data'!$A:$ZZ,MATCH(BR$1,'[1]Formated Data'!$1:$1,0),FALSE)</f>
        <v>7.0000000000000001E-3</v>
      </c>
      <c r="BS75" s="6">
        <f>VLOOKUP($A75,'[1]Formated Data'!$A:$ZZ,MATCH(BS$1,'[1]Formated Data'!$1:$1,0),FALSE)</f>
        <v>2.3999999999999998E-3</v>
      </c>
      <c r="BT75" s="6">
        <f>VLOOKUP($A75,'[1]Formated Data'!$A:$ZZ,MATCH(BT$1,'[1]Formated Data'!$1:$1,0),FALSE)</f>
        <v>4.5600000000000002E-2</v>
      </c>
      <c r="BU75" s="6" t="e">
        <f>VLOOKUP($A75,'[1]Formated Data'!$A:$ZZ,MATCH(BU$1,'[1]Formated Data'!$1:$1,0),FALSE)</f>
        <v>#N/A</v>
      </c>
      <c r="BV75" s="6">
        <f>VLOOKUP($A75,'[1]Formated Data'!$A:$ZZ,MATCH(BV$1,'[1]Formated Data'!$1:$1,0),FALSE)</f>
        <v>7.0000000000000001E-3</v>
      </c>
      <c r="BW75" s="6" t="e">
        <f>VLOOKUP($A75,'New Manager'!$A:$B,MATCH(Funds!BW$1,'New Manager'!$1:$1,0),FALSE)</f>
        <v>#N/A</v>
      </c>
      <c r="BX75" s="6">
        <f t="shared" si="18"/>
        <v>-1.2475E-2</v>
      </c>
      <c r="BY75" s="6">
        <f t="shared" si="19"/>
        <v>-2.5083000000000001E-2</v>
      </c>
      <c r="BZ75" s="6">
        <f>VLOOKUP($A75,Strategy3!$A:$Z,MATCH(Funds!BZ$1,Strategy3!$1:$1,0),FALSE)</f>
        <v>-1.2500000000000001E-2</v>
      </c>
    </row>
    <row r="76" spans="1:78" x14ac:dyDescent="0.25">
      <c r="A76" s="4">
        <f t="shared" si="20"/>
        <v>39416</v>
      </c>
      <c r="Y76" s="6">
        <f>VLOOKUP(A76,[2]Returns!$A:$B,2,FALSE)</f>
        <v>-2.5999999999999999E-3</v>
      </c>
      <c r="Z76" s="6">
        <f>VLOOKUP($A76,[2]Returns!$A:$J,9,FALSE)/100</f>
        <v>-7.0999999999999995E-3</v>
      </c>
      <c r="AA76" s="6">
        <f>VLOOKUP($A76,Replications!$A:$K,MATCH(LEFT(AA$1,FIND(" ",AA$1)-1),Replications!$1:$1,0),FALSE)</f>
        <v>-7.5399999999999995E-2</v>
      </c>
      <c r="AB76" s="6">
        <f>VLOOKUP($A76,Replications!$A:$K,MATCH(LEFT(AB$1,FIND(" ",AB$1)-1),Replications!$1:$1,0),FALSE)</f>
        <v>-6.4000000000000003E-3</v>
      </c>
      <c r="AC76" s="6">
        <f>VLOOKUP($A76,Replications!$A:$K,MATCH(LEFT(AC$1,FIND(" ",AC$1)-1),Replications!$1:$1,0),FALSE)</f>
        <v>-4.1300000000000003E-2</v>
      </c>
      <c r="AD76" s="6">
        <f>VLOOKUP($A76,Replications!$A:$K,MATCH(LEFT(AD$1,FIND(" ",AD$1)-1),Replications!$1:$1,0),FALSE)</f>
        <v>-4.36E-2</v>
      </c>
      <c r="AE76" s="6">
        <f>VLOOKUP($A76,Replications!$A:$K,MATCH(LEFT(AE$1,FIND(" ",AE$1)-1),Replications!$1:$1,0),FALSE)</f>
        <v>-7.6600000000000001E-2</v>
      </c>
      <c r="AF76" s="6">
        <f>VLOOKUP($A76,Replications!$A:$K,MATCH(LEFT(AF$1,FIND(" ",AF$1)-1),Replications!$1:$1,0),FALSE)</f>
        <v>-9.7299999999999998E-2</v>
      </c>
      <c r="AG76" s="6">
        <f>VLOOKUP($A76,Replications!$A:$K,MATCH(LEFT(AG$1,FIND(" ",AG$1)-1),Replications!$1:$1,0),FALSE)</f>
        <v>-6.5199999999999994E-2</v>
      </c>
      <c r="AH76" s="6">
        <f>VLOOKUP($A76,Replications!$A:$K,MATCH(Funds!AH$1,Replications!$1:$1,0),FALSE)</f>
        <v>-4.19E-2</v>
      </c>
      <c r="AI76" s="6">
        <f>VLOOKUP($A76,Replications!$A:$K,MATCH(LEFT(AI$1,FIND(" ",AI$1)-1),Replications!$1:$1,0),FALSE)</f>
        <v>-5.797142857142857E-2</v>
      </c>
      <c r="AJ76" s="6">
        <f>VLOOKUP($A76,'Activist Funds'!$A:$Z,MATCH(LEFT(AJ$1,FIND(" ",AJ$1)-1),'Activist Funds'!$1:$1,0),FALSE)</f>
        <v>-3.6299999803300002E-2</v>
      </c>
      <c r="AK76" s="6">
        <f>VLOOKUP($A76,'Activist Funds'!$A:$Z,MATCH(LEFT(AK$1,FIND(" ",AK$1)-1),'Activist Funds'!$1:$1,0),FALSE)</f>
        <v>-3.6799999999999999E-2</v>
      </c>
      <c r="AL76" s="6">
        <f>VLOOKUP($A76,'Activist Funds'!$A:$Z,MATCH(LEFT(AL$1,FIND(" ",AL$1)-1),'Activist Funds'!$1:$1,0),FALSE)</f>
        <v>-5.1900000000000002E-2</v>
      </c>
      <c r="AM76" s="6">
        <f>VLOOKUP($A76,'Activist Funds'!$A:$Z,MATCH(LEFT(AM$1,FIND(" ",AM$1)-1),'Activist Funds'!$1:$1,0),FALSE)</f>
        <v>3.6200000000000003E-2</v>
      </c>
      <c r="AN76" s="6">
        <f>VLOOKUP($A76,'Activist Funds'!$A:$Z,MATCH(LEFT(AN$1,FIND(" ",AN$1)-1),'Activist Funds'!$1:$1,0),FALSE)</f>
        <v>-1.9699999999999999E-2</v>
      </c>
      <c r="AO76" s="6">
        <f>VLOOKUP($A76,'Activist Funds'!$A:$Z,MATCH(LEFT(AO$1,FIND(" ",AO$1)-1),'Activist Funds'!$1:$1,0),FALSE)</f>
        <v>-6.9001000000000007E-2</v>
      </c>
      <c r="AP76" s="6">
        <f>VLOOKUP($A76,'Activist Funds'!$A:$Z,MATCH(LEFT(AP$1,FIND(" ",AP$1)-1),'Activist Funds'!$1:$1,0),FALSE)</f>
        <v>-4.3400000000000001E-2</v>
      </c>
      <c r="AQ76" s="6">
        <f t="shared" si="11"/>
        <v>3.9100000196699992E-2</v>
      </c>
      <c r="AR76" s="6">
        <f t="shared" si="12"/>
        <v>-3.04E-2</v>
      </c>
      <c r="AS76" s="6">
        <f t="shared" si="13"/>
        <v>-1.0599999999999998E-2</v>
      </c>
      <c r="AT76" s="6">
        <f t="shared" si="14"/>
        <v>7.980000000000001E-2</v>
      </c>
      <c r="AU76" s="6">
        <f t="shared" si="15"/>
        <v>5.6900000000000006E-2</v>
      </c>
      <c r="AV76" s="6">
        <f t="shared" si="16"/>
        <v>2.8298999999999991E-2</v>
      </c>
      <c r="AW76" s="6">
        <f t="shared" si="16"/>
        <v>2.1799999999999993E-2</v>
      </c>
      <c r="AX76" s="6" t="str">
        <f>VLOOKUP($A76,Replications!$A:$KK,MATCH(LEFT(AX$1,FIND(" ",AX$1)-1),Replications!$1:$1,0),FALSE)</f>
        <v>NA</v>
      </c>
      <c r="AY76" s="6" t="e">
        <f>VLOOKUP($A76,'New Manager'!$A:$Y,MATCH(Funds!AY$1,'New Manager'!$1:$1,0),FALSE)</f>
        <v>#N/A</v>
      </c>
      <c r="AZ76" s="6" t="e">
        <f t="shared" si="17"/>
        <v>#N/A</v>
      </c>
      <c r="BA76" s="6">
        <f>VLOOKUP($A76,'[1]Formated Data'!$A:$ZZ,MATCH(BA$1,'[1]Formated Data'!$1:$1,0),FALSE)</f>
        <v>-5.4999999999999997E-3</v>
      </c>
      <c r="BB76" s="6">
        <f>VLOOKUP($A76,'[1]Formated Data'!$A:$ZZ,MATCH(BB$1,'[1]Formated Data'!$1:$1,0),FALSE)</f>
        <v>1.43E-2</v>
      </c>
      <c r="BC76" s="6">
        <f>VLOOKUP($A76,'[1]Formated Data'!$A:$ZZ,MATCH(BC$1,'[1]Formated Data'!$1:$1,0),FALSE)</f>
        <v>2.58E-2</v>
      </c>
      <c r="BD76" s="6">
        <f>VLOOKUP($A76,'[1]Formated Data'!$A:$ZZ,MATCH(BD$1,'[1]Formated Data'!$1:$1,0),FALSE)</f>
        <v>3.3E-3</v>
      </c>
      <c r="BE76" s="6">
        <f>VLOOKUP($A76,'[1]Formated Data'!$A:$ZZ,MATCH(BE$1,'[1]Formated Data'!$1:$1,0),FALSE)</f>
        <v>8.6E-3</v>
      </c>
      <c r="BF76" s="6">
        <f>VLOOKUP($A76,'[1]Formated Data'!$A:$ZZ,MATCH(BF$1,'[1]Formated Data'!$1:$1,0),FALSE)</f>
        <v>-8.2000000000000007E-3</v>
      </c>
      <c r="BG76" s="6">
        <f>VLOOKUP($A76,'[1]Formated Data'!$A:$ZZ,MATCH(BG$1,'[1]Formated Data'!$1:$1,0),FALSE)</f>
        <v>2.2700000000000001E-2</v>
      </c>
      <c r="BH76" s="6">
        <f>VLOOKUP($A76,'[1]Formated Data'!$A:$ZZ,MATCH(BH$1,'[1]Formated Data'!$1:$1,0),FALSE)</f>
        <v>-3.0000000000000001E-3</v>
      </c>
      <c r="BI76" s="6">
        <f>VLOOKUP($A76,'[1]Formated Data'!$A:$ZZ,MATCH(BI$1,'[1]Formated Data'!$1:$1,0),FALSE)</f>
        <v>1.78E-2</v>
      </c>
      <c r="BJ76" s="6">
        <f>VLOOKUP($A76,'[1]Formated Data'!$A:$ZZ,MATCH(BJ$1,'[1]Formated Data'!$1:$1,0),FALSE)</f>
        <v>2.0999999999999999E-3</v>
      </c>
      <c r="BK76" s="6">
        <f>VLOOKUP($A76,'[1]Formated Data'!$A:$ZZ,MATCH(BK$1,'[1]Formated Data'!$1:$1,0),FALSE)</f>
        <v>-1.32E-2</v>
      </c>
      <c r="BL76" s="6">
        <f>VLOOKUP($A76,'[1]Formated Data'!$A:$ZZ,MATCH(BL$1,'[1]Formated Data'!$1:$1,0),FALSE)</f>
        <v>4.2000000000000003E-2</v>
      </c>
      <c r="BM76" s="6">
        <f>VLOOKUP($A76,'[1]Formated Data'!$A:$ZZ,MATCH(BM$1,'[1]Formated Data'!$1:$1,0),FALSE)</f>
        <v>-9.7000000000000003E-3</v>
      </c>
      <c r="BN76" s="6">
        <f>VLOOKUP($A76,'[1]Formated Data'!$A:$ZZ,MATCH(BN$1,'[1]Formated Data'!$1:$1,0),FALSE)</f>
        <v>-1.9099999999999999E-2</v>
      </c>
      <c r="BO76" s="6">
        <f>VLOOKUP($A76,'[1]Formated Data'!$A:$ZZ,MATCH(BO$1,'[1]Formated Data'!$1:$1,0),FALSE)</f>
        <v>-3.6799999999999999E-2</v>
      </c>
      <c r="BP76" s="6">
        <f>VLOOKUP($A76,'[1]Formated Data'!$A:$ZZ,MATCH(BP$1,'[1]Formated Data'!$1:$1,0),FALSE)</f>
        <v>2.8199999999999999E-2</v>
      </c>
      <c r="BQ76" s="6">
        <f>VLOOKUP($A76,'[1]Formated Data'!$A:$ZZ,MATCH(BQ$1,'[1]Formated Data'!$1:$1,0),FALSE)</f>
        <v>2.1000000000000001E-2</v>
      </c>
      <c r="BR76" s="6">
        <f>VLOOKUP($A76,'[1]Formated Data'!$A:$ZZ,MATCH(BR$1,'[1]Formated Data'!$1:$1,0),FALSE)</f>
        <v>2E-3</v>
      </c>
      <c r="BS76" s="6">
        <f>VLOOKUP($A76,'[1]Formated Data'!$A:$ZZ,MATCH(BS$1,'[1]Formated Data'!$1:$1,0),FALSE)</f>
        <v>2.4199999999999999E-2</v>
      </c>
      <c r="BT76" s="6">
        <f>VLOOKUP($A76,'[1]Formated Data'!$A:$ZZ,MATCH(BT$1,'[1]Formated Data'!$1:$1,0),FALSE)</f>
        <v>1.0699999999999999E-2</v>
      </c>
      <c r="BU76" s="6" t="e">
        <f>VLOOKUP($A76,'[1]Formated Data'!$A:$ZZ,MATCH(BU$1,'[1]Formated Data'!$1:$1,0),FALSE)</f>
        <v>#N/A</v>
      </c>
      <c r="BV76" s="6">
        <f>VLOOKUP($A76,'[1]Formated Data'!$A:$ZZ,MATCH(BV$1,'[1]Formated Data'!$1:$1,0),FALSE)</f>
        <v>-4.4000000000000003E-3</v>
      </c>
      <c r="BW76" s="6" t="e">
        <f>VLOOKUP($A76,'New Manager'!$A:$B,MATCH(Funds!BW$1,'New Manager'!$1:$1,0),FALSE)</f>
        <v>#N/A</v>
      </c>
      <c r="BX76" s="6">
        <f t="shared" si="18"/>
        <v>-8.4099999999999994E-2</v>
      </c>
      <c r="BY76" s="6">
        <f t="shared" si="19"/>
        <v>-5.0275500000000001E-2</v>
      </c>
      <c r="BZ76" s="6">
        <f>VLOOKUP($A76,Strategy3!$A:$Z,MATCH(Funds!BZ$1,Strategy3!$1:$1,0),FALSE)</f>
        <v>-8.4000000000000005E-2</v>
      </c>
    </row>
    <row r="77" spans="1:78" x14ac:dyDescent="0.25">
      <c r="A77" s="4">
        <f t="shared" si="20"/>
        <v>39386</v>
      </c>
      <c r="Y77" s="6">
        <f>VLOOKUP(A77,[2]Returns!$A:$B,2,FALSE)</f>
        <v>2.0899999999999998E-2</v>
      </c>
      <c r="Z77" s="6">
        <f>VLOOKUP($A77,[2]Returns!$A:$J,9,FALSE)/100</f>
        <v>1.5100000000000001E-2</v>
      </c>
      <c r="AA77" s="6">
        <f>VLOOKUP($A77,Replications!$A:$K,MATCH(LEFT(AA$1,FIND(" ",AA$1)-1),Replications!$1:$1,0),FALSE)</f>
        <v>3.2000000000000001E-2</v>
      </c>
      <c r="AB77" s="6">
        <f>VLOOKUP($A77,Replications!$A:$K,MATCH(LEFT(AB$1,FIND(" ",AB$1)-1),Replications!$1:$1,0),FALSE)</f>
        <v>7.22E-2</v>
      </c>
      <c r="AC77" s="6">
        <f>VLOOKUP($A77,Replications!$A:$K,MATCH(LEFT(AC$1,FIND(" ",AC$1)-1),Replications!$1:$1,0),FALSE)</f>
        <v>-2.4400000000000002E-2</v>
      </c>
      <c r="AD77" s="6">
        <f>VLOOKUP($A77,Replications!$A:$K,MATCH(LEFT(AD$1,FIND(" ",AD$1)-1),Replications!$1:$1,0),FALSE)</f>
        <v>5.1499999999999997E-2</v>
      </c>
      <c r="AE77" s="6">
        <f>VLOOKUP($A77,Replications!$A:$K,MATCH(LEFT(AE$1,FIND(" ",AE$1)-1),Replications!$1:$1,0),FALSE)</f>
        <v>2.1000000000000001E-2</v>
      </c>
      <c r="AF77" s="6">
        <f>VLOOKUP($A77,Replications!$A:$K,MATCH(LEFT(AF$1,FIND(" ",AF$1)-1),Replications!$1:$1,0),FALSE)</f>
        <v>-1.44E-2</v>
      </c>
      <c r="AG77" s="6">
        <f>VLOOKUP($A77,Replications!$A:$K,MATCH(LEFT(AG$1,FIND(" ",AG$1)-1),Replications!$1:$1,0),FALSE)</f>
        <v>2.3699999999999999E-2</v>
      </c>
      <c r="AH77" s="6">
        <f>VLOOKUP($A77,Replications!$A:$K,MATCH(Funds!AH$1,Replications!$1:$1,0),FALSE)</f>
        <v>1.5800000000000002E-2</v>
      </c>
      <c r="AI77" s="6">
        <f>VLOOKUP($A77,Replications!$A:$K,MATCH(LEFT(AI$1,FIND(" ",AI$1)-1),Replications!$1:$1,0),FALSE)</f>
        <v>2.3085714285714286E-2</v>
      </c>
      <c r="AJ77" s="6">
        <f>VLOOKUP($A77,'Activist Funds'!$A:$Z,MATCH(LEFT(AJ$1,FIND(" ",AJ$1)-1),'Activist Funds'!$1:$1,0),FALSE)</f>
        <v>1.36000001803E-2</v>
      </c>
      <c r="AK77" s="6">
        <f>VLOOKUP($A77,'Activist Funds'!$A:$Z,MATCH(LEFT(AK$1,FIND(" ",AK$1)-1),'Activist Funds'!$1:$1,0),FALSE)</f>
        <v>0.1288</v>
      </c>
      <c r="AL77" s="6">
        <f>VLOOKUP($A77,'Activist Funds'!$A:$Z,MATCH(LEFT(AL$1,FIND(" ",AL$1)-1),'Activist Funds'!$1:$1,0),FALSE)</f>
        <v>-3.0200000000000001E-2</v>
      </c>
      <c r="AM77" s="6">
        <f>VLOOKUP($A77,'Activist Funds'!$A:$Z,MATCH(LEFT(AM$1,FIND(" ",AM$1)-1),'Activist Funds'!$1:$1,0),FALSE)</f>
        <v>8.1299999999999997E-2</v>
      </c>
      <c r="AN77" s="6">
        <f>VLOOKUP($A77,'Activist Funds'!$A:$Z,MATCH(LEFT(AN$1,FIND(" ",AN$1)-1),'Activist Funds'!$1:$1,0),FALSE)</f>
        <v>2.3900000000000001E-2</v>
      </c>
      <c r="AO77" s="6">
        <f>VLOOKUP($A77,'Activist Funds'!$A:$Z,MATCH(LEFT(AO$1,FIND(" ",AO$1)-1),'Activist Funds'!$1:$1,0),FALSE)</f>
        <v>-9.0670000000000004E-3</v>
      </c>
      <c r="AP77" s="6">
        <f>VLOOKUP($A77,'Activist Funds'!$A:$Z,MATCH(LEFT(AP$1,FIND(" ",AP$1)-1),'Activist Funds'!$1:$1,0),FALSE)</f>
        <v>1.9599999999999999E-2</v>
      </c>
      <c r="AQ77" s="6">
        <f t="shared" si="11"/>
        <v>-1.8399999819700003E-2</v>
      </c>
      <c r="AR77" s="6">
        <f t="shared" si="12"/>
        <v>5.6599999999999998E-2</v>
      </c>
      <c r="AS77" s="6">
        <f t="shared" si="13"/>
        <v>-5.7999999999999996E-3</v>
      </c>
      <c r="AT77" s="6">
        <f t="shared" si="14"/>
        <v>2.98E-2</v>
      </c>
      <c r="AU77" s="6">
        <f t="shared" si="15"/>
        <v>2.8999999999999998E-3</v>
      </c>
      <c r="AV77" s="6">
        <f t="shared" si="16"/>
        <v>5.3329999999999992E-3</v>
      </c>
      <c r="AW77" s="6">
        <f t="shared" si="16"/>
        <v>-4.0999999999999995E-3</v>
      </c>
      <c r="AX77" s="6" t="str">
        <f>VLOOKUP($A77,Replications!$A:$KK,MATCH(LEFT(AX$1,FIND(" ",AX$1)-1),Replications!$1:$1,0),FALSE)</f>
        <v>NA</v>
      </c>
      <c r="AY77" s="6" t="e">
        <f>VLOOKUP($A77,'New Manager'!$A:$Y,MATCH(Funds!AY$1,'New Manager'!$1:$1,0),FALSE)</f>
        <v>#N/A</v>
      </c>
      <c r="AZ77" s="6" t="e">
        <f t="shared" si="17"/>
        <v>#N/A</v>
      </c>
      <c r="BA77" s="6">
        <f>VLOOKUP($A77,'[1]Formated Data'!$A:$ZZ,MATCH(BA$1,'[1]Formated Data'!$1:$1,0),FALSE)</f>
        <v>2.0199999999999999E-2</v>
      </c>
      <c r="BB77" s="6">
        <f>VLOOKUP($A77,'[1]Formated Data'!$A:$ZZ,MATCH(BB$1,'[1]Formated Data'!$1:$1,0),FALSE)</f>
        <v>1.04E-2</v>
      </c>
      <c r="BC77" s="6">
        <f>VLOOKUP($A77,'[1]Formated Data'!$A:$ZZ,MATCH(BC$1,'[1]Formated Data'!$1:$1,0),FALSE)</f>
        <v>2.1600000000000001E-2</v>
      </c>
      <c r="BD77" s="6">
        <f>VLOOKUP($A77,'[1]Formated Data'!$A:$ZZ,MATCH(BD$1,'[1]Formated Data'!$1:$1,0),FALSE)</f>
        <v>9.7000000000000003E-3</v>
      </c>
      <c r="BE77" s="6">
        <f>VLOOKUP($A77,'[1]Formated Data'!$A:$ZZ,MATCH(BE$1,'[1]Formated Data'!$1:$1,0),FALSE)</f>
        <v>4.4400000000000002E-2</v>
      </c>
      <c r="BF77" s="6">
        <f>VLOOKUP($A77,'[1]Formated Data'!$A:$ZZ,MATCH(BF$1,'[1]Formated Data'!$1:$1,0),FALSE)</f>
        <v>2.5000000000000001E-2</v>
      </c>
      <c r="BG77" s="6">
        <f>VLOOKUP($A77,'[1]Formated Data'!$A:$ZZ,MATCH(BG$1,'[1]Formated Data'!$1:$1,0),FALSE)</f>
        <v>3.2000000000000002E-3</v>
      </c>
      <c r="BH77" s="6">
        <f>VLOOKUP($A77,'[1]Formated Data'!$A:$ZZ,MATCH(BH$1,'[1]Formated Data'!$1:$1,0),FALSE)</f>
        <v>7.2999999999999995E-2</v>
      </c>
      <c r="BI77" s="6">
        <f>VLOOKUP($A77,'[1]Formated Data'!$A:$ZZ,MATCH(BI$1,'[1]Formated Data'!$1:$1,0),FALSE)</f>
        <v>6.2E-2</v>
      </c>
      <c r="BJ77" s="6">
        <f>VLOOKUP($A77,'[1]Formated Data'!$A:$ZZ,MATCH(BJ$1,'[1]Formated Data'!$1:$1,0),FALSE)</f>
        <v>1.21E-2</v>
      </c>
      <c r="BK77" s="6">
        <f>VLOOKUP($A77,'[1]Formated Data'!$A:$ZZ,MATCH(BK$1,'[1]Formated Data'!$1:$1,0),FALSE)</f>
        <v>1.7899999999999999E-2</v>
      </c>
      <c r="BL77" s="6">
        <f>VLOOKUP($A77,'[1]Formated Data'!$A:$ZZ,MATCH(BL$1,'[1]Formated Data'!$1:$1,0),FALSE)</f>
        <v>2.1999999999999999E-2</v>
      </c>
      <c r="BM77" s="6">
        <f>VLOOKUP($A77,'[1]Formated Data'!$A:$ZZ,MATCH(BM$1,'[1]Formated Data'!$1:$1,0),FALSE)</f>
        <v>2.12E-2</v>
      </c>
      <c r="BN77" s="6">
        <f>VLOOKUP($A77,'[1]Formated Data'!$A:$ZZ,MATCH(BN$1,'[1]Formated Data'!$1:$1,0),FALSE)</f>
        <v>3.1E-2</v>
      </c>
      <c r="BO77" s="6">
        <f>VLOOKUP($A77,'[1]Formated Data'!$A:$ZZ,MATCH(BO$1,'[1]Formated Data'!$1:$1,0),FALSE)</f>
        <v>0.1288</v>
      </c>
      <c r="BP77" s="6">
        <f>VLOOKUP($A77,'[1]Formated Data'!$A:$ZZ,MATCH(BP$1,'[1]Formated Data'!$1:$1,0),FALSE)</f>
        <v>1.4E-3</v>
      </c>
      <c r="BQ77" s="6">
        <f>VLOOKUP($A77,'[1]Formated Data'!$A:$ZZ,MATCH(BQ$1,'[1]Formated Data'!$1:$1,0),FALSE)</f>
        <v>1.12E-2</v>
      </c>
      <c r="BR77" s="6">
        <f>VLOOKUP($A77,'[1]Formated Data'!$A:$ZZ,MATCH(BR$1,'[1]Formated Data'!$1:$1,0),FALSE)</f>
        <v>4.2999999999999997E-2</v>
      </c>
      <c r="BS77" s="6">
        <f>VLOOKUP($A77,'[1]Formated Data'!$A:$ZZ,MATCH(BS$1,'[1]Formated Data'!$1:$1,0),FALSE)</f>
        <v>2.52E-2</v>
      </c>
      <c r="BT77" s="6">
        <f>VLOOKUP($A77,'[1]Formated Data'!$A:$ZZ,MATCH(BT$1,'[1]Formated Data'!$1:$1,0),FALSE)</f>
        <v>6.7000000000000002E-3</v>
      </c>
      <c r="BU77" s="6" t="e">
        <f>VLOOKUP($A77,'[1]Formated Data'!$A:$ZZ,MATCH(BU$1,'[1]Formated Data'!$1:$1,0),FALSE)</f>
        <v>#N/A</v>
      </c>
      <c r="BV77" s="6">
        <f>VLOOKUP($A77,'[1]Formated Data'!$A:$ZZ,MATCH(BV$1,'[1]Formated Data'!$1:$1,0),FALSE)</f>
        <v>1.83E-2</v>
      </c>
      <c r="BW77" s="6" t="e">
        <f>VLOOKUP($A77,'New Manager'!$A:$B,MATCH(Funds!BW$1,'New Manager'!$1:$1,0),FALSE)</f>
        <v>#N/A</v>
      </c>
      <c r="BX77" s="6">
        <f t="shared" si="18"/>
        <v>3.9750000000000002E-3</v>
      </c>
      <c r="BY77" s="6">
        <f t="shared" si="19"/>
        <v>6.3414999999999999E-3</v>
      </c>
      <c r="BZ77" s="6">
        <f>VLOOKUP($A77,Strategy3!$A:$Z,MATCH(Funds!BZ$1,Strategy3!$1:$1,0),FALSE)</f>
        <v>3.8E-3</v>
      </c>
    </row>
    <row r="78" spans="1:78" x14ac:dyDescent="0.25">
      <c r="A78" s="4">
        <f t="shared" si="20"/>
        <v>39355</v>
      </c>
      <c r="Y78" s="6">
        <f>VLOOKUP(A78,[2]Returns!$A:$B,2,FALSE)</f>
        <v>2.41E-2</v>
      </c>
      <c r="Z78" s="6">
        <f>VLOOKUP($A78,[2]Returns!$A:$J,9,FALSE)/100</f>
        <v>2.3799999999999998E-2</v>
      </c>
      <c r="AA78" s="6">
        <f>VLOOKUP($A78,Replications!$A:$K,MATCH(LEFT(AA$1,FIND(" ",AA$1)-1),Replications!$1:$1,0),FALSE)</f>
        <v>5.0799999999999998E-2</v>
      </c>
      <c r="AB78" s="6">
        <f>VLOOKUP($A78,Replications!$A:$K,MATCH(LEFT(AB$1,FIND(" ",AB$1)-1),Replications!$1:$1,0),FALSE)</f>
        <v>2.7799999999999998E-2</v>
      </c>
      <c r="AC78" s="6">
        <f>VLOOKUP($A78,Replications!$A:$K,MATCH(LEFT(AC$1,FIND(" ",AC$1)-1),Replications!$1:$1,0),FALSE)</f>
        <v>-6.9999999999999999E-4</v>
      </c>
      <c r="AD78" s="6">
        <f>VLOOKUP($A78,Replications!$A:$K,MATCH(LEFT(AD$1,FIND(" ",AD$1)-1),Replications!$1:$1,0),FALSE)</f>
        <v>1.52E-2</v>
      </c>
      <c r="AE78" s="6">
        <f>VLOOKUP($A78,Replications!$A:$K,MATCH(LEFT(AE$1,FIND(" ",AE$1)-1),Replications!$1:$1,0),FALSE)</f>
        <v>2.9399999999999999E-2</v>
      </c>
      <c r="AF78" s="6">
        <f>VLOOKUP($A78,Replications!$A:$K,MATCH(LEFT(AF$1,FIND(" ",AF$1)-1),Replications!$1:$1,0),FALSE)</f>
        <v>1.7299999999999999E-2</v>
      </c>
      <c r="AG78" s="6">
        <f>VLOOKUP($A78,Replications!$A:$K,MATCH(LEFT(AG$1,FIND(" ",AG$1)-1),Replications!$1:$1,0),FALSE)</f>
        <v>-1.8700000000000001E-2</v>
      </c>
      <c r="AH78" s="6">
        <f>VLOOKUP($A78,Replications!$A:$K,MATCH(Funds!AH$1,Replications!$1:$1,0),FALSE)</f>
        <v>3.73E-2</v>
      </c>
      <c r="AI78" s="6">
        <f>VLOOKUP($A78,Replications!$A:$K,MATCH(LEFT(AI$1,FIND(" ",AI$1)-1),Replications!$1:$1,0),FALSE)</f>
        <v>1.7300000000000003E-2</v>
      </c>
      <c r="AJ78" s="6">
        <f>VLOOKUP($A78,'Activist Funds'!$A:$Z,MATCH(LEFT(AJ$1,FIND(" ",AJ$1)-1),'Activist Funds'!$1:$1,0),FALSE)</f>
        <v>1.9999999552970001E-2</v>
      </c>
      <c r="AK78" s="6">
        <f>VLOOKUP($A78,'Activist Funds'!$A:$Z,MATCH(LEFT(AK$1,FIND(" ",AK$1)-1),'Activist Funds'!$1:$1,0),FALSE)</f>
        <v>-3.6400000000000002E-2</v>
      </c>
      <c r="AL78" s="6">
        <f>VLOOKUP($A78,'Activist Funds'!$A:$Z,MATCH(LEFT(AL$1,FIND(" ",AL$1)-1),'Activist Funds'!$1:$1,0),FALSE)</f>
        <v>1.1000000000000001E-3</v>
      </c>
      <c r="AM78" s="6">
        <f>VLOOKUP($A78,'Activist Funds'!$A:$Z,MATCH(LEFT(AM$1,FIND(" ",AM$1)-1),'Activist Funds'!$1:$1,0),FALSE)</f>
        <v>9.2399999999999996E-2</v>
      </c>
      <c r="AN78" s="6">
        <f>VLOOKUP($A78,'Activist Funds'!$A:$Z,MATCH(LEFT(AN$1,FIND(" ",AN$1)-1),'Activist Funds'!$1:$1,0),FALSE)</f>
        <v>7.6E-3</v>
      </c>
      <c r="AO78" s="6">
        <f>VLOOKUP($A78,'Activist Funds'!$A:$Z,MATCH(LEFT(AO$1,FIND(" ",AO$1)-1),'Activist Funds'!$1:$1,0),FALSE)</f>
        <v>7.7780000000000002E-3</v>
      </c>
      <c r="AP78" s="6">
        <f>VLOOKUP($A78,'Activist Funds'!$A:$Z,MATCH(LEFT(AP$1,FIND(" ",AP$1)-1),'Activist Funds'!$1:$1,0),FALSE)</f>
        <v>-9.4999999999999998E-3</v>
      </c>
      <c r="AQ78" s="6">
        <f t="shared" si="11"/>
        <v>-3.0800000447029997E-2</v>
      </c>
      <c r="AR78" s="6">
        <f t="shared" si="12"/>
        <v>-6.4200000000000007E-2</v>
      </c>
      <c r="AS78" s="6">
        <f t="shared" si="13"/>
        <v>1.8E-3</v>
      </c>
      <c r="AT78" s="6">
        <f t="shared" si="14"/>
        <v>7.7199999999999991E-2</v>
      </c>
      <c r="AU78" s="6">
        <f t="shared" si="15"/>
        <v>-2.18E-2</v>
      </c>
      <c r="AV78" s="6">
        <f t="shared" si="16"/>
        <v>-9.5219999999999992E-3</v>
      </c>
      <c r="AW78" s="6">
        <f t="shared" si="16"/>
        <v>9.2000000000000016E-3</v>
      </c>
      <c r="AX78" s="6" t="str">
        <f>VLOOKUP($A78,Replications!$A:$KK,MATCH(LEFT(AX$1,FIND(" ",AX$1)-1),Replications!$1:$1,0),FALSE)</f>
        <v>NA</v>
      </c>
      <c r="AY78" s="6" t="e">
        <f>VLOOKUP($A78,'New Manager'!$A:$Y,MATCH(Funds!AY$1,'New Manager'!$1:$1,0),FALSE)</f>
        <v>#N/A</v>
      </c>
      <c r="AZ78" s="6" t="e">
        <f t="shared" si="17"/>
        <v>#N/A</v>
      </c>
      <c r="BA78" s="6">
        <f>VLOOKUP($A78,'[1]Formated Data'!$A:$ZZ,MATCH(BA$1,'[1]Formated Data'!$1:$1,0),FALSE)</f>
        <v>2.9399999999999999E-2</v>
      </c>
      <c r="BB78" s="6">
        <f>VLOOKUP($A78,'[1]Formated Data'!$A:$ZZ,MATCH(BB$1,'[1]Formated Data'!$1:$1,0),FALSE)</f>
        <v>5.4000000000000003E-3</v>
      </c>
      <c r="BC78" s="6">
        <f>VLOOKUP($A78,'[1]Formated Data'!$A:$ZZ,MATCH(BC$1,'[1]Formated Data'!$1:$1,0),FALSE)</f>
        <v>1.89E-2</v>
      </c>
      <c r="BD78" s="6">
        <f>VLOOKUP($A78,'[1]Formated Data'!$A:$ZZ,MATCH(BD$1,'[1]Formated Data'!$1:$1,0),FALSE)</f>
        <v>1.0200000000000001E-2</v>
      </c>
      <c r="BE78" s="6">
        <f>VLOOKUP($A78,'[1]Formated Data'!$A:$ZZ,MATCH(BE$1,'[1]Formated Data'!$1:$1,0),FALSE)</f>
        <v>3.1699999999999999E-2</v>
      </c>
      <c r="BF78" s="6">
        <f>VLOOKUP($A78,'[1]Formated Data'!$A:$ZZ,MATCH(BF$1,'[1]Formated Data'!$1:$1,0),FALSE)</f>
        <v>1.84E-2</v>
      </c>
      <c r="BG78" s="6">
        <f>VLOOKUP($A78,'[1]Formated Data'!$A:$ZZ,MATCH(BG$1,'[1]Formated Data'!$1:$1,0),FALSE)</f>
        <v>4.5999999999999999E-3</v>
      </c>
      <c r="BH78" s="6">
        <f>VLOOKUP($A78,'[1]Formated Data'!$A:$ZZ,MATCH(BH$1,'[1]Formated Data'!$1:$1,0),FALSE)</f>
        <v>0.05</v>
      </c>
      <c r="BI78" s="6">
        <f>VLOOKUP($A78,'[1]Formated Data'!$A:$ZZ,MATCH(BI$1,'[1]Formated Data'!$1:$1,0),FALSE)</f>
        <v>2.3300000000000001E-2</v>
      </c>
      <c r="BJ78" s="6">
        <f>VLOOKUP($A78,'[1]Formated Data'!$A:$ZZ,MATCH(BJ$1,'[1]Formated Data'!$1:$1,0),FALSE)</f>
        <v>1E-3</v>
      </c>
      <c r="BK78" s="6">
        <f>VLOOKUP($A78,'[1]Formated Data'!$A:$ZZ,MATCH(BK$1,'[1]Formated Data'!$1:$1,0),FALSE)</f>
        <v>9.2999999999999992E-3</v>
      </c>
      <c r="BL78" s="6">
        <f>VLOOKUP($A78,'[1]Formated Data'!$A:$ZZ,MATCH(BL$1,'[1]Formated Data'!$1:$1,0),FALSE)</f>
        <v>7.0000000000000001E-3</v>
      </c>
      <c r="BM78" s="6">
        <f>VLOOKUP($A78,'[1]Formated Data'!$A:$ZZ,MATCH(BM$1,'[1]Formated Data'!$1:$1,0),FALSE)</f>
        <v>7.9000000000000008E-3</v>
      </c>
      <c r="BN78" s="6">
        <f>VLOOKUP($A78,'[1]Formated Data'!$A:$ZZ,MATCH(BN$1,'[1]Formated Data'!$1:$1,0),FALSE)</f>
        <v>2.7900000000000001E-2</v>
      </c>
      <c r="BO78" s="6">
        <f>VLOOKUP($A78,'[1]Formated Data'!$A:$ZZ,MATCH(BO$1,'[1]Formated Data'!$1:$1,0),FALSE)</f>
        <v>-3.6400000000000002E-2</v>
      </c>
      <c r="BP78" s="6">
        <f>VLOOKUP($A78,'[1]Formated Data'!$A:$ZZ,MATCH(BP$1,'[1]Formated Data'!$1:$1,0),FALSE)</f>
        <v>5.6300000000000003E-2</v>
      </c>
      <c r="BQ78" s="6">
        <f>VLOOKUP($A78,'[1]Formated Data'!$A:$ZZ,MATCH(BQ$1,'[1]Formated Data'!$1:$1,0),FALSE)</f>
        <v>1.83E-2</v>
      </c>
      <c r="BR78" s="6">
        <f>VLOOKUP($A78,'[1]Formated Data'!$A:$ZZ,MATCH(BR$1,'[1]Formated Data'!$1:$1,0),FALSE)</f>
        <v>6.2E-2</v>
      </c>
      <c r="BS78" s="6">
        <f>VLOOKUP($A78,'[1]Formated Data'!$A:$ZZ,MATCH(BS$1,'[1]Formated Data'!$1:$1,0),FALSE)</f>
        <v>6.9900000000000004E-2</v>
      </c>
      <c r="BT78" s="6">
        <f>VLOOKUP($A78,'[1]Formated Data'!$A:$ZZ,MATCH(BT$1,'[1]Formated Data'!$1:$1,0),FALSE)</f>
        <v>1.8800000000000001E-2</v>
      </c>
      <c r="BU78" s="6" t="e">
        <f>VLOOKUP($A78,'[1]Formated Data'!$A:$ZZ,MATCH(BU$1,'[1]Formated Data'!$1:$1,0),FALSE)</f>
        <v>#N/A</v>
      </c>
      <c r="BV78" s="6">
        <f>VLOOKUP($A78,'[1]Formated Data'!$A:$ZZ,MATCH(BV$1,'[1]Formated Data'!$1:$1,0),FALSE)</f>
        <v>1.01E-2</v>
      </c>
      <c r="BW78" s="6" t="e">
        <f>VLOOKUP($A78,'New Manager'!$A:$B,MATCH(Funds!BW$1,'New Manager'!$1:$1,0),FALSE)</f>
        <v>#N/A</v>
      </c>
      <c r="BX78" s="6">
        <f t="shared" si="18"/>
        <v>1.1325E-2</v>
      </c>
      <c r="BY78" s="6">
        <f t="shared" si="19"/>
        <v>3.4139999999999999E-3</v>
      </c>
      <c r="BZ78" s="6">
        <f>VLOOKUP($A78,Strategy3!$A:$Z,MATCH(Funds!BZ$1,Strategy3!$1:$1,0),FALSE)</f>
        <v>1.1299999999999999E-2</v>
      </c>
    </row>
    <row r="79" spans="1:78" x14ac:dyDescent="0.25">
      <c r="A79" s="4">
        <f t="shared" si="20"/>
        <v>39325</v>
      </c>
      <c r="Y79" s="6">
        <f>VLOOKUP(A79,[2]Returns!$A:$B,2,FALSE)</f>
        <v>1.9599999999999999E-2</v>
      </c>
      <c r="Z79" s="6">
        <f>VLOOKUP($A79,[2]Returns!$A:$J,9,FALSE)/100</f>
        <v>1.6899999999999998E-2</v>
      </c>
      <c r="AA79" s="6">
        <f>VLOOKUP($A79,Replications!$A:$K,MATCH(LEFT(AA$1,FIND(" ",AA$1)-1),Replications!$1:$1,0),FALSE)</f>
        <v>-7.9000000000000008E-3</v>
      </c>
      <c r="AB79" s="6">
        <f>VLOOKUP($A79,Replications!$A:$K,MATCH(LEFT(AB$1,FIND(" ",AB$1)-1),Replications!$1:$1,0),FALSE)</f>
        <v>2.0899999999999998E-2</v>
      </c>
      <c r="AC79" s="6">
        <f>VLOOKUP($A79,Replications!$A:$K,MATCH(LEFT(AC$1,FIND(" ",AC$1)-1),Replications!$1:$1,0),FALSE)</f>
        <v>1.41E-2</v>
      </c>
      <c r="AD79" s="6">
        <f>VLOOKUP($A79,Replications!$A:$K,MATCH(LEFT(AD$1,FIND(" ",AD$1)-1),Replications!$1:$1,0),FALSE)</f>
        <v>-1.6000000000000001E-3</v>
      </c>
      <c r="AE79" s="6">
        <f>VLOOKUP($A79,Replications!$A:$K,MATCH(LEFT(AE$1,FIND(" ",AE$1)-1),Replications!$1:$1,0),FALSE)</f>
        <v>-5.9999999999999995E-4</v>
      </c>
      <c r="AF79" s="6">
        <f>VLOOKUP($A79,Replications!$A:$K,MATCH(LEFT(AF$1,FIND(" ",AF$1)-1),Replications!$1:$1,0),FALSE)</f>
        <v>1.47E-2</v>
      </c>
      <c r="AG79" s="6">
        <f>VLOOKUP($A79,Replications!$A:$K,MATCH(LEFT(AG$1,FIND(" ",AG$1)-1),Replications!$1:$1,0),FALSE)</f>
        <v>-4.4999999999999998E-2</v>
      </c>
      <c r="AH79" s="6">
        <f>VLOOKUP($A79,Replications!$A:$K,MATCH(Funds!AH$1,Replications!$1:$1,0),FALSE)</f>
        <v>1.49E-2</v>
      </c>
      <c r="AI79" s="6">
        <f>VLOOKUP($A79,Replications!$A:$K,MATCH(LEFT(AI$1,FIND(" ",AI$1)-1),Replications!$1:$1,0),FALSE)</f>
        <v>-7.7142857142857167E-4</v>
      </c>
      <c r="AJ79" s="6">
        <f>VLOOKUP($A79,'Activist Funds'!$A:$Z,MATCH(LEFT(AJ$1,FIND(" ",AJ$1)-1),'Activist Funds'!$1:$1,0),FALSE)</f>
        <v>-2.0999999716880002E-2</v>
      </c>
      <c r="AK79" s="6">
        <f>VLOOKUP($A79,'Activist Funds'!$A:$Z,MATCH(LEFT(AK$1,FIND(" ",AK$1)-1),'Activist Funds'!$1:$1,0),FALSE)</f>
        <v>2.35E-2</v>
      </c>
      <c r="AL79" s="6">
        <f>VLOOKUP($A79,'Activist Funds'!$A:$Z,MATCH(LEFT(AL$1,FIND(" ",AL$1)-1),'Activist Funds'!$1:$1,0),FALSE)</f>
        <v>1.1000000000000001E-3</v>
      </c>
      <c r="AM79" s="6">
        <f>VLOOKUP($A79,'Activist Funds'!$A:$Z,MATCH(LEFT(AM$1,FIND(" ",AM$1)-1),'Activist Funds'!$1:$1,0),FALSE)</f>
        <v>-5.9700000000000003E-2</v>
      </c>
      <c r="AN79" s="6">
        <f>VLOOKUP($A79,'Activist Funds'!$A:$Z,MATCH(LEFT(AN$1,FIND(" ",AN$1)-1),'Activist Funds'!$1:$1,0),FALSE)</f>
        <v>-1.5299999999999999E-2</v>
      </c>
      <c r="AO79" s="6">
        <f>VLOOKUP($A79,'Activist Funds'!$A:$Z,MATCH(LEFT(AO$1,FIND(" ",AO$1)-1),'Activist Funds'!$1:$1,0),FALSE)</f>
        <v>8.2920000000000008E-3</v>
      </c>
      <c r="AP79" s="6">
        <f>VLOOKUP($A79,'Activist Funds'!$A:$Z,MATCH(LEFT(AP$1,FIND(" ",AP$1)-1),'Activist Funds'!$1:$1,0),FALSE)</f>
        <v>-5.8000000000000003E-2</v>
      </c>
      <c r="AQ79" s="6">
        <f t="shared" si="11"/>
        <v>-1.3099999716880001E-2</v>
      </c>
      <c r="AR79" s="6">
        <f t="shared" si="12"/>
        <v>2.6000000000000016E-3</v>
      </c>
      <c r="AS79" s="6">
        <f t="shared" si="13"/>
        <v>-1.2999999999999999E-2</v>
      </c>
      <c r="AT79" s="6">
        <f t="shared" si="14"/>
        <v>-5.8100000000000006E-2</v>
      </c>
      <c r="AU79" s="6">
        <f t="shared" si="15"/>
        <v>-1.47E-2</v>
      </c>
      <c r="AV79" s="6">
        <f t="shared" si="16"/>
        <v>-6.4079999999999988E-3</v>
      </c>
      <c r="AW79" s="6">
        <f t="shared" si="16"/>
        <v>-1.3000000000000005E-2</v>
      </c>
      <c r="AX79" s="6" t="str">
        <f>VLOOKUP($A79,Replications!$A:$KK,MATCH(LEFT(AX$1,FIND(" ",AX$1)-1),Replications!$1:$1,0),FALSE)</f>
        <v>NA</v>
      </c>
      <c r="AY79" s="6" t="e">
        <f>VLOOKUP($A79,'New Manager'!$A:$Y,MATCH(Funds!AY$1,'New Manager'!$1:$1,0),FALSE)</f>
        <v>#N/A</v>
      </c>
      <c r="AZ79" s="6" t="e">
        <f t="shared" si="17"/>
        <v>#N/A</v>
      </c>
      <c r="BA79" s="6">
        <f>VLOOKUP($A79,'[1]Formated Data'!$A:$ZZ,MATCH(BA$1,'[1]Formated Data'!$1:$1,0),FALSE)</f>
        <v>-4.5100000000000001E-2</v>
      </c>
      <c r="BB79" s="6">
        <f>VLOOKUP($A79,'[1]Formated Data'!$A:$ZZ,MATCH(BB$1,'[1]Formated Data'!$1:$1,0),FALSE)</f>
        <v>-1.8100000000000002E-2</v>
      </c>
      <c r="BC79" s="6">
        <f>VLOOKUP($A79,'[1]Formated Data'!$A:$ZZ,MATCH(BC$1,'[1]Formated Data'!$1:$1,0),FALSE)</f>
        <v>-3.49E-2</v>
      </c>
      <c r="BD79" s="6">
        <f>VLOOKUP($A79,'[1]Formated Data'!$A:$ZZ,MATCH(BD$1,'[1]Formated Data'!$1:$1,0),FALSE)</f>
        <v>-6.6E-3</v>
      </c>
      <c r="BE79" s="6">
        <f>VLOOKUP($A79,'[1]Formated Data'!$A:$ZZ,MATCH(BE$1,'[1]Formated Data'!$1:$1,0),FALSE)</f>
        <v>5.3400000000000003E-2</v>
      </c>
      <c r="BF79" s="6">
        <f>VLOOKUP($A79,'[1]Formated Data'!$A:$ZZ,MATCH(BF$1,'[1]Formated Data'!$1:$1,0),FALSE)</f>
        <v>1.01E-2</v>
      </c>
      <c r="BG79" s="6">
        <f>VLOOKUP($A79,'[1]Formated Data'!$A:$ZZ,MATCH(BG$1,'[1]Formated Data'!$1:$1,0),FALSE)</f>
        <v>6.7999999999999996E-3</v>
      </c>
      <c r="BH79" s="6">
        <f>VLOOKUP($A79,'[1]Formated Data'!$A:$ZZ,MATCH(BH$1,'[1]Formated Data'!$1:$1,0),FALSE)</f>
        <v>-2.8000000000000001E-2</v>
      </c>
      <c r="BI79" s="6">
        <f>VLOOKUP($A79,'[1]Formated Data'!$A:$ZZ,MATCH(BI$1,'[1]Formated Data'!$1:$1,0),FALSE)</f>
        <v>2E-3</v>
      </c>
      <c r="BJ79" s="6">
        <f>VLOOKUP($A79,'[1]Formated Data'!$A:$ZZ,MATCH(BJ$1,'[1]Formated Data'!$1:$1,0),FALSE)</f>
        <v>4.7999999999999996E-3</v>
      </c>
      <c r="BK79" s="6">
        <f>VLOOKUP($A79,'[1]Formated Data'!$A:$ZZ,MATCH(BK$1,'[1]Formated Data'!$1:$1,0),FALSE)</f>
        <v>-1.38E-2</v>
      </c>
      <c r="BL79" s="6">
        <f>VLOOKUP($A79,'[1]Formated Data'!$A:$ZZ,MATCH(BL$1,'[1]Formated Data'!$1:$1,0),FALSE)</f>
        <v>1.0999999999999999E-2</v>
      </c>
      <c r="BM79" s="6">
        <f>VLOOKUP($A79,'[1]Formated Data'!$A:$ZZ,MATCH(BM$1,'[1]Formated Data'!$1:$1,0),FALSE)</f>
        <v>-1.9300000000000001E-2</v>
      </c>
      <c r="BN79" s="6">
        <f>VLOOKUP($A79,'[1]Formated Data'!$A:$ZZ,MATCH(BN$1,'[1]Formated Data'!$1:$1,0),FALSE)</f>
        <v>-1.6400000000000001E-2</v>
      </c>
      <c r="BO79" s="6">
        <f>VLOOKUP($A79,'[1]Formated Data'!$A:$ZZ,MATCH(BO$1,'[1]Formated Data'!$1:$1,0),FALSE)</f>
        <v>2.35E-2</v>
      </c>
      <c r="BP79" s="6">
        <f>VLOOKUP($A79,'[1]Formated Data'!$A:$ZZ,MATCH(BP$1,'[1]Formated Data'!$1:$1,0),FALSE)</f>
        <v>2.9700000000000001E-2</v>
      </c>
      <c r="BQ79" s="6">
        <f>VLOOKUP($A79,'[1]Formated Data'!$A:$ZZ,MATCH(BQ$1,'[1]Formated Data'!$1:$1,0),FALSE)</f>
        <v>-8.3000000000000001E-3</v>
      </c>
      <c r="BR79" s="6">
        <f>VLOOKUP($A79,'[1]Formated Data'!$A:$ZZ,MATCH(BR$1,'[1]Formated Data'!$1:$1,0),FALSE)</f>
        <v>-5.5599999999999997E-2</v>
      </c>
      <c r="BS79" s="6">
        <f>VLOOKUP($A79,'[1]Formated Data'!$A:$ZZ,MATCH(BS$1,'[1]Formated Data'!$1:$1,0),FALSE)</f>
        <v>-8.8000000000000005E-3</v>
      </c>
      <c r="BT79" s="6">
        <f>VLOOKUP($A79,'[1]Formated Data'!$A:$ZZ,MATCH(BT$1,'[1]Formated Data'!$1:$1,0),FALSE)</f>
        <v>3.7199999999999997E-2</v>
      </c>
      <c r="BU79" s="6" t="e">
        <f>VLOOKUP($A79,'[1]Formated Data'!$A:$ZZ,MATCH(BU$1,'[1]Formated Data'!$1:$1,0),FALSE)</f>
        <v>#N/A</v>
      </c>
      <c r="BV79" s="6">
        <f>VLOOKUP($A79,'[1]Formated Data'!$A:$ZZ,MATCH(BV$1,'[1]Formated Data'!$1:$1,0),FALSE)</f>
        <v>-1.0800000000000001E-2</v>
      </c>
      <c r="BW79" s="6" t="e">
        <f>VLOOKUP($A79,'New Manager'!$A:$B,MATCH(Funds!BW$1,'New Manager'!$1:$1,0),FALSE)</f>
        <v>#N/A</v>
      </c>
      <c r="BX79" s="6">
        <f t="shared" si="18"/>
        <v>-4.0499999999999998E-3</v>
      </c>
      <c r="BY79" s="6">
        <f t="shared" si="19"/>
        <v>-1.4179000000000001E-2</v>
      </c>
      <c r="BZ79" s="6">
        <f>VLOOKUP($A79,Strategy3!$A:$Z,MATCH(Funds!BZ$1,Strategy3!$1:$1,0),FALSE)</f>
        <v>-2.5999999999999999E-3</v>
      </c>
    </row>
    <row r="80" spans="1:78" x14ac:dyDescent="0.25">
      <c r="A80" s="4">
        <f t="shared" si="20"/>
        <v>39294</v>
      </c>
      <c r="Y80" s="6">
        <f>VLOOKUP(A80,[2]Returns!$A:$B,2,FALSE)</f>
        <v>-5.4000000000000003E-3</v>
      </c>
      <c r="Z80" s="6">
        <f>VLOOKUP($A80,[2]Returns!$A:$J,9,FALSE)/100</f>
        <v>-9.0000000000000011E-3</v>
      </c>
      <c r="AA80" s="6">
        <f>VLOOKUP($A80,Replications!$A:$K,MATCH(LEFT(AA$1,FIND(" ",AA$1)-1),Replications!$1:$1,0),FALSE)</f>
        <v>-4.1200000000000001E-2</v>
      </c>
      <c r="AB80" s="6">
        <f>VLOOKUP($A80,Replications!$A:$K,MATCH(LEFT(AB$1,FIND(" ",AB$1)-1),Replications!$1:$1,0),FALSE)</f>
        <v>-6.1699999999999998E-2</v>
      </c>
      <c r="AC80" s="6">
        <f>VLOOKUP($A80,Replications!$A:$K,MATCH(LEFT(AC$1,FIND(" ",AC$1)-1),Replications!$1:$1,0),FALSE)</f>
        <v>-7.0499999999999993E-2</v>
      </c>
      <c r="AD80" s="6">
        <f>VLOOKUP($A80,Replications!$A:$K,MATCH(LEFT(AD$1,FIND(" ",AD$1)-1),Replications!$1:$1,0),FALSE)</f>
        <v>-0.1236</v>
      </c>
      <c r="AE80" s="6">
        <f>VLOOKUP($A80,Replications!$A:$K,MATCH(LEFT(AE$1,FIND(" ",AE$1)-1),Replications!$1:$1,0),FALSE)</f>
        <v>-6.59E-2</v>
      </c>
      <c r="AF80" s="6">
        <f>VLOOKUP($A80,Replications!$A:$K,MATCH(LEFT(AF$1,FIND(" ",AF$1)-1),Replications!$1:$1,0),FALSE)</f>
        <v>-3.4500000000000003E-2</v>
      </c>
      <c r="AG80" s="6">
        <f>VLOOKUP($A80,Replications!$A:$K,MATCH(LEFT(AG$1,FIND(" ",AG$1)-1),Replications!$1:$1,0),FALSE)</f>
        <v>-4.0599999999999997E-2</v>
      </c>
      <c r="AH80" s="6">
        <f>VLOOKUP($A80,Replications!$A:$K,MATCH(Funds!AH$1,Replications!$1:$1,0),FALSE)</f>
        <v>-3.15E-2</v>
      </c>
      <c r="AI80" s="6">
        <f>VLOOKUP($A80,Replications!$A:$K,MATCH(LEFT(AI$1,FIND(" ",AI$1)-1),Replications!$1:$1,0),FALSE)</f>
        <v>-6.257142857142857E-2</v>
      </c>
      <c r="AJ80" s="6">
        <f>VLOOKUP($A80,'Activist Funds'!$A:$Z,MATCH(LEFT(AJ$1,FIND(" ",AJ$1)-1),'Activist Funds'!$1:$1,0),FALSE)</f>
        <v>-4.360000044107E-2</v>
      </c>
      <c r="AK80" s="6">
        <f>VLOOKUP($A80,'Activist Funds'!$A:$Z,MATCH(LEFT(AK$1,FIND(" ",AK$1)-1),'Activist Funds'!$1:$1,0),FALSE)</f>
        <v>1.8700000000000001E-2</v>
      </c>
      <c r="AL80" s="6">
        <f>VLOOKUP($A80,'Activist Funds'!$A:$Z,MATCH(LEFT(AL$1,FIND(" ",AL$1)-1),'Activist Funds'!$1:$1,0),FALSE)</f>
        <v>-7.2400000000000006E-2</v>
      </c>
      <c r="AM80" s="6">
        <f>VLOOKUP($A80,'Activist Funds'!$A:$Z,MATCH(LEFT(AM$1,FIND(" ",AM$1)-1),'Activist Funds'!$1:$1,0),FALSE)</f>
        <v>9.7999999999999997E-3</v>
      </c>
      <c r="AN80" s="6">
        <f>VLOOKUP($A80,'Activist Funds'!$A:$Z,MATCH(LEFT(AN$1,FIND(" ",AN$1)-1),'Activist Funds'!$1:$1,0),FALSE)</f>
        <v>-5.3699999999999998E-2</v>
      </c>
      <c r="AO80" s="6">
        <f>VLOOKUP($A80,'Activist Funds'!$A:$Z,MATCH(LEFT(AO$1,FIND(" ",AO$1)-1),'Activist Funds'!$1:$1,0),FALSE)</f>
        <v>-2.921E-2</v>
      </c>
      <c r="AP80" s="6">
        <f>VLOOKUP($A80,'Activist Funds'!$A:$Z,MATCH(LEFT(AP$1,FIND(" ",AP$1)-1),'Activist Funds'!$1:$1,0),FALSE)</f>
        <v>-4.0800000000000003E-2</v>
      </c>
      <c r="AQ80" s="6">
        <f t="shared" si="11"/>
        <v>-2.4000004410699993E-3</v>
      </c>
      <c r="AR80" s="6">
        <f t="shared" si="12"/>
        <v>8.0399999999999999E-2</v>
      </c>
      <c r="AS80" s="6">
        <f t="shared" si="13"/>
        <v>-1.9000000000000128E-3</v>
      </c>
      <c r="AT80" s="6">
        <f t="shared" si="14"/>
        <v>0.13339999999999999</v>
      </c>
      <c r="AU80" s="6">
        <f t="shared" si="15"/>
        <v>1.2200000000000003E-2</v>
      </c>
      <c r="AV80" s="6">
        <f t="shared" si="16"/>
        <v>5.290000000000003E-3</v>
      </c>
      <c r="AW80" s="6">
        <f t="shared" si="16"/>
        <v>-2.0000000000000573E-4</v>
      </c>
      <c r="AX80" s="6" t="str">
        <f>VLOOKUP($A80,Replications!$A:$KK,MATCH(LEFT(AX$1,FIND(" ",AX$1)-1),Replications!$1:$1,0),FALSE)</f>
        <v>NA</v>
      </c>
      <c r="AY80" s="6" t="e">
        <f>VLOOKUP($A80,'New Manager'!$A:$Y,MATCH(Funds!AY$1,'New Manager'!$1:$1,0),FALSE)</f>
        <v>#N/A</v>
      </c>
      <c r="AZ80" s="6" t="e">
        <f t="shared" si="17"/>
        <v>#N/A</v>
      </c>
      <c r="BA80" s="6">
        <f>VLOOKUP($A80,'[1]Formated Data'!$A:$ZZ,MATCH(BA$1,'[1]Formated Data'!$1:$1,0),FALSE)</f>
        <v>1.26E-2</v>
      </c>
      <c r="BB80" s="6">
        <f>VLOOKUP($A80,'[1]Formated Data'!$A:$ZZ,MATCH(BB$1,'[1]Formated Data'!$1:$1,0),FALSE)</f>
        <v>3.04E-2</v>
      </c>
      <c r="BC80" s="6">
        <f>VLOOKUP($A80,'[1]Formated Data'!$A:$ZZ,MATCH(BC$1,'[1]Formated Data'!$1:$1,0),FALSE)</f>
        <v>2.0299999999999999E-2</v>
      </c>
      <c r="BD80" s="6">
        <f>VLOOKUP($A80,'[1]Formated Data'!$A:$ZZ,MATCH(BD$1,'[1]Formated Data'!$1:$1,0),FALSE)</f>
        <v>7.7999999999999996E-3</v>
      </c>
      <c r="BE80" s="6">
        <f>VLOOKUP($A80,'[1]Formated Data'!$A:$ZZ,MATCH(BE$1,'[1]Formated Data'!$1:$1,0),FALSE)</f>
        <v>2.5999999999999999E-3</v>
      </c>
      <c r="BF80" s="6">
        <f>VLOOKUP($A80,'[1]Formated Data'!$A:$ZZ,MATCH(BF$1,'[1]Formated Data'!$1:$1,0),FALSE)</f>
        <v>-6.1000000000000004E-3</v>
      </c>
      <c r="BG80" s="6">
        <f>VLOOKUP($A80,'[1]Formated Data'!$A:$ZZ,MATCH(BG$1,'[1]Formated Data'!$1:$1,0),FALSE)</f>
        <v>-3.3099999999999997E-2</v>
      </c>
      <c r="BH80" s="6">
        <f>VLOOKUP($A80,'[1]Formated Data'!$A:$ZZ,MATCH(BH$1,'[1]Formated Data'!$1:$1,0),FALSE)</f>
        <v>0.03</v>
      </c>
      <c r="BI80" s="6">
        <f>VLOOKUP($A80,'[1]Formated Data'!$A:$ZZ,MATCH(BI$1,'[1]Formated Data'!$1:$1,0),FALSE)</f>
        <v>-1.18E-2</v>
      </c>
      <c r="BJ80" s="6">
        <f>VLOOKUP($A80,'[1]Formated Data'!$A:$ZZ,MATCH(BJ$1,'[1]Formated Data'!$1:$1,0),FALSE)</f>
        <v>-9.7000000000000003E-3</v>
      </c>
      <c r="BK80" s="6">
        <f>VLOOKUP($A80,'[1]Formated Data'!$A:$ZZ,MATCH(BK$1,'[1]Formated Data'!$1:$1,0),FALSE)</f>
        <v>-6.0000000000000001E-3</v>
      </c>
      <c r="BL80" s="6">
        <f>VLOOKUP($A80,'[1]Formated Data'!$A:$ZZ,MATCH(BL$1,'[1]Formated Data'!$1:$1,0),FALSE)</f>
        <v>5.0999999999999997E-2</v>
      </c>
      <c r="BM80" s="6">
        <f>VLOOKUP($A80,'[1]Formated Data'!$A:$ZZ,MATCH(BM$1,'[1]Formated Data'!$1:$1,0),FALSE)</f>
        <v>-9.7000000000000003E-3</v>
      </c>
      <c r="BN80" s="6">
        <f>VLOOKUP($A80,'[1]Formated Data'!$A:$ZZ,MATCH(BN$1,'[1]Formated Data'!$1:$1,0),FALSE)</f>
        <v>3.44E-2</v>
      </c>
      <c r="BO80" s="6">
        <f>VLOOKUP($A80,'[1]Formated Data'!$A:$ZZ,MATCH(BO$1,'[1]Formated Data'!$1:$1,0),FALSE)</f>
        <v>1.8700000000000001E-2</v>
      </c>
      <c r="BP80" s="6">
        <f>VLOOKUP($A80,'[1]Formated Data'!$A:$ZZ,MATCH(BP$1,'[1]Formated Data'!$1:$1,0),FALSE)</f>
        <v>2.4400000000000002E-2</v>
      </c>
      <c r="BQ80" s="6">
        <f>VLOOKUP($A80,'[1]Formated Data'!$A:$ZZ,MATCH(BQ$1,'[1]Formated Data'!$1:$1,0),FALSE)</f>
        <v>8.0000000000000004E-4</v>
      </c>
      <c r="BR80" s="6">
        <f>VLOOKUP($A80,'[1]Formated Data'!$A:$ZZ,MATCH(BR$1,'[1]Formated Data'!$1:$1,0),FALSE)</f>
        <v>-1.32E-2</v>
      </c>
      <c r="BS80" s="6">
        <f>VLOOKUP($A80,'[1]Formated Data'!$A:$ZZ,MATCH(BS$1,'[1]Formated Data'!$1:$1,0),FALSE)</f>
        <v>-1.18E-2</v>
      </c>
      <c r="BT80" s="6">
        <f>VLOOKUP($A80,'[1]Formated Data'!$A:$ZZ,MATCH(BT$1,'[1]Formated Data'!$1:$1,0),FALSE)</f>
        <v>-1.1599999999999999E-2</v>
      </c>
      <c r="BU80" s="6" t="e">
        <f>VLOOKUP($A80,'[1]Formated Data'!$A:$ZZ,MATCH(BU$1,'[1]Formated Data'!$1:$1,0),FALSE)</f>
        <v>#N/A</v>
      </c>
      <c r="BV80" s="6">
        <f>VLOOKUP($A80,'[1]Formated Data'!$A:$ZZ,MATCH(BV$1,'[1]Formated Data'!$1:$1,0),FALSE)</f>
        <v>-7.7999999999999996E-3</v>
      </c>
      <c r="BW80" s="6" t="e">
        <f>VLOOKUP($A80,'New Manager'!$A:$B,MATCH(Funds!BW$1,'New Manager'!$1:$1,0),FALSE)</f>
        <v>#N/A</v>
      </c>
      <c r="BX80" s="6">
        <f t="shared" si="18"/>
        <v>-4.3875000000000004E-2</v>
      </c>
      <c r="BY80" s="6">
        <f t="shared" si="19"/>
        <v>-3.823E-2</v>
      </c>
      <c r="BZ80" s="6">
        <f>VLOOKUP($A80,Strategy3!$A:$Z,MATCH(Funds!BZ$1,Strategy3!$1:$1,0),FALSE)</f>
        <v>-4.3900000000000002E-2</v>
      </c>
    </row>
    <row r="81" spans="1:78" x14ac:dyDescent="0.25">
      <c r="A81" s="4">
        <f t="shared" si="20"/>
        <v>39263</v>
      </c>
      <c r="Y81" s="6">
        <f>VLOOKUP(A81,[2]Returns!$A:$B,2,FALSE)</f>
        <v>-1.21E-2</v>
      </c>
      <c r="Z81" s="6">
        <f>VLOOKUP($A81,[2]Returns!$A:$J,9,FALSE)/100</f>
        <v>-1.3500000000000002E-2</v>
      </c>
      <c r="AA81" s="6">
        <f>VLOOKUP($A81,Replications!$A:$K,MATCH(LEFT(AA$1,FIND(" ",AA$1)-1),Replications!$1:$1,0),FALSE)</f>
        <v>-2.3699999999999999E-2</v>
      </c>
      <c r="AB81" s="6">
        <f>VLOOKUP($A81,Replications!$A:$K,MATCH(LEFT(AB$1,FIND(" ",AB$1)-1),Replications!$1:$1,0),FALSE)</f>
        <v>-2.5100000000000001E-2</v>
      </c>
      <c r="AC81" s="6">
        <f>VLOOKUP($A81,Replications!$A:$K,MATCH(LEFT(AC$1,FIND(" ",AC$1)-1),Replications!$1:$1,0),FALSE)</f>
        <v>-1.6E-2</v>
      </c>
      <c r="AD81" s="6">
        <f>VLOOKUP($A81,Replications!$A:$K,MATCH(LEFT(AD$1,FIND(" ",AD$1)-1),Replications!$1:$1,0),FALSE)</f>
        <v>-5.092592592592593E-2</v>
      </c>
      <c r="AE81" s="6">
        <f>VLOOKUP($A81,Replications!$A:$K,MATCH(LEFT(AE$1,FIND(" ",AE$1)-1),Replications!$1:$1,0),FALSE)</f>
        <v>-1.2500000000000001E-2</v>
      </c>
      <c r="AF81" s="6">
        <f>VLOOKUP($A81,Replications!$A:$K,MATCH(LEFT(AF$1,FIND(" ",AF$1)-1),Replications!$1:$1,0),FALSE)</f>
        <v>-9.9000000000000008E-3</v>
      </c>
      <c r="AG81" s="6">
        <f>VLOOKUP($A81,Replications!$A:$K,MATCH(LEFT(AG$1,FIND(" ",AG$1)-1),Replications!$1:$1,0),FALSE)</f>
        <v>-1.04E-2</v>
      </c>
      <c r="AH81" s="6">
        <f>VLOOKUP($A81,Replications!$A:$K,MATCH(Funds!AH$1,Replications!$1:$1,0),FALSE)</f>
        <v>-1.66E-2</v>
      </c>
      <c r="AI81" s="6">
        <f>VLOOKUP($A81,Replications!$A:$K,MATCH(LEFT(AI$1,FIND(" ",AI$1)-1),Replications!$1:$1,0),FALSE)</f>
        <v>-2.1217989417989417E-2</v>
      </c>
      <c r="AJ81" s="6">
        <f>VLOOKUP($A81,'Activist Funds'!$A:$Z,MATCH(LEFT(AJ$1,FIND(" ",AJ$1)-1),'Activist Funds'!$1:$1,0),FALSE)</f>
        <v>-1.5900000929829999E-2</v>
      </c>
      <c r="AK81" s="6">
        <f>VLOOKUP($A81,'Activist Funds'!$A:$Z,MATCH(LEFT(AK$1,FIND(" ",AK$1)-1),'Activist Funds'!$1:$1,0),FALSE)</f>
        <v>-1.9E-3</v>
      </c>
      <c r="AL81" s="6">
        <f>VLOOKUP($A81,'Activist Funds'!$A:$Z,MATCH(LEFT(AL$1,FIND(" ",AL$1)-1),'Activist Funds'!$1:$1,0),FALSE)</f>
        <v>-1.9400000000000001E-2</v>
      </c>
      <c r="AM81" s="6">
        <f>VLOOKUP($A81,'Activist Funds'!$A:$Z,MATCH(LEFT(AM$1,FIND(" ",AM$1)-1),'Activist Funds'!$1:$1,0),FALSE)</f>
        <v>-2.3400000000000001E-2</v>
      </c>
      <c r="AN81" s="6">
        <f>VLOOKUP($A81,'Activist Funds'!$A:$Z,MATCH(LEFT(AN$1,FIND(" ",AN$1)-1),'Activist Funds'!$1:$1,0),FALSE)</f>
        <v>-6.9999999999999999E-4</v>
      </c>
      <c r="AO81" s="6">
        <f>VLOOKUP($A81,'Activist Funds'!$A:$Z,MATCH(LEFT(AO$1,FIND(" ",AO$1)-1),'Activist Funds'!$1:$1,0),FALSE)</f>
        <v>-1.5896E-2</v>
      </c>
      <c r="AP81" s="6">
        <f>VLOOKUP($A81,'Activist Funds'!$A:$Z,MATCH(LEFT(AP$1,FIND(" ",AP$1)-1),'Activist Funds'!$1:$1,0),FALSE)</f>
        <v>-1.6899999999999998E-2</v>
      </c>
      <c r="AQ81" s="6">
        <f t="shared" si="11"/>
        <v>7.7999990701700002E-3</v>
      </c>
      <c r="AR81" s="6">
        <f t="shared" si="12"/>
        <v>2.3200000000000002E-2</v>
      </c>
      <c r="AS81" s="6">
        <f t="shared" si="13"/>
        <v>-3.4000000000000002E-3</v>
      </c>
      <c r="AT81" s="6">
        <f t="shared" si="14"/>
        <v>2.7525925925925929E-2</v>
      </c>
      <c r="AU81" s="6">
        <f t="shared" si="15"/>
        <v>1.1800000000000001E-2</v>
      </c>
      <c r="AV81" s="6">
        <f t="shared" si="16"/>
        <v>-5.9959999999999996E-3</v>
      </c>
      <c r="AW81" s="6">
        <f t="shared" si="16"/>
        <v>-6.4999999999999988E-3</v>
      </c>
      <c r="AX81" s="6" t="str">
        <f>VLOOKUP($A81,Replications!$A:$KK,MATCH(LEFT(AX$1,FIND(" ",AX$1)-1),Replications!$1:$1,0),FALSE)</f>
        <v>NA</v>
      </c>
      <c r="AY81" s="6" t="e">
        <f>VLOOKUP($A81,'New Manager'!$A:$Y,MATCH(Funds!AY$1,'New Manager'!$1:$1,0),FALSE)</f>
        <v>#N/A</v>
      </c>
      <c r="AZ81" s="6" t="e">
        <f t="shared" si="17"/>
        <v>#N/A</v>
      </c>
      <c r="BA81" s="6">
        <f>VLOOKUP($A81,'[1]Formated Data'!$A:$ZZ,MATCH(BA$1,'[1]Formated Data'!$1:$1,0),FALSE)</f>
        <v>4.7399999999999998E-2</v>
      </c>
      <c r="BB81" s="6">
        <f>VLOOKUP($A81,'[1]Formated Data'!$A:$ZZ,MATCH(BB$1,'[1]Formated Data'!$1:$1,0),FALSE)</f>
        <v>4.7999999999999996E-3</v>
      </c>
      <c r="BC81" s="6">
        <f>VLOOKUP($A81,'[1]Formated Data'!$A:$ZZ,MATCH(BC$1,'[1]Formated Data'!$1:$1,0),FALSE)</f>
        <v>4.0000000000000002E-4</v>
      </c>
      <c r="BD81" s="6">
        <f>VLOOKUP($A81,'[1]Formated Data'!$A:$ZZ,MATCH(BD$1,'[1]Formated Data'!$1:$1,0),FALSE)</f>
        <v>8.3999999999999995E-3</v>
      </c>
      <c r="BE81" s="6">
        <f>VLOOKUP($A81,'[1]Formated Data'!$A:$ZZ,MATCH(BE$1,'[1]Formated Data'!$1:$1,0),FALSE)</f>
        <v>7.9000000000000008E-3</v>
      </c>
      <c r="BF81" s="6">
        <f>VLOOKUP($A81,'[1]Formated Data'!$A:$ZZ,MATCH(BF$1,'[1]Formated Data'!$1:$1,0),FALSE)</f>
        <v>2.0299999999999999E-2</v>
      </c>
      <c r="BG81" s="6">
        <f>VLOOKUP($A81,'[1]Formated Data'!$A:$ZZ,MATCH(BG$1,'[1]Formated Data'!$1:$1,0),FALSE)</f>
        <v>-9.5999999999999992E-3</v>
      </c>
      <c r="BH81" s="6">
        <f>VLOOKUP($A81,'[1]Formated Data'!$A:$ZZ,MATCH(BH$1,'[1]Formated Data'!$1:$1,0),FALSE)</f>
        <v>2.4E-2</v>
      </c>
      <c r="BI81" s="6">
        <f>VLOOKUP($A81,'[1]Formated Data'!$A:$ZZ,MATCH(BI$1,'[1]Formated Data'!$1:$1,0),FALSE)</f>
        <v>6.9999999999999999E-4</v>
      </c>
      <c r="BJ81" s="6">
        <f>VLOOKUP($A81,'[1]Formated Data'!$A:$ZZ,MATCH(BJ$1,'[1]Formated Data'!$1:$1,0),FALSE)</f>
        <v>-1.38E-2</v>
      </c>
      <c r="BK81" s="6">
        <f>VLOOKUP($A81,'[1]Formated Data'!$A:$ZZ,MATCH(BK$1,'[1]Formated Data'!$1:$1,0),FALSE)</f>
        <v>2.5999999999999999E-3</v>
      </c>
      <c r="BL81" s="6">
        <f>VLOOKUP($A81,'[1]Formated Data'!$A:$ZZ,MATCH(BL$1,'[1]Formated Data'!$1:$1,0),FALSE)</f>
        <v>4.5999999999999999E-2</v>
      </c>
      <c r="BM81" s="6">
        <f>VLOOKUP($A81,'[1]Formated Data'!$A:$ZZ,MATCH(BM$1,'[1]Formated Data'!$1:$1,0),FALSE)</f>
        <v>6.7000000000000002E-3</v>
      </c>
      <c r="BN81" s="6">
        <f>VLOOKUP($A81,'[1]Formated Data'!$A:$ZZ,MATCH(BN$1,'[1]Formated Data'!$1:$1,0),FALSE)</f>
        <v>-8.6999999999999994E-3</v>
      </c>
      <c r="BO81" s="6">
        <f>VLOOKUP($A81,'[1]Formated Data'!$A:$ZZ,MATCH(BO$1,'[1]Formated Data'!$1:$1,0),FALSE)</f>
        <v>-1.9E-3</v>
      </c>
      <c r="BP81" s="6">
        <f>VLOOKUP($A81,'[1]Formated Data'!$A:$ZZ,MATCH(BP$1,'[1]Formated Data'!$1:$1,0),FALSE)</f>
        <v>2.18E-2</v>
      </c>
      <c r="BQ81" s="6">
        <f>VLOOKUP($A81,'[1]Formated Data'!$A:$ZZ,MATCH(BQ$1,'[1]Formated Data'!$1:$1,0),FALSE)</f>
        <v>-2.2000000000000001E-3</v>
      </c>
      <c r="BR81" s="6">
        <f>VLOOKUP($A81,'[1]Formated Data'!$A:$ZZ,MATCH(BR$1,'[1]Formated Data'!$1:$1,0),FALSE)</f>
        <v>3.4000000000000002E-2</v>
      </c>
      <c r="BS81" s="6">
        <f>VLOOKUP($A81,'[1]Formated Data'!$A:$ZZ,MATCH(BS$1,'[1]Formated Data'!$1:$1,0),FALSE)</f>
        <v>1.9099999999999999E-2</v>
      </c>
      <c r="BT81" s="6">
        <f>VLOOKUP($A81,'[1]Formated Data'!$A:$ZZ,MATCH(BT$1,'[1]Formated Data'!$1:$1,0),FALSE)</f>
        <v>2.9999999999999997E-4</v>
      </c>
      <c r="BU81" s="6" t="e">
        <f>VLOOKUP($A81,'[1]Formated Data'!$A:$ZZ,MATCH(BU$1,'[1]Formated Data'!$1:$1,0),FALSE)</f>
        <v>#N/A</v>
      </c>
      <c r="BV81" s="6">
        <f>VLOOKUP($A81,'[1]Formated Data'!$A:$ZZ,MATCH(BV$1,'[1]Formated Data'!$1:$1,0),FALSE)</f>
        <v>8.9999999999999998E-4</v>
      </c>
      <c r="BW81" s="6" t="e">
        <f>VLOOKUP($A81,'New Manager'!$A:$B,MATCH(Funds!BW$1,'New Manager'!$1:$1,0),FALSE)</f>
        <v>#N/A</v>
      </c>
      <c r="BX81" s="6">
        <f t="shared" si="18"/>
        <v>-1.0675E-2</v>
      </c>
      <c r="BY81" s="6">
        <f t="shared" si="19"/>
        <v>-1.2348E-2</v>
      </c>
      <c r="BZ81" s="6">
        <f>VLOOKUP($A81,Strategy3!$A:$Z,MATCH(Funds!BZ$1,Strategy3!$1:$1,0),FALSE)</f>
        <v>-1.0699999999999999E-2</v>
      </c>
    </row>
    <row r="82" spans="1:78" x14ac:dyDescent="0.25">
      <c r="A82" s="4">
        <f t="shared" si="20"/>
        <v>39233</v>
      </c>
      <c r="Y82" s="6">
        <f>VLOOKUP(A82,[2]Returns!$A:$B,2,FALSE)</f>
        <v>9.1999999999999998E-3</v>
      </c>
      <c r="Z82" s="6">
        <f>VLOOKUP($A82,[2]Returns!$A:$J,9,FALSE)/100</f>
        <v>1.3100000000000001E-2</v>
      </c>
      <c r="AA82" s="6">
        <f>VLOOKUP($A82,Replications!$A:$K,MATCH(LEFT(AA$1,FIND(" ",AA$1)-1),Replications!$1:$1,0),FALSE)</f>
        <v>6.3899999999999998E-2</v>
      </c>
      <c r="AB82" s="6">
        <f>VLOOKUP($A82,Replications!$A:$K,MATCH(LEFT(AB$1,FIND(" ",AB$1)-1),Replications!$1:$1,0),FALSE)</f>
        <v>5.2200000000000003E-2</v>
      </c>
      <c r="AC82" s="6">
        <f>VLOOKUP($A82,Replications!$A:$K,MATCH(LEFT(AC$1,FIND(" ",AC$1)-1),Replications!$1:$1,0),FALSE)</f>
        <v>3.0499999999999999E-2</v>
      </c>
      <c r="AD82" s="6">
        <f>VLOOKUP($A82,Replications!$A:$K,MATCH(LEFT(AD$1,FIND(" ",AD$1)-1),Replications!$1:$1,0),FALSE)</f>
        <v>0.20729445206700836</v>
      </c>
      <c r="AE82" s="6">
        <f>VLOOKUP($A82,Replications!$A:$K,MATCH(LEFT(AE$1,FIND(" ",AE$1)-1),Replications!$1:$1,0),FALSE)</f>
        <v>1.3299999999999999E-2</v>
      </c>
      <c r="AF82" s="6">
        <f>VLOOKUP($A82,Replications!$A:$K,MATCH(LEFT(AF$1,FIND(" ",AF$1)-1),Replications!$1:$1,0),FALSE)</f>
        <v>0.1227</v>
      </c>
      <c r="AG82" s="6">
        <f>VLOOKUP($A82,Replications!$A:$K,MATCH(LEFT(AG$1,FIND(" ",AG$1)-1),Replications!$1:$1,0),FALSE)</f>
        <v>7.5499999999999998E-2</v>
      </c>
      <c r="AH82" s="6">
        <f>VLOOKUP($A82,Replications!$A:$K,MATCH(Funds!AH$1,Replications!$1:$1,0),FALSE)</f>
        <v>3.4799999999999998E-2</v>
      </c>
      <c r="AI82" s="6">
        <f>VLOOKUP($A82,Replications!$A:$K,MATCH(LEFT(AI$1,FIND(" ",AI$1)-1),Replications!$1:$1,0),FALSE)</f>
        <v>8.0770636009572613E-2</v>
      </c>
      <c r="AJ82" s="6">
        <f>VLOOKUP($A82,'Activist Funds'!$A:$Z,MATCH(LEFT(AJ$1,FIND(" ",AJ$1)-1),'Activist Funds'!$1:$1,0),FALSE)</f>
        <v>6.3699997961519997E-2</v>
      </c>
      <c r="AK82" s="6">
        <f>VLOOKUP($A82,'Activist Funds'!$A:$Z,MATCH(LEFT(AK$1,FIND(" ",AK$1)-1),'Activist Funds'!$1:$1,0),FALSE)</f>
        <v>5.1900000000000002E-2</v>
      </c>
      <c r="AL82" s="6">
        <f>VLOOKUP($A82,'Activist Funds'!$A:$Z,MATCH(LEFT(AL$1,FIND(" ",AL$1)-1),'Activist Funds'!$1:$1,0),FALSE)</f>
        <v>3.6299999999999999E-2</v>
      </c>
      <c r="AM82" s="6">
        <f>VLOOKUP($A82,'Activist Funds'!$A:$Z,MATCH(LEFT(AM$1,FIND(" ",AM$1)-1),'Activist Funds'!$1:$1,0),FALSE)</f>
        <v>4.3799999999999999E-2</v>
      </c>
      <c r="AN82" s="6">
        <f>VLOOKUP($A82,'Activist Funds'!$A:$Z,MATCH(LEFT(AN$1,FIND(" ",AN$1)-1),'Activist Funds'!$1:$1,0),FALSE)</f>
        <v>2.9899999999999999E-2</v>
      </c>
      <c r="AO82" s="6">
        <f>VLOOKUP($A82,'Activist Funds'!$A:$Z,MATCH(LEFT(AO$1,FIND(" ",AO$1)-1),'Activist Funds'!$1:$1,0),FALSE)</f>
        <v>5.8062999999999997E-2</v>
      </c>
      <c r="AP82" s="6">
        <f>VLOOKUP($A82,'Activist Funds'!$A:$Z,MATCH(LEFT(AP$1,FIND(" ",AP$1)-1),'Activist Funds'!$1:$1,0),FALSE)</f>
        <v>3.3599999999999998E-2</v>
      </c>
      <c r="AQ82" s="6">
        <f t="shared" si="11"/>
        <v>-2.0000203848000164E-4</v>
      </c>
      <c r="AR82" s="6">
        <f t="shared" si="12"/>
        <v>-3.0000000000000165E-4</v>
      </c>
      <c r="AS82" s="6">
        <f t="shared" si="13"/>
        <v>5.7999999999999996E-3</v>
      </c>
      <c r="AT82" s="6">
        <f t="shared" si="14"/>
        <v>-0.16349445206700836</v>
      </c>
      <c r="AU82" s="6">
        <f t="shared" si="15"/>
        <v>1.66E-2</v>
      </c>
      <c r="AV82" s="6">
        <f t="shared" si="16"/>
        <v>-6.4637E-2</v>
      </c>
      <c r="AW82" s="6">
        <f t="shared" si="16"/>
        <v>-4.19E-2</v>
      </c>
      <c r="AX82" s="6" t="str">
        <f>VLOOKUP($A82,Replications!$A:$KK,MATCH(LEFT(AX$1,FIND(" ",AX$1)-1),Replications!$1:$1,0),FALSE)</f>
        <v>NA</v>
      </c>
      <c r="AY82" s="6" t="e">
        <f>VLOOKUP($A82,'New Manager'!$A:$Y,MATCH(Funds!AY$1,'New Manager'!$1:$1,0),FALSE)</f>
        <v>#N/A</v>
      </c>
      <c r="AZ82" s="6" t="e">
        <f t="shared" si="17"/>
        <v>#N/A</v>
      </c>
      <c r="BA82" s="6">
        <f>VLOOKUP($A82,'[1]Formated Data'!$A:$ZZ,MATCH(BA$1,'[1]Formated Data'!$1:$1,0),FALSE)</f>
        <v>1.34E-2</v>
      </c>
      <c r="BB82" s="6">
        <f>VLOOKUP($A82,'[1]Formated Data'!$A:$ZZ,MATCH(BB$1,'[1]Formated Data'!$1:$1,0),FALSE)</f>
        <v>6.0000000000000001E-3</v>
      </c>
      <c r="BC82" s="6">
        <f>VLOOKUP($A82,'[1]Formated Data'!$A:$ZZ,MATCH(BC$1,'[1]Formated Data'!$1:$1,0),FALSE)</f>
        <v>2.6800000000000001E-2</v>
      </c>
      <c r="BD82" s="6">
        <f>VLOOKUP($A82,'[1]Formated Data'!$A:$ZZ,MATCH(BD$1,'[1]Formated Data'!$1:$1,0),FALSE)</f>
        <v>1.35E-2</v>
      </c>
      <c r="BE82" s="6">
        <f>VLOOKUP($A82,'[1]Formated Data'!$A:$ZZ,MATCH(BE$1,'[1]Formated Data'!$1:$1,0),FALSE)</f>
        <v>2.35E-2</v>
      </c>
      <c r="BF82" s="6">
        <f>VLOOKUP($A82,'[1]Formated Data'!$A:$ZZ,MATCH(BF$1,'[1]Formated Data'!$1:$1,0),FALSE)</f>
        <v>2.3199999999999998E-2</v>
      </c>
      <c r="BG82" s="6">
        <f>VLOOKUP($A82,'[1]Formated Data'!$A:$ZZ,MATCH(BG$1,'[1]Formated Data'!$1:$1,0),FALSE)</f>
        <v>7.22E-2</v>
      </c>
      <c r="BH82" s="6">
        <f>VLOOKUP($A82,'[1]Formated Data'!$A:$ZZ,MATCH(BH$1,'[1]Formated Data'!$1:$1,0),FALSE)</f>
        <v>3.5000000000000003E-2</v>
      </c>
      <c r="BI82" s="6">
        <f>VLOOKUP($A82,'[1]Formated Data'!$A:$ZZ,MATCH(BI$1,'[1]Formated Data'!$1:$1,0),FALSE)</f>
        <v>5.5999999999999999E-3</v>
      </c>
      <c r="BJ82" s="6">
        <f>VLOOKUP($A82,'[1]Formated Data'!$A:$ZZ,MATCH(BJ$1,'[1]Formated Data'!$1:$1,0),FALSE)</f>
        <v>3.5099999999999999E-2</v>
      </c>
      <c r="BK82" s="6">
        <f>VLOOKUP($A82,'[1]Formated Data'!$A:$ZZ,MATCH(BK$1,'[1]Formated Data'!$1:$1,0),FALSE)</f>
        <v>1.7600000000000001E-2</v>
      </c>
      <c r="BL82" s="6">
        <f>VLOOKUP($A82,'[1]Formated Data'!$A:$ZZ,MATCH(BL$1,'[1]Formated Data'!$1:$1,0),FALSE)</f>
        <v>1.4E-2</v>
      </c>
      <c r="BM82" s="6">
        <f>VLOOKUP($A82,'[1]Formated Data'!$A:$ZZ,MATCH(BM$1,'[1]Formated Data'!$1:$1,0),FALSE)</f>
        <v>3.0499999999999999E-2</v>
      </c>
      <c r="BN82" s="6">
        <f>VLOOKUP($A82,'[1]Formated Data'!$A:$ZZ,MATCH(BN$1,'[1]Formated Data'!$1:$1,0),FALSE)</f>
        <v>3.4299999999999997E-2</v>
      </c>
      <c r="BO82" s="6">
        <f>VLOOKUP($A82,'[1]Formated Data'!$A:$ZZ,MATCH(BO$1,'[1]Formated Data'!$1:$1,0),FALSE)</f>
        <v>5.1900000000000002E-2</v>
      </c>
      <c r="BP82" s="6">
        <f>VLOOKUP($A82,'[1]Formated Data'!$A:$ZZ,MATCH(BP$1,'[1]Formated Data'!$1:$1,0),FALSE)</f>
        <v>1.5E-3</v>
      </c>
      <c r="BQ82" s="6">
        <f>VLOOKUP($A82,'[1]Formated Data'!$A:$ZZ,MATCH(BQ$1,'[1]Formated Data'!$1:$1,0),FALSE)</f>
        <v>2.7000000000000001E-3</v>
      </c>
      <c r="BR82" s="6">
        <f>VLOOKUP($A82,'[1]Formated Data'!$A:$ZZ,MATCH(BR$1,'[1]Formated Data'!$1:$1,0),FALSE)</f>
        <v>1.6E-2</v>
      </c>
      <c r="BS82" s="6">
        <f>VLOOKUP($A82,'[1]Formated Data'!$A:$ZZ,MATCH(BS$1,'[1]Formated Data'!$1:$1,0),FALSE)</f>
        <v>5.0500000000000003E-2</v>
      </c>
      <c r="BT82" s="6">
        <f>VLOOKUP($A82,'[1]Formated Data'!$A:$ZZ,MATCH(BT$1,'[1]Formated Data'!$1:$1,0),FALSE)</f>
        <v>1.7600000000000001E-2</v>
      </c>
      <c r="BU82" s="6" t="e">
        <f>VLOOKUP($A82,'[1]Formated Data'!$A:$ZZ,MATCH(BU$1,'[1]Formated Data'!$1:$1,0),FALSE)</f>
        <v>#N/A</v>
      </c>
      <c r="BV82" s="6">
        <f>VLOOKUP($A82,'[1]Formated Data'!$A:$ZZ,MATCH(BV$1,'[1]Formated Data'!$1:$1,0),FALSE)</f>
        <v>2.64E-2</v>
      </c>
      <c r="BW82" s="6" t="e">
        <f>VLOOKUP($A82,'New Manager'!$A:$B,MATCH(Funds!BW$1,'New Manager'!$1:$1,0),FALSE)</f>
        <v>#N/A</v>
      </c>
      <c r="BX82" s="6">
        <f t="shared" si="18"/>
        <v>8.3550000000000013E-2</v>
      </c>
      <c r="BY82" s="6">
        <f t="shared" si="19"/>
        <v>4.4906499999999995E-2</v>
      </c>
      <c r="BZ82" s="6">
        <f>VLOOKUP($A82,Strategy3!$A:$Z,MATCH(Funds!BZ$1,Strategy3!$1:$1,0),FALSE)</f>
        <v>8.4199999999999997E-2</v>
      </c>
    </row>
    <row r="83" spans="1:78" x14ac:dyDescent="0.25">
      <c r="A83" s="4">
        <f t="shared" si="20"/>
        <v>39202</v>
      </c>
      <c r="Y83" s="6">
        <f>VLOOKUP(A83,[2]Returns!$A:$B,2,FALSE)</f>
        <v>2.3300000000000001E-2</v>
      </c>
      <c r="Z83" s="6">
        <f>VLOOKUP($A83,[2]Returns!$A:$J,9,FALSE)/100</f>
        <v>0.03</v>
      </c>
      <c r="AA83" s="6">
        <f>VLOOKUP($A83,Replications!$A:$K,MATCH(LEFT(AA$1,FIND(" ",AA$1)-1),Replications!$1:$1,0),FALSE)</f>
        <v>3.15E-2</v>
      </c>
      <c r="AB83" s="6">
        <f>VLOOKUP($A83,Replications!$A:$K,MATCH(LEFT(AB$1,FIND(" ",AB$1)-1),Replications!$1:$1,0),FALSE)</f>
        <v>2.8000000000000001E-2</v>
      </c>
      <c r="AC83" s="6">
        <f>VLOOKUP($A83,Replications!$A:$K,MATCH(LEFT(AC$1,FIND(" ",AC$1)-1),Replications!$1:$1,0),FALSE)</f>
        <v>4.3700000000000003E-2</v>
      </c>
      <c r="AD83" s="6">
        <f>VLOOKUP($A83,Replications!$A:$K,MATCH(LEFT(AD$1,FIND(" ",AD$1)-1),Replications!$1:$1,0),FALSE)</f>
        <v>-8.3611045375715509E-3</v>
      </c>
      <c r="AE83" s="6">
        <f>VLOOKUP($A83,Replications!$A:$K,MATCH(LEFT(AE$1,FIND(" ",AE$1)-1),Replications!$1:$1,0),FALSE)</f>
        <v>3.04E-2</v>
      </c>
      <c r="AF83" s="6">
        <f>VLOOKUP($A83,Replications!$A:$K,MATCH(LEFT(AF$1,FIND(" ",AF$1)-1),Replications!$1:$1,0),FALSE)</f>
        <v>2.7900000000000001E-2</v>
      </c>
      <c r="AG83" s="6">
        <f>VLOOKUP($A83,Replications!$A:$K,MATCH(LEFT(AG$1,FIND(" ",AG$1)-1),Replications!$1:$1,0),FALSE)</f>
        <v>1.8800000000000001E-2</v>
      </c>
      <c r="AH83" s="6">
        <f>VLOOKUP($A83,Replications!$A:$K,MATCH(Funds!AH$1,Replications!$1:$1,0),FALSE)</f>
        <v>4.3999999999999997E-2</v>
      </c>
      <c r="AI83" s="6">
        <f>VLOOKUP($A83,Replications!$A:$K,MATCH(LEFT(AI$1,FIND(" ",AI$1)-1),Replications!$1:$1,0),FALSE)</f>
        <v>2.4562699351775494E-2</v>
      </c>
      <c r="AJ83" s="6">
        <f>VLOOKUP($A83,'Activist Funds'!$A:$Z,MATCH(LEFT(AJ$1,FIND(" ",AJ$1)-1),'Activist Funds'!$1:$1,0),FALSE)</f>
        <v>1.3199999928469999E-2</v>
      </c>
      <c r="AK83" s="6">
        <f>VLOOKUP($A83,'Activist Funds'!$A:$Z,MATCH(LEFT(AK$1,FIND(" ",AK$1)-1),'Activist Funds'!$1:$1,0),FALSE)</f>
        <v>1.8E-3</v>
      </c>
      <c r="AL83" s="6">
        <f>VLOOKUP($A83,'Activist Funds'!$A:$Z,MATCH(LEFT(AL$1,FIND(" ",AL$1)-1),'Activist Funds'!$1:$1,0),FALSE)</f>
        <v>0.05</v>
      </c>
      <c r="AM83" s="6">
        <f>VLOOKUP($A83,'Activist Funds'!$A:$Z,MATCH(LEFT(AM$1,FIND(" ",AM$1)-1),'Activist Funds'!$1:$1,0),FALSE)</f>
        <v>4.9863999999999999E-2</v>
      </c>
      <c r="AN83" s="6">
        <f>VLOOKUP($A83,'Activist Funds'!$A:$Z,MATCH(LEFT(AN$1,FIND(" ",AN$1)-1),'Activist Funds'!$1:$1,0),FALSE)</f>
        <v>2.6800000000000001E-2</v>
      </c>
      <c r="AO83" s="6">
        <f>VLOOKUP($A83,'Activist Funds'!$A:$Z,MATCH(LEFT(AO$1,FIND(" ",AO$1)-1),'Activist Funds'!$1:$1,0),FALSE)</f>
        <v>3.1445000000000001E-2</v>
      </c>
      <c r="AP83" s="6">
        <f>VLOOKUP($A83,'Activist Funds'!$A:$Z,MATCH(LEFT(AP$1,FIND(" ",AP$1)-1),'Activist Funds'!$1:$1,0),FALSE)</f>
        <v>-1.0999999999999999E-2</v>
      </c>
      <c r="AQ83" s="6">
        <f t="shared" si="11"/>
        <v>-1.8300000071530001E-2</v>
      </c>
      <c r="AR83" s="6">
        <f t="shared" si="12"/>
        <v>-2.6200000000000001E-2</v>
      </c>
      <c r="AS83" s="6">
        <f t="shared" si="13"/>
        <v>6.3E-3</v>
      </c>
      <c r="AT83" s="6">
        <f t="shared" si="14"/>
        <v>5.822510453757155E-2</v>
      </c>
      <c r="AU83" s="6">
        <f t="shared" si="15"/>
        <v>-3.599999999999999E-3</v>
      </c>
      <c r="AV83" s="6">
        <f t="shared" si="16"/>
        <v>3.5449999999999995E-3</v>
      </c>
      <c r="AW83" s="6">
        <f t="shared" si="16"/>
        <v>-2.98E-2</v>
      </c>
      <c r="AX83" s="6" t="str">
        <f>VLOOKUP($A83,Replications!$A:$KK,MATCH(LEFT(AX$1,FIND(" ",AX$1)-1),Replications!$1:$1,0),FALSE)</f>
        <v>NA</v>
      </c>
      <c r="AY83" s="6" t="e">
        <f>VLOOKUP($A83,'New Manager'!$A:$Y,MATCH(Funds!AY$1,'New Manager'!$1:$1,0),FALSE)</f>
        <v>#N/A</v>
      </c>
      <c r="AZ83" s="6" t="e">
        <f t="shared" si="17"/>
        <v>#N/A</v>
      </c>
      <c r="BA83" s="6">
        <f>VLOOKUP($A83,'[1]Formated Data'!$A:$ZZ,MATCH(BA$1,'[1]Formated Data'!$1:$1,0),FALSE)</f>
        <v>2.41E-2</v>
      </c>
      <c r="BB83" s="6">
        <f>VLOOKUP($A83,'[1]Formated Data'!$A:$ZZ,MATCH(BB$1,'[1]Formated Data'!$1:$1,0),FALSE)</f>
        <v>1.15E-2</v>
      </c>
      <c r="BC83" s="6">
        <f>VLOOKUP($A83,'[1]Formated Data'!$A:$ZZ,MATCH(BC$1,'[1]Formated Data'!$1:$1,0),FALSE)</f>
        <v>2.1899999999999999E-2</v>
      </c>
      <c r="BD83" s="6">
        <f>VLOOKUP($A83,'[1]Formated Data'!$A:$ZZ,MATCH(BD$1,'[1]Formated Data'!$1:$1,0),FALSE)</f>
        <v>7.7999999999999996E-3</v>
      </c>
      <c r="BE83" s="6">
        <f>VLOOKUP($A83,'[1]Formated Data'!$A:$ZZ,MATCH(BE$1,'[1]Formated Data'!$1:$1,0),FALSE)</f>
        <v>0.03</v>
      </c>
      <c r="BF83" s="6">
        <f>VLOOKUP($A83,'[1]Formated Data'!$A:$ZZ,MATCH(BF$1,'[1]Formated Data'!$1:$1,0),FALSE)</f>
        <v>2.7400000000000001E-2</v>
      </c>
      <c r="BG83" s="6">
        <f>VLOOKUP($A83,'[1]Formated Data'!$A:$ZZ,MATCH(BG$1,'[1]Formated Data'!$1:$1,0),FALSE)</f>
        <v>3.1E-2</v>
      </c>
      <c r="BH83" s="6">
        <f>VLOOKUP($A83,'[1]Formated Data'!$A:$ZZ,MATCH(BH$1,'[1]Formated Data'!$1:$1,0),FALSE)</f>
        <v>2.3E-2</v>
      </c>
      <c r="BI83" s="6">
        <f>VLOOKUP($A83,'[1]Formated Data'!$A:$ZZ,MATCH(BI$1,'[1]Formated Data'!$1:$1,0),FALSE)</f>
        <v>3.3300000000000003E-2</v>
      </c>
      <c r="BJ83" s="6">
        <f>VLOOKUP($A83,'[1]Formated Data'!$A:$ZZ,MATCH(BJ$1,'[1]Formated Data'!$1:$1,0),FALSE)</f>
        <v>3.7699999999999997E-2</v>
      </c>
      <c r="BK83" s="6">
        <f>VLOOKUP($A83,'[1]Formated Data'!$A:$ZZ,MATCH(BK$1,'[1]Formated Data'!$1:$1,0),FALSE)</f>
        <v>1.5800000000000002E-2</v>
      </c>
      <c r="BL83" s="6">
        <f>VLOOKUP($A83,'[1]Formated Data'!$A:$ZZ,MATCH(BL$1,'[1]Formated Data'!$1:$1,0),FALSE)</f>
        <v>2E-3</v>
      </c>
      <c r="BM83" s="6">
        <f>VLOOKUP($A83,'[1]Formated Data'!$A:$ZZ,MATCH(BM$1,'[1]Formated Data'!$1:$1,0),FALSE)</f>
        <v>3.9199999999999999E-2</v>
      </c>
      <c r="BN83" s="6">
        <f>VLOOKUP($A83,'[1]Formated Data'!$A:$ZZ,MATCH(BN$1,'[1]Formated Data'!$1:$1,0),FALSE)</f>
        <v>5.4800000000000001E-2</v>
      </c>
      <c r="BO83" s="6">
        <f>VLOOKUP($A83,'[1]Formated Data'!$A:$ZZ,MATCH(BO$1,'[1]Formated Data'!$1:$1,0),FALSE)</f>
        <v>1.8E-3</v>
      </c>
      <c r="BP83" s="6">
        <f>VLOOKUP($A83,'[1]Formated Data'!$A:$ZZ,MATCH(BP$1,'[1]Formated Data'!$1:$1,0),FALSE)</f>
        <v>8.3999999999999995E-3</v>
      </c>
      <c r="BQ83" s="6">
        <f>VLOOKUP($A83,'[1]Formated Data'!$A:$ZZ,MATCH(BQ$1,'[1]Formated Data'!$1:$1,0),FALSE)</f>
        <v>2.2100000000000002E-2</v>
      </c>
      <c r="BR83" s="6">
        <f>VLOOKUP($A83,'[1]Formated Data'!$A:$ZZ,MATCH(BR$1,'[1]Formated Data'!$1:$1,0),FALSE)</f>
        <v>4.7E-2</v>
      </c>
      <c r="BS83" s="6">
        <f>VLOOKUP($A83,'[1]Formated Data'!$A:$ZZ,MATCH(BS$1,'[1]Formated Data'!$1:$1,0),FALSE)</f>
        <v>6.4600000000000005E-2</v>
      </c>
      <c r="BT83" s="6">
        <f>VLOOKUP($A83,'[1]Formated Data'!$A:$ZZ,MATCH(BT$1,'[1]Formated Data'!$1:$1,0),FALSE)</f>
        <v>2.0500000000000001E-2</v>
      </c>
      <c r="BU83" s="6" t="e">
        <f>VLOOKUP($A83,'[1]Formated Data'!$A:$ZZ,MATCH(BU$1,'[1]Formated Data'!$1:$1,0),FALSE)</f>
        <v>#N/A</v>
      </c>
      <c r="BV83" s="6">
        <f>VLOOKUP($A83,'[1]Formated Data'!$A:$ZZ,MATCH(BV$1,'[1]Formated Data'!$1:$1,0),FALSE)</f>
        <v>1.6799999999999999E-2</v>
      </c>
      <c r="BW83" s="6" t="e">
        <f>VLOOKUP($A83,'New Manager'!$A:$B,MATCH(Funds!BW$1,'New Manager'!$1:$1,0),FALSE)</f>
        <v>#N/A</v>
      </c>
      <c r="BX83" s="6">
        <f t="shared" si="18"/>
        <v>2.6249999999999999E-2</v>
      </c>
      <c r="BY83" s="6">
        <f t="shared" si="19"/>
        <v>1.9672500000000002E-2</v>
      </c>
      <c r="BZ83" s="6">
        <f>VLOOKUP($A83,Strategy3!$A:$Z,MATCH(Funds!BZ$1,Strategy3!$1:$1,0),FALSE)</f>
        <v>2.1000000000000001E-2</v>
      </c>
    </row>
    <row r="84" spans="1:78" x14ac:dyDescent="0.25">
      <c r="A84" s="4">
        <f t="shared" si="20"/>
        <v>39172</v>
      </c>
      <c r="Y84" s="6">
        <f>VLOOKUP(A84,[2]Returns!$A:$B,2,FALSE)</f>
        <v>1.0700000000000001E-2</v>
      </c>
      <c r="Z84" s="6">
        <f>VLOOKUP($A84,[2]Returns!$A:$J,9,FALSE)/100</f>
        <v>2.0999999999999999E-3</v>
      </c>
      <c r="AA84" s="6">
        <f>VLOOKUP($A84,Replications!$A:$K,MATCH(LEFT(AA$1,FIND(" ",AA$1)-1),Replications!$1:$1,0),FALSE)</f>
        <v>2.24E-2</v>
      </c>
      <c r="AB84" s="6">
        <f>VLOOKUP($A84,Replications!$A:$K,MATCH(LEFT(AB$1,FIND(" ",AB$1)-1),Replications!$1:$1,0),FALSE)</f>
        <v>2.69E-2</v>
      </c>
      <c r="AC84" s="6">
        <f>VLOOKUP($A84,Replications!$A:$K,MATCH(LEFT(AC$1,FIND(" ",AC$1)-1),Replications!$1:$1,0),FALSE)</f>
        <v>-1.8E-3</v>
      </c>
      <c r="AD84" s="6">
        <f>VLOOKUP($A84,Replications!$A:$K,MATCH(LEFT(AD$1,FIND(" ",AD$1)-1),Replications!$1:$1,0),FALSE)</f>
        <v>-3.5351832140170347E-2</v>
      </c>
      <c r="AE84" s="6">
        <f>VLOOKUP($A84,Replications!$A:$K,MATCH(LEFT(AE$1,FIND(" ",AE$1)-1),Replications!$1:$1,0),FALSE)</f>
        <v>2.1000000000000001E-2</v>
      </c>
      <c r="AF84" s="6">
        <f>VLOOKUP($A84,Replications!$A:$K,MATCH(LEFT(AF$1,FIND(" ",AF$1)-1),Replications!$1:$1,0),FALSE)</f>
        <v>3.2500000000000001E-2</v>
      </c>
      <c r="AG84" s="6">
        <f>VLOOKUP($A84,Replications!$A:$K,MATCH(LEFT(AG$1,FIND(" ",AG$1)-1),Replications!$1:$1,0),FALSE)</f>
        <v>2.5399999999999999E-2</v>
      </c>
      <c r="AH84" s="6">
        <f>VLOOKUP($A84,Replications!$A:$K,MATCH(Funds!AH$1,Replications!$1:$1,0),FALSE)</f>
        <v>1.11E-2</v>
      </c>
      <c r="AI84" s="6">
        <f>VLOOKUP($A84,Replications!$A:$K,MATCH(LEFT(AI$1,FIND(" ",AI$1)-1),Replications!$1:$1,0),FALSE)</f>
        <v>1.3006881122832806E-2</v>
      </c>
      <c r="AJ84" s="6">
        <f>VLOOKUP($A84,'Activist Funds'!$A:$Z,MATCH(LEFT(AJ$1,FIND(" ",AJ$1)-1),'Activist Funds'!$1:$1,0),FALSE)</f>
        <v>2.4100000038740001E-2</v>
      </c>
      <c r="AK84" s="6">
        <f>VLOOKUP($A84,'Activist Funds'!$A:$Z,MATCH(LEFT(AK$1,FIND(" ",AK$1)-1),'Activist Funds'!$1:$1,0),FALSE)</f>
        <v>2.0799999999999999E-2</v>
      </c>
      <c r="AL84" s="6">
        <f>VLOOKUP($A84,'Activist Funds'!$A:$Z,MATCH(LEFT(AL$1,FIND(" ",AL$1)-1),'Activist Funds'!$1:$1,0),FALSE)</f>
        <v>-2.3E-3</v>
      </c>
      <c r="AM84" s="6">
        <f>VLOOKUP($A84,'Activist Funds'!$A:$Z,MATCH(LEFT(AM$1,FIND(" ",AM$1)-1),'Activist Funds'!$1:$1,0),FALSE)</f>
        <v>6.7799999999999999E-2</v>
      </c>
      <c r="AN84" s="6">
        <f>VLOOKUP($A84,'Activist Funds'!$A:$Z,MATCH(LEFT(AN$1,FIND(" ",AN$1)-1),'Activist Funds'!$1:$1,0),FALSE)</f>
        <v>4.0300000000000002E-2</v>
      </c>
      <c r="AO84" s="6">
        <f>VLOOKUP($A84,'Activist Funds'!$A:$Z,MATCH(LEFT(AO$1,FIND(" ",AO$1)-1),'Activist Funds'!$1:$1,0),FALSE)</f>
        <v>2.9412000000000001E-2</v>
      </c>
      <c r="AP84" s="6">
        <f>VLOOKUP($A84,'Activist Funds'!$A:$Z,MATCH(LEFT(AP$1,FIND(" ",AP$1)-1),'Activist Funds'!$1:$1,0),FALSE)</f>
        <v>1.2E-2</v>
      </c>
      <c r="AQ84" s="6">
        <f t="shared" si="11"/>
        <v>1.7000000387400009E-3</v>
      </c>
      <c r="AR84" s="6">
        <f t="shared" si="12"/>
        <v>-6.1000000000000013E-3</v>
      </c>
      <c r="AS84" s="6">
        <f t="shared" si="13"/>
        <v>-5.0000000000000001E-4</v>
      </c>
      <c r="AT84" s="6">
        <f t="shared" si="14"/>
        <v>0.10315183214017035</v>
      </c>
      <c r="AU84" s="6">
        <f t="shared" si="15"/>
        <v>1.9300000000000001E-2</v>
      </c>
      <c r="AV84" s="6">
        <f t="shared" si="16"/>
        <v>-3.0880000000000005E-3</v>
      </c>
      <c r="AW84" s="6">
        <f t="shared" si="16"/>
        <v>-1.3399999999999999E-2</v>
      </c>
      <c r="AX84" s="6" t="str">
        <f>VLOOKUP($A84,Replications!$A:$KK,MATCH(LEFT(AX$1,FIND(" ",AX$1)-1),Replications!$1:$1,0),FALSE)</f>
        <v>NA</v>
      </c>
      <c r="AY84" s="6" t="e">
        <f>VLOOKUP($A84,'New Manager'!$A:$Y,MATCH(Funds!AY$1,'New Manager'!$1:$1,0),FALSE)</f>
        <v>#N/A</v>
      </c>
      <c r="AZ84" s="6" t="e">
        <f t="shared" si="17"/>
        <v>#N/A</v>
      </c>
      <c r="BA84" s="6">
        <f>VLOOKUP($A84,'[1]Formated Data'!$A:$ZZ,MATCH(BA$1,'[1]Formated Data'!$1:$1,0),FALSE)</f>
        <v>6.7000000000000002E-3</v>
      </c>
      <c r="BB84" s="6">
        <f>VLOOKUP($A84,'[1]Formated Data'!$A:$ZZ,MATCH(BB$1,'[1]Formated Data'!$1:$1,0),FALSE)</f>
        <v>8.9999999999999993E-3</v>
      </c>
      <c r="BC84" s="6">
        <f>VLOOKUP($A84,'[1]Formated Data'!$A:$ZZ,MATCH(BC$1,'[1]Formated Data'!$1:$1,0),FALSE)</f>
        <v>1.3299999999999999E-2</v>
      </c>
      <c r="BD84" s="6">
        <f>VLOOKUP($A84,'[1]Formated Data'!$A:$ZZ,MATCH(BD$1,'[1]Formated Data'!$1:$1,0),FALSE)</f>
        <v>1.9199999999999998E-2</v>
      </c>
      <c r="BE84" s="6">
        <f>VLOOKUP($A84,'[1]Formated Data'!$A:$ZZ,MATCH(BE$1,'[1]Formated Data'!$1:$1,0),FALSE)</f>
        <v>1.9099999999999999E-2</v>
      </c>
      <c r="BF84" s="6">
        <f>VLOOKUP($A84,'[1]Formated Data'!$A:$ZZ,MATCH(BF$1,'[1]Formated Data'!$1:$1,0),FALSE)</f>
        <v>1.7600000000000001E-2</v>
      </c>
      <c r="BG84" s="6">
        <f>VLOOKUP($A84,'[1]Formated Data'!$A:$ZZ,MATCH(BG$1,'[1]Formated Data'!$1:$1,0),FALSE)</f>
        <v>4.0399999999999998E-2</v>
      </c>
      <c r="BH84" s="6">
        <f>VLOOKUP($A84,'[1]Formated Data'!$A:$ZZ,MATCH(BH$1,'[1]Formated Data'!$1:$1,0),FALSE)</f>
        <v>1.0999999999999999E-2</v>
      </c>
      <c r="BI84" s="6">
        <f>VLOOKUP($A84,'[1]Formated Data'!$A:$ZZ,MATCH(BI$1,'[1]Formated Data'!$1:$1,0),FALSE)</f>
        <v>1.7600000000000001E-2</v>
      </c>
      <c r="BJ84" s="6">
        <f>VLOOKUP($A84,'[1]Formated Data'!$A:$ZZ,MATCH(BJ$1,'[1]Formated Data'!$1:$1,0),FALSE)</f>
        <v>9.2999999999999992E-3</v>
      </c>
      <c r="BK84" s="6">
        <f>VLOOKUP($A84,'[1]Formated Data'!$A:$ZZ,MATCH(BK$1,'[1]Formated Data'!$1:$1,0),FALSE)</f>
        <v>4.1999999999999997E-3</v>
      </c>
      <c r="BL84" s="6">
        <f>VLOOKUP($A84,'[1]Formated Data'!$A:$ZZ,MATCH(BL$1,'[1]Formated Data'!$1:$1,0),FALSE)</f>
        <v>2.1000000000000001E-2</v>
      </c>
      <c r="BM84" s="6">
        <f>VLOOKUP($A84,'[1]Formated Data'!$A:$ZZ,MATCH(BM$1,'[1]Formated Data'!$1:$1,0),FALSE)</f>
        <v>4.3499999999999997E-2</v>
      </c>
      <c r="BN84" s="6">
        <f>VLOOKUP($A84,'[1]Formated Data'!$A:$ZZ,MATCH(BN$1,'[1]Formated Data'!$1:$1,0),FALSE)</f>
        <v>2.0899999999999998E-2</v>
      </c>
      <c r="BO84" s="6">
        <f>VLOOKUP($A84,'[1]Formated Data'!$A:$ZZ,MATCH(BO$1,'[1]Formated Data'!$1:$1,0),FALSE)</f>
        <v>2.0799999999999999E-2</v>
      </c>
      <c r="BP84" s="6">
        <f>VLOOKUP($A84,'[1]Formated Data'!$A:$ZZ,MATCH(BP$1,'[1]Formated Data'!$1:$1,0),FALSE)</f>
        <v>1.06E-2</v>
      </c>
      <c r="BQ84" s="6">
        <f>VLOOKUP($A84,'[1]Formated Data'!$A:$ZZ,MATCH(BQ$1,'[1]Formated Data'!$1:$1,0),FALSE)</f>
        <v>7.7000000000000002E-3</v>
      </c>
      <c r="BR84" s="6">
        <f>VLOOKUP($A84,'[1]Formated Data'!$A:$ZZ,MATCH(BR$1,'[1]Formated Data'!$1:$1,0),FALSE)</f>
        <v>2E-3</v>
      </c>
      <c r="BS84" s="6">
        <f>VLOOKUP($A84,'[1]Formated Data'!$A:$ZZ,MATCH(BS$1,'[1]Formated Data'!$1:$1,0),FALSE)</f>
        <v>-3.95E-2</v>
      </c>
      <c r="BT84" s="6">
        <f>VLOOKUP($A84,'[1]Formated Data'!$A:$ZZ,MATCH(BT$1,'[1]Formated Data'!$1:$1,0),FALSE)</f>
        <v>1.47E-2</v>
      </c>
      <c r="BU84" s="6" t="e">
        <f>VLOOKUP($A84,'[1]Formated Data'!$A:$ZZ,MATCH(BU$1,'[1]Formated Data'!$1:$1,0),FALSE)</f>
        <v>#N/A</v>
      </c>
      <c r="BV84" s="6">
        <f>VLOOKUP($A84,'[1]Formated Data'!$A:$ZZ,MATCH(BV$1,'[1]Formated Data'!$1:$1,0),FALSE)</f>
        <v>1.15E-2</v>
      </c>
      <c r="BW84" s="6" t="e">
        <f>VLOOKUP($A84,'New Manager'!$A:$B,MATCH(Funds!BW$1,'New Manager'!$1:$1,0),FALSE)</f>
        <v>#N/A</v>
      </c>
      <c r="BX84" s="6">
        <f t="shared" si="18"/>
        <v>2.785E-2</v>
      </c>
      <c r="BY84" s="6">
        <f t="shared" si="19"/>
        <v>2.7780999999999997E-2</v>
      </c>
      <c r="BZ84" s="6">
        <f>VLOOKUP($A84,Strategy3!$A:$Z,MATCH(Funds!BZ$1,Strategy3!$1:$1,0),FALSE)</f>
        <v>2.9399999999999999E-2</v>
      </c>
    </row>
    <row r="85" spans="1:78" x14ac:dyDescent="0.25">
      <c r="A85" s="4">
        <f t="shared" si="20"/>
        <v>39141</v>
      </c>
      <c r="Y85" s="6">
        <f>VLOOKUP(A85,[2]Returns!$A:$B,2,FALSE)</f>
        <v>1.9E-3</v>
      </c>
      <c r="Z85" s="6">
        <f>VLOOKUP($A85,[2]Returns!$A:$J,9,FALSE)/100</f>
        <v>0</v>
      </c>
      <c r="AA85" s="6">
        <f>VLOOKUP($A85,Replications!$A:$K,MATCH(LEFT(AA$1,FIND(" ",AA$1)-1),Replications!$1:$1,0),FALSE)</f>
        <v>4.3E-3</v>
      </c>
      <c r="AB85" s="6">
        <f>VLOOKUP($A85,Replications!$A:$K,MATCH(LEFT(AB$1,FIND(" ",AB$1)-1),Replications!$1:$1,0),FALSE)</f>
        <v>-1.72E-2</v>
      </c>
      <c r="AC85" s="6">
        <f>VLOOKUP($A85,Replications!$A:$K,MATCH(LEFT(AC$1,FIND(" ",AC$1)-1),Replications!$1:$1,0),FALSE)</f>
        <v>2.07E-2</v>
      </c>
      <c r="AD85" s="6">
        <f>VLOOKUP($A85,Replications!$A:$K,MATCH(LEFT(AD$1,FIND(" ",AD$1)-1),Replications!$1:$1,0),FALSE)</f>
        <v>-3.0010720045452688E-2</v>
      </c>
      <c r="AE85" s="6" t="str">
        <f>VLOOKUP($A85,Replications!$A:$K,MATCH(LEFT(AE$1,FIND(" ",AE$1)-1),Replications!$1:$1,0),FALSE)</f>
        <v/>
      </c>
      <c r="AF85" s="6">
        <f>VLOOKUP($A85,Replications!$A:$K,MATCH(LEFT(AF$1,FIND(" ",AF$1)-1),Replications!$1:$1,0),FALSE)</f>
        <v>3.8E-3</v>
      </c>
      <c r="AG85" s="6">
        <f>VLOOKUP($A85,Replications!$A:$K,MATCH(LEFT(AG$1,FIND(" ",AG$1)-1),Replications!$1:$1,0),FALSE)</f>
        <v>2.5499999999999998E-2</v>
      </c>
      <c r="AH85" s="6">
        <f>VLOOKUP($A85,Replications!$A:$K,MATCH(Funds!AH$1,Replications!$1:$1,0),FALSE)</f>
        <v>-1.95E-2</v>
      </c>
      <c r="AI85" s="6">
        <f>VLOOKUP($A85,Replications!$A:$K,MATCH(LEFT(AI$1,FIND(" ",AI$1)-1),Replications!$1:$1,0),FALSE)</f>
        <v>1.1815466590912188E-3</v>
      </c>
      <c r="AJ85" s="6">
        <f>VLOOKUP($A85,'Activist Funds'!$A:$Z,MATCH(LEFT(AJ$1,FIND(" ",AJ$1)-1),'Activist Funds'!$1:$1,0),FALSE)</f>
        <v>1.5799999237059999E-2</v>
      </c>
      <c r="AK85" s="6">
        <f>VLOOKUP($A85,'Activist Funds'!$A:$Z,MATCH(LEFT(AK$1,FIND(" ",AK$1)-1),'Activist Funds'!$1:$1,0),FALSE)</f>
        <v>3.0300000000000001E-2</v>
      </c>
      <c r="AL85" s="6">
        <f>VLOOKUP($A85,'Activist Funds'!$A:$Z,MATCH(LEFT(AL$1,FIND(" ",AL$1)-1),'Activist Funds'!$1:$1,0),FALSE)</f>
        <v>1.7600000000000001E-2</v>
      </c>
      <c r="AM85" s="6">
        <f>VLOOKUP($A85,'Activist Funds'!$A:$Z,MATCH(LEFT(AM$1,FIND(" ",AM$1)-1),'Activist Funds'!$1:$1,0),FALSE)</f>
        <v>-1.2500000000000001E-2</v>
      </c>
      <c r="AN85" s="6">
        <f>VLOOKUP($A85,'Activist Funds'!$A:$Z,MATCH(LEFT(AN$1,FIND(" ",AN$1)-1),'Activist Funds'!$1:$1,0),FALSE)</f>
        <v>-4.4999999999999997E-3</v>
      </c>
      <c r="AO85" s="6">
        <f>VLOOKUP($A85,'Activist Funds'!$A:$Z,MATCH(LEFT(AO$1,FIND(" ",AO$1)-1),'Activist Funds'!$1:$1,0),FALSE)</f>
        <v>3.088E-3</v>
      </c>
      <c r="AP85" s="6">
        <f>VLOOKUP($A85,'Activist Funds'!$A:$Z,MATCH(LEFT(AP$1,FIND(" ",AP$1)-1),'Activist Funds'!$1:$1,0),FALSE)</f>
        <v>0.02</v>
      </c>
      <c r="AQ85" s="6">
        <f t="shared" si="11"/>
        <v>1.1499999237059999E-2</v>
      </c>
      <c r="AR85" s="6">
        <f t="shared" si="12"/>
        <v>4.7500000000000001E-2</v>
      </c>
      <c r="AS85" s="6">
        <f t="shared" si="13"/>
        <v>-3.0999999999999986E-3</v>
      </c>
      <c r="AT85" s="6">
        <f t="shared" si="14"/>
        <v>1.7510720045452687E-2</v>
      </c>
      <c r="AU85" s="6" t="e">
        <f t="shared" si="15"/>
        <v>#VALUE!</v>
      </c>
      <c r="AV85" s="6">
        <f t="shared" si="16"/>
        <v>-7.1199999999999996E-4</v>
      </c>
      <c r="AW85" s="6">
        <f t="shared" si="16"/>
        <v>-5.4999999999999979E-3</v>
      </c>
      <c r="AX85" s="6" t="str">
        <f>VLOOKUP($A85,Replications!$A:$KK,MATCH(LEFT(AX$1,FIND(" ",AX$1)-1),Replications!$1:$1,0),FALSE)</f>
        <v>NA</v>
      </c>
      <c r="AY85" s="6" t="e">
        <f>VLOOKUP($A85,'New Manager'!$A:$Y,MATCH(Funds!AY$1,'New Manager'!$1:$1,0),FALSE)</f>
        <v>#N/A</v>
      </c>
      <c r="AZ85" s="6" t="e">
        <f t="shared" si="17"/>
        <v>#N/A</v>
      </c>
      <c r="BA85" s="6">
        <f>VLOOKUP($A85,'[1]Formated Data'!$A:$ZZ,MATCH(BA$1,'[1]Formated Data'!$1:$1,0),FALSE)</f>
        <v>3.44E-2</v>
      </c>
      <c r="BB85" s="6">
        <f>VLOOKUP($A85,'[1]Formated Data'!$A:$ZZ,MATCH(BB$1,'[1]Formated Data'!$1:$1,0),FALSE)</f>
        <v>9.4000000000000004E-3</v>
      </c>
      <c r="BC85" s="6">
        <f>VLOOKUP($A85,'[1]Formated Data'!$A:$ZZ,MATCH(BC$1,'[1]Formated Data'!$1:$1,0),FALSE)</f>
        <v>2.1399999999999999E-2</v>
      </c>
      <c r="BD85" s="6">
        <f>VLOOKUP($A85,'[1]Formated Data'!$A:$ZZ,MATCH(BD$1,'[1]Formated Data'!$1:$1,0),FALSE)</f>
        <v>1.2699999999999999E-2</v>
      </c>
      <c r="BE85" s="6" t="str">
        <f>VLOOKUP($A85,'[1]Formated Data'!$A:$ZZ,MATCH(BE$1,'[1]Formated Data'!$1:$1,0),FALSE)</f>
        <v>-</v>
      </c>
      <c r="BF85" s="6">
        <f>VLOOKUP($A85,'[1]Formated Data'!$A:$ZZ,MATCH(BF$1,'[1]Formated Data'!$1:$1,0),FALSE)</f>
        <v>4.8999999999999998E-3</v>
      </c>
      <c r="BG85" s="6">
        <f>VLOOKUP($A85,'[1]Formated Data'!$A:$ZZ,MATCH(BG$1,'[1]Formated Data'!$1:$1,0),FALSE)</f>
        <v>3.27E-2</v>
      </c>
      <c r="BH85" s="6">
        <f>VLOOKUP($A85,'[1]Formated Data'!$A:$ZZ,MATCH(BH$1,'[1]Formated Data'!$1:$1,0),FALSE)</f>
        <v>8.0000000000000002E-3</v>
      </c>
      <c r="BI85" s="6">
        <f>VLOOKUP($A85,'[1]Formated Data'!$A:$ZZ,MATCH(BI$1,'[1]Formated Data'!$1:$1,0),FALSE)</f>
        <v>3.2000000000000002E-3</v>
      </c>
      <c r="BJ85" s="6">
        <f>VLOOKUP($A85,'[1]Formated Data'!$A:$ZZ,MATCH(BJ$1,'[1]Formated Data'!$1:$1,0),FALSE)</f>
        <v>-3.5999999999999999E-3</v>
      </c>
      <c r="BK85" s="6">
        <f>VLOOKUP($A85,'[1]Formated Data'!$A:$ZZ,MATCH(BK$1,'[1]Formated Data'!$1:$1,0),FALSE)</f>
        <v>6.4999999999999997E-3</v>
      </c>
      <c r="BL85" s="6">
        <f>VLOOKUP($A85,'[1]Formated Data'!$A:$ZZ,MATCH(BL$1,'[1]Formated Data'!$1:$1,0),FALSE)</f>
        <v>4.1000000000000002E-2</v>
      </c>
      <c r="BM85" s="6">
        <f>VLOOKUP($A85,'[1]Formated Data'!$A:$ZZ,MATCH(BM$1,'[1]Formated Data'!$1:$1,0),FALSE)</f>
        <v>2.9999999999999997E-4</v>
      </c>
      <c r="BN85" s="6">
        <f>VLOOKUP($A85,'[1]Formated Data'!$A:$ZZ,MATCH(BN$1,'[1]Formated Data'!$1:$1,0),FALSE)</f>
        <v>4.0000000000000001E-3</v>
      </c>
      <c r="BO85" s="6">
        <f>VLOOKUP($A85,'[1]Formated Data'!$A:$ZZ,MATCH(BO$1,'[1]Formated Data'!$1:$1,0),FALSE)</f>
        <v>3.0300000000000001E-2</v>
      </c>
      <c r="BP85" s="6">
        <f>VLOOKUP($A85,'[1]Formated Data'!$A:$ZZ,MATCH(BP$1,'[1]Formated Data'!$1:$1,0),FALSE)</f>
        <v>6.8999999999999999E-3</v>
      </c>
      <c r="BQ85" s="6">
        <f>VLOOKUP($A85,'[1]Formated Data'!$A:$ZZ,MATCH(BQ$1,'[1]Formated Data'!$1:$1,0),FALSE)</f>
        <v>0</v>
      </c>
      <c r="BR85" s="6">
        <f>VLOOKUP($A85,'[1]Formated Data'!$A:$ZZ,MATCH(BR$1,'[1]Formated Data'!$1:$1,0),FALSE)</f>
        <v>-3.1099999999999999E-2</v>
      </c>
      <c r="BS85" s="6">
        <f>VLOOKUP($A85,'[1]Formated Data'!$A:$ZZ,MATCH(BS$1,'[1]Formated Data'!$1:$1,0),FALSE)</f>
        <v>-5.9299999999999999E-2</v>
      </c>
      <c r="BT85" s="6">
        <f>VLOOKUP($A85,'[1]Formated Data'!$A:$ZZ,MATCH(BT$1,'[1]Formated Data'!$1:$1,0),FALSE)</f>
        <v>1.18E-2</v>
      </c>
      <c r="BU85" s="6" t="e">
        <f>VLOOKUP($A85,'[1]Formated Data'!$A:$ZZ,MATCH(BU$1,'[1]Formated Data'!$1:$1,0),FALSE)</f>
        <v>#N/A</v>
      </c>
      <c r="BV85" s="6">
        <f>VLOOKUP($A85,'[1]Formated Data'!$A:$ZZ,MATCH(BV$1,'[1]Formated Data'!$1:$1,0),FALSE)</f>
        <v>1.35E-2</v>
      </c>
      <c r="BW85" s="6" t="e">
        <f>VLOOKUP($A85,'New Manager'!$A:$B,MATCH(Funds!BW$1,'New Manager'!$1:$1,0),FALSE)</f>
        <v>#N/A</v>
      </c>
      <c r="BX85" s="6">
        <f t="shared" si="18"/>
        <v>1.1033333333333332E-2</v>
      </c>
      <c r="BY85" s="6">
        <f t="shared" si="19"/>
        <v>5.4190000000000002E-3</v>
      </c>
      <c r="BZ85" s="6" t="e">
        <f>VLOOKUP($A85,Strategy3!$A:$Z,MATCH(Funds!BZ$1,Strategy3!$1:$1,0),FALSE)</f>
        <v>#N/A</v>
      </c>
    </row>
    <row r="86" spans="1:78" x14ac:dyDescent="0.25">
      <c r="A86" s="4">
        <f t="shared" si="20"/>
        <v>39113</v>
      </c>
      <c r="Y86" s="6">
        <f>VLOOKUP(A86,[2]Returns!$A:$B,2,FALSE)</f>
        <v>4.6999999999999993E-3</v>
      </c>
      <c r="Z86" s="6">
        <f>VLOOKUP($A86,[2]Returns!$A:$J,9,FALSE)/100</f>
        <v>5.5000000000000005E-3</v>
      </c>
      <c r="AA86" s="6">
        <f>VLOOKUP($A86,Replications!$A:$K,MATCH(LEFT(AA$1,FIND(" ",AA$1)-1),Replications!$1:$1,0),FALSE)</f>
        <v>2.8299999999999999E-2</v>
      </c>
      <c r="AB86" s="6">
        <f>VLOOKUP($A86,Replications!$A:$K,MATCH(LEFT(AB$1,FIND(" ",AB$1)-1),Replications!$1:$1,0),FALSE)</f>
        <v>1.1299999999999999E-2</v>
      </c>
      <c r="AC86" s="6">
        <f>VLOOKUP($A86,Replications!$A:$K,MATCH(LEFT(AC$1,FIND(" ",AC$1)-1),Replications!$1:$1,0),FALSE)</f>
        <v>2.8799999999999999E-2</v>
      </c>
      <c r="AD86" s="6">
        <f>VLOOKUP($A86,Replications!$A:$K,MATCH(LEFT(AD$1,FIND(" ",AD$1)-1),Replications!$1:$1,0),FALSE)</f>
        <v>4.8690025643374213E-2</v>
      </c>
      <c r="AE86" s="6" t="str">
        <f>VLOOKUP($A86,Replications!$A:$K,MATCH(LEFT(AE$1,FIND(" ",AE$1)-1),Replications!$1:$1,0),FALSE)</f>
        <v/>
      </c>
      <c r="AF86" s="6">
        <f>VLOOKUP($A86,Replications!$A:$K,MATCH(LEFT(AF$1,FIND(" ",AF$1)-1),Replications!$1:$1,0),FALSE)</f>
        <v>-2.3E-3</v>
      </c>
      <c r="AG86" s="6">
        <f>VLOOKUP($A86,Replications!$A:$K,MATCH(LEFT(AG$1,FIND(" ",AG$1)-1),Replications!$1:$1,0),FALSE)</f>
        <v>1.6500000000000001E-2</v>
      </c>
      <c r="AH86" s="6">
        <f>VLOOKUP($A86,Replications!$A:$K,MATCH(Funds!AH$1,Replications!$1:$1,0),FALSE)</f>
        <v>1.46E-2</v>
      </c>
      <c r="AI86" s="6">
        <f>VLOOKUP($A86,Replications!$A:$K,MATCH(LEFT(AI$1,FIND(" ",AI$1)-1),Replications!$1:$1,0),FALSE)</f>
        <v>2.188167094056237E-2</v>
      </c>
      <c r="AJ86" s="6">
        <f>VLOOKUP($A86,'Activist Funds'!$A:$Z,MATCH(LEFT(AJ$1,FIND(" ",AJ$1)-1),'Activist Funds'!$1:$1,0),FALSE)</f>
        <v>2.940000034869E-2</v>
      </c>
      <c r="AK86" s="6">
        <f>VLOOKUP($A86,'Activist Funds'!$A:$Z,MATCH(LEFT(AK$1,FIND(" ",AK$1)-1),'Activist Funds'!$1:$1,0),FALSE)</f>
        <v>5.7000000000000002E-3</v>
      </c>
      <c r="AL86" s="6">
        <f>VLOOKUP($A86,'Activist Funds'!$A:$Z,MATCH(LEFT(AL$1,FIND(" ",AL$1)-1),'Activist Funds'!$1:$1,0),FALSE)</f>
        <v>2.7E-2</v>
      </c>
      <c r="AM86" s="6">
        <f>VLOOKUP($A86,'Activist Funds'!$A:$Z,MATCH(LEFT(AM$1,FIND(" ",AM$1)-1),'Activist Funds'!$1:$1,0),FALSE)</f>
        <v>2.0500000000000001E-2</v>
      </c>
      <c r="AN86" s="6">
        <f>VLOOKUP($A86,'Activist Funds'!$A:$Z,MATCH(LEFT(AN$1,FIND(" ",AN$1)-1),'Activist Funds'!$1:$1,0),FALSE)</f>
        <v>3.1699999999999999E-2</v>
      </c>
      <c r="AO86" s="6">
        <f>VLOOKUP($A86,'Activist Funds'!$A:$Z,MATCH(LEFT(AO$1,FIND(" ",AO$1)-1),'Activist Funds'!$1:$1,0),FALSE)</f>
        <v>4.0460000000000001E-3</v>
      </c>
      <c r="AP86" s="6">
        <f>VLOOKUP($A86,'Activist Funds'!$A:$Z,MATCH(LEFT(AP$1,FIND(" ",AP$1)-1),'Activist Funds'!$1:$1,0),FALSE)</f>
        <v>1.01E-2</v>
      </c>
      <c r="AQ86" s="6">
        <f t="shared" si="11"/>
        <v>1.1000003486900008E-3</v>
      </c>
      <c r="AR86" s="6">
        <f t="shared" si="12"/>
        <v>-5.5999999999999991E-3</v>
      </c>
      <c r="AS86" s="6">
        <f t="shared" si="13"/>
        <v>-1.7999999999999995E-3</v>
      </c>
      <c r="AT86" s="6">
        <f t="shared" si="14"/>
        <v>-2.8190025643374212E-2</v>
      </c>
      <c r="AU86" s="6" t="e">
        <f t="shared" si="15"/>
        <v>#VALUE!</v>
      </c>
      <c r="AV86" s="6">
        <f t="shared" si="16"/>
        <v>6.3460000000000001E-3</v>
      </c>
      <c r="AW86" s="6">
        <f t="shared" si="16"/>
        <v>-6.4000000000000012E-3</v>
      </c>
      <c r="AX86" s="6" t="str">
        <f>VLOOKUP($A86,Replications!$A:$KK,MATCH(LEFT(AX$1,FIND(" ",AX$1)-1),Replications!$1:$1,0),FALSE)</f>
        <v>NA</v>
      </c>
      <c r="AY86" s="6" t="e">
        <f>VLOOKUP($A86,'New Manager'!$A:$Y,MATCH(Funds!AY$1,'New Manager'!$1:$1,0),FALSE)</f>
        <v>#N/A</v>
      </c>
      <c r="AZ86" s="6" t="e">
        <f t="shared" si="17"/>
        <v>#N/A</v>
      </c>
      <c r="BA86" s="6">
        <f>VLOOKUP($A86,'[1]Formated Data'!$A:$ZZ,MATCH(BA$1,'[1]Formated Data'!$1:$1,0),FALSE)</f>
        <v>2.1499999999999998E-2</v>
      </c>
      <c r="BB86" s="6">
        <f>VLOOKUP($A86,'[1]Formated Data'!$A:$ZZ,MATCH(BB$1,'[1]Formated Data'!$1:$1,0),FALSE)</f>
        <v>1.6299999999999999E-2</v>
      </c>
      <c r="BC86" s="6">
        <f>VLOOKUP($A86,'[1]Formated Data'!$A:$ZZ,MATCH(BC$1,'[1]Formated Data'!$1:$1,0),FALSE)</f>
        <v>2.1700000000000001E-2</v>
      </c>
      <c r="BD86" s="6">
        <f>VLOOKUP($A86,'[1]Formated Data'!$A:$ZZ,MATCH(BD$1,'[1]Formated Data'!$1:$1,0),FALSE)</f>
        <v>1.11E-2</v>
      </c>
      <c r="BE86" s="6" t="str">
        <f>VLOOKUP($A86,'[1]Formated Data'!$A:$ZZ,MATCH(BE$1,'[1]Formated Data'!$1:$1,0),FALSE)</f>
        <v>-</v>
      </c>
      <c r="BF86" s="6">
        <f>VLOOKUP($A86,'[1]Formated Data'!$A:$ZZ,MATCH(BF$1,'[1]Formated Data'!$1:$1,0),FALSE)</f>
        <v>8.8000000000000005E-3</v>
      </c>
      <c r="BG86" s="6">
        <f>VLOOKUP($A86,'[1]Formated Data'!$A:$ZZ,MATCH(BG$1,'[1]Formated Data'!$1:$1,0),FALSE)</f>
        <v>6.0900000000000003E-2</v>
      </c>
      <c r="BH86" s="6">
        <f>VLOOKUP($A86,'[1]Formated Data'!$A:$ZZ,MATCH(BH$1,'[1]Formated Data'!$1:$1,0),FALSE)</f>
        <v>4.1000000000000002E-2</v>
      </c>
      <c r="BI86" s="6">
        <f>VLOOKUP($A86,'[1]Formated Data'!$A:$ZZ,MATCH(BI$1,'[1]Formated Data'!$1:$1,0),FALSE)</f>
        <v>1.5699999999999999E-2</v>
      </c>
      <c r="BJ86" s="6">
        <f>VLOOKUP($A86,'[1]Formated Data'!$A:$ZZ,MATCH(BJ$1,'[1]Formated Data'!$1:$1,0),FALSE)</f>
        <v>1.7899999999999999E-2</v>
      </c>
      <c r="BK86" s="6">
        <f>VLOOKUP($A86,'[1]Formated Data'!$A:$ZZ,MATCH(BK$1,'[1]Formated Data'!$1:$1,0),FALSE)</f>
        <v>2.29E-2</v>
      </c>
      <c r="BL86" s="6">
        <f>VLOOKUP($A86,'[1]Formated Data'!$A:$ZZ,MATCH(BL$1,'[1]Formated Data'!$1:$1,0),FALSE)</f>
        <v>2.1000000000000001E-2</v>
      </c>
      <c r="BM86" s="6">
        <f>VLOOKUP($A86,'[1]Formated Data'!$A:$ZZ,MATCH(BM$1,'[1]Formated Data'!$1:$1,0),FALSE)</f>
        <v>3.1099999999999999E-2</v>
      </c>
      <c r="BN86" s="6">
        <f>VLOOKUP($A86,'[1]Formated Data'!$A:$ZZ,MATCH(BN$1,'[1]Formated Data'!$1:$1,0),FALSE)</f>
        <v>3.5499999999999997E-2</v>
      </c>
      <c r="BO86" s="6">
        <f>VLOOKUP($A86,'[1]Formated Data'!$A:$ZZ,MATCH(BO$1,'[1]Formated Data'!$1:$1,0),FALSE)</f>
        <v>5.7000000000000002E-3</v>
      </c>
      <c r="BP86" s="6">
        <f>VLOOKUP($A86,'[1]Formated Data'!$A:$ZZ,MATCH(BP$1,'[1]Formated Data'!$1:$1,0),FALSE)</f>
        <v>1.8599999999999998E-2</v>
      </c>
      <c r="BQ86" s="6">
        <f>VLOOKUP($A86,'[1]Formated Data'!$A:$ZZ,MATCH(BQ$1,'[1]Formated Data'!$1:$1,0),FALSE)</f>
        <v>5.7999999999999996E-3</v>
      </c>
      <c r="BR86" s="6">
        <f>VLOOKUP($A86,'[1]Formated Data'!$A:$ZZ,MATCH(BR$1,'[1]Formated Data'!$1:$1,0),FALSE)</f>
        <v>2.1000000000000001E-2</v>
      </c>
      <c r="BS86" s="6">
        <f>VLOOKUP($A86,'[1]Formated Data'!$A:$ZZ,MATCH(BS$1,'[1]Formated Data'!$1:$1,0),FALSE)</f>
        <v>3.8600000000000002E-2</v>
      </c>
      <c r="BT86" s="6">
        <f>VLOOKUP($A86,'[1]Formated Data'!$A:$ZZ,MATCH(BT$1,'[1]Formated Data'!$1:$1,0),FALSE)</f>
        <v>-4.1999999999999997E-3</v>
      </c>
      <c r="BU86" s="6" t="e">
        <f>VLOOKUP($A86,'[1]Formated Data'!$A:$ZZ,MATCH(BU$1,'[1]Formated Data'!$1:$1,0),FALSE)</f>
        <v>#N/A</v>
      </c>
      <c r="BV86" s="6">
        <f>VLOOKUP($A86,'[1]Formated Data'!$A:$ZZ,MATCH(BV$1,'[1]Formated Data'!$1:$1,0),FALSE)</f>
        <v>2.0199999999999999E-2</v>
      </c>
      <c r="BW86" s="6" t="e">
        <f>VLOOKUP($A86,'New Manager'!$A:$B,MATCH(Funds!BW$1,'New Manager'!$1:$1,0),FALSE)</f>
        <v>#N/A</v>
      </c>
      <c r="BX86" s="6">
        <f t="shared" si="18"/>
        <v>3.966666666666667E-3</v>
      </c>
      <c r="BY86" s="6">
        <f t="shared" si="19"/>
        <v>1.2473E-2</v>
      </c>
      <c r="BZ86" s="6" t="e">
        <f>VLOOKUP($A86,Strategy3!$A:$Z,MATCH(Funds!BZ$1,Strategy3!$1:$1,0),FALSE)</f>
        <v>#N/A</v>
      </c>
    </row>
    <row r="87" spans="1:78" x14ac:dyDescent="0.25">
      <c r="A87" s="4">
        <f t="shared" si="20"/>
        <v>39082</v>
      </c>
      <c r="Y87" s="6">
        <f>VLOOKUP(A87,[2]Returns!$A:$B,2,FALSE)</f>
        <v>1.49E-2</v>
      </c>
      <c r="Z87" s="6">
        <f>VLOOKUP($A87,[2]Returns!$A:$J,9,FALSE)/100</f>
        <v>-1.8E-3</v>
      </c>
      <c r="AA87" s="6">
        <f>VLOOKUP($A87,Replications!$A:$K,MATCH(LEFT(AA$1,FIND(" ",AA$1)-1),Replications!$1:$1,0),FALSE)</f>
        <v>6.1000000000000004E-3</v>
      </c>
      <c r="AB87" s="6">
        <f>VLOOKUP($A87,Replications!$A:$K,MATCH(LEFT(AB$1,FIND(" ",AB$1)-1),Replications!$1:$1,0),FALSE)</f>
        <v>-2.8999999999999998E-3</v>
      </c>
      <c r="AC87" s="6">
        <f>VLOOKUP($A87,Replications!$A:$K,MATCH(LEFT(AC$1,FIND(" ",AC$1)-1),Replications!$1:$1,0),FALSE)</f>
        <v>2.5999999999999999E-2</v>
      </c>
      <c r="AD87" s="6">
        <f>VLOOKUP($A87,Replications!$A:$K,MATCH(LEFT(AD$1,FIND(" ",AD$1)-1),Replications!$1:$1,0),FALSE)</f>
        <v>4.0701802822579625E-2</v>
      </c>
      <c r="AE87" s="6" t="str">
        <f>VLOOKUP($A87,Replications!$A:$K,MATCH(LEFT(AE$1,FIND(" ",AE$1)-1),Replications!$1:$1,0),FALSE)</f>
        <v/>
      </c>
      <c r="AF87" s="6">
        <f>VLOOKUP($A87,Replications!$A:$K,MATCH(LEFT(AF$1,FIND(" ",AF$1)-1),Replications!$1:$1,0),FALSE)</f>
        <v>2.52E-2</v>
      </c>
      <c r="AG87" s="6">
        <f>VLOOKUP($A87,Replications!$A:$K,MATCH(LEFT(AG$1,FIND(" ",AG$1)-1),Replications!$1:$1,0),FALSE)</f>
        <v>1.6500000000000001E-2</v>
      </c>
      <c r="AH87" s="6">
        <f>VLOOKUP($A87,Replications!$A:$K,MATCH(Funds!AH$1,Replications!$1:$1,0),FALSE)</f>
        <v>1.3899999999999999E-2</v>
      </c>
      <c r="AI87" s="6">
        <f>VLOOKUP($A87,Replications!$A:$K,MATCH(LEFT(AI$1,FIND(" ",AI$1)-1),Replications!$1:$1,0),FALSE)</f>
        <v>1.8600300470429938E-2</v>
      </c>
      <c r="AJ87" s="6">
        <f>VLOOKUP($A87,'Activist Funds'!$A:$Z,MATCH(LEFT(AJ$1,FIND(" ",AJ$1)-1),'Activist Funds'!$1:$1,0),FALSE)</f>
        <v>1.8400000408289999E-2</v>
      </c>
      <c r="AK87" s="6">
        <f>VLOOKUP($A87,'Activist Funds'!$A:$Z,MATCH(LEFT(AK$1,FIND(" ",AK$1)-1),'Activist Funds'!$1:$1,0),FALSE)</f>
        <v>8.2000000000000007E-3</v>
      </c>
      <c r="AL87" s="6">
        <f>VLOOKUP($A87,'Activist Funds'!$A:$Z,MATCH(LEFT(AL$1,FIND(" ",AL$1)-1),'Activist Funds'!$1:$1,0),FALSE)</f>
        <v>3.0099999999999998E-2</v>
      </c>
      <c r="AM87" s="6">
        <f>VLOOKUP($A87,'Activist Funds'!$A:$Z,MATCH(LEFT(AM$1,FIND(" ",AM$1)-1),'Activist Funds'!$1:$1,0),FALSE)</f>
        <v>5.6300000000000003E-2</v>
      </c>
      <c r="AN87" s="6">
        <f>VLOOKUP($A87,'Activist Funds'!$A:$Z,MATCH(LEFT(AN$1,FIND(" ",AN$1)-1),'Activist Funds'!$1:$1,0),FALSE)</f>
        <v>-6.7000000000000002E-3</v>
      </c>
      <c r="AO87" s="6">
        <f>VLOOKUP($A87,'Activist Funds'!$A:$Z,MATCH(LEFT(AO$1,FIND(" ",AO$1)-1),'Activist Funds'!$1:$1,0),FALSE)</f>
        <v>1.7003999999999998E-2</v>
      </c>
      <c r="AP87" s="6">
        <f>VLOOKUP($A87,'Activist Funds'!$A:$Z,MATCH(LEFT(AP$1,FIND(" ",AP$1)-1),'Activist Funds'!$1:$1,0),FALSE)</f>
        <v>1.41E-2</v>
      </c>
      <c r="AQ87" s="6">
        <f t="shared" si="11"/>
        <v>1.2300000408289997E-2</v>
      </c>
      <c r="AR87" s="6">
        <f t="shared" si="12"/>
        <v>1.11E-2</v>
      </c>
      <c r="AS87" s="6">
        <f t="shared" si="13"/>
        <v>4.0999999999999995E-3</v>
      </c>
      <c r="AT87" s="6">
        <f t="shared" si="14"/>
        <v>1.5598197177420378E-2</v>
      </c>
      <c r="AU87" s="6" t="e">
        <f t="shared" si="15"/>
        <v>#VALUE!</v>
      </c>
      <c r="AV87" s="6">
        <f t="shared" si="16"/>
        <v>-8.1960000000000019E-3</v>
      </c>
      <c r="AW87" s="6">
        <f t="shared" si="16"/>
        <v>-2.4000000000000011E-3</v>
      </c>
      <c r="AX87" s="6" t="str">
        <f>VLOOKUP($A87,Replications!$A:$KK,MATCH(LEFT(AX$1,FIND(" ",AX$1)-1),Replications!$1:$1,0),FALSE)</f>
        <v>NA</v>
      </c>
      <c r="AY87" s="6" t="e">
        <f>VLOOKUP($A87,'New Manager'!$A:$Y,MATCH(Funds!AY$1,'New Manager'!$1:$1,0),FALSE)</f>
        <v>#N/A</v>
      </c>
      <c r="AZ87" s="6" t="e">
        <f t="shared" si="17"/>
        <v>#N/A</v>
      </c>
      <c r="BA87" s="6" t="e">
        <f>VLOOKUP($A87,'[1]Formated Data'!$A:$ZZ,MATCH(BA$1,'[1]Formated Data'!$1:$1,0),FALSE)</f>
        <v>#N/A</v>
      </c>
      <c r="BB87" s="6" t="e">
        <f>VLOOKUP($A87,'[1]Formated Data'!$A:$ZZ,MATCH(BB$1,'[1]Formated Data'!$1:$1,0),FALSE)</f>
        <v>#N/A</v>
      </c>
      <c r="BC87" s="6" t="e">
        <f>VLOOKUP($A87,'[1]Formated Data'!$A:$ZZ,MATCH(BC$1,'[1]Formated Data'!$1:$1,0),FALSE)</f>
        <v>#N/A</v>
      </c>
      <c r="BD87" s="6" t="e">
        <f>VLOOKUP($A87,'[1]Formated Data'!$A:$ZZ,MATCH(BD$1,'[1]Formated Data'!$1:$1,0),FALSE)</f>
        <v>#N/A</v>
      </c>
      <c r="BE87" s="6" t="e">
        <f>VLOOKUP($A87,'[1]Formated Data'!$A:$ZZ,MATCH(BE$1,'[1]Formated Data'!$1:$1,0),FALSE)</f>
        <v>#N/A</v>
      </c>
      <c r="BF87" s="6" t="e">
        <f>VLOOKUP($A87,'[1]Formated Data'!$A:$ZZ,MATCH(BF$1,'[1]Formated Data'!$1:$1,0),FALSE)</f>
        <v>#N/A</v>
      </c>
      <c r="BG87" s="6" t="e">
        <f>VLOOKUP($A87,'[1]Formated Data'!$A:$ZZ,MATCH(BG$1,'[1]Formated Data'!$1:$1,0),FALSE)</f>
        <v>#N/A</v>
      </c>
      <c r="BH87" s="6" t="e">
        <f>VLOOKUP($A87,'[1]Formated Data'!$A:$ZZ,MATCH(BH$1,'[1]Formated Data'!$1:$1,0),FALSE)</f>
        <v>#N/A</v>
      </c>
      <c r="BI87" s="6" t="e">
        <f>VLOOKUP($A87,'[1]Formated Data'!$A:$ZZ,MATCH(BI$1,'[1]Formated Data'!$1:$1,0),FALSE)</f>
        <v>#N/A</v>
      </c>
      <c r="BJ87" s="6" t="e">
        <f>VLOOKUP($A87,'[1]Formated Data'!$A:$ZZ,MATCH(BJ$1,'[1]Formated Data'!$1:$1,0),FALSE)</f>
        <v>#N/A</v>
      </c>
      <c r="BK87" s="6" t="e">
        <f>VLOOKUP($A87,'[1]Formated Data'!$A:$ZZ,MATCH(BK$1,'[1]Formated Data'!$1:$1,0),FALSE)</f>
        <v>#N/A</v>
      </c>
      <c r="BL87" s="6" t="e">
        <f>VLOOKUP($A87,'[1]Formated Data'!$A:$ZZ,MATCH(BL$1,'[1]Formated Data'!$1:$1,0),FALSE)</f>
        <v>#N/A</v>
      </c>
      <c r="BM87" s="6" t="e">
        <f>VLOOKUP($A87,'[1]Formated Data'!$A:$ZZ,MATCH(BM$1,'[1]Formated Data'!$1:$1,0),FALSE)</f>
        <v>#N/A</v>
      </c>
      <c r="BN87" s="6" t="e">
        <f>VLOOKUP($A87,'[1]Formated Data'!$A:$ZZ,MATCH(BN$1,'[1]Formated Data'!$1:$1,0),FALSE)</f>
        <v>#N/A</v>
      </c>
      <c r="BO87" s="6" t="e">
        <f>VLOOKUP($A87,'[1]Formated Data'!$A:$ZZ,MATCH(BO$1,'[1]Formated Data'!$1:$1,0),FALSE)</f>
        <v>#N/A</v>
      </c>
      <c r="BP87" s="6" t="e">
        <f>VLOOKUP($A87,'[1]Formated Data'!$A:$ZZ,MATCH(BP$1,'[1]Formated Data'!$1:$1,0),FALSE)</f>
        <v>#N/A</v>
      </c>
      <c r="BQ87" s="6" t="e">
        <f>VLOOKUP($A87,'[1]Formated Data'!$A:$ZZ,MATCH(BQ$1,'[1]Formated Data'!$1:$1,0),FALSE)</f>
        <v>#N/A</v>
      </c>
      <c r="BR87" s="6" t="e">
        <f>VLOOKUP($A87,'[1]Formated Data'!$A:$ZZ,MATCH(BR$1,'[1]Formated Data'!$1:$1,0),FALSE)</f>
        <v>#N/A</v>
      </c>
      <c r="BS87" s="6" t="e">
        <f>VLOOKUP($A87,'[1]Formated Data'!$A:$ZZ,MATCH(BS$1,'[1]Formated Data'!$1:$1,0),FALSE)</f>
        <v>#N/A</v>
      </c>
      <c r="BT87" s="6" t="e">
        <f>VLOOKUP($A87,'[1]Formated Data'!$A:$ZZ,MATCH(BT$1,'[1]Formated Data'!$1:$1,0),FALSE)</f>
        <v>#N/A</v>
      </c>
      <c r="BU87" s="6" t="e">
        <f>VLOOKUP($A87,'[1]Formated Data'!$A:$ZZ,MATCH(BU$1,'[1]Formated Data'!$1:$1,0),FALSE)</f>
        <v>#N/A</v>
      </c>
      <c r="BV87" s="6" t="e">
        <f>VLOOKUP($A87,'[1]Formated Data'!$A:$ZZ,MATCH(BV$1,'[1]Formated Data'!$1:$1,0),FALSE)</f>
        <v>#N/A</v>
      </c>
      <c r="BW87" s="6" t="e">
        <f>VLOOKUP($A87,'New Manager'!$A:$B,MATCH(Funds!BW$1,'New Manager'!$1:$1,0),FALSE)</f>
        <v>#N/A</v>
      </c>
      <c r="BX87" s="6">
        <f t="shared" si="18"/>
        <v>2.23E-2</v>
      </c>
      <c r="BY87" s="6">
        <f t="shared" si="19"/>
        <v>1.0351999999999998E-2</v>
      </c>
      <c r="BZ87" s="6" t="e">
        <f>VLOOKUP($A87,Strategy3!$A:$Z,MATCH(Funds!BZ$1,Strategy3!$1:$1,0),FALSE)</f>
        <v>#N/A</v>
      </c>
    </row>
    <row r="88" spans="1:78" x14ac:dyDescent="0.25">
      <c r="A88" s="4">
        <f t="shared" si="20"/>
        <v>39051</v>
      </c>
      <c r="Y88" s="6">
        <f>VLOOKUP(A88,[2]Returns!$A:$B,2,FALSE)</f>
        <v>3.4700000000000002E-2</v>
      </c>
      <c r="Z88" s="6">
        <f>VLOOKUP($A88,[2]Returns!$A:$J,9,FALSE)/100</f>
        <v>1.89E-2</v>
      </c>
      <c r="AA88" s="6">
        <f>VLOOKUP($A88,Replications!$A:$K,MATCH(LEFT(AA$1,FIND(" ",AA$1)-1),Replications!$1:$1,0),FALSE)</f>
        <v>3.27E-2</v>
      </c>
      <c r="AB88" s="6">
        <f>VLOOKUP($A88,Replications!$A:$K,MATCH(LEFT(AB$1,FIND(" ",AB$1)-1),Replications!$1:$1,0),FALSE)</f>
        <v>-3.7499999999999999E-2</v>
      </c>
      <c r="AC88" s="6">
        <f>VLOOKUP($A88,Replications!$A:$K,MATCH(LEFT(AC$1,FIND(" ",AC$1)-1),Replications!$1:$1,0),FALSE)</f>
        <v>8.0999999999999996E-3</v>
      </c>
      <c r="AD88" s="6">
        <f>VLOOKUP($A88,Replications!$A:$K,MATCH(LEFT(AD$1,FIND(" ",AD$1)-1),Replications!$1:$1,0),FALSE)</f>
        <v>4.420912327185289E-2</v>
      </c>
      <c r="AE88" s="6" t="str">
        <f>VLOOKUP($A88,Replications!$A:$K,MATCH(LEFT(AE$1,FIND(" ",AE$1)-1),Replications!$1:$1,0),FALSE)</f>
        <v/>
      </c>
      <c r="AF88" s="6" t="str">
        <f>VLOOKUP($A88,Replications!$A:$K,MATCH(LEFT(AF$1,FIND(" ",AF$1)-1),Replications!$1:$1,0),FALSE)</f>
        <v/>
      </c>
      <c r="AG88" s="6">
        <f>VLOOKUP($A88,Replications!$A:$K,MATCH(LEFT(AG$1,FIND(" ",AG$1)-1),Replications!$1:$1,0),FALSE)</f>
        <v>3.5799999999999998E-2</v>
      </c>
      <c r="AH88" s="6">
        <f>VLOOKUP($A88,Replications!$A:$K,MATCH(Funds!AH$1,Replications!$1:$1,0),FALSE)</f>
        <v>1.89E-2</v>
      </c>
      <c r="AI88" s="6">
        <f>VLOOKUP($A88,Replications!$A:$K,MATCH(LEFT(AI$1,FIND(" ",AI$1)-1),Replications!$1:$1,0),FALSE)</f>
        <v>1.6661824654370577E-2</v>
      </c>
      <c r="AJ88" s="6">
        <f>VLOOKUP($A88,'Activist Funds'!$A:$Z,MATCH(LEFT(AJ$1,FIND(" ",AJ$1)-1),'Activist Funds'!$1:$1,0),FALSE)</f>
        <v>2.5900000706319998E-2</v>
      </c>
      <c r="AK88" s="6">
        <f>VLOOKUP($A88,'Activist Funds'!$A:$Z,MATCH(LEFT(AK$1,FIND(" ",AK$1)-1),'Activist Funds'!$1:$1,0),FALSE)</f>
        <v>2.0899999999999998E-2</v>
      </c>
      <c r="AL88" s="6">
        <f>VLOOKUP($A88,'Activist Funds'!$A:$Z,MATCH(LEFT(AL$1,FIND(" ",AL$1)-1),'Activist Funds'!$1:$1,0),FALSE)</f>
        <v>2.4299999999999999E-2</v>
      </c>
      <c r="AM88" s="6">
        <f>VLOOKUP($A88,'Activist Funds'!$A:$Z,MATCH(LEFT(AM$1,FIND(" ",AM$1)-1),'Activist Funds'!$1:$1,0),FALSE)</f>
        <v>3.04E-2</v>
      </c>
      <c r="AN88" s="6">
        <f>VLOOKUP($A88,'Activist Funds'!$A:$Z,MATCH(LEFT(AN$1,FIND(" ",AN$1)-1),'Activist Funds'!$1:$1,0),FALSE)</f>
        <v>8.0000000000000002E-3</v>
      </c>
      <c r="AO88" s="6">
        <f>VLOOKUP($A88,'Activist Funds'!$A:$Z,MATCH(LEFT(AO$1,FIND(" ",AO$1)-1),'Activist Funds'!$1:$1,0),FALSE)</f>
        <v>1.5151E-2</v>
      </c>
      <c r="AP88" s="6">
        <f>VLOOKUP($A88,'Activist Funds'!$A:$Z,MATCH(LEFT(AP$1,FIND(" ",AP$1)-1),'Activist Funds'!$1:$1,0),FALSE)</f>
        <v>3.15E-2</v>
      </c>
      <c r="AQ88" s="6">
        <f t="shared" si="11"/>
        <v>-6.7999992936800015E-3</v>
      </c>
      <c r="AR88" s="6">
        <f t="shared" si="12"/>
        <v>5.8399999999999994E-2</v>
      </c>
      <c r="AS88" s="6">
        <f t="shared" si="13"/>
        <v>1.6199999999999999E-2</v>
      </c>
      <c r="AT88" s="6">
        <f t="shared" si="14"/>
        <v>-1.380912327185289E-2</v>
      </c>
      <c r="AU88" s="6" t="e">
        <f t="shared" si="15"/>
        <v>#VALUE!</v>
      </c>
      <c r="AV88" s="6" t="e">
        <f t="shared" si="16"/>
        <v>#VALUE!</v>
      </c>
      <c r="AW88" s="6">
        <f t="shared" si="16"/>
        <v>-4.2999999999999983E-3</v>
      </c>
      <c r="AX88" s="6" t="str">
        <f>VLOOKUP($A88,Replications!$A:$KK,MATCH(LEFT(AX$1,FIND(" ",AX$1)-1),Replications!$1:$1,0),FALSE)</f>
        <v>NA</v>
      </c>
      <c r="AY88" s="6" t="e">
        <f>VLOOKUP($A88,'New Manager'!$A:$Y,MATCH(Funds!AY$1,'New Manager'!$1:$1,0),FALSE)</f>
        <v>#N/A</v>
      </c>
      <c r="AZ88" s="6" t="e">
        <f t="shared" si="17"/>
        <v>#N/A</v>
      </c>
      <c r="BA88" s="6" t="e">
        <f>VLOOKUP($A88,'[1]Formated Data'!$A:$ZZ,MATCH(BA$1,'[1]Formated Data'!$1:$1,0),FALSE)</f>
        <v>#N/A</v>
      </c>
      <c r="BB88" s="6" t="e">
        <f>VLOOKUP($A88,'[1]Formated Data'!$A:$ZZ,MATCH(BB$1,'[1]Formated Data'!$1:$1,0),FALSE)</f>
        <v>#N/A</v>
      </c>
      <c r="BC88" s="6" t="e">
        <f>VLOOKUP($A88,'[1]Formated Data'!$A:$ZZ,MATCH(BC$1,'[1]Formated Data'!$1:$1,0),FALSE)</f>
        <v>#N/A</v>
      </c>
      <c r="BD88" s="6" t="e">
        <f>VLOOKUP($A88,'[1]Formated Data'!$A:$ZZ,MATCH(BD$1,'[1]Formated Data'!$1:$1,0),FALSE)</f>
        <v>#N/A</v>
      </c>
      <c r="BE88" s="6" t="e">
        <f>VLOOKUP($A88,'[1]Formated Data'!$A:$ZZ,MATCH(BE$1,'[1]Formated Data'!$1:$1,0),FALSE)</f>
        <v>#N/A</v>
      </c>
      <c r="BF88" s="6" t="e">
        <f>VLOOKUP($A88,'[1]Formated Data'!$A:$ZZ,MATCH(BF$1,'[1]Formated Data'!$1:$1,0),FALSE)</f>
        <v>#N/A</v>
      </c>
      <c r="BG88" s="6" t="e">
        <f>VLOOKUP($A88,'[1]Formated Data'!$A:$ZZ,MATCH(BG$1,'[1]Formated Data'!$1:$1,0),FALSE)</f>
        <v>#N/A</v>
      </c>
      <c r="BH88" s="6" t="e">
        <f>VLOOKUP($A88,'[1]Formated Data'!$A:$ZZ,MATCH(BH$1,'[1]Formated Data'!$1:$1,0),FALSE)</f>
        <v>#N/A</v>
      </c>
      <c r="BI88" s="6" t="e">
        <f>VLOOKUP($A88,'[1]Formated Data'!$A:$ZZ,MATCH(BI$1,'[1]Formated Data'!$1:$1,0),FALSE)</f>
        <v>#N/A</v>
      </c>
      <c r="BJ88" s="6" t="e">
        <f>VLOOKUP($A88,'[1]Formated Data'!$A:$ZZ,MATCH(BJ$1,'[1]Formated Data'!$1:$1,0),FALSE)</f>
        <v>#N/A</v>
      </c>
      <c r="BK88" s="6" t="e">
        <f>VLOOKUP($A88,'[1]Formated Data'!$A:$ZZ,MATCH(BK$1,'[1]Formated Data'!$1:$1,0),FALSE)</f>
        <v>#N/A</v>
      </c>
      <c r="BL88" s="6" t="e">
        <f>VLOOKUP($A88,'[1]Formated Data'!$A:$ZZ,MATCH(BL$1,'[1]Formated Data'!$1:$1,0),FALSE)</f>
        <v>#N/A</v>
      </c>
      <c r="BM88" s="6" t="e">
        <f>VLOOKUP($A88,'[1]Formated Data'!$A:$ZZ,MATCH(BM$1,'[1]Formated Data'!$1:$1,0),FALSE)</f>
        <v>#N/A</v>
      </c>
      <c r="BN88" s="6" t="e">
        <f>VLOOKUP($A88,'[1]Formated Data'!$A:$ZZ,MATCH(BN$1,'[1]Formated Data'!$1:$1,0),FALSE)</f>
        <v>#N/A</v>
      </c>
      <c r="BO88" s="6" t="e">
        <f>VLOOKUP($A88,'[1]Formated Data'!$A:$ZZ,MATCH(BO$1,'[1]Formated Data'!$1:$1,0),FALSE)</f>
        <v>#N/A</v>
      </c>
      <c r="BP88" s="6" t="e">
        <f>VLOOKUP($A88,'[1]Formated Data'!$A:$ZZ,MATCH(BP$1,'[1]Formated Data'!$1:$1,0),FALSE)</f>
        <v>#N/A</v>
      </c>
      <c r="BQ88" s="6" t="e">
        <f>VLOOKUP($A88,'[1]Formated Data'!$A:$ZZ,MATCH(BQ$1,'[1]Formated Data'!$1:$1,0),FALSE)</f>
        <v>#N/A</v>
      </c>
      <c r="BR88" s="6" t="e">
        <f>VLOOKUP($A88,'[1]Formated Data'!$A:$ZZ,MATCH(BR$1,'[1]Formated Data'!$1:$1,0),FALSE)</f>
        <v>#N/A</v>
      </c>
      <c r="BS88" s="6" t="e">
        <f>VLOOKUP($A88,'[1]Formated Data'!$A:$ZZ,MATCH(BS$1,'[1]Formated Data'!$1:$1,0),FALSE)</f>
        <v>#N/A</v>
      </c>
      <c r="BT88" s="6" t="e">
        <f>VLOOKUP($A88,'[1]Formated Data'!$A:$ZZ,MATCH(BT$1,'[1]Formated Data'!$1:$1,0),FALSE)</f>
        <v>#N/A</v>
      </c>
      <c r="BU88" s="6" t="e">
        <f>VLOOKUP($A88,'[1]Formated Data'!$A:$ZZ,MATCH(BU$1,'[1]Formated Data'!$1:$1,0),FALSE)</f>
        <v>#N/A</v>
      </c>
      <c r="BV88" s="6" t="e">
        <f>VLOOKUP($A88,'[1]Formated Data'!$A:$ZZ,MATCH(BV$1,'[1]Formated Data'!$1:$1,0),FALSE)</f>
        <v>#N/A</v>
      </c>
      <c r="BW88" s="6" t="e">
        <f>VLOOKUP($A88,'New Manager'!$A:$B,MATCH(Funds!BW$1,'New Manager'!$1:$1,0),FALSE)</f>
        <v>#N/A</v>
      </c>
      <c r="BX88" s="6">
        <f t="shared" si="18"/>
        <v>3.5799999999999998E-2</v>
      </c>
      <c r="BY88" s="6">
        <f t="shared" si="19"/>
        <v>1.7450500000000001E-2</v>
      </c>
      <c r="BZ88" s="6" t="e">
        <f>VLOOKUP($A88,Strategy3!$A:$Z,MATCH(Funds!BZ$1,Strategy3!$1:$1,0),FALSE)</f>
        <v>#N/A</v>
      </c>
    </row>
    <row r="89" spans="1:78" x14ac:dyDescent="0.25">
      <c r="A89" s="4">
        <f t="shared" si="20"/>
        <v>39021</v>
      </c>
      <c r="Y89" s="6">
        <f>VLOOKUP(A89,[2]Returns!$A:$B,2,FALSE)</f>
        <v>3.1E-2</v>
      </c>
      <c r="Z89" s="6">
        <f>VLOOKUP($A89,[2]Returns!$A:$J,9,FALSE)/100</f>
        <v>2.2599999999999999E-2</v>
      </c>
      <c r="AA89" s="6">
        <f>VLOOKUP($A89,Replications!$A:$K,MATCH(LEFT(AA$1,FIND(" ",AA$1)-1),Replications!$1:$1,0),FALSE)</f>
        <v>5.21E-2</v>
      </c>
      <c r="AB89" s="6">
        <f>VLOOKUP($A89,Replications!$A:$K,MATCH(LEFT(AB$1,FIND(" ",AB$1)-1),Replications!$1:$1,0),FALSE)</f>
        <v>0.06</v>
      </c>
      <c r="AC89" s="6">
        <f>VLOOKUP($A89,Replications!$A:$K,MATCH(LEFT(AC$1,FIND(" ",AC$1)-1),Replications!$1:$1,0),FALSE)</f>
        <v>3.4599999999999999E-2</v>
      </c>
      <c r="AD89" s="6">
        <f>VLOOKUP($A89,Replications!$A:$K,MATCH(LEFT(AD$1,FIND(" ",AD$1)-1),Replications!$1:$1,0),FALSE)</f>
        <v>3.4752600059654526E-2</v>
      </c>
      <c r="AE89" s="6" t="str">
        <f>VLOOKUP($A89,Replications!$A:$K,MATCH(LEFT(AE$1,FIND(" ",AE$1)-1),Replications!$1:$1,0),FALSE)</f>
        <v/>
      </c>
      <c r="AF89" s="6" t="str">
        <f>VLOOKUP($A89,Replications!$A:$K,MATCH(LEFT(AF$1,FIND(" ",AF$1)-1),Replications!$1:$1,0),FALSE)</f>
        <v/>
      </c>
      <c r="AG89" s="6">
        <f>VLOOKUP($A89,Replications!$A:$K,MATCH(LEFT(AG$1,FIND(" ",AG$1)-1),Replications!$1:$1,0),FALSE)</f>
        <v>8.6599999999999996E-2</v>
      </c>
      <c r="AH89" s="6">
        <f>VLOOKUP($A89,Replications!$A:$K,MATCH(Funds!AH$1,Replications!$1:$1,0),FALSE)</f>
        <v>3.2599999999999997E-2</v>
      </c>
      <c r="AI89" s="6">
        <f>VLOOKUP($A89,Replications!$A:$K,MATCH(LEFT(AI$1,FIND(" ",AI$1)-1),Replications!$1:$1,0),FALSE)</f>
        <v>5.3610520011930909E-2</v>
      </c>
      <c r="AJ89" s="6">
        <f>VLOOKUP($A89,'Activist Funds'!$A:$Z,MATCH(LEFT(AJ$1,FIND(" ",AJ$1)-1),'Activist Funds'!$1:$1,0),FALSE)</f>
        <v>2.9899999499319999E-2</v>
      </c>
      <c r="AK89" s="6">
        <f>VLOOKUP($A89,'Activist Funds'!$A:$Z,MATCH(LEFT(AK$1,FIND(" ",AK$1)-1),'Activist Funds'!$1:$1,0),FALSE)</f>
        <v>4.24E-2</v>
      </c>
      <c r="AL89" s="6">
        <f>VLOOKUP($A89,'Activist Funds'!$A:$Z,MATCH(LEFT(AL$1,FIND(" ",AL$1)-1),'Activist Funds'!$1:$1,0),FALSE)</f>
        <v>3.04E-2</v>
      </c>
      <c r="AM89" s="6">
        <f>VLOOKUP($A89,'Activist Funds'!$A:$Z,MATCH(LEFT(AM$1,FIND(" ",AM$1)-1),'Activist Funds'!$1:$1,0),FALSE)</f>
        <v>4.0099999999999997E-2</v>
      </c>
      <c r="AN89" s="6">
        <f>VLOOKUP($A89,'Activist Funds'!$A:$Z,MATCH(LEFT(AN$1,FIND(" ",AN$1)-1),'Activist Funds'!$1:$1,0),FALSE)</f>
        <v>1.8100000000000002E-2</v>
      </c>
      <c r="AO89" s="6">
        <f>VLOOKUP($A89,'Activist Funds'!$A:$Z,MATCH(LEFT(AO$1,FIND(" ",AO$1)-1),'Activist Funds'!$1:$1,0),FALSE)</f>
        <v>2.3945999999999999E-2</v>
      </c>
      <c r="AP89" s="6">
        <f>VLOOKUP($A89,'Activist Funds'!$A:$Z,MATCH(LEFT(AP$1,FIND(" ",AP$1)-1),'Activist Funds'!$1:$1,0),FALSE)</f>
        <v>5.3499999999999999E-2</v>
      </c>
      <c r="AQ89" s="6">
        <f t="shared" si="11"/>
        <v>-2.2200000500680002E-2</v>
      </c>
      <c r="AR89" s="6">
        <f t="shared" si="12"/>
        <v>-1.7599999999999998E-2</v>
      </c>
      <c r="AS89" s="6">
        <f t="shared" si="13"/>
        <v>-4.1999999999999989E-3</v>
      </c>
      <c r="AT89" s="6">
        <f t="shared" si="14"/>
        <v>5.3473999403454708E-3</v>
      </c>
      <c r="AU89" s="6" t="e">
        <f t="shared" si="15"/>
        <v>#VALUE!</v>
      </c>
      <c r="AV89" s="6" t="e">
        <f t="shared" si="16"/>
        <v>#VALUE!</v>
      </c>
      <c r="AW89" s="6">
        <f t="shared" si="16"/>
        <v>-3.3099999999999997E-2</v>
      </c>
      <c r="AX89" s="6" t="str">
        <f>VLOOKUP($A89,Replications!$A:$KK,MATCH(LEFT(AX$1,FIND(" ",AX$1)-1),Replications!$1:$1,0),FALSE)</f>
        <v>NA</v>
      </c>
      <c r="AY89" s="6" t="e">
        <f>VLOOKUP($A89,'New Manager'!$A:$Y,MATCH(Funds!AY$1,'New Manager'!$1:$1,0),FALSE)</f>
        <v>#N/A</v>
      </c>
      <c r="AZ89" s="6" t="e">
        <f t="shared" si="17"/>
        <v>#N/A</v>
      </c>
      <c r="BA89" s="6" t="e">
        <f>VLOOKUP($A89,'[1]Formated Data'!$A:$ZZ,MATCH(BA$1,'[1]Formated Data'!$1:$1,0),FALSE)</f>
        <v>#N/A</v>
      </c>
      <c r="BB89" s="6" t="e">
        <f>VLOOKUP($A89,'[1]Formated Data'!$A:$ZZ,MATCH(BB$1,'[1]Formated Data'!$1:$1,0),FALSE)</f>
        <v>#N/A</v>
      </c>
      <c r="BC89" s="6" t="e">
        <f>VLOOKUP($A89,'[1]Formated Data'!$A:$ZZ,MATCH(BC$1,'[1]Formated Data'!$1:$1,0),FALSE)</f>
        <v>#N/A</v>
      </c>
      <c r="BD89" s="6" t="e">
        <f>VLOOKUP($A89,'[1]Formated Data'!$A:$ZZ,MATCH(BD$1,'[1]Formated Data'!$1:$1,0),FALSE)</f>
        <v>#N/A</v>
      </c>
      <c r="BE89" s="6" t="e">
        <f>VLOOKUP($A89,'[1]Formated Data'!$A:$ZZ,MATCH(BE$1,'[1]Formated Data'!$1:$1,0),FALSE)</f>
        <v>#N/A</v>
      </c>
      <c r="BF89" s="6" t="e">
        <f>VLOOKUP($A89,'[1]Formated Data'!$A:$ZZ,MATCH(BF$1,'[1]Formated Data'!$1:$1,0),FALSE)</f>
        <v>#N/A</v>
      </c>
      <c r="BG89" s="6" t="e">
        <f>VLOOKUP($A89,'[1]Formated Data'!$A:$ZZ,MATCH(BG$1,'[1]Formated Data'!$1:$1,0),FALSE)</f>
        <v>#N/A</v>
      </c>
      <c r="BH89" s="6" t="e">
        <f>VLOOKUP($A89,'[1]Formated Data'!$A:$ZZ,MATCH(BH$1,'[1]Formated Data'!$1:$1,0),FALSE)</f>
        <v>#N/A</v>
      </c>
      <c r="BI89" s="6" t="e">
        <f>VLOOKUP($A89,'[1]Formated Data'!$A:$ZZ,MATCH(BI$1,'[1]Formated Data'!$1:$1,0),FALSE)</f>
        <v>#N/A</v>
      </c>
      <c r="BJ89" s="6" t="e">
        <f>VLOOKUP($A89,'[1]Formated Data'!$A:$ZZ,MATCH(BJ$1,'[1]Formated Data'!$1:$1,0),FALSE)</f>
        <v>#N/A</v>
      </c>
      <c r="BK89" s="6" t="e">
        <f>VLOOKUP($A89,'[1]Formated Data'!$A:$ZZ,MATCH(BK$1,'[1]Formated Data'!$1:$1,0),FALSE)</f>
        <v>#N/A</v>
      </c>
      <c r="BL89" s="6" t="e">
        <f>VLOOKUP($A89,'[1]Formated Data'!$A:$ZZ,MATCH(BL$1,'[1]Formated Data'!$1:$1,0),FALSE)</f>
        <v>#N/A</v>
      </c>
      <c r="BM89" s="6" t="e">
        <f>VLOOKUP($A89,'[1]Formated Data'!$A:$ZZ,MATCH(BM$1,'[1]Formated Data'!$1:$1,0),FALSE)</f>
        <v>#N/A</v>
      </c>
      <c r="BN89" s="6" t="e">
        <f>VLOOKUP($A89,'[1]Formated Data'!$A:$ZZ,MATCH(BN$1,'[1]Formated Data'!$1:$1,0),FALSE)</f>
        <v>#N/A</v>
      </c>
      <c r="BO89" s="6" t="e">
        <f>VLOOKUP($A89,'[1]Formated Data'!$A:$ZZ,MATCH(BO$1,'[1]Formated Data'!$1:$1,0),FALSE)</f>
        <v>#N/A</v>
      </c>
      <c r="BP89" s="6" t="e">
        <f>VLOOKUP($A89,'[1]Formated Data'!$A:$ZZ,MATCH(BP$1,'[1]Formated Data'!$1:$1,0),FALSE)</f>
        <v>#N/A</v>
      </c>
      <c r="BQ89" s="6" t="e">
        <f>VLOOKUP($A89,'[1]Formated Data'!$A:$ZZ,MATCH(BQ$1,'[1]Formated Data'!$1:$1,0),FALSE)</f>
        <v>#N/A</v>
      </c>
      <c r="BR89" s="6" t="e">
        <f>VLOOKUP($A89,'[1]Formated Data'!$A:$ZZ,MATCH(BR$1,'[1]Formated Data'!$1:$1,0),FALSE)</f>
        <v>#N/A</v>
      </c>
      <c r="BS89" s="6" t="e">
        <f>VLOOKUP($A89,'[1]Formated Data'!$A:$ZZ,MATCH(BS$1,'[1]Formated Data'!$1:$1,0),FALSE)</f>
        <v>#N/A</v>
      </c>
      <c r="BT89" s="6" t="e">
        <f>VLOOKUP($A89,'[1]Formated Data'!$A:$ZZ,MATCH(BT$1,'[1]Formated Data'!$1:$1,0),FALSE)</f>
        <v>#N/A</v>
      </c>
      <c r="BU89" s="6" t="e">
        <f>VLOOKUP($A89,'[1]Formated Data'!$A:$ZZ,MATCH(BU$1,'[1]Formated Data'!$1:$1,0),FALSE)</f>
        <v>#N/A</v>
      </c>
      <c r="BV89" s="6" t="e">
        <f>VLOOKUP($A89,'[1]Formated Data'!$A:$ZZ,MATCH(BV$1,'[1]Formated Data'!$1:$1,0),FALSE)</f>
        <v>#N/A</v>
      </c>
      <c r="BW89" s="6" t="e">
        <f>VLOOKUP($A89,'New Manager'!$A:$B,MATCH(Funds!BW$1,'New Manager'!$1:$1,0),FALSE)</f>
        <v>#N/A</v>
      </c>
      <c r="BX89" s="6">
        <f t="shared" si="18"/>
        <v>8.6599999999999996E-2</v>
      </c>
      <c r="BY89" s="6">
        <f t="shared" si="19"/>
        <v>2.9872999999999997E-2</v>
      </c>
      <c r="BZ89" s="6" t="e">
        <f>VLOOKUP($A89,Strategy3!$A:$Z,MATCH(Funds!BZ$1,Strategy3!$1:$1,0),FALSE)</f>
        <v>#N/A</v>
      </c>
    </row>
    <row r="90" spans="1:78" x14ac:dyDescent="0.25">
      <c r="A90" s="4">
        <f t="shared" si="20"/>
        <v>38990</v>
      </c>
      <c r="Y90" s="6">
        <f>VLOOKUP(A90,[2]Returns!$A:$B,2,FALSE)</f>
        <v>9.300000000000001E-3</v>
      </c>
      <c r="Z90" s="6">
        <f>VLOOKUP($A90,[2]Returns!$A:$J,9,FALSE)/100</f>
        <v>2.1700000000000001E-2</v>
      </c>
      <c r="AA90" s="6">
        <f>VLOOKUP($A90,Replications!$A:$K,MATCH(LEFT(AA$1,FIND(" ",AA$1)-1),Replications!$1:$1,0),FALSE)</f>
        <v>-9.2999999999999992E-3</v>
      </c>
      <c r="AB90" s="6">
        <f>VLOOKUP($A90,Replications!$A:$K,MATCH(LEFT(AB$1,FIND(" ",AB$1)-1),Replications!$1:$1,0),FALSE)</f>
        <v>3.2599999999999997E-2</v>
      </c>
      <c r="AC90" s="6">
        <f>VLOOKUP($A90,Replications!$A:$K,MATCH(LEFT(AC$1,FIND(" ",AC$1)-1),Replications!$1:$1,0),FALSE)</f>
        <v>2.3E-2</v>
      </c>
      <c r="AD90" s="6">
        <f>VLOOKUP($A90,Replications!$A:$K,MATCH(LEFT(AD$1,FIND(" ",AD$1)-1),Replications!$1:$1,0),FALSE)</f>
        <v>4.541216138596238E-2</v>
      </c>
      <c r="AE90" s="6" t="str">
        <f>VLOOKUP($A90,Replications!$A:$K,MATCH(LEFT(AE$1,FIND(" ",AE$1)-1),Replications!$1:$1,0),FALSE)</f>
        <v/>
      </c>
      <c r="AF90" s="6" t="str">
        <f>VLOOKUP($A90,Replications!$A:$K,MATCH(LEFT(AF$1,FIND(" ",AF$1)-1),Replications!$1:$1,0),FALSE)</f>
        <v/>
      </c>
      <c r="AG90" s="6">
        <f>VLOOKUP($A90,Replications!$A:$K,MATCH(LEFT(AG$1,FIND(" ",AG$1)-1),Replications!$1:$1,0),FALSE)</f>
        <v>1.3599999999999999E-2</v>
      </c>
      <c r="AH90" s="6">
        <f>VLOOKUP($A90,Replications!$A:$K,MATCH(Funds!AH$1,Replications!$1:$1,0),FALSE)</f>
        <v>2.5899999999999999E-2</v>
      </c>
      <c r="AI90" s="6">
        <f>VLOOKUP($A90,Replications!$A:$K,MATCH(LEFT(AI$1,FIND(" ",AI$1)-1),Replications!$1:$1,0),FALSE)</f>
        <v>2.1062432277192476E-2</v>
      </c>
      <c r="AJ90" s="6">
        <f>VLOOKUP($A90,'Activist Funds'!$A:$Z,MATCH(LEFT(AJ$1,FIND(" ",AJ$1)-1),'Activist Funds'!$1:$1,0),FALSE)</f>
        <v>-2.70000007004E-3</v>
      </c>
      <c r="AK90" s="6">
        <f>VLOOKUP($A90,'Activist Funds'!$A:$Z,MATCH(LEFT(AK$1,FIND(" ",AK$1)-1),'Activist Funds'!$1:$1,0),FALSE)</f>
        <v>3.6799999999999999E-2</v>
      </c>
      <c r="AL90" s="6">
        <f>VLOOKUP($A90,'Activist Funds'!$A:$Z,MATCH(LEFT(AL$1,FIND(" ",AL$1)-1),'Activist Funds'!$1:$1,0),FALSE)</f>
        <v>2.3900000000000001E-2</v>
      </c>
      <c r="AM90" s="6">
        <f>VLOOKUP($A90,'Activist Funds'!$A:$Z,MATCH(LEFT(AM$1,FIND(" ",AM$1)-1),'Activist Funds'!$1:$1,0),FALSE)</f>
        <v>2.9999999999999997E-4</v>
      </c>
      <c r="AN90" s="6">
        <f>VLOOKUP($A90,'Activist Funds'!$A:$Z,MATCH(LEFT(AN$1,FIND(" ",AN$1)-1),'Activist Funds'!$1:$1,0),FALSE)</f>
        <v>1.8599999999999998E-2</v>
      </c>
      <c r="AO90" s="6">
        <f>VLOOKUP($A90,'Activist Funds'!$A:$Z,MATCH(LEFT(AO$1,FIND(" ",AO$1)-1),'Activist Funds'!$1:$1,0),FALSE)</f>
        <v>5.4359999999999999E-3</v>
      </c>
      <c r="AP90" s="6">
        <f>VLOOKUP($A90,'Activist Funds'!$A:$Z,MATCH(LEFT(AP$1,FIND(" ",AP$1)-1),'Activist Funds'!$1:$1,0),FALSE)</f>
        <v>1.5900000000000001E-2</v>
      </c>
      <c r="AQ90" s="6">
        <f t="shared" si="11"/>
        <v>6.5999999299599993E-3</v>
      </c>
      <c r="AR90" s="6">
        <f t="shared" si="12"/>
        <v>4.2000000000000023E-3</v>
      </c>
      <c r="AS90" s="6">
        <f t="shared" si="13"/>
        <v>9.0000000000000149E-4</v>
      </c>
      <c r="AT90" s="6">
        <f t="shared" si="14"/>
        <v>-4.5112161385962378E-2</v>
      </c>
      <c r="AU90" s="6" t="e">
        <f t="shared" si="15"/>
        <v>#VALUE!</v>
      </c>
      <c r="AV90" s="6" t="e">
        <f t="shared" si="16"/>
        <v>#VALUE!</v>
      </c>
      <c r="AW90" s="6">
        <f t="shared" si="16"/>
        <v>2.3000000000000017E-3</v>
      </c>
      <c r="AX90" s="6" t="str">
        <f>VLOOKUP($A90,Replications!$A:$KK,MATCH(LEFT(AX$1,FIND(" ",AX$1)-1),Replications!$1:$1,0),FALSE)</f>
        <v>NA</v>
      </c>
      <c r="AY90" s="6" t="e">
        <f>VLOOKUP($A90,'New Manager'!$A:$Y,MATCH(Funds!AY$1,'New Manager'!$1:$1,0),FALSE)</f>
        <v>#N/A</v>
      </c>
      <c r="AZ90" s="6" t="e">
        <f t="shared" si="17"/>
        <v>#N/A</v>
      </c>
      <c r="BA90" s="6" t="e">
        <f>VLOOKUP($A90,'[1]Formated Data'!$A:$ZZ,MATCH(BA$1,'[1]Formated Data'!$1:$1,0),FALSE)</f>
        <v>#N/A</v>
      </c>
      <c r="BB90" s="6" t="e">
        <f>VLOOKUP($A90,'[1]Formated Data'!$A:$ZZ,MATCH(BB$1,'[1]Formated Data'!$1:$1,0),FALSE)</f>
        <v>#N/A</v>
      </c>
      <c r="BC90" s="6" t="e">
        <f>VLOOKUP($A90,'[1]Formated Data'!$A:$ZZ,MATCH(BC$1,'[1]Formated Data'!$1:$1,0),FALSE)</f>
        <v>#N/A</v>
      </c>
      <c r="BD90" s="6" t="e">
        <f>VLOOKUP($A90,'[1]Formated Data'!$A:$ZZ,MATCH(BD$1,'[1]Formated Data'!$1:$1,0),FALSE)</f>
        <v>#N/A</v>
      </c>
      <c r="BE90" s="6" t="e">
        <f>VLOOKUP($A90,'[1]Formated Data'!$A:$ZZ,MATCH(BE$1,'[1]Formated Data'!$1:$1,0),FALSE)</f>
        <v>#N/A</v>
      </c>
      <c r="BF90" s="6" t="e">
        <f>VLOOKUP($A90,'[1]Formated Data'!$A:$ZZ,MATCH(BF$1,'[1]Formated Data'!$1:$1,0),FALSE)</f>
        <v>#N/A</v>
      </c>
      <c r="BG90" s="6" t="e">
        <f>VLOOKUP($A90,'[1]Formated Data'!$A:$ZZ,MATCH(BG$1,'[1]Formated Data'!$1:$1,0),FALSE)</f>
        <v>#N/A</v>
      </c>
      <c r="BH90" s="6" t="e">
        <f>VLOOKUP($A90,'[1]Formated Data'!$A:$ZZ,MATCH(BH$1,'[1]Formated Data'!$1:$1,0),FALSE)</f>
        <v>#N/A</v>
      </c>
      <c r="BI90" s="6" t="e">
        <f>VLOOKUP($A90,'[1]Formated Data'!$A:$ZZ,MATCH(BI$1,'[1]Formated Data'!$1:$1,0),FALSE)</f>
        <v>#N/A</v>
      </c>
      <c r="BJ90" s="6" t="e">
        <f>VLOOKUP($A90,'[1]Formated Data'!$A:$ZZ,MATCH(BJ$1,'[1]Formated Data'!$1:$1,0),FALSE)</f>
        <v>#N/A</v>
      </c>
      <c r="BK90" s="6" t="e">
        <f>VLOOKUP($A90,'[1]Formated Data'!$A:$ZZ,MATCH(BK$1,'[1]Formated Data'!$1:$1,0),FALSE)</f>
        <v>#N/A</v>
      </c>
      <c r="BL90" s="6" t="e">
        <f>VLOOKUP($A90,'[1]Formated Data'!$A:$ZZ,MATCH(BL$1,'[1]Formated Data'!$1:$1,0),FALSE)</f>
        <v>#N/A</v>
      </c>
      <c r="BM90" s="6" t="e">
        <f>VLOOKUP($A90,'[1]Formated Data'!$A:$ZZ,MATCH(BM$1,'[1]Formated Data'!$1:$1,0),FALSE)</f>
        <v>#N/A</v>
      </c>
      <c r="BN90" s="6" t="e">
        <f>VLOOKUP($A90,'[1]Formated Data'!$A:$ZZ,MATCH(BN$1,'[1]Formated Data'!$1:$1,0),FALSE)</f>
        <v>#N/A</v>
      </c>
      <c r="BO90" s="6" t="e">
        <f>VLOOKUP($A90,'[1]Formated Data'!$A:$ZZ,MATCH(BO$1,'[1]Formated Data'!$1:$1,0),FALSE)</f>
        <v>#N/A</v>
      </c>
      <c r="BP90" s="6" t="e">
        <f>VLOOKUP($A90,'[1]Formated Data'!$A:$ZZ,MATCH(BP$1,'[1]Formated Data'!$1:$1,0),FALSE)</f>
        <v>#N/A</v>
      </c>
      <c r="BQ90" s="6" t="e">
        <f>VLOOKUP($A90,'[1]Formated Data'!$A:$ZZ,MATCH(BQ$1,'[1]Formated Data'!$1:$1,0),FALSE)</f>
        <v>#N/A</v>
      </c>
      <c r="BR90" s="6" t="e">
        <f>VLOOKUP($A90,'[1]Formated Data'!$A:$ZZ,MATCH(BR$1,'[1]Formated Data'!$1:$1,0),FALSE)</f>
        <v>#N/A</v>
      </c>
      <c r="BS90" s="6" t="e">
        <f>VLOOKUP($A90,'[1]Formated Data'!$A:$ZZ,MATCH(BS$1,'[1]Formated Data'!$1:$1,0),FALSE)</f>
        <v>#N/A</v>
      </c>
      <c r="BT90" s="6" t="e">
        <f>VLOOKUP($A90,'[1]Formated Data'!$A:$ZZ,MATCH(BT$1,'[1]Formated Data'!$1:$1,0),FALSE)</f>
        <v>#N/A</v>
      </c>
      <c r="BU90" s="6" t="e">
        <f>VLOOKUP($A90,'[1]Formated Data'!$A:$ZZ,MATCH(BU$1,'[1]Formated Data'!$1:$1,0),FALSE)</f>
        <v>#N/A</v>
      </c>
      <c r="BV90" s="6" t="e">
        <f>VLOOKUP($A90,'[1]Formated Data'!$A:$ZZ,MATCH(BV$1,'[1]Formated Data'!$1:$1,0),FALSE)</f>
        <v>#N/A</v>
      </c>
      <c r="BW90" s="6" t="e">
        <f>VLOOKUP($A90,'New Manager'!$A:$B,MATCH(Funds!BW$1,'New Manager'!$1:$1,0),FALSE)</f>
        <v>#N/A</v>
      </c>
      <c r="BX90" s="6">
        <f t="shared" si="18"/>
        <v>1.3599999999999999E-2</v>
      </c>
      <c r="BY90" s="6">
        <f t="shared" si="19"/>
        <v>1.1342999999999999E-2</v>
      </c>
      <c r="BZ90" s="6" t="e">
        <f>VLOOKUP($A90,Strategy3!$A:$Z,MATCH(Funds!BZ$1,Strategy3!$1:$1,0),FALSE)</f>
        <v>#N/A</v>
      </c>
    </row>
    <row r="91" spans="1:78" x14ac:dyDescent="0.25">
      <c r="A91" s="4">
        <f t="shared" si="20"/>
        <v>38960</v>
      </c>
      <c r="Y91" s="6">
        <f>VLOOKUP(A91,[2]Returns!$A:$B,2,FALSE)</f>
        <v>2.29E-2</v>
      </c>
      <c r="Z91" s="6">
        <f>VLOOKUP($A91,[2]Returns!$A:$J,9,FALSE)/100</f>
        <v>2.5099999999999997E-2</v>
      </c>
      <c r="AA91" s="6">
        <f>VLOOKUP($A91,Replications!$A:$K,MATCH(LEFT(AA$1,FIND(" ",AA$1)-1),Replications!$1:$1,0),FALSE)</f>
        <v>1.41E-2</v>
      </c>
      <c r="AB91" s="6">
        <f>VLOOKUP($A91,Replications!$A:$K,MATCH(LEFT(AB$1,FIND(" ",AB$1)-1),Replications!$1:$1,0),FALSE)</f>
        <v>3.9699999999999999E-2</v>
      </c>
      <c r="AC91" s="6">
        <f>VLOOKUP($A91,Replications!$A:$K,MATCH(LEFT(AC$1,FIND(" ",AC$1)-1),Replications!$1:$1,0),FALSE)</f>
        <v>1.49E-2</v>
      </c>
      <c r="AD91" s="6">
        <f>VLOOKUP($A91,Replications!$A:$K,MATCH(LEFT(AD$1,FIND(" ",AD$1)-1),Replications!$1:$1,0),FALSE)</f>
        <v>3.6223334561821696E-2</v>
      </c>
      <c r="AE91" s="6" t="str">
        <f>VLOOKUP($A91,Replications!$A:$K,MATCH(LEFT(AE$1,FIND(" ",AE$1)-1),Replications!$1:$1,0),FALSE)</f>
        <v/>
      </c>
      <c r="AF91" s="6" t="str">
        <f>VLOOKUP($A91,Replications!$A:$K,MATCH(LEFT(AF$1,FIND(" ",AF$1)-1),Replications!$1:$1,0),FALSE)</f>
        <v/>
      </c>
      <c r="AG91" s="6">
        <f>VLOOKUP($A91,Replications!$A:$K,MATCH(LEFT(AG$1,FIND(" ",AG$1)-1),Replications!$1:$1,0),FALSE)</f>
        <v>2.4799999999999999E-2</v>
      </c>
      <c r="AH91" s="6">
        <f>VLOOKUP($A91,Replications!$A:$K,MATCH(Funds!AH$1,Replications!$1:$1,0),FALSE)</f>
        <v>2.3900000000000001E-2</v>
      </c>
      <c r="AI91" s="6">
        <f>VLOOKUP($A91,Replications!$A:$K,MATCH(LEFT(AI$1,FIND(" ",AI$1)-1),Replications!$1:$1,0),FALSE)</f>
        <v>2.5944666912364339E-2</v>
      </c>
      <c r="AJ91" s="6">
        <f>VLOOKUP($A91,'Activist Funds'!$A:$Z,MATCH(LEFT(AJ$1,FIND(" ",AJ$1)-1),'Activist Funds'!$1:$1,0),FALSE)</f>
        <v>3.1199999153609999E-2</v>
      </c>
      <c r="AK91" s="6">
        <f>VLOOKUP($A91,'Activist Funds'!$A:$Z,MATCH(LEFT(AK$1,FIND(" ",AK$1)-1),'Activist Funds'!$1:$1,0),FALSE)</f>
        <v>2.5399999999999999E-2</v>
      </c>
      <c r="AL91" s="6">
        <f>VLOOKUP($A91,'Activist Funds'!$A:$Z,MATCH(LEFT(AL$1,FIND(" ",AL$1)-1),'Activist Funds'!$1:$1,0),FALSE)</f>
        <v>2.3900000000000001E-2</v>
      </c>
      <c r="AM91" s="6">
        <f>VLOOKUP($A91,'Activist Funds'!$A:$Z,MATCH(LEFT(AM$1,FIND(" ",AM$1)-1),'Activist Funds'!$1:$1,0),FALSE)</f>
        <v>3.7100000000000001E-2</v>
      </c>
      <c r="AN91" s="6">
        <f>VLOOKUP($A91,'Activist Funds'!$A:$Z,MATCH(LEFT(AN$1,FIND(" ",AN$1)-1),'Activist Funds'!$1:$1,0),FALSE)</f>
        <v>2.0299999999999999E-2</v>
      </c>
      <c r="AO91" s="6">
        <f>VLOOKUP($A91,'Activist Funds'!$A:$Z,MATCH(LEFT(AO$1,FIND(" ",AO$1)-1),'Activist Funds'!$1:$1,0),FALSE)</f>
        <v>3.6294E-2</v>
      </c>
      <c r="AP91" s="6">
        <f>VLOOKUP($A91,'Activist Funds'!$A:$Z,MATCH(LEFT(AP$1,FIND(" ",AP$1)-1),'Activist Funds'!$1:$1,0),FALSE)</f>
        <v>2.5600000000000001E-2</v>
      </c>
      <c r="AQ91" s="6">
        <f t="shared" si="11"/>
        <v>1.7099999153609997E-2</v>
      </c>
      <c r="AR91" s="6">
        <f t="shared" si="12"/>
        <v>-1.43E-2</v>
      </c>
      <c r="AS91" s="6">
        <f t="shared" si="13"/>
        <v>9.0000000000000011E-3</v>
      </c>
      <c r="AT91" s="6">
        <f t="shared" si="14"/>
        <v>8.7666543817830483E-4</v>
      </c>
      <c r="AU91" s="6" t="e">
        <f t="shared" si="15"/>
        <v>#VALUE!</v>
      </c>
      <c r="AV91" s="6" t="e">
        <f t="shared" si="16"/>
        <v>#VALUE!</v>
      </c>
      <c r="AW91" s="6">
        <f t="shared" si="16"/>
        <v>8.000000000000021E-4</v>
      </c>
      <c r="AX91" s="6" t="str">
        <f>VLOOKUP($A91,Replications!$A:$KK,MATCH(LEFT(AX$1,FIND(" ",AX$1)-1),Replications!$1:$1,0),FALSE)</f>
        <v>NA</v>
      </c>
      <c r="AY91" s="6" t="e">
        <f>VLOOKUP($A91,'New Manager'!$A:$Y,MATCH(Funds!AY$1,'New Manager'!$1:$1,0),FALSE)</f>
        <v>#N/A</v>
      </c>
      <c r="AZ91" s="6" t="e">
        <f t="shared" si="17"/>
        <v>#N/A</v>
      </c>
      <c r="BA91" s="6" t="e">
        <f>VLOOKUP($A91,'[1]Formated Data'!$A:$ZZ,MATCH(BA$1,'[1]Formated Data'!$1:$1,0),FALSE)</f>
        <v>#N/A</v>
      </c>
      <c r="BB91" s="6" t="e">
        <f>VLOOKUP($A91,'[1]Formated Data'!$A:$ZZ,MATCH(BB$1,'[1]Formated Data'!$1:$1,0),FALSE)</f>
        <v>#N/A</v>
      </c>
      <c r="BC91" s="6" t="e">
        <f>VLOOKUP($A91,'[1]Formated Data'!$A:$ZZ,MATCH(BC$1,'[1]Formated Data'!$1:$1,0),FALSE)</f>
        <v>#N/A</v>
      </c>
      <c r="BD91" s="6" t="e">
        <f>VLOOKUP($A91,'[1]Formated Data'!$A:$ZZ,MATCH(BD$1,'[1]Formated Data'!$1:$1,0),FALSE)</f>
        <v>#N/A</v>
      </c>
      <c r="BE91" s="6" t="e">
        <f>VLOOKUP($A91,'[1]Formated Data'!$A:$ZZ,MATCH(BE$1,'[1]Formated Data'!$1:$1,0),FALSE)</f>
        <v>#N/A</v>
      </c>
      <c r="BF91" s="6" t="e">
        <f>VLOOKUP($A91,'[1]Formated Data'!$A:$ZZ,MATCH(BF$1,'[1]Formated Data'!$1:$1,0),FALSE)</f>
        <v>#N/A</v>
      </c>
      <c r="BG91" s="6" t="e">
        <f>VLOOKUP($A91,'[1]Formated Data'!$A:$ZZ,MATCH(BG$1,'[1]Formated Data'!$1:$1,0),FALSE)</f>
        <v>#N/A</v>
      </c>
      <c r="BH91" s="6" t="e">
        <f>VLOOKUP($A91,'[1]Formated Data'!$A:$ZZ,MATCH(BH$1,'[1]Formated Data'!$1:$1,0),FALSE)</f>
        <v>#N/A</v>
      </c>
      <c r="BI91" s="6" t="e">
        <f>VLOOKUP($A91,'[1]Formated Data'!$A:$ZZ,MATCH(BI$1,'[1]Formated Data'!$1:$1,0),FALSE)</f>
        <v>#N/A</v>
      </c>
      <c r="BJ91" s="6" t="e">
        <f>VLOOKUP($A91,'[1]Formated Data'!$A:$ZZ,MATCH(BJ$1,'[1]Formated Data'!$1:$1,0),FALSE)</f>
        <v>#N/A</v>
      </c>
      <c r="BK91" s="6" t="e">
        <f>VLOOKUP($A91,'[1]Formated Data'!$A:$ZZ,MATCH(BK$1,'[1]Formated Data'!$1:$1,0),FALSE)</f>
        <v>#N/A</v>
      </c>
      <c r="BL91" s="6" t="e">
        <f>VLOOKUP($A91,'[1]Formated Data'!$A:$ZZ,MATCH(BL$1,'[1]Formated Data'!$1:$1,0),FALSE)</f>
        <v>#N/A</v>
      </c>
      <c r="BM91" s="6" t="e">
        <f>VLOOKUP($A91,'[1]Formated Data'!$A:$ZZ,MATCH(BM$1,'[1]Formated Data'!$1:$1,0),FALSE)</f>
        <v>#N/A</v>
      </c>
      <c r="BN91" s="6" t="e">
        <f>VLOOKUP($A91,'[1]Formated Data'!$A:$ZZ,MATCH(BN$1,'[1]Formated Data'!$1:$1,0),FALSE)</f>
        <v>#N/A</v>
      </c>
      <c r="BO91" s="6" t="e">
        <f>VLOOKUP($A91,'[1]Formated Data'!$A:$ZZ,MATCH(BO$1,'[1]Formated Data'!$1:$1,0),FALSE)</f>
        <v>#N/A</v>
      </c>
      <c r="BP91" s="6" t="e">
        <f>VLOOKUP($A91,'[1]Formated Data'!$A:$ZZ,MATCH(BP$1,'[1]Formated Data'!$1:$1,0),FALSE)</f>
        <v>#N/A</v>
      </c>
      <c r="BQ91" s="6" t="e">
        <f>VLOOKUP($A91,'[1]Formated Data'!$A:$ZZ,MATCH(BQ$1,'[1]Formated Data'!$1:$1,0),FALSE)</f>
        <v>#N/A</v>
      </c>
      <c r="BR91" s="6" t="e">
        <f>VLOOKUP($A91,'[1]Formated Data'!$A:$ZZ,MATCH(BR$1,'[1]Formated Data'!$1:$1,0),FALSE)</f>
        <v>#N/A</v>
      </c>
      <c r="BS91" s="6" t="e">
        <f>VLOOKUP($A91,'[1]Formated Data'!$A:$ZZ,MATCH(BS$1,'[1]Formated Data'!$1:$1,0),FALSE)</f>
        <v>#N/A</v>
      </c>
      <c r="BT91" s="6" t="e">
        <f>VLOOKUP($A91,'[1]Formated Data'!$A:$ZZ,MATCH(BT$1,'[1]Formated Data'!$1:$1,0),FALSE)</f>
        <v>#N/A</v>
      </c>
      <c r="BU91" s="6" t="e">
        <f>VLOOKUP($A91,'[1]Formated Data'!$A:$ZZ,MATCH(BU$1,'[1]Formated Data'!$1:$1,0),FALSE)</f>
        <v>#N/A</v>
      </c>
      <c r="BV91" s="6" t="e">
        <f>VLOOKUP($A91,'[1]Formated Data'!$A:$ZZ,MATCH(BV$1,'[1]Formated Data'!$1:$1,0),FALSE)</f>
        <v>#N/A</v>
      </c>
      <c r="BW91" s="6" t="e">
        <f>VLOOKUP($A91,'New Manager'!$A:$B,MATCH(Funds!BW$1,'New Manager'!$1:$1,0),FALSE)</f>
        <v>#N/A</v>
      </c>
      <c r="BX91" s="6">
        <f t="shared" si="18"/>
        <v>2.4799999999999999E-2</v>
      </c>
      <c r="BY91" s="6">
        <f t="shared" si="19"/>
        <v>2.9621999999999999E-2</v>
      </c>
      <c r="BZ91" s="6" t="e">
        <f>VLOOKUP($A91,Strategy3!$A:$Z,MATCH(Funds!BZ$1,Strategy3!$1:$1,0),FALSE)</f>
        <v>#N/A</v>
      </c>
    </row>
    <row r="92" spans="1:78" x14ac:dyDescent="0.25">
      <c r="A92" s="4">
        <f t="shared" si="20"/>
        <v>38929</v>
      </c>
      <c r="Y92" s="6">
        <f>VLOOKUP(A92,[2]Returns!$A:$B,2,FALSE)</f>
        <v>1.1399999999999999E-2</v>
      </c>
      <c r="Z92" s="6">
        <f>VLOOKUP($A92,[2]Returns!$A:$J,9,FALSE)/100</f>
        <v>1.09E-2</v>
      </c>
      <c r="AA92" s="6">
        <f>VLOOKUP($A92,Replications!$A:$K,MATCH(LEFT(AA$1,FIND(" ",AA$1)-1),Replications!$1:$1,0),FALSE)</f>
        <v>-8.0999999999999996E-3</v>
      </c>
      <c r="AB92" s="6">
        <f>VLOOKUP($A92,Replications!$A:$K,MATCH(LEFT(AB$1,FIND(" ",AB$1)-1),Replications!$1:$1,0),FALSE)</f>
        <v>-3.8899999999999997E-2</v>
      </c>
      <c r="AC92" s="6">
        <f>VLOOKUP($A92,Replications!$A:$K,MATCH(LEFT(AC$1,FIND(" ",AC$1)-1),Replications!$1:$1,0),FALSE)</f>
        <v>1.6299999999999999E-2</v>
      </c>
      <c r="AD92" s="6">
        <f>VLOOKUP($A92,Replications!$A:$K,MATCH(LEFT(AD$1,FIND(" ",AD$1)-1),Replications!$1:$1,0),FALSE)</f>
        <v>-8.7359367540846833E-3</v>
      </c>
      <c r="AE92" s="6" t="str">
        <f>VLOOKUP($A92,Replications!$A:$K,MATCH(LEFT(AE$1,FIND(" ",AE$1)-1),Replications!$1:$1,0),FALSE)</f>
        <v/>
      </c>
      <c r="AF92" s="6" t="str">
        <f>VLOOKUP($A92,Replications!$A:$K,MATCH(LEFT(AF$1,FIND(" ",AF$1)-1),Replications!$1:$1,0),FALSE)</f>
        <v/>
      </c>
      <c r="AG92" s="6">
        <f>VLOOKUP($A92,Replications!$A:$K,MATCH(LEFT(AG$1,FIND(" ",AG$1)-1),Replications!$1:$1,0),FALSE)</f>
        <v>1.32E-2</v>
      </c>
      <c r="AH92" s="6">
        <f>VLOOKUP($A92,Replications!$A:$K,MATCH(Funds!AH$1,Replications!$1:$1,0),FALSE)</f>
        <v>6.1000000000000004E-3</v>
      </c>
      <c r="AI92" s="6">
        <f>VLOOKUP($A92,Replications!$A:$K,MATCH(LEFT(AI$1,FIND(" ",AI$1)-1),Replications!$1:$1,0),FALSE)</f>
        <v>-5.2471873508169375E-3</v>
      </c>
      <c r="AJ92" s="6">
        <f>VLOOKUP($A92,'Activist Funds'!$A:$Z,MATCH(LEFT(AJ$1,FIND(" ",AJ$1)-1),'Activist Funds'!$1:$1,0),FALSE)</f>
        <v>-7.6000001281500001E-3</v>
      </c>
      <c r="AK92" s="6">
        <f>VLOOKUP($A92,'Activist Funds'!$A:$Z,MATCH(LEFT(AK$1,FIND(" ",AK$1)-1),'Activist Funds'!$1:$1,0),FALSE)</f>
        <v>2.2200000000000001E-2</v>
      </c>
      <c r="AL92" s="6">
        <f>VLOOKUP($A92,'Activist Funds'!$A:$Z,MATCH(LEFT(AL$1,FIND(" ",AL$1)-1),'Activist Funds'!$1:$1,0),FALSE)</f>
        <v>1.54E-2</v>
      </c>
      <c r="AM92" s="6">
        <f>VLOOKUP($A92,'Activist Funds'!$A:$Z,MATCH(LEFT(AM$1,FIND(" ",AM$1)-1),'Activist Funds'!$1:$1,0),FALSE)</f>
        <v>3.7499999999999999E-2</v>
      </c>
      <c r="AN92" s="6">
        <f>VLOOKUP($A92,'Activist Funds'!$A:$Z,MATCH(LEFT(AN$1,FIND(" ",AN$1)-1),'Activist Funds'!$1:$1,0),FALSE)</f>
        <v>-3.8E-3</v>
      </c>
      <c r="AO92" s="6">
        <f>VLOOKUP($A92,'Activist Funds'!$A:$Z,MATCH(LEFT(AO$1,FIND(" ",AO$1)-1),'Activist Funds'!$1:$1,0),FALSE)</f>
        <v>-1.1310000000000001E-3</v>
      </c>
      <c r="AP92" s="6">
        <f>VLOOKUP($A92,'Activist Funds'!$A:$Z,MATCH(LEFT(AP$1,FIND(" ",AP$1)-1),'Activist Funds'!$1:$1,0),FALSE)</f>
        <v>4.7999999999999996E-3</v>
      </c>
      <c r="AQ92" s="6">
        <f t="shared" si="11"/>
        <v>4.9999987184999942E-4</v>
      </c>
      <c r="AR92" s="6">
        <f t="shared" si="12"/>
        <v>6.1100000000000002E-2</v>
      </c>
      <c r="AS92" s="6">
        <f t="shared" si="13"/>
        <v>-8.9999999999999802E-4</v>
      </c>
      <c r="AT92" s="6">
        <f t="shared" si="14"/>
        <v>4.6235936754084682E-2</v>
      </c>
      <c r="AU92" s="6" t="e">
        <f t="shared" si="15"/>
        <v>#VALUE!</v>
      </c>
      <c r="AV92" s="6" t="e">
        <f t="shared" si="16"/>
        <v>#VALUE!</v>
      </c>
      <c r="AW92" s="6">
        <f t="shared" si="16"/>
        <v>-8.4000000000000012E-3</v>
      </c>
      <c r="AX92" s="6" t="str">
        <f>VLOOKUP($A92,Replications!$A:$KK,MATCH(LEFT(AX$1,FIND(" ",AX$1)-1),Replications!$1:$1,0),FALSE)</f>
        <v>NA</v>
      </c>
      <c r="AY92" s="6" t="e">
        <f>VLOOKUP($A92,'New Manager'!$A:$Y,MATCH(Funds!AY$1,'New Manager'!$1:$1,0),FALSE)</f>
        <v>#N/A</v>
      </c>
      <c r="AZ92" s="6" t="e">
        <f t="shared" si="17"/>
        <v>#N/A</v>
      </c>
      <c r="BA92" s="6" t="e">
        <f>VLOOKUP($A92,'[1]Formated Data'!$A:$ZZ,MATCH(BA$1,'[1]Formated Data'!$1:$1,0),FALSE)</f>
        <v>#N/A</v>
      </c>
      <c r="BB92" s="6" t="e">
        <f>VLOOKUP($A92,'[1]Formated Data'!$A:$ZZ,MATCH(BB$1,'[1]Formated Data'!$1:$1,0),FALSE)</f>
        <v>#N/A</v>
      </c>
      <c r="BC92" s="6" t="e">
        <f>VLOOKUP($A92,'[1]Formated Data'!$A:$ZZ,MATCH(BC$1,'[1]Formated Data'!$1:$1,0),FALSE)</f>
        <v>#N/A</v>
      </c>
      <c r="BD92" s="6" t="e">
        <f>VLOOKUP($A92,'[1]Formated Data'!$A:$ZZ,MATCH(BD$1,'[1]Formated Data'!$1:$1,0),FALSE)</f>
        <v>#N/A</v>
      </c>
      <c r="BE92" s="6" t="e">
        <f>VLOOKUP($A92,'[1]Formated Data'!$A:$ZZ,MATCH(BE$1,'[1]Formated Data'!$1:$1,0),FALSE)</f>
        <v>#N/A</v>
      </c>
      <c r="BF92" s="6" t="e">
        <f>VLOOKUP($A92,'[1]Formated Data'!$A:$ZZ,MATCH(BF$1,'[1]Formated Data'!$1:$1,0),FALSE)</f>
        <v>#N/A</v>
      </c>
      <c r="BG92" s="6" t="e">
        <f>VLOOKUP($A92,'[1]Formated Data'!$A:$ZZ,MATCH(BG$1,'[1]Formated Data'!$1:$1,0),FALSE)</f>
        <v>#N/A</v>
      </c>
      <c r="BH92" s="6" t="e">
        <f>VLOOKUP($A92,'[1]Formated Data'!$A:$ZZ,MATCH(BH$1,'[1]Formated Data'!$1:$1,0),FALSE)</f>
        <v>#N/A</v>
      </c>
      <c r="BI92" s="6" t="e">
        <f>VLOOKUP($A92,'[1]Formated Data'!$A:$ZZ,MATCH(BI$1,'[1]Formated Data'!$1:$1,0),FALSE)</f>
        <v>#N/A</v>
      </c>
      <c r="BJ92" s="6" t="e">
        <f>VLOOKUP($A92,'[1]Formated Data'!$A:$ZZ,MATCH(BJ$1,'[1]Formated Data'!$1:$1,0),FALSE)</f>
        <v>#N/A</v>
      </c>
      <c r="BK92" s="6" t="e">
        <f>VLOOKUP($A92,'[1]Formated Data'!$A:$ZZ,MATCH(BK$1,'[1]Formated Data'!$1:$1,0),FALSE)</f>
        <v>#N/A</v>
      </c>
      <c r="BL92" s="6" t="e">
        <f>VLOOKUP($A92,'[1]Formated Data'!$A:$ZZ,MATCH(BL$1,'[1]Formated Data'!$1:$1,0),FALSE)</f>
        <v>#N/A</v>
      </c>
      <c r="BM92" s="6" t="e">
        <f>VLOOKUP($A92,'[1]Formated Data'!$A:$ZZ,MATCH(BM$1,'[1]Formated Data'!$1:$1,0),FALSE)</f>
        <v>#N/A</v>
      </c>
      <c r="BN92" s="6" t="e">
        <f>VLOOKUP($A92,'[1]Formated Data'!$A:$ZZ,MATCH(BN$1,'[1]Formated Data'!$1:$1,0),FALSE)</f>
        <v>#N/A</v>
      </c>
      <c r="BO92" s="6" t="e">
        <f>VLOOKUP($A92,'[1]Formated Data'!$A:$ZZ,MATCH(BO$1,'[1]Formated Data'!$1:$1,0),FALSE)</f>
        <v>#N/A</v>
      </c>
      <c r="BP92" s="6" t="e">
        <f>VLOOKUP($A92,'[1]Formated Data'!$A:$ZZ,MATCH(BP$1,'[1]Formated Data'!$1:$1,0),FALSE)</f>
        <v>#N/A</v>
      </c>
      <c r="BQ92" s="6" t="e">
        <f>VLOOKUP($A92,'[1]Formated Data'!$A:$ZZ,MATCH(BQ$1,'[1]Formated Data'!$1:$1,0),FALSE)</f>
        <v>#N/A</v>
      </c>
      <c r="BR92" s="6" t="e">
        <f>VLOOKUP($A92,'[1]Formated Data'!$A:$ZZ,MATCH(BR$1,'[1]Formated Data'!$1:$1,0),FALSE)</f>
        <v>#N/A</v>
      </c>
      <c r="BS92" s="6" t="e">
        <f>VLOOKUP($A92,'[1]Formated Data'!$A:$ZZ,MATCH(BS$1,'[1]Formated Data'!$1:$1,0),FALSE)</f>
        <v>#N/A</v>
      </c>
      <c r="BT92" s="6" t="e">
        <f>VLOOKUP($A92,'[1]Formated Data'!$A:$ZZ,MATCH(BT$1,'[1]Formated Data'!$1:$1,0),FALSE)</f>
        <v>#N/A</v>
      </c>
      <c r="BU92" s="6" t="e">
        <f>VLOOKUP($A92,'[1]Formated Data'!$A:$ZZ,MATCH(BU$1,'[1]Formated Data'!$1:$1,0),FALSE)</f>
        <v>#N/A</v>
      </c>
      <c r="BV92" s="6" t="e">
        <f>VLOOKUP($A92,'[1]Formated Data'!$A:$ZZ,MATCH(BV$1,'[1]Formated Data'!$1:$1,0),FALSE)</f>
        <v>#N/A</v>
      </c>
      <c r="BW92" s="6" t="e">
        <f>VLOOKUP($A92,'New Manager'!$A:$B,MATCH(Funds!BW$1,'New Manager'!$1:$1,0),FALSE)</f>
        <v>#N/A</v>
      </c>
      <c r="BX92" s="6">
        <f t="shared" si="18"/>
        <v>1.32E-2</v>
      </c>
      <c r="BY92" s="6">
        <f t="shared" si="19"/>
        <v>-3.1550000000000003E-4</v>
      </c>
      <c r="BZ92" s="6" t="e">
        <f>VLOOKUP($A92,Strategy3!$A:$Z,MATCH(Funds!BZ$1,Strategy3!$1:$1,0),FALSE)</f>
        <v>#N/A</v>
      </c>
    </row>
    <row r="93" spans="1:78" x14ac:dyDescent="0.25">
      <c r="A93" s="4">
        <f t="shared" si="20"/>
        <v>38898</v>
      </c>
      <c r="Y93" s="6">
        <f>VLOOKUP(A93,[2]Returns!$A:$B,2,FALSE)</f>
        <v>2.5999999999999999E-3</v>
      </c>
      <c r="Z93" s="6">
        <f>VLOOKUP($A93,[2]Returns!$A:$J,9,FALSE)/100</f>
        <v>3.5999999999999999E-3</v>
      </c>
      <c r="AA93" s="6">
        <f>VLOOKUP($A93,Replications!$A:$K,MATCH(LEFT(AA$1,FIND(" ",AA$1)-1),Replications!$1:$1,0),FALSE)</f>
        <v>1.9599999999999999E-2</v>
      </c>
      <c r="AB93" s="6">
        <f>VLOOKUP($A93,Replications!$A:$K,MATCH(LEFT(AB$1,FIND(" ",AB$1)-1),Replications!$1:$1,0),FALSE)</f>
        <v>3.7000000000000002E-3</v>
      </c>
      <c r="AC93" s="6">
        <f>VLOOKUP($A93,Replications!$A:$K,MATCH(LEFT(AC$1,FIND(" ",AC$1)-1),Replications!$1:$1,0),FALSE)</f>
        <v>-1.89E-2</v>
      </c>
      <c r="AD93" s="6">
        <f>VLOOKUP($A93,Replications!$A:$K,MATCH(LEFT(AD$1,FIND(" ",AD$1)-1),Replications!$1:$1,0),FALSE)</f>
        <v>-2.4531609614371064E-3</v>
      </c>
      <c r="AE93" s="6" t="str">
        <f>VLOOKUP($A93,Replications!$A:$K,MATCH(LEFT(AE$1,FIND(" ",AE$1)-1),Replications!$1:$1,0),FALSE)</f>
        <v/>
      </c>
      <c r="AF93" s="6" t="str">
        <f>VLOOKUP($A93,Replications!$A:$K,MATCH(LEFT(AF$1,FIND(" ",AF$1)-1),Replications!$1:$1,0),FALSE)</f>
        <v/>
      </c>
      <c r="AG93" s="6">
        <f>VLOOKUP($A93,Replications!$A:$K,MATCH(LEFT(AG$1,FIND(" ",AG$1)-1),Replications!$1:$1,0),FALSE)</f>
        <v>-4.0000000000000001E-3</v>
      </c>
      <c r="AH93" s="6">
        <f>VLOOKUP($A93,Replications!$A:$K,MATCH(Funds!AH$1,Replications!$1:$1,0),FALSE)</f>
        <v>1.4E-3</v>
      </c>
      <c r="AI93" s="6">
        <f>VLOOKUP($A93,Replications!$A:$K,MATCH(LEFT(AI$1,FIND(" ",AI$1)-1),Replications!$1:$1,0),FALSE)</f>
        <v>-4.1063219228742109E-4</v>
      </c>
      <c r="AJ93" s="6">
        <f>VLOOKUP($A93,'Activist Funds'!$A:$Z,MATCH(LEFT(AJ$1,FIND(" ",AJ$1)-1),'Activist Funds'!$1:$1,0),FALSE)</f>
        <v>1.279999967664E-2</v>
      </c>
      <c r="AK93" s="6">
        <f>VLOOKUP($A93,'Activist Funds'!$A:$Z,MATCH(LEFT(AK$1,FIND(" ",AK$1)-1),'Activist Funds'!$1:$1,0),FALSE)</f>
        <v>-7.1000000000000004E-3</v>
      </c>
      <c r="AL93" s="6">
        <f>VLOOKUP($A93,'Activist Funds'!$A:$Z,MATCH(LEFT(AL$1,FIND(" ",AL$1)-1),'Activist Funds'!$1:$1,0),FALSE)</f>
        <v>-2.24E-2</v>
      </c>
      <c r="AM93" s="6">
        <f>VLOOKUP($A93,'Activist Funds'!$A:$Z,MATCH(LEFT(AM$1,FIND(" ",AM$1)-1),'Activist Funds'!$1:$1,0),FALSE)</f>
        <v>3.3799999999999997E-2</v>
      </c>
      <c r="AN93" s="6">
        <f>VLOOKUP($A93,'Activist Funds'!$A:$Z,MATCH(LEFT(AN$1,FIND(" ",AN$1)-1),'Activist Funds'!$1:$1,0),FALSE)</f>
        <v>-2.8E-3</v>
      </c>
      <c r="AO93" s="6">
        <f>VLOOKUP($A93,'Activist Funds'!$A:$Z,MATCH(LEFT(AO$1,FIND(" ",AO$1)-1),'Activist Funds'!$1:$1,0),FALSE)</f>
        <v>-1.0425E-2</v>
      </c>
      <c r="AP93" s="6">
        <f>VLOOKUP($A93,'Activist Funds'!$A:$Z,MATCH(LEFT(AP$1,FIND(" ",AP$1)-1),'Activist Funds'!$1:$1,0),FALSE)</f>
        <v>-2.8999999999999998E-3</v>
      </c>
      <c r="AQ93" s="6">
        <f t="shared" si="11"/>
        <v>-6.800000323359999E-3</v>
      </c>
      <c r="AR93" s="6">
        <f t="shared" si="12"/>
        <v>-1.0800000000000001E-2</v>
      </c>
      <c r="AS93" s="6">
        <f t="shared" si="13"/>
        <v>-3.4999999999999996E-3</v>
      </c>
      <c r="AT93" s="6">
        <f t="shared" si="14"/>
        <v>3.6253160961437103E-2</v>
      </c>
      <c r="AU93" s="6" t="e">
        <f t="shared" si="15"/>
        <v>#VALUE!</v>
      </c>
      <c r="AV93" s="6" t="e">
        <f t="shared" si="16"/>
        <v>#VALUE!</v>
      </c>
      <c r="AW93" s="6">
        <f t="shared" si="16"/>
        <v>1.1000000000000003E-3</v>
      </c>
      <c r="AX93" s="6" t="str">
        <f>VLOOKUP($A93,Replications!$A:$KK,MATCH(LEFT(AX$1,FIND(" ",AX$1)-1),Replications!$1:$1,0),FALSE)</f>
        <v>NA</v>
      </c>
      <c r="AY93" s="6" t="e">
        <f>VLOOKUP($A93,'New Manager'!$A:$Y,MATCH(Funds!AY$1,'New Manager'!$1:$1,0),FALSE)</f>
        <v>#N/A</v>
      </c>
      <c r="AZ93" s="6" t="e">
        <f t="shared" si="17"/>
        <v>#N/A</v>
      </c>
      <c r="BA93" s="6" t="e">
        <f>VLOOKUP($A93,'[1]Formated Data'!$A:$ZZ,MATCH(BA$1,'[1]Formated Data'!$1:$1,0),FALSE)</f>
        <v>#N/A</v>
      </c>
      <c r="BB93" s="6" t="e">
        <f>VLOOKUP($A93,'[1]Formated Data'!$A:$ZZ,MATCH(BB$1,'[1]Formated Data'!$1:$1,0),FALSE)</f>
        <v>#N/A</v>
      </c>
      <c r="BC93" s="6" t="e">
        <f>VLOOKUP($A93,'[1]Formated Data'!$A:$ZZ,MATCH(BC$1,'[1]Formated Data'!$1:$1,0),FALSE)</f>
        <v>#N/A</v>
      </c>
      <c r="BD93" s="6" t="e">
        <f>VLOOKUP($A93,'[1]Formated Data'!$A:$ZZ,MATCH(BD$1,'[1]Formated Data'!$1:$1,0),FALSE)</f>
        <v>#N/A</v>
      </c>
      <c r="BE93" s="6" t="e">
        <f>VLOOKUP($A93,'[1]Formated Data'!$A:$ZZ,MATCH(BE$1,'[1]Formated Data'!$1:$1,0),FALSE)</f>
        <v>#N/A</v>
      </c>
      <c r="BF93" s="6" t="e">
        <f>VLOOKUP($A93,'[1]Formated Data'!$A:$ZZ,MATCH(BF$1,'[1]Formated Data'!$1:$1,0),FALSE)</f>
        <v>#N/A</v>
      </c>
      <c r="BG93" s="6" t="e">
        <f>VLOOKUP($A93,'[1]Formated Data'!$A:$ZZ,MATCH(BG$1,'[1]Formated Data'!$1:$1,0),FALSE)</f>
        <v>#N/A</v>
      </c>
      <c r="BH93" s="6" t="e">
        <f>VLOOKUP($A93,'[1]Formated Data'!$A:$ZZ,MATCH(BH$1,'[1]Formated Data'!$1:$1,0),FALSE)</f>
        <v>#N/A</v>
      </c>
      <c r="BI93" s="6" t="e">
        <f>VLOOKUP($A93,'[1]Formated Data'!$A:$ZZ,MATCH(BI$1,'[1]Formated Data'!$1:$1,0),FALSE)</f>
        <v>#N/A</v>
      </c>
      <c r="BJ93" s="6" t="e">
        <f>VLOOKUP($A93,'[1]Formated Data'!$A:$ZZ,MATCH(BJ$1,'[1]Formated Data'!$1:$1,0),FALSE)</f>
        <v>#N/A</v>
      </c>
      <c r="BK93" s="6" t="e">
        <f>VLOOKUP($A93,'[1]Formated Data'!$A:$ZZ,MATCH(BK$1,'[1]Formated Data'!$1:$1,0),FALSE)</f>
        <v>#N/A</v>
      </c>
      <c r="BL93" s="6" t="e">
        <f>VLOOKUP($A93,'[1]Formated Data'!$A:$ZZ,MATCH(BL$1,'[1]Formated Data'!$1:$1,0),FALSE)</f>
        <v>#N/A</v>
      </c>
      <c r="BM93" s="6" t="e">
        <f>VLOOKUP($A93,'[1]Formated Data'!$A:$ZZ,MATCH(BM$1,'[1]Formated Data'!$1:$1,0),FALSE)</f>
        <v>#N/A</v>
      </c>
      <c r="BN93" s="6" t="e">
        <f>VLOOKUP($A93,'[1]Formated Data'!$A:$ZZ,MATCH(BN$1,'[1]Formated Data'!$1:$1,0),FALSE)</f>
        <v>#N/A</v>
      </c>
      <c r="BO93" s="6" t="e">
        <f>VLOOKUP($A93,'[1]Formated Data'!$A:$ZZ,MATCH(BO$1,'[1]Formated Data'!$1:$1,0),FALSE)</f>
        <v>#N/A</v>
      </c>
      <c r="BP93" s="6" t="e">
        <f>VLOOKUP($A93,'[1]Formated Data'!$A:$ZZ,MATCH(BP$1,'[1]Formated Data'!$1:$1,0),FALSE)</f>
        <v>#N/A</v>
      </c>
      <c r="BQ93" s="6" t="e">
        <f>VLOOKUP($A93,'[1]Formated Data'!$A:$ZZ,MATCH(BQ$1,'[1]Formated Data'!$1:$1,0),FALSE)</f>
        <v>#N/A</v>
      </c>
      <c r="BR93" s="6" t="e">
        <f>VLOOKUP($A93,'[1]Formated Data'!$A:$ZZ,MATCH(BR$1,'[1]Formated Data'!$1:$1,0),FALSE)</f>
        <v>#N/A</v>
      </c>
      <c r="BS93" s="6" t="e">
        <f>VLOOKUP($A93,'[1]Formated Data'!$A:$ZZ,MATCH(BS$1,'[1]Formated Data'!$1:$1,0),FALSE)</f>
        <v>#N/A</v>
      </c>
      <c r="BT93" s="6" t="e">
        <f>VLOOKUP($A93,'[1]Formated Data'!$A:$ZZ,MATCH(BT$1,'[1]Formated Data'!$1:$1,0),FALSE)</f>
        <v>#N/A</v>
      </c>
      <c r="BU93" s="6" t="e">
        <f>VLOOKUP($A93,'[1]Formated Data'!$A:$ZZ,MATCH(BU$1,'[1]Formated Data'!$1:$1,0),FALSE)</f>
        <v>#N/A</v>
      </c>
      <c r="BV93" s="6" t="e">
        <f>VLOOKUP($A93,'[1]Formated Data'!$A:$ZZ,MATCH(BV$1,'[1]Formated Data'!$1:$1,0),FALSE)</f>
        <v>#N/A</v>
      </c>
      <c r="BW93" s="6" t="e">
        <f>VLOOKUP($A93,'New Manager'!$A:$B,MATCH(Funds!BW$1,'New Manager'!$1:$1,0),FALSE)</f>
        <v>#N/A</v>
      </c>
      <c r="BX93" s="6">
        <f t="shared" si="18"/>
        <v>-4.0000000000000001E-3</v>
      </c>
      <c r="BY93" s="6">
        <f t="shared" si="19"/>
        <v>-6.6375000000000002E-3</v>
      </c>
      <c r="BZ93" s="6" t="e">
        <f>VLOOKUP($A93,Strategy3!$A:$Z,MATCH(Funds!BZ$1,Strategy3!$1:$1,0),FALSE)</f>
        <v>#N/A</v>
      </c>
    </row>
    <row r="94" spans="1:78" x14ac:dyDescent="0.25">
      <c r="A94" s="4">
        <f t="shared" si="20"/>
        <v>38868</v>
      </c>
      <c r="Y94" s="6">
        <f>VLOOKUP(A94,[2]Returns!$A:$B,2,FALSE)</f>
        <v>-2.0400000000000001E-2</v>
      </c>
      <c r="Z94" s="6">
        <f>VLOOKUP($A94,[2]Returns!$A:$J,9,FALSE)/100</f>
        <v>-1.7500000000000002E-2</v>
      </c>
      <c r="AA94" s="6">
        <f>VLOOKUP($A94,Replications!$A:$K,MATCH(LEFT(AA$1,FIND(" ",AA$1)-1),Replications!$1:$1,0),FALSE)</f>
        <v>-2.12E-2</v>
      </c>
      <c r="AB94" s="6">
        <f>VLOOKUP($A94,Replications!$A:$K,MATCH(LEFT(AB$1,FIND(" ",AB$1)-1),Replications!$1:$1,0),FALSE)</f>
        <v>2.6800000000000001E-2</v>
      </c>
      <c r="AC94" s="6">
        <f>VLOOKUP($A94,Replications!$A:$K,MATCH(LEFT(AC$1,FIND(" ",AC$1)-1),Replications!$1:$1,0),FALSE)</f>
        <v>-4.1599999999999998E-2</v>
      </c>
      <c r="AD94" s="6" t="str">
        <f>VLOOKUP($A94,Replications!$A:$K,MATCH(LEFT(AD$1,FIND(" ",AD$1)-1),Replications!$1:$1,0),FALSE)</f>
        <v/>
      </c>
      <c r="AE94" s="6" t="str">
        <f>VLOOKUP($A94,Replications!$A:$K,MATCH(LEFT(AE$1,FIND(" ",AE$1)-1),Replications!$1:$1,0),FALSE)</f>
        <v/>
      </c>
      <c r="AF94" s="6" t="str">
        <f>VLOOKUP($A94,Replications!$A:$K,MATCH(LEFT(AF$1,FIND(" ",AF$1)-1),Replications!$1:$1,0),FALSE)</f>
        <v/>
      </c>
      <c r="AG94" s="6">
        <f>VLOOKUP($A94,Replications!$A:$K,MATCH(LEFT(AG$1,FIND(" ",AG$1)-1),Replications!$1:$1,0),FALSE)</f>
        <v>-5.5899999999999998E-2</v>
      </c>
      <c r="AH94" s="6">
        <f>VLOOKUP($A94,Replications!$A:$K,MATCH(Funds!AH$1,Replications!$1:$1,0),FALSE)</f>
        <v>-2.8799999999999999E-2</v>
      </c>
      <c r="AI94" s="6">
        <f>VLOOKUP($A94,Replications!$A:$K,MATCH(LEFT(AI$1,FIND(" ",AI$1)-1),Replications!$1:$1,0),FALSE)</f>
        <v>-2.2974999999999999E-2</v>
      </c>
      <c r="AJ94" s="6">
        <f>VLOOKUP($A94,'Activist Funds'!$A:$Z,MATCH(LEFT(AJ$1,FIND(" ",AJ$1)-1),'Activist Funds'!$1:$1,0),FALSE)</f>
        <v>-8.1000002101100001E-3</v>
      </c>
      <c r="AK94" s="6">
        <f>VLOOKUP($A94,'Activist Funds'!$A:$Z,MATCH(LEFT(AK$1,FIND(" ",AK$1)-1),'Activist Funds'!$1:$1,0),FALSE)</f>
        <v>-1.9300000000000001E-2</v>
      </c>
      <c r="AL94" s="6">
        <f>VLOOKUP($A94,'Activist Funds'!$A:$Z,MATCH(LEFT(AL$1,FIND(" ",AL$1)-1),'Activist Funds'!$1:$1,0),FALSE)</f>
        <v>-4.7100000000000003E-2</v>
      </c>
      <c r="AM94" s="6">
        <f>VLOOKUP($A94,'Activist Funds'!$A:$Z,MATCH(LEFT(AM$1,FIND(" ",AM$1)-1),'Activist Funds'!$1:$1,0),FALSE)</f>
        <v>-9.1800000000000007E-2</v>
      </c>
      <c r="AN94" s="6">
        <f>VLOOKUP($A94,'Activist Funds'!$A:$Z,MATCH(LEFT(AN$1,FIND(" ",AN$1)-1),'Activist Funds'!$1:$1,0),FALSE)</f>
        <v>5.7999999999999996E-3</v>
      </c>
      <c r="AO94" s="6">
        <f>VLOOKUP($A94,'Activist Funds'!$A:$Z,MATCH(LEFT(AO$1,FIND(" ",AO$1)-1),'Activist Funds'!$1:$1,0),FALSE)</f>
        <v>-1.8533999999999998E-2</v>
      </c>
      <c r="AP94" s="6">
        <f>VLOOKUP($A94,'Activist Funds'!$A:$Z,MATCH(LEFT(AP$1,FIND(" ",AP$1)-1),'Activist Funds'!$1:$1,0),FALSE)</f>
        <v>-1.67E-2</v>
      </c>
      <c r="AQ94" s="6">
        <f t="shared" si="11"/>
        <v>1.309999978989E-2</v>
      </c>
      <c r="AR94" s="6">
        <f t="shared" si="12"/>
        <v>-4.6100000000000002E-2</v>
      </c>
      <c r="AS94" s="6">
        <f t="shared" si="13"/>
        <v>-5.5000000000000049E-3</v>
      </c>
      <c r="AT94" s="6" t="e">
        <f t="shared" si="14"/>
        <v>#VALUE!</v>
      </c>
      <c r="AU94" s="6" t="e">
        <f t="shared" si="15"/>
        <v>#VALUE!</v>
      </c>
      <c r="AV94" s="6" t="e">
        <f t="shared" si="16"/>
        <v>#VALUE!</v>
      </c>
      <c r="AW94" s="6">
        <f t="shared" si="16"/>
        <v>3.9199999999999999E-2</v>
      </c>
      <c r="AX94" s="6" t="str">
        <f>VLOOKUP($A94,Replications!$A:$KK,MATCH(LEFT(AX$1,FIND(" ",AX$1)-1),Replications!$1:$1,0),FALSE)</f>
        <v>NA</v>
      </c>
      <c r="AY94" s="6" t="e">
        <f>VLOOKUP($A94,'New Manager'!$A:$Y,MATCH(Funds!AY$1,'New Manager'!$1:$1,0),FALSE)</f>
        <v>#N/A</v>
      </c>
      <c r="AZ94" s="6" t="e">
        <f t="shared" si="17"/>
        <v>#N/A</v>
      </c>
      <c r="BA94" s="6" t="e">
        <f>VLOOKUP($A94,'[1]Formated Data'!$A:$ZZ,MATCH(BA$1,'[1]Formated Data'!$1:$1,0),FALSE)</f>
        <v>#N/A</v>
      </c>
      <c r="BB94" s="6" t="e">
        <f>VLOOKUP($A94,'[1]Formated Data'!$A:$ZZ,MATCH(BB$1,'[1]Formated Data'!$1:$1,0),FALSE)</f>
        <v>#N/A</v>
      </c>
      <c r="BC94" s="6" t="e">
        <f>VLOOKUP($A94,'[1]Formated Data'!$A:$ZZ,MATCH(BC$1,'[1]Formated Data'!$1:$1,0),FALSE)</f>
        <v>#N/A</v>
      </c>
      <c r="BD94" s="6" t="e">
        <f>VLOOKUP($A94,'[1]Formated Data'!$A:$ZZ,MATCH(BD$1,'[1]Formated Data'!$1:$1,0),FALSE)</f>
        <v>#N/A</v>
      </c>
      <c r="BE94" s="6" t="e">
        <f>VLOOKUP($A94,'[1]Formated Data'!$A:$ZZ,MATCH(BE$1,'[1]Formated Data'!$1:$1,0),FALSE)</f>
        <v>#N/A</v>
      </c>
      <c r="BF94" s="6" t="e">
        <f>VLOOKUP($A94,'[1]Formated Data'!$A:$ZZ,MATCH(BF$1,'[1]Formated Data'!$1:$1,0),FALSE)</f>
        <v>#N/A</v>
      </c>
      <c r="BG94" s="6" t="e">
        <f>VLOOKUP($A94,'[1]Formated Data'!$A:$ZZ,MATCH(BG$1,'[1]Formated Data'!$1:$1,0),FALSE)</f>
        <v>#N/A</v>
      </c>
      <c r="BH94" s="6" t="e">
        <f>VLOOKUP($A94,'[1]Formated Data'!$A:$ZZ,MATCH(BH$1,'[1]Formated Data'!$1:$1,0),FALSE)</f>
        <v>#N/A</v>
      </c>
      <c r="BI94" s="6" t="e">
        <f>VLOOKUP($A94,'[1]Formated Data'!$A:$ZZ,MATCH(BI$1,'[1]Formated Data'!$1:$1,0),FALSE)</f>
        <v>#N/A</v>
      </c>
      <c r="BJ94" s="6" t="e">
        <f>VLOOKUP($A94,'[1]Formated Data'!$A:$ZZ,MATCH(BJ$1,'[1]Formated Data'!$1:$1,0),FALSE)</f>
        <v>#N/A</v>
      </c>
      <c r="BK94" s="6" t="e">
        <f>VLOOKUP($A94,'[1]Formated Data'!$A:$ZZ,MATCH(BK$1,'[1]Formated Data'!$1:$1,0),FALSE)</f>
        <v>#N/A</v>
      </c>
      <c r="BL94" s="6" t="e">
        <f>VLOOKUP($A94,'[1]Formated Data'!$A:$ZZ,MATCH(BL$1,'[1]Formated Data'!$1:$1,0),FALSE)</f>
        <v>#N/A</v>
      </c>
      <c r="BM94" s="6" t="e">
        <f>VLOOKUP($A94,'[1]Formated Data'!$A:$ZZ,MATCH(BM$1,'[1]Formated Data'!$1:$1,0),FALSE)</f>
        <v>#N/A</v>
      </c>
      <c r="BN94" s="6" t="e">
        <f>VLOOKUP($A94,'[1]Formated Data'!$A:$ZZ,MATCH(BN$1,'[1]Formated Data'!$1:$1,0),FALSE)</f>
        <v>#N/A</v>
      </c>
      <c r="BO94" s="6" t="e">
        <f>VLOOKUP($A94,'[1]Formated Data'!$A:$ZZ,MATCH(BO$1,'[1]Formated Data'!$1:$1,0),FALSE)</f>
        <v>#N/A</v>
      </c>
      <c r="BP94" s="6" t="e">
        <f>VLOOKUP($A94,'[1]Formated Data'!$A:$ZZ,MATCH(BP$1,'[1]Formated Data'!$1:$1,0),FALSE)</f>
        <v>#N/A</v>
      </c>
      <c r="BQ94" s="6" t="e">
        <f>VLOOKUP($A94,'[1]Formated Data'!$A:$ZZ,MATCH(BQ$1,'[1]Formated Data'!$1:$1,0),FALSE)</f>
        <v>#N/A</v>
      </c>
      <c r="BR94" s="6" t="e">
        <f>VLOOKUP($A94,'[1]Formated Data'!$A:$ZZ,MATCH(BR$1,'[1]Formated Data'!$1:$1,0),FALSE)</f>
        <v>#N/A</v>
      </c>
      <c r="BS94" s="6" t="e">
        <f>VLOOKUP($A94,'[1]Formated Data'!$A:$ZZ,MATCH(BS$1,'[1]Formated Data'!$1:$1,0),FALSE)</f>
        <v>#N/A</v>
      </c>
      <c r="BT94" s="6" t="e">
        <f>VLOOKUP($A94,'[1]Formated Data'!$A:$ZZ,MATCH(BT$1,'[1]Formated Data'!$1:$1,0),FALSE)</f>
        <v>#N/A</v>
      </c>
      <c r="BU94" s="6" t="e">
        <f>VLOOKUP($A94,'[1]Formated Data'!$A:$ZZ,MATCH(BU$1,'[1]Formated Data'!$1:$1,0),FALSE)</f>
        <v>#N/A</v>
      </c>
      <c r="BV94" s="6" t="e">
        <f>VLOOKUP($A94,'[1]Formated Data'!$A:$ZZ,MATCH(BV$1,'[1]Formated Data'!$1:$1,0),FALSE)</f>
        <v>#N/A</v>
      </c>
      <c r="BW94" s="6" t="e">
        <f>VLOOKUP($A94,'New Manager'!$A:$B,MATCH(Funds!BW$1,'New Manager'!$1:$1,0),FALSE)</f>
        <v>#N/A</v>
      </c>
      <c r="BX94" s="6">
        <f t="shared" si="18"/>
        <v>-5.5899999999999998E-2</v>
      </c>
      <c r="BY94" s="6">
        <f t="shared" si="19"/>
        <v>-1.1991999999999999E-2</v>
      </c>
      <c r="BZ94" s="6" t="e">
        <f>VLOOKUP($A94,Strategy3!$A:$Z,MATCH(Funds!BZ$1,Strategy3!$1:$1,0),FALSE)</f>
        <v>#N/A</v>
      </c>
    </row>
    <row r="95" spans="1:78" x14ac:dyDescent="0.25">
      <c r="A95" s="4">
        <f t="shared" si="20"/>
        <v>38837</v>
      </c>
      <c r="Y95" s="6">
        <f>VLOOKUP(A95,[2]Returns!$A:$B,2,FALSE)</f>
        <v>2.0899999999999998E-2</v>
      </c>
      <c r="Z95" s="6">
        <f>VLOOKUP($A95,[2]Returns!$A:$J,9,FALSE)/100</f>
        <v>1E-4</v>
      </c>
      <c r="AA95" s="6">
        <f>VLOOKUP($A95,Replications!$A:$K,MATCH(LEFT(AA$1,FIND(" ",AA$1)-1),Replications!$1:$1,0),FALSE)</f>
        <v>1.44E-2</v>
      </c>
      <c r="AB95" s="6">
        <f>VLOOKUP($A95,Replications!$A:$K,MATCH(LEFT(AB$1,FIND(" ",AB$1)-1),Replications!$1:$1,0),FALSE)</f>
        <v>5.6500000000000002E-2</v>
      </c>
      <c r="AC95" s="6">
        <f>VLOOKUP($A95,Replications!$A:$K,MATCH(LEFT(AC$1,FIND(" ",AC$1)-1),Replications!$1:$1,0),FALSE)</f>
        <v>1.41E-2</v>
      </c>
      <c r="AD95" s="6" t="str">
        <f>VLOOKUP($A95,Replications!$A:$K,MATCH(LEFT(AD$1,FIND(" ",AD$1)-1),Replications!$1:$1,0),FALSE)</f>
        <v/>
      </c>
      <c r="AE95" s="6" t="str">
        <f>VLOOKUP($A95,Replications!$A:$K,MATCH(LEFT(AE$1,FIND(" ",AE$1)-1),Replications!$1:$1,0),FALSE)</f>
        <v/>
      </c>
      <c r="AF95" s="6" t="str">
        <f>VLOOKUP($A95,Replications!$A:$K,MATCH(LEFT(AF$1,FIND(" ",AF$1)-1),Replications!$1:$1,0),FALSE)</f>
        <v/>
      </c>
      <c r="AG95" s="6">
        <f>VLOOKUP($A95,Replications!$A:$K,MATCH(LEFT(AG$1,FIND(" ",AG$1)-1),Replications!$1:$1,0),FALSE)</f>
        <v>1.26E-2</v>
      </c>
      <c r="AH95" s="6">
        <f>VLOOKUP($A95,Replications!$A:$K,MATCH(Funds!AH$1,Replications!$1:$1,0),FALSE)</f>
        <v>1.34E-2</v>
      </c>
      <c r="AI95" s="6">
        <f>VLOOKUP($A95,Replications!$A:$K,MATCH(LEFT(AI$1,FIND(" ",AI$1)-1),Replications!$1:$1,0),FALSE)</f>
        <v>2.4400000000000002E-2</v>
      </c>
      <c r="AJ95" s="6">
        <f>VLOOKUP($A95,'Activist Funds'!$A:$Z,MATCH(LEFT(AJ$1,FIND(" ",AJ$1)-1),'Activist Funds'!$1:$1,0),FALSE)</f>
        <v>1.8500000238420002E-2</v>
      </c>
      <c r="AK95" s="6">
        <f>VLOOKUP($A95,'Activist Funds'!$A:$Z,MATCH(LEFT(AK$1,FIND(" ",AK$1)-1),'Activist Funds'!$1:$1,0),FALSE)</f>
        <v>1.3100000000000001E-2</v>
      </c>
      <c r="AL95" s="6">
        <f>VLOOKUP($A95,'Activist Funds'!$A:$Z,MATCH(LEFT(AL$1,FIND(" ",AL$1)-1),'Activist Funds'!$1:$1,0),FALSE)</f>
        <v>1.14E-2</v>
      </c>
      <c r="AM95" s="6">
        <f>VLOOKUP($A95,'Activist Funds'!$A:$Z,MATCH(LEFT(AM$1,FIND(" ",AM$1)-1),'Activist Funds'!$1:$1,0),FALSE)</f>
        <v>5.91E-2</v>
      </c>
      <c r="AN95" s="6">
        <f>VLOOKUP($A95,'Activist Funds'!$A:$Z,MATCH(LEFT(AN$1,FIND(" ",AN$1)-1),'Activist Funds'!$1:$1,0),FALSE)</f>
        <v>2.1399999999999999E-2</v>
      </c>
      <c r="AO95" s="6">
        <f>VLOOKUP($A95,'Activist Funds'!$A:$Z,MATCH(LEFT(AO$1,FIND(" ",AO$1)-1),'Activist Funds'!$1:$1,0),FALSE)</f>
        <v>3.9725000000000003E-2</v>
      </c>
      <c r="AP95" s="6">
        <f>VLOOKUP($A95,'Activist Funds'!$A:$Z,MATCH(LEFT(AP$1,FIND(" ",AP$1)-1),'Activist Funds'!$1:$1,0),FALSE)</f>
        <v>8.2000000000000007E-3</v>
      </c>
      <c r="AQ95" s="6">
        <f t="shared" si="11"/>
        <v>4.100000238420002E-3</v>
      </c>
      <c r="AR95" s="6">
        <f t="shared" si="12"/>
        <v>-4.3400000000000001E-2</v>
      </c>
      <c r="AS95" s="6">
        <f t="shared" si="13"/>
        <v>-2.6999999999999993E-3</v>
      </c>
      <c r="AT95" s="6" t="e">
        <f t="shared" si="14"/>
        <v>#VALUE!</v>
      </c>
      <c r="AU95" s="6" t="e">
        <f t="shared" si="15"/>
        <v>#VALUE!</v>
      </c>
      <c r="AV95" s="6" t="e">
        <f t="shared" si="16"/>
        <v>#VALUE!</v>
      </c>
      <c r="AW95" s="6">
        <f t="shared" si="16"/>
        <v>-4.3999999999999994E-3</v>
      </c>
      <c r="AX95" s="6" t="str">
        <f>VLOOKUP($A95,Replications!$A:$KK,MATCH(LEFT(AX$1,FIND(" ",AX$1)-1),Replications!$1:$1,0),FALSE)</f>
        <v>NA</v>
      </c>
      <c r="AY95" s="6" t="e">
        <f>VLOOKUP($A95,'New Manager'!$A:$Y,MATCH(Funds!AY$1,'New Manager'!$1:$1,0),FALSE)</f>
        <v>#N/A</v>
      </c>
      <c r="AZ95" s="6" t="e">
        <f t="shared" si="17"/>
        <v>#N/A</v>
      </c>
      <c r="BA95" s="6" t="e">
        <f>VLOOKUP($A95,'[1]Formated Data'!$A:$ZZ,MATCH(BA$1,'[1]Formated Data'!$1:$1,0),FALSE)</f>
        <v>#N/A</v>
      </c>
      <c r="BB95" s="6" t="e">
        <f>VLOOKUP($A95,'[1]Formated Data'!$A:$ZZ,MATCH(BB$1,'[1]Formated Data'!$1:$1,0),FALSE)</f>
        <v>#N/A</v>
      </c>
      <c r="BC95" s="6" t="e">
        <f>VLOOKUP($A95,'[1]Formated Data'!$A:$ZZ,MATCH(BC$1,'[1]Formated Data'!$1:$1,0),FALSE)</f>
        <v>#N/A</v>
      </c>
      <c r="BD95" s="6" t="e">
        <f>VLOOKUP($A95,'[1]Formated Data'!$A:$ZZ,MATCH(BD$1,'[1]Formated Data'!$1:$1,0),FALSE)</f>
        <v>#N/A</v>
      </c>
      <c r="BE95" s="6" t="e">
        <f>VLOOKUP($A95,'[1]Formated Data'!$A:$ZZ,MATCH(BE$1,'[1]Formated Data'!$1:$1,0),FALSE)</f>
        <v>#N/A</v>
      </c>
      <c r="BF95" s="6" t="e">
        <f>VLOOKUP($A95,'[1]Formated Data'!$A:$ZZ,MATCH(BF$1,'[1]Formated Data'!$1:$1,0),FALSE)</f>
        <v>#N/A</v>
      </c>
      <c r="BG95" s="6" t="e">
        <f>VLOOKUP($A95,'[1]Formated Data'!$A:$ZZ,MATCH(BG$1,'[1]Formated Data'!$1:$1,0),FALSE)</f>
        <v>#N/A</v>
      </c>
      <c r="BH95" s="6" t="e">
        <f>VLOOKUP($A95,'[1]Formated Data'!$A:$ZZ,MATCH(BH$1,'[1]Formated Data'!$1:$1,0),FALSE)</f>
        <v>#N/A</v>
      </c>
      <c r="BI95" s="6" t="e">
        <f>VLOOKUP($A95,'[1]Formated Data'!$A:$ZZ,MATCH(BI$1,'[1]Formated Data'!$1:$1,0),FALSE)</f>
        <v>#N/A</v>
      </c>
      <c r="BJ95" s="6" t="e">
        <f>VLOOKUP($A95,'[1]Formated Data'!$A:$ZZ,MATCH(BJ$1,'[1]Formated Data'!$1:$1,0),FALSE)</f>
        <v>#N/A</v>
      </c>
      <c r="BK95" s="6" t="e">
        <f>VLOOKUP($A95,'[1]Formated Data'!$A:$ZZ,MATCH(BK$1,'[1]Formated Data'!$1:$1,0),FALSE)</f>
        <v>#N/A</v>
      </c>
      <c r="BL95" s="6" t="e">
        <f>VLOOKUP($A95,'[1]Formated Data'!$A:$ZZ,MATCH(BL$1,'[1]Formated Data'!$1:$1,0),FALSE)</f>
        <v>#N/A</v>
      </c>
      <c r="BM95" s="6" t="e">
        <f>VLOOKUP($A95,'[1]Formated Data'!$A:$ZZ,MATCH(BM$1,'[1]Formated Data'!$1:$1,0),FALSE)</f>
        <v>#N/A</v>
      </c>
      <c r="BN95" s="6" t="e">
        <f>VLOOKUP($A95,'[1]Formated Data'!$A:$ZZ,MATCH(BN$1,'[1]Formated Data'!$1:$1,0),FALSE)</f>
        <v>#N/A</v>
      </c>
      <c r="BO95" s="6" t="e">
        <f>VLOOKUP($A95,'[1]Formated Data'!$A:$ZZ,MATCH(BO$1,'[1]Formated Data'!$1:$1,0),FALSE)</f>
        <v>#N/A</v>
      </c>
      <c r="BP95" s="6" t="e">
        <f>VLOOKUP($A95,'[1]Formated Data'!$A:$ZZ,MATCH(BP$1,'[1]Formated Data'!$1:$1,0),FALSE)</f>
        <v>#N/A</v>
      </c>
      <c r="BQ95" s="6" t="e">
        <f>VLOOKUP($A95,'[1]Formated Data'!$A:$ZZ,MATCH(BQ$1,'[1]Formated Data'!$1:$1,0),FALSE)</f>
        <v>#N/A</v>
      </c>
      <c r="BR95" s="6" t="e">
        <f>VLOOKUP($A95,'[1]Formated Data'!$A:$ZZ,MATCH(BR$1,'[1]Formated Data'!$1:$1,0),FALSE)</f>
        <v>#N/A</v>
      </c>
      <c r="BS95" s="6" t="e">
        <f>VLOOKUP($A95,'[1]Formated Data'!$A:$ZZ,MATCH(BS$1,'[1]Formated Data'!$1:$1,0),FALSE)</f>
        <v>#N/A</v>
      </c>
      <c r="BT95" s="6" t="e">
        <f>VLOOKUP($A95,'[1]Formated Data'!$A:$ZZ,MATCH(BT$1,'[1]Formated Data'!$1:$1,0),FALSE)</f>
        <v>#N/A</v>
      </c>
      <c r="BU95" s="6" t="e">
        <f>VLOOKUP($A95,'[1]Formated Data'!$A:$ZZ,MATCH(BU$1,'[1]Formated Data'!$1:$1,0),FALSE)</f>
        <v>#N/A</v>
      </c>
      <c r="BV95" s="6" t="e">
        <f>VLOOKUP($A95,'[1]Formated Data'!$A:$ZZ,MATCH(BV$1,'[1]Formated Data'!$1:$1,0),FALSE)</f>
        <v>#N/A</v>
      </c>
      <c r="BW95" s="6" t="e">
        <f>VLOOKUP($A95,'New Manager'!$A:$B,MATCH(Funds!BW$1,'New Manager'!$1:$1,0),FALSE)</f>
        <v>#N/A</v>
      </c>
      <c r="BX95" s="6">
        <f t="shared" si="18"/>
        <v>1.26E-2</v>
      </c>
      <c r="BY95" s="6">
        <f t="shared" si="19"/>
        <v>2.7262499999999999E-2</v>
      </c>
      <c r="BZ95" s="6" t="e">
        <f>VLOOKUP($A95,Strategy3!$A:$Z,MATCH(Funds!BZ$1,Strategy3!$1:$1,0),FALSE)</f>
        <v>#N/A</v>
      </c>
    </row>
    <row r="96" spans="1:78" x14ac:dyDescent="0.25">
      <c r="A96" s="4">
        <f t="shared" si="20"/>
        <v>38807</v>
      </c>
      <c r="Y96" s="6">
        <f>VLOOKUP(A96,[2]Returns!$A:$B,2,FALSE)</f>
        <v>3.5499999999999997E-2</v>
      </c>
      <c r="Z96" s="6">
        <f>VLOOKUP($A96,[2]Returns!$A:$J,9,FALSE)/100</f>
        <v>-6.1999999999999998E-3</v>
      </c>
      <c r="AA96" s="6">
        <f>VLOOKUP($A96,Replications!$A:$K,MATCH(LEFT(AA$1,FIND(" ",AA$1)-1),Replications!$1:$1,0),FALSE)</f>
        <v>3.32E-2</v>
      </c>
      <c r="AB96" s="6">
        <f>VLOOKUP($A96,Replications!$A:$K,MATCH(LEFT(AB$1,FIND(" ",AB$1)-1),Replications!$1:$1,0),FALSE)</f>
        <v>6.8699999999999997E-2</v>
      </c>
      <c r="AC96" s="6">
        <f>VLOOKUP($A96,Replications!$A:$K,MATCH(LEFT(AC$1,FIND(" ",AC$1)-1),Replications!$1:$1,0),FALSE)</f>
        <v>9.4000000000000004E-3</v>
      </c>
      <c r="AD96" s="6" t="str">
        <f>VLOOKUP($A96,Replications!$A:$K,MATCH(LEFT(AD$1,FIND(" ",AD$1)-1),Replications!$1:$1,0),FALSE)</f>
        <v/>
      </c>
      <c r="AE96" s="6" t="str">
        <f>VLOOKUP($A96,Replications!$A:$K,MATCH(LEFT(AE$1,FIND(" ",AE$1)-1),Replications!$1:$1,0),FALSE)</f>
        <v/>
      </c>
      <c r="AF96" s="6" t="str">
        <f>VLOOKUP($A96,Replications!$A:$K,MATCH(LEFT(AF$1,FIND(" ",AF$1)-1),Replications!$1:$1,0),FALSE)</f>
        <v/>
      </c>
      <c r="AG96" s="6">
        <f>VLOOKUP($A96,Replications!$A:$K,MATCH(LEFT(AG$1,FIND(" ",AG$1)-1),Replications!$1:$1,0),FALSE)</f>
        <v>-1.34E-2</v>
      </c>
      <c r="AH96" s="6">
        <f>VLOOKUP($A96,Replications!$A:$K,MATCH(Funds!AH$1,Replications!$1:$1,0),FALSE)</f>
        <v>1.2500000000000001E-2</v>
      </c>
      <c r="AI96" s="6">
        <f>VLOOKUP($A96,Replications!$A:$K,MATCH(LEFT(AI$1,FIND(" ",AI$1)-1),Replications!$1:$1,0),FALSE)</f>
        <v>2.4475E-2</v>
      </c>
      <c r="AJ96" s="6">
        <f>VLOOKUP($A96,'Activist Funds'!$A:$Z,MATCH(LEFT(AJ$1,FIND(" ",AJ$1)-1),'Activist Funds'!$1:$1,0),FALSE)</f>
        <v>1.159999985248E-2</v>
      </c>
      <c r="AK96" s="6">
        <f>VLOOKUP($A96,'Activist Funds'!$A:$Z,MATCH(LEFT(AK$1,FIND(" ",AK$1)-1),'Activist Funds'!$1:$1,0),FALSE)</f>
        <v>1.9800000000000002E-2</v>
      </c>
      <c r="AL96" s="6">
        <f>VLOOKUP($A96,'Activist Funds'!$A:$Z,MATCH(LEFT(AL$1,FIND(" ",AL$1)-1),'Activist Funds'!$1:$1,0),FALSE)</f>
        <v>9.7999999999999997E-3</v>
      </c>
      <c r="AM96" s="6">
        <f>VLOOKUP($A96,'Activist Funds'!$A:$Z,MATCH(LEFT(AM$1,FIND(" ",AM$1)-1),'Activist Funds'!$1:$1,0),FALSE)</f>
        <v>3.7199999999999997E-2</v>
      </c>
      <c r="AN96" s="6">
        <f>VLOOKUP($A96,'Activist Funds'!$A:$Z,MATCH(LEFT(AN$1,FIND(" ",AN$1)-1),'Activist Funds'!$1:$1,0),FALSE)</f>
        <v>1.1900000000000001E-2</v>
      </c>
      <c r="AO96" s="6">
        <f>VLOOKUP($A96,'Activist Funds'!$A:$Z,MATCH(LEFT(AO$1,FIND(" ",AO$1)-1),'Activist Funds'!$1:$1,0),FALSE)</f>
        <v>2.4235E-2</v>
      </c>
      <c r="AP96" s="6">
        <f>VLOOKUP($A96,'Activist Funds'!$A:$Z,MATCH(LEFT(AP$1,FIND(" ",AP$1)-1),'Activist Funds'!$1:$1,0),FALSE)</f>
        <v>-4.0000000000000001E-3</v>
      </c>
      <c r="AQ96" s="6">
        <f t="shared" si="11"/>
        <v>-2.1600000147520001E-2</v>
      </c>
      <c r="AR96" s="6">
        <f t="shared" si="12"/>
        <v>-4.8899999999999999E-2</v>
      </c>
      <c r="AS96" s="6">
        <f t="shared" si="13"/>
        <v>3.9999999999999931E-4</v>
      </c>
      <c r="AT96" s="6" t="e">
        <f t="shared" si="14"/>
        <v>#VALUE!</v>
      </c>
      <c r="AU96" s="6" t="e">
        <f t="shared" si="15"/>
        <v>#VALUE!</v>
      </c>
      <c r="AV96" s="6" t="e">
        <f t="shared" si="16"/>
        <v>#VALUE!</v>
      </c>
      <c r="AW96" s="6">
        <f t="shared" si="16"/>
        <v>9.4000000000000004E-3</v>
      </c>
      <c r="AX96" s="6" t="str">
        <f>VLOOKUP($A96,Replications!$A:$KK,MATCH(LEFT(AX$1,FIND(" ",AX$1)-1),Replications!$1:$1,0),FALSE)</f>
        <v>NA</v>
      </c>
      <c r="AY96" s="6" t="e">
        <f>VLOOKUP($A96,'New Manager'!$A:$Y,MATCH(Funds!AY$1,'New Manager'!$1:$1,0),FALSE)</f>
        <v>#N/A</v>
      </c>
      <c r="AZ96" s="6" t="e">
        <f t="shared" si="17"/>
        <v>#N/A</v>
      </c>
      <c r="BA96" s="6" t="e">
        <f>VLOOKUP($A96,'[1]Formated Data'!$A:$ZZ,MATCH(BA$1,'[1]Formated Data'!$1:$1,0),FALSE)</f>
        <v>#N/A</v>
      </c>
      <c r="BB96" s="6" t="e">
        <f>VLOOKUP($A96,'[1]Formated Data'!$A:$ZZ,MATCH(BB$1,'[1]Formated Data'!$1:$1,0),FALSE)</f>
        <v>#N/A</v>
      </c>
      <c r="BC96" s="6" t="e">
        <f>VLOOKUP($A96,'[1]Formated Data'!$A:$ZZ,MATCH(BC$1,'[1]Formated Data'!$1:$1,0),FALSE)</f>
        <v>#N/A</v>
      </c>
      <c r="BD96" s="6" t="e">
        <f>VLOOKUP($A96,'[1]Formated Data'!$A:$ZZ,MATCH(BD$1,'[1]Formated Data'!$1:$1,0),FALSE)</f>
        <v>#N/A</v>
      </c>
      <c r="BE96" s="6" t="e">
        <f>VLOOKUP($A96,'[1]Formated Data'!$A:$ZZ,MATCH(BE$1,'[1]Formated Data'!$1:$1,0),FALSE)</f>
        <v>#N/A</v>
      </c>
      <c r="BF96" s="6" t="e">
        <f>VLOOKUP($A96,'[1]Formated Data'!$A:$ZZ,MATCH(BF$1,'[1]Formated Data'!$1:$1,0),FALSE)</f>
        <v>#N/A</v>
      </c>
      <c r="BG96" s="6" t="e">
        <f>VLOOKUP($A96,'[1]Formated Data'!$A:$ZZ,MATCH(BG$1,'[1]Formated Data'!$1:$1,0),FALSE)</f>
        <v>#N/A</v>
      </c>
      <c r="BH96" s="6" t="e">
        <f>VLOOKUP($A96,'[1]Formated Data'!$A:$ZZ,MATCH(BH$1,'[1]Formated Data'!$1:$1,0),FALSE)</f>
        <v>#N/A</v>
      </c>
      <c r="BI96" s="6" t="e">
        <f>VLOOKUP($A96,'[1]Formated Data'!$A:$ZZ,MATCH(BI$1,'[1]Formated Data'!$1:$1,0),FALSE)</f>
        <v>#N/A</v>
      </c>
      <c r="BJ96" s="6" t="e">
        <f>VLOOKUP($A96,'[1]Formated Data'!$A:$ZZ,MATCH(BJ$1,'[1]Formated Data'!$1:$1,0),FALSE)</f>
        <v>#N/A</v>
      </c>
      <c r="BK96" s="6" t="e">
        <f>VLOOKUP($A96,'[1]Formated Data'!$A:$ZZ,MATCH(BK$1,'[1]Formated Data'!$1:$1,0),FALSE)</f>
        <v>#N/A</v>
      </c>
      <c r="BL96" s="6" t="e">
        <f>VLOOKUP($A96,'[1]Formated Data'!$A:$ZZ,MATCH(BL$1,'[1]Formated Data'!$1:$1,0),FALSE)</f>
        <v>#N/A</v>
      </c>
      <c r="BM96" s="6" t="e">
        <f>VLOOKUP($A96,'[1]Formated Data'!$A:$ZZ,MATCH(BM$1,'[1]Formated Data'!$1:$1,0),FALSE)</f>
        <v>#N/A</v>
      </c>
      <c r="BN96" s="6" t="e">
        <f>VLOOKUP($A96,'[1]Formated Data'!$A:$ZZ,MATCH(BN$1,'[1]Formated Data'!$1:$1,0),FALSE)</f>
        <v>#N/A</v>
      </c>
      <c r="BO96" s="6" t="e">
        <f>VLOOKUP($A96,'[1]Formated Data'!$A:$ZZ,MATCH(BO$1,'[1]Formated Data'!$1:$1,0),FALSE)</f>
        <v>#N/A</v>
      </c>
      <c r="BP96" s="6" t="e">
        <f>VLOOKUP($A96,'[1]Formated Data'!$A:$ZZ,MATCH(BP$1,'[1]Formated Data'!$1:$1,0),FALSE)</f>
        <v>#N/A</v>
      </c>
      <c r="BQ96" s="6" t="e">
        <f>VLOOKUP($A96,'[1]Formated Data'!$A:$ZZ,MATCH(BQ$1,'[1]Formated Data'!$1:$1,0),FALSE)</f>
        <v>#N/A</v>
      </c>
      <c r="BR96" s="6" t="e">
        <f>VLOOKUP($A96,'[1]Formated Data'!$A:$ZZ,MATCH(BR$1,'[1]Formated Data'!$1:$1,0),FALSE)</f>
        <v>#N/A</v>
      </c>
      <c r="BS96" s="6" t="e">
        <f>VLOOKUP($A96,'[1]Formated Data'!$A:$ZZ,MATCH(BS$1,'[1]Formated Data'!$1:$1,0),FALSE)</f>
        <v>#N/A</v>
      </c>
      <c r="BT96" s="6" t="e">
        <f>VLOOKUP($A96,'[1]Formated Data'!$A:$ZZ,MATCH(BT$1,'[1]Formated Data'!$1:$1,0),FALSE)</f>
        <v>#N/A</v>
      </c>
      <c r="BU96" s="6" t="e">
        <f>VLOOKUP($A96,'[1]Formated Data'!$A:$ZZ,MATCH(BU$1,'[1]Formated Data'!$1:$1,0),FALSE)</f>
        <v>#N/A</v>
      </c>
      <c r="BV96" s="6" t="e">
        <f>VLOOKUP($A96,'[1]Formated Data'!$A:$ZZ,MATCH(BV$1,'[1]Formated Data'!$1:$1,0),FALSE)</f>
        <v>#N/A</v>
      </c>
      <c r="BW96" s="6" t="e">
        <f>VLOOKUP($A96,'New Manager'!$A:$B,MATCH(Funds!BW$1,'New Manager'!$1:$1,0),FALSE)</f>
        <v>#N/A</v>
      </c>
      <c r="BX96" s="6">
        <f t="shared" si="18"/>
        <v>-1.34E-2</v>
      </c>
      <c r="BY96" s="6">
        <f t="shared" si="19"/>
        <v>1.4092500000000001E-2</v>
      </c>
      <c r="BZ96" s="6" t="e">
        <f>VLOOKUP($A96,Strategy3!$A:$Z,MATCH(Funds!BZ$1,Strategy3!$1:$1,0),FALSE)</f>
        <v>#N/A</v>
      </c>
    </row>
    <row r="97" spans="1:78" x14ac:dyDescent="0.25">
      <c r="A97" s="4">
        <f t="shared" si="20"/>
        <v>38776</v>
      </c>
      <c r="Y97" s="6">
        <f>VLOOKUP(A97,[2]Returns!$A:$B,2,FALSE)</f>
        <v>-5.0000000000000001E-3</v>
      </c>
      <c r="Z97" s="6">
        <f>VLOOKUP($A97,[2]Returns!$A:$J,9,FALSE)/100</f>
        <v>4.6999999999999993E-3</v>
      </c>
      <c r="AA97" s="6">
        <f>VLOOKUP($A97,Replications!$A:$K,MATCH(LEFT(AA$1,FIND(" ",AA$1)-1),Replications!$1:$1,0),FALSE)</f>
        <v>-2.8299999999999999E-2</v>
      </c>
      <c r="AB97" s="6" t="str">
        <f>VLOOKUP($A97,Replications!$A:$K,MATCH(LEFT(AB$1,FIND(" ",AB$1)-1),Replications!$1:$1,0),FALSE)</f>
        <v/>
      </c>
      <c r="AC97" s="6">
        <f>VLOOKUP($A97,Replications!$A:$K,MATCH(LEFT(AC$1,FIND(" ",AC$1)-1),Replications!$1:$1,0),FALSE)</f>
        <v>6.8999999999999999E-3</v>
      </c>
      <c r="AD97" s="6" t="str">
        <f>VLOOKUP($A97,Replications!$A:$K,MATCH(LEFT(AD$1,FIND(" ",AD$1)-1),Replications!$1:$1,0),FALSE)</f>
        <v/>
      </c>
      <c r="AE97" s="6" t="str">
        <f>VLOOKUP($A97,Replications!$A:$K,MATCH(LEFT(AE$1,FIND(" ",AE$1)-1),Replications!$1:$1,0),FALSE)</f>
        <v/>
      </c>
      <c r="AF97" s="6" t="str">
        <f>VLOOKUP($A97,Replications!$A:$K,MATCH(LEFT(AF$1,FIND(" ",AF$1)-1),Replications!$1:$1,0),FALSE)</f>
        <v/>
      </c>
      <c r="AG97" s="6" t="str">
        <f>VLOOKUP($A97,Replications!$A:$K,MATCH(LEFT(AG$1,FIND(" ",AG$1)-1),Replications!$1:$1,0),FALSE)</f>
        <v/>
      </c>
      <c r="AH97" s="6">
        <f>VLOOKUP($A97,Replications!$A:$K,MATCH(Funds!AH$1,Replications!$1:$1,0),FALSE)</f>
        <v>2.7000000000000001E-3</v>
      </c>
      <c r="AI97" s="6">
        <f>VLOOKUP($A97,Replications!$A:$K,MATCH(LEFT(AI$1,FIND(" ",AI$1)-1),Replications!$1:$1,0),FALSE)</f>
        <v>-1.0699999999999999E-2</v>
      </c>
      <c r="AJ97" s="6">
        <f>VLOOKUP($A97,'Activist Funds'!$A:$Z,MATCH(LEFT(AJ$1,FIND(" ",AJ$1)-1),'Activist Funds'!$1:$1,0),FALSE)</f>
        <v>-1.410000026226E-2</v>
      </c>
      <c r="AK97" s="6">
        <f>VLOOKUP($A97,'Activist Funds'!$A:$Z,MATCH(LEFT(AK$1,FIND(" ",AK$1)-1),'Activist Funds'!$1:$1,0),FALSE)</f>
        <v>1.06E-2</v>
      </c>
      <c r="AL97" s="6">
        <f>VLOOKUP($A97,'Activist Funds'!$A:$Z,MATCH(LEFT(AL$1,FIND(" ",AL$1)-1),'Activist Funds'!$1:$1,0),FALSE)</f>
        <v>3.8999999999999998E-3</v>
      </c>
      <c r="AM97" s="6">
        <f>VLOOKUP($A97,'Activist Funds'!$A:$Z,MATCH(LEFT(AM$1,FIND(" ",AM$1)-1),'Activist Funds'!$1:$1,0),FALSE)</f>
        <v>3.9699999999999999E-2</v>
      </c>
      <c r="AN97" s="6">
        <f>VLOOKUP($A97,'Activist Funds'!$A:$Z,MATCH(LEFT(AN$1,FIND(" ",AN$1)-1),'Activist Funds'!$1:$1,0),FALSE)</f>
        <v>7.1999999999999998E-3</v>
      </c>
      <c r="AO97" s="6">
        <f>VLOOKUP($A97,'Activist Funds'!$A:$Z,MATCH(LEFT(AO$1,FIND(" ",AO$1)-1),'Activist Funds'!$1:$1,0),FALSE)</f>
        <v>3.7260000000000001E-3</v>
      </c>
      <c r="AP97" s="6">
        <f>VLOOKUP($A97,'Activist Funds'!$A:$Z,MATCH(LEFT(AP$1,FIND(" ",AP$1)-1),'Activist Funds'!$1:$1,0),FALSE)</f>
        <v>2.35E-2</v>
      </c>
      <c r="AQ97" s="6">
        <f t="shared" si="11"/>
        <v>1.4199999737739999E-2</v>
      </c>
      <c r="AR97" s="6" t="e">
        <f t="shared" si="12"/>
        <v>#VALUE!</v>
      </c>
      <c r="AS97" s="6">
        <f t="shared" si="13"/>
        <v>-3.0000000000000001E-3</v>
      </c>
      <c r="AT97" s="6" t="e">
        <f t="shared" si="14"/>
        <v>#VALUE!</v>
      </c>
      <c r="AU97" s="6" t="e">
        <f t="shared" si="15"/>
        <v>#VALUE!</v>
      </c>
      <c r="AV97" s="6" t="e">
        <f t="shared" si="16"/>
        <v>#VALUE!</v>
      </c>
      <c r="AW97" s="6" t="e">
        <f t="shared" si="16"/>
        <v>#VALUE!</v>
      </c>
      <c r="AX97" s="6" t="str">
        <f>VLOOKUP($A97,Replications!$A:$KK,MATCH(LEFT(AX$1,FIND(" ",AX$1)-1),Replications!$1:$1,0),FALSE)</f>
        <v>NA</v>
      </c>
      <c r="AY97" s="6" t="e">
        <f>VLOOKUP($A97,'New Manager'!$A:$Y,MATCH(Funds!AY$1,'New Manager'!$1:$1,0),FALSE)</f>
        <v>#N/A</v>
      </c>
      <c r="AZ97" s="6" t="e">
        <f t="shared" si="17"/>
        <v>#N/A</v>
      </c>
      <c r="BA97" s="6" t="e">
        <f>VLOOKUP($A97,'[1]Formated Data'!$A:$ZZ,MATCH(BA$1,'[1]Formated Data'!$1:$1,0),FALSE)</f>
        <v>#N/A</v>
      </c>
      <c r="BB97" s="6" t="e">
        <f>VLOOKUP($A97,'[1]Formated Data'!$A:$ZZ,MATCH(BB$1,'[1]Formated Data'!$1:$1,0),FALSE)</f>
        <v>#N/A</v>
      </c>
      <c r="BC97" s="6" t="e">
        <f>VLOOKUP($A97,'[1]Formated Data'!$A:$ZZ,MATCH(BC$1,'[1]Formated Data'!$1:$1,0),FALSE)</f>
        <v>#N/A</v>
      </c>
      <c r="BD97" s="6" t="e">
        <f>VLOOKUP($A97,'[1]Formated Data'!$A:$ZZ,MATCH(BD$1,'[1]Formated Data'!$1:$1,0),FALSE)</f>
        <v>#N/A</v>
      </c>
      <c r="BE97" s="6" t="e">
        <f>VLOOKUP($A97,'[1]Formated Data'!$A:$ZZ,MATCH(BE$1,'[1]Formated Data'!$1:$1,0),FALSE)</f>
        <v>#N/A</v>
      </c>
      <c r="BF97" s="6" t="e">
        <f>VLOOKUP($A97,'[1]Formated Data'!$A:$ZZ,MATCH(BF$1,'[1]Formated Data'!$1:$1,0),FALSE)</f>
        <v>#N/A</v>
      </c>
      <c r="BG97" s="6" t="e">
        <f>VLOOKUP($A97,'[1]Formated Data'!$A:$ZZ,MATCH(BG$1,'[1]Formated Data'!$1:$1,0),FALSE)</f>
        <v>#N/A</v>
      </c>
      <c r="BH97" s="6" t="e">
        <f>VLOOKUP($A97,'[1]Formated Data'!$A:$ZZ,MATCH(BH$1,'[1]Formated Data'!$1:$1,0),FALSE)</f>
        <v>#N/A</v>
      </c>
      <c r="BI97" s="6" t="e">
        <f>VLOOKUP($A97,'[1]Formated Data'!$A:$ZZ,MATCH(BI$1,'[1]Formated Data'!$1:$1,0),FALSE)</f>
        <v>#N/A</v>
      </c>
      <c r="BJ97" s="6" t="e">
        <f>VLOOKUP($A97,'[1]Formated Data'!$A:$ZZ,MATCH(BJ$1,'[1]Formated Data'!$1:$1,0),FALSE)</f>
        <v>#N/A</v>
      </c>
      <c r="BK97" s="6" t="e">
        <f>VLOOKUP($A97,'[1]Formated Data'!$A:$ZZ,MATCH(BK$1,'[1]Formated Data'!$1:$1,0),FALSE)</f>
        <v>#N/A</v>
      </c>
      <c r="BL97" s="6" t="e">
        <f>VLOOKUP($A97,'[1]Formated Data'!$A:$ZZ,MATCH(BL$1,'[1]Formated Data'!$1:$1,0),FALSE)</f>
        <v>#N/A</v>
      </c>
      <c r="BM97" s="6" t="e">
        <f>VLOOKUP($A97,'[1]Formated Data'!$A:$ZZ,MATCH(BM$1,'[1]Formated Data'!$1:$1,0),FALSE)</f>
        <v>#N/A</v>
      </c>
      <c r="BN97" s="6" t="e">
        <f>VLOOKUP($A97,'[1]Formated Data'!$A:$ZZ,MATCH(BN$1,'[1]Formated Data'!$1:$1,0),FALSE)</f>
        <v>#N/A</v>
      </c>
      <c r="BO97" s="6" t="e">
        <f>VLOOKUP($A97,'[1]Formated Data'!$A:$ZZ,MATCH(BO$1,'[1]Formated Data'!$1:$1,0),FALSE)</f>
        <v>#N/A</v>
      </c>
      <c r="BP97" s="6" t="e">
        <f>VLOOKUP($A97,'[1]Formated Data'!$A:$ZZ,MATCH(BP$1,'[1]Formated Data'!$1:$1,0),FALSE)</f>
        <v>#N/A</v>
      </c>
      <c r="BQ97" s="6" t="e">
        <f>VLOOKUP($A97,'[1]Formated Data'!$A:$ZZ,MATCH(BQ$1,'[1]Formated Data'!$1:$1,0),FALSE)</f>
        <v>#N/A</v>
      </c>
      <c r="BR97" s="6" t="e">
        <f>VLOOKUP($A97,'[1]Formated Data'!$A:$ZZ,MATCH(BR$1,'[1]Formated Data'!$1:$1,0),FALSE)</f>
        <v>#N/A</v>
      </c>
      <c r="BS97" s="6" t="e">
        <f>VLOOKUP($A97,'[1]Formated Data'!$A:$ZZ,MATCH(BS$1,'[1]Formated Data'!$1:$1,0),FALSE)</f>
        <v>#N/A</v>
      </c>
      <c r="BT97" s="6" t="e">
        <f>VLOOKUP($A97,'[1]Formated Data'!$A:$ZZ,MATCH(BT$1,'[1]Formated Data'!$1:$1,0),FALSE)</f>
        <v>#N/A</v>
      </c>
      <c r="BU97" s="6" t="e">
        <f>VLOOKUP($A97,'[1]Formated Data'!$A:$ZZ,MATCH(BU$1,'[1]Formated Data'!$1:$1,0),FALSE)</f>
        <v>#N/A</v>
      </c>
      <c r="BV97" s="6" t="e">
        <f>VLOOKUP($A97,'[1]Formated Data'!$A:$ZZ,MATCH(BV$1,'[1]Formated Data'!$1:$1,0),FALSE)</f>
        <v>#N/A</v>
      </c>
      <c r="BW97" s="6" t="e">
        <f>VLOOKUP($A97,'New Manager'!$A:$B,MATCH(Funds!BW$1,'New Manager'!$1:$1,0),FALSE)</f>
        <v>#N/A</v>
      </c>
      <c r="BX97" s="6" t="e">
        <f t="shared" si="18"/>
        <v>#DIV/0!</v>
      </c>
      <c r="BY97" s="6">
        <f t="shared" si="19"/>
        <v>9.5379999999999996E-3</v>
      </c>
      <c r="BZ97" s="6" t="e">
        <f>VLOOKUP($A97,Strategy3!$A:$Z,MATCH(Funds!BZ$1,Strategy3!$1:$1,0),FALSE)</f>
        <v>#N/A</v>
      </c>
    </row>
    <row r="98" spans="1:78" x14ac:dyDescent="0.25">
      <c r="A98" s="4">
        <f t="shared" si="20"/>
        <v>38748</v>
      </c>
      <c r="Y98" s="6">
        <f>VLOOKUP(A98,[2]Returns!$A:$B,2,FALSE)</f>
        <v>2.0499999999999997E-2</v>
      </c>
      <c r="Z98" s="6">
        <f>VLOOKUP($A98,[2]Returns!$A:$J,9,FALSE)/100</f>
        <v>1.23E-2</v>
      </c>
      <c r="AA98" s="6">
        <f>VLOOKUP($A98,Replications!$A:$K,MATCH(LEFT(AA$1,FIND(" ",AA$1)-1),Replications!$1:$1,0),FALSE)</f>
        <v>7.0499999999999993E-2</v>
      </c>
      <c r="AB98" s="6" t="str">
        <f>VLOOKUP($A98,Replications!$A:$K,MATCH(LEFT(AB$1,FIND(" ",AB$1)-1),Replications!$1:$1,0),FALSE)</f>
        <v/>
      </c>
      <c r="AC98" s="6">
        <f>VLOOKUP($A98,Replications!$A:$K,MATCH(LEFT(AC$1,FIND(" ",AC$1)-1),Replications!$1:$1,0),FALSE)</f>
        <v>6.8999999999999999E-3</v>
      </c>
      <c r="AD98" s="6" t="str">
        <f>VLOOKUP($A98,Replications!$A:$K,MATCH(LEFT(AD$1,FIND(" ",AD$1)-1),Replications!$1:$1,0),FALSE)</f>
        <v/>
      </c>
      <c r="AE98" s="6" t="str">
        <f>VLOOKUP($A98,Replications!$A:$K,MATCH(LEFT(AE$1,FIND(" ",AE$1)-1),Replications!$1:$1,0),FALSE)</f>
        <v/>
      </c>
      <c r="AF98" s="6" t="str">
        <f>VLOOKUP($A98,Replications!$A:$K,MATCH(LEFT(AF$1,FIND(" ",AF$1)-1),Replications!$1:$1,0),FALSE)</f>
        <v/>
      </c>
      <c r="AG98" s="6" t="str">
        <f>VLOOKUP($A98,Replications!$A:$K,MATCH(LEFT(AG$1,FIND(" ",AG$1)-1),Replications!$1:$1,0),FALSE)</f>
        <v/>
      </c>
      <c r="AH98" s="6">
        <f>VLOOKUP($A98,Replications!$A:$K,MATCH(Funds!AH$1,Replications!$1:$1,0),FALSE)</f>
        <v>2.7199999999999998E-2</v>
      </c>
      <c r="AI98" s="6">
        <f>VLOOKUP($A98,Replications!$A:$K,MATCH(LEFT(AI$1,FIND(" ",AI$1)-1),Replications!$1:$1,0),FALSE)</f>
        <v>3.8699999999999998E-2</v>
      </c>
      <c r="AJ98" s="6">
        <f>VLOOKUP($A98,'Activist Funds'!$A:$Z,MATCH(LEFT(AJ$1,FIND(" ",AJ$1)-1),'Activist Funds'!$1:$1,0),FALSE)</f>
        <v>3.8300000131130003E-2</v>
      </c>
      <c r="AK98" s="6">
        <f>VLOOKUP($A98,'Activist Funds'!$A:$Z,MATCH(LEFT(AK$1,FIND(" ",AK$1)-1),'Activist Funds'!$1:$1,0),FALSE)</f>
        <v>3.3700000000000001E-2</v>
      </c>
      <c r="AL98" s="6">
        <f>VLOOKUP($A98,'Activist Funds'!$A:$Z,MATCH(LEFT(AL$1,FIND(" ",AL$1)-1),'Activist Funds'!$1:$1,0),FALSE)</f>
        <v>4.0000000000000002E-4</v>
      </c>
      <c r="AM98" s="6">
        <f>VLOOKUP($A98,'Activist Funds'!$A:$Z,MATCH(LEFT(AM$1,FIND(" ",AM$1)-1),'Activist Funds'!$1:$1,0),FALSE)</f>
        <v>6.3799999999999996E-2</v>
      </c>
      <c r="AN98" s="6">
        <f>VLOOKUP($A98,'Activist Funds'!$A:$Z,MATCH(LEFT(AN$1,FIND(" ",AN$1)-1),'Activist Funds'!$1:$1,0),FALSE)</f>
        <v>3.7199999999999997E-2</v>
      </c>
      <c r="AO98" s="6">
        <f>VLOOKUP($A98,'Activist Funds'!$A:$Z,MATCH(LEFT(AO$1,FIND(" ",AO$1)-1),'Activist Funds'!$1:$1,0),FALSE)</f>
        <v>3.5880000000000002E-2</v>
      </c>
      <c r="AP98" s="6">
        <f>VLOOKUP($A98,'Activist Funds'!$A:$Z,MATCH(LEFT(AP$1,FIND(" ",AP$1)-1),'Activist Funds'!$1:$1,0),FALSE)</f>
        <v>1.9400000000000001E-2</v>
      </c>
      <c r="AQ98" s="6">
        <f t="shared" si="11"/>
        <v>-3.219999986886999E-2</v>
      </c>
      <c r="AR98" s="6" t="e">
        <f t="shared" si="12"/>
        <v>#VALUE!</v>
      </c>
      <c r="AS98" s="6">
        <f t="shared" si="13"/>
        <v>-6.4999999999999997E-3</v>
      </c>
      <c r="AT98" s="6" t="e">
        <f t="shared" si="14"/>
        <v>#VALUE!</v>
      </c>
      <c r="AU98" s="6" t="e">
        <f t="shared" si="15"/>
        <v>#VALUE!</v>
      </c>
      <c r="AV98" s="6" t="e">
        <f t="shared" si="16"/>
        <v>#VALUE!</v>
      </c>
      <c r="AW98" s="6" t="e">
        <f t="shared" si="16"/>
        <v>#VALUE!</v>
      </c>
      <c r="AX98" s="6" t="str">
        <f>VLOOKUP($A98,Replications!$A:$KK,MATCH(LEFT(AX$1,FIND(" ",AX$1)-1),Replications!$1:$1,0),FALSE)</f>
        <v>NA</v>
      </c>
      <c r="AY98" s="6" t="e">
        <f>VLOOKUP($A98,'New Manager'!$A:$Y,MATCH(Funds!AY$1,'New Manager'!$1:$1,0),FALSE)</f>
        <v>#N/A</v>
      </c>
      <c r="AZ98" s="6" t="e">
        <f t="shared" si="17"/>
        <v>#N/A</v>
      </c>
      <c r="BA98" s="6" t="e">
        <f>VLOOKUP($A98,'[1]Formated Data'!$A:$ZZ,MATCH(BA$1,'[1]Formated Data'!$1:$1,0),FALSE)</f>
        <v>#N/A</v>
      </c>
      <c r="BB98" s="6" t="e">
        <f>VLOOKUP($A98,'[1]Formated Data'!$A:$ZZ,MATCH(BB$1,'[1]Formated Data'!$1:$1,0),FALSE)</f>
        <v>#N/A</v>
      </c>
      <c r="BC98" s="6" t="e">
        <f>VLOOKUP($A98,'[1]Formated Data'!$A:$ZZ,MATCH(BC$1,'[1]Formated Data'!$1:$1,0),FALSE)</f>
        <v>#N/A</v>
      </c>
      <c r="BD98" s="6" t="e">
        <f>VLOOKUP($A98,'[1]Formated Data'!$A:$ZZ,MATCH(BD$1,'[1]Formated Data'!$1:$1,0),FALSE)</f>
        <v>#N/A</v>
      </c>
      <c r="BE98" s="6" t="e">
        <f>VLOOKUP($A98,'[1]Formated Data'!$A:$ZZ,MATCH(BE$1,'[1]Formated Data'!$1:$1,0),FALSE)</f>
        <v>#N/A</v>
      </c>
      <c r="BF98" s="6" t="e">
        <f>VLOOKUP($A98,'[1]Formated Data'!$A:$ZZ,MATCH(BF$1,'[1]Formated Data'!$1:$1,0),FALSE)</f>
        <v>#N/A</v>
      </c>
      <c r="BG98" s="6" t="e">
        <f>VLOOKUP($A98,'[1]Formated Data'!$A:$ZZ,MATCH(BG$1,'[1]Formated Data'!$1:$1,0),FALSE)</f>
        <v>#N/A</v>
      </c>
      <c r="BH98" s="6" t="e">
        <f>VLOOKUP($A98,'[1]Formated Data'!$A:$ZZ,MATCH(BH$1,'[1]Formated Data'!$1:$1,0),FALSE)</f>
        <v>#N/A</v>
      </c>
      <c r="BI98" s="6" t="e">
        <f>VLOOKUP($A98,'[1]Formated Data'!$A:$ZZ,MATCH(BI$1,'[1]Formated Data'!$1:$1,0),FALSE)</f>
        <v>#N/A</v>
      </c>
      <c r="BJ98" s="6" t="e">
        <f>VLOOKUP($A98,'[1]Formated Data'!$A:$ZZ,MATCH(BJ$1,'[1]Formated Data'!$1:$1,0),FALSE)</f>
        <v>#N/A</v>
      </c>
      <c r="BK98" s="6" t="e">
        <f>VLOOKUP($A98,'[1]Formated Data'!$A:$ZZ,MATCH(BK$1,'[1]Formated Data'!$1:$1,0),FALSE)</f>
        <v>#N/A</v>
      </c>
      <c r="BL98" s="6" t="e">
        <f>VLOOKUP($A98,'[1]Formated Data'!$A:$ZZ,MATCH(BL$1,'[1]Formated Data'!$1:$1,0),FALSE)</f>
        <v>#N/A</v>
      </c>
      <c r="BM98" s="6" t="e">
        <f>VLOOKUP($A98,'[1]Formated Data'!$A:$ZZ,MATCH(BM$1,'[1]Formated Data'!$1:$1,0),FALSE)</f>
        <v>#N/A</v>
      </c>
      <c r="BN98" s="6" t="e">
        <f>VLOOKUP($A98,'[1]Formated Data'!$A:$ZZ,MATCH(BN$1,'[1]Formated Data'!$1:$1,0),FALSE)</f>
        <v>#N/A</v>
      </c>
      <c r="BO98" s="6" t="e">
        <f>VLOOKUP($A98,'[1]Formated Data'!$A:$ZZ,MATCH(BO$1,'[1]Formated Data'!$1:$1,0),FALSE)</f>
        <v>#N/A</v>
      </c>
      <c r="BP98" s="6" t="e">
        <f>VLOOKUP($A98,'[1]Formated Data'!$A:$ZZ,MATCH(BP$1,'[1]Formated Data'!$1:$1,0),FALSE)</f>
        <v>#N/A</v>
      </c>
      <c r="BQ98" s="6" t="e">
        <f>VLOOKUP($A98,'[1]Formated Data'!$A:$ZZ,MATCH(BQ$1,'[1]Formated Data'!$1:$1,0),FALSE)</f>
        <v>#N/A</v>
      </c>
      <c r="BR98" s="6" t="e">
        <f>VLOOKUP($A98,'[1]Formated Data'!$A:$ZZ,MATCH(BR$1,'[1]Formated Data'!$1:$1,0),FALSE)</f>
        <v>#N/A</v>
      </c>
      <c r="BS98" s="6" t="e">
        <f>VLOOKUP($A98,'[1]Formated Data'!$A:$ZZ,MATCH(BS$1,'[1]Formated Data'!$1:$1,0),FALSE)</f>
        <v>#N/A</v>
      </c>
      <c r="BT98" s="6" t="e">
        <f>VLOOKUP($A98,'[1]Formated Data'!$A:$ZZ,MATCH(BT$1,'[1]Formated Data'!$1:$1,0),FALSE)</f>
        <v>#N/A</v>
      </c>
      <c r="BU98" s="6" t="e">
        <f>VLOOKUP($A98,'[1]Formated Data'!$A:$ZZ,MATCH(BU$1,'[1]Formated Data'!$1:$1,0),FALSE)</f>
        <v>#N/A</v>
      </c>
      <c r="BV98" s="6" t="e">
        <f>VLOOKUP($A98,'[1]Formated Data'!$A:$ZZ,MATCH(BV$1,'[1]Formated Data'!$1:$1,0),FALSE)</f>
        <v>#N/A</v>
      </c>
      <c r="BW98" s="6" t="e">
        <f>VLOOKUP($A98,'New Manager'!$A:$B,MATCH(Funds!BW$1,'New Manager'!$1:$1,0),FALSE)</f>
        <v>#N/A</v>
      </c>
      <c r="BX98" s="6" t="e">
        <f t="shared" si="18"/>
        <v>#DIV/0!</v>
      </c>
      <c r="BY98" s="6">
        <f t="shared" si="19"/>
        <v>3.209E-2</v>
      </c>
      <c r="BZ98" s="6" t="e">
        <f>VLOOKUP($A98,Strategy3!$A:$Z,MATCH(Funds!BZ$1,Strategy3!$1:$1,0),FALSE)</f>
        <v>#N/A</v>
      </c>
    </row>
    <row r="99" spans="1:78" x14ac:dyDescent="0.25">
      <c r="A99" s="4">
        <f t="shared" si="20"/>
        <v>38717</v>
      </c>
      <c r="Y99" s="6">
        <f>VLOOKUP(A99,[2]Returns!$A:$B,2,FALSE)</f>
        <v>3.6499999999999998E-2</v>
      </c>
      <c r="Z99" s="6">
        <f>VLOOKUP($A99,[2]Returns!$A:$J,9,FALSE)/100</f>
        <v>7.8000000000000005E-3</v>
      </c>
      <c r="AA99" s="6">
        <f>VLOOKUP($A99,Replications!$A:$K,MATCH(LEFT(AA$1,FIND(" ",AA$1)-1),Replications!$1:$1,0),FALSE)</f>
        <v>1.6400000000000001E-2</v>
      </c>
      <c r="AB99" s="6" t="str">
        <f>VLOOKUP($A99,Replications!$A:$K,MATCH(LEFT(AB$1,FIND(" ",AB$1)-1),Replications!$1:$1,0),FALSE)</f>
        <v/>
      </c>
      <c r="AC99" s="6">
        <f>VLOOKUP($A99,Replications!$A:$K,MATCH(LEFT(AC$1,FIND(" ",AC$1)-1),Replications!$1:$1,0),FALSE)</f>
        <v>-1.77E-2</v>
      </c>
      <c r="AD99" s="6" t="str">
        <f>VLOOKUP($A99,Replications!$A:$K,MATCH(LEFT(AD$1,FIND(" ",AD$1)-1),Replications!$1:$1,0),FALSE)</f>
        <v/>
      </c>
      <c r="AE99" s="6" t="str">
        <f>VLOOKUP($A99,Replications!$A:$K,MATCH(LEFT(AE$1,FIND(" ",AE$1)-1),Replications!$1:$1,0),FALSE)</f>
        <v/>
      </c>
      <c r="AF99" s="6" t="str">
        <f>VLOOKUP($A99,Replications!$A:$K,MATCH(LEFT(AF$1,FIND(" ",AF$1)-1),Replications!$1:$1,0),FALSE)</f>
        <v/>
      </c>
      <c r="AG99" s="6" t="str">
        <f>VLOOKUP($A99,Replications!$A:$K,MATCH(LEFT(AG$1,FIND(" ",AG$1)-1),Replications!$1:$1,0),FALSE)</f>
        <v/>
      </c>
      <c r="AH99" s="6">
        <f>VLOOKUP($A99,Replications!$A:$K,MATCH(Funds!AH$1,Replications!$1:$1,0),FALSE)</f>
        <v>2.9999999999999997E-4</v>
      </c>
      <c r="AI99" s="6">
        <f>VLOOKUP($A99,Replications!$A:$K,MATCH(LEFT(AI$1,FIND(" ",AI$1)-1),Replications!$1:$1,0),FALSE)</f>
        <v>-6.4999999999999954E-4</v>
      </c>
      <c r="AJ99" s="6">
        <f>VLOOKUP($A99,'Activist Funds'!$A:$Z,MATCH(LEFT(AJ$1,FIND(" ",AJ$1)-1),'Activist Funds'!$1:$1,0),FALSE)</f>
        <v>1.1900000274180001E-2</v>
      </c>
      <c r="AK99" s="6">
        <f>VLOOKUP($A99,'Activist Funds'!$A:$Z,MATCH(LEFT(AK$1,FIND(" ",AK$1)-1),'Activist Funds'!$1:$1,0),FALSE)</f>
        <v>4.0899999999999999E-2</v>
      </c>
      <c r="AL99" s="6">
        <f>VLOOKUP($A99,'Activist Funds'!$A:$Z,MATCH(LEFT(AL$1,FIND(" ",AL$1)-1),'Activist Funds'!$1:$1,0),FALSE)</f>
        <v>-1.6199999999999999E-2</v>
      </c>
      <c r="AM99" s="6">
        <f>VLOOKUP($A99,'Activist Funds'!$A:$Z,MATCH(LEFT(AM$1,FIND(" ",AM$1)-1),'Activist Funds'!$1:$1,0),FALSE)</f>
        <v>7.9200000000000007E-2</v>
      </c>
      <c r="AN99" s="6">
        <f>VLOOKUP($A99,'Activist Funds'!$A:$Z,MATCH(LEFT(AN$1,FIND(" ",AN$1)-1),'Activist Funds'!$1:$1,0),FALSE)</f>
        <v>1.06E-2</v>
      </c>
      <c r="AO99" s="6">
        <f>VLOOKUP($A99,'Activist Funds'!$A:$Z,MATCH(LEFT(AO$1,FIND(" ",AO$1)-1),'Activist Funds'!$1:$1,0),FALSE)</f>
        <v>3.6129999999999999E-3</v>
      </c>
      <c r="AP99" s="6">
        <f>VLOOKUP($A99,'Activist Funds'!$A:$Z,MATCH(LEFT(AP$1,FIND(" ",AP$1)-1),'Activist Funds'!$1:$1,0),FALSE)</f>
        <v>7.3000000000000001E-3</v>
      </c>
      <c r="AQ99" s="6">
        <f t="shared" si="11"/>
        <v>-4.4999997258200006E-3</v>
      </c>
      <c r="AR99" s="6" t="e">
        <f t="shared" si="12"/>
        <v>#VALUE!</v>
      </c>
      <c r="AS99" s="6">
        <f t="shared" si="13"/>
        <v>1.5000000000000013E-3</v>
      </c>
      <c r="AT99" s="6" t="e">
        <f t="shared" si="14"/>
        <v>#VALUE!</v>
      </c>
      <c r="AU99" s="6" t="e">
        <f t="shared" si="15"/>
        <v>#VALUE!</v>
      </c>
      <c r="AV99" s="6" t="e">
        <f t="shared" si="16"/>
        <v>#VALUE!</v>
      </c>
      <c r="AW99" s="6" t="e">
        <f t="shared" si="16"/>
        <v>#VALUE!</v>
      </c>
      <c r="AX99" s="6" t="str">
        <f>VLOOKUP($A99,Replications!$A:$KK,MATCH(LEFT(AX$1,FIND(" ",AX$1)-1),Replications!$1:$1,0),FALSE)</f>
        <v>NA</v>
      </c>
      <c r="AY99" s="6" t="e">
        <f>VLOOKUP($A99,'New Manager'!$A:$Y,MATCH(Funds!AY$1,'New Manager'!$1:$1,0),FALSE)</f>
        <v>#N/A</v>
      </c>
      <c r="AZ99" s="6" t="e">
        <f t="shared" si="17"/>
        <v>#N/A</v>
      </c>
      <c r="BA99" s="6" t="e">
        <f>VLOOKUP($A99,'[1]Formated Data'!$A:$ZZ,MATCH(BA$1,'[1]Formated Data'!$1:$1,0),FALSE)</f>
        <v>#N/A</v>
      </c>
      <c r="BB99" s="6" t="e">
        <f>VLOOKUP($A99,'[1]Formated Data'!$A:$ZZ,MATCH(BB$1,'[1]Formated Data'!$1:$1,0),FALSE)</f>
        <v>#N/A</v>
      </c>
      <c r="BC99" s="6" t="e">
        <f>VLOOKUP($A99,'[1]Formated Data'!$A:$ZZ,MATCH(BC$1,'[1]Formated Data'!$1:$1,0),FALSE)</f>
        <v>#N/A</v>
      </c>
      <c r="BD99" s="6" t="e">
        <f>VLOOKUP($A99,'[1]Formated Data'!$A:$ZZ,MATCH(BD$1,'[1]Formated Data'!$1:$1,0),FALSE)</f>
        <v>#N/A</v>
      </c>
      <c r="BE99" s="6" t="e">
        <f>VLOOKUP($A99,'[1]Formated Data'!$A:$ZZ,MATCH(BE$1,'[1]Formated Data'!$1:$1,0),FALSE)</f>
        <v>#N/A</v>
      </c>
      <c r="BF99" s="6" t="e">
        <f>VLOOKUP($A99,'[1]Formated Data'!$A:$ZZ,MATCH(BF$1,'[1]Formated Data'!$1:$1,0),FALSE)</f>
        <v>#N/A</v>
      </c>
      <c r="BG99" s="6" t="e">
        <f>VLOOKUP($A99,'[1]Formated Data'!$A:$ZZ,MATCH(BG$1,'[1]Formated Data'!$1:$1,0),FALSE)</f>
        <v>#N/A</v>
      </c>
      <c r="BH99" s="6" t="e">
        <f>VLOOKUP($A99,'[1]Formated Data'!$A:$ZZ,MATCH(BH$1,'[1]Formated Data'!$1:$1,0),FALSE)</f>
        <v>#N/A</v>
      </c>
      <c r="BI99" s="6" t="e">
        <f>VLOOKUP($A99,'[1]Formated Data'!$A:$ZZ,MATCH(BI$1,'[1]Formated Data'!$1:$1,0),FALSE)</f>
        <v>#N/A</v>
      </c>
      <c r="BJ99" s="6" t="e">
        <f>VLOOKUP($A99,'[1]Formated Data'!$A:$ZZ,MATCH(BJ$1,'[1]Formated Data'!$1:$1,0),FALSE)</f>
        <v>#N/A</v>
      </c>
      <c r="BK99" s="6" t="e">
        <f>VLOOKUP($A99,'[1]Formated Data'!$A:$ZZ,MATCH(BK$1,'[1]Formated Data'!$1:$1,0),FALSE)</f>
        <v>#N/A</v>
      </c>
      <c r="BL99" s="6" t="e">
        <f>VLOOKUP($A99,'[1]Formated Data'!$A:$ZZ,MATCH(BL$1,'[1]Formated Data'!$1:$1,0),FALSE)</f>
        <v>#N/A</v>
      </c>
      <c r="BM99" s="6" t="e">
        <f>VLOOKUP($A99,'[1]Formated Data'!$A:$ZZ,MATCH(BM$1,'[1]Formated Data'!$1:$1,0),FALSE)</f>
        <v>#N/A</v>
      </c>
      <c r="BN99" s="6" t="e">
        <f>VLOOKUP($A99,'[1]Formated Data'!$A:$ZZ,MATCH(BN$1,'[1]Formated Data'!$1:$1,0),FALSE)</f>
        <v>#N/A</v>
      </c>
      <c r="BO99" s="6" t="e">
        <f>VLOOKUP($A99,'[1]Formated Data'!$A:$ZZ,MATCH(BO$1,'[1]Formated Data'!$1:$1,0),FALSE)</f>
        <v>#N/A</v>
      </c>
      <c r="BP99" s="6" t="e">
        <f>VLOOKUP($A99,'[1]Formated Data'!$A:$ZZ,MATCH(BP$1,'[1]Formated Data'!$1:$1,0),FALSE)</f>
        <v>#N/A</v>
      </c>
      <c r="BQ99" s="6" t="e">
        <f>VLOOKUP($A99,'[1]Formated Data'!$A:$ZZ,MATCH(BQ$1,'[1]Formated Data'!$1:$1,0),FALSE)</f>
        <v>#N/A</v>
      </c>
      <c r="BR99" s="6" t="e">
        <f>VLOOKUP($A99,'[1]Formated Data'!$A:$ZZ,MATCH(BR$1,'[1]Formated Data'!$1:$1,0),FALSE)</f>
        <v>#N/A</v>
      </c>
      <c r="BS99" s="6" t="e">
        <f>VLOOKUP($A99,'[1]Formated Data'!$A:$ZZ,MATCH(BS$1,'[1]Formated Data'!$1:$1,0),FALSE)</f>
        <v>#N/A</v>
      </c>
      <c r="BT99" s="6" t="e">
        <f>VLOOKUP($A99,'[1]Formated Data'!$A:$ZZ,MATCH(BT$1,'[1]Formated Data'!$1:$1,0),FALSE)</f>
        <v>#N/A</v>
      </c>
      <c r="BU99" s="6" t="e">
        <f>VLOOKUP($A99,'[1]Formated Data'!$A:$ZZ,MATCH(BU$1,'[1]Formated Data'!$1:$1,0),FALSE)</f>
        <v>#N/A</v>
      </c>
      <c r="BV99" s="6" t="e">
        <f>VLOOKUP($A99,'[1]Formated Data'!$A:$ZZ,MATCH(BV$1,'[1]Formated Data'!$1:$1,0),FALSE)</f>
        <v>#N/A</v>
      </c>
      <c r="BW99" s="6" t="e">
        <f>VLOOKUP($A99,'New Manager'!$A:$B,MATCH(Funds!BW$1,'New Manager'!$1:$1,0),FALSE)</f>
        <v>#N/A</v>
      </c>
      <c r="BX99" s="6" t="e">
        <f t="shared" si="18"/>
        <v>#DIV/0!</v>
      </c>
      <c r="BY99" s="6">
        <f t="shared" si="19"/>
        <v>6.2815000000000006E-3</v>
      </c>
      <c r="BZ99" s="6" t="e">
        <f>VLOOKUP($A99,Strategy3!$A:$Z,MATCH(Funds!BZ$1,Strategy3!$1:$1,0),FALSE)</f>
        <v>#N/A</v>
      </c>
    </row>
    <row r="100" spans="1:78" x14ac:dyDescent="0.25">
      <c r="A100" s="4">
        <f t="shared" si="20"/>
        <v>38686</v>
      </c>
      <c r="Y100" s="6">
        <f>VLOOKUP(A100,[2]Returns!$A:$B,2,FALSE)</f>
        <v>2.1700000000000001E-2</v>
      </c>
      <c r="Z100" s="6">
        <f>VLOOKUP($A100,[2]Returns!$A:$J,9,FALSE)/100</f>
        <v>2.4799999999999999E-2</v>
      </c>
      <c r="AA100" s="6">
        <f>VLOOKUP($A100,Replications!$A:$K,MATCH(LEFT(AA$1,FIND(" ",AA$1)-1),Replications!$1:$1,0),FALSE)</f>
        <v>2.1899999999999999E-2</v>
      </c>
      <c r="AB100" s="6" t="str">
        <f>VLOOKUP($A100,Replications!$A:$K,MATCH(LEFT(AB$1,FIND(" ",AB$1)-1),Replications!$1:$1,0),FALSE)</f>
        <v/>
      </c>
      <c r="AC100" s="6">
        <f>VLOOKUP($A100,Replications!$A:$K,MATCH(LEFT(AC$1,FIND(" ",AC$1)-1),Replications!$1:$1,0),FALSE)</f>
        <v>5.2200000000000003E-2</v>
      </c>
      <c r="AD100" s="6" t="str">
        <f>VLOOKUP($A100,Replications!$A:$K,MATCH(LEFT(AD$1,FIND(" ",AD$1)-1),Replications!$1:$1,0),FALSE)</f>
        <v/>
      </c>
      <c r="AE100" s="6" t="str">
        <f>VLOOKUP($A100,Replications!$A:$K,MATCH(LEFT(AE$1,FIND(" ",AE$1)-1),Replications!$1:$1,0),FALSE)</f>
        <v/>
      </c>
      <c r="AF100" s="6" t="str">
        <f>VLOOKUP($A100,Replications!$A:$K,MATCH(LEFT(AF$1,FIND(" ",AF$1)-1),Replications!$1:$1,0),FALSE)</f>
        <v/>
      </c>
      <c r="AG100" s="6" t="str">
        <f>VLOOKUP($A100,Replications!$A:$K,MATCH(LEFT(AG$1,FIND(" ",AG$1)-1),Replications!$1:$1,0),FALSE)</f>
        <v/>
      </c>
      <c r="AH100" s="6">
        <f>VLOOKUP($A100,Replications!$A:$K,MATCH(Funds!AH$1,Replications!$1:$1,0),FALSE)</f>
        <v>3.7699999999999997E-2</v>
      </c>
      <c r="AI100" s="6">
        <f>VLOOKUP($A100,Replications!$A:$K,MATCH(LEFT(AI$1,FIND(" ",AI$1)-1),Replications!$1:$1,0),FALSE)</f>
        <v>3.705E-2</v>
      </c>
      <c r="AJ100" s="6">
        <f>VLOOKUP($A100,'Activist Funds'!$A:$Z,MATCH(LEFT(AJ$1,FIND(" ",AJ$1)-1),'Activist Funds'!$1:$1,0),FALSE)</f>
        <v>1.32999997586E-2</v>
      </c>
      <c r="AK100" s="6">
        <f>VLOOKUP($A100,'Activist Funds'!$A:$Z,MATCH(LEFT(AK$1,FIND(" ",AK$1)-1),'Activist Funds'!$1:$1,0),FALSE)</f>
        <v>5.6099999999999997E-2</v>
      </c>
      <c r="AL100" s="6">
        <f>VLOOKUP($A100,'Activist Funds'!$A:$Z,MATCH(LEFT(AL$1,FIND(" ",AL$1)-1),'Activist Funds'!$1:$1,0),FALSE)</f>
        <v>4.9599999999999998E-2</v>
      </c>
      <c r="AM100" s="6">
        <f>VLOOKUP($A100,'Activist Funds'!$A:$Z,MATCH(LEFT(AM$1,FIND(" ",AM$1)-1),'Activist Funds'!$1:$1,0),FALSE)</f>
        <v>5.0599999999999999E-2</v>
      </c>
      <c r="AN100" s="6">
        <f>VLOOKUP($A100,'Activist Funds'!$A:$Z,MATCH(LEFT(AN$1,FIND(" ",AN$1)-1),'Activist Funds'!$1:$1,0),FALSE)</f>
        <v>1.06E-2</v>
      </c>
      <c r="AO100" s="6">
        <f>VLOOKUP($A100,'Activist Funds'!$A:$Z,MATCH(LEFT(AO$1,FIND(" ",AO$1)-1),'Activist Funds'!$1:$1,0),FALSE)</f>
        <v>4.6977999999999999E-2</v>
      </c>
      <c r="AP100" s="6">
        <f>VLOOKUP($A100,'Activist Funds'!$A:$Z,MATCH(LEFT(AP$1,FIND(" ",AP$1)-1),'Activist Funds'!$1:$1,0),FALSE)</f>
        <v>4.9799999999999997E-2</v>
      </c>
      <c r="AQ100" s="6">
        <f t="shared" si="11"/>
        <v>-8.600000241399999E-3</v>
      </c>
      <c r="AR100" s="6" t="e">
        <f t="shared" si="12"/>
        <v>#VALUE!</v>
      </c>
      <c r="AS100" s="6">
        <f t="shared" si="13"/>
        <v>-2.6000000000000051E-3</v>
      </c>
      <c r="AT100" s="6" t="e">
        <f t="shared" si="14"/>
        <v>#VALUE!</v>
      </c>
      <c r="AU100" s="6" t="e">
        <f t="shared" si="15"/>
        <v>#VALUE!</v>
      </c>
      <c r="AV100" s="6" t="e">
        <f t="shared" si="16"/>
        <v>#VALUE!</v>
      </c>
      <c r="AW100" s="6" t="e">
        <f t="shared" si="16"/>
        <v>#VALUE!</v>
      </c>
      <c r="AX100" s="6" t="str">
        <f>VLOOKUP($A100,Replications!$A:$KK,MATCH(LEFT(AX$1,FIND(" ",AX$1)-1),Replications!$1:$1,0),FALSE)</f>
        <v>NA</v>
      </c>
      <c r="AY100" s="6" t="e">
        <f>VLOOKUP($A100,'New Manager'!$A:$Y,MATCH(Funds!AY$1,'New Manager'!$1:$1,0),FALSE)</f>
        <v>#N/A</v>
      </c>
      <c r="AZ100" s="6" t="e">
        <f t="shared" si="17"/>
        <v>#N/A</v>
      </c>
      <c r="BA100" s="6" t="e">
        <f>VLOOKUP($A100,'[1]Formated Data'!$A:$ZZ,MATCH(BA$1,'[1]Formated Data'!$1:$1,0),FALSE)</f>
        <v>#N/A</v>
      </c>
      <c r="BB100" s="6" t="e">
        <f>VLOOKUP($A100,'[1]Formated Data'!$A:$ZZ,MATCH(BB$1,'[1]Formated Data'!$1:$1,0),FALSE)</f>
        <v>#N/A</v>
      </c>
      <c r="BC100" s="6" t="e">
        <f>VLOOKUP($A100,'[1]Formated Data'!$A:$ZZ,MATCH(BC$1,'[1]Formated Data'!$1:$1,0),FALSE)</f>
        <v>#N/A</v>
      </c>
      <c r="BD100" s="6" t="e">
        <f>VLOOKUP($A100,'[1]Formated Data'!$A:$ZZ,MATCH(BD$1,'[1]Formated Data'!$1:$1,0),FALSE)</f>
        <v>#N/A</v>
      </c>
      <c r="BE100" s="6" t="e">
        <f>VLOOKUP($A100,'[1]Formated Data'!$A:$ZZ,MATCH(BE$1,'[1]Formated Data'!$1:$1,0),FALSE)</f>
        <v>#N/A</v>
      </c>
      <c r="BF100" s="6" t="e">
        <f>VLOOKUP($A100,'[1]Formated Data'!$A:$ZZ,MATCH(BF$1,'[1]Formated Data'!$1:$1,0),FALSE)</f>
        <v>#N/A</v>
      </c>
      <c r="BG100" s="6" t="e">
        <f>VLOOKUP($A100,'[1]Formated Data'!$A:$ZZ,MATCH(BG$1,'[1]Formated Data'!$1:$1,0),FALSE)</f>
        <v>#N/A</v>
      </c>
      <c r="BH100" s="6" t="e">
        <f>VLOOKUP($A100,'[1]Formated Data'!$A:$ZZ,MATCH(BH$1,'[1]Formated Data'!$1:$1,0),FALSE)</f>
        <v>#N/A</v>
      </c>
      <c r="BI100" s="6" t="e">
        <f>VLOOKUP($A100,'[1]Formated Data'!$A:$ZZ,MATCH(BI$1,'[1]Formated Data'!$1:$1,0),FALSE)</f>
        <v>#N/A</v>
      </c>
      <c r="BJ100" s="6" t="e">
        <f>VLOOKUP($A100,'[1]Formated Data'!$A:$ZZ,MATCH(BJ$1,'[1]Formated Data'!$1:$1,0),FALSE)</f>
        <v>#N/A</v>
      </c>
      <c r="BK100" s="6" t="e">
        <f>VLOOKUP($A100,'[1]Formated Data'!$A:$ZZ,MATCH(BK$1,'[1]Formated Data'!$1:$1,0),FALSE)</f>
        <v>#N/A</v>
      </c>
      <c r="BL100" s="6" t="e">
        <f>VLOOKUP($A100,'[1]Formated Data'!$A:$ZZ,MATCH(BL$1,'[1]Formated Data'!$1:$1,0),FALSE)</f>
        <v>#N/A</v>
      </c>
      <c r="BM100" s="6" t="e">
        <f>VLOOKUP($A100,'[1]Formated Data'!$A:$ZZ,MATCH(BM$1,'[1]Formated Data'!$1:$1,0),FALSE)</f>
        <v>#N/A</v>
      </c>
      <c r="BN100" s="6" t="e">
        <f>VLOOKUP($A100,'[1]Formated Data'!$A:$ZZ,MATCH(BN$1,'[1]Formated Data'!$1:$1,0),FALSE)</f>
        <v>#N/A</v>
      </c>
      <c r="BO100" s="6" t="e">
        <f>VLOOKUP($A100,'[1]Formated Data'!$A:$ZZ,MATCH(BO$1,'[1]Formated Data'!$1:$1,0),FALSE)</f>
        <v>#N/A</v>
      </c>
      <c r="BP100" s="6" t="e">
        <f>VLOOKUP($A100,'[1]Formated Data'!$A:$ZZ,MATCH(BP$1,'[1]Formated Data'!$1:$1,0),FALSE)</f>
        <v>#N/A</v>
      </c>
      <c r="BQ100" s="6" t="e">
        <f>VLOOKUP($A100,'[1]Formated Data'!$A:$ZZ,MATCH(BQ$1,'[1]Formated Data'!$1:$1,0),FALSE)</f>
        <v>#N/A</v>
      </c>
      <c r="BR100" s="6" t="e">
        <f>VLOOKUP($A100,'[1]Formated Data'!$A:$ZZ,MATCH(BR$1,'[1]Formated Data'!$1:$1,0),FALSE)</f>
        <v>#N/A</v>
      </c>
      <c r="BS100" s="6" t="e">
        <f>VLOOKUP($A100,'[1]Formated Data'!$A:$ZZ,MATCH(BS$1,'[1]Formated Data'!$1:$1,0),FALSE)</f>
        <v>#N/A</v>
      </c>
      <c r="BT100" s="6" t="e">
        <f>VLOOKUP($A100,'[1]Formated Data'!$A:$ZZ,MATCH(BT$1,'[1]Formated Data'!$1:$1,0),FALSE)</f>
        <v>#N/A</v>
      </c>
      <c r="BU100" s="6" t="e">
        <f>VLOOKUP($A100,'[1]Formated Data'!$A:$ZZ,MATCH(BU$1,'[1]Formated Data'!$1:$1,0),FALSE)</f>
        <v>#N/A</v>
      </c>
      <c r="BV100" s="6" t="e">
        <f>VLOOKUP($A100,'[1]Formated Data'!$A:$ZZ,MATCH(BV$1,'[1]Formated Data'!$1:$1,0),FALSE)</f>
        <v>#N/A</v>
      </c>
      <c r="BW100" s="6" t="e">
        <f>VLOOKUP($A100,'New Manager'!$A:$B,MATCH(Funds!BW$1,'New Manager'!$1:$1,0),FALSE)</f>
        <v>#N/A</v>
      </c>
      <c r="BX100" s="6" t="e">
        <f t="shared" si="18"/>
        <v>#DIV/0!</v>
      </c>
      <c r="BY100" s="6">
        <f t="shared" si="19"/>
        <v>3.8588999999999998E-2</v>
      </c>
      <c r="BZ100" s="6" t="e">
        <f>VLOOKUP($A100,Strategy3!$A:$Z,MATCH(Funds!BZ$1,Strategy3!$1:$1,0),FALSE)</f>
        <v>#N/A</v>
      </c>
    </row>
    <row r="101" spans="1:78" x14ac:dyDescent="0.25">
      <c r="A101" s="4">
        <f t="shared" si="20"/>
        <v>38656</v>
      </c>
      <c r="Y101" s="6">
        <f>VLOOKUP(A101,[2]Returns!$A:$B,2,FALSE)</f>
        <v>-2.3199999999999998E-2</v>
      </c>
      <c r="Z101" s="6">
        <f>VLOOKUP($A101,[2]Returns!$A:$J,9,FALSE)/100</f>
        <v>-1.6899999999999998E-2</v>
      </c>
      <c r="AA101" s="6">
        <f>VLOOKUP($A101,Replications!$A:$K,MATCH(LEFT(AA$1,FIND(" ",AA$1)-1),Replications!$1:$1,0),FALSE)</f>
        <v>-5.7000000000000002E-2</v>
      </c>
      <c r="AB101" s="6" t="str">
        <f>VLOOKUP($A101,Replications!$A:$K,MATCH(LEFT(AB$1,FIND(" ",AB$1)-1),Replications!$1:$1,0),FALSE)</f>
        <v/>
      </c>
      <c r="AC101" s="6">
        <f>VLOOKUP($A101,Replications!$A:$K,MATCH(LEFT(AC$1,FIND(" ",AC$1)-1),Replications!$1:$1,0),FALSE)</f>
        <v>-1.8599999999999998E-2</v>
      </c>
      <c r="AD101" s="6" t="str">
        <f>VLOOKUP($A101,Replications!$A:$K,MATCH(LEFT(AD$1,FIND(" ",AD$1)-1),Replications!$1:$1,0),FALSE)</f>
        <v/>
      </c>
      <c r="AE101" s="6" t="str">
        <f>VLOOKUP($A101,Replications!$A:$K,MATCH(LEFT(AE$1,FIND(" ",AE$1)-1),Replications!$1:$1,0),FALSE)</f>
        <v/>
      </c>
      <c r="AF101" s="6" t="str">
        <f>VLOOKUP($A101,Replications!$A:$K,MATCH(LEFT(AF$1,FIND(" ",AF$1)-1),Replications!$1:$1,0),FALSE)</f>
        <v/>
      </c>
      <c r="AG101" s="6" t="str">
        <f>VLOOKUP($A101,Replications!$A:$K,MATCH(LEFT(AG$1,FIND(" ",AG$1)-1),Replications!$1:$1,0),FALSE)</f>
        <v/>
      </c>
      <c r="AH101" s="6">
        <f>VLOOKUP($A101,Replications!$A:$K,MATCH(Funds!AH$1,Replications!$1:$1,0),FALSE)</f>
        <v>-1.67E-2</v>
      </c>
      <c r="AI101" s="6">
        <f>VLOOKUP($A101,Replications!$A:$K,MATCH(LEFT(AI$1,FIND(" ",AI$1)-1),Replications!$1:$1,0),FALSE)</f>
        <v>-3.78E-2</v>
      </c>
      <c r="AJ101" s="6">
        <f>VLOOKUP($A101,'Activist Funds'!$A:$Z,MATCH(LEFT(AJ$1,FIND(" ",AJ$1)-1),'Activist Funds'!$1:$1,0),FALSE)</f>
        <v>-5.5399999022480002E-2</v>
      </c>
      <c r="AK101" s="6">
        <f>VLOOKUP($A101,'Activist Funds'!$A:$Z,MATCH(LEFT(AK$1,FIND(" ",AK$1)-1),'Activist Funds'!$1:$1,0),FALSE)</f>
        <v>-2.29E-2</v>
      </c>
      <c r="AL101" s="6">
        <f>VLOOKUP($A101,'Activist Funds'!$A:$Z,MATCH(LEFT(AL$1,FIND(" ",AL$1)-1),'Activist Funds'!$1:$1,0),FALSE)</f>
        <v>-2.12E-2</v>
      </c>
      <c r="AM101" s="6">
        <f>VLOOKUP($A101,'Activist Funds'!$A:$Z,MATCH(LEFT(AM$1,FIND(" ",AM$1)-1),'Activist Funds'!$1:$1,0),FALSE)</f>
        <v>-3.6799999999999999E-2</v>
      </c>
      <c r="AN101" s="6">
        <f>VLOOKUP($A101,'Activist Funds'!$A:$Z,MATCH(LEFT(AN$1,FIND(" ",AN$1)-1),'Activist Funds'!$1:$1,0),FALSE)</f>
        <v>0</v>
      </c>
      <c r="AO101" s="6">
        <f>VLOOKUP($A101,'Activist Funds'!$A:$Z,MATCH(LEFT(AO$1,FIND(" ",AO$1)-1),'Activist Funds'!$1:$1,0),FALSE)</f>
        <v>8.4700000000000001E-3</v>
      </c>
      <c r="AP101" s="6">
        <f>VLOOKUP($A101,'Activist Funds'!$A:$Z,MATCH(LEFT(AP$1,FIND(" ",AP$1)-1),'Activist Funds'!$1:$1,0),FALSE)</f>
        <v>-1.47E-2</v>
      </c>
      <c r="AQ101" s="6">
        <f t="shared" si="11"/>
        <v>1.6000009775199997E-3</v>
      </c>
      <c r="AR101" s="6" t="e">
        <f t="shared" si="12"/>
        <v>#VALUE!</v>
      </c>
      <c r="AS101" s="6">
        <f t="shared" si="13"/>
        <v>-2.6000000000000016E-3</v>
      </c>
      <c r="AT101" s="6" t="e">
        <f t="shared" si="14"/>
        <v>#VALUE!</v>
      </c>
      <c r="AU101" s="6" t="e">
        <f t="shared" si="15"/>
        <v>#VALUE!</v>
      </c>
      <c r="AV101" s="6" t="e">
        <f t="shared" si="16"/>
        <v>#VALUE!</v>
      </c>
      <c r="AW101" s="6" t="e">
        <f t="shared" si="16"/>
        <v>#VALUE!</v>
      </c>
      <c r="AX101" s="6" t="str">
        <f>VLOOKUP($A101,Replications!$A:$KK,MATCH(LEFT(AX$1,FIND(" ",AX$1)-1),Replications!$1:$1,0),FALSE)</f>
        <v>NA</v>
      </c>
      <c r="AY101" s="6" t="e">
        <f>VLOOKUP($A101,'New Manager'!$A:$Y,MATCH(Funds!AY$1,'New Manager'!$1:$1,0),FALSE)</f>
        <v>#N/A</v>
      </c>
      <c r="AZ101" s="6" t="e">
        <f t="shared" si="17"/>
        <v>#N/A</v>
      </c>
      <c r="BA101" s="6" t="e">
        <f>VLOOKUP($A101,'[1]Formated Data'!$A:$ZZ,MATCH(BA$1,'[1]Formated Data'!$1:$1,0),FALSE)</f>
        <v>#N/A</v>
      </c>
      <c r="BB101" s="6" t="e">
        <f>VLOOKUP($A101,'[1]Formated Data'!$A:$ZZ,MATCH(BB$1,'[1]Formated Data'!$1:$1,0),FALSE)</f>
        <v>#N/A</v>
      </c>
      <c r="BC101" s="6" t="e">
        <f>VLOOKUP($A101,'[1]Formated Data'!$A:$ZZ,MATCH(BC$1,'[1]Formated Data'!$1:$1,0),FALSE)</f>
        <v>#N/A</v>
      </c>
      <c r="BD101" s="6" t="e">
        <f>VLOOKUP($A101,'[1]Formated Data'!$A:$ZZ,MATCH(BD$1,'[1]Formated Data'!$1:$1,0),FALSE)</f>
        <v>#N/A</v>
      </c>
      <c r="BE101" s="6" t="e">
        <f>VLOOKUP($A101,'[1]Formated Data'!$A:$ZZ,MATCH(BE$1,'[1]Formated Data'!$1:$1,0),FALSE)</f>
        <v>#N/A</v>
      </c>
      <c r="BF101" s="6" t="e">
        <f>VLOOKUP($A101,'[1]Formated Data'!$A:$ZZ,MATCH(BF$1,'[1]Formated Data'!$1:$1,0),FALSE)</f>
        <v>#N/A</v>
      </c>
      <c r="BG101" s="6" t="e">
        <f>VLOOKUP($A101,'[1]Formated Data'!$A:$ZZ,MATCH(BG$1,'[1]Formated Data'!$1:$1,0),FALSE)</f>
        <v>#N/A</v>
      </c>
      <c r="BH101" s="6" t="e">
        <f>VLOOKUP($A101,'[1]Formated Data'!$A:$ZZ,MATCH(BH$1,'[1]Formated Data'!$1:$1,0),FALSE)</f>
        <v>#N/A</v>
      </c>
      <c r="BI101" s="6" t="e">
        <f>VLOOKUP($A101,'[1]Formated Data'!$A:$ZZ,MATCH(BI$1,'[1]Formated Data'!$1:$1,0),FALSE)</f>
        <v>#N/A</v>
      </c>
      <c r="BJ101" s="6" t="e">
        <f>VLOOKUP($A101,'[1]Formated Data'!$A:$ZZ,MATCH(BJ$1,'[1]Formated Data'!$1:$1,0),FALSE)</f>
        <v>#N/A</v>
      </c>
      <c r="BK101" s="6" t="e">
        <f>VLOOKUP($A101,'[1]Formated Data'!$A:$ZZ,MATCH(BK$1,'[1]Formated Data'!$1:$1,0),FALSE)</f>
        <v>#N/A</v>
      </c>
      <c r="BL101" s="6" t="e">
        <f>VLOOKUP($A101,'[1]Formated Data'!$A:$ZZ,MATCH(BL$1,'[1]Formated Data'!$1:$1,0),FALSE)</f>
        <v>#N/A</v>
      </c>
      <c r="BM101" s="6" t="e">
        <f>VLOOKUP($A101,'[1]Formated Data'!$A:$ZZ,MATCH(BM$1,'[1]Formated Data'!$1:$1,0),FALSE)</f>
        <v>#N/A</v>
      </c>
      <c r="BN101" s="6" t="e">
        <f>VLOOKUP($A101,'[1]Formated Data'!$A:$ZZ,MATCH(BN$1,'[1]Formated Data'!$1:$1,0),FALSE)</f>
        <v>#N/A</v>
      </c>
      <c r="BO101" s="6" t="e">
        <f>VLOOKUP($A101,'[1]Formated Data'!$A:$ZZ,MATCH(BO$1,'[1]Formated Data'!$1:$1,0),FALSE)</f>
        <v>#N/A</v>
      </c>
      <c r="BP101" s="6" t="e">
        <f>VLOOKUP($A101,'[1]Formated Data'!$A:$ZZ,MATCH(BP$1,'[1]Formated Data'!$1:$1,0),FALSE)</f>
        <v>#N/A</v>
      </c>
      <c r="BQ101" s="6" t="e">
        <f>VLOOKUP($A101,'[1]Formated Data'!$A:$ZZ,MATCH(BQ$1,'[1]Formated Data'!$1:$1,0),FALSE)</f>
        <v>#N/A</v>
      </c>
      <c r="BR101" s="6" t="e">
        <f>VLOOKUP($A101,'[1]Formated Data'!$A:$ZZ,MATCH(BR$1,'[1]Formated Data'!$1:$1,0),FALSE)</f>
        <v>#N/A</v>
      </c>
      <c r="BS101" s="6" t="e">
        <f>VLOOKUP($A101,'[1]Formated Data'!$A:$ZZ,MATCH(BS$1,'[1]Formated Data'!$1:$1,0),FALSE)</f>
        <v>#N/A</v>
      </c>
      <c r="BT101" s="6" t="e">
        <f>VLOOKUP($A101,'[1]Formated Data'!$A:$ZZ,MATCH(BT$1,'[1]Formated Data'!$1:$1,0),FALSE)</f>
        <v>#N/A</v>
      </c>
      <c r="BU101" s="6" t="e">
        <f>VLOOKUP($A101,'[1]Formated Data'!$A:$ZZ,MATCH(BU$1,'[1]Formated Data'!$1:$1,0),FALSE)</f>
        <v>#N/A</v>
      </c>
      <c r="BV101" s="6" t="e">
        <f>VLOOKUP($A101,'[1]Formated Data'!$A:$ZZ,MATCH(BV$1,'[1]Formated Data'!$1:$1,0),FALSE)</f>
        <v>#N/A</v>
      </c>
      <c r="BW101" s="6" t="e">
        <f>VLOOKUP($A101,'New Manager'!$A:$B,MATCH(Funds!BW$1,'New Manager'!$1:$1,0),FALSE)</f>
        <v>#N/A</v>
      </c>
      <c r="BX101" s="6" t="e">
        <f t="shared" si="18"/>
        <v>#DIV/0!</v>
      </c>
      <c r="BY101" s="6">
        <f t="shared" si="19"/>
        <v>5.6000000000000017E-4</v>
      </c>
      <c r="BZ101" s="6" t="e">
        <f>VLOOKUP($A101,Strategy3!$A:$Z,MATCH(Funds!BZ$1,Strategy3!$1:$1,0),FALSE)</f>
        <v>#N/A</v>
      </c>
    </row>
    <row r="102" spans="1:78" x14ac:dyDescent="0.25">
      <c r="A102" s="4">
        <f t="shared" si="20"/>
        <v>38625</v>
      </c>
      <c r="Y102" s="6">
        <f>VLOOKUP(A102,[2]Returns!$A:$B,2,FALSE)</f>
        <v>2.4399999999999998E-2</v>
      </c>
      <c r="Z102" s="6">
        <f>VLOOKUP($A102,[2]Returns!$A:$J,9,FALSE)/100</f>
        <v>-6.4000000000000003E-3</v>
      </c>
      <c r="AA102" s="6">
        <f>VLOOKUP($A102,Replications!$A:$K,MATCH(LEFT(AA$1,FIND(" ",AA$1)-1),Replications!$1:$1,0),FALSE)</f>
        <v>3.44E-2</v>
      </c>
      <c r="AB102" s="6" t="str">
        <f>VLOOKUP($A102,Replications!$A:$K,MATCH(LEFT(AB$1,FIND(" ",AB$1)-1),Replications!$1:$1,0),FALSE)</f>
        <v/>
      </c>
      <c r="AC102" s="6">
        <f>VLOOKUP($A102,Replications!$A:$K,MATCH(LEFT(AC$1,FIND(" ",AC$1)-1),Replications!$1:$1,0),FALSE)</f>
        <v>2.07E-2</v>
      </c>
      <c r="AD102" s="6" t="str">
        <f>VLOOKUP($A102,Replications!$A:$K,MATCH(LEFT(AD$1,FIND(" ",AD$1)-1),Replications!$1:$1,0),FALSE)</f>
        <v/>
      </c>
      <c r="AE102" s="6" t="str">
        <f>VLOOKUP($A102,Replications!$A:$K,MATCH(LEFT(AE$1,FIND(" ",AE$1)-1),Replications!$1:$1,0),FALSE)</f>
        <v/>
      </c>
      <c r="AF102" s="6" t="str">
        <f>VLOOKUP($A102,Replications!$A:$K,MATCH(LEFT(AF$1,FIND(" ",AF$1)-1),Replications!$1:$1,0),FALSE)</f>
        <v/>
      </c>
      <c r="AG102" s="6" t="str">
        <f>VLOOKUP($A102,Replications!$A:$K,MATCH(LEFT(AG$1,FIND(" ",AG$1)-1),Replications!$1:$1,0),FALSE)</f>
        <v/>
      </c>
      <c r="AH102" s="6">
        <f>VLOOKUP($A102,Replications!$A:$K,MATCH(Funds!AH$1,Replications!$1:$1,0),FALSE)</f>
        <v>8.2000000000000007E-3</v>
      </c>
      <c r="AI102" s="6">
        <f>VLOOKUP($A102,Replications!$A:$K,MATCH(LEFT(AI$1,FIND(" ",AI$1)-1),Replications!$1:$1,0),FALSE)</f>
        <v>2.7549999999999998E-2</v>
      </c>
      <c r="AJ102" s="6">
        <f>VLOOKUP($A102,'Activist Funds'!$A:$Z,MATCH(LEFT(AJ$1,FIND(" ",AJ$1)-1),'Activist Funds'!$1:$1,0),FALSE)</f>
        <v>1.810000091791E-2</v>
      </c>
      <c r="AK102" s="6">
        <f>VLOOKUP($A102,'Activist Funds'!$A:$Z,MATCH(LEFT(AK$1,FIND(" ",AK$1)-1),'Activist Funds'!$1:$1,0),FALSE)</f>
        <v>-2.18E-2</v>
      </c>
      <c r="AL102" s="6">
        <f>VLOOKUP($A102,'Activist Funds'!$A:$Z,MATCH(LEFT(AL$1,FIND(" ",AL$1)-1),'Activist Funds'!$1:$1,0),FALSE)</f>
        <v>1.9599999999999999E-2</v>
      </c>
      <c r="AM102" s="6">
        <f>VLOOKUP($A102,'Activist Funds'!$A:$Z,MATCH(LEFT(AM$1,FIND(" ",AM$1)-1),'Activist Funds'!$1:$1,0),FALSE)</f>
        <v>7.1099999999999997E-2</v>
      </c>
      <c r="AN102" s="6">
        <f>VLOOKUP($A102,'Activist Funds'!$A:$Z,MATCH(LEFT(AN$1,FIND(" ",AN$1)-1),'Activist Funds'!$1:$1,0),FALSE)</f>
        <v>0</v>
      </c>
      <c r="AO102" s="6">
        <f>VLOOKUP($A102,'Activist Funds'!$A:$Z,MATCH(LEFT(AO$1,FIND(" ",AO$1)-1),'Activist Funds'!$1:$1,0),FALSE)</f>
        <v>1.7104000000000001E-2</v>
      </c>
      <c r="AP102" s="6">
        <f>VLOOKUP($A102,'Activist Funds'!$A:$Z,MATCH(LEFT(AP$1,FIND(" ",AP$1)-1),'Activist Funds'!$1:$1,0),FALSE)</f>
        <v>-1.89E-2</v>
      </c>
      <c r="AQ102" s="6">
        <f t="shared" si="11"/>
        <v>-1.6299999082090001E-2</v>
      </c>
      <c r="AR102" s="6" t="e">
        <f t="shared" si="12"/>
        <v>#VALUE!</v>
      </c>
      <c r="AS102" s="6">
        <f t="shared" si="13"/>
        <v>-1.1000000000000003E-3</v>
      </c>
      <c r="AT102" s="6" t="e">
        <f t="shared" si="14"/>
        <v>#VALUE!</v>
      </c>
      <c r="AU102" s="6" t="e">
        <f t="shared" si="15"/>
        <v>#VALUE!</v>
      </c>
      <c r="AV102" s="6" t="e">
        <f t="shared" si="16"/>
        <v>#VALUE!</v>
      </c>
      <c r="AW102" s="6" t="e">
        <f t="shared" si="16"/>
        <v>#VALUE!</v>
      </c>
      <c r="AX102" s="6" t="str">
        <f>VLOOKUP($A102,Replications!$A:$KK,MATCH(LEFT(AX$1,FIND(" ",AX$1)-1),Replications!$1:$1,0),FALSE)</f>
        <v>NA</v>
      </c>
      <c r="AY102" s="6" t="e">
        <f>VLOOKUP($A102,'New Manager'!$A:$Y,MATCH(Funds!AY$1,'New Manager'!$1:$1,0),FALSE)</f>
        <v>#N/A</v>
      </c>
      <c r="AZ102" s="6" t="e">
        <f t="shared" si="17"/>
        <v>#N/A</v>
      </c>
      <c r="BA102" s="6" t="e">
        <f>VLOOKUP($A102,'[1]Formated Data'!$A:$ZZ,MATCH(BA$1,'[1]Formated Data'!$1:$1,0),FALSE)</f>
        <v>#N/A</v>
      </c>
      <c r="BB102" s="6" t="e">
        <f>VLOOKUP($A102,'[1]Formated Data'!$A:$ZZ,MATCH(BB$1,'[1]Formated Data'!$1:$1,0),FALSE)</f>
        <v>#N/A</v>
      </c>
      <c r="BC102" s="6" t="e">
        <f>VLOOKUP($A102,'[1]Formated Data'!$A:$ZZ,MATCH(BC$1,'[1]Formated Data'!$1:$1,0),FALSE)</f>
        <v>#N/A</v>
      </c>
      <c r="BD102" s="6" t="e">
        <f>VLOOKUP($A102,'[1]Formated Data'!$A:$ZZ,MATCH(BD$1,'[1]Formated Data'!$1:$1,0),FALSE)</f>
        <v>#N/A</v>
      </c>
      <c r="BE102" s="6" t="e">
        <f>VLOOKUP($A102,'[1]Formated Data'!$A:$ZZ,MATCH(BE$1,'[1]Formated Data'!$1:$1,0),FALSE)</f>
        <v>#N/A</v>
      </c>
      <c r="BF102" s="6" t="e">
        <f>VLOOKUP($A102,'[1]Formated Data'!$A:$ZZ,MATCH(BF$1,'[1]Formated Data'!$1:$1,0),FALSE)</f>
        <v>#N/A</v>
      </c>
      <c r="BG102" s="6" t="e">
        <f>VLOOKUP($A102,'[1]Formated Data'!$A:$ZZ,MATCH(BG$1,'[1]Formated Data'!$1:$1,0),FALSE)</f>
        <v>#N/A</v>
      </c>
      <c r="BH102" s="6" t="e">
        <f>VLOOKUP($A102,'[1]Formated Data'!$A:$ZZ,MATCH(BH$1,'[1]Formated Data'!$1:$1,0),FALSE)</f>
        <v>#N/A</v>
      </c>
      <c r="BI102" s="6" t="e">
        <f>VLOOKUP($A102,'[1]Formated Data'!$A:$ZZ,MATCH(BI$1,'[1]Formated Data'!$1:$1,0),FALSE)</f>
        <v>#N/A</v>
      </c>
      <c r="BJ102" s="6" t="e">
        <f>VLOOKUP($A102,'[1]Formated Data'!$A:$ZZ,MATCH(BJ$1,'[1]Formated Data'!$1:$1,0),FALSE)</f>
        <v>#N/A</v>
      </c>
      <c r="BK102" s="6" t="e">
        <f>VLOOKUP($A102,'[1]Formated Data'!$A:$ZZ,MATCH(BK$1,'[1]Formated Data'!$1:$1,0),FALSE)</f>
        <v>#N/A</v>
      </c>
      <c r="BL102" s="6" t="e">
        <f>VLOOKUP($A102,'[1]Formated Data'!$A:$ZZ,MATCH(BL$1,'[1]Formated Data'!$1:$1,0),FALSE)</f>
        <v>#N/A</v>
      </c>
      <c r="BM102" s="6" t="e">
        <f>VLOOKUP($A102,'[1]Formated Data'!$A:$ZZ,MATCH(BM$1,'[1]Formated Data'!$1:$1,0),FALSE)</f>
        <v>#N/A</v>
      </c>
      <c r="BN102" s="6" t="e">
        <f>VLOOKUP($A102,'[1]Formated Data'!$A:$ZZ,MATCH(BN$1,'[1]Formated Data'!$1:$1,0),FALSE)</f>
        <v>#N/A</v>
      </c>
      <c r="BO102" s="6" t="e">
        <f>VLOOKUP($A102,'[1]Formated Data'!$A:$ZZ,MATCH(BO$1,'[1]Formated Data'!$1:$1,0),FALSE)</f>
        <v>#N/A</v>
      </c>
      <c r="BP102" s="6" t="e">
        <f>VLOOKUP($A102,'[1]Formated Data'!$A:$ZZ,MATCH(BP$1,'[1]Formated Data'!$1:$1,0),FALSE)</f>
        <v>#N/A</v>
      </c>
      <c r="BQ102" s="6" t="e">
        <f>VLOOKUP($A102,'[1]Formated Data'!$A:$ZZ,MATCH(BQ$1,'[1]Formated Data'!$1:$1,0),FALSE)</f>
        <v>#N/A</v>
      </c>
      <c r="BR102" s="6" t="e">
        <f>VLOOKUP($A102,'[1]Formated Data'!$A:$ZZ,MATCH(BR$1,'[1]Formated Data'!$1:$1,0),FALSE)</f>
        <v>#N/A</v>
      </c>
      <c r="BS102" s="6" t="e">
        <f>VLOOKUP($A102,'[1]Formated Data'!$A:$ZZ,MATCH(BS$1,'[1]Formated Data'!$1:$1,0),FALSE)</f>
        <v>#N/A</v>
      </c>
      <c r="BT102" s="6" t="e">
        <f>VLOOKUP($A102,'[1]Formated Data'!$A:$ZZ,MATCH(BT$1,'[1]Formated Data'!$1:$1,0),FALSE)</f>
        <v>#N/A</v>
      </c>
      <c r="BU102" s="6" t="e">
        <f>VLOOKUP($A102,'[1]Formated Data'!$A:$ZZ,MATCH(BU$1,'[1]Formated Data'!$1:$1,0),FALSE)</f>
        <v>#N/A</v>
      </c>
      <c r="BV102" s="6" t="e">
        <f>VLOOKUP($A102,'[1]Formated Data'!$A:$ZZ,MATCH(BV$1,'[1]Formated Data'!$1:$1,0),FALSE)</f>
        <v>#N/A</v>
      </c>
      <c r="BW102" s="6" t="e">
        <f>VLOOKUP($A102,'New Manager'!$A:$B,MATCH(Funds!BW$1,'New Manager'!$1:$1,0),FALSE)</f>
        <v>#N/A</v>
      </c>
      <c r="BX102" s="6" t="e">
        <f t="shared" si="18"/>
        <v>#DIV/0!</v>
      </c>
      <c r="BY102" s="6">
        <f t="shared" si="19"/>
        <v>3.8270000000000005E-3</v>
      </c>
      <c r="BZ102" s="6" t="e">
        <f>VLOOKUP($A102,Strategy3!$A:$Z,MATCH(Funds!BZ$1,Strategy3!$1:$1,0),FALSE)</f>
        <v>#N/A</v>
      </c>
    </row>
    <row r="103" spans="1:78" x14ac:dyDescent="0.25">
      <c r="A103" s="4">
        <f t="shared" si="20"/>
        <v>38595</v>
      </c>
      <c r="Y103" s="6">
        <f>VLOOKUP(A103,[2]Returns!$A:$B,2,FALSE)</f>
        <v>1.8700000000000001E-2</v>
      </c>
      <c r="Z103" s="6">
        <f>VLOOKUP($A103,[2]Returns!$A:$J,9,FALSE)/100</f>
        <v>6.0000000000000001E-3</v>
      </c>
      <c r="AA103" s="6">
        <f>VLOOKUP($A103,Replications!$A:$K,MATCH(LEFT(AA$1,FIND(" ",AA$1)-1),Replications!$1:$1,0),FALSE)</f>
        <v>2.64E-2</v>
      </c>
      <c r="AB103" s="6" t="str">
        <f>VLOOKUP($A103,Replications!$A:$K,MATCH(LEFT(AB$1,FIND(" ",AB$1)-1),Replications!$1:$1,0),FALSE)</f>
        <v/>
      </c>
      <c r="AC103" s="6">
        <f>VLOOKUP($A103,Replications!$A:$K,MATCH(LEFT(AC$1,FIND(" ",AC$1)-1),Replications!$1:$1,0),FALSE)</f>
        <v>-7.6E-3</v>
      </c>
      <c r="AD103" s="6" t="str">
        <f>VLOOKUP($A103,Replications!$A:$K,MATCH(LEFT(AD$1,FIND(" ",AD$1)-1),Replications!$1:$1,0),FALSE)</f>
        <v/>
      </c>
      <c r="AE103" s="6" t="str">
        <f>VLOOKUP($A103,Replications!$A:$K,MATCH(LEFT(AE$1,FIND(" ",AE$1)-1),Replications!$1:$1,0),FALSE)</f>
        <v/>
      </c>
      <c r="AF103" s="6" t="str">
        <f>VLOOKUP($A103,Replications!$A:$K,MATCH(LEFT(AF$1,FIND(" ",AF$1)-1),Replications!$1:$1,0),FALSE)</f>
        <v/>
      </c>
      <c r="AG103" s="6" t="str">
        <f>VLOOKUP($A103,Replications!$A:$K,MATCH(LEFT(AG$1,FIND(" ",AG$1)-1),Replications!$1:$1,0),FALSE)</f>
        <v/>
      </c>
      <c r="AH103" s="6">
        <f>VLOOKUP($A103,Replications!$A:$K,MATCH(Funds!AH$1,Replications!$1:$1,0),FALSE)</f>
        <v>-8.9999999999999993E-3</v>
      </c>
      <c r="AI103" s="6">
        <f>VLOOKUP($A103,Replications!$A:$K,MATCH(LEFT(AI$1,FIND(" ",AI$1)-1),Replications!$1:$1,0),FALSE)</f>
        <v>9.4000000000000004E-3</v>
      </c>
      <c r="AJ103" s="6">
        <f>VLOOKUP($A103,'Activist Funds'!$A:$Z,MATCH(LEFT(AJ$1,FIND(" ",AJ$1)-1),'Activist Funds'!$1:$1,0),FALSE)</f>
        <v>2.2299999371169998E-2</v>
      </c>
      <c r="AK103" s="6">
        <f>VLOOKUP($A103,'Activist Funds'!$A:$Z,MATCH(LEFT(AK$1,FIND(" ",AK$1)-1),'Activist Funds'!$1:$1,0),FALSE)</f>
        <v>3.7000000000000002E-3</v>
      </c>
      <c r="AL103" s="6">
        <f>VLOOKUP($A103,'Activist Funds'!$A:$Z,MATCH(LEFT(AL$1,FIND(" ",AL$1)-1),'Activist Funds'!$1:$1,0),FALSE)</f>
        <v>-1.23E-2</v>
      </c>
      <c r="AM103" s="6">
        <f>VLOOKUP($A103,'Activist Funds'!$A:$Z,MATCH(LEFT(AM$1,FIND(" ",AM$1)-1),'Activist Funds'!$1:$1,0),FALSE)</f>
        <v>2.0299999999999999E-2</v>
      </c>
      <c r="AN103" s="6">
        <f>VLOOKUP($A103,'Activist Funds'!$A:$Z,MATCH(LEFT(AN$1,FIND(" ",AN$1)-1),'Activist Funds'!$1:$1,0),FALSE)</f>
        <v>0</v>
      </c>
      <c r="AO103" s="6">
        <f>VLOOKUP($A103,'Activist Funds'!$A:$Z,MATCH(LEFT(AO$1,FIND(" ",AO$1)-1),'Activist Funds'!$1:$1,0),FALSE)</f>
        <v>6.5859999999999998E-3</v>
      </c>
      <c r="AP103" s="6">
        <f>VLOOKUP($A103,'Activist Funds'!$A:$Z,MATCH(LEFT(AP$1,FIND(" ",AP$1)-1),'Activist Funds'!$1:$1,0),FALSE)</f>
        <v>2.4799999999999999E-2</v>
      </c>
      <c r="AQ103" s="6">
        <f t="shared" si="11"/>
        <v>-4.1000006288300014E-3</v>
      </c>
      <c r="AR103" s="6" t="e">
        <f t="shared" si="12"/>
        <v>#VALUE!</v>
      </c>
      <c r="AS103" s="6">
        <f t="shared" si="13"/>
        <v>-4.7000000000000002E-3</v>
      </c>
      <c r="AT103" s="6" t="e">
        <f t="shared" si="14"/>
        <v>#VALUE!</v>
      </c>
      <c r="AU103" s="6" t="e">
        <f t="shared" si="15"/>
        <v>#VALUE!</v>
      </c>
      <c r="AV103" s="6" t="e">
        <f t="shared" si="16"/>
        <v>#VALUE!</v>
      </c>
      <c r="AW103" s="6" t="e">
        <f t="shared" si="16"/>
        <v>#VALUE!</v>
      </c>
      <c r="AX103" s="6" t="str">
        <f>VLOOKUP($A103,Replications!$A:$KK,MATCH(LEFT(AX$1,FIND(" ",AX$1)-1),Replications!$1:$1,0),FALSE)</f>
        <v>NA</v>
      </c>
      <c r="AY103" s="6" t="e">
        <f>VLOOKUP($A103,'New Manager'!$A:$Y,MATCH(Funds!AY$1,'New Manager'!$1:$1,0),FALSE)</f>
        <v>#N/A</v>
      </c>
      <c r="AZ103" s="6" t="e">
        <f t="shared" si="17"/>
        <v>#N/A</v>
      </c>
      <c r="BA103" s="6" t="e">
        <f>VLOOKUP($A103,'[1]Formated Data'!$A:$ZZ,MATCH(BA$1,'[1]Formated Data'!$1:$1,0),FALSE)</f>
        <v>#N/A</v>
      </c>
      <c r="BB103" s="6" t="e">
        <f>VLOOKUP($A103,'[1]Formated Data'!$A:$ZZ,MATCH(BB$1,'[1]Formated Data'!$1:$1,0),FALSE)</f>
        <v>#N/A</v>
      </c>
      <c r="BC103" s="6" t="e">
        <f>VLOOKUP($A103,'[1]Formated Data'!$A:$ZZ,MATCH(BC$1,'[1]Formated Data'!$1:$1,0),FALSE)</f>
        <v>#N/A</v>
      </c>
      <c r="BD103" s="6" t="e">
        <f>VLOOKUP($A103,'[1]Formated Data'!$A:$ZZ,MATCH(BD$1,'[1]Formated Data'!$1:$1,0),FALSE)</f>
        <v>#N/A</v>
      </c>
      <c r="BE103" s="6" t="e">
        <f>VLOOKUP($A103,'[1]Formated Data'!$A:$ZZ,MATCH(BE$1,'[1]Formated Data'!$1:$1,0),FALSE)</f>
        <v>#N/A</v>
      </c>
      <c r="BF103" s="6" t="e">
        <f>VLOOKUP($A103,'[1]Formated Data'!$A:$ZZ,MATCH(BF$1,'[1]Formated Data'!$1:$1,0),FALSE)</f>
        <v>#N/A</v>
      </c>
      <c r="BG103" s="6" t="e">
        <f>VLOOKUP($A103,'[1]Formated Data'!$A:$ZZ,MATCH(BG$1,'[1]Formated Data'!$1:$1,0),FALSE)</f>
        <v>#N/A</v>
      </c>
      <c r="BH103" s="6" t="e">
        <f>VLOOKUP($A103,'[1]Formated Data'!$A:$ZZ,MATCH(BH$1,'[1]Formated Data'!$1:$1,0),FALSE)</f>
        <v>#N/A</v>
      </c>
      <c r="BI103" s="6" t="e">
        <f>VLOOKUP($A103,'[1]Formated Data'!$A:$ZZ,MATCH(BI$1,'[1]Formated Data'!$1:$1,0),FALSE)</f>
        <v>#N/A</v>
      </c>
      <c r="BJ103" s="6" t="e">
        <f>VLOOKUP($A103,'[1]Formated Data'!$A:$ZZ,MATCH(BJ$1,'[1]Formated Data'!$1:$1,0),FALSE)</f>
        <v>#N/A</v>
      </c>
      <c r="BK103" s="6" t="e">
        <f>VLOOKUP($A103,'[1]Formated Data'!$A:$ZZ,MATCH(BK$1,'[1]Formated Data'!$1:$1,0),FALSE)</f>
        <v>#N/A</v>
      </c>
      <c r="BL103" s="6" t="e">
        <f>VLOOKUP($A103,'[1]Formated Data'!$A:$ZZ,MATCH(BL$1,'[1]Formated Data'!$1:$1,0),FALSE)</f>
        <v>#N/A</v>
      </c>
      <c r="BM103" s="6" t="e">
        <f>VLOOKUP($A103,'[1]Formated Data'!$A:$ZZ,MATCH(BM$1,'[1]Formated Data'!$1:$1,0),FALSE)</f>
        <v>#N/A</v>
      </c>
      <c r="BN103" s="6" t="e">
        <f>VLOOKUP($A103,'[1]Formated Data'!$A:$ZZ,MATCH(BN$1,'[1]Formated Data'!$1:$1,0),FALSE)</f>
        <v>#N/A</v>
      </c>
      <c r="BO103" s="6" t="e">
        <f>VLOOKUP($A103,'[1]Formated Data'!$A:$ZZ,MATCH(BO$1,'[1]Formated Data'!$1:$1,0),FALSE)</f>
        <v>#N/A</v>
      </c>
      <c r="BP103" s="6" t="e">
        <f>VLOOKUP($A103,'[1]Formated Data'!$A:$ZZ,MATCH(BP$1,'[1]Formated Data'!$1:$1,0),FALSE)</f>
        <v>#N/A</v>
      </c>
      <c r="BQ103" s="6" t="e">
        <f>VLOOKUP($A103,'[1]Formated Data'!$A:$ZZ,MATCH(BQ$1,'[1]Formated Data'!$1:$1,0),FALSE)</f>
        <v>#N/A</v>
      </c>
      <c r="BR103" s="6" t="e">
        <f>VLOOKUP($A103,'[1]Formated Data'!$A:$ZZ,MATCH(BR$1,'[1]Formated Data'!$1:$1,0),FALSE)</f>
        <v>#N/A</v>
      </c>
      <c r="BS103" s="6" t="e">
        <f>VLOOKUP($A103,'[1]Formated Data'!$A:$ZZ,MATCH(BS$1,'[1]Formated Data'!$1:$1,0),FALSE)</f>
        <v>#N/A</v>
      </c>
      <c r="BT103" s="6" t="e">
        <f>VLOOKUP($A103,'[1]Formated Data'!$A:$ZZ,MATCH(BT$1,'[1]Formated Data'!$1:$1,0),FALSE)</f>
        <v>#N/A</v>
      </c>
      <c r="BU103" s="6" t="e">
        <f>VLOOKUP($A103,'[1]Formated Data'!$A:$ZZ,MATCH(BU$1,'[1]Formated Data'!$1:$1,0),FALSE)</f>
        <v>#N/A</v>
      </c>
      <c r="BV103" s="6" t="e">
        <f>VLOOKUP($A103,'[1]Formated Data'!$A:$ZZ,MATCH(BV$1,'[1]Formated Data'!$1:$1,0),FALSE)</f>
        <v>#N/A</v>
      </c>
      <c r="BW103" s="6" t="e">
        <f>VLOOKUP($A103,'New Manager'!$A:$B,MATCH(Funds!BW$1,'New Manager'!$1:$1,0),FALSE)</f>
        <v>#N/A</v>
      </c>
      <c r="BX103" s="6" t="e">
        <f t="shared" si="18"/>
        <v>#DIV/0!</v>
      </c>
      <c r="BY103" s="6">
        <f t="shared" si="19"/>
        <v>9.4929999999999997E-3</v>
      </c>
      <c r="BZ103" s="6" t="e">
        <f>VLOOKUP($A103,Strategy3!$A:$Z,MATCH(Funds!BZ$1,Strategy3!$1:$1,0),FALSE)</f>
        <v>#N/A</v>
      </c>
    </row>
    <row r="104" spans="1:78" x14ac:dyDescent="0.25">
      <c r="A104" s="4">
        <f t="shared" si="20"/>
        <v>38564</v>
      </c>
      <c r="Y104" s="6">
        <f>VLOOKUP(A104,[2]Returns!$A:$B,2,FALSE)</f>
        <v>2.86E-2</v>
      </c>
      <c r="Z104" s="6">
        <f>VLOOKUP($A104,[2]Returns!$A:$J,9,FALSE)/100</f>
        <v>1.04E-2</v>
      </c>
      <c r="AA104" s="6">
        <f>VLOOKUP($A104,Replications!$A:$K,MATCH(LEFT(AA$1,FIND(" ",AA$1)-1),Replications!$1:$1,0),FALSE)</f>
        <v>4.6300000000000001E-2</v>
      </c>
      <c r="AB104" s="6" t="str">
        <f>VLOOKUP($A104,Replications!$A:$K,MATCH(LEFT(AB$1,FIND(" ",AB$1)-1),Replications!$1:$1,0),FALSE)</f>
        <v/>
      </c>
      <c r="AC104" s="6">
        <f>VLOOKUP($A104,Replications!$A:$K,MATCH(LEFT(AC$1,FIND(" ",AC$1)-1),Replications!$1:$1,0),FALSE)</f>
        <v>5.6099999999999997E-2</v>
      </c>
      <c r="AD104" s="6" t="str">
        <f>VLOOKUP($A104,Replications!$A:$K,MATCH(LEFT(AD$1,FIND(" ",AD$1)-1),Replications!$1:$1,0),FALSE)</f>
        <v/>
      </c>
      <c r="AE104" s="6" t="str">
        <f>VLOOKUP($A104,Replications!$A:$K,MATCH(LEFT(AE$1,FIND(" ",AE$1)-1),Replications!$1:$1,0),FALSE)</f>
        <v/>
      </c>
      <c r="AF104" s="6" t="str">
        <f>VLOOKUP($A104,Replications!$A:$K,MATCH(LEFT(AF$1,FIND(" ",AF$1)-1),Replications!$1:$1,0),FALSE)</f>
        <v/>
      </c>
      <c r="AG104" s="6" t="str">
        <f>VLOOKUP($A104,Replications!$A:$K,MATCH(LEFT(AG$1,FIND(" ",AG$1)-1),Replications!$1:$1,0),FALSE)</f>
        <v/>
      </c>
      <c r="AH104" s="6">
        <f>VLOOKUP($A104,Replications!$A:$K,MATCH(Funds!AH$1,Replications!$1:$1,0),FALSE)</f>
        <v>3.7100000000000001E-2</v>
      </c>
      <c r="AI104" s="6">
        <f>VLOOKUP($A104,Replications!$A:$K,MATCH(LEFT(AI$1,FIND(" ",AI$1)-1),Replications!$1:$1,0),FALSE)</f>
        <v>5.1199999999999996E-2</v>
      </c>
      <c r="AJ104" s="6">
        <f>VLOOKUP($A104,'Activist Funds'!$A:$Z,MATCH(LEFT(AJ$1,FIND(" ",AJ$1)-1),'Activist Funds'!$1:$1,0),FALSE)</f>
        <v>3.5700000822539997E-2</v>
      </c>
      <c r="AK104" s="6">
        <f>VLOOKUP($A104,'Activist Funds'!$A:$Z,MATCH(LEFT(AK$1,FIND(" ",AK$1)-1),'Activist Funds'!$1:$1,0),FALSE)</f>
        <v>6.8500000000000005E-2</v>
      </c>
      <c r="AL104" s="6">
        <f>VLOOKUP($A104,'Activist Funds'!$A:$Z,MATCH(LEFT(AL$1,FIND(" ",AL$1)-1),'Activist Funds'!$1:$1,0),FALSE)</f>
        <v>5.0999999999999997E-2</v>
      </c>
      <c r="AM104" s="6">
        <f>VLOOKUP($A104,'Activist Funds'!$A:$Z,MATCH(LEFT(AM$1,FIND(" ",AM$1)-1),'Activist Funds'!$1:$1,0),FALSE)</f>
        <v>4.4699999999999997E-2</v>
      </c>
      <c r="AN104" s="6">
        <f>VLOOKUP($A104,'Activist Funds'!$A:$Z,MATCH(LEFT(AN$1,FIND(" ",AN$1)-1),'Activist Funds'!$1:$1,0),FALSE)</f>
        <v>0</v>
      </c>
      <c r="AO104" s="6">
        <f>VLOOKUP($A104,'Activist Funds'!$A:$Z,MATCH(LEFT(AO$1,FIND(" ",AO$1)-1),'Activist Funds'!$1:$1,0),FALSE)</f>
        <v>2.7609000000000002E-2</v>
      </c>
      <c r="AP104" s="6">
        <f>VLOOKUP($A104,'Activist Funds'!$A:$Z,MATCH(LEFT(AP$1,FIND(" ",AP$1)-1),'Activist Funds'!$1:$1,0),FALSE)</f>
        <v>1.12E-2</v>
      </c>
      <c r="AQ104" s="6">
        <f t="shared" si="11"/>
        <v>-1.0599999177460004E-2</v>
      </c>
      <c r="AR104" s="6" t="e">
        <f t="shared" si="12"/>
        <v>#VALUE!</v>
      </c>
      <c r="AS104" s="6">
        <f t="shared" si="13"/>
        <v>-5.1000000000000004E-3</v>
      </c>
      <c r="AT104" s="6" t="e">
        <f t="shared" si="14"/>
        <v>#VALUE!</v>
      </c>
      <c r="AU104" s="6" t="e">
        <f t="shared" si="15"/>
        <v>#VALUE!</v>
      </c>
      <c r="AV104" s="6" t="e">
        <f t="shared" si="16"/>
        <v>#VALUE!</v>
      </c>
      <c r="AW104" s="6" t="e">
        <f t="shared" si="16"/>
        <v>#VALUE!</v>
      </c>
      <c r="AX104" s="6" t="str">
        <f>VLOOKUP($A104,Replications!$A:$KK,MATCH(LEFT(AX$1,FIND(" ",AX$1)-1),Replications!$1:$1,0),FALSE)</f>
        <v>NA</v>
      </c>
      <c r="AY104" s="6" t="e">
        <f>VLOOKUP($A104,'New Manager'!$A:$Y,MATCH(Funds!AY$1,'New Manager'!$1:$1,0),FALSE)</f>
        <v>#N/A</v>
      </c>
      <c r="AZ104" s="6" t="e">
        <f t="shared" si="17"/>
        <v>#N/A</v>
      </c>
      <c r="BA104" s="6" t="e">
        <f>VLOOKUP($A104,'[1]Formated Data'!$A:$ZZ,MATCH(BA$1,'[1]Formated Data'!$1:$1,0),FALSE)</f>
        <v>#N/A</v>
      </c>
      <c r="BB104" s="6" t="e">
        <f>VLOOKUP($A104,'[1]Formated Data'!$A:$ZZ,MATCH(BB$1,'[1]Formated Data'!$1:$1,0),FALSE)</f>
        <v>#N/A</v>
      </c>
      <c r="BC104" s="6" t="e">
        <f>VLOOKUP($A104,'[1]Formated Data'!$A:$ZZ,MATCH(BC$1,'[1]Formated Data'!$1:$1,0),FALSE)</f>
        <v>#N/A</v>
      </c>
      <c r="BD104" s="6" t="e">
        <f>VLOOKUP($A104,'[1]Formated Data'!$A:$ZZ,MATCH(BD$1,'[1]Formated Data'!$1:$1,0),FALSE)</f>
        <v>#N/A</v>
      </c>
      <c r="BE104" s="6" t="e">
        <f>VLOOKUP($A104,'[1]Formated Data'!$A:$ZZ,MATCH(BE$1,'[1]Formated Data'!$1:$1,0),FALSE)</f>
        <v>#N/A</v>
      </c>
      <c r="BF104" s="6" t="e">
        <f>VLOOKUP($A104,'[1]Formated Data'!$A:$ZZ,MATCH(BF$1,'[1]Formated Data'!$1:$1,0),FALSE)</f>
        <v>#N/A</v>
      </c>
      <c r="BG104" s="6" t="e">
        <f>VLOOKUP($A104,'[1]Formated Data'!$A:$ZZ,MATCH(BG$1,'[1]Formated Data'!$1:$1,0),FALSE)</f>
        <v>#N/A</v>
      </c>
      <c r="BH104" s="6" t="e">
        <f>VLOOKUP($A104,'[1]Formated Data'!$A:$ZZ,MATCH(BH$1,'[1]Formated Data'!$1:$1,0),FALSE)</f>
        <v>#N/A</v>
      </c>
      <c r="BI104" s="6" t="e">
        <f>VLOOKUP($A104,'[1]Formated Data'!$A:$ZZ,MATCH(BI$1,'[1]Formated Data'!$1:$1,0),FALSE)</f>
        <v>#N/A</v>
      </c>
      <c r="BJ104" s="6" t="e">
        <f>VLOOKUP($A104,'[1]Formated Data'!$A:$ZZ,MATCH(BJ$1,'[1]Formated Data'!$1:$1,0),FALSE)</f>
        <v>#N/A</v>
      </c>
      <c r="BK104" s="6" t="e">
        <f>VLOOKUP($A104,'[1]Formated Data'!$A:$ZZ,MATCH(BK$1,'[1]Formated Data'!$1:$1,0),FALSE)</f>
        <v>#N/A</v>
      </c>
      <c r="BL104" s="6" t="e">
        <f>VLOOKUP($A104,'[1]Formated Data'!$A:$ZZ,MATCH(BL$1,'[1]Formated Data'!$1:$1,0),FALSE)</f>
        <v>#N/A</v>
      </c>
      <c r="BM104" s="6" t="e">
        <f>VLOOKUP($A104,'[1]Formated Data'!$A:$ZZ,MATCH(BM$1,'[1]Formated Data'!$1:$1,0),FALSE)</f>
        <v>#N/A</v>
      </c>
      <c r="BN104" s="6" t="e">
        <f>VLOOKUP($A104,'[1]Formated Data'!$A:$ZZ,MATCH(BN$1,'[1]Formated Data'!$1:$1,0),FALSE)</f>
        <v>#N/A</v>
      </c>
      <c r="BO104" s="6" t="e">
        <f>VLOOKUP($A104,'[1]Formated Data'!$A:$ZZ,MATCH(BO$1,'[1]Formated Data'!$1:$1,0),FALSE)</f>
        <v>#N/A</v>
      </c>
      <c r="BP104" s="6" t="e">
        <f>VLOOKUP($A104,'[1]Formated Data'!$A:$ZZ,MATCH(BP$1,'[1]Formated Data'!$1:$1,0),FALSE)</f>
        <v>#N/A</v>
      </c>
      <c r="BQ104" s="6" t="e">
        <f>VLOOKUP($A104,'[1]Formated Data'!$A:$ZZ,MATCH(BQ$1,'[1]Formated Data'!$1:$1,0),FALSE)</f>
        <v>#N/A</v>
      </c>
      <c r="BR104" s="6" t="e">
        <f>VLOOKUP($A104,'[1]Formated Data'!$A:$ZZ,MATCH(BR$1,'[1]Formated Data'!$1:$1,0),FALSE)</f>
        <v>#N/A</v>
      </c>
      <c r="BS104" s="6" t="e">
        <f>VLOOKUP($A104,'[1]Formated Data'!$A:$ZZ,MATCH(BS$1,'[1]Formated Data'!$1:$1,0),FALSE)</f>
        <v>#N/A</v>
      </c>
      <c r="BT104" s="6" t="e">
        <f>VLOOKUP($A104,'[1]Formated Data'!$A:$ZZ,MATCH(BT$1,'[1]Formated Data'!$1:$1,0),FALSE)</f>
        <v>#N/A</v>
      </c>
      <c r="BU104" s="6" t="e">
        <f>VLOOKUP($A104,'[1]Formated Data'!$A:$ZZ,MATCH(BU$1,'[1]Formated Data'!$1:$1,0),FALSE)</f>
        <v>#N/A</v>
      </c>
      <c r="BV104" s="6" t="e">
        <f>VLOOKUP($A104,'[1]Formated Data'!$A:$ZZ,MATCH(BV$1,'[1]Formated Data'!$1:$1,0),FALSE)</f>
        <v>#N/A</v>
      </c>
      <c r="BW104" s="6" t="e">
        <f>VLOOKUP($A104,'New Manager'!$A:$B,MATCH(Funds!BW$1,'New Manager'!$1:$1,0),FALSE)</f>
        <v>#N/A</v>
      </c>
      <c r="BX104" s="6" t="e">
        <f t="shared" si="18"/>
        <v>#DIV/0!</v>
      </c>
      <c r="BY104" s="6">
        <f t="shared" si="19"/>
        <v>1.6604500000000001E-2</v>
      </c>
      <c r="BZ104" s="6" t="e">
        <f>VLOOKUP($A104,Strategy3!$A:$Z,MATCH(Funds!BZ$1,Strategy3!$1:$1,0),FALSE)</f>
        <v>#N/A</v>
      </c>
    </row>
    <row r="105" spans="1:78" x14ac:dyDescent="0.25">
      <c r="A105" s="4">
        <f t="shared" si="20"/>
        <v>38533</v>
      </c>
      <c r="Y105" s="6">
        <f>VLOOKUP(A105,[2]Returns!$A:$B,2,FALSE)</f>
        <v>1.7299999999999999E-2</v>
      </c>
      <c r="Z105" s="6">
        <f>VLOOKUP($A105,[2]Returns!$A:$J,9,FALSE)/100</f>
        <v>7.4000000000000003E-3</v>
      </c>
      <c r="AA105" s="6">
        <f>VLOOKUP($A105,Replications!$A:$K,MATCH(LEFT(AA$1,FIND(" ",AA$1)-1),Replications!$1:$1,0),FALSE)</f>
        <v>3.6400000000000002E-2</v>
      </c>
      <c r="AB105" s="6" t="str">
        <f>VLOOKUP($A105,Replications!$A:$K,MATCH(LEFT(AB$1,FIND(" ",AB$1)-1),Replications!$1:$1,0),FALSE)</f>
        <v/>
      </c>
      <c r="AC105" s="6">
        <f>VLOOKUP($A105,Replications!$A:$K,MATCH(LEFT(AC$1,FIND(" ",AC$1)-1),Replications!$1:$1,0),FALSE)</f>
        <v>2.18E-2</v>
      </c>
      <c r="AD105" s="6" t="str">
        <f>VLOOKUP($A105,Replications!$A:$K,MATCH(LEFT(AD$1,FIND(" ",AD$1)-1),Replications!$1:$1,0),FALSE)</f>
        <v/>
      </c>
      <c r="AE105" s="6" t="str">
        <f>VLOOKUP($A105,Replications!$A:$K,MATCH(LEFT(AE$1,FIND(" ",AE$1)-1),Replications!$1:$1,0),FALSE)</f>
        <v/>
      </c>
      <c r="AF105" s="6" t="str">
        <f>VLOOKUP($A105,Replications!$A:$K,MATCH(LEFT(AF$1,FIND(" ",AF$1)-1),Replications!$1:$1,0),FALSE)</f>
        <v/>
      </c>
      <c r="AG105" s="6" t="str">
        <f>VLOOKUP($A105,Replications!$A:$K,MATCH(LEFT(AG$1,FIND(" ",AG$1)-1),Replications!$1:$1,0),FALSE)</f>
        <v/>
      </c>
      <c r="AH105" s="6">
        <f>VLOOKUP($A105,Replications!$A:$K,MATCH(Funds!AH$1,Replications!$1:$1,0),FALSE)</f>
        <v>1.4E-3</v>
      </c>
      <c r="AI105" s="6">
        <f>VLOOKUP($A105,Replications!$A:$K,MATCH(LEFT(AI$1,FIND(" ",AI$1)-1),Replications!$1:$1,0),FALSE)</f>
        <v>2.9100000000000001E-2</v>
      </c>
      <c r="AJ105" s="6">
        <f>VLOOKUP($A105,'Activist Funds'!$A:$Z,MATCH(LEFT(AJ$1,FIND(" ",AJ$1)-1),'Activist Funds'!$1:$1,0),FALSE)</f>
        <v>2.4700000882149999E-2</v>
      </c>
      <c r="AK105" s="6">
        <f>VLOOKUP($A105,'Activist Funds'!$A:$Z,MATCH(LEFT(AK$1,FIND(" ",AK$1)-1),'Activist Funds'!$1:$1,0),FALSE)</f>
        <v>2.52E-2</v>
      </c>
      <c r="AL105" s="6">
        <f>VLOOKUP($A105,'Activist Funds'!$A:$Z,MATCH(LEFT(AL$1,FIND(" ",AL$1)-1),'Activist Funds'!$1:$1,0),FALSE)</f>
        <v>1.72E-2</v>
      </c>
      <c r="AM105" s="6">
        <f>VLOOKUP($A105,'Activist Funds'!$A:$Z,MATCH(LEFT(AM$1,FIND(" ",AM$1)-1),'Activist Funds'!$1:$1,0),FALSE)</f>
        <v>6.1499999999999999E-2</v>
      </c>
      <c r="AN105" s="6">
        <f>VLOOKUP($A105,'Activist Funds'!$A:$Z,MATCH(LEFT(AN$1,FIND(" ",AN$1)-1),'Activist Funds'!$1:$1,0),FALSE)</f>
        <v>0</v>
      </c>
      <c r="AO105" s="6">
        <f>VLOOKUP($A105,'Activist Funds'!$A:$Z,MATCH(LEFT(AO$1,FIND(" ",AO$1)-1),'Activist Funds'!$1:$1,0),FALSE)</f>
        <v>3.4646999999999997E-2</v>
      </c>
      <c r="AP105" s="6">
        <f>VLOOKUP($A105,'Activist Funds'!$A:$Z,MATCH(LEFT(AP$1,FIND(" ",AP$1)-1),'Activist Funds'!$1:$1,0),FALSE)</f>
        <v>2.29E-2</v>
      </c>
      <c r="AQ105" s="6">
        <f t="shared" si="11"/>
        <v>-1.1699999117850003E-2</v>
      </c>
      <c r="AR105" s="6" t="e">
        <f t="shared" si="12"/>
        <v>#VALUE!</v>
      </c>
      <c r="AS105" s="6">
        <f t="shared" si="13"/>
        <v>-4.5999999999999999E-3</v>
      </c>
      <c r="AT105" s="6" t="e">
        <f t="shared" si="14"/>
        <v>#VALUE!</v>
      </c>
      <c r="AU105" s="6" t="e">
        <f t="shared" si="15"/>
        <v>#VALUE!</v>
      </c>
      <c r="AV105" s="6" t="e">
        <f t="shared" si="16"/>
        <v>#VALUE!</v>
      </c>
      <c r="AW105" s="6" t="e">
        <f t="shared" si="16"/>
        <v>#VALUE!</v>
      </c>
      <c r="AX105" s="6" t="str">
        <f>VLOOKUP($A105,Replications!$A:$KK,MATCH(LEFT(AX$1,FIND(" ",AX$1)-1),Replications!$1:$1,0),FALSE)</f>
        <v>NA</v>
      </c>
      <c r="AY105" s="6" t="e">
        <f>VLOOKUP($A105,'New Manager'!$A:$Y,MATCH(Funds!AY$1,'New Manager'!$1:$1,0),FALSE)</f>
        <v>#N/A</v>
      </c>
      <c r="AZ105" s="6" t="e">
        <f t="shared" si="17"/>
        <v>#N/A</v>
      </c>
      <c r="BA105" s="6" t="e">
        <f>VLOOKUP($A105,'[1]Formated Data'!$A:$ZZ,MATCH(BA$1,'[1]Formated Data'!$1:$1,0),FALSE)</f>
        <v>#N/A</v>
      </c>
      <c r="BB105" s="6" t="e">
        <f>VLOOKUP($A105,'[1]Formated Data'!$A:$ZZ,MATCH(BB$1,'[1]Formated Data'!$1:$1,0),FALSE)</f>
        <v>#N/A</v>
      </c>
      <c r="BC105" s="6" t="e">
        <f>VLOOKUP($A105,'[1]Formated Data'!$A:$ZZ,MATCH(BC$1,'[1]Formated Data'!$1:$1,0),FALSE)</f>
        <v>#N/A</v>
      </c>
      <c r="BD105" s="6" t="e">
        <f>VLOOKUP($A105,'[1]Formated Data'!$A:$ZZ,MATCH(BD$1,'[1]Formated Data'!$1:$1,0),FALSE)</f>
        <v>#N/A</v>
      </c>
      <c r="BE105" s="6" t="e">
        <f>VLOOKUP($A105,'[1]Formated Data'!$A:$ZZ,MATCH(BE$1,'[1]Formated Data'!$1:$1,0),FALSE)</f>
        <v>#N/A</v>
      </c>
      <c r="BF105" s="6" t="e">
        <f>VLOOKUP($A105,'[1]Formated Data'!$A:$ZZ,MATCH(BF$1,'[1]Formated Data'!$1:$1,0),FALSE)</f>
        <v>#N/A</v>
      </c>
      <c r="BG105" s="6" t="e">
        <f>VLOOKUP($A105,'[1]Formated Data'!$A:$ZZ,MATCH(BG$1,'[1]Formated Data'!$1:$1,0),FALSE)</f>
        <v>#N/A</v>
      </c>
      <c r="BH105" s="6" t="e">
        <f>VLOOKUP($A105,'[1]Formated Data'!$A:$ZZ,MATCH(BH$1,'[1]Formated Data'!$1:$1,0),FALSE)</f>
        <v>#N/A</v>
      </c>
      <c r="BI105" s="6" t="e">
        <f>VLOOKUP($A105,'[1]Formated Data'!$A:$ZZ,MATCH(BI$1,'[1]Formated Data'!$1:$1,0),FALSE)</f>
        <v>#N/A</v>
      </c>
      <c r="BJ105" s="6" t="e">
        <f>VLOOKUP($A105,'[1]Formated Data'!$A:$ZZ,MATCH(BJ$1,'[1]Formated Data'!$1:$1,0),FALSE)</f>
        <v>#N/A</v>
      </c>
      <c r="BK105" s="6" t="e">
        <f>VLOOKUP($A105,'[1]Formated Data'!$A:$ZZ,MATCH(BK$1,'[1]Formated Data'!$1:$1,0),FALSE)</f>
        <v>#N/A</v>
      </c>
      <c r="BL105" s="6" t="e">
        <f>VLOOKUP($A105,'[1]Formated Data'!$A:$ZZ,MATCH(BL$1,'[1]Formated Data'!$1:$1,0),FALSE)</f>
        <v>#N/A</v>
      </c>
      <c r="BM105" s="6" t="e">
        <f>VLOOKUP($A105,'[1]Formated Data'!$A:$ZZ,MATCH(BM$1,'[1]Formated Data'!$1:$1,0),FALSE)</f>
        <v>#N/A</v>
      </c>
      <c r="BN105" s="6" t="e">
        <f>VLOOKUP($A105,'[1]Formated Data'!$A:$ZZ,MATCH(BN$1,'[1]Formated Data'!$1:$1,0),FALSE)</f>
        <v>#N/A</v>
      </c>
      <c r="BO105" s="6" t="e">
        <f>VLOOKUP($A105,'[1]Formated Data'!$A:$ZZ,MATCH(BO$1,'[1]Formated Data'!$1:$1,0),FALSE)</f>
        <v>#N/A</v>
      </c>
      <c r="BP105" s="6" t="e">
        <f>VLOOKUP($A105,'[1]Formated Data'!$A:$ZZ,MATCH(BP$1,'[1]Formated Data'!$1:$1,0),FALSE)</f>
        <v>#N/A</v>
      </c>
      <c r="BQ105" s="6" t="e">
        <f>VLOOKUP($A105,'[1]Formated Data'!$A:$ZZ,MATCH(BQ$1,'[1]Formated Data'!$1:$1,0),FALSE)</f>
        <v>#N/A</v>
      </c>
      <c r="BR105" s="6" t="e">
        <f>VLOOKUP($A105,'[1]Formated Data'!$A:$ZZ,MATCH(BR$1,'[1]Formated Data'!$1:$1,0),FALSE)</f>
        <v>#N/A</v>
      </c>
      <c r="BS105" s="6" t="e">
        <f>VLOOKUP($A105,'[1]Formated Data'!$A:$ZZ,MATCH(BS$1,'[1]Formated Data'!$1:$1,0),FALSE)</f>
        <v>#N/A</v>
      </c>
      <c r="BT105" s="6" t="e">
        <f>VLOOKUP($A105,'[1]Formated Data'!$A:$ZZ,MATCH(BT$1,'[1]Formated Data'!$1:$1,0),FALSE)</f>
        <v>#N/A</v>
      </c>
      <c r="BU105" s="6" t="e">
        <f>VLOOKUP($A105,'[1]Formated Data'!$A:$ZZ,MATCH(BU$1,'[1]Formated Data'!$1:$1,0),FALSE)</f>
        <v>#N/A</v>
      </c>
      <c r="BV105" s="6" t="e">
        <f>VLOOKUP($A105,'[1]Formated Data'!$A:$ZZ,MATCH(BV$1,'[1]Formated Data'!$1:$1,0),FALSE)</f>
        <v>#N/A</v>
      </c>
      <c r="BW105" s="6" t="e">
        <f>VLOOKUP($A105,'New Manager'!$A:$B,MATCH(Funds!BW$1,'New Manager'!$1:$1,0),FALSE)</f>
        <v>#N/A</v>
      </c>
      <c r="BX105" s="6" t="e">
        <f t="shared" si="18"/>
        <v>#DIV/0!</v>
      </c>
      <c r="BY105" s="6">
        <f t="shared" si="19"/>
        <v>2.30485E-2</v>
      </c>
      <c r="BZ105" s="6" t="e">
        <f>VLOOKUP($A105,Strategy3!$A:$Z,MATCH(Funds!BZ$1,Strategy3!$1:$1,0),FALSE)</f>
        <v>#N/A</v>
      </c>
    </row>
    <row r="106" spans="1:78" x14ac:dyDescent="0.25">
      <c r="A106" s="4">
        <f t="shared" si="20"/>
        <v>38503</v>
      </c>
      <c r="Y106" s="6">
        <f>VLOOKUP(A106,[2]Returns!$A:$B,2,FALSE)</f>
        <v>6.5000000000000006E-3</v>
      </c>
      <c r="Z106" s="6">
        <f>VLOOKUP($A106,[2]Returns!$A:$J,9,FALSE)/100</f>
        <v>2.92E-2</v>
      </c>
      <c r="AA106" s="6">
        <f>VLOOKUP($A106,Replications!$A:$K,MATCH(LEFT(AA$1,FIND(" ",AA$1)-1),Replications!$1:$1,0),FALSE)</f>
        <v>5.0799999999999998E-2</v>
      </c>
      <c r="AB106" s="6" t="str">
        <f>VLOOKUP($A106,Replications!$A:$K,MATCH(LEFT(AB$1,FIND(" ",AB$1)-1),Replications!$1:$1,0),FALSE)</f>
        <v/>
      </c>
      <c r="AC106" s="6">
        <f>VLOOKUP($A106,Replications!$A:$K,MATCH(LEFT(AC$1,FIND(" ",AC$1)-1),Replications!$1:$1,0),FALSE)</f>
        <v>4.7899999999999998E-2</v>
      </c>
      <c r="AD106" s="6" t="str">
        <f>VLOOKUP($A106,Replications!$A:$K,MATCH(LEFT(AD$1,FIND(" ",AD$1)-1),Replications!$1:$1,0),FALSE)</f>
        <v/>
      </c>
      <c r="AE106" s="6" t="str">
        <f>VLOOKUP($A106,Replications!$A:$K,MATCH(LEFT(AE$1,FIND(" ",AE$1)-1),Replications!$1:$1,0),FALSE)</f>
        <v/>
      </c>
      <c r="AF106" s="6" t="str">
        <f>VLOOKUP($A106,Replications!$A:$K,MATCH(LEFT(AF$1,FIND(" ",AF$1)-1),Replications!$1:$1,0),FALSE)</f>
        <v/>
      </c>
      <c r="AG106" s="6" t="str">
        <f>VLOOKUP($A106,Replications!$A:$K,MATCH(LEFT(AG$1,FIND(" ",AG$1)-1),Replications!$1:$1,0),FALSE)</f>
        <v/>
      </c>
      <c r="AH106" s="6">
        <f>VLOOKUP($A106,Replications!$A:$K,MATCH(Funds!AH$1,Replications!$1:$1,0),FALSE)</f>
        <v>3.1800000000000002E-2</v>
      </c>
      <c r="AI106" s="6">
        <f>VLOOKUP($A106,Replications!$A:$K,MATCH(LEFT(AI$1,FIND(" ",AI$1)-1),Replications!$1:$1,0),FALSE)</f>
        <v>4.9349999999999998E-2</v>
      </c>
      <c r="AJ106" s="6">
        <f>VLOOKUP($A106,'Activist Funds'!$A:$Z,MATCH(LEFT(AJ$1,FIND(" ",AJ$1)-1),'Activist Funds'!$1:$1,0),FALSE)</f>
        <v>2.290000021458E-2</v>
      </c>
      <c r="AK106" s="6">
        <f>VLOOKUP($A106,'Activist Funds'!$A:$Z,MATCH(LEFT(AK$1,FIND(" ",AK$1)-1),'Activist Funds'!$1:$1,0),FALSE)</f>
        <v>1.1999999999999999E-3</v>
      </c>
      <c r="AL106" s="6">
        <f>VLOOKUP($A106,'Activist Funds'!$A:$Z,MATCH(LEFT(AL$1,FIND(" ",AL$1)-1),'Activist Funds'!$1:$1,0),FALSE)</f>
        <v>4.5499999999999999E-2</v>
      </c>
      <c r="AM106" s="6">
        <f>VLOOKUP($A106,'Activist Funds'!$A:$Z,MATCH(LEFT(AM$1,FIND(" ",AM$1)-1),'Activist Funds'!$1:$1,0),FALSE)</f>
        <v>3.4599999999999999E-2</v>
      </c>
      <c r="AN106" s="6">
        <f>VLOOKUP($A106,'Activist Funds'!$A:$Z,MATCH(LEFT(AN$1,FIND(" ",AN$1)-1),'Activist Funds'!$1:$1,0),FALSE)</f>
        <v>0</v>
      </c>
      <c r="AO106" s="6">
        <f>VLOOKUP($A106,'Activist Funds'!$A:$Z,MATCH(LEFT(AO$1,FIND(" ",AO$1)-1),'Activist Funds'!$1:$1,0),FALSE)</f>
        <v>7.7002000000000001E-2</v>
      </c>
      <c r="AP106" s="6">
        <f>VLOOKUP($A106,'Activist Funds'!$A:$Z,MATCH(LEFT(AP$1,FIND(" ",AP$1)-1),'Activist Funds'!$1:$1,0),FALSE)</f>
        <v>1.6999999999999999E-3</v>
      </c>
      <c r="AQ106" s="6">
        <f t="shared" si="11"/>
        <v>-2.7899999785419998E-2</v>
      </c>
      <c r="AR106" s="6" t="e">
        <f t="shared" si="12"/>
        <v>#VALUE!</v>
      </c>
      <c r="AS106" s="6">
        <f t="shared" si="13"/>
        <v>-2.3999999999999994E-3</v>
      </c>
      <c r="AT106" s="6" t="e">
        <f t="shared" si="14"/>
        <v>#VALUE!</v>
      </c>
      <c r="AU106" s="6" t="e">
        <f t="shared" si="15"/>
        <v>#VALUE!</v>
      </c>
      <c r="AV106" s="6" t="e">
        <f t="shared" si="16"/>
        <v>#VALUE!</v>
      </c>
      <c r="AW106" s="6" t="e">
        <f t="shared" si="16"/>
        <v>#VALUE!</v>
      </c>
      <c r="AX106" s="6" t="str">
        <f>VLOOKUP($A106,Replications!$A:$KK,MATCH(LEFT(AX$1,FIND(" ",AX$1)-1),Replications!$1:$1,0),FALSE)</f>
        <v>NA</v>
      </c>
      <c r="AY106" s="6" t="e">
        <f>VLOOKUP($A106,'New Manager'!$A:$Y,MATCH(Funds!AY$1,'New Manager'!$1:$1,0),FALSE)</f>
        <v>#N/A</v>
      </c>
      <c r="AZ106" s="6" t="e">
        <f t="shared" si="17"/>
        <v>#N/A</v>
      </c>
      <c r="BA106" s="6" t="e">
        <f>VLOOKUP($A106,'[1]Formated Data'!$A:$ZZ,MATCH(BA$1,'[1]Formated Data'!$1:$1,0),FALSE)</f>
        <v>#N/A</v>
      </c>
      <c r="BB106" s="6" t="e">
        <f>VLOOKUP($A106,'[1]Formated Data'!$A:$ZZ,MATCH(BB$1,'[1]Formated Data'!$1:$1,0),FALSE)</f>
        <v>#N/A</v>
      </c>
      <c r="BC106" s="6" t="e">
        <f>VLOOKUP($A106,'[1]Formated Data'!$A:$ZZ,MATCH(BC$1,'[1]Formated Data'!$1:$1,0),FALSE)</f>
        <v>#N/A</v>
      </c>
      <c r="BD106" s="6" t="e">
        <f>VLOOKUP($A106,'[1]Formated Data'!$A:$ZZ,MATCH(BD$1,'[1]Formated Data'!$1:$1,0),FALSE)</f>
        <v>#N/A</v>
      </c>
      <c r="BE106" s="6" t="e">
        <f>VLOOKUP($A106,'[1]Formated Data'!$A:$ZZ,MATCH(BE$1,'[1]Formated Data'!$1:$1,0),FALSE)</f>
        <v>#N/A</v>
      </c>
      <c r="BF106" s="6" t="e">
        <f>VLOOKUP($A106,'[1]Formated Data'!$A:$ZZ,MATCH(BF$1,'[1]Formated Data'!$1:$1,0),FALSE)</f>
        <v>#N/A</v>
      </c>
      <c r="BG106" s="6" t="e">
        <f>VLOOKUP($A106,'[1]Formated Data'!$A:$ZZ,MATCH(BG$1,'[1]Formated Data'!$1:$1,0),FALSE)</f>
        <v>#N/A</v>
      </c>
      <c r="BH106" s="6" t="e">
        <f>VLOOKUP($A106,'[1]Formated Data'!$A:$ZZ,MATCH(BH$1,'[1]Formated Data'!$1:$1,0),FALSE)</f>
        <v>#N/A</v>
      </c>
      <c r="BI106" s="6" t="e">
        <f>VLOOKUP($A106,'[1]Formated Data'!$A:$ZZ,MATCH(BI$1,'[1]Formated Data'!$1:$1,0),FALSE)</f>
        <v>#N/A</v>
      </c>
      <c r="BJ106" s="6" t="e">
        <f>VLOOKUP($A106,'[1]Formated Data'!$A:$ZZ,MATCH(BJ$1,'[1]Formated Data'!$1:$1,0),FALSE)</f>
        <v>#N/A</v>
      </c>
      <c r="BK106" s="6" t="e">
        <f>VLOOKUP($A106,'[1]Formated Data'!$A:$ZZ,MATCH(BK$1,'[1]Formated Data'!$1:$1,0),FALSE)</f>
        <v>#N/A</v>
      </c>
      <c r="BL106" s="6" t="e">
        <f>VLOOKUP($A106,'[1]Formated Data'!$A:$ZZ,MATCH(BL$1,'[1]Formated Data'!$1:$1,0),FALSE)</f>
        <v>#N/A</v>
      </c>
      <c r="BM106" s="6" t="e">
        <f>VLOOKUP($A106,'[1]Formated Data'!$A:$ZZ,MATCH(BM$1,'[1]Formated Data'!$1:$1,0),FALSE)</f>
        <v>#N/A</v>
      </c>
      <c r="BN106" s="6" t="e">
        <f>VLOOKUP($A106,'[1]Formated Data'!$A:$ZZ,MATCH(BN$1,'[1]Formated Data'!$1:$1,0),FALSE)</f>
        <v>#N/A</v>
      </c>
      <c r="BO106" s="6" t="e">
        <f>VLOOKUP($A106,'[1]Formated Data'!$A:$ZZ,MATCH(BO$1,'[1]Formated Data'!$1:$1,0),FALSE)</f>
        <v>#N/A</v>
      </c>
      <c r="BP106" s="6" t="e">
        <f>VLOOKUP($A106,'[1]Formated Data'!$A:$ZZ,MATCH(BP$1,'[1]Formated Data'!$1:$1,0),FALSE)</f>
        <v>#N/A</v>
      </c>
      <c r="BQ106" s="6" t="e">
        <f>VLOOKUP($A106,'[1]Formated Data'!$A:$ZZ,MATCH(BQ$1,'[1]Formated Data'!$1:$1,0),FALSE)</f>
        <v>#N/A</v>
      </c>
      <c r="BR106" s="6" t="e">
        <f>VLOOKUP($A106,'[1]Formated Data'!$A:$ZZ,MATCH(BR$1,'[1]Formated Data'!$1:$1,0),FALSE)</f>
        <v>#N/A</v>
      </c>
      <c r="BS106" s="6" t="e">
        <f>VLOOKUP($A106,'[1]Formated Data'!$A:$ZZ,MATCH(BS$1,'[1]Formated Data'!$1:$1,0),FALSE)</f>
        <v>#N/A</v>
      </c>
      <c r="BT106" s="6" t="e">
        <f>VLOOKUP($A106,'[1]Formated Data'!$A:$ZZ,MATCH(BT$1,'[1]Formated Data'!$1:$1,0),FALSE)</f>
        <v>#N/A</v>
      </c>
      <c r="BU106" s="6" t="e">
        <f>VLOOKUP($A106,'[1]Formated Data'!$A:$ZZ,MATCH(BU$1,'[1]Formated Data'!$1:$1,0),FALSE)</f>
        <v>#N/A</v>
      </c>
      <c r="BV106" s="6" t="e">
        <f>VLOOKUP($A106,'[1]Formated Data'!$A:$ZZ,MATCH(BV$1,'[1]Formated Data'!$1:$1,0),FALSE)</f>
        <v>#N/A</v>
      </c>
      <c r="BW106" s="6" t="e">
        <f>VLOOKUP($A106,'New Manager'!$A:$B,MATCH(Funds!BW$1,'New Manager'!$1:$1,0),FALSE)</f>
        <v>#N/A</v>
      </c>
      <c r="BX106" s="6" t="e">
        <f t="shared" si="18"/>
        <v>#DIV/0!</v>
      </c>
      <c r="BY106" s="6">
        <f t="shared" si="19"/>
        <v>3.8926000000000002E-2</v>
      </c>
      <c r="BZ106" s="6" t="e">
        <f>VLOOKUP($A106,Strategy3!$A:$Z,MATCH(Funds!BZ$1,Strategy3!$1:$1,0),FALSE)</f>
        <v>#N/A</v>
      </c>
    </row>
    <row r="107" spans="1:78" x14ac:dyDescent="0.25">
      <c r="A107" s="4">
        <f t="shared" si="20"/>
        <v>38472</v>
      </c>
      <c r="Y107" s="6">
        <f>VLOOKUP(A107,[2]Returns!$A:$B,2,FALSE)</f>
        <v>-3.8E-3</v>
      </c>
      <c r="Z107" s="6">
        <f>VLOOKUP($A107,[2]Returns!$A:$J,9,FALSE)/100</f>
        <v>1.4000000000000002E-3</v>
      </c>
      <c r="AA107" s="6">
        <f>VLOOKUP($A107,Replications!$A:$K,MATCH(LEFT(AA$1,FIND(" ",AA$1)-1),Replications!$1:$1,0),FALSE)</f>
        <v>-3.8100000000000002E-2</v>
      </c>
      <c r="AB107" s="6" t="str">
        <f>VLOOKUP($A107,Replications!$A:$K,MATCH(LEFT(AB$1,FIND(" ",AB$1)-1),Replications!$1:$1,0),FALSE)</f>
        <v/>
      </c>
      <c r="AC107" s="6">
        <f>VLOOKUP($A107,Replications!$A:$K,MATCH(LEFT(AC$1,FIND(" ",AC$1)-1),Replications!$1:$1,0),FALSE)</f>
        <v>-2.12E-2</v>
      </c>
      <c r="AD107" s="6" t="str">
        <f>VLOOKUP($A107,Replications!$A:$K,MATCH(LEFT(AD$1,FIND(" ",AD$1)-1),Replications!$1:$1,0),FALSE)</f>
        <v/>
      </c>
      <c r="AE107" s="6" t="str">
        <f>VLOOKUP($A107,Replications!$A:$K,MATCH(LEFT(AE$1,FIND(" ",AE$1)-1),Replications!$1:$1,0),FALSE)</f>
        <v/>
      </c>
      <c r="AF107" s="6" t="str">
        <f>VLOOKUP($A107,Replications!$A:$K,MATCH(LEFT(AF$1,FIND(" ",AF$1)-1),Replications!$1:$1,0),FALSE)</f>
        <v/>
      </c>
      <c r="AG107" s="6" t="str">
        <f>VLOOKUP($A107,Replications!$A:$K,MATCH(LEFT(AG$1,FIND(" ",AG$1)-1),Replications!$1:$1,0),FALSE)</f>
        <v/>
      </c>
      <c r="AH107" s="6">
        <f>VLOOKUP($A107,Replications!$A:$K,MATCH(Funds!AH$1,Replications!$1:$1,0),FALSE)</f>
        <v>-1.9E-2</v>
      </c>
      <c r="AI107" s="6">
        <f>VLOOKUP($A107,Replications!$A:$K,MATCH(LEFT(AI$1,FIND(" ",AI$1)-1),Replications!$1:$1,0),FALSE)</f>
        <v>-2.9650000000000003E-2</v>
      </c>
      <c r="AJ107" s="6">
        <f>VLOOKUP($A107,'Activist Funds'!$A:$Z,MATCH(LEFT(AJ$1,FIND(" ",AJ$1)-1),'Activist Funds'!$1:$1,0),FALSE)</f>
        <v>-2.1299999207260001E-2</v>
      </c>
      <c r="AK107" s="6">
        <f>VLOOKUP($A107,'Activist Funds'!$A:$Z,MATCH(LEFT(AK$1,FIND(" ",AK$1)-1),'Activist Funds'!$1:$1,0),FALSE)</f>
        <v>2.8000000000000001E-2</v>
      </c>
      <c r="AL107" s="6">
        <f>VLOOKUP($A107,'Activist Funds'!$A:$Z,MATCH(LEFT(AL$1,FIND(" ",AL$1)-1),'Activist Funds'!$1:$1,0),FALSE)</f>
        <v>-2.4799999999999999E-2</v>
      </c>
      <c r="AM107" s="6">
        <f>VLOOKUP($A107,'Activist Funds'!$A:$Z,MATCH(LEFT(AM$1,FIND(" ",AM$1)-1),'Activist Funds'!$1:$1,0),FALSE)</f>
        <v>-2.0000000000000001E-4</v>
      </c>
      <c r="AN107" s="6">
        <f>VLOOKUP($A107,'Activist Funds'!$A:$Z,MATCH(LEFT(AN$1,FIND(" ",AN$1)-1),'Activist Funds'!$1:$1,0),FALSE)</f>
        <v>0</v>
      </c>
      <c r="AO107" s="6">
        <f>VLOOKUP($A107,'Activist Funds'!$A:$Z,MATCH(LEFT(AO$1,FIND(" ",AO$1)-1),'Activist Funds'!$1:$1,0),FALSE)</f>
        <v>-2.4013E-2</v>
      </c>
      <c r="AP107" s="6">
        <f>VLOOKUP($A107,'Activist Funds'!$A:$Z,MATCH(LEFT(AP$1,FIND(" ",AP$1)-1),'Activist Funds'!$1:$1,0),FALSE)</f>
        <v>-1.0999999999999999E-2</v>
      </c>
      <c r="AQ107" s="6">
        <f t="shared" si="11"/>
        <v>1.6800000792740001E-2</v>
      </c>
      <c r="AR107" s="6" t="e">
        <f t="shared" si="12"/>
        <v>#VALUE!</v>
      </c>
      <c r="AS107" s="6">
        <f t="shared" si="13"/>
        <v>-3.599999999999999E-3</v>
      </c>
      <c r="AT107" s="6" t="e">
        <f t="shared" si="14"/>
        <v>#VALUE!</v>
      </c>
      <c r="AU107" s="6" t="e">
        <f t="shared" si="15"/>
        <v>#VALUE!</v>
      </c>
      <c r="AV107" s="6" t="e">
        <f t="shared" si="16"/>
        <v>#VALUE!</v>
      </c>
      <c r="AW107" s="6" t="e">
        <f t="shared" si="16"/>
        <v>#VALUE!</v>
      </c>
      <c r="AX107" s="6" t="str">
        <f>VLOOKUP($A107,Replications!$A:$KK,MATCH(LEFT(AX$1,FIND(" ",AX$1)-1),Replications!$1:$1,0),FALSE)</f>
        <v>NA</v>
      </c>
      <c r="AY107" s="6" t="e">
        <f>VLOOKUP($A107,'New Manager'!$A:$Y,MATCH(Funds!AY$1,'New Manager'!$1:$1,0),FALSE)</f>
        <v>#N/A</v>
      </c>
      <c r="AZ107" s="6" t="e">
        <f t="shared" si="17"/>
        <v>#N/A</v>
      </c>
      <c r="BA107" s="6" t="e">
        <f>VLOOKUP($A107,'[1]Formated Data'!$A:$ZZ,MATCH(BA$1,'[1]Formated Data'!$1:$1,0),FALSE)</f>
        <v>#N/A</v>
      </c>
      <c r="BB107" s="6" t="e">
        <f>VLOOKUP($A107,'[1]Formated Data'!$A:$ZZ,MATCH(BB$1,'[1]Formated Data'!$1:$1,0),FALSE)</f>
        <v>#N/A</v>
      </c>
      <c r="BC107" s="6" t="e">
        <f>VLOOKUP($A107,'[1]Formated Data'!$A:$ZZ,MATCH(BC$1,'[1]Formated Data'!$1:$1,0),FALSE)</f>
        <v>#N/A</v>
      </c>
      <c r="BD107" s="6" t="e">
        <f>VLOOKUP($A107,'[1]Formated Data'!$A:$ZZ,MATCH(BD$1,'[1]Formated Data'!$1:$1,0),FALSE)</f>
        <v>#N/A</v>
      </c>
      <c r="BE107" s="6" t="e">
        <f>VLOOKUP($A107,'[1]Formated Data'!$A:$ZZ,MATCH(BE$1,'[1]Formated Data'!$1:$1,0),FALSE)</f>
        <v>#N/A</v>
      </c>
      <c r="BF107" s="6" t="e">
        <f>VLOOKUP($A107,'[1]Formated Data'!$A:$ZZ,MATCH(BF$1,'[1]Formated Data'!$1:$1,0),FALSE)</f>
        <v>#N/A</v>
      </c>
      <c r="BG107" s="6" t="e">
        <f>VLOOKUP($A107,'[1]Formated Data'!$A:$ZZ,MATCH(BG$1,'[1]Formated Data'!$1:$1,0),FALSE)</f>
        <v>#N/A</v>
      </c>
      <c r="BH107" s="6" t="e">
        <f>VLOOKUP($A107,'[1]Formated Data'!$A:$ZZ,MATCH(BH$1,'[1]Formated Data'!$1:$1,0),FALSE)</f>
        <v>#N/A</v>
      </c>
      <c r="BI107" s="6" t="e">
        <f>VLOOKUP($A107,'[1]Formated Data'!$A:$ZZ,MATCH(BI$1,'[1]Formated Data'!$1:$1,0),FALSE)</f>
        <v>#N/A</v>
      </c>
      <c r="BJ107" s="6" t="e">
        <f>VLOOKUP($A107,'[1]Formated Data'!$A:$ZZ,MATCH(BJ$1,'[1]Formated Data'!$1:$1,0),FALSE)</f>
        <v>#N/A</v>
      </c>
      <c r="BK107" s="6" t="e">
        <f>VLOOKUP($A107,'[1]Formated Data'!$A:$ZZ,MATCH(BK$1,'[1]Formated Data'!$1:$1,0),FALSE)</f>
        <v>#N/A</v>
      </c>
      <c r="BL107" s="6" t="e">
        <f>VLOOKUP($A107,'[1]Formated Data'!$A:$ZZ,MATCH(BL$1,'[1]Formated Data'!$1:$1,0),FALSE)</f>
        <v>#N/A</v>
      </c>
      <c r="BM107" s="6" t="e">
        <f>VLOOKUP($A107,'[1]Formated Data'!$A:$ZZ,MATCH(BM$1,'[1]Formated Data'!$1:$1,0),FALSE)</f>
        <v>#N/A</v>
      </c>
      <c r="BN107" s="6" t="e">
        <f>VLOOKUP($A107,'[1]Formated Data'!$A:$ZZ,MATCH(BN$1,'[1]Formated Data'!$1:$1,0),FALSE)</f>
        <v>#N/A</v>
      </c>
      <c r="BO107" s="6" t="e">
        <f>VLOOKUP($A107,'[1]Formated Data'!$A:$ZZ,MATCH(BO$1,'[1]Formated Data'!$1:$1,0),FALSE)</f>
        <v>#N/A</v>
      </c>
      <c r="BP107" s="6" t="e">
        <f>VLOOKUP($A107,'[1]Formated Data'!$A:$ZZ,MATCH(BP$1,'[1]Formated Data'!$1:$1,0),FALSE)</f>
        <v>#N/A</v>
      </c>
      <c r="BQ107" s="6" t="e">
        <f>VLOOKUP($A107,'[1]Formated Data'!$A:$ZZ,MATCH(BQ$1,'[1]Formated Data'!$1:$1,0),FALSE)</f>
        <v>#N/A</v>
      </c>
      <c r="BR107" s="6" t="e">
        <f>VLOOKUP($A107,'[1]Formated Data'!$A:$ZZ,MATCH(BR$1,'[1]Formated Data'!$1:$1,0),FALSE)</f>
        <v>#N/A</v>
      </c>
      <c r="BS107" s="6" t="e">
        <f>VLOOKUP($A107,'[1]Formated Data'!$A:$ZZ,MATCH(BS$1,'[1]Formated Data'!$1:$1,0),FALSE)</f>
        <v>#N/A</v>
      </c>
      <c r="BT107" s="6" t="e">
        <f>VLOOKUP($A107,'[1]Formated Data'!$A:$ZZ,MATCH(BT$1,'[1]Formated Data'!$1:$1,0),FALSE)</f>
        <v>#N/A</v>
      </c>
      <c r="BU107" s="6" t="e">
        <f>VLOOKUP($A107,'[1]Formated Data'!$A:$ZZ,MATCH(BU$1,'[1]Formated Data'!$1:$1,0),FALSE)</f>
        <v>#N/A</v>
      </c>
      <c r="BV107" s="6" t="e">
        <f>VLOOKUP($A107,'[1]Formated Data'!$A:$ZZ,MATCH(BV$1,'[1]Formated Data'!$1:$1,0),FALSE)</f>
        <v>#N/A</v>
      </c>
      <c r="BW107" s="6" t="e">
        <f>VLOOKUP($A107,'New Manager'!$A:$B,MATCH(Funds!BW$1,'New Manager'!$1:$1,0),FALSE)</f>
        <v>#N/A</v>
      </c>
      <c r="BX107" s="6" t="e">
        <f t="shared" si="18"/>
        <v>#DIV/0!</v>
      </c>
      <c r="BY107" s="6">
        <f t="shared" si="19"/>
        <v>-1.4756499999999999E-2</v>
      </c>
      <c r="BZ107" s="6" t="e">
        <f>VLOOKUP($A107,Strategy3!$A:$Z,MATCH(Funds!BZ$1,Strategy3!$1:$1,0),FALSE)</f>
        <v>#N/A</v>
      </c>
    </row>
    <row r="108" spans="1:78" x14ac:dyDescent="0.25">
      <c r="A108" s="4">
        <f t="shared" si="20"/>
        <v>38442</v>
      </c>
      <c r="Y108" s="6">
        <f>VLOOKUP(A108,[2]Returns!$A:$B,2,FALSE)</f>
        <v>-1.77E-2</v>
      </c>
      <c r="Z108" s="6">
        <f>VLOOKUP($A108,[2]Returns!$A:$J,9,FALSE)/100</f>
        <v>-1.3500000000000002E-2</v>
      </c>
      <c r="AA108" s="6">
        <f>VLOOKUP($A108,Replications!$A:$K,MATCH(LEFT(AA$1,FIND(" ",AA$1)-1),Replications!$1:$1,0),FALSE)</f>
        <v>-8.2000000000000007E-3</v>
      </c>
      <c r="AB108" s="6" t="str">
        <f>VLOOKUP($A108,Replications!$A:$K,MATCH(LEFT(AB$1,FIND(" ",AB$1)-1),Replications!$1:$1,0),FALSE)</f>
        <v/>
      </c>
      <c r="AC108" s="6">
        <f>VLOOKUP($A108,Replications!$A:$K,MATCH(LEFT(AC$1,FIND(" ",AC$1)-1),Replications!$1:$1,0),FALSE)</f>
        <v>-5.3E-3</v>
      </c>
      <c r="AD108" s="6" t="str">
        <f>VLOOKUP($A108,Replications!$A:$K,MATCH(LEFT(AD$1,FIND(" ",AD$1)-1),Replications!$1:$1,0),FALSE)</f>
        <v/>
      </c>
      <c r="AE108" s="6" t="str">
        <f>VLOOKUP($A108,Replications!$A:$K,MATCH(LEFT(AE$1,FIND(" ",AE$1)-1),Replications!$1:$1,0),FALSE)</f>
        <v/>
      </c>
      <c r="AF108" s="6" t="str">
        <f>VLOOKUP($A108,Replications!$A:$K,MATCH(LEFT(AF$1,FIND(" ",AF$1)-1),Replications!$1:$1,0),FALSE)</f>
        <v/>
      </c>
      <c r="AG108" s="6" t="str">
        <f>VLOOKUP($A108,Replications!$A:$K,MATCH(LEFT(AG$1,FIND(" ",AG$1)-1),Replications!$1:$1,0),FALSE)</f>
        <v/>
      </c>
      <c r="AH108" s="6">
        <f>VLOOKUP($A108,Replications!$A:$K,MATCH(Funds!AH$1,Replications!$1:$1,0),FALSE)</f>
        <v>-1.7600000000000001E-2</v>
      </c>
      <c r="AI108" s="6">
        <f>VLOOKUP($A108,Replications!$A:$K,MATCH(LEFT(AI$1,FIND(" ",AI$1)-1),Replications!$1:$1,0),FALSE)</f>
        <v>-6.7500000000000008E-3</v>
      </c>
      <c r="AJ108" s="6">
        <f>VLOOKUP($A108,'Activist Funds'!$A:$Z,MATCH(LEFT(AJ$1,FIND(" ",AJ$1)-1),'Activist Funds'!$1:$1,0),FALSE)</f>
        <v>9.3000000342699993E-3</v>
      </c>
      <c r="AK108" s="6">
        <f>VLOOKUP($A108,'Activist Funds'!$A:$Z,MATCH(LEFT(AK$1,FIND(" ",AK$1)-1),'Activist Funds'!$1:$1,0),FALSE)</f>
        <v>0.14380000000000001</v>
      </c>
      <c r="AL108" s="6">
        <f>VLOOKUP($A108,'Activist Funds'!$A:$Z,MATCH(LEFT(AL$1,FIND(" ",AL$1)-1),'Activist Funds'!$1:$1,0),FALSE)</f>
        <v>-5.7999999999999996E-3</v>
      </c>
      <c r="AM108" s="6">
        <f>VLOOKUP($A108,'Activist Funds'!$A:$Z,MATCH(LEFT(AM$1,FIND(" ",AM$1)-1),'Activist Funds'!$1:$1,0),FALSE)</f>
        <v>-1.0699999999999999E-2</v>
      </c>
      <c r="AN108" s="6">
        <f>VLOOKUP($A108,'Activist Funds'!$A:$Z,MATCH(LEFT(AN$1,FIND(" ",AN$1)-1),'Activist Funds'!$1:$1,0),FALSE)</f>
        <v>0</v>
      </c>
      <c r="AO108" s="6">
        <f>VLOOKUP($A108,'Activist Funds'!$A:$Z,MATCH(LEFT(AO$1,FIND(" ",AO$1)-1),'Activist Funds'!$1:$1,0),FALSE)</f>
        <v>-2.1878999999999999E-2</v>
      </c>
      <c r="AP108" s="6">
        <f>VLOOKUP($A108,'Activist Funds'!$A:$Z,MATCH(LEFT(AP$1,FIND(" ",AP$1)-1),'Activist Funds'!$1:$1,0),FALSE)</f>
        <v>8.3000000000000001E-3</v>
      </c>
      <c r="AQ108" s="6">
        <f t="shared" si="11"/>
        <v>1.7500000034269998E-2</v>
      </c>
      <c r="AR108" s="6" t="e">
        <f t="shared" si="12"/>
        <v>#VALUE!</v>
      </c>
      <c r="AS108" s="6">
        <f t="shared" si="13"/>
        <v>-4.9999999999999958E-4</v>
      </c>
      <c r="AT108" s="6" t="e">
        <f t="shared" si="14"/>
        <v>#VALUE!</v>
      </c>
      <c r="AU108" s="6" t="e">
        <f t="shared" si="15"/>
        <v>#VALUE!</v>
      </c>
      <c r="AV108" s="6" t="e">
        <f t="shared" si="16"/>
        <v>#VALUE!</v>
      </c>
      <c r="AW108" s="6" t="e">
        <f t="shared" si="16"/>
        <v>#VALUE!</v>
      </c>
      <c r="AX108" s="6" t="str">
        <f>VLOOKUP($A108,Replications!$A:$KK,MATCH(LEFT(AX$1,FIND(" ",AX$1)-1),Replications!$1:$1,0),FALSE)</f>
        <v>NA</v>
      </c>
      <c r="AY108" s="6" t="e">
        <f>VLOOKUP($A108,'New Manager'!$A:$Y,MATCH(Funds!AY$1,'New Manager'!$1:$1,0),FALSE)</f>
        <v>#N/A</v>
      </c>
      <c r="AZ108" s="6" t="e">
        <f t="shared" si="17"/>
        <v>#N/A</v>
      </c>
      <c r="BA108" s="6" t="e">
        <f>VLOOKUP($A108,'[1]Formated Data'!$A:$ZZ,MATCH(BA$1,'[1]Formated Data'!$1:$1,0),FALSE)</f>
        <v>#N/A</v>
      </c>
      <c r="BB108" s="6" t="e">
        <f>VLOOKUP($A108,'[1]Formated Data'!$A:$ZZ,MATCH(BB$1,'[1]Formated Data'!$1:$1,0),FALSE)</f>
        <v>#N/A</v>
      </c>
      <c r="BC108" s="6" t="e">
        <f>VLOOKUP($A108,'[1]Formated Data'!$A:$ZZ,MATCH(BC$1,'[1]Formated Data'!$1:$1,0),FALSE)</f>
        <v>#N/A</v>
      </c>
      <c r="BD108" s="6" t="e">
        <f>VLOOKUP($A108,'[1]Formated Data'!$A:$ZZ,MATCH(BD$1,'[1]Formated Data'!$1:$1,0),FALSE)</f>
        <v>#N/A</v>
      </c>
      <c r="BE108" s="6" t="e">
        <f>VLOOKUP($A108,'[1]Formated Data'!$A:$ZZ,MATCH(BE$1,'[1]Formated Data'!$1:$1,0),FALSE)</f>
        <v>#N/A</v>
      </c>
      <c r="BF108" s="6" t="e">
        <f>VLOOKUP($A108,'[1]Formated Data'!$A:$ZZ,MATCH(BF$1,'[1]Formated Data'!$1:$1,0),FALSE)</f>
        <v>#N/A</v>
      </c>
      <c r="BG108" s="6" t="e">
        <f>VLOOKUP($A108,'[1]Formated Data'!$A:$ZZ,MATCH(BG$1,'[1]Formated Data'!$1:$1,0),FALSE)</f>
        <v>#N/A</v>
      </c>
      <c r="BH108" s="6" t="e">
        <f>VLOOKUP($A108,'[1]Formated Data'!$A:$ZZ,MATCH(BH$1,'[1]Formated Data'!$1:$1,0),FALSE)</f>
        <v>#N/A</v>
      </c>
      <c r="BI108" s="6" t="e">
        <f>VLOOKUP($A108,'[1]Formated Data'!$A:$ZZ,MATCH(BI$1,'[1]Formated Data'!$1:$1,0),FALSE)</f>
        <v>#N/A</v>
      </c>
      <c r="BJ108" s="6" t="e">
        <f>VLOOKUP($A108,'[1]Formated Data'!$A:$ZZ,MATCH(BJ$1,'[1]Formated Data'!$1:$1,0),FALSE)</f>
        <v>#N/A</v>
      </c>
      <c r="BK108" s="6" t="e">
        <f>VLOOKUP($A108,'[1]Formated Data'!$A:$ZZ,MATCH(BK$1,'[1]Formated Data'!$1:$1,0),FALSE)</f>
        <v>#N/A</v>
      </c>
      <c r="BL108" s="6" t="e">
        <f>VLOOKUP($A108,'[1]Formated Data'!$A:$ZZ,MATCH(BL$1,'[1]Formated Data'!$1:$1,0),FALSE)</f>
        <v>#N/A</v>
      </c>
      <c r="BM108" s="6" t="e">
        <f>VLOOKUP($A108,'[1]Formated Data'!$A:$ZZ,MATCH(BM$1,'[1]Formated Data'!$1:$1,0),FALSE)</f>
        <v>#N/A</v>
      </c>
      <c r="BN108" s="6" t="e">
        <f>VLOOKUP($A108,'[1]Formated Data'!$A:$ZZ,MATCH(BN$1,'[1]Formated Data'!$1:$1,0),FALSE)</f>
        <v>#N/A</v>
      </c>
      <c r="BO108" s="6" t="e">
        <f>VLOOKUP($A108,'[1]Formated Data'!$A:$ZZ,MATCH(BO$1,'[1]Formated Data'!$1:$1,0),FALSE)</f>
        <v>#N/A</v>
      </c>
      <c r="BP108" s="6" t="e">
        <f>VLOOKUP($A108,'[1]Formated Data'!$A:$ZZ,MATCH(BP$1,'[1]Formated Data'!$1:$1,0),FALSE)</f>
        <v>#N/A</v>
      </c>
      <c r="BQ108" s="6" t="e">
        <f>VLOOKUP($A108,'[1]Formated Data'!$A:$ZZ,MATCH(BQ$1,'[1]Formated Data'!$1:$1,0),FALSE)</f>
        <v>#N/A</v>
      </c>
      <c r="BR108" s="6" t="e">
        <f>VLOOKUP($A108,'[1]Formated Data'!$A:$ZZ,MATCH(BR$1,'[1]Formated Data'!$1:$1,0),FALSE)</f>
        <v>#N/A</v>
      </c>
      <c r="BS108" s="6" t="e">
        <f>VLOOKUP($A108,'[1]Formated Data'!$A:$ZZ,MATCH(BS$1,'[1]Formated Data'!$1:$1,0),FALSE)</f>
        <v>#N/A</v>
      </c>
      <c r="BT108" s="6" t="e">
        <f>VLOOKUP($A108,'[1]Formated Data'!$A:$ZZ,MATCH(BT$1,'[1]Formated Data'!$1:$1,0),FALSE)</f>
        <v>#N/A</v>
      </c>
      <c r="BU108" s="6" t="e">
        <f>VLOOKUP($A108,'[1]Formated Data'!$A:$ZZ,MATCH(BU$1,'[1]Formated Data'!$1:$1,0),FALSE)</f>
        <v>#N/A</v>
      </c>
      <c r="BV108" s="6" t="e">
        <f>VLOOKUP($A108,'[1]Formated Data'!$A:$ZZ,MATCH(BV$1,'[1]Formated Data'!$1:$1,0),FALSE)</f>
        <v>#N/A</v>
      </c>
      <c r="BW108" s="6" t="e">
        <f>VLOOKUP($A108,'New Manager'!$A:$B,MATCH(Funds!BW$1,'New Manager'!$1:$1,0),FALSE)</f>
        <v>#N/A</v>
      </c>
      <c r="BX108" s="6" t="e">
        <f t="shared" si="18"/>
        <v>#DIV/0!</v>
      </c>
      <c r="BY108" s="6">
        <f t="shared" si="19"/>
        <v>-8.8644999999999991E-3</v>
      </c>
      <c r="BZ108" s="6" t="e">
        <f>VLOOKUP($A108,Strategy3!$A:$Z,MATCH(Funds!BZ$1,Strategy3!$1:$1,0),FALSE)</f>
        <v>#N/A</v>
      </c>
    </row>
    <row r="109" spans="1:78" x14ac:dyDescent="0.25">
      <c r="A109" s="4">
        <f t="shared" si="20"/>
        <v>38411</v>
      </c>
      <c r="Y109" s="6">
        <f>VLOOKUP(A109,[2]Returns!$A:$B,2,FALSE)</f>
        <v>3.1099999999999999E-2</v>
      </c>
      <c r="Z109" s="6">
        <f>VLOOKUP($A109,[2]Returns!$A:$J,9,FALSE)/100</f>
        <v>7.8000000000000005E-3</v>
      </c>
      <c r="AA109" s="6">
        <f>VLOOKUP($A109,Replications!$A:$K,MATCH(LEFT(AA$1,FIND(" ",AA$1)-1),Replications!$1:$1,0),FALSE)</f>
        <v>5.0700000000000002E-2</v>
      </c>
      <c r="AB109" s="6" t="str">
        <f>VLOOKUP($A109,Replications!$A:$K,MATCH(LEFT(AB$1,FIND(" ",AB$1)-1),Replications!$1:$1,0),FALSE)</f>
        <v/>
      </c>
      <c r="AC109" s="6">
        <f>VLOOKUP($A109,Replications!$A:$K,MATCH(LEFT(AC$1,FIND(" ",AC$1)-1),Replications!$1:$1,0),FALSE)</f>
        <v>3.6600000000000001E-2</v>
      </c>
      <c r="AD109" s="6" t="str">
        <f>VLOOKUP($A109,Replications!$A:$K,MATCH(LEFT(AD$1,FIND(" ",AD$1)-1),Replications!$1:$1,0),FALSE)</f>
        <v/>
      </c>
      <c r="AE109" s="6" t="str">
        <f>VLOOKUP($A109,Replications!$A:$K,MATCH(LEFT(AE$1,FIND(" ",AE$1)-1),Replications!$1:$1,0),FALSE)</f>
        <v/>
      </c>
      <c r="AF109" s="6" t="str">
        <f>VLOOKUP($A109,Replications!$A:$K,MATCH(LEFT(AF$1,FIND(" ",AF$1)-1),Replications!$1:$1,0),FALSE)</f>
        <v/>
      </c>
      <c r="AG109" s="6" t="str">
        <f>VLOOKUP($A109,Replications!$A:$K,MATCH(LEFT(AG$1,FIND(" ",AG$1)-1),Replications!$1:$1,0),FALSE)</f>
        <v/>
      </c>
      <c r="AH109" s="6">
        <f>VLOOKUP($A109,Replications!$A:$K,MATCH(Funds!AH$1,Replications!$1:$1,0),FALSE)</f>
        <v>2.1100000000000001E-2</v>
      </c>
      <c r="AI109" s="6">
        <f>VLOOKUP($A109,Replications!$A:$K,MATCH(LEFT(AI$1,FIND(" ",AI$1)-1),Replications!$1:$1,0),FALSE)</f>
        <v>4.3650000000000001E-2</v>
      </c>
      <c r="AJ109" s="6">
        <f>VLOOKUP($A109,'Activist Funds'!$A:$Z,MATCH(LEFT(AJ$1,FIND(" ",AJ$1)-1),'Activist Funds'!$1:$1,0),FALSE)</f>
        <v>3.3500000834470002E-2</v>
      </c>
      <c r="AK109" s="6">
        <f>VLOOKUP($A109,'Activist Funds'!$A:$Z,MATCH(LEFT(AK$1,FIND(" ",AK$1)-1),'Activist Funds'!$1:$1,0),FALSE)</f>
        <v>1.17E-2</v>
      </c>
      <c r="AL109" s="6">
        <f>VLOOKUP($A109,'Activist Funds'!$A:$Z,MATCH(LEFT(AL$1,FIND(" ",AL$1)-1),'Activist Funds'!$1:$1,0),FALSE)</f>
        <v>3.8699999999999998E-2</v>
      </c>
      <c r="AM109" s="6">
        <f>VLOOKUP($A109,'Activist Funds'!$A:$Z,MATCH(LEFT(AM$1,FIND(" ",AM$1)-1),'Activist Funds'!$1:$1,0),FALSE)</f>
        <v>3.7999999999999999E-2</v>
      </c>
      <c r="AN109" s="6">
        <f>VLOOKUP($A109,'Activist Funds'!$A:$Z,MATCH(LEFT(AN$1,FIND(" ",AN$1)-1),'Activist Funds'!$1:$1,0),FALSE)</f>
        <v>0</v>
      </c>
      <c r="AO109" s="6">
        <f>VLOOKUP($A109,'Activist Funds'!$A:$Z,MATCH(LEFT(AO$1,FIND(" ",AO$1)-1),'Activist Funds'!$1:$1,0),FALSE)</f>
        <v>3.1343000000000003E-2</v>
      </c>
      <c r="AP109" s="6">
        <f>VLOOKUP($A109,'Activist Funds'!$A:$Z,MATCH(LEFT(AP$1,FIND(" ",AP$1)-1),'Activist Funds'!$1:$1,0),FALSE)</f>
        <v>-2.9999999999999997E-4</v>
      </c>
      <c r="AQ109" s="6">
        <f t="shared" si="11"/>
        <v>-1.719999916553E-2</v>
      </c>
      <c r="AR109" s="6" t="e">
        <f t="shared" si="12"/>
        <v>#VALUE!</v>
      </c>
      <c r="AS109" s="6">
        <f t="shared" si="13"/>
        <v>2.0999999999999977E-3</v>
      </c>
      <c r="AT109" s="6" t="e">
        <f t="shared" si="14"/>
        <v>#VALUE!</v>
      </c>
      <c r="AU109" s="6" t="e">
        <f t="shared" si="15"/>
        <v>#VALUE!</v>
      </c>
      <c r="AV109" s="6" t="e">
        <f t="shared" si="16"/>
        <v>#VALUE!</v>
      </c>
      <c r="AW109" s="6" t="e">
        <f t="shared" si="16"/>
        <v>#VALUE!</v>
      </c>
      <c r="AX109" s="6" t="str">
        <f>VLOOKUP($A109,Replications!$A:$KK,MATCH(LEFT(AX$1,FIND(" ",AX$1)-1),Replications!$1:$1,0),FALSE)</f>
        <v>NA</v>
      </c>
      <c r="AY109" s="6" t="e">
        <f>VLOOKUP($A109,'New Manager'!$A:$Y,MATCH(Funds!AY$1,'New Manager'!$1:$1,0),FALSE)</f>
        <v>#N/A</v>
      </c>
      <c r="AZ109" s="6" t="e">
        <f t="shared" si="17"/>
        <v>#N/A</v>
      </c>
      <c r="BA109" s="6" t="e">
        <f>VLOOKUP($A109,'[1]Formated Data'!$A:$ZZ,MATCH(BA$1,'[1]Formated Data'!$1:$1,0),FALSE)</f>
        <v>#N/A</v>
      </c>
      <c r="BB109" s="6" t="e">
        <f>VLOOKUP($A109,'[1]Formated Data'!$A:$ZZ,MATCH(BB$1,'[1]Formated Data'!$1:$1,0),FALSE)</f>
        <v>#N/A</v>
      </c>
      <c r="BC109" s="6" t="e">
        <f>VLOOKUP($A109,'[1]Formated Data'!$A:$ZZ,MATCH(BC$1,'[1]Formated Data'!$1:$1,0),FALSE)</f>
        <v>#N/A</v>
      </c>
      <c r="BD109" s="6" t="e">
        <f>VLOOKUP($A109,'[1]Formated Data'!$A:$ZZ,MATCH(BD$1,'[1]Formated Data'!$1:$1,0),FALSE)</f>
        <v>#N/A</v>
      </c>
      <c r="BE109" s="6" t="e">
        <f>VLOOKUP($A109,'[1]Formated Data'!$A:$ZZ,MATCH(BE$1,'[1]Formated Data'!$1:$1,0),FALSE)</f>
        <v>#N/A</v>
      </c>
      <c r="BF109" s="6" t="e">
        <f>VLOOKUP($A109,'[1]Formated Data'!$A:$ZZ,MATCH(BF$1,'[1]Formated Data'!$1:$1,0),FALSE)</f>
        <v>#N/A</v>
      </c>
      <c r="BG109" s="6" t="e">
        <f>VLOOKUP($A109,'[1]Formated Data'!$A:$ZZ,MATCH(BG$1,'[1]Formated Data'!$1:$1,0),FALSE)</f>
        <v>#N/A</v>
      </c>
      <c r="BH109" s="6" t="e">
        <f>VLOOKUP($A109,'[1]Formated Data'!$A:$ZZ,MATCH(BH$1,'[1]Formated Data'!$1:$1,0),FALSE)</f>
        <v>#N/A</v>
      </c>
      <c r="BI109" s="6" t="e">
        <f>VLOOKUP($A109,'[1]Formated Data'!$A:$ZZ,MATCH(BI$1,'[1]Formated Data'!$1:$1,0),FALSE)</f>
        <v>#N/A</v>
      </c>
      <c r="BJ109" s="6" t="e">
        <f>VLOOKUP($A109,'[1]Formated Data'!$A:$ZZ,MATCH(BJ$1,'[1]Formated Data'!$1:$1,0),FALSE)</f>
        <v>#N/A</v>
      </c>
      <c r="BK109" s="6" t="e">
        <f>VLOOKUP($A109,'[1]Formated Data'!$A:$ZZ,MATCH(BK$1,'[1]Formated Data'!$1:$1,0),FALSE)</f>
        <v>#N/A</v>
      </c>
      <c r="BL109" s="6" t="e">
        <f>VLOOKUP($A109,'[1]Formated Data'!$A:$ZZ,MATCH(BL$1,'[1]Formated Data'!$1:$1,0),FALSE)</f>
        <v>#N/A</v>
      </c>
      <c r="BM109" s="6" t="e">
        <f>VLOOKUP($A109,'[1]Formated Data'!$A:$ZZ,MATCH(BM$1,'[1]Formated Data'!$1:$1,0),FALSE)</f>
        <v>#N/A</v>
      </c>
      <c r="BN109" s="6" t="e">
        <f>VLOOKUP($A109,'[1]Formated Data'!$A:$ZZ,MATCH(BN$1,'[1]Formated Data'!$1:$1,0),FALSE)</f>
        <v>#N/A</v>
      </c>
      <c r="BO109" s="6" t="e">
        <f>VLOOKUP($A109,'[1]Formated Data'!$A:$ZZ,MATCH(BO$1,'[1]Formated Data'!$1:$1,0),FALSE)</f>
        <v>#N/A</v>
      </c>
      <c r="BP109" s="6" t="e">
        <f>VLOOKUP($A109,'[1]Formated Data'!$A:$ZZ,MATCH(BP$1,'[1]Formated Data'!$1:$1,0),FALSE)</f>
        <v>#N/A</v>
      </c>
      <c r="BQ109" s="6" t="e">
        <f>VLOOKUP($A109,'[1]Formated Data'!$A:$ZZ,MATCH(BQ$1,'[1]Formated Data'!$1:$1,0),FALSE)</f>
        <v>#N/A</v>
      </c>
      <c r="BR109" s="6" t="e">
        <f>VLOOKUP($A109,'[1]Formated Data'!$A:$ZZ,MATCH(BR$1,'[1]Formated Data'!$1:$1,0),FALSE)</f>
        <v>#N/A</v>
      </c>
      <c r="BS109" s="6" t="e">
        <f>VLOOKUP($A109,'[1]Formated Data'!$A:$ZZ,MATCH(BS$1,'[1]Formated Data'!$1:$1,0),FALSE)</f>
        <v>#N/A</v>
      </c>
      <c r="BT109" s="6" t="e">
        <f>VLOOKUP($A109,'[1]Formated Data'!$A:$ZZ,MATCH(BT$1,'[1]Formated Data'!$1:$1,0),FALSE)</f>
        <v>#N/A</v>
      </c>
      <c r="BU109" s="6" t="e">
        <f>VLOOKUP($A109,'[1]Formated Data'!$A:$ZZ,MATCH(BU$1,'[1]Formated Data'!$1:$1,0),FALSE)</f>
        <v>#N/A</v>
      </c>
      <c r="BV109" s="6" t="e">
        <f>VLOOKUP($A109,'[1]Formated Data'!$A:$ZZ,MATCH(BV$1,'[1]Formated Data'!$1:$1,0),FALSE)</f>
        <v>#N/A</v>
      </c>
      <c r="BW109" s="6" t="e">
        <f>VLOOKUP($A109,'New Manager'!$A:$B,MATCH(Funds!BW$1,'New Manager'!$1:$1,0),FALSE)</f>
        <v>#N/A</v>
      </c>
      <c r="BX109" s="6" t="e">
        <f t="shared" si="18"/>
        <v>#DIV/0!</v>
      </c>
      <c r="BY109" s="6">
        <f t="shared" si="19"/>
        <v>1.5596500000000001E-2</v>
      </c>
      <c r="BZ109" s="6" t="e">
        <f>VLOOKUP($A109,Strategy3!$A:$Z,MATCH(Funds!BZ$1,Strategy3!$1:$1,0),FALSE)</f>
        <v>#N/A</v>
      </c>
    </row>
    <row r="110" spans="1:78" x14ac:dyDescent="0.25">
      <c r="A110" s="4">
        <f t="shared" si="20"/>
        <v>38383</v>
      </c>
      <c r="Y110" s="6">
        <f>VLOOKUP(A110,[2]Returns!$A:$B,2,FALSE)</f>
        <v>-7.1999999999999998E-3</v>
      </c>
      <c r="Z110" s="6">
        <f>VLOOKUP($A110,[2]Returns!$A:$J,9,FALSE)/100</f>
        <v>-4.3E-3</v>
      </c>
      <c r="AA110" s="6">
        <f>VLOOKUP($A110,Replications!$A:$K,MATCH(LEFT(AA$1,FIND(" ",AA$1)-1),Replications!$1:$1,0),FALSE)</f>
        <v>-1.7399999999999999E-2</v>
      </c>
      <c r="AB110" s="6" t="str">
        <f>VLOOKUP($A110,Replications!$A:$K,MATCH(LEFT(AB$1,FIND(" ",AB$1)-1),Replications!$1:$1,0),FALSE)</f>
        <v/>
      </c>
      <c r="AC110" s="6">
        <f>VLOOKUP($A110,Replications!$A:$K,MATCH(LEFT(AC$1,FIND(" ",AC$1)-1),Replications!$1:$1,0),FALSE)</f>
        <v>-3.1800000000000002E-2</v>
      </c>
      <c r="AD110" s="6" t="str">
        <f>VLOOKUP($A110,Replications!$A:$K,MATCH(LEFT(AD$1,FIND(" ",AD$1)-1),Replications!$1:$1,0),FALSE)</f>
        <v/>
      </c>
      <c r="AE110" s="6" t="str">
        <f>VLOOKUP($A110,Replications!$A:$K,MATCH(LEFT(AE$1,FIND(" ",AE$1)-1),Replications!$1:$1,0),FALSE)</f>
        <v/>
      </c>
      <c r="AF110" s="6" t="str">
        <f>VLOOKUP($A110,Replications!$A:$K,MATCH(LEFT(AF$1,FIND(" ",AF$1)-1),Replications!$1:$1,0),FALSE)</f>
        <v/>
      </c>
      <c r="AG110" s="6" t="str">
        <f>VLOOKUP($A110,Replications!$A:$K,MATCH(LEFT(AG$1,FIND(" ",AG$1)-1),Replications!$1:$1,0),FALSE)</f>
        <v/>
      </c>
      <c r="AH110" s="6">
        <f>VLOOKUP($A110,Replications!$A:$K,MATCH(Funds!AH$1,Replications!$1:$1,0),FALSE)</f>
        <v>-2.4400000000000002E-2</v>
      </c>
      <c r="AI110" s="6">
        <f>VLOOKUP($A110,Replications!$A:$K,MATCH(LEFT(AI$1,FIND(" ",AI$1)-1),Replications!$1:$1,0),FALSE)</f>
        <v>-2.46E-2</v>
      </c>
      <c r="AJ110" s="6">
        <f>VLOOKUP($A110,'Activist Funds'!$A:$Z,MATCH(LEFT(AJ$1,FIND(" ",AJ$1)-1),'Activist Funds'!$1:$1,0),FALSE)</f>
        <v>-3.7000000011200001E-3</v>
      </c>
      <c r="AK110" s="6">
        <f>VLOOKUP($A110,'Activist Funds'!$A:$Z,MATCH(LEFT(AK$1,FIND(" ",AK$1)-1),'Activist Funds'!$1:$1,0),FALSE)</f>
        <v>1.72E-2</v>
      </c>
      <c r="AL110" s="6">
        <f>VLOOKUP($A110,'Activist Funds'!$A:$Z,MATCH(LEFT(AL$1,FIND(" ",AL$1)-1),'Activist Funds'!$1:$1,0),FALSE)</f>
        <v>-4.2200000000000001E-2</v>
      </c>
      <c r="AM110" s="6">
        <f>VLOOKUP($A110,'Activist Funds'!$A:$Z,MATCH(LEFT(AM$1,FIND(" ",AM$1)-1),'Activist Funds'!$1:$1,0),FALSE)</f>
        <v>6.4500000000000002E-2</v>
      </c>
      <c r="AN110" s="6">
        <f>VLOOKUP($A110,'Activist Funds'!$A:$Z,MATCH(LEFT(AN$1,FIND(" ",AN$1)-1),'Activist Funds'!$1:$1,0),FALSE)</f>
        <v>0</v>
      </c>
      <c r="AO110" s="6">
        <f>VLOOKUP($A110,'Activist Funds'!$A:$Z,MATCH(LEFT(AO$1,FIND(" ",AO$1)-1),'Activist Funds'!$1:$1,0),FALSE)</f>
        <v>-4.6011000000000003E-2</v>
      </c>
      <c r="AP110" s="6">
        <f>VLOOKUP($A110,'Activist Funds'!$A:$Z,MATCH(LEFT(AP$1,FIND(" ",AP$1)-1),'Activist Funds'!$1:$1,0),FALSE)</f>
        <v>2.0000000000000001E-4</v>
      </c>
      <c r="AQ110" s="6">
        <f t="shared" si="11"/>
        <v>1.3699999998879999E-2</v>
      </c>
      <c r="AR110" s="6" t="e">
        <f t="shared" si="12"/>
        <v>#VALUE!</v>
      </c>
      <c r="AS110" s="6">
        <f t="shared" si="13"/>
        <v>-1.04E-2</v>
      </c>
      <c r="AT110" s="6" t="e">
        <f t="shared" si="14"/>
        <v>#VALUE!</v>
      </c>
      <c r="AU110" s="6" t="e">
        <f t="shared" si="15"/>
        <v>#VALUE!</v>
      </c>
      <c r="AV110" s="6" t="e">
        <f t="shared" si="16"/>
        <v>#VALUE!</v>
      </c>
      <c r="AW110" s="6" t="e">
        <f t="shared" si="16"/>
        <v>#VALUE!</v>
      </c>
      <c r="AX110" s="6" t="str">
        <f>VLOOKUP($A110,Replications!$A:$KK,MATCH(LEFT(AX$1,FIND(" ",AX$1)-1),Replications!$1:$1,0),FALSE)</f>
        <v>NA</v>
      </c>
      <c r="AY110" s="6" t="e">
        <f>VLOOKUP($A110,'New Manager'!$A:$Y,MATCH(Funds!AY$1,'New Manager'!$1:$1,0),FALSE)</f>
        <v>#N/A</v>
      </c>
      <c r="AZ110" s="6" t="e">
        <f t="shared" si="17"/>
        <v>#N/A</v>
      </c>
      <c r="BA110" s="6" t="e">
        <f>VLOOKUP($A110,'[1]Formated Data'!$A:$ZZ,MATCH(BA$1,'[1]Formated Data'!$1:$1,0),FALSE)</f>
        <v>#N/A</v>
      </c>
      <c r="BB110" s="6" t="e">
        <f>VLOOKUP($A110,'[1]Formated Data'!$A:$ZZ,MATCH(BB$1,'[1]Formated Data'!$1:$1,0),FALSE)</f>
        <v>#N/A</v>
      </c>
      <c r="BC110" s="6" t="e">
        <f>VLOOKUP($A110,'[1]Formated Data'!$A:$ZZ,MATCH(BC$1,'[1]Formated Data'!$1:$1,0),FALSE)</f>
        <v>#N/A</v>
      </c>
      <c r="BD110" s="6" t="e">
        <f>VLOOKUP($A110,'[1]Formated Data'!$A:$ZZ,MATCH(BD$1,'[1]Formated Data'!$1:$1,0),FALSE)</f>
        <v>#N/A</v>
      </c>
      <c r="BE110" s="6" t="e">
        <f>VLOOKUP($A110,'[1]Formated Data'!$A:$ZZ,MATCH(BE$1,'[1]Formated Data'!$1:$1,0),FALSE)</f>
        <v>#N/A</v>
      </c>
      <c r="BF110" s="6" t="e">
        <f>VLOOKUP($A110,'[1]Formated Data'!$A:$ZZ,MATCH(BF$1,'[1]Formated Data'!$1:$1,0),FALSE)</f>
        <v>#N/A</v>
      </c>
      <c r="BG110" s="6" t="e">
        <f>VLOOKUP($A110,'[1]Formated Data'!$A:$ZZ,MATCH(BG$1,'[1]Formated Data'!$1:$1,0),FALSE)</f>
        <v>#N/A</v>
      </c>
      <c r="BH110" s="6" t="e">
        <f>VLOOKUP($A110,'[1]Formated Data'!$A:$ZZ,MATCH(BH$1,'[1]Formated Data'!$1:$1,0),FALSE)</f>
        <v>#N/A</v>
      </c>
      <c r="BI110" s="6" t="e">
        <f>VLOOKUP($A110,'[1]Formated Data'!$A:$ZZ,MATCH(BI$1,'[1]Formated Data'!$1:$1,0),FALSE)</f>
        <v>#N/A</v>
      </c>
      <c r="BJ110" s="6" t="e">
        <f>VLOOKUP($A110,'[1]Formated Data'!$A:$ZZ,MATCH(BJ$1,'[1]Formated Data'!$1:$1,0),FALSE)</f>
        <v>#N/A</v>
      </c>
      <c r="BK110" s="6" t="e">
        <f>VLOOKUP($A110,'[1]Formated Data'!$A:$ZZ,MATCH(BK$1,'[1]Formated Data'!$1:$1,0),FALSE)</f>
        <v>#N/A</v>
      </c>
      <c r="BL110" s="6" t="e">
        <f>VLOOKUP($A110,'[1]Formated Data'!$A:$ZZ,MATCH(BL$1,'[1]Formated Data'!$1:$1,0),FALSE)</f>
        <v>#N/A</v>
      </c>
      <c r="BM110" s="6" t="e">
        <f>VLOOKUP($A110,'[1]Formated Data'!$A:$ZZ,MATCH(BM$1,'[1]Formated Data'!$1:$1,0),FALSE)</f>
        <v>#N/A</v>
      </c>
      <c r="BN110" s="6" t="e">
        <f>VLOOKUP($A110,'[1]Formated Data'!$A:$ZZ,MATCH(BN$1,'[1]Formated Data'!$1:$1,0),FALSE)</f>
        <v>#N/A</v>
      </c>
      <c r="BO110" s="6" t="e">
        <f>VLOOKUP($A110,'[1]Formated Data'!$A:$ZZ,MATCH(BO$1,'[1]Formated Data'!$1:$1,0),FALSE)</f>
        <v>#N/A</v>
      </c>
      <c r="BP110" s="6" t="e">
        <f>VLOOKUP($A110,'[1]Formated Data'!$A:$ZZ,MATCH(BP$1,'[1]Formated Data'!$1:$1,0),FALSE)</f>
        <v>#N/A</v>
      </c>
      <c r="BQ110" s="6" t="e">
        <f>VLOOKUP($A110,'[1]Formated Data'!$A:$ZZ,MATCH(BQ$1,'[1]Formated Data'!$1:$1,0),FALSE)</f>
        <v>#N/A</v>
      </c>
      <c r="BR110" s="6" t="e">
        <f>VLOOKUP($A110,'[1]Formated Data'!$A:$ZZ,MATCH(BR$1,'[1]Formated Data'!$1:$1,0),FALSE)</f>
        <v>#N/A</v>
      </c>
      <c r="BS110" s="6" t="e">
        <f>VLOOKUP($A110,'[1]Formated Data'!$A:$ZZ,MATCH(BS$1,'[1]Formated Data'!$1:$1,0),FALSE)</f>
        <v>#N/A</v>
      </c>
      <c r="BT110" s="6" t="e">
        <f>VLOOKUP($A110,'[1]Formated Data'!$A:$ZZ,MATCH(BT$1,'[1]Formated Data'!$1:$1,0),FALSE)</f>
        <v>#N/A</v>
      </c>
      <c r="BU110" s="6" t="e">
        <f>VLOOKUP($A110,'[1]Formated Data'!$A:$ZZ,MATCH(BU$1,'[1]Formated Data'!$1:$1,0),FALSE)</f>
        <v>#N/A</v>
      </c>
      <c r="BV110" s="6" t="e">
        <f>VLOOKUP($A110,'[1]Formated Data'!$A:$ZZ,MATCH(BV$1,'[1]Formated Data'!$1:$1,0),FALSE)</f>
        <v>#N/A</v>
      </c>
      <c r="BW110" s="6" t="e">
        <f>VLOOKUP($A110,'New Manager'!$A:$B,MATCH(Funds!BW$1,'New Manager'!$1:$1,0),FALSE)</f>
        <v>#N/A</v>
      </c>
      <c r="BX110" s="6" t="e">
        <f t="shared" si="18"/>
        <v>#DIV/0!</v>
      </c>
      <c r="BY110" s="6">
        <f t="shared" si="19"/>
        <v>-2.29555E-2</v>
      </c>
      <c r="BZ110" s="6" t="e">
        <f>VLOOKUP($A110,Strategy3!$A:$Z,MATCH(Funds!BZ$1,Strategy3!$1:$1,0),FALSE)</f>
        <v>#N/A</v>
      </c>
    </row>
    <row r="111" spans="1:78" x14ac:dyDescent="0.25">
      <c r="A111" s="4">
        <f t="shared" si="20"/>
        <v>38352</v>
      </c>
      <c r="Y111" s="6">
        <f>VLOOKUP(A111,[2]Returns!$A:$B,2,FALSE)</f>
        <v>3.0800000000000001E-2</v>
      </c>
      <c r="Z111" s="6">
        <f>VLOOKUP($A111,[2]Returns!$A:$J,9,FALSE)/100</f>
        <v>2.92E-2</v>
      </c>
      <c r="AA111" s="6">
        <f>VLOOKUP($A111,Replications!$A:$K,MATCH(LEFT(AA$1,FIND(" ",AA$1)-1),Replications!$1:$1,0),FALSE)</f>
        <v>4.48E-2</v>
      </c>
      <c r="AB111" s="6" t="str">
        <f>VLOOKUP($A111,Replications!$A:$K,MATCH(LEFT(AB$1,FIND(" ",AB$1)-1),Replications!$1:$1,0),FALSE)</f>
        <v/>
      </c>
      <c r="AC111" s="6">
        <f>VLOOKUP($A111,Replications!$A:$K,MATCH(LEFT(AC$1,FIND(" ",AC$1)-1),Replications!$1:$1,0),FALSE)</f>
        <v>8.4099999999999994E-2</v>
      </c>
      <c r="AD111" s="6" t="str">
        <f>VLOOKUP($A111,Replications!$A:$K,MATCH(LEFT(AD$1,FIND(" ",AD$1)-1),Replications!$1:$1,0),FALSE)</f>
        <v/>
      </c>
      <c r="AE111" s="6" t="str">
        <f>VLOOKUP($A111,Replications!$A:$K,MATCH(LEFT(AE$1,FIND(" ",AE$1)-1),Replications!$1:$1,0),FALSE)</f>
        <v/>
      </c>
      <c r="AF111" s="6" t="str">
        <f>VLOOKUP($A111,Replications!$A:$K,MATCH(LEFT(AF$1,FIND(" ",AF$1)-1),Replications!$1:$1,0),FALSE)</f>
        <v/>
      </c>
      <c r="AG111" s="6" t="str">
        <f>VLOOKUP($A111,Replications!$A:$K,MATCH(LEFT(AG$1,FIND(" ",AG$1)-1),Replications!$1:$1,0),FALSE)</f>
        <v/>
      </c>
      <c r="AH111" s="6">
        <f>VLOOKUP($A111,Replications!$A:$K,MATCH(Funds!AH$1,Replications!$1:$1,0),FALSE)</f>
        <v>3.4099999999999998E-2</v>
      </c>
      <c r="AI111" s="6">
        <f>VLOOKUP($A111,Replications!$A:$K,MATCH(LEFT(AI$1,FIND(" ",AI$1)-1),Replications!$1:$1,0),FALSE)</f>
        <v>6.4449999999999993E-2</v>
      </c>
      <c r="AJ111" s="6">
        <f>VLOOKUP($A111,'Activist Funds'!$A:$Z,MATCH(LEFT(AJ$1,FIND(" ",AJ$1)-1),'Activist Funds'!$1:$1,0),FALSE)</f>
        <v>5.0599999725820001E-2</v>
      </c>
      <c r="AK111" s="6">
        <f>VLOOKUP($A111,'Activist Funds'!$A:$Z,MATCH(LEFT(AK$1,FIND(" ",AK$1)-1),'Activist Funds'!$1:$1,0),FALSE)</f>
        <v>-1.95E-2</v>
      </c>
      <c r="AL111" s="6">
        <f>VLOOKUP($A111,'Activist Funds'!$A:$Z,MATCH(LEFT(AL$1,FIND(" ",AL$1)-1),'Activist Funds'!$1:$1,0),FALSE)</f>
        <v>7.4499999999999997E-2</v>
      </c>
      <c r="AM111" s="6">
        <f>VLOOKUP($A111,'Activist Funds'!$A:$Z,MATCH(LEFT(AM$1,FIND(" ",AM$1)-1),'Activist Funds'!$1:$1,0),FALSE)</f>
        <v>6.9400000000000003E-2</v>
      </c>
      <c r="AN111" s="6">
        <f>VLOOKUP($A111,'Activist Funds'!$A:$Z,MATCH(LEFT(AN$1,FIND(" ",AN$1)-1),'Activist Funds'!$1:$1,0),FALSE)</f>
        <v>0</v>
      </c>
      <c r="AO111" s="6">
        <f>VLOOKUP($A111,'Activist Funds'!$A:$Z,MATCH(LEFT(AO$1,FIND(" ",AO$1)-1),'Activist Funds'!$1:$1,0),FALSE)</f>
        <v>6.0400000000000002E-2</v>
      </c>
      <c r="AP111" s="6">
        <f>VLOOKUP($A111,'Activist Funds'!$A:$Z,MATCH(LEFT(AP$1,FIND(" ",AP$1)-1),'Activist Funds'!$1:$1,0),FALSE)</f>
        <v>2.0000000000000001E-4</v>
      </c>
      <c r="AQ111" s="6">
        <f t="shared" si="11"/>
        <v>5.7999997258200015E-3</v>
      </c>
      <c r="AR111" s="6" t="e">
        <f t="shared" si="12"/>
        <v>#VALUE!</v>
      </c>
      <c r="AS111" s="6">
        <f t="shared" si="13"/>
        <v>-9.5999999999999974E-3</v>
      </c>
      <c r="AT111" s="6" t="e">
        <f t="shared" si="14"/>
        <v>#VALUE!</v>
      </c>
      <c r="AU111" s="6" t="e">
        <f t="shared" si="15"/>
        <v>#VALUE!</v>
      </c>
      <c r="AV111" s="6" t="e">
        <f t="shared" si="16"/>
        <v>#VALUE!</v>
      </c>
      <c r="AW111" s="6" t="e">
        <f t="shared" si="16"/>
        <v>#VALUE!</v>
      </c>
      <c r="AX111" s="6" t="str">
        <f>VLOOKUP($A111,Replications!$A:$KK,MATCH(LEFT(AX$1,FIND(" ",AX$1)-1),Replications!$1:$1,0),FALSE)</f>
        <v>NA</v>
      </c>
      <c r="AY111" s="6" t="e">
        <f>VLOOKUP($A111,'New Manager'!$A:$Y,MATCH(Funds!AY$1,'New Manager'!$1:$1,0),FALSE)</f>
        <v>#N/A</v>
      </c>
      <c r="AZ111" s="6" t="e">
        <f t="shared" si="17"/>
        <v>#N/A</v>
      </c>
      <c r="BA111" s="6" t="e">
        <f>VLOOKUP($A111,'[1]Formated Data'!$A:$ZZ,MATCH(BA$1,'[1]Formated Data'!$1:$1,0),FALSE)</f>
        <v>#N/A</v>
      </c>
      <c r="BB111" s="6" t="e">
        <f>VLOOKUP($A111,'[1]Formated Data'!$A:$ZZ,MATCH(BB$1,'[1]Formated Data'!$1:$1,0),FALSE)</f>
        <v>#N/A</v>
      </c>
      <c r="BC111" s="6" t="e">
        <f>VLOOKUP($A111,'[1]Formated Data'!$A:$ZZ,MATCH(BC$1,'[1]Formated Data'!$1:$1,0),FALSE)</f>
        <v>#N/A</v>
      </c>
      <c r="BD111" s="6" t="e">
        <f>VLOOKUP($A111,'[1]Formated Data'!$A:$ZZ,MATCH(BD$1,'[1]Formated Data'!$1:$1,0),FALSE)</f>
        <v>#N/A</v>
      </c>
      <c r="BE111" s="6" t="e">
        <f>VLOOKUP($A111,'[1]Formated Data'!$A:$ZZ,MATCH(BE$1,'[1]Formated Data'!$1:$1,0),FALSE)</f>
        <v>#N/A</v>
      </c>
      <c r="BF111" s="6" t="e">
        <f>VLOOKUP($A111,'[1]Formated Data'!$A:$ZZ,MATCH(BF$1,'[1]Formated Data'!$1:$1,0),FALSE)</f>
        <v>#N/A</v>
      </c>
      <c r="BG111" s="6" t="e">
        <f>VLOOKUP($A111,'[1]Formated Data'!$A:$ZZ,MATCH(BG$1,'[1]Formated Data'!$1:$1,0),FALSE)</f>
        <v>#N/A</v>
      </c>
      <c r="BH111" s="6" t="e">
        <f>VLOOKUP($A111,'[1]Formated Data'!$A:$ZZ,MATCH(BH$1,'[1]Formated Data'!$1:$1,0),FALSE)</f>
        <v>#N/A</v>
      </c>
      <c r="BI111" s="6" t="e">
        <f>VLOOKUP($A111,'[1]Formated Data'!$A:$ZZ,MATCH(BI$1,'[1]Formated Data'!$1:$1,0),FALSE)</f>
        <v>#N/A</v>
      </c>
      <c r="BJ111" s="6" t="e">
        <f>VLOOKUP($A111,'[1]Formated Data'!$A:$ZZ,MATCH(BJ$1,'[1]Formated Data'!$1:$1,0),FALSE)</f>
        <v>#N/A</v>
      </c>
      <c r="BK111" s="6" t="e">
        <f>VLOOKUP($A111,'[1]Formated Data'!$A:$ZZ,MATCH(BK$1,'[1]Formated Data'!$1:$1,0),FALSE)</f>
        <v>#N/A</v>
      </c>
      <c r="BL111" s="6" t="e">
        <f>VLOOKUP($A111,'[1]Formated Data'!$A:$ZZ,MATCH(BL$1,'[1]Formated Data'!$1:$1,0),FALSE)</f>
        <v>#N/A</v>
      </c>
      <c r="BM111" s="6" t="e">
        <f>VLOOKUP($A111,'[1]Formated Data'!$A:$ZZ,MATCH(BM$1,'[1]Formated Data'!$1:$1,0),FALSE)</f>
        <v>#N/A</v>
      </c>
      <c r="BN111" s="6" t="e">
        <f>VLOOKUP($A111,'[1]Formated Data'!$A:$ZZ,MATCH(BN$1,'[1]Formated Data'!$1:$1,0),FALSE)</f>
        <v>#N/A</v>
      </c>
      <c r="BO111" s="6" t="e">
        <f>VLOOKUP($A111,'[1]Formated Data'!$A:$ZZ,MATCH(BO$1,'[1]Formated Data'!$1:$1,0),FALSE)</f>
        <v>#N/A</v>
      </c>
      <c r="BP111" s="6" t="e">
        <f>VLOOKUP($A111,'[1]Formated Data'!$A:$ZZ,MATCH(BP$1,'[1]Formated Data'!$1:$1,0),FALSE)</f>
        <v>#N/A</v>
      </c>
      <c r="BQ111" s="6" t="e">
        <f>VLOOKUP($A111,'[1]Formated Data'!$A:$ZZ,MATCH(BQ$1,'[1]Formated Data'!$1:$1,0),FALSE)</f>
        <v>#N/A</v>
      </c>
      <c r="BR111" s="6" t="e">
        <f>VLOOKUP($A111,'[1]Formated Data'!$A:$ZZ,MATCH(BR$1,'[1]Formated Data'!$1:$1,0),FALSE)</f>
        <v>#N/A</v>
      </c>
      <c r="BS111" s="6" t="e">
        <f>VLOOKUP($A111,'[1]Formated Data'!$A:$ZZ,MATCH(BS$1,'[1]Formated Data'!$1:$1,0),FALSE)</f>
        <v>#N/A</v>
      </c>
      <c r="BT111" s="6" t="e">
        <f>VLOOKUP($A111,'[1]Formated Data'!$A:$ZZ,MATCH(BT$1,'[1]Formated Data'!$1:$1,0),FALSE)</f>
        <v>#N/A</v>
      </c>
      <c r="BU111" s="6" t="e">
        <f>VLOOKUP($A111,'[1]Formated Data'!$A:$ZZ,MATCH(BU$1,'[1]Formated Data'!$1:$1,0),FALSE)</f>
        <v>#N/A</v>
      </c>
      <c r="BV111" s="6" t="e">
        <f>VLOOKUP($A111,'[1]Formated Data'!$A:$ZZ,MATCH(BV$1,'[1]Formated Data'!$1:$1,0),FALSE)</f>
        <v>#N/A</v>
      </c>
      <c r="BW111" s="6" t="e">
        <f>VLOOKUP($A111,'New Manager'!$A:$B,MATCH(Funds!BW$1,'New Manager'!$1:$1,0),FALSE)</f>
        <v>#N/A</v>
      </c>
      <c r="BX111" s="6" t="e">
        <f t="shared" si="18"/>
        <v>#DIV/0!</v>
      </c>
      <c r="BY111" s="6">
        <f t="shared" si="19"/>
        <v>3.0250000000000003E-2</v>
      </c>
      <c r="BZ111" s="6" t="e">
        <f>VLOOKUP($A111,Strategy3!$A:$Z,MATCH(Funds!BZ$1,Strategy3!$1:$1,0),FALSE)</f>
        <v>#N/A</v>
      </c>
    </row>
    <row r="112" spans="1:78" x14ac:dyDescent="0.25">
      <c r="A112" s="4">
        <f t="shared" si="20"/>
        <v>38321</v>
      </c>
      <c r="Y112" s="6">
        <f>VLOOKUP(A112,[2]Returns!$A:$B,2,FALSE)</f>
        <v>4.7899999999999998E-2</v>
      </c>
      <c r="Z112" s="6">
        <f>VLOOKUP($A112,[2]Returns!$A:$J,9,FALSE)/100</f>
        <v>1.5300000000000001E-2</v>
      </c>
      <c r="AA112" s="6">
        <f>VLOOKUP($A112,Replications!$A:$K,MATCH(LEFT(AA$1,FIND(" ",AA$1)-1),Replications!$1:$1,0),FALSE)</f>
        <v>9.4100000000000003E-2</v>
      </c>
      <c r="AB112" s="6" t="str">
        <f>VLOOKUP($A112,Replications!$A:$K,MATCH(LEFT(AB$1,FIND(" ",AB$1)-1),Replications!$1:$1,0),FALSE)</f>
        <v/>
      </c>
      <c r="AC112" s="6">
        <f>VLOOKUP($A112,Replications!$A:$K,MATCH(LEFT(AC$1,FIND(" ",AC$1)-1),Replications!$1:$1,0),FALSE)</f>
        <v>4.5100000000000001E-2</v>
      </c>
      <c r="AD112" s="6" t="str">
        <f>VLOOKUP($A112,Replications!$A:$K,MATCH(LEFT(AD$1,FIND(" ",AD$1)-1),Replications!$1:$1,0),FALSE)</f>
        <v/>
      </c>
      <c r="AE112" s="6" t="str">
        <f>VLOOKUP($A112,Replications!$A:$K,MATCH(LEFT(AE$1,FIND(" ",AE$1)-1),Replications!$1:$1,0),FALSE)</f>
        <v/>
      </c>
      <c r="AF112" s="6" t="str">
        <f>VLOOKUP($A112,Replications!$A:$K,MATCH(LEFT(AF$1,FIND(" ",AF$1)-1),Replications!$1:$1,0),FALSE)</f>
        <v/>
      </c>
      <c r="AG112" s="6" t="str">
        <f>VLOOKUP($A112,Replications!$A:$K,MATCH(LEFT(AG$1,FIND(" ",AG$1)-1),Replications!$1:$1,0),FALSE)</f>
        <v/>
      </c>
      <c r="AH112" s="6">
        <f>VLOOKUP($A112,Replications!$A:$K,MATCH(Funds!AH$1,Replications!$1:$1,0),FALSE)</f>
        <v>4.0399999999999998E-2</v>
      </c>
      <c r="AI112" s="6">
        <f>VLOOKUP($A112,Replications!$A:$K,MATCH(LEFT(AI$1,FIND(" ",AI$1)-1),Replications!$1:$1,0),FALSE)</f>
        <v>6.9599999999999995E-2</v>
      </c>
      <c r="AJ112" s="6">
        <f>VLOOKUP($A112,'Activist Funds'!$A:$Z,MATCH(LEFT(AJ$1,FIND(" ",AJ$1)-1),'Activist Funds'!$1:$1,0),FALSE)</f>
        <v>7.1800000965600005E-2</v>
      </c>
      <c r="AK112" s="6">
        <f>VLOOKUP($A112,'Activist Funds'!$A:$Z,MATCH(LEFT(AK$1,FIND(" ",AK$1)-1),'Activist Funds'!$1:$1,0),FALSE)</f>
        <v>0.24440000000000001</v>
      </c>
      <c r="AL112" s="6">
        <f>VLOOKUP($A112,'Activist Funds'!$A:$Z,MATCH(LEFT(AL$1,FIND(" ",AL$1)-1),'Activist Funds'!$1:$1,0),FALSE)</f>
        <v>3.2500000000000001E-2</v>
      </c>
      <c r="AM112" s="6">
        <f>VLOOKUP($A112,'Activist Funds'!$A:$Z,MATCH(LEFT(AM$1,FIND(" ",AM$1)-1),'Activist Funds'!$1:$1,0),FALSE)</f>
        <v>4.9299999999999997E-2</v>
      </c>
      <c r="AN112" s="6">
        <f>VLOOKUP($A112,'Activist Funds'!$A:$Z,MATCH(LEFT(AN$1,FIND(" ",AN$1)-1),'Activist Funds'!$1:$1,0),FALSE)</f>
        <v>0</v>
      </c>
      <c r="AO112" s="6">
        <f>VLOOKUP($A112,'Activist Funds'!$A:$Z,MATCH(LEFT(AO$1,FIND(" ",AO$1)-1),'Activist Funds'!$1:$1,0),FALSE)</f>
        <v>2.8192999999999999E-2</v>
      </c>
      <c r="AP112" s="6">
        <f>VLOOKUP($A112,'Activist Funds'!$A:$Z,MATCH(LEFT(AP$1,FIND(" ",AP$1)-1),'Activist Funds'!$1:$1,0),FALSE)</f>
        <v>0</v>
      </c>
      <c r="AQ112" s="6">
        <f t="shared" si="11"/>
        <v>-2.2299999034399998E-2</v>
      </c>
      <c r="AR112" s="6" t="e">
        <f t="shared" si="12"/>
        <v>#VALUE!</v>
      </c>
      <c r="AS112" s="6">
        <f t="shared" si="13"/>
        <v>-1.26E-2</v>
      </c>
      <c r="AT112" s="6" t="e">
        <f t="shared" si="14"/>
        <v>#VALUE!</v>
      </c>
      <c r="AU112" s="6" t="e">
        <f t="shared" si="15"/>
        <v>#VALUE!</v>
      </c>
      <c r="AV112" s="6" t="e">
        <f t="shared" si="16"/>
        <v>#VALUE!</v>
      </c>
      <c r="AW112" s="6" t="e">
        <f t="shared" si="16"/>
        <v>#VALUE!</v>
      </c>
      <c r="AX112" s="6" t="str">
        <f>VLOOKUP($A112,Replications!$A:$KK,MATCH(LEFT(AX$1,FIND(" ",AX$1)-1),Replications!$1:$1,0),FALSE)</f>
        <v>NA</v>
      </c>
      <c r="AY112" s="6" t="e">
        <f>VLOOKUP($A112,'New Manager'!$A:$Y,MATCH(Funds!AY$1,'New Manager'!$1:$1,0),FALSE)</f>
        <v>#N/A</v>
      </c>
      <c r="AZ112" s="6" t="e">
        <f t="shared" si="17"/>
        <v>#N/A</v>
      </c>
      <c r="BA112" s="6" t="e">
        <f>VLOOKUP($A112,'[1]Formated Data'!$A:$ZZ,MATCH(BA$1,'[1]Formated Data'!$1:$1,0),FALSE)</f>
        <v>#N/A</v>
      </c>
      <c r="BB112" s="6" t="e">
        <f>VLOOKUP($A112,'[1]Formated Data'!$A:$ZZ,MATCH(BB$1,'[1]Formated Data'!$1:$1,0),FALSE)</f>
        <v>#N/A</v>
      </c>
      <c r="BC112" s="6" t="e">
        <f>VLOOKUP($A112,'[1]Formated Data'!$A:$ZZ,MATCH(BC$1,'[1]Formated Data'!$1:$1,0),FALSE)</f>
        <v>#N/A</v>
      </c>
      <c r="BD112" s="6" t="e">
        <f>VLOOKUP($A112,'[1]Formated Data'!$A:$ZZ,MATCH(BD$1,'[1]Formated Data'!$1:$1,0),FALSE)</f>
        <v>#N/A</v>
      </c>
      <c r="BE112" s="6" t="e">
        <f>VLOOKUP($A112,'[1]Formated Data'!$A:$ZZ,MATCH(BE$1,'[1]Formated Data'!$1:$1,0),FALSE)</f>
        <v>#N/A</v>
      </c>
      <c r="BF112" s="6" t="e">
        <f>VLOOKUP($A112,'[1]Formated Data'!$A:$ZZ,MATCH(BF$1,'[1]Formated Data'!$1:$1,0),FALSE)</f>
        <v>#N/A</v>
      </c>
      <c r="BG112" s="6" t="e">
        <f>VLOOKUP($A112,'[1]Formated Data'!$A:$ZZ,MATCH(BG$1,'[1]Formated Data'!$1:$1,0),FALSE)</f>
        <v>#N/A</v>
      </c>
      <c r="BH112" s="6" t="e">
        <f>VLOOKUP($A112,'[1]Formated Data'!$A:$ZZ,MATCH(BH$1,'[1]Formated Data'!$1:$1,0),FALSE)</f>
        <v>#N/A</v>
      </c>
      <c r="BI112" s="6" t="e">
        <f>VLOOKUP($A112,'[1]Formated Data'!$A:$ZZ,MATCH(BI$1,'[1]Formated Data'!$1:$1,0),FALSE)</f>
        <v>#N/A</v>
      </c>
      <c r="BJ112" s="6" t="e">
        <f>VLOOKUP($A112,'[1]Formated Data'!$A:$ZZ,MATCH(BJ$1,'[1]Formated Data'!$1:$1,0),FALSE)</f>
        <v>#N/A</v>
      </c>
      <c r="BK112" s="6" t="e">
        <f>VLOOKUP($A112,'[1]Formated Data'!$A:$ZZ,MATCH(BK$1,'[1]Formated Data'!$1:$1,0),FALSE)</f>
        <v>#N/A</v>
      </c>
      <c r="BL112" s="6" t="e">
        <f>VLOOKUP($A112,'[1]Formated Data'!$A:$ZZ,MATCH(BL$1,'[1]Formated Data'!$1:$1,0),FALSE)</f>
        <v>#N/A</v>
      </c>
      <c r="BM112" s="6" t="e">
        <f>VLOOKUP($A112,'[1]Formated Data'!$A:$ZZ,MATCH(BM$1,'[1]Formated Data'!$1:$1,0),FALSE)</f>
        <v>#N/A</v>
      </c>
      <c r="BN112" s="6" t="e">
        <f>VLOOKUP($A112,'[1]Formated Data'!$A:$ZZ,MATCH(BN$1,'[1]Formated Data'!$1:$1,0),FALSE)</f>
        <v>#N/A</v>
      </c>
      <c r="BO112" s="6" t="e">
        <f>VLOOKUP($A112,'[1]Formated Data'!$A:$ZZ,MATCH(BO$1,'[1]Formated Data'!$1:$1,0),FALSE)</f>
        <v>#N/A</v>
      </c>
      <c r="BP112" s="6" t="e">
        <f>VLOOKUP($A112,'[1]Formated Data'!$A:$ZZ,MATCH(BP$1,'[1]Formated Data'!$1:$1,0),FALSE)</f>
        <v>#N/A</v>
      </c>
      <c r="BQ112" s="6" t="e">
        <f>VLOOKUP($A112,'[1]Formated Data'!$A:$ZZ,MATCH(BQ$1,'[1]Formated Data'!$1:$1,0),FALSE)</f>
        <v>#N/A</v>
      </c>
      <c r="BR112" s="6" t="e">
        <f>VLOOKUP($A112,'[1]Formated Data'!$A:$ZZ,MATCH(BR$1,'[1]Formated Data'!$1:$1,0),FALSE)</f>
        <v>#N/A</v>
      </c>
      <c r="BS112" s="6" t="e">
        <f>VLOOKUP($A112,'[1]Formated Data'!$A:$ZZ,MATCH(BS$1,'[1]Formated Data'!$1:$1,0),FALSE)</f>
        <v>#N/A</v>
      </c>
      <c r="BT112" s="6" t="e">
        <f>VLOOKUP($A112,'[1]Formated Data'!$A:$ZZ,MATCH(BT$1,'[1]Formated Data'!$1:$1,0),FALSE)</f>
        <v>#N/A</v>
      </c>
      <c r="BU112" s="6" t="e">
        <f>VLOOKUP($A112,'[1]Formated Data'!$A:$ZZ,MATCH(BU$1,'[1]Formated Data'!$1:$1,0),FALSE)</f>
        <v>#N/A</v>
      </c>
      <c r="BV112" s="6" t="e">
        <f>VLOOKUP($A112,'[1]Formated Data'!$A:$ZZ,MATCH(BV$1,'[1]Formated Data'!$1:$1,0),FALSE)</f>
        <v>#N/A</v>
      </c>
      <c r="BW112" s="6" t="e">
        <f>VLOOKUP($A112,'New Manager'!$A:$B,MATCH(Funds!BW$1,'New Manager'!$1:$1,0),FALSE)</f>
        <v>#N/A</v>
      </c>
      <c r="BX112" s="6" t="e">
        <f t="shared" si="18"/>
        <v>#DIV/0!</v>
      </c>
      <c r="BY112" s="6">
        <f t="shared" si="19"/>
        <v>1.40965E-2</v>
      </c>
      <c r="BZ112" s="6" t="e">
        <f>VLOOKUP($A112,Strategy3!$A:$Z,MATCH(Funds!BZ$1,Strategy3!$1:$1,0),FALSE)</f>
        <v>#N/A</v>
      </c>
    </row>
    <row r="113" spans="1:78" x14ac:dyDescent="0.25">
      <c r="A113" s="4">
        <f t="shared" si="20"/>
        <v>38291</v>
      </c>
      <c r="Y113" s="6">
        <f>VLOOKUP(A113,[2]Returns!$A:$B,2,FALSE)</f>
        <v>2.3599999999999999E-2</v>
      </c>
      <c r="Z113" s="6">
        <f>VLOOKUP($A113,[2]Returns!$A:$J,9,FALSE)/100</f>
        <v>1.5100000000000001E-2</v>
      </c>
      <c r="AA113" s="6">
        <f>VLOOKUP($A113,Replications!$A:$K,MATCH(LEFT(AA$1,FIND(" ",AA$1)-1),Replications!$1:$1,0),FALSE)</f>
        <v>5.0000000000000001E-4</v>
      </c>
      <c r="AB113" s="6" t="str">
        <f>VLOOKUP($A113,Replications!$A:$K,MATCH(LEFT(AB$1,FIND(" ",AB$1)-1),Replications!$1:$1,0),FALSE)</f>
        <v/>
      </c>
      <c r="AC113" s="6">
        <f>VLOOKUP($A113,Replications!$A:$K,MATCH(LEFT(AC$1,FIND(" ",AC$1)-1),Replications!$1:$1,0),FALSE)</f>
        <v>2.4299999999999999E-2</v>
      </c>
      <c r="AD113" s="6" t="str">
        <f>VLOOKUP($A113,Replications!$A:$K,MATCH(LEFT(AD$1,FIND(" ",AD$1)-1),Replications!$1:$1,0),FALSE)</f>
        <v/>
      </c>
      <c r="AE113" s="6" t="str">
        <f>VLOOKUP($A113,Replications!$A:$K,MATCH(LEFT(AE$1,FIND(" ",AE$1)-1),Replications!$1:$1,0),FALSE)</f>
        <v/>
      </c>
      <c r="AF113" s="6" t="str">
        <f>VLOOKUP($A113,Replications!$A:$K,MATCH(LEFT(AF$1,FIND(" ",AF$1)-1),Replications!$1:$1,0),FALSE)</f>
        <v/>
      </c>
      <c r="AG113" s="6" t="str">
        <f>VLOOKUP($A113,Replications!$A:$K,MATCH(LEFT(AG$1,FIND(" ",AG$1)-1),Replications!$1:$1,0),FALSE)</f>
        <v/>
      </c>
      <c r="AH113" s="6">
        <f>VLOOKUP($A113,Replications!$A:$K,MATCH(Funds!AH$1,Replications!$1:$1,0),FALSE)</f>
        <v>1.52E-2</v>
      </c>
      <c r="AI113" s="6">
        <f>VLOOKUP($A113,Replications!$A:$K,MATCH(LEFT(AI$1,FIND(" ",AI$1)-1),Replications!$1:$1,0),FALSE)</f>
        <v>1.24E-2</v>
      </c>
      <c r="AJ113" s="6">
        <f>VLOOKUP($A113,'Activist Funds'!$A:$Z,MATCH(LEFT(AJ$1,FIND(" ",AJ$1)-1),'Activist Funds'!$1:$1,0),FALSE)</f>
        <v>1.379999984056E-2</v>
      </c>
      <c r="AK113" s="6">
        <f>VLOOKUP($A113,'Activist Funds'!$A:$Z,MATCH(LEFT(AK$1,FIND(" ",AK$1)-1),'Activist Funds'!$1:$1,0),FALSE)</f>
        <v>-4.3700000000000003E-2</v>
      </c>
      <c r="AL113" s="6">
        <f>VLOOKUP($A113,'Activist Funds'!$A:$Z,MATCH(LEFT(AL$1,FIND(" ",AL$1)-1),'Activist Funds'!$1:$1,0),FALSE)</f>
        <v>2.7099999999999999E-2</v>
      </c>
      <c r="AM113" s="6">
        <f>VLOOKUP($A113,'Activist Funds'!$A:$Z,MATCH(LEFT(AM$1,FIND(" ",AM$1)-1),'Activist Funds'!$1:$1,0),FALSE)</f>
        <v>2.35E-2</v>
      </c>
      <c r="AN113" s="6">
        <f>VLOOKUP($A113,'Activist Funds'!$A:$Z,MATCH(LEFT(AN$1,FIND(" ",AN$1)-1),'Activist Funds'!$1:$1,0),FALSE)</f>
        <v>0</v>
      </c>
      <c r="AO113" s="6">
        <f>VLOOKUP($A113,'Activist Funds'!$A:$Z,MATCH(LEFT(AO$1,FIND(" ",AO$1)-1),'Activist Funds'!$1:$1,0),FALSE)</f>
        <v>5.0492000000000002E-2</v>
      </c>
      <c r="AP113" s="6">
        <f>VLOOKUP($A113,'Activist Funds'!$A:$Z,MATCH(LEFT(AP$1,FIND(" ",AP$1)-1),'Activist Funds'!$1:$1,0),FALSE)</f>
        <v>0</v>
      </c>
      <c r="AQ113" s="6">
        <f t="shared" si="11"/>
        <v>1.329999984056E-2</v>
      </c>
      <c r="AR113" s="6" t="e">
        <f t="shared" si="12"/>
        <v>#VALUE!</v>
      </c>
      <c r="AS113" s="6">
        <f t="shared" si="13"/>
        <v>2.8000000000000004E-3</v>
      </c>
      <c r="AT113" s="6" t="e">
        <f t="shared" si="14"/>
        <v>#VALUE!</v>
      </c>
      <c r="AU113" s="6" t="e">
        <f t="shared" si="15"/>
        <v>#VALUE!</v>
      </c>
      <c r="AV113" s="6" t="e">
        <f t="shared" si="16"/>
        <v>#VALUE!</v>
      </c>
      <c r="AW113" s="6" t="e">
        <f t="shared" si="16"/>
        <v>#VALUE!</v>
      </c>
      <c r="AX113" s="6" t="str">
        <f>VLOOKUP($A113,Replications!$A:$KK,MATCH(LEFT(AX$1,FIND(" ",AX$1)-1),Replications!$1:$1,0),FALSE)</f>
        <v>NA</v>
      </c>
      <c r="AY113" s="6" t="e">
        <f>VLOOKUP($A113,'New Manager'!$A:$Y,MATCH(Funds!AY$1,'New Manager'!$1:$1,0),FALSE)</f>
        <v>#N/A</v>
      </c>
      <c r="AZ113" s="6" t="e">
        <f t="shared" si="17"/>
        <v>#N/A</v>
      </c>
      <c r="BA113" s="6" t="e">
        <f>VLOOKUP($A113,'[1]Formated Data'!$A:$ZZ,MATCH(BA$1,'[1]Formated Data'!$1:$1,0),FALSE)</f>
        <v>#N/A</v>
      </c>
      <c r="BB113" s="6" t="e">
        <f>VLOOKUP($A113,'[1]Formated Data'!$A:$ZZ,MATCH(BB$1,'[1]Formated Data'!$1:$1,0),FALSE)</f>
        <v>#N/A</v>
      </c>
      <c r="BC113" s="6" t="e">
        <f>VLOOKUP($A113,'[1]Formated Data'!$A:$ZZ,MATCH(BC$1,'[1]Formated Data'!$1:$1,0),FALSE)</f>
        <v>#N/A</v>
      </c>
      <c r="BD113" s="6" t="e">
        <f>VLOOKUP($A113,'[1]Formated Data'!$A:$ZZ,MATCH(BD$1,'[1]Formated Data'!$1:$1,0),FALSE)</f>
        <v>#N/A</v>
      </c>
      <c r="BE113" s="6" t="e">
        <f>VLOOKUP($A113,'[1]Formated Data'!$A:$ZZ,MATCH(BE$1,'[1]Formated Data'!$1:$1,0),FALSE)</f>
        <v>#N/A</v>
      </c>
      <c r="BF113" s="6" t="e">
        <f>VLOOKUP($A113,'[1]Formated Data'!$A:$ZZ,MATCH(BF$1,'[1]Formated Data'!$1:$1,0),FALSE)</f>
        <v>#N/A</v>
      </c>
      <c r="BG113" s="6" t="e">
        <f>VLOOKUP($A113,'[1]Formated Data'!$A:$ZZ,MATCH(BG$1,'[1]Formated Data'!$1:$1,0),FALSE)</f>
        <v>#N/A</v>
      </c>
      <c r="BH113" s="6" t="e">
        <f>VLOOKUP($A113,'[1]Formated Data'!$A:$ZZ,MATCH(BH$1,'[1]Formated Data'!$1:$1,0),FALSE)</f>
        <v>#N/A</v>
      </c>
      <c r="BI113" s="6" t="e">
        <f>VLOOKUP($A113,'[1]Formated Data'!$A:$ZZ,MATCH(BI$1,'[1]Formated Data'!$1:$1,0),FALSE)</f>
        <v>#N/A</v>
      </c>
      <c r="BJ113" s="6" t="e">
        <f>VLOOKUP($A113,'[1]Formated Data'!$A:$ZZ,MATCH(BJ$1,'[1]Formated Data'!$1:$1,0),FALSE)</f>
        <v>#N/A</v>
      </c>
      <c r="BK113" s="6" t="e">
        <f>VLOOKUP($A113,'[1]Formated Data'!$A:$ZZ,MATCH(BK$1,'[1]Formated Data'!$1:$1,0),FALSE)</f>
        <v>#N/A</v>
      </c>
      <c r="BL113" s="6" t="e">
        <f>VLOOKUP($A113,'[1]Formated Data'!$A:$ZZ,MATCH(BL$1,'[1]Formated Data'!$1:$1,0),FALSE)</f>
        <v>#N/A</v>
      </c>
      <c r="BM113" s="6" t="e">
        <f>VLOOKUP($A113,'[1]Formated Data'!$A:$ZZ,MATCH(BM$1,'[1]Formated Data'!$1:$1,0),FALSE)</f>
        <v>#N/A</v>
      </c>
      <c r="BN113" s="6" t="e">
        <f>VLOOKUP($A113,'[1]Formated Data'!$A:$ZZ,MATCH(BN$1,'[1]Formated Data'!$1:$1,0),FALSE)</f>
        <v>#N/A</v>
      </c>
      <c r="BO113" s="6" t="e">
        <f>VLOOKUP($A113,'[1]Formated Data'!$A:$ZZ,MATCH(BO$1,'[1]Formated Data'!$1:$1,0),FALSE)</f>
        <v>#N/A</v>
      </c>
      <c r="BP113" s="6" t="e">
        <f>VLOOKUP($A113,'[1]Formated Data'!$A:$ZZ,MATCH(BP$1,'[1]Formated Data'!$1:$1,0),FALSE)</f>
        <v>#N/A</v>
      </c>
      <c r="BQ113" s="6" t="e">
        <f>VLOOKUP($A113,'[1]Formated Data'!$A:$ZZ,MATCH(BQ$1,'[1]Formated Data'!$1:$1,0),FALSE)</f>
        <v>#N/A</v>
      </c>
      <c r="BR113" s="6" t="e">
        <f>VLOOKUP($A113,'[1]Formated Data'!$A:$ZZ,MATCH(BR$1,'[1]Formated Data'!$1:$1,0),FALSE)</f>
        <v>#N/A</v>
      </c>
      <c r="BS113" s="6" t="e">
        <f>VLOOKUP($A113,'[1]Formated Data'!$A:$ZZ,MATCH(BS$1,'[1]Formated Data'!$1:$1,0),FALSE)</f>
        <v>#N/A</v>
      </c>
      <c r="BT113" s="6" t="e">
        <f>VLOOKUP($A113,'[1]Formated Data'!$A:$ZZ,MATCH(BT$1,'[1]Formated Data'!$1:$1,0),FALSE)</f>
        <v>#N/A</v>
      </c>
      <c r="BU113" s="6" t="e">
        <f>VLOOKUP($A113,'[1]Formated Data'!$A:$ZZ,MATCH(BU$1,'[1]Formated Data'!$1:$1,0),FALSE)</f>
        <v>#N/A</v>
      </c>
      <c r="BV113" s="6" t="e">
        <f>VLOOKUP($A113,'[1]Formated Data'!$A:$ZZ,MATCH(BV$1,'[1]Formated Data'!$1:$1,0),FALSE)</f>
        <v>#N/A</v>
      </c>
      <c r="BW113" s="6" t="e">
        <f>VLOOKUP($A113,'New Manager'!$A:$B,MATCH(Funds!BW$1,'New Manager'!$1:$1,0),FALSE)</f>
        <v>#N/A</v>
      </c>
      <c r="BX113" s="6" t="e">
        <f t="shared" si="18"/>
        <v>#DIV/0!</v>
      </c>
      <c r="BY113" s="6">
        <f t="shared" si="19"/>
        <v>2.5246000000000001E-2</v>
      </c>
      <c r="BZ113" s="6" t="e">
        <f>VLOOKUP($A113,Strategy3!$A:$Z,MATCH(Funds!BZ$1,Strategy3!$1:$1,0),FALSE)</f>
        <v>#N/A</v>
      </c>
    </row>
    <row r="114" spans="1:78" x14ac:dyDescent="0.25">
      <c r="A114" s="4">
        <f t="shared" si="20"/>
        <v>38260</v>
      </c>
      <c r="Y114" s="6">
        <f>VLOOKUP(A114,[2]Returns!$A:$B,2,FALSE)</f>
        <v>2.3900000000000001E-2</v>
      </c>
      <c r="Z114" s="6">
        <f>VLOOKUP($A114,[2]Returns!$A:$J,9,FALSE)/100</f>
        <v>1.01E-2</v>
      </c>
      <c r="AA114" s="6">
        <f>VLOOKUP($A114,Replications!$A:$K,MATCH(LEFT(AA$1,FIND(" ",AA$1)-1),Replications!$1:$1,0),FALSE)</f>
        <v>3.2599999999999997E-2</v>
      </c>
      <c r="AB114" s="6" t="str">
        <f>VLOOKUP($A114,Replications!$A:$K,MATCH(LEFT(AB$1,FIND(" ",AB$1)-1),Replications!$1:$1,0),FALSE)</f>
        <v/>
      </c>
      <c r="AC114" s="6">
        <f>VLOOKUP($A114,Replications!$A:$K,MATCH(LEFT(AC$1,FIND(" ",AC$1)-1),Replications!$1:$1,0),FALSE)</f>
        <v>5.1000000000000004E-3</v>
      </c>
      <c r="AD114" s="6" t="str">
        <f>VLOOKUP($A114,Replications!$A:$K,MATCH(LEFT(AD$1,FIND(" ",AD$1)-1),Replications!$1:$1,0),FALSE)</f>
        <v/>
      </c>
      <c r="AE114" s="6" t="str">
        <f>VLOOKUP($A114,Replications!$A:$K,MATCH(LEFT(AE$1,FIND(" ",AE$1)-1),Replications!$1:$1,0),FALSE)</f>
        <v/>
      </c>
      <c r="AF114" s="6" t="str">
        <f>VLOOKUP($A114,Replications!$A:$K,MATCH(LEFT(AF$1,FIND(" ",AF$1)-1),Replications!$1:$1,0),FALSE)</f>
        <v/>
      </c>
      <c r="AG114" s="6" t="str">
        <f>VLOOKUP($A114,Replications!$A:$K,MATCH(LEFT(AG$1,FIND(" ",AG$1)-1),Replications!$1:$1,0),FALSE)</f>
        <v/>
      </c>
      <c r="AH114" s="6">
        <f>VLOOKUP($A114,Replications!$A:$K,MATCH(Funds!AH$1,Replications!$1:$1,0),FALSE)</f>
        <v>1.0800000000000001E-2</v>
      </c>
      <c r="AI114" s="6">
        <f>VLOOKUP($A114,Replications!$A:$K,MATCH(LEFT(AI$1,FIND(" ",AI$1)-1),Replications!$1:$1,0),FALSE)</f>
        <v>1.8849999999999999E-2</v>
      </c>
      <c r="AJ114" s="6">
        <f>VLOOKUP($A114,'Activist Funds'!$A:$Z,MATCH(LEFT(AJ$1,FIND(" ",AJ$1)-1),'Activist Funds'!$1:$1,0),FALSE)</f>
        <v>1.13000003621E-2</v>
      </c>
      <c r="AK114" s="6">
        <f>VLOOKUP($A114,'Activist Funds'!$A:$Z,MATCH(LEFT(AK$1,FIND(" ",AK$1)-1),'Activist Funds'!$1:$1,0),FALSE)</f>
        <v>4.7800000000000002E-2</v>
      </c>
      <c r="AL114" s="6">
        <f>VLOOKUP($A114,'Activist Funds'!$A:$Z,MATCH(LEFT(AL$1,FIND(" ",AL$1)-1),'Activist Funds'!$1:$1,0),FALSE)</f>
        <v>1.7399999999999999E-2</v>
      </c>
      <c r="AM114" s="6">
        <f>VLOOKUP($A114,'Activist Funds'!$A:$Z,MATCH(LEFT(AM$1,FIND(" ",AM$1)-1),'Activist Funds'!$1:$1,0),FALSE)</f>
        <v>4.8599999999999997E-2</v>
      </c>
      <c r="AN114" s="6">
        <f>VLOOKUP($A114,'Activist Funds'!$A:$Z,MATCH(LEFT(AN$1,FIND(" ",AN$1)-1),'Activist Funds'!$1:$1,0),FALSE)</f>
        <v>0</v>
      </c>
      <c r="AO114" s="6">
        <f>VLOOKUP($A114,'Activist Funds'!$A:$Z,MATCH(LEFT(AO$1,FIND(" ",AO$1)-1),'Activist Funds'!$1:$1,0),FALSE)</f>
        <v>2.3397999999999999E-2</v>
      </c>
      <c r="AP114" s="6">
        <f>VLOOKUP($A114,'Activist Funds'!$A:$Z,MATCH(LEFT(AP$1,FIND(" ",AP$1)-1),'Activist Funds'!$1:$1,0),FALSE)</f>
        <v>0</v>
      </c>
      <c r="AQ114" s="6">
        <f t="shared" si="11"/>
        <v>-2.1299999637899997E-2</v>
      </c>
      <c r="AR114" s="6" t="e">
        <f t="shared" si="12"/>
        <v>#VALUE!</v>
      </c>
      <c r="AS114" s="6">
        <f t="shared" si="13"/>
        <v>1.2299999999999998E-2</v>
      </c>
      <c r="AT114" s="6" t="e">
        <f t="shared" si="14"/>
        <v>#VALUE!</v>
      </c>
      <c r="AU114" s="6" t="e">
        <f t="shared" si="15"/>
        <v>#VALUE!</v>
      </c>
      <c r="AV114" s="6" t="e">
        <f t="shared" si="16"/>
        <v>#VALUE!</v>
      </c>
      <c r="AW114" s="6" t="e">
        <f t="shared" si="16"/>
        <v>#VALUE!</v>
      </c>
      <c r="AX114" s="6" t="str">
        <f>VLOOKUP($A114,Replications!$A:$KK,MATCH(LEFT(AX$1,FIND(" ",AX$1)-1),Replications!$1:$1,0),FALSE)</f>
        <v>NA</v>
      </c>
      <c r="AY114" s="6" t="e">
        <f>VLOOKUP($A114,'New Manager'!$A:$Y,MATCH(Funds!AY$1,'New Manager'!$1:$1,0),FALSE)</f>
        <v>#N/A</v>
      </c>
      <c r="AZ114" s="6" t="e">
        <f t="shared" si="17"/>
        <v>#N/A</v>
      </c>
      <c r="BA114" s="6" t="e">
        <f>VLOOKUP($A114,'[1]Formated Data'!$A:$ZZ,MATCH(BA$1,'[1]Formated Data'!$1:$1,0),FALSE)</f>
        <v>#N/A</v>
      </c>
      <c r="BB114" s="6" t="e">
        <f>VLOOKUP($A114,'[1]Formated Data'!$A:$ZZ,MATCH(BB$1,'[1]Formated Data'!$1:$1,0),FALSE)</f>
        <v>#N/A</v>
      </c>
      <c r="BC114" s="6" t="e">
        <f>VLOOKUP($A114,'[1]Formated Data'!$A:$ZZ,MATCH(BC$1,'[1]Formated Data'!$1:$1,0),FALSE)</f>
        <v>#N/A</v>
      </c>
      <c r="BD114" s="6" t="e">
        <f>VLOOKUP($A114,'[1]Formated Data'!$A:$ZZ,MATCH(BD$1,'[1]Formated Data'!$1:$1,0),FALSE)</f>
        <v>#N/A</v>
      </c>
      <c r="BE114" s="6" t="e">
        <f>VLOOKUP($A114,'[1]Formated Data'!$A:$ZZ,MATCH(BE$1,'[1]Formated Data'!$1:$1,0),FALSE)</f>
        <v>#N/A</v>
      </c>
      <c r="BF114" s="6" t="e">
        <f>VLOOKUP($A114,'[1]Formated Data'!$A:$ZZ,MATCH(BF$1,'[1]Formated Data'!$1:$1,0),FALSE)</f>
        <v>#N/A</v>
      </c>
      <c r="BG114" s="6" t="e">
        <f>VLOOKUP($A114,'[1]Formated Data'!$A:$ZZ,MATCH(BG$1,'[1]Formated Data'!$1:$1,0),FALSE)</f>
        <v>#N/A</v>
      </c>
      <c r="BH114" s="6" t="e">
        <f>VLOOKUP($A114,'[1]Formated Data'!$A:$ZZ,MATCH(BH$1,'[1]Formated Data'!$1:$1,0),FALSE)</f>
        <v>#N/A</v>
      </c>
      <c r="BI114" s="6" t="e">
        <f>VLOOKUP($A114,'[1]Formated Data'!$A:$ZZ,MATCH(BI$1,'[1]Formated Data'!$1:$1,0),FALSE)</f>
        <v>#N/A</v>
      </c>
      <c r="BJ114" s="6" t="e">
        <f>VLOOKUP($A114,'[1]Formated Data'!$A:$ZZ,MATCH(BJ$1,'[1]Formated Data'!$1:$1,0),FALSE)</f>
        <v>#N/A</v>
      </c>
      <c r="BK114" s="6" t="e">
        <f>VLOOKUP($A114,'[1]Formated Data'!$A:$ZZ,MATCH(BK$1,'[1]Formated Data'!$1:$1,0),FALSE)</f>
        <v>#N/A</v>
      </c>
      <c r="BL114" s="6" t="e">
        <f>VLOOKUP($A114,'[1]Formated Data'!$A:$ZZ,MATCH(BL$1,'[1]Formated Data'!$1:$1,0),FALSE)</f>
        <v>#N/A</v>
      </c>
      <c r="BM114" s="6" t="e">
        <f>VLOOKUP($A114,'[1]Formated Data'!$A:$ZZ,MATCH(BM$1,'[1]Formated Data'!$1:$1,0),FALSE)</f>
        <v>#N/A</v>
      </c>
      <c r="BN114" s="6" t="e">
        <f>VLOOKUP($A114,'[1]Formated Data'!$A:$ZZ,MATCH(BN$1,'[1]Formated Data'!$1:$1,0),FALSE)</f>
        <v>#N/A</v>
      </c>
      <c r="BO114" s="6" t="e">
        <f>VLOOKUP($A114,'[1]Formated Data'!$A:$ZZ,MATCH(BO$1,'[1]Formated Data'!$1:$1,0),FALSE)</f>
        <v>#N/A</v>
      </c>
      <c r="BP114" s="6" t="e">
        <f>VLOOKUP($A114,'[1]Formated Data'!$A:$ZZ,MATCH(BP$1,'[1]Formated Data'!$1:$1,0),FALSE)</f>
        <v>#N/A</v>
      </c>
      <c r="BQ114" s="6" t="e">
        <f>VLOOKUP($A114,'[1]Formated Data'!$A:$ZZ,MATCH(BQ$1,'[1]Formated Data'!$1:$1,0),FALSE)</f>
        <v>#N/A</v>
      </c>
      <c r="BR114" s="6" t="e">
        <f>VLOOKUP($A114,'[1]Formated Data'!$A:$ZZ,MATCH(BR$1,'[1]Formated Data'!$1:$1,0),FALSE)</f>
        <v>#N/A</v>
      </c>
      <c r="BS114" s="6" t="e">
        <f>VLOOKUP($A114,'[1]Formated Data'!$A:$ZZ,MATCH(BS$1,'[1]Formated Data'!$1:$1,0),FALSE)</f>
        <v>#N/A</v>
      </c>
      <c r="BT114" s="6" t="e">
        <f>VLOOKUP($A114,'[1]Formated Data'!$A:$ZZ,MATCH(BT$1,'[1]Formated Data'!$1:$1,0),FALSE)</f>
        <v>#N/A</v>
      </c>
      <c r="BU114" s="6" t="e">
        <f>VLOOKUP($A114,'[1]Formated Data'!$A:$ZZ,MATCH(BU$1,'[1]Formated Data'!$1:$1,0),FALSE)</f>
        <v>#N/A</v>
      </c>
      <c r="BV114" s="6" t="e">
        <f>VLOOKUP($A114,'[1]Formated Data'!$A:$ZZ,MATCH(BV$1,'[1]Formated Data'!$1:$1,0),FALSE)</f>
        <v>#N/A</v>
      </c>
      <c r="BW114" s="6" t="e">
        <f>VLOOKUP($A114,'New Manager'!$A:$B,MATCH(Funds!BW$1,'New Manager'!$1:$1,0),FALSE)</f>
        <v>#N/A</v>
      </c>
      <c r="BX114" s="6" t="e">
        <f t="shared" si="18"/>
        <v>#DIV/0!</v>
      </c>
      <c r="BY114" s="6">
        <f t="shared" si="19"/>
        <v>1.1698999999999999E-2</v>
      </c>
      <c r="BZ114" s="6" t="e">
        <f>VLOOKUP($A114,Strategy3!$A:$Z,MATCH(Funds!BZ$1,Strategy3!$1:$1,0),FALSE)</f>
        <v>#N/A</v>
      </c>
    </row>
    <row r="115" spans="1:78" x14ac:dyDescent="0.25">
      <c r="A115" s="4">
        <f t="shared" si="20"/>
        <v>38230</v>
      </c>
      <c r="Y115" s="6">
        <f>VLOOKUP(A115,[2]Returns!$A:$B,2,FALSE)</f>
        <v>1.0700000000000001E-2</v>
      </c>
      <c r="Z115" s="6">
        <f>VLOOKUP($A115,[2]Returns!$A:$J,9,FALSE)/100</f>
        <v>1.61E-2</v>
      </c>
      <c r="AA115" s="6">
        <f>VLOOKUP($A115,Replications!$A:$K,MATCH(LEFT(AA$1,FIND(" ",AA$1)-1),Replications!$1:$1,0),FALSE)</f>
        <v>-3.2000000000000002E-3</v>
      </c>
      <c r="AB115" s="6" t="str">
        <f>VLOOKUP($A115,Replications!$A:$K,MATCH(LEFT(AB$1,FIND(" ",AB$1)-1),Replications!$1:$1,0),FALSE)</f>
        <v/>
      </c>
      <c r="AC115" s="6">
        <f>VLOOKUP($A115,Replications!$A:$K,MATCH(LEFT(AC$1,FIND(" ",AC$1)-1),Replications!$1:$1,0),FALSE)</f>
        <v>-3.8800000000000001E-2</v>
      </c>
      <c r="AD115" s="6" t="str">
        <f>VLOOKUP($A115,Replications!$A:$K,MATCH(LEFT(AD$1,FIND(" ",AD$1)-1),Replications!$1:$1,0),FALSE)</f>
        <v/>
      </c>
      <c r="AE115" s="6" t="str">
        <f>VLOOKUP($A115,Replications!$A:$K,MATCH(LEFT(AE$1,FIND(" ",AE$1)-1),Replications!$1:$1,0),FALSE)</f>
        <v/>
      </c>
      <c r="AF115" s="6" t="str">
        <f>VLOOKUP($A115,Replications!$A:$K,MATCH(LEFT(AF$1,FIND(" ",AF$1)-1),Replications!$1:$1,0),FALSE)</f>
        <v/>
      </c>
      <c r="AG115" s="6" t="str">
        <f>VLOOKUP($A115,Replications!$A:$K,MATCH(LEFT(AG$1,FIND(" ",AG$1)-1),Replications!$1:$1,0),FALSE)</f>
        <v/>
      </c>
      <c r="AH115" s="6">
        <f>VLOOKUP($A115,Replications!$A:$K,MATCH(Funds!AH$1,Replications!$1:$1,0),FALSE)</f>
        <v>4.0000000000000001E-3</v>
      </c>
      <c r="AI115" s="6">
        <f>VLOOKUP($A115,Replications!$A:$K,MATCH(LEFT(AI$1,FIND(" ",AI$1)-1),Replications!$1:$1,0),FALSE)</f>
        <v>-2.1000000000000001E-2</v>
      </c>
      <c r="AJ115" s="6">
        <f>VLOOKUP($A115,'Activist Funds'!$A:$Z,MATCH(LEFT(AJ$1,FIND(" ",AJ$1)-1),'Activist Funds'!$1:$1,0),FALSE)</f>
        <v>7.6000001281500001E-3</v>
      </c>
      <c r="AK115" s="6">
        <f>VLOOKUP($A115,'Activist Funds'!$A:$Z,MATCH(LEFT(AK$1,FIND(" ",AK$1)-1),'Activist Funds'!$1:$1,0),FALSE)</f>
        <v>8.0000000000000004E-4</v>
      </c>
      <c r="AL115" s="6">
        <f>VLOOKUP($A115,'Activist Funds'!$A:$Z,MATCH(LEFT(AL$1,FIND(" ",AL$1)-1),'Activist Funds'!$1:$1,0),FALSE)</f>
        <v>-3.6400000000000002E-2</v>
      </c>
      <c r="AM115" s="6">
        <f>VLOOKUP($A115,'Activist Funds'!$A:$Z,MATCH(LEFT(AM$1,FIND(" ",AM$1)-1),'Activist Funds'!$1:$1,0),FALSE)</f>
        <v>8.5000000000000006E-3</v>
      </c>
      <c r="AN115" s="6">
        <f>VLOOKUP($A115,'Activist Funds'!$A:$Z,MATCH(LEFT(AN$1,FIND(" ",AN$1)-1),'Activist Funds'!$1:$1,0),FALSE)</f>
        <v>0</v>
      </c>
      <c r="AO115" s="6">
        <f>VLOOKUP($A115,'Activist Funds'!$A:$Z,MATCH(LEFT(AO$1,FIND(" ",AO$1)-1),'Activist Funds'!$1:$1,0),FALSE)</f>
        <v>3.4810000000000001E-2</v>
      </c>
      <c r="AP115" s="6">
        <f>VLOOKUP($A115,'Activist Funds'!$A:$Z,MATCH(LEFT(AP$1,FIND(" ",AP$1)-1),'Activist Funds'!$1:$1,0),FALSE)</f>
        <v>0</v>
      </c>
      <c r="AQ115" s="6">
        <f t="shared" si="11"/>
        <v>1.080000012815E-2</v>
      </c>
      <c r="AR115" s="6" t="e">
        <f t="shared" si="12"/>
        <v>#VALUE!</v>
      </c>
      <c r="AS115" s="6">
        <f t="shared" si="13"/>
        <v>2.3999999999999994E-3</v>
      </c>
      <c r="AT115" s="6" t="e">
        <f t="shared" si="14"/>
        <v>#VALUE!</v>
      </c>
      <c r="AU115" s="6" t="e">
        <f t="shared" si="15"/>
        <v>#VALUE!</v>
      </c>
      <c r="AV115" s="6" t="e">
        <f t="shared" si="16"/>
        <v>#VALUE!</v>
      </c>
      <c r="AW115" s="6" t="e">
        <f t="shared" si="16"/>
        <v>#VALUE!</v>
      </c>
      <c r="AX115" s="6" t="str">
        <f>VLOOKUP($A115,Replications!$A:$KK,MATCH(LEFT(AX$1,FIND(" ",AX$1)-1),Replications!$1:$1,0),FALSE)</f>
        <v>NA</v>
      </c>
      <c r="AY115" s="6" t="e">
        <f>VLOOKUP($A115,'New Manager'!$A:$Y,MATCH(Funds!AY$1,'New Manager'!$1:$1,0),FALSE)</f>
        <v>#N/A</v>
      </c>
      <c r="AZ115" s="6" t="e">
        <f t="shared" si="17"/>
        <v>#N/A</v>
      </c>
      <c r="BA115" s="6" t="e">
        <f>VLOOKUP($A115,'[1]Formated Data'!$A:$ZZ,MATCH(BA$1,'[1]Formated Data'!$1:$1,0),FALSE)</f>
        <v>#N/A</v>
      </c>
      <c r="BB115" s="6" t="e">
        <f>VLOOKUP($A115,'[1]Formated Data'!$A:$ZZ,MATCH(BB$1,'[1]Formated Data'!$1:$1,0),FALSE)</f>
        <v>#N/A</v>
      </c>
      <c r="BC115" s="6" t="e">
        <f>VLOOKUP($A115,'[1]Formated Data'!$A:$ZZ,MATCH(BC$1,'[1]Formated Data'!$1:$1,0),FALSE)</f>
        <v>#N/A</v>
      </c>
      <c r="BD115" s="6" t="e">
        <f>VLOOKUP($A115,'[1]Formated Data'!$A:$ZZ,MATCH(BD$1,'[1]Formated Data'!$1:$1,0),FALSE)</f>
        <v>#N/A</v>
      </c>
      <c r="BE115" s="6" t="e">
        <f>VLOOKUP($A115,'[1]Formated Data'!$A:$ZZ,MATCH(BE$1,'[1]Formated Data'!$1:$1,0),FALSE)</f>
        <v>#N/A</v>
      </c>
      <c r="BF115" s="6" t="e">
        <f>VLOOKUP($A115,'[1]Formated Data'!$A:$ZZ,MATCH(BF$1,'[1]Formated Data'!$1:$1,0),FALSE)</f>
        <v>#N/A</v>
      </c>
      <c r="BG115" s="6" t="e">
        <f>VLOOKUP($A115,'[1]Formated Data'!$A:$ZZ,MATCH(BG$1,'[1]Formated Data'!$1:$1,0),FALSE)</f>
        <v>#N/A</v>
      </c>
      <c r="BH115" s="6" t="e">
        <f>VLOOKUP($A115,'[1]Formated Data'!$A:$ZZ,MATCH(BH$1,'[1]Formated Data'!$1:$1,0),FALSE)</f>
        <v>#N/A</v>
      </c>
      <c r="BI115" s="6" t="e">
        <f>VLOOKUP($A115,'[1]Formated Data'!$A:$ZZ,MATCH(BI$1,'[1]Formated Data'!$1:$1,0),FALSE)</f>
        <v>#N/A</v>
      </c>
      <c r="BJ115" s="6" t="e">
        <f>VLOOKUP($A115,'[1]Formated Data'!$A:$ZZ,MATCH(BJ$1,'[1]Formated Data'!$1:$1,0),FALSE)</f>
        <v>#N/A</v>
      </c>
      <c r="BK115" s="6" t="e">
        <f>VLOOKUP($A115,'[1]Formated Data'!$A:$ZZ,MATCH(BK$1,'[1]Formated Data'!$1:$1,0),FALSE)</f>
        <v>#N/A</v>
      </c>
      <c r="BL115" s="6" t="e">
        <f>VLOOKUP($A115,'[1]Formated Data'!$A:$ZZ,MATCH(BL$1,'[1]Formated Data'!$1:$1,0),FALSE)</f>
        <v>#N/A</v>
      </c>
      <c r="BM115" s="6" t="e">
        <f>VLOOKUP($A115,'[1]Formated Data'!$A:$ZZ,MATCH(BM$1,'[1]Formated Data'!$1:$1,0),FALSE)</f>
        <v>#N/A</v>
      </c>
      <c r="BN115" s="6" t="e">
        <f>VLOOKUP($A115,'[1]Formated Data'!$A:$ZZ,MATCH(BN$1,'[1]Formated Data'!$1:$1,0),FALSE)</f>
        <v>#N/A</v>
      </c>
      <c r="BO115" s="6" t="e">
        <f>VLOOKUP($A115,'[1]Formated Data'!$A:$ZZ,MATCH(BO$1,'[1]Formated Data'!$1:$1,0),FALSE)</f>
        <v>#N/A</v>
      </c>
      <c r="BP115" s="6" t="e">
        <f>VLOOKUP($A115,'[1]Formated Data'!$A:$ZZ,MATCH(BP$1,'[1]Formated Data'!$1:$1,0),FALSE)</f>
        <v>#N/A</v>
      </c>
      <c r="BQ115" s="6" t="e">
        <f>VLOOKUP($A115,'[1]Formated Data'!$A:$ZZ,MATCH(BQ$1,'[1]Formated Data'!$1:$1,0),FALSE)</f>
        <v>#N/A</v>
      </c>
      <c r="BR115" s="6" t="e">
        <f>VLOOKUP($A115,'[1]Formated Data'!$A:$ZZ,MATCH(BR$1,'[1]Formated Data'!$1:$1,0),FALSE)</f>
        <v>#N/A</v>
      </c>
      <c r="BS115" s="6" t="e">
        <f>VLOOKUP($A115,'[1]Formated Data'!$A:$ZZ,MATCH(BS$1,'[1]Formated Data'!$1:$1,0),FALSE)</f>
        <v>#N/A</v>
      </c>
      <c r="BT115" s="6" t="e">
        <f>VLOOKUP($A115,'[1]Formated Data'!$A:$ZZ,MATCH(BT$1,'[1]Formated Data'!$1:$1,0),FALSE)</f>
        <v>#N/A</v>
      </c>
      <c r="BU115" s="6" t="e">
        <f>VLOOKUP($A115,'[1]Formated Data'!$A:$ZZ,MATCH(BU$1,'[1]Formated Data'!$1:$1,0),FALSE)</f>
        <v>#N/A</v>
      </c>
      <c r="BV115" s="6" t="e">
        <f>VLOOKUP($A115,'[1]Formated Data'!$A:$ZZ,MATCH(BV$1,'[1]Formated Data'!$1:$1,0),FALSE)</f>
        <v>#N/A</v>
      </c>
      <c r="BW115" s="6" t="e">
        <f>VLOOKUP($A115,'New Manager'!$A:$B,MATCH(Funds!BW$1,'New Manager'!$1:$1,0),FALSE)</f>
        <v>#N/A</v>
      </c>
      <c r="BX115" s="6" t="e">
        <f t="shared" si="18"/>
        <v>#DIV/0!</v>
      </c>
      <c r="BY115" s="6">
        <f t="shared" si="19"/>
        <v>1.7405E-2</v>
      </c>
      <c r="BZ115" s="6" t="e">
        <f>VLOOKUP($A115,Strategy3!$A:$Z,MATCH(Funds!BZ$1,Strategy3!$1:$1,0),FALSE)</f>
        <v>#N/A</v>
      </c>
    </row>
    <row r="116" spans="1:78" x14ac:dyDescent="0.25">
      <c r="A116" s="4">
        <f t="shared" si="20"/>
        <v>38199</v>
      </c>
      <c r="Y116" s="6">
        <f>VLOOKUP(A116,[2]Returns!$A:$B,2,FALSE)</f>
        <v>-1.9699999999999999E-2</v>
      </c>
      <c r="Z116" s="6">
        <f>VLOOKUP($A116,[2]Returns!$A:$J,9,FALSE)/100</f>
        <v>-1.38E-2</v>
      </c>
      <c r="AA116" s="6">
        <f>VLOOKUP($A116,Replications!$A:$K,MATCH(LEFT(AA$1,FIND(" ",AA$1)-1),Replications!$1:$1,0),FALSE)</f>
        <v>-4.6399999999999997E-2</v>
      </c>
      <c r="AB116" s="6" t="str">
        <f>VLOOKUP($A116,Replications!$A:$K,MATCH(LEFT(AB$1,FIND(" ",AB$1)-1),Replications!$1:$1,0),FALSE)</f>
        <v/>
      </c>
      <c r="AC116" s="6">
        <f>VLOOKUP($A116,Replications!$A:$K,MATCH(LEFT(AC$1,FIND(" ",AC$1)-1),Replications!$1:$1,0),FALSE)</f>
        <v>-5.2499999999999998E-2</v>
      </c>
      <c r="AD116" s="6" t="str">
        <f>VLOOKUP($A116,Replications!$A:$K,MATCH(LEFT(AD$1,FIND(" ",AD$1)-1),Replications!$1:$1,0),FALSE)</f>
        <v/>
      </c>
      <c r="AE116" s="6" t="str">
        <f>VLOOKUP($A116,Replications!$A:$K,MATCH(LEFT(AE$1,FIND(" ",AE$1)-1),Replications!$1:$1,0),FALSE)</f>
        <v/>
      </c>
      <c r="AF116" s="6" t="str">
        <f>VLOOKUP($A116,Replications!$A:$K,MATCH(LEFT(AF$1,FIND(" ",AF$1)-1),Replications!$1:$1,0),FALSE)</f>
        <v/>
      </c>
      <c r="AG116" s="6" t="str">
        <f>VLOOKUP($A116,Replications!$A:$K,MATCH(LEFT(AG$1,FIND(" ",AG$1)-1),Replications!$1:$1,0),FALSE)</f>
        <v/>
      </c>
      <c r="AH116" s="6">
        <f>VLOOKUP($A116,Replications!$A:$K,MATCH(Funds!AH$1,Replications!$1:$1,0),FALSE)</f>
        <v>-3.3000000000000002E-2</v>
      </c>
      <c r="AI116" s="6">
        <f>VLOOKUP($A116,Replications!$A:$K,MATCH(LEFT(AI$1,FIND(" ",AI$1)-1),Replications!$1:$1,0),FALSE)</f>
        <v>-4.9449999999999994E-2</v>
      </c>
      <c r="AJ116" s="6">
        <f>VLOOKUP($A116,'Activist Funds'!$A:$Z,MATCH(LEFT(AJ$1,FIND(" ",AJ$1)-1),'Activist Funds'!$1:$1,0),FALSE)</f>
        <v>-2.7200000360609999E-2</v>
      </c>
      <c r="AK116" s="6">
        <f>VLOOKUP($A116,'Activist Funds'!$A:$Z,MATCH(LEFT(AK$1,FIND(" ",AK$1)-1),'Activist Funds'!$1:$1,0),FALSE)</f>
        <v>3.4299999999999997E-2</v>
      </c>
      <c r="AL116" s="6">
        <f>VLOOKUP($A116,'Activist Funds'!$A:$Z,MATCH(LEFT(AL$1,FIND(" ",AL$1)-1),'Activist Funds'!$1:$1,0),FALSE)</f>
        <v>-5.6300000000000003E-2</v>
      </c>
      <c r="AM116" s="6">
        <f>VLOOKUP($A116,'Activist Funds'!$A:$Z,MATCH(LEFT(AM$1,FIND(" ",AM$1)-1),'Activist Funds'!$1:$1,0),FALSE)</f>
        <v>-2.3999999999999998E-3</v>
      </c>
      <c r="AN116" s="6">
        <f>VLOOKUP($A116,'Activist Funds'!$A:$Z,MATCH(LEFT(AN$1,FIND(" ",AN$1)-1),'Activist Funds'!$1:$1,0),FALSE)</f>
        <v>0</v>
      </c>
      <c r="AO116" s="6">
        <f>VLOOKUP($A116,'Activist Funds'!$A:$Z,MATCH(LEFT(AO$1,FIND(" ",AO$1)-1),'Activist Funds'!$1:$1,0),FALSE)</f>
        <v>-2.9894E-2</v>
      </c>
      <c r="AP116" s="6">
        <f>VLOOKUP($A116,'Activist Funds'!$A:$Z,MATCH(LEFT(AP$1,FIND(" ",AP$1)-1),'Activist Funds'!$1:$1,0),FALSE)</f>
        <v>0</v>
      </c>
      <c r="AQ116" s="6">
        <f t="shared" si="11"/>
        <v>1.9199999639389998E-2</v>
      </c>
      <c r="AR116" s="6" t="e">
        <f t="shared" si="12"/>
        <v>#VALUE!</v>
      </c>
      <c r="AS116" s="6">
        <f t="shared" si="13"/>
        <v>-3.8000000000000048E-3</v>
      </c>
      <c r="AT116" s="6" t="e">
        <f t="shared" si="14"/>
        <v>#VALUE!</v>
      </c>
      <c r="AU116" s="6" t="e">
        <f t="shared" si="15"/>
        <v>#VALUE!</v>
      </c>
      <c r="AV116" s="6" t="e">
        <f t="shared" si="16"/>
        <v>#VALUE!</v>
      </c>
      <c r="AW116" s="6" t="e">
        <f t="shared" si="16"/>
        <v>#VALUE!</v>
      </c>
      <c r="AX116" s="6" t="str">
        <f>VLOOKUP($A116,Replications!$A:$KK,MATCH(LEFT(AX$1,FIND(" ",AX$1)-1),Replications!$1:$1,0),FALSE)</f>
        <v>NA</v>
      </c>
      <c r="AY116" s="6" t="e">
        <f>VLOOKUP($A116,'New Manager'!$A:$Y,MATCH(Funds!AY$1,'New Manager'!$1:$1,0),FALSE)</f>
        <v>#N/A</v>
      </c>
      <c r="AZ116" s="6" t="e">
        <f t="shared" si="17"/>
        <v>#N/A</v>
      </c>
      <c r="BA116" s="6" t="e">
        <f>VLOOKUP($A116,'[1]Formated Data'!$A:$ZZ,MATCH(BA$1,'[1]Formated Data'!$1:$1,0),FALSE)</f>
        <v>#N/A</v>
      </c>
      <c r="BB116" s="6" t="e">
        <f>VLOOKUP($A116,'[1]Formated Data'!$A:$ZZ,MATCH(BB$1,'[1]Formated Data'!$1:$1,0),FALSE)</f>
        <v>#N/A</v>
      </c>
      <c r="BC116" s="6" t="e">
        <f>VLOOKUP($A116,'[1]Formated Data'!$A:$ZZ,MATCH(BC$1,'[1]Formated Data'!$1:$1,0),FALSE)</f>
        <v>#N/A</v>
      </c>
      <c r="BD116" s="6" t="e">
        <f>VLOOKUP($A116,'[1]Formated Data'!$A:$ZZ,MATCH(BD$1,'[1]Formated Data'!$1:$1,0),FALSE)</f>
        <v>#N/A</v>
      </c>
      <c r="BE116" s="6" t="e">
        <f>VLOOKUP($A116,'[1]Formated Data'!$A:$ZZ,MATCH(BE$1,'[1]Formated Data'!$1:$1,0),FALSE)</f>
        <v>#N/A</v>
      </c>
      <c r="BF116" s="6" t="e">
        <f>VLOOKUP($A116,'[1]Formated Data'!$A:$ZZ,MATCH(BF$1,'[1]Formated Data'!$1:$1,0),FALSE)</f>
        <v>#N/A</v>
      </c>
      <c r="BG116" s="6" t="e">
        <f>VLOOKUP($A116,'[1]Formated Data'!$A:$ZZ,MATCH(BG$1,'[1]Formated Data'!$1:$1,0),FALSE)</f>
        <v>#N/A</v>
      </c>
      <c r="BH116" s="6" t="e">
        <f>VLOOKUP($A116,'[1]Formated Data'!$A:$ZZ,MATCH(BH$1,'[1]Formated Data'!$1:$1,0),FALSE)</f>
        <v>#N/A</v>
      </c>
      <c r="BI116" s="6" t="e">
        <f>VLOOKUP($A116,'[1]Formated Data'!$A:$ZZ,MATCH(BI$1,'[1]Formated Data'!$1:$1,0),FALSE)</f>
        <v>#N/A</v>
      </c>
      <c r="BJ116" s="6" t="e">
        <f>VLOOKUP($A116,'[1]Formated Data'!$A:$ZZ,MATCH(BJ$1,'[1]Formated Data'!$1:$1,0),FALSE)</f>
        <v>#N/A</v>
      </c>
      <c r="BK116" s="6" t="e">
        <f>VLOOKUP($A116,'[1]Formated Data'!$A:$ZZ,MATCH(BK$1,'[1]Formated Data'!$1:$1,0),FALSE)</f>
        <v>#N/A</v>
      </c>
      <c r="BL116" s="6" t="e">
        <f>VLOOKUP($A116,'[1]Formated Data'!$A:$ZZ,MATCH(BL$1,'[1]Formated Data'!$1:$1,0),FALSE)</f>
        <v>#N/A</v>
      </c>
      <c r="BM116" s="6" t="e">
        <f>VLOOKUP($A116,'[1]Formated Data'!$A:$ZZ,MATCH(BM$1,'[1]Formated Data'!$1:$1,0),FALSE)</f>
        <v>#N/A</v>
      </c>
      <c r="BN116" s="6" t="e">
        <f>VLOOKUP($A116,'[1]Formated Data'!$A:$ZZ,MATCH(BN$1,'[1]Formated Data'!$1:$1,0),FALSE)</f>
        <v>#N/A</v>
      </c>
      <c r="BO116" s="6" t="e">
        <f>VLOOKUP($A116,'[1]Formated Data'!$A:$ZZ,MATCH(BO$1,'[1]Formated Data'!$1:$1,0),FALSE)</f>
        <v>#N/A</v>
      </c>
      <c r="BP116" s="6" t="e">
        <f>VLOOKUP($A116,'[1]Formated Data'!$A:$ZZ,MATCH(BP$1,'[1]Formated Data'!$1:$1,0),FALSE)</f>
        <v>#N/A</v>
      </c>
      <c r="BQ116" s="6" t="e">
        <f>VLOOKUP($A116,'[1]Formated Data'!$A:$ZZ,MATCH(BQ$1,'[1]Formated Data'!$1:$1,0),FALSE)</f>
        <v>#N/A</v>
      </c>
      <c r="BR116" s="6" t="e">
        <f>VLOOKUP($A116,'[1]Formated Data'!$A:$ZZ,MATCH(BR$1,'[1]Formated Data'!$1:$1,0),FALSE)</f>
        <v>#N/A</v>
      </c>
      <c r="BS116" s="6" t="e">
        <f>VLOOKUP($A116,'[1]Formated Data'!$A:$ZZ,MATCH(BS$1,'[1]Formated Data'!$1:$1,0),FALSE)</f>
        <v>#N/A</v>
      </c>
      <c r="BT116" s="6" t="e">
        <f>VLOOKUP($A116,'[1]Formated Data'!$A:$ZZ,MATCH(BT$1,'[1]Formated Data'!$1:$1,0),FALSE)</f>
        <v>#N/A</v>
      </c>
      <c r="BU116" s="6" t="e">
        <f>VLOOKUP($A116,'[1]Formated Data'!$A:$ZZ,MATCH(BU$1,'[1]Formated Data'!$1:$1,0),FALSE)</f>
        <v>#N/A</v>
      </c>
      <c r="BV116" s="6" t="e">
        <f>VLOOKUP($A116,'[1]Formated Data'!$A:$ZZ,MATCH(BV$1,'[1]Formated Data'!$1:$1,0),FALSE)</f>
        <v>#N/A</v>
      </c>
      <c r="BW116" s="6" t="e">
        <f>VLOOKUP($A116,'New Manager'!$A:$B,MATCH(Funds!BW$1,'New Manager'!$1:$1,0),FALSE)</f>
        <v>#N/A</v>
      </c>
      <c r="BX116" s="6" t="e">
        <f t="shared" si="18"/>
        <v>#DIV/0!</v>
      </c>
      <c r="BY116" s="6">
        <f t="shared" si="19"/>
        <v>-1.4947E-2</v>
      </c>
      <c r="BZ116" s="6" t="e">
        <f>VLOOKUP($A116,Strategy3!$A:$Z,MATCH(Funds!BZ$1,Strategy3!$1:$1,0),FALSE)</f>
        <v>#N/A</v>
      </c>
    </row>
    <row r="117" spans="1:78" x14ac:dyDescent="0.25">
      <c r="A117" s="4">
        <f t="shared" si="20"/>
        <v>38168</v>
      </c>
      <c r="Y117" s="6">
        <f>VLOOKUP(A117,[2]Returns!$A:$B,2,FALSE)</f>
        <v>8.5000000000000006E-3</v>
      </c>
      <c r="Z117" s="6">
        <f>VLOOKUP($A117,[2]Returns!$A:$J,9,FALSE)/100</f>
        <v>1.5100000000000001E-2</v>
      </c>
      <c r="AA117" s="6">
        <f>VLOOKUP($A117,Replications!$A:$K,MATCH(LEFT(AA$1,FIND(" ",AA$1)-1),Replications!$1:$1,0),FALSE)</f>
        <v>7.2999999999999995E-2</v>
      </c>
      <c r="AB117" s="6" t="str">
        <f>VLOOKUP($A117,Replications!$A:$K,MATCH(LEFT(AB$1,FIND(" ",AB$1)-1),Replications!$1:$1,0),FALSE)</f>
        <v/>
      </c>
      <c r="AC117" s="6">
        <f>VLOOKUP($A117,Replications!$A:$K,MATCH(LEFT(AC$1,FIND(" ",AC$1)-1),Replications!$1:$1,0),FALSE)</f>
        <v>3.15E-2</v>
      </c>
      <c r="AD117" s="6" t="str">
        <f>VLOOKUP($A117,Replications!$A:$K,MATCH(LEFT(AD$1,FIND(" ",AD$1)-1),Replications!$1:$1,0),FALSE)</f>
        <v/>
      </c>
      <c r="AE117" s="6" t="str">
        <f>VLOOKUP($A117,Replications!$A:$K,MATCH(LEFT(AE$1,FIND(" ",AE$1)-1),Replications!$1:$1,0),FALSE)</f>
        <v/>
      </c>
      <c r="AF117" s="6" t="str">
        <f>VLOOKUP($A117,Replications!$A:$K,MATCH(LEFT(AF$1,FIND(" ",AF$1)-1),Replications!$1:$1,0),FALSE)</f>
        <v/>
      </c>
      <c r="AG117" s="6" t="str">
        <f>VLOOKUP($A117,Replications!$A:$K,MATCH(LEFT(AG$1,FIND(" ",AG$1)-1),Replications!$1:$1,0),FALSE)</f>
        <v/>
      </c>
      <c r="AH117" s="6">
        <f>VLOOKUP($A117,Replications!$A:$K,MATCH(Funds!AH$1,Replications!$1:$1,0),FALSE)</f>
        <v>1.9400000000000001E-2</v>
      </c>
      <c r="AI117" s="6">
        <f>VLOOKUP($A117,Replications!$A:$K,MATCH(LEFT(AI$1,FIND(" ",AI$1)-1),Replications!$1:$1,0),FALSE)</f>
        <v>5.2249999999999998E-2</v>
      </c>
      <c r="AJ117" s="6">
        <f>VLOOKUP($A117,'Activist Funds'!$A:$Z,MATCH(LEFT(AJ$1,FIND(" ",AJ$1)-1),'Activist Funds'!$1:$1,0),FALSE)</f>
        <v>3.6200001835819999E-2</v>
      </c>
      <c r="AK117" s="6">
        <f>VLOOKUP($A117,'Activist Funds'!$A:$Z,MATCH(LEFT(AK$1,FIND(" ",AK$1)-1),'Activist Funds'!$1:$1,0),FALSE)</f>
        <v>2.9100000000000001E-2</v>
      </c>
      <c r="AL117" s="6">
        <f>VLOOKUP($A117,'Activist Funds'!$A:$Z,MATCH(LEFT(AL$1,FIND(" ",AL$1)-1),'Activist Funds'!$1:$1,0),FALSE)</f>
        <v>3.2500000000000001E-2</v>
      </c>
      <c r="AM117" s="6">
        <f>VLOOKUP($A117,'Activist Funds'!$A:$Z,MATCH(LEFT(AM$1,FIND(" ",AM$1)-1),'Activist Funds'!$1:$1,0),FALSE)</f>
        <v>2.8199999999999999E-2</v>
      </c>
      <c r="AN117" s="6">
        <f>VLOOKUP($A117,'Activist Funds'!$A:$Z,MATCH(LEFT(AN$1,FIND(" ",AN$1)-1),'Activist Funds'!$1:$1,0),FALSE)</f>
        <v>0</v>
      </c>
      <c r="AO117" s="6">
        <f>VLOOKUP($A117,'Activist Funds'!$A:$Z,MATCH(LEFT(AO$1,FIND(" ",AO$1)-1),'Activist Funds'!$1:$1,0),FALSE)</f>
        <v>4.9276E-2</v>
      </c>
      <c r="AP117" s="6">
        <f>VLOOKUP($A117,'Activist Funds'!$A:$Z,MATCH(LEFT(AP$1,FIND(" ",AP$1)-1),'Activist Funds'!$1:$1,0),FALSE)</f>
        <v>0</v>
      </c>
      <c r="AQ117" s="6">
        <f t="shared" si="11"/>
        <v>-3.6799998164179996E-2</v>
      </c>
      <c r="AR117" s="6" t="e">
        <f t="shared" si="12"/>
        <v>#VALUE!</v>
      </c>
      <c r="AS117" s="6">
        <f t="shared" si="13"/>
        <v>1.0000000000000009E-3</v>
      </c>
      <c r="AT117" s="6" t="e">
        <f t="shared" si="14"/>
        <v>#VALUE!</v>
      </c>
      <c r="AU117" s="6" t="e">
        <f t="shared" si="15"/>
        <v>#VALUE!</v>
      </c>
      <c r="AV117" s="6" t="e">
        <f t="shared" si="16"/>
        <v>#VALUE!</v>
      </c>
      <c r="AW117" s="6" t="e">
        <f t="shared" si="16"/>
        <v>#VALUE!</v>
      </c>
      <c r="AX117" s="6" t="str">
        <f>VLOOKUP($A117,Replications!$A:$KK,MATCH(LEFT(AX$1,FIND(" ",AX$1)-1),Replications!$1:$1,0),FALSE)</f>
        <v>NA</v>
      </c>
      <c r="AY117" s="6" t="e">
        <f>VLOOKUP($A117,'New Manager'!$A:$Y,MATCH(Funds!AY$1,'New Manager'!$1:$1,0),FALSE)</f>
        <v>#N/A</v>
      </c>
      <c r="AZ117" s="6" t="e">
        <f t="shared" si="17"/>
        <v>#N/A</v>
      </c>
      <c r="BA117" s="6" t="e">
        <f>VLOOKUP($A117,'[1]Formated Data'!$A:$ZZ,MATCH(BA$1,'[1]Formated Data'!$1:$1,0),FALSE)</f>
        <v>#N/A</v>
      </c>
      <c r="BB117" s="6" t="e">
        <f>VLOOKUP($A117,'[1]Formated Data'!$A:$ZZ,MATCH(BB$1,'[1]Formated Data'!$1:$1,0),FALSE)</f>
        <v>#N/A</v>
      </c>
      <c r="BC117" s="6" t="e">
        <f>VLOOKUP($A117,'[1]Formated Data'!$A:$ZZ,MATCH(BC$1,'[1]Formated Data'!$1:$1,0),FALSE)</f>
        <v>#N/A</v>
      </c>
      <c r="BD117" s="6" t="e">
        <f>VLOOKUP($A117,'[1]Formated Data'!$A:$ZZ,MATCH(BD$1,'[1]Formated Data'!$1:$1,0),FALSE)</f>
        <v>#N/A</v>
      </c>
      <c r="BE117" s="6" t="e">
        <f>VLOOKUP($A117,'[1]Formated Data'!$A:$ZZ,MATCH(BE$1,'[1]Formated Data'!$1:$1,0),FALSE)</f>
        <v>#N/A</v>
      </c>
      <c r="BF117" s="6" t="e">
        <f>VLOOKUP($A117,'[1]Formated Data'!$A:$ZZ,MATCH(BF$1,'[1]Formated Data'!$1:$1,0),FALSE)</f>
        <v>#N/A</v>
      </c>
      <c r="BG117" s="6" t="e">
        <f>VLOOKUP($A117,'[1]Formated Data'!$A:$ZZ,MATCH(BG$1,'[1]Formated Data'!$1:$1,0),FALSE)</f>
        <v>#N/A</v>
      </c>
      <c r="BH117" s="6" t="e">
        <f>VLOOKUP($A117,'[1]Formated Data'!$A:$ZZ,MATCH(BH$1,'[1]Formated Data'!$1:$1,0),FALSE)</f>
        <v>#N/A</v>
      </c>
      <c r="BI117" s="6" t="e">
        <f>VLOOKUP($A117,'[1]Formated Data'!$A:$ZZ,MATCH(BI$1,'[1]Formated Data'!$1:$1,0),FALSE)</f>
        <v>#N/A</v>
      </c>
      <c r="BJ117" s="6" t="e">
        <f>VLOOKUP($A117,'[1]Formated Data'!$A:$ZZ,MATCH(BJ$1,'[1]Formated Data'!$1:$1,0),FALSE)</f>
        <v>#N/A</v>
      </c>
      <c r="BK117" s="6" t="e">
        <f>VLOOKUP($A117,'[1]Formated Data'!$A:$ZZ,MATCH(BK$1,'[1]Formated Data'!$1:$1,0),FALSE)</f>
        <v>#N/A</v>
      </c>
      <c r="BL117" s="6" t="e">
        <f>VLOOKUP($A117,'[1]Formated Data'!$A:$ZZ,MATCH(BL$1,'[1]Formated Data'!$1:$1,0),FALSE)</f>
        <v>#N/A</v>
      </c>
      <c r="BM117" s="6" t="e">
        <f>VLOOKUP($A117,'[1]Formated Data'!$A:$ZZ,MATCH(BM$1,'[1]Formated Data'!$1:$1,0),FALSE)</f>
        <v>#N/A</v>
      </c>
      <c r="BN117" s="6" t="e">
        <f>VLOOKUP($A117,'[1]Formated Data'!$A:$ZZ,MATCH(BN$1,'[1]Formated Data'!$1:$1,0),FALSE)</f>
        <v>#N/A</v>
      </c>
      <c r="BO117" s="6" t="e">
        <f>VLOOKUP($A117,'[1]Formated Data'!$A:$ZZ,MATCH(BO$1,'[1]Formated Data'!$1:$1,0),FALSE)</f>
        <v>#N/A</v>
      </c>
      <c r="BP117" s="6" t="e">
        <f>VLOOKUP($A117,'[1]Formated Data'!$A:$ZZ,MATCH(BP$1,'[1]Formated Data'!$1:$1,0),FALSE)</f>
        <v>#N/A</v>
      </c>
      <c r="BQ117" s="6" t="e">
        <f>VLOOKUP($A117,'[1]Formated Data'!$A:$ZZ,MATCH(BQ$1,'[1]Formated Data'!$1:$1,0),FALSE)</f>
        <v>#N/A</v>
      </c>
      <c r="BR117" s="6" t="e">
        <f>VLOOKUP($A117,'[1]Formated Data'!$A:$ZZ,MATCH(BR$1,'[1]Formated Data'!$1:$1,0),FALSE)</f>
        <v>#N/A</v>
      </c>
      <c r="BS117" s="6" t="e">
        <f>VLOOKUP($A117,'[1]Formated Data'!$A:$ZZ,MATCH(BS$1,'[1]Formated Data'!$1:$1,0),FALSE)</f>
        <v>#N/A</v>
      </c>
      <c r="BT117" s="6" t="e">
        <f>VLOOKUP($A117,'[1]Formated Data'!$A:$ZZ,MATCH(BT$1,'[1]Formated Data'!$1:$1,0),FALSE)</f>
        <v>#N/A</v>
      </c>
      <c r="BU117" s="6" t="e">
        <f>VLOOKUP($A117,'[1]Formated Data'!$A:$ZZ,MATCH(BU$1,'[1]Formated Data'!$1:$1,0),FALSE)</f>
        <v>#N/A</v>
      </c>
      <c r="BV117" s="6" t="e">
        <f>VLOOKUP($A117,'[1]Formated Data'!$A:$ZZ,MATCH(BV$1,'[1]Formated Data'!$1:$1,0),FALSE)</f>
        <v>#N/A</v>
      </c>
      <c r="BW117" s="6" t="e">
        <f>VLOOKUP($A117,'New Manager'!$A:$B,MATCH(Funds!BW$1,'New Manager'!$1:$1,0),FALSE)</f>
        <v>#N/A</v>
      </c>
      <c r="BX117" s="6" t="e">
        <f t="shared" si="18"/>
        <v>#DIV/0!</v>
      </c>
      <c r="BY117" s="6">
        <f t="shared" si="19"/>
        <v>2.4638E-2</v>
      </c>
      <c r="BZ117" s="6" t="e">
        <f>VLOOKUP($A117,Strategy3!$A:$Z,MATCH(Funds!BZ$1,Strategy3!$1:$1,0),FALSE)</f>
        <v>#N/A</v>
      </c>
    </row>
    <row r="118" spans="1:78" x14ac:dyDescent="0.25">
      <c r="A118" s="4">
        <f t="shared" si="20"/>
        <v>38138</v>
      </c>
      <c r="Y118" s="6">
        <f>VLOOKUP(A118,[2]Returns!$A:$B,2,FALSE)</f>
        <v>-2.7000000000000001E-3</v>
      </c>
      <c r="Z118" s="6">
        <f>VLOOKUP($A118,[2]Returns!$A:$J,9,FALSE)/100</f>
        <v>5.8999999999999999E-3</v>
      </c>
      <c r="AA118" s="6">
        <f>VLOOKUP($A118,Replications!$A:$K,MATCH(LEFT(AA$1,FIND(" ",AA$1)-1),Replications!$1:$1,0),FALSE)</f>
        <v>1.7999999999999999E-2</v>
      </c>
      <c r="AB118" s="6" t="str">
        <f>VLOOKUP($A118,Replications!$A:$K,MATCH(LEFT(AB$1,FIND(" ",AB$1)-1),Replications!$1:$1,0),FALSE)</f>
        <v/>
      </c>
      <c r="AC118" s="6">
        <f>VLOOKUP($A118,Replications!$A:$K,MATCH(LEFT(AC$1,FIND(" ",AC$1)-1),Replications!$1:$1,0),FALSE)</f>
        <v>2.46E-2</v>
      </c>
      <c r="AD118" s="6" t="str">
        <f>VLOOKUP($A118,Replications!$A:$K,MATCH(LEFT(AD$1,FIND(" ",AD$1)-1),Replications!$1:$1,0),FALSE)</f>
        <v/>
      </c>
      <c r="AE118" s="6" t="str">
        <f>VLOOKUP($A118,Replications!$A:$K,MATCH(LEFT(AE$1,FIND(" ",AE$1)-1),Replications!$1:$1,0),FALSE)</f>
        <v/>
      </c>
      <c r="AF118" s="6" t="str">
        <f>VLOOKUP($A118,Replications!$A:$K,MATCH(LEFT(AF$1,FIND(" ",AF$1)-1),Replications!$1:$1,0),FALSE)</f>
        <v/>
      </c>
      <c r="AG118" s="6" t="str">
        <f>VLOOKUP($A118,Replications!$A:$K,MATCH(LEFT(AG$1,FIND(" ",AG$1)-1),Replications!$1:$1,0),FALSE)</f>
        <v/>
      </c>
      <c r="AH118" s="6">
        <f>VLOOKUP($A118,Replications!$A:$K,MATCH(Funds!AH$1,Replications!$1:$1,0),FALSE)</f>
        <v>1.37E-2</v>
      </c>
      <c r="AI118" s="6">
        <f>VLOOKUP($A118,Replications!$A:$K,MATCH(LEFT(AI$1,FIND(" ",AI$1)-1),Replications!$1:$1,0),FALSE)</f>
        <v>2.1299999999999999E-2</v>
      </c>
      <c r="AJ118" s="6">
        <f>VLOOKUP($A118,'Activist Funds'!$A:$Z,MATCH(LEFT(AJ$1,FIND(" ",AJ$1)-1),'Activist Funds'!$1:$1,0),FALSE)</f>
        <v>1.5100000426169999E-2</v>
      </c>
      <c r="AK118" s="6">
        <f>VLOOKUP($A118,'Activist Funds'!$A:$Z,MATCH(LEFT(AK$1,FIND(" ",AK$1)-1),'Activist Funds'!$1:$1,0),FALSE)</f>
        <v>7.7999999999999996E-3</v>
      </c>
      <c r="AL118" s="6">
        <f>VLOOKUP($A118,'Activist Funds'!$A:$Z,MATCH(LEFT(AL$1,FIND(" ",AL$1)-1),'Activist Funds'!$1:$1,0),FALSE)</f>
        <v>2.29E-2</v>
      </c>
      <c r="AM118" s="6">
        <f>VLOOKUP($A118,'Activist Funds'!$A:$Z,MATCH(LEFT(AM$1,FIND(" ",AM$1)-1),'Activist Funds'!$1:$1,0),FALSE)</f>
        <v>4.0000000000000001E-3</v>
      </c>
      <c r="AN118" s="6">
        <f>VLOOKUP($A118,'Activist Funds'!$A:$Z,MATCH(LEFT(AN$1,FIND(" ",AN$1)-1),'Activist Funds'!$1:$1,0),FALSE)</f>
        <v>0</v>
      </c>
      <c r="AO118" s="6">
        <f>VLOOKUP($A118,'Activist Funds'!$A:$Z,MATCH(LEFT(AO$1,FIND(" ",AO$1)-1),'Activist Funds'!$1:$1,0),FALSE)</f>
        <v>1.5653E-2</v>
      </c>
      <c r="AP118" s="6">
        <f>VLOOKUP($A118,'Activist Funds'!$A:$Z,MATCH(LEFT(AP$1,FIND(" ",AP$1)-1),'Activist Funds'!$1:$1,0),FALSE)</f>
        <v>0</v>
      </c>
      <c r="AQ118" s="6">
        <f t="shared" si="11"/>
        <v>-2.8999995738299995E-3</v>
      </c>
      <c r="AR118" s="6" t="e">
        <f t="shared" si="12"/>
        <v>#VALUE!</v>
      </c>
      <c r="AS118" s="6">
        <f t="shared" si="13"/>
        <v>-1.7000000000000001E-3</v>
      </c>
      <c r="AT118" s="6" t="e">
        <f t="shared" si="14"/>
        <v>#VALUE!</v>
      </c>
      <c r="AU118" s="6" t="e">
        <f t="shared" si="15"/>
        <v>#VALUE!</v>
      </c>
      <c r="AV118" s="6" t="e">
        <f t="shared" si="16"/>
        <v>#VALUE!</v>
      </c>
      <c r="AW118" s="6" t="e">
        <f t="shared" si="16"/>
        <v>#VALUE!</v>
      </c>
      <c r="AX118" s="6" t="str">
        <f>VLOOKUP($A118,Replications!$A:$KK,MATCH(LEFT(AX$1,FIND(" ",AX$1)-1),Replications!$1:$1,0),FALSE)</f>
        <v>NA</v>
      </c>
      <c r="AY118" s="6" t="e">
        <f>VLOOKUP($A118,'New Manager'!$A:$Y,MATCH(Funds!AY$1,'New Manager'!$1:$1,0),FALSE)</f>
        <v>#N/A</v>
      </c>
      <c r="AZ118" s="6" t="e">
        <f t="shared" si="17"/>
        <v>#N/A</v>
      </c>
      <c r="BA118" s="6" t="e">
        <f>VLOOKUP($A118,'[1]Formated Data'!$A:$ZZ,MATCH(BA$1,'[1]Formated Data'!$1:$1,0),FALSE)</f>
        <v>#N/A</v>
      </c>
      <c r="BB118" s="6" t="e">
        <f>VLOOKUP($A118,'[1]Formated Data'!$A:$ZZ,MATCH(BB$1,'[1]Formated Data'!$1:$1,0),FALSE)</f>
        <v>#N/A</v>
      </c>
      <c r="BC118" s="6" t="e">
        <f>VLOOKUP($A118,'[1]Formated Data'!$A:$ZZ,MATCH(BC$1,'[1]Formated Data'!$1:$1,0),FALSE)</f>
        <v>#N/A</v>
      </c>
      <c r="BD118" s="6" t="e">
        <f>VLOOKUP($A118,'[1]Formated Data'!$A:$ZZ,MATCH(BD$1,'[1]Formated Data'!$1:$1,0),FALSE)</f>
        <v>#N/A</v>
      </c>
      <c r="BE118" s="6" t="e">
        <f>VLOOKUP($A118,'[1]Formated Data'!$A:$ZZ,MATCH(BE$1,'[1]Formated Data'!$1:$1,0),FALSE)</f>
        <v>#N/A</v>
      </c>
      <c r="BF118" s="6" t="e">
        <f>VLOOKUP($A118,'[1]Formated Data'!$A:$ZZ,MATCH(BF$1,'[1]Formated Data'!$1:$1,0),FALSE)</f>
        <v>#N/A</v>
      </c>
      <c r="BG118" s="6" t="e">
        <f>VLOOKUP($A118,'[1]Formated Data'!$A:$ZZ,MATCH(BG$1,'[1]Formated Data'!$1:$1,0),FALSE)</f>
        <v>#N/A</v>
      </c>
      <c r="BH118" s="6" t="e">
        <f>VLOOKUP($A118,'[1]Formated Data'!$A:$ZZ,MATCH(BH$1,'[1]Formated Data'!$1:$1,0),FALSE)</f>
        <v>#N/A</v>
      </c>
      <c r="BI118" s="6" t="e">
        <f>VLOOKUP($A118,'[1]Formated Data'!$A:$ZZ,MATCH(BI$1,'[1]Formated Data'!$1:$1,0),FALSE)</f>
        <v>#N/A</v>
      </c>
      <c r="BJ118" s="6" t="e">
        <f>VLOOKUP($A118,'[1]Formated Data'!$A:$ZZ,MATCH(BJ$1,'[1]Formated Data'!$1:$1,0),FALSE)</f>
        <v>#N/A</v>
      </c>
      <c r="BK118" s="6" t="e">
        <f>VLOOKUP($A118,'[1]Formated Data'!$A:$ZZ,MATCH(BK$1,'[1]Formated Data'!$1:$1,0),FALSE)</f>
        <v>#N/A</v>
      </c>
      <c r="BL118" s="6" t="e">
        <f>VLOOKUP($A118,'[1]Formated Data'!$A:$ZZ,MATCH(BL$1,'[1]Formated Data'!$1:$1,0),FALSE)</f>
        <v>#N/A</v>
      </c>
      <c r="BM118" s="6" t="e">
        <f>VLOOKUP($A118,'[1]Formated Data'!$A:$ZZ,MATCH(BM$1,'[1]Formated Data'!$1:$1,0),FALSE)</f>
        <v>#N/A</v>
      </c>
      <c r="BN118" s="6" t="e">
        <f>VLOOKUP($A118,'[1]Formated Data'!$A:$ZZ,MATCH(BN$1,'[1]Formated Data'!$1:$1,0),FALSE)</f>
        <v>#N/A</v>
      </c>
      <c r="BO118" s="6" t="e">
        <f>VLOOKUP($A118,'[1]Formated Data'!$A:$ZZ,MATCH(BO$1,'[1]Formated Data'!$1:$1,0),FALSE)</f>
        <v>#N/A</v>
      </c>
      <c r="BP118" s="6" t="e">
        <f>VLOOKUP($A118,'[1]Formated Data'!$A:$ZZ,MATCH(BP$1,'[1]Formated Data'!$1:$1,0),FALSE)</f>
        <v>#N/A</v>
      </c>
      <c r="BQ118" s="6" t="e">
        <f>VLOOKUP($A118,'[1]Formated Data'!$A:$ZZ,MATCH(BQ$1,'[1]Formated Data'!$1:$1,0),FALSE)</f>
        <v>#N/A</v>
      </c>
      <c r="BR118" s="6" t="e">
        <f>VLOOKUP($A118,'[1]Formated Data'!$A:$ZZ,MATCH(BR$1,'[1]Formated Data'!$1:$1,0),FALSE)</f>
        <v>#N/A</v>
      </c>
      <c r="BS118" s="6" t="e">
        <f>VLOOKUP($A118,'[1]Formated Data'!$A:$ZZ,MATCH(BS$1,'[1]Formated Data'!$1:$1,0),FALSE)</f>
        <v>#N/A</v>
      </c>
      <c r="BT118" s="6" t="e">
        <f>VLOOKUP($A118,'[1]Formated Data'!$A:$ZZ,MATCH(BT$1,'[1]Formated Data'!$1:$1,0),FALSE)</f>
        <v>#N/A</v>
      </c>
      <c r="BU118" s="6" t="e">
        <f>VLOOKUP($A118,'[1]Formated Data'!$A:$ZZ,MATCH(BU$1,'[1]Formated Data'!$1:$1,0),FALSE)</f>
        <v>#N/A</v>
      </c>
      <c r="BV118" s="6" t="e">
        <f>VLOOKUP($A118,'[1]Formated Data'!$A:$ZZ,MATCH(BV$1,'[1]Formated Data'!$1:$1,0),FALSE)</f>
        <v>#N/A</v>
      </c>
      <c r="BW118" s="6" t="e">
        <f>VLOOKUP($A118,'New Manager'!$A:$B,MATCH(Funds!BW$1,'New Manager'!$1:$1,0),FALSE)</f>
        <v>#N/A</v>
      </c>
      <c r="BX118" s="6" t="e">
        <f t="shared" si="18"/>
        <v>#DIV/0!</v>
      </c>
      <c r="BY118" s="6">
        <f t="shared" si="19"/>
        <v>7.8265000000000001E-3</v>
      </c>
      <c r="BZ118" s="6" t="e">
        <f>VLOOKUP($A118,Strategy3!$A:$Z,MATCH(Funds!BZ$1,Strategy3!$1:$1,0),FALSE)</f>
        <v>#N/A</v>
      </c>
    </row>
    <row r="119" spans="1:78" x14ac:dyDescent="0.25">
      <c r="A119" s="4">
        <f t="shared" si="20"/>
        <v>38107</v>
      </c>
      <c r="Y119" s="6">
        <f>VLOOKUP(A119,[2]Returns!$A:$B,2,FALSE)</f>
        <v>-3.6200000000000003E-2</v>
      </c>
      <c r="Z119" s="6">
        <f>VLOOKUP($A119,[2]Returns!$A:$J,9,FALSE)/100</f>
        <v>-3.1400000000000004E-2</v>
      </c>
      <c r="AA119" s="6">
        <f>VLOOKUP($A119,Replications!$A:$K,MATCH(LEFT(AA$1,FIND(" ",AA$1)-1),Replications!$1:$1,0),FALSE)</f>
        <v>-4.3400000000000001E-2</v>
      </c>
      <c r="AB119" s="6" t="str">
        <f>VLOOKUP($A119,Replications!$A:$K,MATCH(LEFT(AB$1,FIND(" ",AB$1)-1),Replications!$1:$1,0),FALSE)</f>
        <v/>
      </c>
      <c r="AC119" s="6">
        <f>VLOOKUP($A119,Replications!$A:$K,MATCH(LEFT(AC$1,FIND(" ",AC$1)-1),Replications!$1:$1,0),FALSE)</f>
        <v>-2.7099999999999999E-2</v>
      </c>
      <c r="AD119" s="6" t="str">
        <f>VLOOKUP($A119,Replications!$A:$K,MATCH(LEFT(AD$1,FIND(" ",AD$1)-1),Replications!$1:$1,0),FALSE)</f>
        <v/>
      </c>
      <c r="AE119" s="6" t="str">
        <f>VLOOKUP($A119,Replications!$A:$K,MATCH(LEFT(AE$1,FIND(" ",AE$1)-1),Replications!$1:$1,0),FALSE)</f>
        <v/>
      </c>
      <c r="AF119" s="6" t="str">
        <f>VLOOKUP($A119,Replications!$A:$K,MATCH(LEFT(AF$1,FIND(" ",AF$1)-1),Replications!$1:$1,0),FALSE)</f>
        <v/>
      </c>
      <c r="AG119" s="6" t="str">
        <f>VLOOKUP($A119,Replications!$A:$K,MATCH(LEFT(AG$1,FIND(" ",AG$1)-1),Replications!$1:$1,0),FALSE)</f>
        <v/>
      </c>
      <c r="AH119" s="6">
        <f>VLOOKUP($A119,Replications!$A:$K,MATCH(Funds!AH$1,Replications!$1:$1,0),FALSE)</f>
        <v>-1.5599999999999999E-2</v>
      </c>
      <c r="AI119" s="6">
        <f>VLOOKUP($A119,Replications!$A:$K,MATCH(LEFT(AI$1,FIND(" ",AI$1)-1),Replications!$1:$1,0),FALSE)</f>
        <v>-3.5250000000000004E-2</v>
      </c>
      <c r="AJ119" s="6">
        <f>VLOOKUP($A119,'Activist Funds'!$A:$Z,MATCH(LEFT(AJ$1,FIND(" ",AJ$1)-1),'Activist Funds'!$1:$1,0),FALSE)</f>
        <v>-2.150000073016E-2</v>
      </c>
      <c r="AK119" s="6">
        <f>VLOOKUP($A119,'Activist Funds'!$A:$Z,MATCH(LEFT(AK$1,FIND(" ",AK$1)-1),'Activist Funds'!$1:$1,0),FALSE)</f>
        <v>1.7299999999999999E-2</v>
      </c>
      <c r="AL119" s="6">
        <f>VLOOKUP($A119,'Activist Funds'!$A:$Z,MATCH(LEFT(AL$1,FIND(" ",AL$1)-1),'Activist Funds'!$1:$1,0),FALSE)</f>
        <v>-2.0199999999999999E-2</v>
      </c>
      <c r="AM119" s="6">
        <f>VLOOKUP($A119,'Activist Funds'!$A:$Z,MATCH(LEFT(AM$1,FIND(" ",AM$1)-1),'Activist Funds'!$1:$1,0),FALSE)</f>
        <v>3.6999999999999998E-2</v>
      </c>
      <c r="AN119" s="6">
        <f>VLOOKUP($A119,'Activist Funds'!$A:$Z,MATCH(LEFT(AN$1,FIND(" ",AN$1)-1),'Activist Funds'!$1:$1,0),FALSE)</f>
        <v>0</v>
      </c>
      <c r="AO119" s="6">
        <f>VLOOKUP($A119,'Activist Funds'!$A:$Z,MATCH(LEFT(AO$1,FIND(" ",AO$1)-1),'Activist Funds'!$1:$1,0),FALSE)</f>
        <v>-6.7840000000000001E-3</v>
      </c>
      <c r="AP119" s="6">
        <f>VLOOKUP($A119,'Activist Funds'!$A:$Z,MATCH(LEFT(AP$1,FIND(" ",AP$1)-1),'Activist Funds'!$1:$1,0),FALSE)</f>
        <v>0</v>
      </c>
      <c r="AQ119" s="6">
        <f t="shared" si="11"/>
        <v>2.1899999269840001E-2</v>
      </c>
      <c r="AR119" s="6" t="e">
        <f t="shared" si="12"/>
        <v>#VALUE!</v>
      </c>
      <c r="AS119" s="6">
        <f t="shared" si="13"/>
        <v>6.8999999999999999E-3</v>
      </c>
      <c r="AT119" s="6" t="e">
        <f t="shared" si="14"/>
        <v>#VALUE!</v>
      </c>
      <c r="AU119" s="6" t="e">
        <f t="shared" si="15"/>
        <v>#VALUE!</v>
      </c>
      <c r="AV119" s="6" t="e">
        <f t="shared" si="16"/>
        <v>#VALUE!</v>
      </c>
      <c r="AW119" s="6" t="e">
        <f t="shared" si="16"/>
        <v>#VALUE!</v>
      </c>
      <c r="AX119" s="6" t="str">
        <f>VLOOKUP($A119,Replications!$A:$KK,MATCH(LEFT(AX$1,FIND(" ",AX$1)-1),Replications!$1:$1,0),FALSE)</f>
        <v>NA</v>
      </c>
      <c r="AY119" s="6" t="e">
        <f>VLOOKUP($A119,'New Manager'!$A:$Y,MATCH(Funds!AY$1,'New Manager'!$1:$1,0),FALSE)</f>
        <v>#N/A</v>
      </c>
      <c r="AZ119" s="6" t="e">
        <f t="shared" si="17"/>
        <v>#N/A</v>
      </c>
      <c r="BA119" s="6" t="e">
        <f>VLOOKUP($A119,'[1]Formated Data'!$A:$ZZ,MATCH(BA$1,'[1]Formated Data'!$1:$1,0),FALSE)</f>
        <v>#N/A</v>
      </c>
      <c r="BB119" s="6" t="e">
        <f>VLOOKUP($A119,'[1]Formated Data'!$A:$ZZ,MATCH(BB$1,'[1]Formated Data'!$1:$1,0),FALSE)</f>
        <v>#N/A</v>
      </c>
      <c r="BC119" s="6" t="e">
        <f>VLOOKUP($A119,'[1]Formated Data'!$A:$ZZ,MATCH(BC$1,'[1]Formated Data'!$1:$1,0),FALSE)</f>
        <v>#N/A</v>
      </c>
      <c r="BD119" s="6" t="e">
        <f>VLOOKUP($A119,'[1]Formated Data'!$A:$ZZ,MATCH(BD$1,'[1]Formated Data'!$1:$1,0),FALSE)</f>
        <v>#N/A</v>
      </c>
      <c r="BE119" s="6" t="e">
        <f>VLOOKUP($A119,'[1]Formated Data'!$A:$ZZ,MATCH(BE$1,'[1]Formated Data'!$1:$1,0),FALSE)</f>
        <v>#N/A</v>
      </c>
      <c r="BF119" s="6" t="e">
        <f>VLOOKUP($A119,'[1]Formated Data'!$A:$ZZ,MATCH(BF$1,'[1]Formated Data'!$1:$1,0),FALSE)</f>
        <v>#N/A</v>
      </c>
      <c r="BG119" s="6" t="e">
        <f>VLOOKUP($A119,'[1]Formated Data'!$A:$ZZ,MATCH(BG$1,'[1]Formated Data'!$1:$1,0),FALSE)</f>
        <v>#N/A</v>
      </c>
      <c r="BH119" s="6" t="e">
        <f>VLOOKUP($A119,'[1]Formated Data'!$A:$ZZ,MATCH(BH$1,'[1]Formated Data'!$1:$1,0),FALSE)</f>
        <v>#N/A</v>
      </c>
      <c r="BI119" s="6" t="e">
        <f>VLOOKUP($A119,'[1]Formated Data'!$A:$ZZ,MATCH(BI$1,'[1]Formated Data'!$1:$1,0),FALSE)</f>
        <v>#N/A</v>
      </c>
      <c r="BJ119" s="6" t="e">
        <f>VLOOKUP($A119,'[1]Formated Data'!$A:$ZZ,MATCH(BJ$1,'[1]Formated Data'!$1:$1,0),FALSE)</f>
        <v>#N/A</v>
      </c>
      <c r="BK119" s="6" t="e">
        <f>VLOOKUP($A119,'[1]Formated Data'!$A:$ZZ,MATCH(BK$1,'[1]Formated Data'!$1:$1,0),FALSE)</f>
        <v>#N/A</v>
      </c>
      <c r="BL119" s="6" t="e">
        <f>VLOOKUP($A119,'[1]Formated Data'!$A:$ZZ,MATCH(BL$1,'[1]Formated Data'!$1:$1,0),FALSE)</f>
        <v>#N/A</v>
      </c>
      <c r="BM119" s="6" t="e">
        <f>VLOOKUP($A119,'[1]Formated Data'!$A:$ZZ,MATCH(BM$1,'[1]Formated Data'!$1:$1,0),FALSE)</f>
        <v>#N/A</v>
      </c>
      <c r="BN119" s="6" t="e">
        <f>VLOOKUP($A119,'[1]Formated Data'!$A:$ZZ,MATCH(BN$1,'[1]Formated Data'!$1:$1,0),FALSE)</f>
        <v>#N/A</v>
      </c>
      <c r="BO119" s="6" t="e">
        <f>VLOOKUP($A119,'[1]Formated Data'!$A:$ZZ,MATCH(BO$1,'[1]Formated Data'!$1:$1,0),FALSE)</f>
        <v>#N/A</v>
      </c>
      <c r="BP119" s="6" t="e">
        <f>VLOOKUP($A119,'[1]Formated Data'!$A:$ZZ,MATCH(BP$1,'[1]Formated Data'!$1:$1,0),FALSE)</f>
        <v>#N/A</v>
      </c>
      <c r="BQ119" s="6" t="e">
        <f>VLOOKUP($A119,'[1]Formated Data'!$A:$ZZ,MATCH(BQ$1,'[1]Formated Data'!$1:$1,0),FALSE)</f>
        <v>#N/A</v>
      </c>
      <c r="BR119" s="6" t="e">
        <f>VLOOKUP($A119,'[1]Formated Data'!$A:$ZZ,MATCH(BR$1,'[1]Formated Data'!$1:$1,0),FALSE)</f>
        <v>#N/A</v>
      </c>
      <c r="BS119" s="6" t="e">
        <f>VLOOKUP($A119,'[1]Formated Data'!$A:$ZZ,MATCH(BS$1,'[1]Formated Data'!$1:$1,0),FALSE)</f>
        <v>#N/A</v>
      </c>
      <c r="BT119" s="6" t="e">
        <f>VLOOKUP($A119,'[1]Formated Data'!$A:$ZZ,MATCH(BT$1,'[1]Formated Data'!$1:$1,0),FALSE)</f>
        <v>#N/A</v>
      </c>
      <c r="BU119" s="6" t="e">
        <f>VLOOKUP($A119,'[1]Formated Data'!$A:$ZZ,MATCH(BU$1,'[1]Formated Data'!$1:$1,0),FALSE)</f>
        <v>#N/A</v>
      </c>
      <c r="BV119" s="6" t="e">
        <f>VLOOKUP($A119,'[1]Formated Data'!$A:$ZZ,MATCH(BV$1,'[1]Formated Data'!$1:$1,0),FALSE)</f>
        <v>#N/A</v>
      </c>
      <c r="BW119" s="6" t="e">
        <f>VLOOKUP($A119,'New Manager'!$A:$B,MATCH(Funds!BW$1,'New Manager'!$1:$1,0),FALSE)</f>
        <v>#N/A</v>
      </c>
      <c r="BX119" s="6" t="e">
        <f t="shared" si="18"/>
        <v>#DIV/0!</v>
      </c>
      <c r="BY119" s="6">
        <f t="shared" si="19"/>
        <v>-3.392E-3</v>
      </c>
      <c r="BZ119" s="6" t="e">
        <f>VLOOKUP($A119,Strategy3!$A:$Z,MATCH(Funds!BZ$1,Strategy3!$1:$1,0),FALSE)</f>
        <v>#N/A</v>
      </c>
    </row>
    <row r="120" spans="1:78" x14ac:dyDescent="0.25">
      <c r="A120" s="4">
        <f t="shared" si="20"/>
        <v>38077</v>
      </c>
      <c r="Y120" s="6">
        <f>VLOOKUP(A120,[2]Returns!$A:$B,2,FALSE)</f>
        <v>7.1999999999999998E-3</v>
      </c>
      <c r="Z120" s="6">
        <f>VLOOKUP($A120,[2]Returns!$A:$J,9,FALSE)/100</f>
        <v>-3.0000000000000001E-3</v>
      </c>
      <c r="AA120" s="6">
        <f>VLOOKUP($A120,Replications!$A:$K,MATCH(LEFT(AA$1,FIND(" ",AA$1)-1),Replications!$1:$1,0),FALSE)</f>
        <v>1.89E-2</v>
      </c>
      <c r="AB120" s="6" t="str">
        <f>VLOOKUP($A120,Replications!$A:$K,MATCH(LEFT(AB$1,FIND(" ",AB$1)-1),Replications!$1:$1,0),FALSE)</f>
        <v/>
      </c>
      <c r="AC120" s="6">
        <f>VLOOKUP($A120,Replications!$A:$K,MATCH(LEFT(AC$1,FIND(" ",AC$1)-1),Replications!$1:$1,0),FALSE)</f>
        <v>4.3099999999999999E-2</v>
      </c>
      <c r="AD120" s="6" t="str">
        <f>VLOOKUP($A120,Replications!$A:$K,MATCH(LEFT(AD$1,FIND(" ",AD$1)-1),Replications!$1:$1,0),FALSE)</f>
        <v/>
      </c>
      <c r="AE120" s="6" t="str">
        <f>VLOOKUP($A120,Replications!$A:$K,MATCH(LEFT(AE$1,FIND(" ",AE$1)-1),Replications!$1:$1,0),FALSE)</f>
        <v/>
      </c>
      <c r="AF120" s="6" t="str">
        <f>VLOOKUP($A120,Replications!$A:$K,MATCH(LEFT(AF$1,FIND(" ",AF$1)-1),Replications!$1:$1,0),FALSE)</f>
        <v/>
      </c>
      <c r="AG120" s="6" t="str">
        <f>VLOOKUP($A120,Replications!$A:$K,MATCH(LEFT(AG$1,FIND(" ",AG$1)-1),Replications!$1:$1,0),FALSE)</f>
        <v/>
      </c>
      <c r="AH120" s="6">
        <f>VLOOKUP($A120,Replications!$A:$K,MATCH(Funds!AH$1,Replications!$1:$1,0),FALSE)</f>
        <v>-1.5100000000000001E-2</v>
      </c>
      <c r="AI120" s="6">
        <f>VLOOKUP($A120,Replications!$A:$K,MATCH(LEFT(AI$1,FIND(" ",AI$1)-1),Replications!$1:$1,0),FALSE)</f>
        <v>3.1E-2</v>
      </c>
      <c r="AJ120" s="6">
        <f>VLOOKUP($A120,'Activist Funds'!$A:$Z,MATCH(LEFT(AJ$1,FIND(" ",AJ$1)-1),'Activist Funds'!$1:$1,0),FALSE)</f>
        <v>1.059999968857E-2</v>
      </c>
      <c r="AK120" s="6">
        <f>VLOOKUP($A120,'Activist Funds'!$A:$Z,MATCH(LEFT(AK$1,FIND(" ",AK$1)-1),'Activist Funds'!$1:$1,0),FALSE)</f>
        <v>4.3900000000000002E-2</v>
      </c>
      <c r="AL120" s="6">
        <f>VLOOKUP($A120,'Activist Funds'!$A:$Z,MATCH(LEFT(AL$1,FIND(" ",AL$1)-1),'Activist Funds'!$1:$1,0),FALSE)</f>
        <v>3.4299999999999997E-2</v>
      </c>
      <c r="AM120" s="6">
        <f>VLOOKUP($A120,'Activist Funds'!$A:$Z,MATCH(LEFT(AM$1,FIND(" ",AM$1)-1),'Activist Funds'!$1:$1,0),FALSE)</f>
        <v>2.75E-2</v>
      </c>
      <c r="AN120" s="6">
        <f>VLOOKUP($A120,'Activist Funds'!$A:$Z,MATCH(LEFT(AN$1,FIND(" ",AN$1)-1),'Activist Funds'!$1:$1,0),FALSE)</f>
        <v>0</v>
      </c>
      <c r="AO120" s="6">
        <f>VLOOKUP($A120,'Activist Funds'!$A:$Z,MATCH(LEFT(AO$1,FIND(" ",AO$1)-1),'Activist Funds'!$1:$1,0),FALSE)</f>
        <v>-2.3370000000000001E-3</v>
      </c>
      <c r="AP120" s="6">
        <f>VLOOKUP($A120,'Activist Funds'!$A:$Z,MATCH(LEFT(AP$1,FIND(" ",AP$1)-1),'Activist Funds'!$1:$1,0),FALSE)</f>
        <v>0</v>
      </c>
      <c r="AQ120" s="6">
        <f t="shared" si="11"/>
        <v>-8.3000003114299999E-3</v>
      </c>
      <c r="AR120" s="6" t="e">
        <f t="shared" si="12"/>
        <v>#VALUE!</v>
      </c>
      <c r="AS120" s="6">
        <f t="shared" si="13"/>
        <v>-8.8000000000000023E-3</v>
      </c>
      <c r="AT120" s="6" t="e">
        <f t="shared" si="14"/>
        <v>#VALUE!</v>
      </c>
      <c r="AU120" s="6" t="e">
        <f t="shared" si="15"/>
        <v>#VALUE!</v>
      </c>
      <c r="AV120" s="6" t="e">
        <f t="shared" si="16"/>
        <v>#VALUE!</v>
      </c>
      <c r="AW120" s="6" t="e">
        <f t="shared" si="16"/>
        <v>#VALUE!</v>
      </c>
      <c r="AX120" s="6" t="str">
        <f>VLOOKUP($A120,Replications!$A:$KK,MATCH(LEFT(AX$1,FIND(" ",AX$1)-1),Replications!$1:$1,0),FALSE)</f>
        <v>NA</v>
      </c>
      <c r="AY120" s="6" t="e">
        <f>VLOOKUP($A120,'New Manager'!$A:$Y,MATCH(Funds!AY$1,'New Manager'!$1:$1,0),FALSE)</f>
        <v>#N/A</v>
      </c>
      <c r="AZ120" s="6" t="e">
        <f t="shared" si="17"/>
        <v>#N/A</v>
      </c>
      <c r="BA120" s="6" t="e">
        <f>VLOOKUP($A120,'[1]Formated Data'!$A:$ZZ,MATCH(BA$1,'[1]Formated Data'!$1:$1,0),FALSE)</f>
        <v>#N/A</v>
      </c>
      <c r="BB120" s="6" t="e">
        <f>VLOOKUP($A120,'[1]Formated Data'!$A:$ZZ,MATCH(BB$1,'[1]Formated Data'!$1:$1,0),FALSE)</f>
        <v>#N/A</v>
      </c>
      <c r="BC120" s="6" t="e">
        <f>VLOOKUP($A120,'[1]Formated Data'!$A:$ZZ,MATCH(BC$1,'[1]Formated Data'!$1:$1,0),FALSE)</f>
        <v>#N/A</v>
      </c>
      <c r="BD120" s="6" t="e">
        <f>VLOOKUP($A120,'[1]Formated Data'!$A:$ZZ,MATCH(BD$1,'[1]Formated Data'!$1:$1,0),FALSE)</f>
        <v>#N/A</v>
      </c>
      <c r="BE120" s="6" t="e">
        <f>VLOOKUP($A120,'[1]Formated Data'!$A:$ZZ,MATCH(BE$1,'[1]Formated Data'!$1:$1,0),FALSE)</f>
        <v>#N/A</v>
      </c>
      <c r="BF120" s="6" t="e">
        <f>VLOOKUP($A120,'[1]Formated Data'!$A:$ZZ,MATCH(BF$1,'[1]Formated Data'!$1:$1,0),FALSE)</f>
        <v>#N/A</v>
      </c>
      <c r="BG120" s="6" t="e">
        <f>VLOOKUP($A120,'[1]Formated Data'!$A:$ZZ,MATCH(BG$1,'[1]Formated Data'!$1:$1,0),FALSE)</f>
        <v>#N/A</v>
      </c>
      <c r="BH120" s="6" t="e">
        <f>VLOOKUP($A120,'[1]Formated Data'!$A:$ZZ,MATCH(BH$1,'[1]Formated Data'!$1:$1,0),FALSE)</f>
        <v>#N/A</v>
      </c>
      <c r="BI120" s="6" t="e">
        <f>VLOOKUP($A120,'[1]Formated Data'!$A:$ZZ,MATCH(BI$1,'[1]Formated Data'!$1:$1,0),FALSE)</f>
        <v>#N/A</v>
      </c>
      <c r="BJ120" s="6" t="e">
        <f>VLOOKUP($A120,'[1]Formated Data'!$A:$ZZ,MATCH(BJ$1,'[1]Formated Data'!$1:$1,0),FALSE)</f>
        <v>#N/A</v>
      </c>
      <c r="BK120" s="6" t="e">
        <f>VLOOKUP($A120,'[1]Formated Data'!$A:$ZZ,MATCH(BK$1,'[1]Formated Data'!$1:$1,0),FALSE)</f>
        <v>#N/A</v>
      </c>
      <c r="BL120" s="6" t="e">
        <f>VLOOKUP($A120,'[1]Formated Data'!$A:$ZZ,MATCH(BL$1,'[1]Formated Data'!$1:$1,0),FALSE)</f>
        <v>#N/A</v>
      </c>
      <c r="BM120" s="6" t="e">
        <f>VLOOKUP($A120,'[1]Formated Data'!$A:$ZZ,MATCH(BM$1,'[1]Formated Data'!$1:$1,0),FALSE)</f>
        <v>#N/A</v>
      </c>
      <c r="BN120" s="6" t="e">
        <f>VLOOKUP($A120,'[1]Formated Data'!$A:$ZZ,MATCH(BN$1,'[1]Formated Data'!$1:$1,0),FALSE)</f>
        <v>#N/A</v>
      </c>
      <c r="BO120" s="6" t="e">
        <f>VLOOKUP($A120,'[1]Formated Data'!$A:$ZZ,MATCH(BO$1,'[1]Formated Data'!$1:$1,0),FALSE)</f>
        <v>#N/A</v>
      </c>
      <c r="BP120" s="6" t="e">
        <f>VLOOKUP($A120,'[1]Formated Data'!$A:$ZZ,MATCH(BP$1,'[1]Formated Data'!$1:$1,0),FALSE)</f>
        <v>#N/A</v>
      </c>
      <c r="BQ120" s="6" t="e">
        <f>VLOOKUP($A120,'[1]Formated Data'!$A:$ZZ,MATCH(BQ$1,'[1]Formated Data'!$1:$1,0),FALSE)</f>
        <v>#N/A</v>
      </c>
      <c r="BR120" s="6" t="e">
        <f>VLOOKUP($A120,'[1]Formated Data'!$A:$ZZ,MATCH(BR$1,'[1]Formated Data'!$1:$1,0),FALSE)</f>
        <v>#N/A</v>
      </c>
      <c r="BS120" s="6" t="e">
        <f>VLOOKUP($A120,'[1]Formated Data'!$A:$ZZ,MATCH(BS$1,'[1]Formated Data'!$1:$1,0),FALSE)</f>
        <v>#N/A</v>
      </c>
      <c r="BT120" s="6" t="e">
        <f>VLOOKUP($A120,'[1]Formated Data'!$A:$ZZ,MATCH(BT$1,'[1]Formated Data'!$1:$1,0),FALSE)</f>
        <v>#N/A</v>
      </c>
      <c r="BU120" s="6" t="e">
        <f>VLOOKUP($A120,'[1]Formated Data'!$A:$ZZ,MATCH(BU$1,'[1]Formated Data'!$1:$1,0),FALSE)</f>
        <v>#N/A</v>
      </c>
      <c r="BV120" s="6" t="e">
        <f>VLOOKUP($A120,'[1]Formated Data'!$A:$ZZ,MATCH(BV$1,'[1]Formated Data'!$1:$1,0),FALSE)</f>
        <v>#N/A</v>
      </c>
      <c r="BW120" s="6" t="e">
        <f>VLOOKUP($A120,'New Manager'!$A:$B,MATCH(Funds!BW$1,'New Manager'!$1:$1,0),FALSE)</f>
        <v>#N/A</v>
      </c>
      <c r="BX120" s="6" t="e">
        <f t="shared" si="18"/>
        <v>#DIV/0!</v>
      </c>
      <c r="BY120" s="6">
        <f t="shared" si="19"/>
        <v>-1.1685000000000001E-3</v>
      </c>
      <c r="BZ120" s="6" t="e">
        <f>VLOOKUP($A120,Strategy3!$A:$Z,MATCH(Funds!BZ$1,Strategy3!$1:$1,0),FALSE)</f>
        <v>#N/A</v>
      </c>
    </row>
    <row r="121" spans="1:78" x14ac:dyDescent="0.25">
      <c r="A121" s="4">
        <f t="shared" si="20"/>
        <v>38046</v>
      </c>
      <c r="Y121" s="6">
        <f>VLOOKUP(A121,[2]Returns!$A:$B,2,FALSE)</f>
        <v>1.6799999999999999E-2</v>
      </c>
      <c r="Z121" s="6">
        <f>VLOOKUP($A121,[2]Returns!$A:$J,9,FALSE)/100</f>
        <v>1.61E-2</v>
      </c>
      <c r="AA121" s="6">
        <f>VLOOKUP($A121,Replications!$A:$K,MATCH(LEFT(AA$1,FIND(" ",AA$1)-1),Replications!$1:$1,0),FALSE)</f>
        <v>3.3599999999999998E-2</v>
      </c>
      <c r="AB121" s="6" t="str">
        <f>VLOOKUP($A121,Replications!$A:$K,MATCH(LEFT(AB$1,FIND(" ",AB$1)-1),Replications!$1:$1,0),FALSE)</f>
        <v/>
      </c>
      <c r="AC121" s="6">
        <f>VLOOKUP($A121,Replications!$A:$K,MATCH(LEFT(AC$1,FIND(" ",AC$1)-1),Replications!$1:$1,0),FALSE)</f>
        <v>5.3900000000000003E-2</v>
      </c>
      <c r="AD121" s="6" t="str">
        <f>VLOOKUP($A121,Replications!$A:$K,MATCH(LEFT(AD$1,FIND(" ",AD$1)-1),Replications!$1:$1,0),FALSE)</f>
        <v/>
      </c>
      <c r="AE121" s="6" t="str">
        <f>VLOOKUP($A121,Replications!$A:$K,MATCH(LEFT(AE$1,FIND(" ",AE$1)-1),Replications!$1:$1,0),FALSE)</f>
        <v/>
      </c>
      <c r="AF121" s="6" t="str">
        <f>VLOOKUP($A121,Replications!$A:$K,MATCH(LEFT(AF$1,FIND(" ",AF$1)-1),Replications!$1:$1,0),FALSE)</f>
        <v/>
      </c>
      <c r="AG121" s="6" t="str">
        <f>VLOOKUP($A121,Replications!$A:$K,MATCH(LEFT(AG$1,FIND(" ",AG$1)-1),Replications!$1:$1,0),FALSE)</f>
        <v/>
      </c>
      <c r="AH121" s="6">
        <f>VLOOKUP($A121,Replications!$A:$K,MATCH(Funds!AH$1,Replications!$1:$1,0),FALSE)</f>
        <v>1.3899999999999999E-2</v>
      </c>
      <c r="AI121" s="6">
        <f>VLOOKUP($A121,Replications!$A:$K,MATCH(LEFT(AI$1,FIND(" ",AI$1)-1),Replications!$1:$1,0),FALSE)</f>
        <v>4.3749999999999997E-2</v>
      </c>
      <c r="AJ121" s="6">
        <f>VLOOKUP($A121,'Activist Funds'!$A:$Z,MATCH(LEFT(AJ$1,FIND(" ",AJ$1)-1),'Activist Funds'!$1:$1,0),FALSE)</f>
        <v>2.539999969304E-2</v>
      </c>
      <c r="AK121" s="6">
        <f>VLOOKUP($A121,'Activist Funds'!$A:$Z,MATCH(LEFT(AK$1,FIND(" ",AK$1)-1),'Activist Funds'!$1:$1,0),FALSE)</f>
        <v>2.07E-2</v>
      </c>
      <c r="AL121" s="6">
        <f>VLOOKUP($A121,'Activist Funds'!$A:$Z,MATCH(LEFT(AL$1,FIND(" ",AL$1)-1),'Activist Funds'!$1:$1,0),FALSE)</f>
        <v>4.7199999999999999E-2</v>
      </c>
      <c r="AM121" s="6">
        <f>VLOOKUP($A121,'Activist Funds'!$A:$Z,MATCH(LEFT(AM$1,FIND(" ",AM$1)-1),'Activist Funds'!$1:$1,0),FALSE)</f>
        <v>5.0799999999999998E-2</v>
      </c>
      <c r="AN121" s="6">
        <f>VLOOKUP($A121,'Activist Funds'!$A:$Z,MATCH(LEFT(AN$1,FIND(" ",AN$1)-1),'Activist Funds'!$1:$1,0),FALSE)</f>
        <v>0</v>
      </c>
      <c r="AO121" s="6">
        <f>VLOOKUP($A121,'Activist Funds'!$A:$Z,MATCH(LEFT(AO$1,FIND(" ",AO$1)-1),'Activist Funds'!$1:$1,0),FALSE)</f>
        <v>1.33E-3</v>
      </c>
      <c r="AP121" s="6">
        <f>VLOOKUP($A121,'Activist Funds'!$A:$Z,MATCH(LEFT(AP$1,FIND(" ",AP$1)-1),'Activist Funds'!$1:$1,0),FALSE)</f>
        <v>0</v>
      </c>
      <c r="AQ121" s="6">
        <f t="shared" si="11"/>
        <v>-8.200000306959998E-3</v>
      </c>
      <c r="AR121" s="6" t="e">
        <f t="shared" si="12"/>
        <v>#VALUE!</v>
      </c>
      <c r="AS121" s="6">
        <f t="shared" si="13"/>
        <v>-6.7000000000000046E-3</v>
      </c>
      <c r="AT121" s="6" t="e">
        <f t="shared" si="14"/>
        <v>#VALUE!</v>
      </c>
      <c r="AU121" s="6" t="e">
        <f t="shared" si="15"/>
        <v>#VALUE!</v>
      </c>
      <c r="AV121" s="6" t="e">
        <f t="shared" si="16"/>
        <v>#VALUE!</v>
      </c>
      <c r="AW121" s="6" t="e">
        <f t="shared" si="16"/>
        <v>#VALUE!</v>
      </c>
      <c r="AX121" s="6" t="str">
        <f>VLOOKUP($A121,Replications!$A:$KK,MATCH(LEFT(AX$1,FIND(" ",AX$1)-1),Replications!$1:$1,0),FALSE)</f>
        <v>NA</v>
      </c>
      <c r="AY121" s="6" t="e">
        <f>VLOOKUP($A121,'New Manager'!$A:$Y,MATCH(Funds!AY$1,'New Manager'!$1:$1,0),FALSE)</f>
        <v>#N/A</v>
      </c>
      <c r="AZ121" s="6" t="e">
        <f t="shared" si="17"/>
        <v>#N/A</v>
      </c>
      <c r="BA121" s="6" t="e">
        <f>VLOOKUP($A121,'[1]Formated Data'!$A:$ZZ,MATCH(BA$1,'[1]Formated Data'!$1:$1,0),FALSE)</f>
        <v>#N/A</v>
      </c>
      <c r="BB121" s="6" t="e">
        <f>VLOOKUP($A121,'[1]Formated Data'!$A:$ZZ,MATCH(BB$1,'[1]Formated Data'!$1:$1,0),FALSE)</f>
        <v>#N/A</v>
      </c>
      <c r="BC121" s="6" t="e">
        <f>VLOOKUP($A121,'[1]Formated Data'!$A:$ZZ,MATCH(BC$1,'[1]Formated Data'!$1:$1,0),FALSE)</f>
        <v>#N/A</v>
      </c>
      <c r="BD121" s="6" t="e">
        <f>VLOOKUP($A121,'[1]Formated Data'!$A:$ZZ,MATCH(BD$1,'[1]Formated Data'!$1:$1,0),FALSE)</f>
        <v>#N/A</v>
      </c>
      <c r="BE121" s="6" t="e">
        <f>VLOOKUP($A121,'[1]Formated Data'!$A:$ZZ,MATCH(BE$1,'[1]Formated Data'!$1:$1,0),FALSE)</f>
        <v>#N/A</v>
      </c>
      <c r="BF121" s="6" t="e">
        <f>VLOOKUP($A121,'[1]Formated Data'!$A:$ZZ,MATCH(BF$1,'[1]Formated Data'!$1:$1,0),FALSE)</f>
        <v>#N/A</v>
      </c>
      <c r="BG121" s="6" t="e">
        <f>VLOOKUP($A121,'[1]Formated Data'!$A:$ZZ,MATCH(BG$1,'[1]Formated Data'!$1:$1,0),FALSE)</f>
        <v>#N/A</v>
      </c>
      <c r="BH121" s="6" t="e">
        <f>VLOOKUP($A121,'[1]Formated Data'!$A:$ZZ,MATCH(BH$1,'[1]Formated Data'!$1:$1,0),FALSE)</f>
        <v>#N/A</v>
      </c>
      <c r="BI121" s="6" t="e">
        <f>VLOOKUP($A121,'[1]Formated Data'!$A:$ZZ,MATCH(BI$1,'[1]Formated Data'!$1:$1,0),FALSE)</f>
        <v>#N/A</v>
      </c>
      <c r="BJ121" s="6" t="e">
        <f>VLOOKUP($A121,'[1]Formated Data'!$A:$ZZ,MATCH(BJ$1,'[1]Formated Data'!$1:$1,0),FALSE)</f>
        <v>#N/A</v>
      </c>
      <c r="BK121" s="6" t="e">
        <f>VLOOKUP($A121,'[1]Formated Data'!$A:$ZZ,MATCH(BK$1,'[1]Formated Data'!$1:$1,0),FALSE)</f>
        <v>#N/A</v>
      </c>
      <c r="BL121" s="6" t="e">
        <f>VLOOKUP($A121,'[1]Formated Data'!$A:$ZZ,MATCH(BL$1,'[1]Formated Data'!$1:$1,0),FALSE)</f>
        <v>#N/A</v>
      </c>
      <c r="BM121" s="6" t="e">
        <f>VLOOKUP($A121,'[1]Formated Data'!$A:$ZZ,MATCH(BM$1,'[1]Formated Data'!$1:$1,0),FALSE)</f>
        <v>#N/A</v>
      </c>
      <c r="BN121" s="6" t="e">
        <f>VLOOKUP($A121,'[1]Formated Data'!$A:$ZZ,MATCH(BN$1,'[1]Formated Data'!$1:$1,0),FALSE)</f>
        <v>#N/A</v>
      </c>
      <c r="BO121" s="6" t="e">
        <f>VLOOKUP($A121,'[1]Formated Data'!$A:$ZZ,MATCH(BO$1,'[1]Formated Data'!$1:$1,0),FALSE)</f>
        <v>#N/A</v>
      </c>
      <c r="BP121" s="6" t="e">
        <f>VLOOKUP($A121,'[1]Formated Data'!$A:$ZZ,MATCH(BP$1,'[1]Formated Data'!$1:$1,0),FALSE)</f>
        <v>#N/A</v>
      </c>
      <c r="BQ121" s="6" t="e">
        <f>VLOOKUP($A121,'[1]Formated Data'!$A:$ZZ,MATCH(BQ$1,'[1]Formated Data'!$1:$1,0),FALSE)</f>
        <v>#N/A</v>
      </c>
      <c r="BR121" s="6" t="e">
        <f>VLOOKUP($A121,'[1]Formated Data'!$A:$ZZ,MATCH(BR$1,'[1]Formated Data'!$1:$1,0),FALSE)</f>
        <v>#N/A</v>
      </c>
      <c r="BS121" s="6" t="e">
        <f>VLOOKUP($A121,'[1]Formated Data'!$A:$ZZ,MATCH(BS$1,'[1]Formated Data'!$1:$1,0),FALSE)</f>
        <v>#N/A</v>
      </c>
      <c r="BT121" s="6" t="e">
        <f>VLOOKUP($A121,'[1]Formated Data'!$A:$ZZ,MATCH(BT$1,'[1]Formated Data'!$1:$1,0),FALSE)</f>
        <v>#N/A</v>
      </c>
      <c r="BU121" s="6" t="e">
        <f>VLOOKUP($A121,'[1]Formated Data'!$A:$ZZ,MATCH(BU$1,'[1]Formated Data'!$1:$1,0),FALSE)</f>
        <v>#N/A</v>
      </c>
      <c r="BV121" s="6" t="e">
        <f>VLOOKUP($A121,'[1]Formated Data'!$A:$ZZ,MATCH(BV$1,'[1]Formated Data'!$1:$1,0),FALSE)</f>
        <v>#N/A</v>
      </c>
      <c r="BW121" s="6" t="e">
        <f>VLOOKUP($A121,'New Manager'!$A:$B,MATCH(Funds!BW$1,'New Manager'!$1:$1,0),FALSE)</f>
        <v>#N/A</v>
      </c>
      <c r="BX121" s="6" t="e">
        <f t="shared" si="18"/>
        <v>#DIV/0!</v>
      </c>
      <c r="BY121" s="6">
        <f t="shared" si="19"/>
        <v>6.6500000000000001E-4</v>
      </c>
      <c r="BZ121" s="6" t="e">
        <f>VLOOKUP($A121,Strategy3!$A:$Z,MATCH(Funds!BZ$1,Strategy3!$1:$1,0),FALSE)</f>
        <v>#N/A</v>
      </c>
    </row>
    <row r="122" spans="1:78" x14ac:dyDescent="0.25">
      <c r="A122" s="4">
        <f t="shared" si="20"/>
        <v>38017</v>
      </c>
      <c r="Y122" s="6">
        <f>VLOOKUP(A122,[2]Returns!$A:$B,2,FALSE)</f>
        <v>2.35E-2</v>
      </c>
      <c r="Z122" s="6">
        <f>VLOOKUP($A122,[2]Returns!$A:$J,9,FALSE)/100</f>
        <v>1.7899999999999999E-2</v>
      </c>
      <c r="AA122" s="6">
        <f>VLOOKUP($A122,Replications!$A:$K,MATCH(LEFT(AA$1,FIND(" ",AA$1)-1),Replications!$1:$1,0),FALSE)</f>
        <v>3.4299999999999997E-2</v>
      </c>
      <c r="AB122" s="6" t="str">
        <f>VLOOKUP($A122,Replications!$A:$K,MATCH(LEFT(AB$1,FIND(" ",AB$1)-1),Replications!$1:$1,0),FALSE)</f>
        <v/>
      </c>
      <c r="AC122" s="6">
        <f>VLOOKUP($A122,Replications!$A:$K,MATCH(LEFT(AC$1,FIND(" ",AC$1)-1),Replications!$1:$1,0),FALSE)</f>
        <v>-3.8999999999999998E-3</v>
      </c>
      <c r="AD122" s="6" t="str">
        <f>VLOOKUP($A122,Replications!$A:$K,MATCH(LEFT(AD$1,FIND(" ",AD$1)-1),Replications!$1:$1,0),FALSE)</f>
        <v/>
      </c>
      <c r="AE122" s="6" t="str">
        <f>VLOOKUP($A122,Replications!$A:$K,MATCH(LEFT(AE$1,FIND(" ",AE$1)-1),Replications!$1:$1,0),FALSE)</f>
        <v/>
      </c>
      <c r="AF122" s="6" t="str">
        <f>VLOOKUP($A122,Replications!$A:$K,MATCH(LEFT(AF$1,FIND(" ",AF$1)-1),Replications!$1:$1,0),FALSE)</f>
        <v/>
      </c>
      <c r="AG122" s="6" t="str">
        <f>VLOOKUP($A122,Replications!$A:$K,MATCH(LEFT(AG$1,FIND(" ",AG$1)-1),Replications!$1:$1,0),FALSE)</f>
        <v/>
      </c>
      <c r="AH122" s="6">
        <f>VLOOKUP($A122,Replications!$A:$K,MATCH(Funds!AH$1,Replications!$1:$1,0),FALSE)</f>
        <v>1.84E-2</v>
      </c>
      <c r="AI122" s="6">
        <f>VLOOKUP($A122,Replications!$A:$K,MATCH(LEFT(AI$1,FIND(" ",AI$1)-1),Replications!$1:$1,0),FALSE)</f>
        <v>1.5199999999999998E-2</v>
      </c>
      <c r="AJ122" s="6">
        <f>VLOOKUP($A122,'Activist Funds'!$A:$Z,MATCH(LEFT(AJ$1,FIND(" ",AJ$1)-1),'Activist Funds'!$1:$1,0),FALSE)</f>
        <v>4.0399998426440001E-2</v>
      </c>
      <c r="AK122" s="6">
        <f>VLOOKUP($A122,'Activist Funds'!$A:$Z,MATCH(LEFT(AK$1,FIND(" ",AK$1)-1),'Activist Funds'!$1:$1,0),FALSE)</f>
        <v>2.3E-3</v>
      </c>
      <c r="AL122" s="6">
        <f>VLOOKUP($A122,'Activist Funds'!$A:$Z,MATCH(LEFT(AL$1,FIND(" ",AL$1)-1),'Activist Funds'!$1:$1,0),FALSE)</f>
        <v>-4.3E-3</v>
      </c>
      <c r="AM122" s="6">
        <f>VLOOKUP($A122,'Activist Funds'!$A:$Z,MATCH(LEFT(AM$1,FIND(" ",AM$1)-1),'Activist Funds'!$1:$1,0),FALSE)</f>
        <v>1.3599999999999999E-2</v>
      </c>
      <c r="AN122" s="6">
        <f>VLOOKUP($A122,'Activist Funds'!$A:$Z,MATCH(LEFT(AN$1,FIND(" ",AN$1)-1),'Activist Funds'!$1:$1,0),FALSE)</f>
        <v>0</v>
      </c>
      <c r="AO122" s="6">
        <f>VLOOKUP($A122,'Activist Funds'!$A:$Z,MATCH(LEFT(AO$1,FIND(" ",AO$1)-1),'Activist Funds'!$1:$1,0),FALSE)</f>
        <v>4.8697999999999998E-2</v>
      </c>
      <c r="AP122" s="6">
        <f>VLOOKUP($A122,'Activist Funds'!$A:$Z,MATCH(LEFT(AP$1,FIND(" ",AP$1)-1),'Activist Funds'!$1:$1,0),FALSE)</f>
        <v>0</v>
      </c>
      <c r="AQ122" s="6">
        <f t="shared" si="11"/>
        <v>6.0999984264400037E-3</v>
      </c>
      <c r="AR122" s="6" t="e">
        <f t="shared" si="12"/>
        <v>#VALUE!</v>
      </c>
      <c r="AS122" s="6">
        <f t="shared" si="13"/>
        <v>-4.0000000000000018E-4</v>
      </c>
      <c r="AT122" s="6" t="e">
        <f t="shared" si="14"/>
        <v>#VALUE!</v>
      </c>
      <c r="AU122" s="6" t="e">
        <f t="shared" si="15"/>
        <v>#VALUE!</v>
      </c>
      <c r="AV122" s="6" t="e">
        <f t="shared" si="16"/>
        <v>#VALUE!</v>
      </c>
      <c r="AW122" s="6" t="e">
        <f t="shared" si="16"/>
        <v>#VALUE!</v>
      </c>
      <c r="AX122" s="6" t="str">
        <f>VLOOKUP($A122,Replications!$A:$KK,MATCH(LEFT(AX$1,FIND(" ",AX$1)-1),Replications!$1:$1,0),FALSE)</f>
        <v>NA</v>
      </c>
      <c r="AY122" s="6" t="e">
        <f>VLOOKUP($A122,'New Manager'!$A:$Y,MATCH(Funds!AY$1,'New Manager'!$1:$1,0),FALSE)</f>
        <v>#N/A</v>
      </c>
      <c r="AZ122" s="6" t="e">
        <f t="shared" si="17"/>
        <v>#N/A</v>
      </c>
      <c r="BA122" s="6" t="e">
        <f>VLOOKUP($A122,'[1]Formated Data'!$A:$ZZ,MATCH(BA$1,'[1]Formated Data'!$1:$1,0),FALSE)</f>
        <v>#N/A</v>
      </c>
      <c r="BB122" s="6" t="e">
        <f>VLOOKUP($A122,'[1]Formated Data'!$A:$ZZ,MATCH(BB$1,'[1]Formated Data'!$1:$1,0),FALSE)</f>
        <v>#N/A</v>
      </c>
      <c r="BC122" s="6" t="e">
        <f>VLOOKUP($A122,'[1]Formated Data'!$A:$ZZ,MATCH(BC$1,'[1]Formated Data'!$1:$1,0),FALSE)</f>
        <v>#N/A</v>
      </c>
      <c r="BD122" s="6" t="e">
        <f>VLOOKUP($A122,'[1]Formated Data'!$A:$ZZ,MATCH(BD$1,'[1]Formated Data'!$1:$1,0),FALSE)</f>
        <v>#N/A</v>
      </c>
      <c r="BE122" s="6" t="e">
        <f>VLOOKUP($A122,'[1]Formated Data'!$A:$ZZ,MATCH(BE$1,'[1]Formated Data'!$1:$1,0),FALSE)</f>
        <v>#N/A</v>
      </c>
      <c r="BF122" s="6" t="e">
        <f>VLOOKUP($A122,'[1]Formated Data'!$A:$ZZ,MATCH(BF$1,'[1]Formated Data'!$1:$1,0),FALSE)</f>
        <v>#N/A</v>
      </c>
      <c r="BG122" s="6" t="e">
        <f>VLOOKUP($A122,'[1]Formated Data'!$A:$ZZ,MATCH(BG$1,'[1]Formated Data'!$1:$1,0),FALSE)</f>
        <v>#N/A</v>
      </c>
      <c r="BH122" s="6" t="e">
        <f>VLOOKUP($A122,'[1]Formated Data'!$A:$ZZ,MATCH(BH$1,'[1]Formated Data'!$1:$1,0),FALSE)</f>
        <v>#N/A</v>
      </c>
      <c r="BI122" s="6" t="e">
        <f>VLOOKUP($A122,'[1]Formated Data'!$A:$ZZ,MATCH(BI$1,'[1]Formated Data'!$1:$1,0),FALSE)</f>
        <v>#N/A</v>
      </c>
      <c r="BJ122" s="6" t="e">
        <f>VLOOKUP($A122,'[1]Formated Data'!$A:$ZZ,MATCH(BJ$1,'[1]Formated Data'!$1:$1,0),FALSE)</f>
        <v>#N/A</v>
      </c>
      <c r="BK122" s="6" t="e">
        <f>VLOOKUP($A122,'[1]Formated Data'!$A:$ZZ,MATCH(BK$1,'[1]Formated Data'!$1:$1,0),FALSE)</f>
        <v>#N/A</v>
      </c>
      <c r="BL122" s="6" t="e">
        <f>VLOOKUP($A122,'[1]Formated Data'!$A:$ZZ,MATCH(BL$1,'[1]Formated Data'!$1:$1,0),FALSE)</f>
        <v>#N/A</v>
      </c>
      <c r="BM122" s="6" t="e">
        <f>VLOOKUP($A122,'[1]Formated Data'!$A:$ZZ,MATCH(BM$1,'[1]Formated Data'!$1:$1,0),FALSE)</f>
        <v>#N/A</v>
      </c>
      <c r="BN122" s="6" t="e">
        <f>VLOOKUP($A122,'[1]Formated Data'!$A:$ZZ,MATCH(BN$1,'[1]Formated Data'!$1:$1,0),FALSE)</f>
        <v>#N/A</v>
      </c>
      <c r="BO122" s="6" t="e">
        <f>VLOOKUP($A122,'[1]Formated Data'!$A:$ZZ,MATCH(BO$1,'[1]Formated Data'!$1:$1,0),FALSE)</f>
        <v>#N/A</v>
      </c>
      <c r="BP122" s="6" t="e">
        <f>VLOOKUP($A122,'[1]Formated Data'!$A:$ZZ,MATCH(BP$1,'[1]Formated Data'!$1:$1,0),FALSE)</f>
        <v>#N/A</v>
      </c>
      <c r="BQ122" s="6" t="e">
        <f>VLOOKUP($A122,'[1]Formated Data'!$A:$ZZ,MATCH(BQ$1,'[1]Formated Data'!$1:$1,0),FALSE)</f>
        <v>#N/A</v>
      </c>
      <c r="BR122" s="6" t="e">
        <f>VLOOKUP($A122,'[1]Formated Data'!$A:$ZZ,MATCH(BR$1,'[1]Formated Data'!$1:$1,0),FALSE)</f>
        <v>#N/A</v>
      </c>
      <c r="BS122" s="6" t="e">
        <f>VLOOKUP($A122,'[1]Formated Data'!$A:$ZZ,MATCH(BS$1,'[1]Formated Data'!$1:$1,0),FALSE)</f>
        <v>#N/A</v>
      </c>
      <c r="BT122" s="6" t="e">
        <f>VLOOKUP($A122,'[1]Formated Data'!$A:$ZZ,MATCH(BT$1,'[1]Formated Data'!$1:$1,0),FALSE)</f>
        <v>#N/A</v>
      </c>
      <c r="BU122" s="6" t="e">
        <f>VLOOKUP($A122,'[1]Formated Data'!$A:$ZZ,MATCH(BU$1,'[1]Formated Data'!$1:$1,0),FALSE)</f>
        <v>#N/A</v>
      </c>
      <c r="BV122" s="6" t="e">
        <f>VLOOKUP($A122,'[1]Formated Data'!$A:$ZZ,MATCH(BV$1,'[1]Formated Data'!$1:$1,0),FALSE)</f>
        <v>#N/A</v>
      </c>
      <c r="BW122" s="6" t="e">
        <f>VLOOKUP($A122,'New Manager'!$A:$B,MATCH(Funds!BW$1,'New Manager'!$1:$1,0),FALSE)</f>
        <v>#N/A</v>
      </c>
      <c r="BX122" s="6" t="e">
        <f t="shared" si="18"/>
        <v>#DIV/0!</v>
      </c>
      <c r="BY122" s="6">
        <f t="shared" si="19"/>
        <v>2.4348999999999999E-2</v>
      </c>
      <c r="BZ122" s="6" t="e">
        <f>VLOOKUP($A122,Strategy3!$A:$Z,MATCH(Funds!BZ$1,Strategy3!$1:$1,0),FALSE)</f>
        <v>#N/A</v>
      </c>
    </row>
    <row r="123" spans="1:78" x14ac:dyDescent="0.25">
      <c r="A123" s="4">
        <f t="shared" si="20"/>
        <v>37986</v>
      </c>
      <c r="Y123" s="6">
        <f>VLOOKUP(A123,[2]Returns!$A:$B,2,FALSE)</f>
        <v>3.9100000000000003E-2</v>
      </c>
      <c r="Z123" s="6">
        <f>VLOOKUP($A123,[2]Returns!$A:$J,9,FALSE)/100</f>
        <v>3.6200000000000003E-2</v>
      </c>
      <c r="AA123" s="6">
        <f>VLOOKUP($A123,Replications!$A:$K,MATCH(LEFT(AA$1,FIND(" ",AA$1)-1),Replications!$1:$1,0),FALSE)</f>
        <v>6.0100000000000001E-2</v>
      </c>
      <c r="AB123" s="6" t="str">
        <f>VLOOKUP($A123,Replications!$A:$K,MATCH(LEFT(AB$1,FIND(" ",AB$1)-1),Replications!$1:$1,0),FALSE)</f>
        <v/>
      </c>
      <c r="AC123" s="6">
        <f>VLOOKUP($A123,Replications!$A:$K,MATCH(LEFT(AC$1,FIND(" ",AC$1)-1),Replications!$1:$1,0),FALSE)</f>
        <v>-4.7000000000000002E-3</v>
      </c>
      <c r="AD123" s="6" t="str">
        <f>VLOOKUP($A123,Replications!$A:$K,MATCH(LEFT(AD$1,FIND(" ",AD$1)-1),Replications!$1:$1,0),FALSE)</f>
        <v/>
      </c>
      <c r="AE123" s="6" t="str">
        <f>VLOOKUP($A123,Replications!$A:$K,MATCH(LEFT(AE$1,FIND(" ",AE$1)-1),Replications!$1:$1,0),FALSE)</f>
        <v/>
      </c>
      <c r="AF123" s="6" t="str">
        <f>VLOOKUP($A123,Replications!$A:$K,MATCH(LEFT(AF$1,FIND(" ",AF$1)-1),Replications!$1:$1,0),FALSE)</f>
        <v/>
      </c>
      <c r="AG123" s="6" t="str">
        <f>VLOOKUP($A123,Replications!$A:$K,MATCH(LEFT(AG$1,FIND(" ",AG$1)-1),Replications!$1:$1,0),FALSE)</f>
        <v/>
      </c>
      <c r="AH123" s="6">
        <f>VLOOKUP($A123,Replications!$A:$K,MATCH(Funds!AH$1,Replications!$1:$1,0),FALSE)</f>
        <v>5.2400000000000002E-2</v>
      </c>
      <c r="AI123" s="6">
        <f>VLOOKUP($A123,Replications!$A:$K,MATCH(LEFT(AI$1,FIND(" ",AI$1)-1),Replications!$1:$1,0),FALSE)</f>
        <v>2.7699999999999999E-2</v>
      </c>
      <c r="AJ123" s="6">
        <f>VLOOKUP($A123,'Activist Funds'!$A:$Z,MATCH(LEFT(AJ$1,FIND(" ",AJ$1)-1),'Activist Funds'!$1:$1,0),FALSE)</f>
        <v>5.4400000721219997E-2</v>
      </c>
      <c r="AK123" s="6">
        <f>VLOOKUP($A123,'Activist Funds'!$A:$Z,MATCH(LEFT(AK$1,FIND(" ",AK$1)-1),'Activist Funds'!$1:$1,0),FALSE)</f>
        <v>0</v>
      </c>
      <c r="AL123" s="6">
        <f>VLOOKUP($A123,'Activist Funds'!$A:$Z,MATCH(LEFT(AL$1,FIND(" ",AL$1)-1),'Activist Funds'!$1:$1,0),FALSE)</f>
        <v>8.3000000000000001E-3</v>
      </c>
      <c r="AM123" s="6">
        <f>VLOOKUP($A123,'Activist Funds'!$A:$Z,MATCH(LEFT(AM$1,FIND(" ",AM$1)-1),'Activist Funds'!$1:$1,0),FALSE)</f>
        <v>0</v>
      </c>
      <c r="AN123" s="6">
        <f>VLOOKUP($A123,'Activist Funds'!$A:$Z,MATCH(LEFT(AN$1,FIND(" ",AN$1)-1),'Activist Funds'!$1:$1,0),FALSE)</f>
        <v>0</v>
      </c>
      <c r="AO123" s="6">
        <f>VLOOKUP($A123,'Activist Funds'!$A:$Z,MATCH(LEFT(AO$1,FIND(" ",AO$1)-1),'Activist Funds'!$1:$1,0),FALSE)</f>
        <v>1.6230999999999999E-2</v>
      </c>
      <c r="AP123" s="6">
        <f>VLOOKUP($A123,'Activist Funds'!$A:$Z,MATCH(LEFT(AP$1,FIND(" ",AP$1)-1),'Activist Funds'!$1:$1,0),FALSE)</f>
        <v>0</v>
      </c>
      <c r="AQ123" s="6">
        <f t="shared" si="11"/>
        <v>-5.6999992787800033E-3</v>
      </c>
      <c r="AR123" s="6" t="e">
        <f t="shared" si="12"/>
        <v>#VALUE!</v>
      </c>
      <c r="AS123" s="6">
        <f t="shared" si="13"/>
        <v>1.3000000000000001E-2</v>
      </c>
      <c r="AT123" s="6" t="e">
        <f t="shared" si="14"/>
        <v>#VALUE!</v>
      </c>
      <c r="AU123" s="6" t="e">
        <f t="shared" si="15"/>
        <v>#VALUE!</v>
      </c>
      <c r="AV123" s="6" t="e">
        <f t="shared" si="16"/>
        <v>#VALUE!</v>
      </c>
      <c r="AW123" s="6" t="e">
        <f t="shared" si="16"/>
        <v>#VALUE!</v>
      </c>
      <c r="AX123" s="6" t="str">
        <f>VLOOKUP($A123,Replications!$A:$KK,MATCH(LEFT(AX$1,FIND(" ",AX$1)-1),Replications!$1:$1,0),FALSE)</f>
        <v>NA</v>
      </c>
      <c r="AY123" s="6" t="e">
        <f>VLOOKUP($A123,'New Manager'!$A:$Y,MATCH(Funds!AY$1,'New Manager'!$1:$1,0),FALSE)</f>
        <v>#N/A</v>
      </c>
      <c r="AZ123" s="6" t="e">
        <f t="shared" si="17"/>
        <v>#N/A</v>
      </c>
      <c r="BA123" s="6" t="e">
        <f>VLOOKUP($A123,'[1]Formated Data'!$A:$ZZ,MATCH(BA$1,'[1]Formated Data'!$1:$1,0),FALSE)</f>
        <v>#N/A</v>
      </c>
      <c r="BB123" s="6" t="e">
        <f>VLOOKUP($A123,'[1]Formated Data'!$A:$ZZ,MATCH(BB$1,'[1]Formated Data'!$1:$1,0),FALSE)</f>
        <v>#N/A</v>
      </c>
      <c r="BC123" s="6" t="e">
        <f>VLOOKUP($A123,'[1]Formated Data'!$A:$ZZ,MATCH(BC$1,'[1]Formated Data'!$1:$1,0),FALSE)</f>
        <v>#N/A</v>
      </c>
      <c r="BD123" s="6" t="e">
        <f>VLOOKUP($A123,'[1]Formated Data'!$A:$ZZ,MATCH(BD$1,'[1]Formated Data'!$1:$1,0),FALSE)</f>
        <v>#N/A</v>
      </c>
      <c r="BE123" s="6" t="e">
        <f>VLOOKUP($A123,'[1]Formated Data'!$A:$ZZ,MATCH(BE$1,'[1]Formated Data'!$1:$1,0),FALSE)</f>
        <v>#N/A</v>
      </c>
      <c r="BF123" s="6" t="e">
        <f>VLOOKUP($A123,'[1]Formated Data'!$A:$ZZ,MATCH(BF$1,'[1]Formated Data'!$1:$1,0),FALSE)</f>
        <v>#N/A</v>
      </c>
      <c r="BG123" s="6" t="e">
        <f>VLOOKUP($A123,'[1]Formated Data'!$A:$ZZ,MATCH(BG$1,'[1]Formated Data'!$1:$1,0),FALSE)</f>
        <v>#N/A</v>
      </c>
      <c r="BH123" s="6" t="e">
        <f>VLOOKUP($A123,'[1]Formated Data'!$A:$ZZ,MATCH(BH$1,'[1]Formated Data'!$1:$1,0),FALSE)</f>
        <v>#N/A</v>
      </c>
      <c r="BI123" s="6" t="e">
        <f>VLOOKUP($A123,'[1]Formated Data'!$A:$ZZ,MATCH(BI$1,'[1]Formated Data'!$1:$1,0),FALSE)</f>
        <v>#N/A</v>
      </c>
      <c r="BJ123" s="6" t="e">
        <f>VLOOKUP($A123,'[1]Formated Data'!$A:$ZZ,MATCH(BJ$1,'[1]Formated Data'!$1:$1,0),FALSE)</f>
        <v>#N/A</v>
      </c>
      <c r="BK123" s="6" t="e">
        <f>VLOOKUP($A123,'[1]Formated Data'!$A:$ZZ,MATCH(BK$1,'[1]Formated Data'!$1:$1,0),FALSE)</f>
        <v>#N/A</v>
      </c>
      <c r="BL123" s="6" t="e">
        <f>VLOOKUP($A123,'[1]Formated Data'!$A:$ZZ,MATCH(BL$1,'[1]Formated Data'!$1:$1,0),FALSE)</f>
        <v>#N/A</v>
      </c>
      <c r="BM123" s="6" t="e">
        <f>VLOOKUP($A123,'[1]Formated Data'!$A:$ZZ,MATCH(BM$1,'[1]Formated Data'!$1:$1,0),FALSE)</f>
        <v>#N/A</v>
      </c>
      <c r="BN123" s="6" t="e">
        <f>VLOOKUP($A123,'[1]Formated Data'!$A:$ZZ,MATCH(BN$1,'[1]Formated Data'!$1:$1,0),FALSE)</f>
        <v>#N/A</v>
      </c>
      <c r="BO123" s="6" t="e">
        <f>VLOOKUP($A123,'[1]Formated Data'!$A:$ZZ,MATCH(BO$1,'[1]Formated Data'!$1:$1,0),FALSE)</f>
        <v>#N/A</v>
      </c>
      <c r="BP123" s="6" t="e">
        <f>VLOOKUP($A123,'[1]Formated Data'!$A:$ZZ,MATCH(BP$1,'[1]Formated Data'!$1:$1,0),FALSE)</f>
        <v>#N/A</v>
      </c>
      <c r="BQ123" s="6" t="e">
        <f>VLOOKUP($A123,'[1]Formated Data'!$A:$ZZ,MATCH(BQ$1,'[1]Formated Data'!$1:$1,0),FALSE)</f>
        <v>#N/A</v>
      </c>
      <c r="BR123" s="6" t="e">
        <f>VLOOKUP($A123,'[1]Formated Data'!$A:$ZZ,MATCH(BR$1,'[1]Formated Data'!$1:$1,0),FALSE)</f>
        <v>#N/A</v>
      </c>
      <c r="BS123" s="6" t="e">
        <f>VLOOKUP($A123,'[1]Formated Data'!$A:$ZZ,MATCH(BS$1,'[1]Formated Data'!$1:$1,0),FALSE)</f>
        <v>#N/A</v>
      </c>
      <c r="BT123" s="6" t="e">
        <f>VLOOKUP($A123,'[1]Formated Data'!$A:$ZZ,MATCH(BT$1,'[1]Formated Data'!$1:$1,0),FALSE)</f>
        <v>#N/A</v>
      </c>
      <c r="BU123" s="6" t="e">
        <f>VLOOKUP($A123,'[1]Formated Data'!$A:$ZZ,MATCH(BU$1,'[1]Formated Data'!$1:$1,0),FALSE)</f>
        <v>#N/A</v>
      </c>
      <c r="BV123" s="6" t="e">
        <f>VLOOKUP($A123,'[1]Formated Data'!$A:$ZZ,MATCH(BV$1,'[1]Formated Data'!$1:$1,0),FALSE)</f>
        <v>#N/A</v>
      </c>
      <c r="BW123" s="6" t="e">
        <f>VLOOKUP($A123,'New Manager'!$A:$B,MATCH(Funds!BW$1,'New Manager'!$1:$1,0),FALSE)</f>
        <v>#N/A</v>
      </c>
      <c r="BX123" s="6" t="e">
        <f t="shared" si="18"/>
        <v>#DIV/0!</v>
      </c>
      <c r="BY123" s="6">
        <f t="shared" si="19"/>
        <v>8.1154999999999995E-3</v>
      </c>
      <c r="BZ123" s="6" t="e">
        <f>VLOOKUP($A123,Strategy3!$A:$Z,MATCH(Funds!BZ$1,Strategy3!$1:$1,0),FALSE)</f>
        <v>#N/A</v>
      </c>
    </row>
    <row r="124" spans="1:78" x14ac:dyDescent="0.25">
      <c r="A124" s="4">
        <f t="shared" si="20"/>
        <v>37955</v>
      </c>
      <c r="Y124" s="6">
        <f>VLOOKUP(A124,[2]Returns!$A:$B,2,FALSE)</f>
        <v>1.2800000000000001E-2</v>
      </c>
      <c r="Z124" s="6">
        <f>VLOOKUP($A124,[2]Returns!$A:$J,9,FALSE)/100</f>
        <v>6.4000000000000003E-3</v>
      </c>
      <c r="AA124" s="6">
        <f>VLOOKUP($A124,Replications!$A:$K,MATCH(LEFT(AA$1,FIND(" ",AA$1)-1),Replications!$1:$1,0),FALSE)</f>
        <v>5.8500000000000003E-2</v>
      </c>
      <c r="AB124" s="6" t="str">
        <f>VLOOKUP($A124,Replications!$A:$K,MATCH(LEFT(AB$1,FIND(" ",AB$1)-1),Replications!$1:$1,0),FALSE)</f>
        <v/>
      </c>
      <c r="AC124" s="6">
        <f>VLOOKUP($A124,Replications!$A:$K,MATCH(LEFT(AC$1,FIND(" ",AC$1)-1),Replications!$1:$1,0),FALSE)</f>
        <v>6.8900000000000003E-2</v>
      </c>
      <c r="AD124" s="6" t="str">
        <f>VLOOKUP($A124,Replications!$A:$K,MATCH(LEFT(AD$1,FIND(" ",AD$1)-1),Replications!$1:$1,0),FALSE)</f>
        <v/>
      </c>
      <c r="AE124" s="6" t="str">
        <f>VLOOKUP($A124,Replications!$A:$K,MATCH(LEFT(AE$1,FIND(" ",AE$1)-1),Replications!$1:$1,0),FALSE)</f>
        <v/>
      </c>
      <c r="AF124" s="6" t="str">
        <f>VLOOKUP($A124,Replications!$A:$K,MATCH(LEFT(AF$1,FIND(" ",AF$1)-1),Replications!$1:$1,0),FALSE)</f>
        <v/>
      </c>
      <c r="AG124" s="6" t="str">
        <f>VLOOKUP($A124,Replications!$A:$K,MATCH(LEFT(AG$1,FIND(" ",AG$1)-1),Replications!$1:$1,0),FALSE)</f>
        <v/>
      </c>
      <c r="AH124" s="6">
        <f>VLOOKUP($A124,Replications!$A:$K,MATCH(Funds!AH$1,Replications!$1:$1,0),FALSE)</f>
        <v>8.6E-3</v>
      </c>
      <c r="AI124" s="6">
        <f>VLOOKUP($A124,Replications!$A:$K,MATCH(LEFT(AI$1,FIND(" ",AI$1)-1),Replications!$1:$1,0),FALSE)</f>
        <v>6.3700000000000007E-2</v>
      </c>
      <c r="AJ124" s="6">
        <f>VLOOKUP($A124,'Activist Funds'!$A:$Z,MATCH(LEFT(AJ$1,FIND(" ",AJ$1)-1),'Activist Funds'!$1:$1,0),FALSE)</f>
        <v>1.400000043213E-2</v>
      </c>
      <c r="AK124" s="6">
        <f>VLOOKUP($A124,'Activist Funds'!$A:$Z,MATCH(LEFT(AK$1,FIND(" ",AK$1)-1),'Activist Funds'!$1:$1,0),FALSE)</f>
        <v>0</v>
      </c>
      <c r="AL124" s="6">
        <f>VLOOKUP($A124,'Activist Funds'!$A:$Z,MATCH(LEFT(AL$1,FIND(" ",AL$1)-1),'Activist Funds'!$1:$1,0),FALSE)</f>
        <v>5.3800000000000001E-2</v>
      </c>
      <c r="AM124" s="6">
        <f>VLOOKUP($A124,'Activist Funds'!$A:$Z,MATCH(LEFT(AM$1,FIND(" ",AM$1)-1),'Activist Funds'!$1:$1,0),FALSE)</f>
        <v>0</v>
      </c>
      <c r="AN124" s="6">
        <f>VLOOKUP($A124,'Activist Funds'!$A:$Z,MATCH(LEFT(AN$1,FIND(" ",AN$1)-1),'Activist Funds'!$1:$1,0),FALSE)</f>
        <v>0</v>
      </c>
      <c r="AO124" s="6">
        <f>VLOOKUP($A124,'Activist Funds'!$A:$Z,MATCH(LEFT(AO$1,FIND(" ",AO$1)-1),'Activist Funds'!$1:$1,0),FALSE)</f>
        <v>-1.6789999999999999E-2</v>
      </c>
      <c r="AP124" s="6">
        <f>VLOOKUP($A124,'Activist Funds'!$A:$Z,MATCH(LEFT(AP$1,FIND(" ",AP$1)-1),'Activist Funds'!$1:$1,0),FALSE)</f>
        <v>0</v>
      </c>
      <c r="AQ124" s="6">
        <f t="shared" si="11"/>
        <v>-4.4499999567869999E-2</v>
      </c>
      <c r="AR124" s="6" t="e">
        <f t="shared" si="12"/>
        <v>#VALUE!</v>
      </c>
      <c r="AS124" s="6">
        <f t="shared" si="13"/>
        <v>-1.5100000000000002E-2</v>
      </c>
      <c r="AT124" s="6" t="e">
        <f t="shared" si="14"/>
        <v>#VALUE!</v>
      </c>
      <c r="AU124" s="6" t="e">
        <f t="shared" si="15"/>
        <v>#VALUE!</v>
      </c>
      <c r="AV124" s="6" t="e">
        <f t="shared" si="16"/>
        <v>#VALUE!</v>
      </c>
      <c r="AW124" s="6" t="e">
        <f t="shared" si="16"/>
        <v>#VALUE!</v>
      </c>
      <c r="AX124" s="6" t="str">
        <f>VLOOKUP($A124,Replications!$A:$KK,MATCH(LEFT(AX$1,FIND(" ",AX$1)-1),Replications!$1:$1,0),FALSE)</f>
        <v>NA</v>
      </c>
      <c r="AY124" s="6" t="e">
        <f>VLOOKUP($A124,'New Manager'!$A:$Y,MATCH(Funds!AY$1,'New Manager'!$1:$1,0),FALSE)</f>
        <v>#N/A</v>
      </c>
      <c r="AZ124" s="6" t="e">
        <f t="shared" si="17"/>
        <v>#N/A</v>
      </c>
      <c r="BA124" s="6" t="e">
        <f>VLOOKUP($A124,'[1]Formated Data'!$A:$ZZ,MATCH(BA$1,'[1]Formated Data'!$1:$1,0),FALSE)</f>
        <v>#N/A</v>
      </c>
      <c r="BB124" s="6" t="e">
        <f>VLOOKUP($A124,'[1]Formated Data'!$A:$ZZ,MATCH(BB$1,'[1]Formated Data'!$1:$1,0),FALSE)</f>
        <v>#N/A</v>
      </c>
      <c r="BC124" s="6" t="e">
        <f>VLOOKUP($A124,'[1]Formated Data'!$A:$ZZ,MATCH(BC$1,'[1]Formated Data'!$1:$1,0),FALSE)</f>
        <v>#N/A</v>
      </c>
      <c r="BD124" s="6" t="e">
        <f>VLOOKUP($A124,'[1]Formated Data'!$A:$ZZ,MATCH(BD$1,'[1]Formated Data'!$1:$1,0),FALSE)</f>
        <v>#N/A</v>
      </c>
      <c r="BE124" s="6" t="e">
        <f>VLOOKUP($A124,'[1]Formated Data'!$A:$ZZ,MATCH(BE$1,'[1]Formated Data'!$1:$1,0),FALSE)</f>
        <v>#N/A</v>
      </c>
      <c r="BF124" s="6" t="e">
        <f>VLOOKUP($A124,'[1]Formated Data'!$A:$ZZ,MATCH(BF$1,'[1]Formated Data'!$1:$1,0),FALSE)</f>
        <v>#N/A</v>
      </c>
      <c r="BG124" s="6" t="e">
        <f>VLOOKUP($A124,'[1]Formated Data'!$A:$ZZ,MATCH(BG$1,'[1]Formated Data'!$1:$1,0),FALSE)</f>
        <v>#N/A</v>
      </c>
      <c r="BH124" s="6" t="e">
        <f>VLOOKUP($A124,'[1]Formated Data'!$A:$ZZ,MATCH(BH$1,'[1]Formated Data'!$1:$1,0),FALSE)</f>
        <v>#N/A</v>
      </c>
      <c r="BI124" s="6" t="e">
        <f>VLOOKUP($A124,'[1]Formated Data'!$A:$ZZ,MATCH(BI$1,'[1]Formated Data'!$1:$1,0),FALSE)</f>
        <v>#N/A</v>
      </c>
      <c r="BJ124" s="6" t="e">
        <f>VLOOKUP($A124,'[1]Formated Data'!$A:$ZZ,MATCH(BJ$1,'[1]Formated Data'!$1:$1,0),FALSE)</f>
        <v>#N/A</v>
      </c>
      <c r="BK124" s="6" t="e">
        <f>VLOOKUP($A124,'[1]Formated Data'!$A:$ZZ,MATCH(BK$1,'[1]Formated Data'!$1:$1,0),FALSE)</f>
        <v>#N/A</v>
      </c>
      <c r="BL124" s="6" t="e">
        <f>VLOOKUP($A124,'[1]Formated Data'!$A:$ZZ,MATCH(BL$1,'[1]Formated Data'!$1:$1,0),FALSE)</f>
        <v>#N/A</v>
      </c>
      <c r="BM124" s="6" t="e">
        <f>VLOOKUP($A124,'[1]Formated Data'!$A:$ZZ,MATCH(BM$1,'[1]Formated Data'!$1:$1,0),FALSE)</f>
        <v>#N/A</v>
      </c>
      <c r="BN124" s="6" t="e">
        <f>VLOOKUP($A124,'[1]Formated Data'!$A:$ZZ,MATCH(BN$1,'[1]Formated Data'!$1:$1,0),FALSE)</f>
        <v>#N/A</v>
      </c>
      <c r="BO124" s="6" t="e">
        <f>VLOOKUP($A124,'[1]Formated Data'!$A:$ZZ,MATCH(BO$1,'[1]Formated Data'!$1:$1,0),FALSE)</f>
        <v>#N/A</v>
      </c>
      <c r="BP124" s="6" t="e">
        <f>VLOOKUP($A124,'[1]Formated Data'!$A:$ZZ,MATCH(BP$1,'[1]Formated Data'!$1:$1,0),FALSE)</f>
        <v>#N/A</v>
      </c>
      <c r="BQ124" s="6" t="e">
        <f>VLOOKUP($A124,'[1]Formated Data'!$A:$ZZ,MATCH(BQ$1,'[1]Formated Data'!$1:$1,0),FALSE)</f>
        <v>#N/A</v>
      </c>
      <c r="BR124" s="6" t="e">
        <f>VLOOKUP($A124,'[1]Formated Data'!$A:$ZZ,MATCH(BR$1,'[1]Formated Data'!$1:$1,0),FALSE)</f>
        <v>#N/A</v>
      </c>
      <c r="BS124" s="6" t="e">
        <f>VLOOKUP($A124,'[1]Formated Data'!$A:$ZZ,MATCH(BS$1,'[1]Formated Data'!$1:$1,0),FALSE)</f>
        <v>#N/A</v>
      </c>
      <c r="BT124" s="6" t="e">
        <f>VLOOKUP($A124,'[1]Formated Data'!$A:$ZZ,MATCH(BT$1,'[1]Formated Data'!$1:$1,0),FALSE)</f>
        <v>#N/A</v>
      </c>
      <c r="BU124" s="6" t="e">
        <f>VLOOKUP($A124,'[1]Formated Data'!$A:$ZZ,MATCH(BU$1,'[1]Formated Data'!$1:$1,0),FALSE)</f>
        <v>#N/A</v>
      </c>
      <c r="BV124" s="6" t="e">
        <f>VLOOKUP($A124,'[1]Formated Data'!$A:$ZZ,MATCH(BV$1,'[1]Formated Data'!$1:$1,0),FALSE)</f>
        <v>#N/A</v>
      </c>
      <c r="BW124" s="6" t="e">
        <f>VLOOKUP($A124,'New Manager'!$A:$B,MATCH(Funds!BW$1,'New Manager'!$1:$1,0),FALSE)</f>
        <v>#N/A</v>
      </c>
      <c r="BX124" s="6" t="e">
        <f t="shared" si="18"/>
        <v>#DIV/0!</v>
      </c>
      <c r="BY124" s="6">
        <f t="shared" si="19"/>
        <v>-8.3949999999999997E-3</v>
      </c>
      <c r="BZ124" s="6" t="e">
        <f>VLOOKUP($A124,Strategy3!$A:$Z,MATCH(Funds!BZ$1,Strategy3!$1:$1,0),FALSE)</f>
        <v>#N/A</v>
      </c>
    </row>
    <row r="125" spans="1:78" x14ac:dyDescent="0.25">
      <c r="A125" s="4">
        <f t="shared" si="20"/>
        <v>37925</v>
      </c>
      <c r="Y125" s="6">
        <f>VLOOKUP(A125,[2]Returns!$A:$B,2,FALSE)</f>
        <v>4.4800000000000006E-2</v>
      </c>
      <c r="Z125" s="6">
        <f>VLOOKUP($A125,[2]Returns!$A:$J,9,FALSE)/100</f>
        <v>2.35E-2</v>
      </c>
      <c r="AA125" s="6">
        <f>VLOOKUP($A125,Replications!$A:$K,MATCH(LEFT(AA$1,FIND(" ",AA$1)-1),Replications!$1:$1,0),FALSE)</f>
        <v>0.12790000000000001</v>
      </c>
      <c r="AB125" s="6" t="str">
        <f>VLOOKUP($A125,Replications!$A:$K,MATCH(LEFT(AB$1,FIND(" ",AB$1)-1),Replications!$1:$1,0),FALSE)</f>
        <v/>
      </c>
      <c r="AC125" s="6">
        <f>VLOOKUP($A125,Replications!$A:$K,MATCH(LEFT(AC$1,FIND(" ",AC$1)-1),Replications!$1:$1,0),FALSE)</f>
        <v>0.1045</v>
      </c>
      <c r="AD125" s="6" t="str">
        <f>VLOOKUP($A125,Replications!$A:$K,MATCH(LEFT(AD$1,FIND(" ",AD$1)-1),Replications!$1:$1,0),FALSE)</f>
        <v/>
      </c>
      <c r="AE125" s="6" t="str">
        <f>VLOOKUP($A125,Replications!$A:$K,MATCH(LEFT(AE$1,FIND(" ",AE$1)-1),Replications!$1:$1,0),FALSE)</f>
        <v/>
      </c>
      <c r="AF125" s="6" t="str">
        <f>VLOOKUP($A125,Replications!$A:$K,MATCH(LEFT(AF$1,FIND(" ",AF$1)-1),Replications!$1:$1,0),FALSE)</f>
        <v/>
      </c>
      <c r="AG125" s="6" t="str">
        <f>VLOOKUP($A125,Replications!$A:$K,MATCH(LEFT(AG$1,FIND(" ",AG$1)-1),Replications!$1:$1,0),FALSE)</f>
        <v/>
      </c>
      <c r="AH125" s="6">
        <f>VLOOKUP($A125,Replications!$A:$K,MATCH(Funds!AH$1,Replications!$1:$1,0),FALSE)</f>
        <v>5.6500000000000002E-2</v>
      </c>
      <c r="AI125" s="6">
        <f>VLOOKUP($A125,Replications!$A:$K,MATCH(LEFT(AI$1,FIND(" ",AI$1)-1),Replications!$1:$1,0),FALSE)</f>
        <v>0.1162</v>
      </c>
      <c r="AJ125" s="6">
        <f>VLOOKUP($A125,'Activist Funds'!$A:$Z,MATCH(LEFT(AJ$1,FIND(" ",AJ$1)-1),'Activist Funds'!$1:$1,0),FALSE)</f>
        <v>5.3500000387429997E-2</v>
      </c>
      <c r="AK125" s="6">
        <f>VLOOKUP($A125,'Activist Funds'!$A:$Z,MATCH(LEFT(AK$1,FIND(" ",AK$1)-1),'Activist Funds'!$1:$1,0),FALSE)</f>
        <v>0</v>
      </c>
      <c r="AL125" s="6">
        <f>VLOOKUP($A125,'Activist Funds'!$A:$Z,MATCH(LEFT(AL$1,FIND(" ",AL$1)-1),'Activist Funds'!$1:$1,0),FALSE)</f>
        <v>0.11119999999999999</v>
      </c>
      <c r="AM125" s="6">
        <f>VLOOKUP($A125,'Activist Funds'!$A:$Z,MATCH(LEFT(AM$1,FIND(" ",AM$1)-1),'Activist Funds'!$1:$1,0),FALSE)</f>
        <v>0</v>
      </c>
      <c r="AN125" s="6">
        <f>VLOOKUP($A125,'Activist Funds'!$A:$Z,MATCH(LEFT(AN$1,FIND(" ",AN$1)-1),'Activist Funds'!$1:$1,0),FALSE)</f>
        <v>0</v>
      </c>
      <c r="AO125" s="6">
        <f>VLOOKUP($A125,'Activist Funds'!$A:$Z,MATCH(LEFT(AO$1,FIND(" ",AO$1)-1),'Activist Funds'!$1:$1,0),FALSE)</f>
        <v>1.1912000000000001E-2</v>
      </c>
      <c r="AP125" s="6">
        <f>VLOOKUP($A125,'Activist Funds'!$A:$Z,MATCH(LEFT(AP$1,FIND(" ",AP$1)-1),'Activist Funds'!$1:$1,0),FALSE)</f>
        <v>0</v>
      </c>
      <c r="AQ125" s="6">
        <f t="shared" si="11"/>
        <v>-7.4399999612570017E-2</v>
      </c>
      <c r="AR125" s="6" t="e">
        <f t="shared" si="12"/>
        <v>#VALUE!</v>
      </c>
      <c r="AS125" s="6">
        <f t="shared" si="13"/>
        <v>6.6999999999999976E-3</v>
      </c>
      <c r="AT125" s="6" t="e">
        <f t="shared" si="14"/>
        <v>#VALUE!</v>
      </c>
      <c r="AU125" s="6" t="e">
        <f t="shared" si="15"/>
        <v>#VALUE!</v>
      </c>
      <c r="AV125" s="6" t="e">
        <f t="shared" si="16"/>
        <v>#VALUE!</v>
      </c>
      <c r="AW125" s="6" t="e">
        <f t="shared" si="16"/>
        <v>#VALUE!</v>
      </c>
      <c r="AX125" s="6" t="str">
        <f>VLOOKUP($A125,Replications!$A:$KK,MATCH(LEFT(AX$1,FIND(" ",AX$1)-1),Replications!$1:$1,0),FALSE)</f>
        <v>NA</v>
      </c>
      <c r="AY125" s="6" t="e">
        <f>VLOOKUP($A125,'New Manager'!$A:$Y,MATCH(Funds!AY$1,'New Manager'!$1:$1,0),FALSE)</f>
        <v>#N/A</v>
      </c>
      <c r="AZ125" s="6" t="e">
        <f t="shared" si="17"/>
        <v>#N/A</v>
      </c>
      <c r="BA125" s="6" t="e">
        <f>VLOOKUP($A125,'[1]Formated Data'!$A:$ZZ,MATCH(BA$1,'[1]Formated Data'!$1:$1,0),FALSE)</f>
        <v>#N/A</v>
      </c>
      <c r="BB125" s="6" t="e">
        <f>VLOOKUP($A125,'[1]Formated Data'!$A:$ZZ,MATCH(BB$1,'[1]Formated Data'!$1:$1,0),FALSE)</f>
        <v>#N/A</v>
      </c>
      <c r="BC125" s="6" t="e">
        <f>VLOOKUP($A125,'[1]Formated Data'!$A:$ZZ,MATCH(BC$1,'[1]Formated Data'!$1:$1,0),FALSE)</f>
        <v>#N/A</v>
      </c>
      <c r="BD125" s="6" t="e">
        <f>VLOOKUP($A125,'[1]Formated Data'!$A:$ZZ,MATCH(BD$1,'[1]Formated Data'!$1:$1,0),FALSE)</f>
        <v>#N/A</v>
      </c>
      <c r="BE125" s="6" t="e">
        <f>VLOOKUP($A125,'[1]Formated Data'!$A:$ZZ,MATCH(BE$1,'[1]Formated Data'!$1:$1,0),FALSE)</f>
        <v>#N/A</v>
      </c>
      <c r="BF125" s="6" t="e">
        <f>VLOOKUP($A125,'[1]Formated Data'!$A:$ZZ,MATCH(BF$1,'[1]Formated Data'!$1:$1,0),FALSE)</f>
        <v>#N/A</v>
      </c>
      <c r="BG125" s="6" t="e">
        <f>VLOOKUP($A125,'[1]Formated Data'!$A:$ZZ,MATCH(BG$1,'[1]Formated Data'!$1:$1,0),FALSE)</f>
        <v>#N/A</v>
      </c>
      <c r="BH125" s="6" t="e">
        <f>VLOOKUP($A125,'[1]Formated Data'!$A:$ZZ,MATCH(BH$1,'[1]Formated Data'!$1:$1,0),FALSE)</f>
        <v>#N/A</v>
      </c>
      <c r="BI125" s="6" t="e">
        <f>VLOOKUP($A125,'[1]Formated Data'!$A:$ZZ,MATCH(BI$1,'[1]Formated Data'!$1:$1,0),FALSE)</f>
        <v>#N/A</v>
      </c>
      <c r="BJ125" s="6" t="e">
        <f>VLOOKUP($A125,'[1]Formated Data'!$A:$ZZ,MATCH(BJ$1,'[1]Formated Data'!$1:$1,0),FALSE)</f>
        <v>#N/A</v>
      </c>
      <c r="BK125" s="6" t="e">
        <f>VLOOKUP($A125,'[1]Formated Data'!$A:$ZZ,MATCH(BK$1,'[1]Formated Data'!$1:$1,0),FALSE)</f>
        <v>#N/A</v>
      </c>
      <c r="BL125" s="6" t="e">
        <f>VLOOKUP($A125,'[1]Formated Data'!$A:$ZZ,MATCH(BL$1,'[1]Formated Data'!$1:$1,0),FALSE)</f>
        <v>#N/A</v>
      </c>
      <c r="BM125" s="6" t="e">
        <f>VLOOKUP($A125,'[1]Formated Data'!$A:$ZZ,MATCH(BM$1,'[1]Formated Data'!$1:$1,0),FALSE)</f>
        <v>#N/A</v>
      </c>
      <c r="BN125" s="6" t="e">
        <f>VLOOKUP($A125,'[1]Formated Data'!$A:$ZZ,MATCH(BN$1,'[1]Formated Data'!$1:$1,0),FALSE)</f>
        <v>#N/A</v>
      </c>
      <c r="BO125" s="6" t="e">
        <f>VLOOKUP($A125,'[1]Formated Data'!$A:$ZZ,MATCH(BO$1,'[1]Formated Data'!$1:$1,0),FALSE)</f>
        <v>#N/A</v>
      </c>
      <c r="BP125" s="6" t="e">
        <f>VLOOKUP($A125,'[1]Formated Data'!$A:$ZZ,MATCH(BP$1,'[1]Formated Data'!$1:$1,0),FALSE)</f>
        <v>#N/A</v>
      </c>
      <c r="BQ125" s="6" t="e">
        <f>VLOOKUP($A125,'[1]Formated Data'!$A:$ZZ,MATCH(BQ$1,'[1]Formated Data'!$1:$1,0),FALSE)</f>
        <v>#N/A</v>
      </c>
      <c r="BR125" s="6" t="e">
        <f>VLOOKUP($A125,'[1]Formated Data'!$A:$ZZ,MATCH(BR$1,'[1]Formated Data'!$1:$1,0),FALSE)</f>
        <v>#N/A</v>
      </c>
      <c r="BS125" s="6" t="e">
        <f>VLOOKUP($A125,'[1]Formated Data'!$A:$ZZ,MATCH(BS$1,'[1]Formated Data'!$1:$1,0),FALSE)</f>
        <v>#N/A</v>
      </c>
      <c r="BT125" s="6" t="e">
        <f>VLOOKUP($A125,'[1]Formated Data'!$A:$ZZ,MATCH(BT$1,'[1]Formated Data'!$1:$1,0),FALSE)</f>
        <v>#N/A</v>
      </c>
      <c r="BU125" s="6" t="e">
        <f>VLOOKUP($A125,'[1]Formated Data'!$A:$ZZ,MATCH(BU$1,'[1]Formated Data'!$1:$1,0),FALSE)</f>
        <v>#N/A</v>
      </c>
      <c r="BV125" s="6" t="e">
        <f>VLOOKUP($A125,'[1]Formated Data'!$A:$ZZ,MATCH(BV$1,'[1]Formated Data'!$1:$1,0),FALSE)</f>
        <v>#N/A</v>
      </c>
      <c r="BW125" s="6" t="e">
        <f>VLOOKUP($A125,'New Manager'!$A:$B,MATCH(Funds!BW$1,'New Manager'!$1:$1,0),FALSE)</f>
        <v>#N/A</v>
      </c>
      <c r="BX125" s="6" t="e">
        <f t="shared" si="18"/>
        <v>#DIV/0!</v>
      </c>
      <c r="BY125" s="6">
        <f t="shared" si="19"/>
        <v>5.9560000000000004E-3</v>
      </c>
      <c r="BZ125" s="6" t="e">
        <f>VLOOKUP($A125,Strategy3!$A:$Z,MATCH(Funds!BZ$1,Strategy3!$1:$1,0),FALSE)</f>
        <v>#N/A</v>
      </c>
    </row>
    <row r="126" spans="1:78" x14ac:dyDescent="0.25">
      <c r="A126" s="4">
        <f t="shared" si="20"/>
        <v>37894</v>
      </c>
      <c r="Y126" s="6">
        <f>VLOOKUP(A126,[2]Returns!$A:$B,2,FALSE)</f>
        <v>2.6200000000000001E-2</v>
      </c>
      <c r="Z126" s="6">
        <f>VLOOKUP($A126,[2]Returns!$A:$J,9,FALSE)/100</f>
        <v>1.3899999999999999E-2</v>
      </c>
      <c r="AA126" s="6">
        <f>VLOOKUP($A126,Replications!$A:$K,MATCH(LEFT(AA$1,FIND(" ",AA$1)-1),Replications!$1:$1,0),FALSE)</f>
        <v>1.5100000000000001E-2</v>
      </c>
      <c r="AB126" s="6" t="str">
        <f>VLOOKUP($A126,Replications!$A:$K,MATCH(LEFT(AB$1,FIND(" ",AB$1)-1),Replications!$1:$1,0),FALSE)</f>
        <v/>
      </c>
      <c r="AC126" s="6">
        <f>VLOOKUP($A126,Replications!$A:$K,MATCH(LEFT(AC$1,FIND(" ",AC$1)-1),Replications!$1:$1,0),FALSE)</f>
        <v>1.6899999999999998E-2</v>
      </c>
      <c r="AD126" s="6" t="str">
        <f>VLOOKUP($A126,Replications!$A:$K,MATCH(LEFT(AD$1,FIND(" ",AD$1)-1),Replications!$1:$1,0),FALSE)</f>
        <v/>
      </c>
      <c r="AE126" s="6" t="str">
        <f>VLOOKUP($A126,Replications!$A:$K,MATCH(LEFT(AE$1,FIND(" ",AE$1)-1),Replications!$1:$1,0),FALSE)</f>
        <v/>
      </c>
      <c r="AF126" s="6" t="str">
        <f>VLOOKUP($A126,Replications!$A:$K,MATCH(LEFT(AF$1,FIND(" ",AF$1)-1),Replications!$1:$1,0),FALSE)</f>
        <v/>
      </c>
      <c r="AG126" s="6" t="str">
        <f>VLOOKUP($A126,Replications!$A:$K,MATCH(LEFT(AG$1,FIND(" ",AG$1)-1),Replications!$1:$1,0),FALSE)</f>
        <v/>
      </c>
      <c r="AH126" s="6">
        <f>VLOOKUP($A126,Replications!$A:$K,MATCH(Funds!AH$1,Replications!$1:$1,0),FALSE)</f>
        <v>-1.06E-2</v>
      </c>
      <c r="AI126" s="6">
        <f>VLOOKUP($A126,Replications!$A:$K,MATCH(LEFT(AI$1,FIND(" ",AI$1)-1),Replications!$1:$1,0),FALSE)</f>
        <v>1.6E-2</v>
      </c>
      <c r="AJ126" s="6">
        <f>VLOOKUP($A126,'Activist Funds'!$A:$Z,MATCH(LEFT(AJ$1,FIND(" ",AJ$1)-1),'Activist Funds'!$1:$1,0),FALSE)</f>
        <v>2.30000000447E-2</v>
      </c>
      <c r="AK126" s="6">
        <f>VLOOKUP($A126,'Activist Funds'!$A:$Z,MATCH(LEFT(AK$1,FIND(" ",AK$1)-1),'Activist Funds'!$1:$1,0),FALSE)</f>
        <v>0</v>
      </c>
      <c r="AL126" s="6">
        <f>VLOOKUP($A126,'Activist Funds'!$A:$Z,MATCH(LEFT(AL$1,FIND(" ",AL$1)-1),'Activist Funds'!$1:$1,0),FALSE)</f>
        <v>9.9000000000000008E-3</v>
      </c>
      <c r="AM126" s="6">
        <f>VLOOKUP($A126,'Activist Funds'!$A:$Z,MATCH(LEFT(AM$1,FIND(" ",AM$1)-1),'Activist Funds'!$1:$1,0),FALSE)</f>
        <v>0</v>
      </c>
      <c r="AN126" s="6">
        <f>VLOOKUP($A126,'Activist Funds'!$A:$Z,MATCH(LEFT(AN$1,FIND(" ",AN$1)-1),'Activist Funds'!$1:$1,0),FALSE)</f>
        <v>0</v>
      </c>
      <c r="AO126" s="6">
        <f>VLOOKUP($A126,'Activist Funds'!$A:$Z,MATCH(LEFT(AO$1,FIND(" ",AO$1)-1),'Activist Funds'!$1:$1,0),FALSE)</f>
        <v>1.4815E-2</v>
      </c>
      <c r="AP126" s="6">
        <f>VLOOKUP($A126,'Activist Funds'!$A:$Z,MATCH(LEFT(AP$1,FIND(" ",AP$1)-1),'Activist Funds'!$1:$1,0),FALSE)</f>
        <v>0</v>
      </c>
      <c r="AQ126" s="6">
        <f t="shared" si="11"/>
        <v>7.9000000446999997E-3</v>
      </c>
      <c r="AR126" s="6" t="e">
        <f t="shared" si="12"/>
        <v>#VALUE!</v>
      </c>
      <c r="AS126" s="6">
        <f t="shared" si="13"/>
        <v>-6.9999999999999975E-3</v>
      </c>
      <c r="AT126" s="6" t="e">
        <f t="shared" si="14"/>
        <v>#VALUE!</v>
      </c>
      <c r="AU126" s="6" t="e">
        <f t="shared" si="15"/>
        <v>#VALUE!</v>
      </c>
      <c r="AV126" s="6" t="e">
        <f t="shared" si="16"/>
        <v>#VALUE!</v>
      </c>
      <c r="AW126" s="6" t="e">
        <f t="shared" si="16"/>
        <v>#VALUE!</v>
      </c>
      <c r="AX126" s="6" t="str">
        <f>VLOOKUP($A126,Replications!$A:$KK,MATCH(LEFT(AX$1,FIND(" ",AX$1)-1),Replications!$1:$1,0),FALSE)</f>
        <v>NA</v>
      </c>
      <c r="AY126" s="6" t="e">
        <f>VLOOKUP($A126,'New Manager'!$A:$Y,MATCH(Funds!AY$1,'New Manager'!$1:$1,0),FALSE)</f>
        <v>#N/A</v>
      </c>
      <c r="AZ126" s="6" t="e">
        <f t="shared" si="17"/>
        <v>#N/A</v>
      </c>
      <c r="BA126" s="6" t="e">
        <f>VLOOKUP($A126,'[1]Formated Data'!$A:$ZZ,MATCH(BA$1,'[1]Formated Data'!$1:$1,0),FALSE)</f>
        <v>#N/A</v>
      </c>
      <c r="BB126" s="6" t="e">
        <f>VLOOKUP($A126,'[1]Formated Data'!$A:$ZZ,MATCH(BB$1,'[1]Formated Data'!$1:$1,0),FALSE)</f>
        <v>#N/A</v>
      </c>
      <c r="BC126" s="6" t="e">
        <f>VLOOKUP($A126,'[1]Formated Data'!$A:$ZZ,MATCH(BC$1,'[1]Formated Data'!$1:$1,0),FALSE)</f>
        <v>#N/A</v>
      </c>
      <c r="BD126" s="6" t="e">
        <f>VLOOKUP($A126,'[1]Formated Data'!$A:$ZZ,MATCH(BD$1,'[1]Formated Data'!$1:$1,0),FALSE)</f>
        <v>#N/A</v>
      </c>
      <c r="BE126" s="6" t="e">
        <f>VLOOKUP($A126,'[1]Formated Data'!$A:$ZZ,MATCH(BE$1,'[1]Formated Data'!$1:$1,0),FALSE)</f>
        <v>#N/A</v>
      </c>
      <c r="BF126" s="6" t="e">
        <f>VLOOKUP($A126,'[1]Formated Data'!$A:$ZZ,MATCH(BF$1,'[1]Formated Data'!$1:$1,0),FALSE)</f>
        <v>#N/A</v>
      </c>
      <c r="BG126" s="6" t="e">
        <f>VLOOKUP($A126,'[1]Formated Data'!$A:$ZZ,MATCH(BG$1,'[1]Formated Data'!$1:$1,0),FALSE)</f>
        <v>#N/A</v>
      </c>
      <c r="BH126" s="6" t="e">
        <f>VLOOKUP($A126,'[1]Formated Data'!$A:$ZZ,MATCH(BH$1,'[1]Formated Data'!$1:$1,0),FALSE)</f>
        <v>#N/A</v>
      </c>
      <c r="BI126" s="6" t="e">
        <f>VLOOKUP($A126,'[1]Formated Data'!$A:$ZZ,MATCH(BI$1,'[1]Formated Data'!$1:$1,0),FALSE)</f>
        <v>#N/A</v>
      </c>
      <c r="BJ126" s="6" t="e">
        <f>VLOOKUP($A126,'[1]Formated Data'!$A:$ZZ,MATCH(BJ$1,'[1]Formated Data'!$1:$1,0),FALSE)</f>
        <v>#N/A</v>
      </c>
      <c r="BK126" s="6" t="e">
        <f>VLOOKUP($A126,'[1]Formated Data'!$A:$ZZ,MATCH(BK$1,'[1]Formated Data'!$1:$1,0),FALSE)</f>
        <v>#N/A</v>
      </c>
      <c r="BL126" s="6" t="e">
        <f>VLOOKUP($A126,'[1]Formated Data'!$A:$ZZ,MATCH(BL$1,'[1]Formated Data'!$1:$1,0),FALSE)</f>
        <v>#N/A</v>
      </c>
      <c r="BM126" s="6" t="e">
        <f>VLOOKUP($A126,'[1]Formated Data'!$A:$ZZ,MATCH(BM$1,'[1]Formated Data'!$1:$1,0),FALSE)</f>
        <v>#N/A</v>
      </c>
      <c r="BN126" s="6" t="e">
        <f>VLOOKUP($A126,'[1]Formated Data'!$A:$ZZ,MATCH(BN$1,'[1]Formated Data'!$1:$1,0),FALSE)</f>
        <v>#N/A</v>
      </c>
      <c r="BO126" s="6" t="e">
        <f>VLOOKUP($A126,'[1]Formated Data'!$A:$ZZ,MATCH(BO$1,'[1]Formated Data'!$1:$1,0),FALSE)</f>
        <v>#N/A</v>
      </c>
      <c r="BP126" s="6" t="e">
        <f>VLOOKUP($A126,'[1]Formated Data'!$A:$ZZ,MATCH(BP$1,'[1]Formated Data'!$1:$1,0),FALSE)</f>
        <v>#N/A</v>
      </c>
      <c r="BQ126" s="6" t="e">
        <f>VLOOKUP($A126,'[1]Formated Data'!$A:$ZZ,MATCH(BQ$1,'[1]Formated Data'!$1:$1,0),FALSE)</f>
        <v>#N/A</v>
      </c>
      <c r="BR126" s="6" t="e">
        <f>VLOOKUP($A126,'[1]Formated Data'!$A:$ZZ,MATCH(BR$1,'[1]Formated Data'!$1:$1,0),FALSE)</f>
        <v>#N/A</v>
      </c>
      <c r="BS126" s="6" t="e">
        <f>VLOOKUP($A126,'[1]Formated Data'!$A:$ZZ,MATCH(BS$1,'[1]Formated Data'!$1:$1,0),FALSE)</f>
        <v>#N/A</v>
      </c>
      <c r="BT126" s="6" t="e">
        <f>VLOOKUP($A126,'[1]Formated Data'!$A:$ZZ,MATCH(BT$1,'[1]Formated Data'!$1:$1,0),FALSE)</f>
        <v>#N/A</v>
      </c>
      <c r="BU126" s="6" t="e">
        <f>VLOOKUP($A126,'[1]Formated Data'!$A:$ZZ,MATCH(BU$1,'[1]Formated Data'!$1:$1,0),FALSE)</f>
        <v>#N/A</v>
      </c>
      <c r="BV126" s="6" t="e">
        <f>VLOOKUP($A126,'[1]Formated Data'!$A:$ZZ,MATCH(BV$1,'[1]Formated Data'!$1:$1,0),FALSE)</f>
        <v>#N/A</v>
      </c>
      <c r="BW126" s="6" t="e">
        <f>VLOOKUP($A126,'New Manager'!$A:$B,MATCH(Funds!BW$1,'New Manager'!$1:$1,0),FALSE)</f>
        <v>#N/A</v>
      </c>
      <c r="BX126" s="6" t="e">
        <f t="shared" si="18"/>
        <v>#DIV/0!</v>
      </c>
      <c r="BY126" s="6">
        <f t="shared" si="19"/>
        <v>7.4075E-3</v>
      </c>
      <c r="BZ126" s="6" t="e">
        <f>VLOOKUP($A126,Strategy3!$A:$Z,MATCH(Funds!BZ$1,Strategy3!$1:$1,0),FALSE)</f>
        <v>#N/A</v>
      </c>
    </row>
    <row r="127" spans="1:78" x14ac:dyDescent="0.25">
      <c r="A127" s="4">
        <f t="shared" si="20"/>
        <v>37864</v>
      </c>
      <c r="Y127" s="6">
        <f>VLOOKUP(A127,[2]Returns!$A:$B,2,FALSE)</f>
        <v>3.1600000000000003E-2</v>
      </c>
      <c r="Z127" s="6">
        <f>VLOOKUP($A127,[2]Returns!$A:$J,9,FALSE)/100</f>
        <v>1.7299999999999999E-2</v>
      </c>
      <c r="AA127" s="6">
        <f>VLOOKUP($A127,Replications!$A:$K,MATCH(LEFT(AA$1,FIND(" ",AA$1)-1),Replications!$1:$1,0),FALSE)</f>
        <v>2.2200000000000001E-2</v>
      </c>
      <c r="AB127" s="6" t="str">
        <f>VLOOKUP($A127,Replications!$A:$K,MATCH(LEFT(AB$1,FIND(" ",AB$1)-1),Replications!$1:$1,0),FALSE)</f>
        <v/>
      </c>
      <c r="AC127" s="6">
        <f>VLOOKUP($A127,Replications!$A:$K,MATCH(LEFT(AC$1,FIND(" ",AC$1)-1),Replications!$1:$1,0),FALSE)</f>
        <v>9.2799999999999994E-2</v>
      </c>
      <c r="AD127" s="6" t="str">
        <f>VLOOKUP($A127,Replications!$A:$K,MATCH(LEFT(AD$1,FIND(" ",AD$1)-1),Replications!$1:$1,0),FALSE)</f>
        <v/>
      </c>
      <c r="AE127" s="6" t="str">
        <f>VLOOKUP($A127,Replications!$A:$K,MATCH(LEFT(AE$1,FIND(" ",AE$1)-1),Replications!$1:$1,0),FALSE)</f>
        <v/>
      </c>
      <c r="AF127" s="6" t="str">
        <f>VLOOKUP($A127,Replications!$A:$K,MATCH(LEFT(AF$1,FIND(" ",AF$1)-1),Replications!$1:$1,0),FALSE)</f>
        <v/>
      </c>
      <c r="AG127" s="6" t="str">
        <f>VLOOKUP($A127,Replications!$A:$K,MATCH(LEFT(AG$1,FIND(" ",AG$1)-1),Replications!$1:$1,0),FALSE)</f>
        <v/>
      </c>
      <c r="AH127" s="6">
        <f>VLOOKUP($A127,Replications!$A:$K,MATCH(Funds!AH$1,Replications!$1:$1,0),FALSE)</f>
        <v>1.9400000000000001E-2</v>
      </c>
      <c r="AI127" s="6">
        <f>VLOOKUP($A127,Replications!$A:$K,MATCH(LEFT(AI$1,FIND(" ",AI$1)-1),Replications!$1:$1,0),FALSE)</f>
        <v>5.7499999999999996E-2</v>
      </c>
      <c r="AJ127" s="6">
        <f>VLOOKUP($A127,'Activist Funds'!$A:$Z,MATCH(LEFT(AJ$1,FIND(" ",AJ$1)-1),'Activist Funds'!$1:$1,0),FALSE)</f>
        <v>2.2299999371169998E-2</v>
      </c>
      <c r="AK127" s="6">
        <f>VLOOKUP($A127,'Activist Funds'!$A:$Z,MATCH(LEFT(AK$1,FIND(" ",AK$1)-1),'Activist Funds'!$1:$1,0),FALSE)</f>
        <v>0</v>
      </c>
      <c r="AL127" s="6">
        <f>VLOOKUP($A127,'Activist Funds'!$A:$Z,MATCH(LEFT(AL$1,FIND(" ",AL$1)-1),'Activist Funds'!$1:$1,0),FALSE)</f>
        <v>0.1047</v>
      </c>
      <c r="AM127" s="6">
        <f>VLOOKUP($A127,'Activist Funds'!$A:$Z,MATCH(LEFT(AM$1,FIND(" ",AM$1)-1),'Activist Funds'!$1:$1,0),FALSE)</f>
        <v>0</v>
      </c>
      <c r="AN127" s="6">
        <f>VLOOKUP($A127,'Activist Funds'!$A:$Z,MATCH(LEFT(AN$1,FIND(" ",AN$1)-1),'Activist Funds'!$1:$1,0),FALSE)</f>
        <v>0</v>
      </c>
      <c r="AO127" s="6">
        <f>VLOOKUP($A127,'Activist Funds'!$A:$Z,MATCH(LEFT(AO$1,FIND(" ",AO$1)-1),'Activist Funds'!$1:$1,0),FALSE)</f>
        <v>5.0029999999999998E-2</v>
      </c>
      <c r="AP127" s="6">
        <f>VLOOKUP($A127,'Activist Funds'!$A:$Z,MATCH(LEFT(AP$1,FIND(" ",AP$1)-1),'Activist Funds'!$1:$1,0),FALSE)</f>
        <v>0</v>
      </c>
      <c r="AQ127" s="6">
        <f t="shared" si="11"/>
        <v>9.9999371169997436E-5</v>
      </c>
      <c r="AR127" s="6" t="e">
        <f t="shared" si="12"/>
        <v>#VALUE!</v>
      </c>
      <c r="AS127" s="6">
        <f t="shared" si="13"/>
        <v>1.1900000000000008E-2</v>
      </c>
      <c r="AT127" s="6" t="e">
        <f t="shared" si="14"/>
        <v>#VALUE!</v>
      </c>
      <c r="AU127" s="6" t="e">
        <f t="shared" si="15"/>
        <v>#VALUE!</v>
      </c>
      <c r="AV127" s="6" t="e">
        <f t="shared" si="16"/>
        <v>#VALUE!</v>
      </c>
      <c r="AW127" s="6" t="e">
        <f t="shared" si="16"/>
        <v>#VALUE!</v>
      </c>
      <c r="AX127" s="6" t="str">
        <f>VLOOKUP($A127,Replications!$A:$KK,MATCH(LEFT(AX$1,FIND(" ",AX$1)-1),Replications!$1:$1,0),FALSE)</f>
        <v>NA</v>
      </c>
      <c r="AY127" s="6" t="e">
        <f>VLOOKUP($A127,'New Manager'!$A:$Y,MATCH(Funds!AY$1,'New Manager'!$1:$1,0),FALSE)</f>
        <v>#N/A</v>
      </c>
      <c r="AZ127" s="6" t="e">
        <f t="shared" si="17"/>
        <v>#N/A</v>
      </c>
      <c r="BA127" s="6" t="e">
        <f>VLOOKUP($A127,'[1]Formated Data'!$A:$ZZ,MATCH(BA$1,'[1]Formated Data'!$1:$1,0),FALSE)</f>
        <v>#N/A</v>
      </c>
      <c r="BB127" s="6" t="e">
        <f>VLOOKUP($A127,'[1]Formated Data'!$A:$ZZ,MATCH(BB$1,'[1]Formated Data'!$1:$1,0),FALSE)</f>
        <v>#N/A</v>
      </c>
      <c r="BC127" s="6" t="e">
        <f>VLOOKUP($A127,'[1]Formated Data'!$A:$ZZ,MATCH(BC$1,'[1]Formated Data'!$1:$1,0),FALSE)</f>
        <v>#N/A</v>
      </c>
      <c r="BD127" s="6" t="e">
        <f>VLOOKUP($A127,'[1]Formated Data'!$A:$ZZ,MATCH(BD$1,'[1]Formated Data'!$1:$1,0),FALSE)</f>
        <v>#N/A</v>
      </c>
      <c r="BE127" s="6" t="e">
        <f>VLOOKUP($A127,'[1]Formated Data'!$A:$ZZ,MATCH(BE$1,'[1]Formated Data'!$1:$1,0),FALSE)</f>
        <v>#N/A</v>
      </c>
      <c r="BF127" s="6" t="e">
        <f>VLOOKUP($A127,'[1]Formated Data'!$A:$ZZ,MATCH(BF$1,'[1]Formated Data'!$1:$1,0),FALSE)</f>
        <v>#N/A</v>
      </c>
      <c r="BG127" s="6" t="e">
        <f>VLOOKUP($A127,'[1]Formated Data'!$A:$ZZ,MATCH(BG$1,'[1]Formated Data'!$1:$1,0),FALSE)</f>
        <v>#N/A</v>
      </c>
      <c r="BH127" s="6" t="e">
        <f>VLOOKUP($A127,'[1]Formated Data'!$A:$ZZ,MATCH(BH$1,'[1]Formated Data'!$1:$1,0),FALSE)</f>
        <v>#N/A</v>
      </c>
      <c r="BI127" s="6" t="e">
        <f>VLOOKUP($A127,'[1]Formated Data'!$A:$ZZ,MATCH(BI$1,'[1]Formated Data'!$1:$1,0),FALSE)</f>
        <v>#N/A</v>
      </c>
      <c r="BJ127" s="6" t="e">
        <f>VLOOKUP($A127,'[1]Formated Data'!$A:$ZZ,MATCH(BJ$1,'[1]Formated Data'!$1:$1,0),FALSE)</f>
        <v>#N/A</v>
      </c>
      <c r="BK127" s="6" t="e">
        <f>VLOOKUP($A127,'[1]Formated Data'!$A:$ZZ,MATCH(BK$1,'[1]Formated Data'!$1:$1,0),FALSE)</f>
        <v>#N/A</v>
      </c>
      <c r="BL127" s="6" t="e">
        <f>VLOOKUP($A127,'[1]Formated Data'!$A:$ZZ,MATCH(BL$1,'[1]Formated Data'!$1:$1,0),FALSE)</f>
        <v>#N/A</v>
      </c>
      <c r="BM127" s="6" t="e">
        <f>VLOOKUP($A127,'[1]Formated Data'!$A:$ZZ,MATCH(BM$1,'[1]Formated Data'!$1:$1,0),FALSE)</f>
        <v>#N/A</v>
      </c>
      <c r="BN127" s="6" t="e">
        <f>VLOOKUP($A127,'[1]Formated Data'!$A:$ZZ,MATCH(BN$1,'[1]Formated Data'!$1:$1,0),FALSE)</f>
        <v>#N/A</v>
      </c>
      <c r="BO127" s="6" t="e">
        <f>VLOOKUP($A127,'[1]Formated Data'!$A:$ZZ,MATCH(BO$1,'[1]Formated Data'!$1:$1,0),FALSE)</f>
        <v>#N/A</v>
      </c>
      <c r="BP127" s="6" t="e">
        <f>VLOOKUP($A127,'[1]Formated Data'!$A:$ZZ,MATCH(BP$1,'[1]Formated Data'!$1:$1,0),FALSE)</f>
        <v>#N/A</v>
      </c>
      <c r="BQ127" s="6" t="e">
        <f>VLOOKUP($A127,'[1]Formated Data'!$A:$ZZ,MATCH(BQ$1,'[1]Formated Data'!$1:$1,0),FALSE)</f>
        <v>#N/A</v>
      </c>
      <c r="BR127" s="6" t="e">
        <f>VLOOKUP($A127,'[1]Formated Data'!$A:$ZZ,MATCH(BR$1,'[1]Formated Data'!$1:$1,0),FALSE)</f>
        <v>#N/A</v>
      </c>
      <c r="BS127" s="6" t="e">
        <f>VLOOKUP($A127,'[1]Formated Data'!$A:$ZZ,MATCH(BS$1,'[1]Formated Data'!$1:$1,0),FALSE)</f>
        <v>#N/A</v>
      </c>
      <c r="BT127" s="6" t="e">
        <f>VLOOKUP($A127,'[1]Formated Data'!$A:$ZZ,MATCH(BT$1,'[1]Formated Data'!$1:$1,0),FALSE)</f>
        <v>#N/A</v>
      </c>
      <c r="BU127" s="6" t="e">
        <f>VLOOKUP($A127,'[1]Formated Data'!$A:$ZZ,MATCH(BU$1,'[1]Formated Data'!$1:$1,0),FALSE)</f>
        <v>#N/A</v>
      </c>
      <c r="BV127" s="6" t="e">
        <f>VLOOKUP($A127,'[1]Formated Data'!$A:$ZZ,MATCH(BV$1,'[1]Formated Data'!$1:$1,0),FALSE)</f>
        <v>#N/A</v>
      </c>
      <c r="BW127" s="6" t="e">
        <f>VLOOKUP($A127,'New Manager'!$A:$B,MATCH(Funds!BW$1,'New Manager'!$1:$1,0),FALSE)</f>
        <v>#N/A</v>
      </c>
      <c r="BX127" s="6" t="e">
        <f t="shared" si="18"/>
        <v>#DIV/0!</v>
      </c>
      <c r="BY127" s="6">
        <f t="shared" si="19"/>
        <v>2.5014999999999999E-2</v>
      </c>
      <c r="BZ127" s="6" t="e">
        <f>VLOOKUP($A127,Strategy3!$A:$Z,MATCH(Funds!BZ$1,Strategy3!$1:$1,0),FALSE)</f>
        <v>#N/A</v>
      </c>
    </row>
    <row r="128" spans="1:78" x14ac:dyDescent="0.25">
      <c r="A128" s="4">
        <f t="shared" si="20"/>
        <v>37833</v>
      </c>
      <c r="Y128" s="6">
        <f>VLOOKUP(A128,[2]Returns!$A:$B,2,FALSE)</f>
        <v>6.6E-3</v>
      </c>
      <c r="Z128" s="6">
        <f>VLOOKUP($A128,[2]Returns!$A:$J,9,FALSE)/100</f>
        <v>-2.3799999999999998E-2</v>
      </c>
      <c r="AA128" s="6">
        <f>VLOOKUP($A128,Replications!$A:$K,MATCH(LEFT(AA$1,FIND(" ",AA$1)-1),Replications!$1:$1,0),FALSE)</f>
        <v>1.2800000000000001E-2</v>
      </c>
      <c r="AB128" s="6" t="str">
        <f>VLOOKUP($A128,Replications!$A:$K,MATCH(LEFT(AB$1,FIND(" ",AB$1)-1),Replications!$1:$1,0),FALSE)</f>
        <v/>
      </c>
      <c r="AC128" s="6">
        <f>VLOOKUP($A128,Replications!$A:$K,MATCH(LEFT(AC$1,FIND(" ",AC$1)-1),Replications!$1:$1,0),FALSE)</f>
        <v>4.2900000000000001E-2</v>
      </c>
      <c r="AD128" s="6" t="str">
        <f>VLOOKUP($A128,Replications!$A:$K,MATCH(LEFT(AD$1,FIND(" ",AD$1)-1),Replications!$1:$1,0),FALSE)</f>
        <v/>
      </c>
      <c r="AE128" s="6" t="str">
        <f>VLOOKUP($A128,Replications!$A:$K,MATCH(LEFT(AE$1,FIND(" ",AE$1)-1),Replications!$1:$1,0),FALSE)</f>
        <v/>
      </c>
      <c r="AF128" s="6" t="str">
        <f>VLOOKUP($A128,Replications!$A:$K,MATCH(LEFT(AF$1,FIND(" ",AF$1)-1),Replications!$1:$1,0),FALSE)</f>
        <v/>
      </c>
      <c r="AG128" s="6" t="str">
        <f>VLOOKUP($A128,Replications!$A:$K,MATCH(LEFT(AG$1,FIND(" ",AG$1)-1),Replications!$1:$1,0),FALSE)</f>
        <v/>
      </c>
      <c r="AH128" s="6">
        <f>VLOOKUP($A128,Replications!$A:$K,MATCH(Funds!AH$1,Replications!$1:$1,0),FALSE)</f>
        <v>1.77E-2</v>
      </c>
      <c r="AI128" s="6">
        <f>VLOOKUP($A128,Replications!$A:$K,MATCH(LEFT(AI$1,FIND(" ",AI$1)-1),Replications!$1:$1,0),FALSE)</f>
        <v>2.785E-2</v>
      </c>
      <c r="AJ128" s="6">
        <f>VLOOKUP($A128,'Activist Funds'!$A:$Z,MATCH(LEFT(AJ$1,FIND(" ",AJ$1)-1),'Activist Funds'!$1:$1,0),FALSE)</f>
        <v>5.0000002375000002E-4</v>
      </c>
      <c r="AK128" s="6">
        <f>VLOOKUP($A128,'Activist Funds'!$A:$Z,MATCH(LEFT(AK$1,FIND(" ",AK$1)-1),'Activist Funds'!$1:$1,0),FALSE)</f>
        <v>0</v>
      </c>
      <c r="AL128" s="6">
        <f>VLOOKUP($A128,'Activist Funds'!$A:$Z,MATCH(LEFT(AL$1,FIND(" ",AL$1)-1),'Activist Funds'!$1:$1,0),FALSE)</f>
        <v>4.4600000000000001E-2</v>
      </c>
      <c r="AM128" s="6">
        <f>VLOOKUP($A128,'Activist Funds'!$A:$Z,MATCH(LEFT(AM$1,FIND(" ",AM$1)-1),'Activist Funds'!$1:$1,0),FALSE)</f>
        <v>0</v>
      </c>
      <c r="AN128" s="6">
        <f>VLOOKUP($A128,'Activist Funds'!$A:$Z,MATCH(LEFT(AN$1,FIND(" ",AN$1)-1),'Activist Funds'!$1:$1,0),FALSE)</f>
        <v>0</v>
      </c>
      <c r="AO128" s="6">
        <f>VLOOKUP($A128,'Activist Funds'!$A:$Z,MATCH(LEFT(AO$1,FIND(" ",AO$1)-1),'Activist Funds'!$1:$1,0),FALSE)</f>
        <v>7.4289999999999995E-2</v>
      </c>
      <c r="AP128" s="6">
        <f>VLOOKUP($A128,'Activist Funds'!$A:$Z,MATCH(LEFT(AP$1,FIND(" ",AP$1)-1),'Activist Funds'!$1:$1,0),FALSE)</f>
        <v>0</v>
      </c>
      <c r="AQ128" s="6">
        <f t="shared" si="11"/>
        <v>-1.229999997625E-2</v>
      </c>
      <c r="AR128" s="6" t="e">
        <f t="shared" si="12"/>
        <v>#VALUE!</v>
      </c>
      <c r="AS128" s="6">
        <f t="shared" si="13"/>
        <v>1.7000000000000001E-3</v>
      </c>
      <c r="AT128" s="6" t="e">
        <f t="shared" si="14"/>
        <v>#VALUE!</v>
      </c>
      <c r="AU128" s="6" t="e">
        <f t="shared" si="15"/>
        <v>#VALUE!</v>
      </c>
      <c r="AV128" s="6" t="e">
        <f t="shared" si="16"/>
        <v>#VALUE!</v>
      </c>
      <c r="AW128" s="6" t="e">
        <f t="shared" si="16"/>
        <v>#VALUE!</v>
      </c>
      <c r="AX128" s="6" t="str">
        <f>VLOOKUP($A128,Replications!$A:$KK,MATCH(LEFT(AX$1,FIND(" ",AX$1)-1),Replications!$1:$1,0),FALSE)</f>
        <v>NA</v>
      </c>
      <c r="AY128" s="6" t="e">
        <f>VLOOKUP($A128,'New Manager'!$A:$Y,MATCH(Funds!AY$1,'New Manager'!$1:$1,0),FALSE)</f>
        <v>#N/A</v>
      </c>
      <c r="AZ128" s="6" t="e">
        <f t="shared" si="17"/>
        <v>#N/A</v>
      </c>
      <c r="BA128" s="6" t="e">
        <f>VLOOKUP($A128,'[1]Formated Data'!$A:$ZZ,MATCH(BA$1,'[1]Formated Data'!$1:$1,0),FALSE)</f>
        <v>#N/A</v>
      </c>
      <c r="BB128" s="6" t="e">
        <f>VLOOKUP($A128,'[1]Formated Data'!$A:$ZZ,MATCH(BB$1,'[1]Formated Data'!$1:$1,0),FALSE)</f>
        <v>#N/A</v>
      </c>
      <c r="BC128" s="6" t="e">
        <f>VLOOKUP($A128,'[1]Formated Data'!$A:$ZZ,MATCH(BC$1,'[1]Formated Data'!$1:$1,0),FALSE)</f>
        <v>#N/A</v>
      </c>
      <c r="BD128" s="6" t="e">
        <f>VLOOKUP($A128,'[1]Formated Data'!$A:$ZZ,MATCH(BD$1,'[1]Formated Data'!$1:$1,0),FALSE)</f>
        <v>#N/A</v>
      </c>
      <c r="BE128" s="6" t="e">
        <f>VLOOKUP($A128,'[1]Formated Data'!$A:$ZZ,MATCH(BE$1,'[1]Formated Data'!$1:$1,0),FALSE)</f>
        <v>#N/A</v>
      </c>
      <c r="BF128" s="6" t="e">
        <f>VLOOKUP($A128,'[1]Formated Data'!$A:$ZZ,MATCH(BF$1,'[1]Formated Data'!$1:$1,0),FALSE)</f>
        <v>#N/A</v>
      </c>
      <c r="BG128" s="6" t="e">
        <f>VLOOKUP($A128,'[1]Formated Data'!$A:$ZZ,MATCH(BG$1,'[1]Formated Data'!$1:$1,0),FALSE)</f>
        <v>#N/A</v>
      </c>
      <c r="BH128" s="6" t="e">
        <f>VLOOKUP($A128,'[1]Formated Data'!$A:$ZZ,MATCH(BH$1,'[1]Formated Data'!$1:$1,0),FALSE)</f>
        <v>#N/A</v>
      </c>
      <c r="BI128" s="6" t="e">
        <f>VLOOKUP($A128,'[1]Formated Data'!$A:$ZZ,MATCH(BI$1,'[1]Formated Data'!$1:$1,0),FALSE)</f>
        <v>#N/A</v>
      </c>
      <c r="BJ128" s="6" t="e">
        <f>VLOOKUP($A128,'[1]Formated Data'!$A:$ZZ,MATCH(BJ$1,'[1]Formated Data'!$1:$1,0),FALSE)</f>
        <v>#N/A</v>
      </c>
      <c r="BK128" s="6" t="e">
        <f>VLOOKUP($A128,'[1]Formated Data'!$A:$ZZ,MATCH(BK$1,'[1]Formated Data'!$1:$1,0),FALSE)</f>
        <v>#N/A</v>
      </c>
      <c r="BL128" s="6" t="e">
        <f>VLOOKUP($A128,'[1]Formated Data'!$A:$ZZ,MATCH(BL$1,'[1]Formated Data'!$1:$1,0),FALSE)</f>
        <v>#N/A</v>
      </c>
      <c r="BM128" s="6" t="e">
        <f>VLOOKUP($A128,'[1]Formated Data'!$A:$ZZ,MATCH(BM$1,'[1]Formated Data'!$1:$1,0),FALSE)</f>
        <v>#N/A</v>
      </c>
      <c r="BN128" s="6" t="e">
        <f>VLOOKUP($A128,'[1]Formated Data'!$A:$ZZ,MATCH(BN$1,'[1]Formated Data'!$1:$1,0),FALSE)</f>
        <v>#N/A</v>
      </c>
      <c r="BO128" s="6" t="e">
        <f>VLOOKUP($A128,'[1]Formated Data'!$A:$ZZ,MATCH(BO$1,'[1]Formated Data'!$1:$1,0),FALSE)</f>
        <v>#N/A</v>
      </c>
      <c r="BP128" s="6" t="e">
        <f>VLOOKUP($A128,'[1]Formated Data'!$A:$ZZ,MATCH(BP$1,'[1]Formated Data'!$1:$1,0),FALSE)</f>
        <v>#N/A</v>
      </c>
      <c r="BQ128" s="6" t="e">
        <f>VLOOKUP($A128,'[1]Formated Data'!$A:$ZZ,MATCH(BQ$1,'[1]Formated Data'!$1:$1,0),FALSE)</f>
        <v>#N/A</v>
      </c>
      <c r="BR128" s="6" t="e">
        <f>VLOOKUP($A128,'[1]Formated Data'!$A:$ZZ,MATCH(BR$1,'[1]Formated Data'!$1:$1,0),FALSE)</f>
        <v>#N/A</v>
      </c>
      <c r="BS128" s="6" t="e">
        <f>VLOOKUP($A128,'[1]Formated Data'!$A:$ZZ,MATCH(BS$1,'[1]Formated Data'!$1:$1,0),FALSE)</f>
        <v>#N/A</v>
      </c>
      <c r="BT128" s="6" t="e">
        <f>VLOOKUP($A128,'[1]Formated Data'!$A:$ZZ,MATCH(BT$1,'[1]Formated Data'!$1:$1,0),FALSE)</f>
        <v>#N/A</v>
      </c>
      <c r="BU128" s="6" t="e">
        <f>VLOOKUP($A128,'[1]Formated Data'!$A:$ZZ,MATCH(BU$1,'[1]Formated Data'!$1:$1,0),FALSE)</f>
        <v>#N/A</v>
      </c>
      <c r="BV128" s="6" t="e">
        <f>VLOOKUP($A128,'[1]Formated Data'!$A:$ZZ,MATCH(BV$1,'[1]Formated Data'!$1:$1,0),FALSE)</f>
        <v>#N/A</v>
      </c>
      <c r="BW128" s="6" t="e">
        <f>VLOOKUP($A128,'New Manager'!$A:$B,MATCH(Funds!BW$1,'New Manager'!$1:$1,0),FALSE)</f>
        <v>#N/A</v>
      </c>
      <c r="BX128" s="6" t="e">
        <f t="shared" si="18"/>
        <v>#DIV/0!</v>
      </c>
      <c r="BY128" s="6">
        <f t="shared" si="19"/>
        <v>3.7144999999999997E-2</v>
      </c>
      <c r="BZ128" s="6" t="e">
        <f>VLOOKUP($A128,Strategy3!$A:$Z,MATCH(Funds!BZ$1,Strategy3!$1:$1,0),FALSE)</f>
        <v>#N/A</v>
      </c>
    </row>
    <row r="129" spans="1:78" x14ac:dyDescent="0.25">
      <c r="A129" s="4">
        <f t="shared" si="20"/>
        <v>37802</v>
      </c>
      <c r="Y129" s="6">
        <f>VLOOKUP(A129,[2]Returns!$A:$B,2,FALSE)</f>
        <v>0.02</v>
      </c>
      <c r="Z129" s="6">
        <f>VLOOKUP($A129,[2]Returns!$A:$J,9,FALSE)/100</f>
        <v>1.6000000000000001E-3</v>
      </c>
      <c r="AA129" s="6">
        <f>VLOOKUP($A129,Replications!$A:$K,MATCH(LEFT(AA$1,FIND(" ",AA$1)-1),Replications!$1:$1,0),FALSE)</f>
        <v>2.3800000000000002E-2</v>
      </c>
      <c r="AB129" s="6" t="str">
        <f>VLOOKUP($A129,Replications!$A:$K,MATCH(LEFT(AB$1,FIND(" ",AB$1)-1),Replications!$1:$1,0),FALSE)</f>
        <v/>
      </c>
      <c r="AC129" s="6">
        <f>VLOOKUP($A129,Replications!$A:$K,MATCH(LEFT(AC$1,FIND(" ",AC$1)-1),Replications!$1:$1,0),FALSE)</f>
        <v>-6.0999999999999999E-2</v>
      </c>
      <c r="AD129" s="6" t="str">
        <f>VLOOKUP($A129,Replications!$A:$K,MATCH(LEFT(AD$1,FIND(" ",AD$1)-1),Replications!$1:$1,0),FALSE)</f>
        <v/>
      </c>
      <c r="AE129" s="6" t="str">
        <f>VLOOKUP($A129,Replications!$A:$K,MATCH(LEFT(AE$1,FIND(" ",AE$1)-1),Replications!$1:$1,0),FALSE)</f>
        <v/>
      </c>
      <c r="AF129" s="6" t="str">
        <f>VLOOKUP($A129,Replications!$A:$K,MATCH(LEFT(AF$1,FIND(" ",AF$1)-1),Replications!$1:$1,0),FALSE)</f>
        <v/>
      </c>
      <c r="AG129" s="6" t="str">
        <f>VLOOKUP($A129,Replications!$A:$K,MATCH(LEFT(AG$1,FIND(" ",AG$1)-1),Replications!$1:$1,0),FALSE)</f>
        <v/>
      </c>
      <c r="AH129" s="6">
        <f>VLOOKUP($A129,Replications!$A:$K,MATCH(Funds!AH$1,Replications!$1:$1,0),FALSE)</f>
        <v>1.2800000000000001E-2</v>
      </c>
      <c r="AI129" s="6">
        <f>VLOOKUP($A129,Replications!$A:$K,MATCH(LEFT(AI$1,FIND(" ",AI$1)-1),Replications!$1:$1,0),FALSE)</f>
        <v>-1.8599999999999998E-2</v>
      </c>
      <c r="AJ129" s="6">
        <f>VLOOKUP($A129,'Activist Funds'!$A:$Z,MATCH(LEFT(AJ$1,FIND(" ",AJ$1)-1),'Activist Funds'!$1:$1,0),FALSE)</f>
        <v>1.7300000414249998E-2</v>
      </c>
      <c r="AK129" s="6">
        <f>VLOOKUP($A129,'Activist Funds'!$A:$Z,MATCH(LEFT(AK$1,FIND(" ",AK$1)-1),'Activist Funds'!$1:$1,0),FALSE)</f>
        <v>0</v>
      </c>
      <c r="AL129" s="6">
        <f>VLOOKUP($A129,'Activist Funds'!$A:$Z,MATCH(LEFT(AL$1,FIND(" ",AL$1)-1),'Activist Funds'!$1:$1,0),FALSE)</f>
        <v>-6.7699999999999996E-2</v>
      </c>
      <c r="AM129" s="6">
        <f>VLOOKUP($A129,'Activist Funds'!$A:$Z,MATCH(LEFT(AM$1,FIND(" ",AM$1)-1),'Activist Funds'!$1:$1,0),FALSE)</f>
        <v>0</v>
      </c>
      <c r="AN129" s="6">
        <f>VLOOKUP($A129,'Activist Funds'!$A:$Z,MATCH(LEFT(AN$1,FIND(" ",AN$1)-1),'Activist Funds'!$1:$1,0),FALSE)</f>
        <v>0</v>
      </c>
      <c r="AO129" s="6">
        <f>VLOOKUP($A129,'Activist Funds'!$A:$Z,MATCH(LEFT(AO$1,FIND(" ",AO$1)-1),'Activist Funds'!$1:$1,0),FALSE)</f>
        <v>3.8600000000000001E-3</v>
      </c>
      <c r="AP129" s="6">
        <f>VLOOKUP($A129,'Activist Funds'!$A:$Z,MATCH(LEFT(AP$1,FIND(" ",AP$1)-1),'Activist Funds'!$1:$1,0),FALSE)</f>
        <v>0</v>
      </c>
      <c r="AQ129" s="6">
        <f t="shared" si="11"/>
        <v>-6.4999995857500034E-3</v>
      </c>
      <c r="AR129" s="6" t="e">
        <f t="shared" si="12"/>
        <v>#VALUE!</v>
      </c>
      <c r="AS129" s="6">
        <f t="shared" si="13"/>
        <v>-6.6999999999999976E-3</v>
      </c>
      <c r="AT129" s="6" t="e">
        <f t="shared" si="14"/>
        <v>#VALUE!</v>
      </c>
      <c r="AU129" s="6" t="e">
        <f t="shared" si="15"/>
        <v>#VALUE!</v>
      </c>
      <c r="AV129" s="6" t="e">
        <f t="shared" si="16"/>
        <v>#VALUE!</v>
      </c>
      <c r="AW129" s="6" t="e">
        <f t="shared" si="16"/>
        <v>#VALUE!</v>
      </c>
      <c r="AX129" s="6" t="str">
        <f>VLOOKUP($A129,Replications!$A:$KK,MATCH(LEFT(AX$1,FIND(" ",AX$1)-1),Replications!$1:$1,0),FALSE)</f>
        <v>NA</v>
      </c>
      <c r="AY129" s="6" t="e">
        <f>VLOOKUP($A129,'New Manager'!$A:$Y,MATCH(Funds!AY$1,'New Manager'!$1:$1,0),FALSE)</f>
        <v>#N/A</v>
      </c>
      <c r="AZ129" s="6" t="e">
        <f t="shared" si="17"/>
        <v>#N/A</v>
      </c>
      <c r="BA129" s="6" t="e">
        <f>VLOOKUP($A129,'[1]Formated Data'!$A:$ZZ,MATCH(BA$1,'[1]Formated Data'!$1:$1,0),FALSE)</f>
        <v>#N/A</v>
      </c>
      <c r="BB129" s="6" t="e">
        <f>VLOOKUP($A129,'[1]Formated Data'!$A:$ZZ,MATCH(BB$1,'[1]Formated Data'!$1:$1,0),FALSE)</f>
        <v>#N/A</v>
      </c>
      <c r="BC129" s="6" t="e">
        <f>VLOOKUP($A129,'[1]Formated Data'!$A:$ZZ,MATCH(BC$1,'[1]Formated Data'!$1:$1,0),FALSE)</f>
        <v>#N/A</v>
      </c>
      <c r="BD129" s="6" t="e">
        <f>VLOOKUP($A129,'[1]Formated Data'!$A:$ZZ,MATCH(BD$1,'[1]Formated Data'!$1:$1,0),FALSE)</f>
        <v>#N/A</v>
      </c>
      <c r="BE129" s="6" t="e">
        <f>VLOOKUP($A129,'[1]Formated Data'!$A:$ZZ,MATCH(BE$1,'[1]Formated Data'!$1:$1,0),FALSE)</f>
        <v>#N/A</v>
      </c>
      <c r="BF129" s="6" t="e">
        <f>VLOOKUP($A129,'[1]Formated Data'!$A:$ZZ,MATCH(BF$1,'[1]Formated Data'!$1:$1,0),FALSE)</f>
        <v>#N/A</v>
      </c>
      <c r="BG129" s="6" t="e">
        <f>VLOOKUP($A129,'[1]Formated Data'!$A:$ZZ,MATCH(BG$1,'[1]Formated Data'!$1:$1,0),FALSE)</f>
        <v>#N/A</v>
      </c>
      <c r="BH129" s="6" t="e">
        <f>VLOOKUP($A129,'[1]Formated Data'!$A:$ZZ,MATCH(BH$1,'[1]Formated Data'!$1:$1,0),FALSE)</f>
        <v>#N/A</v>
      </c>
      <c r="BI129" s="6" t="e">
        <f>VLOOKUP($A129,'[1]Formated Data'!$A:$ZZ,MATCH(BI$1,'[1]Formated Data'!$1:$1,0),FALSE)</f>
        <v>#N/A</v>
      </c>
      <c r="BJ129" s="6" t="e">
        <f>VLOOKUP($A129,'[1]Formated Data'!$A:$ZZ,MATCH(BJ$1,'[1]Formated Data'!$1:$1,0),FALSE)</f>
        <v>#N/A</v>
      </c>
      <c r="BK129" s="6" t="e">
        <f>VLOOKUP($A129,'[1]Formated Data'!$A:$ZZ,MATCH(BK$1,'[1]Formated Data'!$1:$1,0),FALSE)</f>
        <v>#N/A</v>
      </c>
      <c r="BL129" s="6" t="e">
        <f>VLOOKUP($A129,'[1]Formated Data'!$A:$ZZ,MATCH(BL$1,'[1]Formated Data'!$1:$1,0),FALSE)</f>
        <v>#N/A</v>
      </c>
      <c r="BM129" s="6" t="e">
        <f>VLOOKUP($A129,'[1]Formated Data'!$A:$ZZ,MATCH(BM$1,'[1]Formated Data'!$1:$1,0),FALSE)</f>
        <v>#N/A</v>
      </c>
      <c r="BN129" s="6" t="e">
        <f>VLOOKUP($A129,'[1]Formated Data'!$A:$ZZ,MATCH(BN$1,'[1]Formated Data'!$1:$1,0),FALSE)</f>
        <v>#N/A</v>
      </c>
      <c r="BO129" s="6" t="e">
        <f>VLOOKUP($A129,'[1]Formated Data'!$A:$ZZ,MATCH(BO$1,'[1]Formated Data'!$1:$1,0),FALSE)</f>
        <v>#N/A</v>
      </c>
      <c r="BP129" s="6" t="e">
        <f>VLOOKUP($A129,'[1]Formated Data'!$A:$ZZ,MATCH(BP$1,'[1]Formated Data'!$1:$1,0),FALSE)</f>
        <v>#N/A</v>
      </c>
      <c r="BQ129" s="6" t="e">
        <f>VLOOKUP($A129,'[1]Formated Data'!$A:$ZZ,MATCH(BQ$1,'[1]Formated Data'!$1:$1,0),FALSE)</f>
        <v>#N/A</v>
      </c>
      <c r="BR129" s="6" t="e">
        <f>VLOOKUP($A129,'[1]Formated Data'!$A:$ZZ,MATCH(BR$1,'[1]Formated Data'!$1:$1,0),FALSE)</f>
        <v>#N/A</v>
      </c>
      <c r="BS129" s="6" t="e">
        <f>VLOOKUP($A129,'[1]Formated Data'!$A:$ZZ,MATCH(BS$1,'[1]Formated Data'!$1:$1,0),FALSE)</f>
        <v>#N/A</v>
      </c>
      <c r="BT129" s="6" t="e">
        <f>VLOOKUP($A129,'[1]Formated Data'!$A:$ZZ,MATCH(BT$1,'[1]Formated Data'!$1:$1,0),FALSE)</f>
        <v>#N/A</v>
      </c>
      <c r="BU129" s="6" t="e">
        <f>VLOOKUP($A129,'[1]Formated Data'!$A:$ZZ,MATCH(BU$1,'[1]Formated Data'!$1:$1,0),FALSE)</f>
        <v>#N/A</v>
      </c>
      <c r="BV129" s="6" t="e">
        <f>VLOOKUP($A129,'[1]Formated Data'!$A:$ZZ,MATCH(BV$1,'[1]Formated Data'!$1:$1,0),FALSE)</f>
        <v>#N/A</v>
      </c>
      <c r="BW129" s="6" t="e">
        <f>VLOOKUP($A129,'New Manager'!$A:$B,MATCH(Funds!BW$1,'New Manager'!$1:$1,0),FALSE)</f>
        <v>#N/A</v>
      </c>
      <c r="BX129" s="6" t="e">
        <f t="shared" si="18"/>
        <v>#DIV/0!</v>
      </c>
      <c r="BY129" s="6">
        <f t="shared" si="19"/>
        <v>1.9300000000000001E-3</v>
      </c>
      <c r="BZ129" s="6" t="e">
        <f>VLOOKUP($A129,Strategy3!$A:$Z,MATCH(Funds!BZ$1,Strategy3!$1:$1,0),FALSE)</f>
        <v>#N/A</v>
      </c>
    </row>
    <row r="130" spans="1:78" x14ac:dyDescent="0.25">
      <c r="A130" s="4">
        <f t="shared" si="20"/>
        <v>37772</v>
      </c>
      <c r="Y130" s="6">
        <f>VLOOKUP(A130,[2]Returns!$A:$B,2,FALSE)</f>
        <v>5.8200000000000002E-2</v>
      </c>
      <c r="Z130" s="6">
        <f>VLOOKUP($A130,[2]Returns!$A:$J,9,FALSE)/100</f>
        <v>5.4199999999999998E-2</v>
      </c>
      <c r="AA130" s="6">
        <f>VLOOKUP($A130,Replications!$A:$K,MATCH(LEFT(AA$1,FIND(" ",AA$1)-1),Replications!$1:$1,0),FALSE)</f>
        <v>0.12570000000000001</v>
      </c>
      <c r="AB130" s="6" t="str">
        <f>VLOOKUP($A130,Replications!$A:$K,MATCH(LEFT(AB$1,FIND(" ",AB$1)-1),Replications!$1:$1,0),FALSE)</f>
        <v/>
      </c>
      <c r="AC130" s="6">
        <f>VLOOKUP($A130,Replications!$A:$K,MATCH(LEFT(AC$1,FIND(" ",AC$1)-1),Replications!$1:$1,0),FALSE)</f>
        <v>0.1242</v>
      </c>
      <c r="AD130" s="6" t="str">
        <f>VLOOKUP($A130,Replications!$A:$K,MATCH(LEFT(AD$1,FIND(" ",AD$1)-1),Replications!$1:$1,0),FALSE)</f>
        <v/>
      </c>
      <c r="AE130" s="6" t="str">
        <f>VLOOKUP($A130,Replications!$A:$K,MATCH(LEFT(AE$1,FIND(" ",AE$1)-1),Replications!$1:$1,0),FALSE)</f>
        <v/>
      </c>
      <c r="AF130" s="6" t="str">
        <f>VLOOKUP($A130,Replications!$A:$K,MATCH(LEFT(AF$1,FIND(" ",AF$1)-1),Replications!$1:$1,0),FALSE)</f>
        <v/>
      </c>
      <c r="AG130" s="6" t="str">
        <f>VLOOKUP($A130,Replications!$A:$K,MATCH(LEFT(AG$1,FIND(" ",AG$1)-1),Replications!$1:$1,0),FALSE)</f>
        <v/>
      </c>
      <c r="AH130" s="6">
        <f>VLOOKUP($A130,Replications!$A:$K,MATCH(Funds!AH$1,Replications!$1:$1,0),FALSE)</f>
        <v>5.2600000000000001E-2</v>
      </c>
      <c r="AI130" s="6">
        <f>VLOOKUP($A130,Replications!$A:$K,MATCH(LEFT(AI$1,FIND(" ",AI$1)-1),Replications!$1:$1,0),FALSE)</f>
        <v>0.12495000000000001</v>
      </c>
      <c r="AJ130" s="6">
        <f>VLOOKUP($A130,'Activist Funds'!$A:$Z,MATCH(LEFT(AJ$1,FIND(" ",AJ$1)-1),'Activist Funds'!$1:$1,0),FALSE)</f>
        <v>0.10040000081062</v>
      </c>
      <c r="AK130" s="6">
        <f>VLOOKUP($A130,'Activist Funds'!$A:$Z,MATCH(LEFT(AK$1,FIND(" ",AK$1)-1),'Activist Funds'!$1:$1,0),FALSE)</f>
        <v>0</v>
      </c>
      <c r="AL130" s="6">
        <f>VLOOKUP($A130,'Activist Funds'!$A:$Z,MATCH(LEFT(AL$1,FIND(" ",AL$1)-1),'Activist Funds'!$1:$1,0),FALSE)</f>
        <v>0.1419</v>
      </c>
      <c r="AM130" s="6">
        <f>VLOOKUP($A130,'Activist Funds'!$A:$Z,MATCH(LEFT(AM$1,FIND(" ",AM$1)-1),'Activist Funds'!$1:$1,0),FALSE)</f>
        <v>0</v>
      </c>
      <c r="AN130" s="6">
        <f>VLOOKUP($A130,'Activist Funds'!$A:$Z,MATCH(LEFT(AN$1,FIND(" ",AN$1)-1),'Activist Funds'!$1:$1,0),FALSE)</f>
        <v>0</v>
      </c>
      <c r="AO130" s="6">
        <f>VLOOKUP($A130,'Activist Funds'!$A:$Z,MATCH(LEFT(AO$1,FIND(" ",AO$1)-1),'Activist Funds'!$1:$1,0),FALSE)</f>
        <v>6.6938999999999999E-2</v>
      </c>
      <c r="AP130" s="6">
        <f>VLOOKUP($A130,'Activist Funds'!$A:$Z,MATCH(LEFT(AP$1,FIND(" ",AP$1)-1),'Activist Funds'!$1:$1,0),FALSE)</f>
        <v>0</v>
      </c>
      <c r="AQ130" s="6">
        <f t="shared" si="11"/>
        <v>-2.5299999189380001E-2</v>
      </c>
      <c r="AR130" s="6" t="e">
        <f t="shared" si="12"/>
        <v>#VALUE!</v>
      </c>
      <c r="AS130" s="6">
        <f t="shared" si="13"/>
        <v>1.7699999999999994E-2</v>
      </c>
      <c r="AT130" s="6" t="e">
        <f t="shared" si="14"/>
        <v>#VALUE!</v>
      </c>
      <c r="AU130" s="6" t="e">
        <f t="shared" si="15"/>
        <v>#VALUE!</v>
      </c>
      <c r="AV130" s="6" t="e">
        <f t="shared" si="16"/>
        <v>#VALUE!</v>
      </c>
      <c r="AW130" s="6" t="e">
        <f t="shared" si="16"/>
        <v>#VALUE!</v>
      </c>
      <c r="AX130" s="6" t="str">
        <f>VLOOKUP($A130,Replications!$A:$KK,MATCH(LEFT(AX$1,FIND(" ",AX$1)-1),Replications!$1:$1,0),FALSE)</f>
        <v>NA</v>
      </c>
      <c r="AY130" s="6" t="e">
        <f>VLOOKUP($A130,'New Manager'!$A:$Y,MATCH(Funds!AY$1,'New Manager'!$1:$1,0),FALSE)</f>
        <v>#N/A</v>
      </c>
      <c r="AZ130" s="6" t="e">
        <f t="shared" si="17"/>
        <v>#N/A</v>
      </c>
      <c r="BA130" s="6" t="e">
        <f>VLOOKUP($A130,'[1]Formated Data'!$A:$ZZ,MATCH(BA$1,'[1]Formated Data'!$1:$1,0),FALSE)</f>
        <v>#N/A</v>
      </c>
      <c r="BB130" s="6" t="e">
        <f>VLOOKUP($A130,'[1]Formated Data'!$A:$ZZ,MATCH(BB$1,'[1]Formated Data'!$1:$1,0),FALSE)</f>
        <v>#N/A</v>
      </c>
      <c r="BC130" s="6" t="e">
        <f>VLOOKUP($A130,'[1]Formated Data'!$A:$ZZ,MATCH(BC$1,'[1]Formated Data'!$1:$1,0),FALSE)</f>
        <v>#N/A</v>
      </c>
      <c r="BD130" s="6" t="e">
        <f>VLOOKUP($A130,'[1]Formated Data'!$A:$ZZ,MATCH(BD$1,'[1]Formated Data'!$1:$1,0),FALSE)</f>
        <v>#N/A</v>
      </c>
      <c r="BE130" s="6" t="e">
        <f>VLOOKUP($A130,'[1]Formated Data'!$A:$ZZ,MATCH(BE$1,'[1]Formated Data'!$1:$1,0),FALSE)</f>
        <v>#N/A</v>
      </c>
      <c r="BF130" s="6" t="e">
        <f>VLOOKUP($A130,'[1]Formated Data'!$A:$ZZ,MATCH(BF$1,'[1]Formated Data'!$1:$1,0),FALSE)</f>
        <v>#N/A</v>
      </c>
      <c r="BG130" s="6" t="e">
        <f>VLOOKUP($A130,'[1]Formated Data'!$A:$ZZ,MATCH(BG$1,'[1]Formated Data'!$1:$1,0),FALSE)</f>
        <v>#N/A</v>
      </c>
      <c r="BH130" s="6" t="e">
        <f>VLOOKUP($A130,'[1]Formated Data'!$A:$ZZ,MATCH(BH$1,'[1]Formated Data'!$1:$1,0),FALSE)</f>
        <v>#N/A</v>
      </c>
      <c r="BI130" s="6" t="e">
        <f>VLOOKUP($A130,'[1]Formated Data'!$A:$ZZ,MATCH(BI$1,'[1]Formated Data'!$1:$1,0),FALSE)</f>
        <v>#N/A</v>
      </c>
      <c r="BJ130" s="6" t="e">
        <f>VLOOKUP($A130,'[1]Formated Data'!$A:$ZZ,MATCH(BJ$1,'[1]Formated Data'!$1:$1,0),FALSE)</f>
        <v>#N/A</v>
      </c>
      <c r="BK130" s="6" t="e">
        <f>VLOOKUP($A130,'[1]Formated Data'!$A:$ZZ,MATCH(BK$1,'[1]Formated Data'!$1:$1,0),FALSE)</f>
        <v>#N/A</v>
      </c>
      <c r="BL130" s="6" t="e">
        <f>VLOOKUP($A130,'[1]Formated Data'!$A:$ZZ,MATCH(BL$1,'[1]Formated Data'!$1:$1,0),FALSE)</f>
        <v>#N/A</v>
      </c>
      <c r="BM130" s="6" t="e">
        <f>VLOOKUP($A130,'[1]Formated Data'!$A:$ZZ,MATCH(BM$1,'[1]Formated Data'!$1:$1,0),FALSE)</f>
        <v>#N/A</v>
      </c>
      <c r="BN130" s="6" t="e">
        <f>VLOOKUP($A130,'[1]Formated Data'!$A:$ZZ,MATCH(BN$1,'[1]Formated Data'!$1:$1,0),FALSE)</f>
        <v>#N/A</v>
      </c>
      <c r="BO130" s="6" t="e">
        <f>VLOOKUP($A130,'[1]Formated Data'!$A:$ZZ,MATCH(BO$1,'[1]Formated Data'!$1:$1,0),FALSE)</f>
        <v>#N/A</v>
      </c>
      <c r="BP130" s="6" t="e">
        <f>VLOOKUP($A130,'[1]Formated Data'!$A:$ZZ,MATCH(BP$1,'[1]Formated Data'!$1:$1,0),FALSE)</f>
        <v>#N/A</v>
      </c>
      <c r="BQ130" s="6" t="e">
        <f>VLOOKUP($A130,'[1]Formated Data'!$A:$ZZ,MATCH(BQ$1,'[1]Formated Data'!$1:$1,0),FALSE)</f>
        <v>#N/A</v>
      </c>
      <c r="BR130" s="6" t="e">
        <f>VLOOKUP($A130,'[1]Formated Data'!$A:$ZZ,MATCH(BR$1,'[1]Formated Data'!$1:$1,0),FALSE)</f>
        <v>#N/A</v>
      </c>
      <c r="BS130" s="6" t="e">
        <f>VLOOKUP($A130,'[1]Formated Data'!$A:$ZZ,MATCH(BS$1,'[1]Formated Data'!$1:$1,0),FALSE)</f>
        <v>#N/A</v>
      </c>
      <c r="BT130" s="6" t="e">
        <f>VLOOKUP($A130,'[1]Formated Data'!$A:$ZZ,MATCH(BT$1,'[1]Formated Data'!$1:$1,0),FALSE)</f>
        <v>#N/A</v>
      </c>
      <c r="BU130" s="6" t="e">
        <f>VLOOKUP($A130,'[1]Formated Data'!$A:$ZZ,MATCH(BU$1,'[1]Formated Data'!$1:$1,0),FALSE)</f>
        <v>#N/A</v>
      </c>
      <c r="BV130" s="6" t="e">
        <f>VLOOKUP($A130,'[1]Formated Data'!$A:$ZZ,MATCH(BV$1,'[1]Formated Data'!$1:$1,0),FALSE)</f>
        <v>#N/A</v>
      </c>
      <c r="BW130" s="6" t="e">
        <f>VLOOKUP($A130,'New Manager'!$A:$B,MATCH(Funds!BW$1,'New Manager'!$1:$1,0),FALSE)</f>
        <v>#N/A</v>
      </c>
      <c r="BX130" s="6" t="e">
        <f t="shared" si="18"/>
        <v>#DIV/0!</v>
      </c>
      <c r="BY130" s="6">
        <f t="shared" si="19"/>
        <v>3.3469499999999999E-2</v>
      </c>
      <c r="BZ130" s="6" t="e">
        <f>VLOOKUP($A130,Strategy3!$A:$Z,MATCH(Funds!BZ$1,Strategy3!$1:$1,0),FALSE)</f>
        <v>#N/A</v>
      </c>
    </row>
    <row r="131" spans="1:78" x14ac:dyDescent="0.25">
      <c r="A131" s="4">
        <f t="shared" si="20"/>
        <v>37741</v>
      </c>
      <c r="Y131" s="6">
        <f>VLOOKUP(A131,[2]Returns!$A:$B,2,FALSE)</f>
        <v>6.0100000000000001E-2</v>
      </c>
      <c r="Z131" s="6">
        <f>VLOOKUP($A131,[2]Returns!$A:$J,9,FALSE)/100</f>
        <v>5.3099999999999994E-2</v>
      </c>
      <c r="AA131" s="6">
        <f>VLOOKUP($A131,Replications!$A:$K,MATCH(LEFT(AA$1,FIND(" ",AA$1)-1),Replications!$1:$1,0),FALSE)</f>
        <v>7.9000000000000001E-2</v>
      </c>
      <c r="AB131" s="6" t="str">
        <f>VLOOKUP($A131,Replications!$A:$K,MATCH(LEFT(AB$1,FIND(" ",AB$1)-1),Replications!$1:$1,0),FALSE)</f>
        <v/>
      </c>
      <c r="AC131" s="6">
        <f>VLOOKUP($A131,Replications!$A:$K,MATCH(LEFT(AC$1,FIND(" ",AC$1)-1),Replications!$1:$1,0),FALSE)</f>
        <v>7.9000000000000001E-2</v>
      </c>
      <c r="AD131" s="6" t="str">
        <f>VLOOKUP($A131,Replications!$A:$K,MATCH(LEFT(AD$1,FIND(" ",AD$1)-1),Replications!$1:$1,0),FALSE)</f>
        <v/>
      </c>
      <c r="AE131" s="6" t="str">
        <f>VLOOKUP($A131,Replications!$A:$K,MATCH(LEFT(AE$1,FIND(" ",AE$1)-1),Replications!$1:$1,0),FALSE)</f>
        <v/>
      </c>
      <c r="AF131" s="6" t="str">
        <f>VLOOKUP($A131,Replications!$A:$K,MATCH(LEFT(AF$1,FIND(" ",AF$1)-1),Replications!$1:$1,0),FALSE)</f>
        <v/>
      </c>
      <c r="AG131" s="6" t="str">
        <f>VLOOKUP($A131,Replications!$A:$K,MATCH(LEFT(AG$1,FIND(" ",AG$1)-1),Replications!$1:$1,0),FALSE)</f>
        <v/>
      </c>
      <c r="AH131" s="6">
        <f>VLOOKUP($A131,Replications!$A:$K,MATCH(Funds!AH$1,Replications!$1:$1,0),FALSE)</f>
        <v>8.2400000000000001E-2</v>
      </c>
      <c r="AI131" s="6">
        <f>VLOOKUP($A131,Replications!$A:$K,MATCH(LEFT(AI$1,FIND(" ",AI$1)-1),Replications!$1:$1,0),FALSE)</f>
        <v>7.9000000000000001E-2</v>
      </c>
      <c r="AJ131" s="6">
        <f>VLOOKUP($A131,'Activist Funds'!$A:$Z,MATCH(LEFT(AJ$1,FIND(" ",AJ$1)-1),'Activist Funds'!$1:$1,0),FALSE)</f>
        <v>2.7400000020859999E-2</v>
      </c>
      <c r="AK131" s="6">
        <f>VLOOKUP($A131,'Activist Funds'!$A:$Z,MATCH(LEFT(AK$1,FIND(" ",AK$1)-1),'Activist Funds'!$1:$1,0),FALSE)</f>
        <v>0</v>
      </c>
      <c r="AL131" s="6">
        <f>VLOOKUP($A131,'Activist Funds'!$A:$Z,MATCH(LEFT(AL$1,FIND(" ",AL$1)-1),'Activist Funds'!$1:$1,0),FALSE)</f>
        <v>7.8899999999999998E-2</v>
      </c>
      <c r="AM131" s="6">
        <f>VLOOKUP($A131,'Activist Funds'!$A:$Z,MATCH(LEFT(AM$1,FIND(" ",AM$1)-1),'Activist Funds'!$1:$1,0),FALSE)</f>
        <v>0</v>
      </c>
      <c r="AN131" s="6">
        <f>VLOOKUP($A131,'Activist Funds'!$A:$Z,MATCH(LEFT(AN$1,FIND(" ",AN$1)-1),'Activist Funds'!$1:$1,0),FALSE)</f>
        <v>0</v>
      </c>
      <c r="AO131" s="6">
        <f>VLOOKUP($A131,'Activist Funds'!$A:$Z,MATCH(LEFT(AO$1,FIND(" ",AO$1)-1),'Activist Funds'!$1:$1,0),FALSE)</f>
        <v>6.4073000000000005E-2</v>
      </c>
      <c r="AP131" s="6">
        <f>VLOOKUP($A131,'Activist Funds'!$A:$Z,MATCH(LEFT(AP$1,FIND(" ",AP$1)-1),'Activist Funds'!$1:$1,0),FALSE)</f>
        <v>0</v>
      </c>
      <c r="AQ131" s="6">
        <f t="shared" ref="AQ131:AQ132" si="21">AJ131-AA131</f>
        <v>-5.1599999979139999E-2</v>
      </c>
      <c r="AR131" s="6" t="e">
        <f t="shared" ref="AR131:AR132" si="22">AK131-AB131</f>
        <v>#VALUE!</v>
      </c>
      <c r="AS131" s="6">
        <f t="shared" ref="AS131:AS132" si="23">AL131-AC131</f>
        <v>-1.0000000000000286E-4</v>
      </c>
      <c r="AT131" s="6" t="e">
        <f t="shared" ref="AT131:AT132" si="24">AM131-AD131</f>
        <v>#VALUE!</v>
      </c>
      <c r="AU131" s="6" t="e">
        <f t="shared" ref="AU131:AU132" si="25">AN131-AE131</f>
        <v>#VALUE!</v>
      </c>
      <c r="AV131" s="6" t="e">
        <f t="shared" ref="AV131:AW132" si="26">AO131-AF131</f>
        <v>#VALUE!</v>
      </c>
      <c r="AW131" s="6" t="e">
        <f t="shared" si="26"/>
        <v>#VALUE!</v>
      </c>
      <c r="AX131" s="6" t="str">
        <f>VLOOKUP($A131,Replications!$A:$KK,MATCH(LEFT(AX$1,FIND(" ",AX$1)-1),Replications!$1:$1,0),FALSE)</f>
        <v>NA</v>
      </c>
      <c r="AY131" s="6" t="e">
        <f>VLOOKUP($A131,'New Manager'!$A:$Y,MATCH(Funds!AY$1,'New Manager'!$1:$1,0),FALSE)</f>
        <v>#N/A</v>
      </c>
      <c r="AZ131" s="6" t="e">
        <f t="shared" ref="AZ131:AZ132" si="27">AY131-AX131</f>
        <v>#N/A</v>
      </c>
      <c r="BA131" s="6" t="e">
        <f>VLOOKUP($A131,'[1]Formated Data'!$A:$ZZ,MATCH(BA$1,'[1]Formated Data'!$1:$1,0),FALSE)</f>
        <v>#N/A</v>
      </c>
      <c r="BB131" s="6" t="e">
        <f>VLOOKUP($A131,'[1]Formated Data'!$A:$ZZ,MATCH(BB$1,'[1]Formated Data'!$1:$1,0),FALSE)</f>
        <v>#N/A</v>
      </c>
      <c r="BC131" s="6" t="e">
        <f>VLOOKUP($A131,'[1]Formated Data'!$A:$ZZ,MATCH(BC$1,'[1]Formated Data'!$1:$1,0),FALSE)</f>
        <v>#N/A</v>
      </c>
      <c r="BD131" s="6" t="e">
        <f>VLOOKUP($A131,'[1]Formated Data'!$A:$ZZ,MATCH(BD$1,'[1]Formated Data'!$1:$1,0),FALSE)</f>
        <v>#N/A</v>
      </c>
      <c r="BE131" s="6" t="e">
        <f>VLOOKUP($A131,'[1]Formated Data'!$A:$ZZ,MATCH(BE$1,'[1]Formated Data'!$1:$1,0),FALSE)</f>
        <v>#N/A</v>
      </c>
      <c r="BF131" s="6" t="e">
        <f>VLOOKUP($A131,'[1]Formated Data'!$A:$ZZ,MATCH(BF$1,'[1]Formated Data'!$1:$1,0),FALSE)</f>
        <v>#N/A</v>
      </c>
      <c r="BG131" s="6" t="e">
        <f>VLOOKUP($A131,'[1]Formated Data'!$A:$ZZ,MATCH(BG$1,'[1]Formated Data'!$1:$1,0),FALSE)</f>
        <v>#N/A</v>
      </c>
      <c r="BH131" s="6" t="e">
        <f>VLOOKUP($A131,'[1]Formated Data'!$A:$ZZ,MATCH(BH$1,'[1]Formated Data'!$1:$1,0),FALSE)</f>
        <v>#N/A</v>
      </c>
      <c r="BI131" s="6" t="e">
        <f>VLOOKUP($A131,'[1]Formated Data'!$A:$ZZ,MATCH(BI$1,'[1]Formated Data'!$1:$1,0),FALSE)</f>
        <v>#N/A</v>
      </c>
      <c r="BJ131" s="6" t="e">
        <f>VLOOKUP($A131,'[1]Formated Data'!$A:$ZZ,MATCH(BJ$1,'[1]Formated Data'!$1:$1,0),FALSE)</f>
        <v>#N/A</v>
      </c>
      <c r="BK131" s="6" t="e">
        <f>VLOOKUP($A131,'[1]Formated Data'!$A:$ZZ,MATCH(BK$1,'[1]Formated Data'!$1:$1,0),FALSE)</f>
        <v>#N/A</v>
      </c>
      <c r="BL131" s="6" t="e">
        <f>VLOOKUP($A131,'[1]Formated Data'!$A:$ZZ,MATCH(BL$1,'[1]Formated Data'!$1:$1,0),FALSE)</f>
        <v>#N/A</v>
      </c>
      <c r="BM131" s="6" t="e">
        <f>VLOOKUP($A131,'[1]Formated Data'!$A:$ZZ,MATCH(BM$1,'[1]Formated Data'!$1:$1,0),FALSE)</f>
        <v>#N/A</v>
      </c>
      <c r="BN131" s="6" t="e">
        <f>VLOOKUP($A131,'[1]Formated Data'!$A:$ZZ,MATCH(BN$1,'[1]Formated Data'!$1:$1,0),FALSE)</f>
        <v>#N/A</v>
      </c>
      <c r="BO131" s="6" t="e">
        <f>VLOOKUP($A131,'[1]Formated Data'!$A:$ZZ,MATCH(BO$1,'[1]Formated Data'!$1:$1,0),FALSE)</f>
        <v>#N/A</v>
      </c>
      <c r="BP131" s="6" t="e">
        <f>VLOOKUP($A131,'[1]Formated Data'!$A:$ZZ,MATCH(BP$1,'[1]Formated Data'!$1:$1,0),FALSE)</f>
        <v>#N/A</v>
      </c>
      <c r="BQ131" s="6" t="e">
        <f>VLOOKUP($A131,'[1]Formated Data'!$A:$ZZ,MATCH(BQ$1,'[1]Formated Data'!$1:$1,0),FALSE)</f>
        <v>#N/A</v>
      </c>
      <c r="BR131" s="6" t="e">
        <f>VLOOKUP($A131,'[1]Formated Data'!$A:$ZZ,MATCH(BR$1,'[1]Formated Data'!$1:$1,0),FALSE)</f>
        <v>#N/A</v>
      </c>
      <c r="BS131" s="6" t="e">
        <f>VLOOKUP($A131,'[1]Formated Data'!$A:$ZZ,MATCH(BS$1,'[1]Formated Data'!$1:$1,0),FALSE)</f>
        <v>#N/A</v>
      </c>
      <c r="BT131" s="6" t="e">
        <f>VLOOKUP($A131,'[1]Formated Data'!$A:$ZZ,MATCH(BT$1,'[1]Formated Data'!$1:$1,0),FALSE)</f>
        <v>#N/A</v>
      </c>
      <c r="BU131" s="6" t="e">
        <f>VLOOKUP($A131,'[1]Formated Data'!$A:$ZZ,MATCH(BU$1,'[1]Formated Data'!$1:$1,0),FALSE)</f>
        <v>#N/A</v>
      </c>
      <c r="BV131" s="6" t="e">
        <f>VLOOKUP($A131,'[1]Formated Data'!$A:$ZZ,MATCH(BV$1,'[1]Formated Data'!$1:$1,0),FALSE)</f>
        <v>#N/A</v>
      </c>
      <c r="BW131" s="6" t="e">
        <f>VLOOKUP($A131,'New Manager'!$A:$B,MATCH(Funds!BW$1,'New Manager'!$1:$1,0),FALSE)</f>
        <v>#N/A</v>
      </c>
      <c r="BX131" s="6" t="e">
        <f t="shared" ref="BX131:BX132" si="28">AVERAGE(AE131,AF131,AF131,AG131)</f>
        <v>#DIV/0!</v>
      </c>
      <c r="BY131" s="6">
        <f t="shared" ref="BY131:BY132" si="29">AVERAGE(AN131,AO131,AO131,AP131)</f>
        <v>3.2036500000000002E-2</v>
      </c>
      <c r="BZ131" s="6" t="e">
        <f>VLOOKUP($A131,Strategy3!$A:$Z,MATCH(Funds!BZ$1,Strategy3!$1:$1,0),FALSE)</f>
        <v>#N/A</v>
      </c>
    </row>
    <row r="132" spans="1:78" x14ac:dyDescent="0.25">
      <c r="A132" s="4">
        <f t="shared" ref="A132" si="30">EOMONTH(A131,-1)</f>
        <v>37711</v>
      </c>
      <c r="Y132" s="6">
        <f>VLOOKUP(A132,[2]Returns!$A:$B,2,FALSE)</f>
        <v>-4.8999999999999998E-3</v>
      </c>
      <c r="Z132" s="6">
        <f>VLOOKUP($A132,[2]Returns!$A:$J,9,FALSE)/100</f>
        <v>1.1999999999999999E-3</v>
      </c>
      <c r="AA132" s="6">
        <f>VLOOKUP($A132,Replications!$A:$K,MATCH(LEFT(AA$1,FIND(" ",AA$1)-1),Replications!$1:$1,0),FALSE)</f>
        <v>2.63E-2</v>
      </c>
      <c r="AB132" s="6" t="str">
        <f>VLOOKUP($A132,Replications!$A:$K,MATCH(LEFT(AB$1,FIND(" ",AB$1)-1),Replications!$1:$1,0),FALSE)</f>
        <v/>
      </c>
      <c r="AC132" s="6">
        <f>VLOOKUP($A132,Replications!$A:$K,MATCH(LEFT(AC$1,FIND(" ",AC$1)-1),Replications!$1:$1,0),FALSE)</f>
        <v>-3.7100000000000001E-2</v>
      </c>
      <c r="AD132" s="6" t="str">
        <f>VLOOKUP($A132,Replications!$A:$K,MATCH(LEFT(AD$1,FIND(" ",AD$1)-1),Replications!$1:$1,0),FALSE)</f>
        <v/>
      </c>
      <c r="AE132" s="6" t="str">
        <f>VLOOKUP($A132,Replications!$A:$K,MATCH(LEFT(AE$1,FIND(" ",AE$1)-1),Replications!$1:$1,0),FALSE)</f>
        <v/>
      </c>
      <c r="AF132" s="6" t="str">
        <f>VLOOKUP($A132,Replications!$A:$K,MATCH(LEFT(AF$1,FIND(" ",AF$1)-1),Replications!$1:$1,0),FALSE)</f>
        <v/>
      </c>
      <c r="AG132" s="6" t="str">
        <f>VLOOKUP($A132,Replications!$A:$K,MATCH(LEFT(AG$1,FIND(" ",AG$1)-1),Replications!$1:$1,0),FALSE)</f>
        <v/>
      </c>
      <c r="AH132" s="6">
        <f>VLOOKUP($A132,Replications!$A:$K,MATCH(Funds!AH$1,Replications!$1:$1,0),FALSE)</f>
        <v>0.01</v>
      </c>
      <c r="AI132" s="6">
        <f>VLOOKUP($A132,Replications!$A:$K,MATCH(LEFT(AI$1,FIND(" ",AI$1)-1),Replications!$1:$1,0),FALSE)</f>
        <v>-5.4000000000000003E-3</v>
      </c>
      <c r="AJ132" s="6">
        <f>VLOOKUP($A132,'Activist Funds'!$A:$Z,MATCH(LEFT(AJ$1,FIND(" ",AJ$1)-1),'Activist Funds'!$1:$1,0),FALSE)</f>
        <v>2.280000038445E-2</v>
      </c>
      <c r="AK132" s="6">
        <f>VLOOKUP($A132,'Activist Funds'!$A:$Z,MATCH(LEFT(AK$1,FIND(" ",AK$1)-1),'Activist Funds'!$1:$1,0),FALSE)</f>
        <v>0</v>
      </c>
      <c r="AL132" s="6">
        <f>VLOOKUP($A132,'Activist Funds'!$A:$Z,MATCH(LEFT(AL$1,FIND(" ",AL$1)-1),'Activist Funds'!$1:$1,0),FALSE)</f>
        <v>-2.6800000000000001E-2</v>
      </c>
      <c r="AM132" s="6">
        <f>VLOOKUP($A132,'Activist Funds'!$A:$Z,MATCH(LEFT(AM$1,FIND(" ",AM$1)-1),'Activist Funds'!$1:$1,0),FALSE)</f>
        <v>0</v>
      </c>
      <c r="AN132" s="6">
        <f>VLOOKUP($A132,'Activist Funds'!$A:$Z,MATCH(LEFT(AN$1,FIND(" ",AN$1)-1),'Activist Funds'!$1:$1,0),FALSE)</f>
        <v>0</v>
      </c>
      <c r="AO132" s="6">
        <f>VLOOKUP($A132,'Activist Funds'!$A:$Z,MATCH(LEFT(AO$1,FIND(" ",AO$1)-1),'Activist Funds'!$1:$1,0),FALSE)</f>
        <v>2.8160999999999999E-2</v>
      </c>
      <c r="AP132" s="6">
        <f>VLOOKUP($A132,'Activist Funds'!$A:$Z,MATCH(LEFT(AP$1,FIND(" ",AP$1)-1),'Activist Funds'!$1:$1,0),FALSE)</f>
        <v>0</v>
      </c>
      <c r="AQ132" s="6">
        <f t="shared" si="21"/>
        <v>-3.49999961555E-3</v>
      </c>
      <c r="AR132" s="6" t="e">
        <f t="shared" si="22"/>
        <v>#VALUE!</v>
      </c>
      <c r="AS132" s="6">
        <f t="shared" si="23"/>
        <v>1.03E-2</v>
      </c>
      <c r="AT132" s="6" t="e">
        <f t="shared" si="24"/>
        <v>#VALUE!</v>
      </c>
      <c r="AU132" s="6" t="e">
        <f t="shared" si="25"/>
        <v>#VALUE!</v>
      </c>
      <c r="AV132" s="6" t="e">
        <f t="shared" si="26"/>
        <v>#VALUE!</v>
      </c>
      <c r="AW132" s="6" t="e">
        <f t="shared" si="26"/>
        <v>#VALUE!</v>
      </c>
      <c r="AX132" s="6" t="str">
        <f>VLOOKUP($A132,Replications!$A:$KK,MATCH(LEFT(AX$1,FIND(" ",AX$1)-1),Replications!$1:$1,0),FALSE)</f>
        <v>NA</v>
      </c>
      <c r="AY132" s="6" t="e">
        <f>VLOOKUP($A132,'New Manager'!$A:$Y,MATCH(Funds!AY$1,'New Manager'!$1:$1,0),FALSE)</f>
        <v>#N/A</v>
      </c>
      <c r="AZ132" s="6" t="e">
        <f t="shared" si="27"/>
        <v>#N/A</v>
      </c>
      <c r="BA132" s="6" t="e">
        <f>VLOOKUP($A132,'[1]Formated Data'!$A:$ZZ,MATCH(BA$1,'[1]Formated Data'!$1:$1,0),FALSE)</f>
        <v>#N/A</v>
      </c>
      <c r="BB132" s="6" t="e">
        <f>VLOOKUP($A132,'[1]Formated Data'!$A:$ZZ,MATCH(BB$1,'[1]Formated Data'!$1:$1,0),FALSE)</f>
        <v>#N/A</v>
      </c>
      <c r="BC132" s="6" t="e">
        <f>VLOOKUP($A132,'[1]Formated Data'!$A:$ZZ,MATCH(BC$1,'[1]Formated Data'!$1:$1,0),FALSE)</f>
        <v>#N/A</v>
      </c>
      <c r="BD132" s="6" t="e">
        <f>VLOOKUP($A132,'[1]Formated Data'!$A:$ZZ,MATCH(BD$1,'[1]Formated Data'!$1:$1,0),FALSE)</f>
        <v>#N/A</v>
      </c>
      <c r="BE132" s="6" t="e">
        <f>VLOOKUP($A132,'[1]Formated Data'!$A:$ZZ,MATCH(BE$1,'[1]Formated Data'!$1:$1,0),FALSE)</f>
        <v>#N/A</v>
      </c>
      <c r="BF132" s="6" t="e">
        <f>VLOOKUP($A132,'[1]Formated Data'!$A:$ZZ,MATCH(BF$1,'[1]Formated Data'!$1:$1,0),FALSE)</f>
        <v>#N/A</v>
      </c>
      <c r="BG132" s="6" t="e">
        <f>VLOOKUP($A132,'[1]Formated Data'!$A:$ZZ,MATCH(BG$1,'[1]Formated Data'!$1:$1,0),FALSE)</f>
        <v>#N/A</v>
      </c>
      <c r="BH132" s="6" t="e">
        <f>VLOOKUP($A132,'[1]Formated Data'!$A:$ZZ,MATCH(BH$1,'[1]Formated Data'!$1:$1,0),FALSE)</f>
        <v>#N/A</v>
      </c>
      <c r="BI132" s="6" t="e">
        <f>VLOOKUP($A132,'[1]Formated Data'!$A:$ZZ,MATCH(BI$1,'[1]Formated Data'!$1:$1,0),FALSE)</f>
        <v>#N/A</v>
      </c>
      <c r="BJ132" s="6" t="e">
        <f>VLOOKUP($A132,'[1]Formated Data'!$A:$ZZ,MATCH(BJ$1,'[1]Formated Data'!$1:$1,0),FALSE)</f>
        <v>#N/A</v>
      </c>
      <c r="BK132" s="6" t="e">
        <f>VLOOKUP($A132,'[1]Formated Data'!$A:$ZZ,MATCH(BK$1,'[1]Formated Data'!$1:$1,0),FALSE)</f>
        <v>#N/A</v>
      </c>
      <c r="BL132" s="6" t="e">
        <f>VLOOKUP($A132,'[1]Formated Data'!$A:$ZZ,MATCH(BL$1,'[1]Formated Data'!$1:$1,0),FALSE)</f>
        <v>#N/A</v>
      </c>
      <c r="BM132" s="6" t="e">
        <f>VLOOKUP($A132,'[1]Formated Data'!$A:$ZZ,MATCH(BM$1,'[1]Formated Data'!$1:$1,0),FALSE)</f>
        <v>#N/A</v>
      </c>
      <c r="BN132" s="6" t="e">
        <f>VLOOKUP($A132,'[1]Formated Data'!$A:$ZZ,MATCH(BN$1,'[1]Formated Data'!$1:$1,0),FALSE)</f>
        <v>#N/A</v>
      </c>
      <c r="BO132" s="6" t="e">
        <f>VLOOKUP($A132,'[1]Formated Data'!$A:$ZZ,MATCH(BO$1,'[1]Formated Data'!$1:$1,0),FALSE)</f>
        <v>#N/A</v>
      </c>
      <c r="BP132" s="6" t="e">
        <f>VLOOKUP($A132,'[1]Formated Data'!$A:$ZZ,MATCH(BP$1,'[1]Formated Data'!$1:$1,0),FALSE)</f>
        <v>#N/A</v>
      </c>
      <c r="BQ132" s="6" t="e">
        <f>VLOOKUP($A132,'[1]Formated Data'!$A:$ZZ,MATCH(BQ$1,'[1]Formated Data'!$1:$1,0),FALSE)</f>
        <v>#N/A</v>
      </c>
      <c r="BR132" s="6" t="e">
        <f>VLOOKUP($A132,'[1]Formated Data'!$A:$ZZ,MATCH(BR$1,'[1]Formated Data'!$1:$1,0),FALSE)</f>
        <v>#N/A</v>
      </c>
      <c r="BS132" s="6" t="e">
        <f>VLOOKUP($A132,'[1]Formated Data'!$A:$ZZ,MATCH(BS$1,'[1]Formated Data'!$1:$1,0),FALSE)</f>
        <v>#N/A</v>
      </c>
      <c r="BT132" s="6" t="e">
        <f>VLOOKUP($A132,'[1]Formated Data'!$A:$ZZ,MATCH(BT$1,'[1]Formated Data'!$1:$1,0),FALSE)</f>
        <v>#N/A</v>
      </c>
      <c r="BU132" s="6" t="e">
        <f>VLOOKUP($A132,'[1]Formated Data'!$A:$ZZ,MATCH(BU$1,'[1]Formated Data'!$1:$1,0),FALSE)</f>
        <v>#N/A</v>
      </c>
      <c r="BV132" s="6" t="e">
        <f>VLOOKUP($A132,'[1]Formated Data'!$A:$ZZ,MATCH(BV$1,'[1]Formated Data'!$1:$1,0),FALSE)</f>
        <v>#N/A</v>
      </c>
      <c r="BW132" s="6" t="e">
        <f>VLOOKUP($A132,'New Manager'!$A:$B,MATCH(Funds!BW$1,'New Manager'!$1:$1,0),FALSE)</f>
        <v>#N/A</v>
      </c>
      <c r="BX132" s="6" t="e">
        <f t="shared" si="28"/>
        <v>#DIV/0!</v>
      </c>
      <c r="BY132" s="6">
        <f t="shared" si="29"/>
        <v>1.4080499999999999E-2</v>
      </c>
      <c r="BZ132" s="6" t="e">
        <f>VLOOKUP($A132,Strategy3!$A:$Z,MATCH(Funds!BZ$1,Strategy3!$1:$1,0),FALSE)</f>
        <v>#N/A</v>
      </c>
    </row>
  </sheetData>
  <sortState ref="A2:X65">
    <sortCondition descending="1" ref="A1"/>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196"/>
  <sheetViews>
    <sheetView zoomScale="80" zoomScaleNormal="80" workbookViewId="0">
      <selection activeCell="A53" sqref="A53"/>
    </sheetView>
  </sheetViews>
  <sheetFormatPr defaultRowHeight="15" x14ac:dyDescent="0.25"/>
  <cols>
    <col min="1" max="1" width="12.28515625" customWidth="1"/>
    <col min="2" max="2" width="11" bestFit="1" customWidth="1"/>
    <col min="17" max="17" width="11" bestFit="1" customWidth="1"/>
  </cols>
  <sheetData>
    <row r="1" spans="1:18" x14ac:dyDescent="0.25">
      <c r="A1" s="30">
        <v>12</v>
      </c>
      <c r="B1" s="34">
        <v>100</v>
      </c>
      <c r="C1" s="35" t="e">
        <f>AVERAGE(C3:C108)*$A$1</f>
        <v>#N/A</v>
      </c>
      <c r="D1" s="36"/>
      <c r="E1" s="36"/>
      <c r="F1" s="37">
        <f>Analysis!Z30/A1</f>
        <v>0</v>
      </c>
      <c r="G1" s="38"/>
      <c r="H1" s="30"/>
      <c r="I1" s="36"/>
      <c r="J1" s="30"/>
      <c r="K1" s="30"/>
      <c r="L1" s="30"/>
      <c r="M1" s="30"/>
      <c r="N1" s="38">
        <f>Analysis!Z31</f>
        <v>0</v>
      </c>
      <c r="O1" s="30"/>
      <c r="P1" s="35" t="e">
        <f>AVERAGE(P3:P108)*$A$1</f>
        <v>#N/A</v>
      </c>
      <c r="Q1" s="35"/>
      <c r="R1" s="30"/>
    </row>
    <row r="2" spans="1:18" ht="60" x14ac:dyDescent="0.25">
      <c r="A2" s="39" t="s">
        <v>65</v>
      </c>
      <c r="B2" s="40" t="s">
        <v>100</v>
      </c>
      <c r="C2" s="41" t="s">
        <v>101</v>
      </c>
      <c r="D2" s="42" t="s">
        <v>102</v>
      </c>
      <c r="E2" s="42" t="s">
        <v>103</v>
      </c>
      <c r="F2" s="39" t="s">
        <v>104</v>
      </c>
      <c r="G2" s="43"/>
      <c r="H2" s="39" t="s">
        <v>105</v>
      </c>
      <c r="I2" s="42"/>
      <c r="J2" s="39" t="s">
        <v>106</v>
      </c>
      <c r="K2" s="39" t="s">
        <v>107</v>
      </c>
      <c r="L2" s="39" t="s">
        <v>108</v>
      </c>
      <c r="M2" s="39" t="s">
        <v>109</v>
      </c>
      <c r="N2" s="39" t="s">
        <v>110</v>
      </c>
      <c r="O2" s="39" t="s">
        <v>111</v>
      </c>
      <c r="P2" s="41"/>
      <c r="Q2" s="39" t="s">
        <v>112</v>
      </c>
      <c r="R2" s="39" t="s">
        <v>113</v>
      </c>
    </row>
    <row r="3" spans="1:18" x14ac:dyDescent="0.25">
      <c r="A3" s="8">
        <f>Analysis!B33</f>
        <v>39478</v>
      </c>
      <c r="B3" s="44">
        <f>B1</f>
        <v>100</v>
      </c>
      <c r="C3" s="12">
        <f t="shared" ref="C3:C34" si="0">E3/B3</f>
        <v>-5.5817499999999992E-2</v>
      </c>
      <c r="D3" s="2">
        <f>(1+C3)*100%</f>
        <v>0.94418250000000004</v>
      </c>
      <c r="E3" s="45">
        <f t="shared" ref="E3:E34" si="1">F3+H3</f>
        <v>-5.5817499999999995</v>
      </c>
      <c r="F3" s="44">
        <f t="shared" ref="F3:F34" si="2">$F$1*B3</f>
        <v>0</v>
      </c>
      <c r="G3" s="32">
        <f t="shared" ref="G3:G34" si="3">F3/B3</f>
        <v>0</v>
      </c>
      <c r="H3" s="46">
        <f t="shared" ref="H3:H34" si="4">J3-B3</f>
        <v>-5.5817499999999995</v>
      </c>
      <c r="I3" s="2">
        <f t="shared" ref="I3:I34" si="5">H3/B3</f>
        <v>-5.5817499999999992E-2</v>
      </c>
      <c r="J3" s="47">
        <f t="shared" ref="J3:J34" si="6">IF(L3,(Q3-$N$1*K3)/(1-$N$1),Q3)</f>
        <v>94.41825</v>
      </c>
      <c r="K3" s="48">
        <v>100</v>
      </c>
      <c r="L3" s="49" t="b">
        <f t="shared" ref="L3:L34" si="7">Q3&gt;K3</f>
        <v>0</v>
      </c>
      <c r="M3" s="45">
        <f t="shared" ref="M3:M34" si="8">MAX(J3-K3,0)</f>
        <v>0</v>
      </c>
      <c r="N3" s="45">
        <f t="shared" ref="N3:N34" si="9">$N$1*M3</f>
        <v>0</v>
      </c>
      <c r="O3" s="48">
        <f t="shared" ref="O3:O34" si="10">B3*P3</f>
        <v>-5.5817499999999995</v>
      </c>
      <c r="P3" s="50">
        <f>VLOOKUP(A3,Analysis!$X:$Y,2,FALSE)</f>
        <v>-5.5817499999999999E-2</v>
      </c>
      <c r="Q3" s="51">
        <f t="shared" ref="Q3:Q34" si="11">O3+B3</f>
        <v>94.41825</v>
      </c>
      <c r="R3" s="12" t="b">
        <f t="shared" ref="R3:R34" si="12">ROUND(Q3-(J3-IF(J3&gt;K3,(J3-K3)*$N$1,0)),10)=0</f>
        <v>1</v>
      </c>
    </row>
    <row r="4" spans="1:18" x14ac:dyDescent="0.25">
      <c r="A4" s="8">
        <f>Analysis!B34</f>
        <v>39507</v>
      </c>
      <c r="B4" s="44">
        <f t="shared" ref="B4:B35" si="13">Q3</f>
        <v>94.41825</v>
      </c>
      <c r="C4" s="12">
        <f t="shared" si="0"/>
        <v>8.311999999999993E-3</v>
      </c>
      <c r="D4" s="2">
        <f t="shared" ref="D4:D35" si="14">(1+C4)*D3</f>
        <v>0.95203054494000017</v>
      </c>
      <c r="E4" s="45">
        <f t="shared" si="1"/>
        <v>0.78480449399999941</v>
      </c>
      <c r="F4" s="44">
        <f t="shared" si="2"/>
        <v>0</v>
      </c>
      <c r="G4" s="32">
        <f t="shared" si="3"/>
        <v>0</v>
      </c>
      <c r="H4" s="46">
        <f t="shared" si="4"/>
        <v>0.78480449399999941</v>
      </c>
      <c r="I4" s="2">
        <f t="shared" si="5"/>
        <v>8.311999999999993E-3</v>
      </c>
      <c r="J4" s="47">
        <f t="shared" si="6"/>
        <v>95.203054494</v>
      </c>
      <c r="K4" s="45">
        <f>MAX(J3:$J$3)</f>
        <v>94.41825</v>
      </c>
      <c r="L4" s="49" t="b">
        <f t="shared" si="7"/>
        <v>1</v>
      </c>
      <c r="M4" s="45">
        <f t="shared" si="8"/>
        <v>0.78480449399999941</v>
      </c>
      <c r="N4" s="45">
        <f t="shared" si="9"/>
        <v>0</v>
      </c>
      <c r="O4" s="48">
        <f t="shared" si="10"/>
        <v>0.78480449399999996</v>
      </c>
      <c r="P4" s="50">
        <f>VLOOKUP(A4,Analysis!$X:$Y,2,FALSE)</f>
        <v>8.3119999999999999E-3</v>
      </c>
      <c r="Q4" s="51">
        <f t="shared" si="11"/>
        <v>95.203054494</v>
      </c>
      <c r="R4" s="12" t="b">
        <f t="shared" si="12"/>
        <v>1</v>
      </c>
    </row>
    <row r="5" spans="1:18" x14ac:dyDescent="0.25">
      <c r="A5" s="8">
        <f>Analysis!B35</f>
        <v>39538</v>
      </c>
      <c r="B5" s="44">
        <f t="shared" si="13"/>
        <v>95.203054494</v>
      </c>
      <c r="C5" s="12">
        <f t="shared" si="0"/>
        <v>9.4855000000000494E-3</v>
      </c>
      <c r="D5" s="2">
        <f t="shared" si="14"/>
        <v>0.96106103067402859</v>
      </c>
      <c r="E5" s="45">
        <f t="shared" si="1"/>
        <v>0.90304857340284173</v>
      </c>
      <c r="F5" s="44">
        <f t="shared" si="2"/>
        <v>0</v>
      </c>
      <c r="G5" s="32">
        <f t="shared" si="3"/>
        <v>0</v>
      </c>
      <c r="H5" s="46">
        <f t="shared" si="4"/>
        <v>0.90304857340284173</v>
      </c>
      <c r="I5" s="2">
        <f t="shared" si="5"/>
        <v>9.4855000000000494E-3</v>
      </c>
      <c r="J5" s="47">
        <f t="shared" si="6"/>
        <v>96.106103067402842</v>
      </c>
      <c r="K5" s="45">
        <f>MAX(J$3:$J4)</f>
        <v>95.203054494</v>
      </c>
      <c r="L5" s="49" t="b">
        <f t="shared" si="7"/>
        <v>1</v>
      </c>
      <c r="M5" s="45">
        <f t="shared" si="8"/>
        <v>0.90304857340284173</v>
      </c>
      <c r="N5" s="45">
        <f t="shared" si="9"/>
        <v>0</v>
      </c>
      <c r="O5" s="48">
        <f t="shared" si="10"/>
        <v>0.90304857340283706</v>
      </c>
      <c r="P5" s="50">
        <f>VLOOKUP(A5,Analysis!$X:$Y,2,FALSE)</f>
        <v>9.4855000000000009E-3</v>
      </c>
      <c r="Q5" s="51">
        <f t="shared" si="11"/>
        <v>96.106103067402842</v>
      </c>
      <c r="R5" s="12" t="b">
        <f t="shared" si="12"/>
        <v>1</v>
      </c>
    </row>
    <row r="6" spans="1:18" x14ac:dyDescent="0.25">
      <c r="A6" s="8">
        <f>Analysis!B36</f>
        <v>39568</v>
      </c>
      <c r="B6" s="44">
        <f t="shared" si="13"/>
        <v>96.106103067402842</v>
      </c>
      <c r="C6" s="12">
        <f t="shared" si="0"/>
        <v>3.7537499999999953E-2</v>
      </c>
      <c r="D6" s="2">
        <f t="shared" si="14"/>
        <v>0.99713685911295491</v>
      </c>
      <c r="E6" s="45">
        <f t="shared" si="1"/>
        <v>3.6075828438926294</v>
      </c>
      <c r="F6" s="44">
        <f t="shared" si="2"/>
        <v>0</v>
      </c>
      <c r="G6" s="32">
        <f t="shared" si="3"/>
        <v>0</v>
      </c>
      <c r="H6" s="46">
        <f t="shared" si="4"/>
        <v>3.6075828438926294</v>
      </c>
      <c r="I6" s="2">
        <f t="shared" si="5"/>
        <v>3.7537499999999953E-2</v>
      </c>
      <c r="J6" s="47">
        <f t="shared" si="6"/>
        <v>99.713685911295471</v>
      </c>
      <c r="K6" s="45">
        <f>MAX(J$3:$J5)</f>
        <v>96.106103067402842</v>
      </c>
      <c r="L6" s="49" t="b">
        <f t="shared" si="7"/>
        <v>1</v>
      </c>
      <c r="M6" s="45">
        <f t="shared" si="8"/>
        <v>3.6075828438926294</v>
      </c>
      <c r="N6" s="45">
        <f t="shared" si="9"/>
        <v>0</v>
      </c>
      <c r="O6" s="48">
        <f t="shared" si="10"/>
        <v>3.6075828438926343</v>
      </c>
      <c r="P6" s="50">
        <f>VLOOKUP(A6,Analysis!$X:$Y,2,FALSE)</f>
        <v>3.7537500000000001E-2</v>
      </c>
      <c r="Q6" s="51">
        <f t="shared" si="11"/>
        <v>99.713685911295471</v>
      </c>
      <c r="R6" s="12" t="b">
        <f t="shared" si="12"/>
        <v>1</v>
      </c>
    </row>
    <row r="7" spans="1:18" x14ac:dyDescent="0.25">
      <c r="A7" s="8">
        <f>Analysis!B37</f>
        <v>39599</v>
      </c>
      <c r="B7" s="44">
        <f t="shared" si="13"/>
        <v>99.713685911295471</v>
      </c>
      <c r="C7" s="12">
        <f t="shared" si="0"/>
        <v>2.0600999999999994E-2</v>
      </c>
      <c r="D7" s="2">
        <f t="shared" si="14"/>
        <v>1.017678875547541</v>
      </c>
      <c r="E7" s="45">
        <f t="shared" si="1"/>
        <v>2.0542016434585975</v>
      </c>
      <c r="F7" s="44">
        <f t="shared" si="2"/>
        <v>0</v>
      </c>
      <c r="G7" s="32">
        <f t="shared" si="3"/>
        <v>0</v>
      </c>
      <c r="H7" s="46">
        <f t="shared" si="4"/>
        <v>2.0542016434585975</v>
      </c>
      <c r="I7" s="2">
        <f t="shared" si="5"/>
        <v>2.0600999999999994E-2</v>
      </c>
      <c r="J7" s="47">
        <f t="shared" si="6"/>
        <v>101.76788755475407</v>
      </c>
      <c r="K7" s="45">
        <f>MAX(J$3:$J6)</f>
        <v>99.713685911295471</v>
      </c>
      <c r="L7" s="49" t="b">
        <f t="shared" si="7"/>
        <v>1</v>
      </c>
      <c r="M7" s="45">
        <f t="shared" si="8"/>
        <v>2.0542016434585975</v>
      </c>
      <c r="N7" s="45">
        <f t="shared" si="9"/>
        <v>0</v>
      </c>
      <c r="O7" s="48">
        <f t="shared" si="10"/>
        <v>2.0542016434585979</v>
      </c>
      <c r="P7" s="50">
        <f>VLOOKUP(A7,Analysis!$X:$Y,2,FALSE)</f>
        <v>2.0601000000000001E-2</v>
      </c>
      <c r="Q7" s="51">
        <f t="shared" si="11"/>
        <v>101.76788755475407</v>
      </c>
      <c r="R7" s="12" t="b">
        <f t="shared" si="12"/>
        <v>1</v>
      </c>
    </row>
    <row r="8" spans="1:18" x14ac:dyDescent="0.25">
      <c r="A8" s="8">
        <f>Analysis!B38</f>
        <v>39629</v>
      </c>
      <c r="B8" s="44">
        <f t="shared" si="13"/>
        <v>101.76788755475407</v>
      </c>
      <c r="C8" s="12">
        <f t="shared" si="0"/>
        <v>-6.7155000000000034E-2</v>
      </c>
      <c r="D8" s="2">
        <f t="shared" si="14"/>
        <v>0.94933665066014583</v>
      </c>
      <c r="E8" s="45">
        <f t="shared" si="1"/>
        <v>-6.8342224887395133</v>
      </c>
      <c r="F8" s="44">
        <f t="shared" si="2"/>
        <v>0</v>
      </c>
      <c r="G8" s="32">
        <f t="shared" si="3"/>
        <v>0</v>
      </c>
      <c r="H8" s="46">
        <f t="shared" si="4"/>
        <v>-6.8342224887395133</v>
      </c>
      <c r="I8" s="2">
        <f t="shared" si="5"/>
        <v>-6.7155000000000034E-2</v>
      </c>
      <c r="J8" s="47">
        <f t="shared" si="6"/>
        <v>94.933665066014555</v>
      </c>
      <c r="K8" s="45">
        <f>MAX(J$3:$J7)</f>
        <v>101.76788755475407</v>
      </c>
      <c r="L8" s="49" t="b">
        <f t="shared" si="7"/>
        <v>0</v>
      </c>
      <c r="M8" s="45">
        <f t="shared" si="8"/>
        <v>0</v>
      </c>
      <c r="N8" s="45">
        <f t="shared" si="9"/>
        <v>0</v>
      </c>
      <c r="O8" s="48">
        <f t="shared" si="10"/>
        <v>-6.8342224887395098</v>
      </c>
      <c r="P8" s="50">
        <f>VLOOKUP(A8,Analysis!$X:$Y,2,FALSE)</f>
        <v>-6.7155000000000006E-2</v>
      </c>
      <c r="Q8" s="51">
        <f t="shared" si="11"/>
        <v>94.933665066014555</v>
      </c>
      <c r="R8" s="12" t="b">
        <f t="shared" si="12"/>
        <v>1</v>
      </c>
    </row>
    <row r="9" spans="1:18" x14ac:dyDescent="0.25">
      <c r="A9" s="8">
        <f>Analysis!B39</f>
        <v>39660</v>
      </c>
      <c r="B9" s="44">
        <f t="shared" si="13"/>
        <v>94.933665066014555</v>
      </c>
      <c r="C9" s="12">
        <f t="shared" si="0"/>
        <v>1.9296499999999946E-2</v>
      </c>
      <c r="D9" s="2">
        <f t="shared" si="14"/>
        <v>0.96765552533960941</v>
      </c>
      <c r="E9" s="45">
        <f t="shared" si="1"/>
        <v>1.8318874679463448</v>
      </c>
      <c r="F9" s="44">
        <f t="shared" si="2"/>
        <v>0</v>
      </c>
      <c r="G9" s="32">
        <f t="shared" si="3"/>
        <v>0</v>
      </c>
      <c r="H9" s="46">
        <f t="shared" si="4"/>
        <v>1.8318874679463448</v>
      </c>
      <c r="I9" s="2">
        <f t="shared" si="5"/>
        <v>1.9296499999999946E-2</v>
      </c>
      <c r="J9" s="47">
        <f t="shared" si="6"/>
        <v>96.7655525339609</v>
      </c>
      <c r="K9" s="45">
        <f>MAX(J$3:$J8)</f>
        <v>101.76788755475407</v>
      </c>
      <c r="L9" s="49" t="b">
        <f t="shared" si="7"/>
        <v>0</v>
      </c>
      <c r="M9" s="45">
        <f t="shared" si="8"/>
        <v>0</v>
      </c>
      <c r="N9" s="45">
        <f t="shared" si="9"/>
        <v>0</v>
      </c>
      <c r="O9" s="48">
        <f t="shared" si="10"/>
        <v>1.8318874679463497</v>
      </c>
      <c r="P9" s="50">
        <f>VLOOKUP(A9,Analysis!$X:$Y,2,FALSE)</f>
        <v>1.9296499999999998E-2</v>
      </c>
      <c r="Q9" s="51">
        <f t="shared" si="11"/>
        <v>96.7655525339609</v>
      </c>
      <c r="R9" s="12" t="b">
        <f t="shared" si="12"/>
        <v>1</v>
      </c>
    </row>
    <row r="10" spans="1:18" x14ac:dyDescent="0.25">
      <c r="A10" s="8">
        <f>Analysis!B40</f>
        <v>39691</v>
      </c>
      <c r="B10" s="44">
        <f t="shared" si="13"/>
        <v>96.7655525339609</v>
      </c>
      <c r="C10" s="12">
        <f t="shared" si="0"/>
        <v>3.9906000000000059E-2</v>
      </c>
      <c r="D10" s="2">
        <f t="shared" si="14"/>
        <v>1.0062707867338119</v>
      </c>
      <c r="E10" s="45">
        <f t="shared" si="1"/>
        <v>3.8615261394202491</v>
      </c>
      <c r="F10" s="44">
        <f t="shared" si="2"/>
        <v>0</v>
      </c>
      <c r="G10" s="32">
        <f t="shared" si="3"/>
        <v>0</v>
      </c>
      <c r="H10" s="46">
        <f t="shared" si="4"/>
        <v>3.8615261394202491</v>
      </c>
      <c r="I10" s="2">
        <f t="shared" si="5"/>
        <v>3.9906000000000059E-2</v>
      </c>
      <c r="J10" s="47">
        <f t="shared" si="6"/>
        <v>100.62707867338115</v>
      </c>
      <c r="K10" s="45">
        <f>MAX(J$3:$J9)</f>
        <v>101.76788755475407</v>
      </c>
      <c r="L10" s="49" t="b">
        <f t="shared" si="7"/>
        <v>0</v>
      </c>
      <c r="M10" s="45">
        <f t="shared" si="8"/>
        <v>0</v>
      </c>
      <c r="N10" s="45">
        <f t="shared" si="9"/>
        <v>0</v>
      </c>
      <c r="O10" s="48">
        <f t="shared" si="10"/>
        <v>3.8615261394202443</v>
      </c>
      <c r="P10" s="50">
        <f>VLOOKUP(A10,Analysis!$X:$Y,2,FALSE)</f>
        <v>3.9906000000000004E-2</v>
      </c>
      <c r="Q10" s="51">
        <f t="shared" si="11"/>
        <v>100.62707867338115</v>
      </c>
      <c r="R10" s="12" t="b">
        <f t="shared" si="12"/>
        <v>1</v>
      </c>
    </row>
    <row r="11" spans="1:18" x14ac:dyDescent="0.25">
      <c r="A11" s="8">
        <f>Analysis!B41</f>
        <v>39721</v>
      </c>
      <c r="B11" s="44">
        <f t="shared" si="13"/>
        <v>100.62707867338115</v>
      </c>
      <c r="C11" s="12">
        <f t="shared" si="0"/>
        <v>-7.1821499999999996E-2</v>
      </c>
      <c r="D11" s="2">
        <f t="shared" si="14"/>
        <v>0.93399890942440944</v>
      </c>
      <c r="E11" s="45">
        <f t="shared" si="1"/>
        <v>-7.2271877309402441</v>
      </c>
      <c r="F11" s="44">
        <f t="shared" si="2"/>
        <v>0</v>
      </c>
      <c r="G11" s="32">
        <f t="shared" si="3"/>
        <v>0</v>
      </c>
      <c r="H11" s="46">
        <f t="shared" si="4"/>
        <v>-7.2271877309402441</v>
      </c>
      <c r="I11" s="2">
        <f t="shared" si="5"/>
        <v>-7.1821499999999996E-2</v>
      </c>
      <c r="J11" s="47">
        <f t="shared" si="6"/>
        <v>93.399890942440905</v>
      </c>
      <c r="K11" s="45">
        <f>MAX(J$3:$J10)</f>
        <v>101.76788755475407</v>
      </c>
      <c r="L11" s="49" t="b">
        <f t="shared" si="7"/>
        <v>0</v>
      </c>
      <c r="M11" s="45">
        <f t="shared" si="8"/>
        <v>0</v>
      </c>
      <c r="N11" s="45">
        <f t="shared" si="9"/>
        <v>0</v>
      </c>
      <c r="O11" s="48">
        <f t="shared" si="10"/>
        <v>-7.227187730940245</v>
      </c>
      <c r="P11" s="50">
        <f>VLOOKUP(A11,Analysis!$X:$Y,2,FALSE)</f>
        <v>-7.182150000000001E-2</v>
      </c>
      <c r="Q11" s="51">
        <f t="shared" si="11"/>
        <v>93.399890942440905</v>
      </c>
      <c r="R11" s="12" t="b">
        <f t="shared" si="12"/>
        <v>1</v>
      </c>
    </row>
    <row r="12" spans="1:18" x14ac:dyDescent="0.25">
      <c r="A12" s="8">
        <f>Analysis!B42</f>
        <v>39752</v>
      </c>
      <c r="B12" s="44">
        <f t="shared" si="13"/>
        <v>93.399890942440905</v>
      </c>
      <c r="C12" s="12">
        <f t="shared" si="0"/>
        <v>-0.12443050000000001</v>
      </c>
      <c r="D12" s="2">
        <f t="shared" si="14"/>
        <v>0.81778095812527551</v>
      </c>
      <c r="E12" s="45">
        <f t="shared" si="1"/>
        <v>-11.621795129913394</v>
      </c>
      <c r="F12" s="44">
        <f t="shared" si="2"/>
        <v>0</v>
      </c>
      <c r="G12" s="32">
        <f t="shared" si="3"/>
        <v>0</v>
      </c>
      <c r="H12" s="46">
        <f t="shared" si="4"/>
        <v>-11.621795129913394</v>
      </c>
      <c r="I12" s="2">
        <f t="shared" si="5"/>
        <v>-0.12443050000000001</v>
      </c>
      <c r="J12" s="47">
        <f t="shared" si="6"/>
        <v>81.778095812527511</v>
      </c>
      <c r="K12" s="45">
        <f>MAX(J$3:$J11)</f>
        <v>101.76788755475407</v>
      </c>
      <c r="L12" s="49" t="b">
        <f t="shared" si="7"/>
        <v>0</v>
      </c>
      <c r="M12" s="45">
        <f t="shared" si="8"/>
        <v>0</v>
      </c>
      <c r="N12" s="45">
        <f t="shared" si="9"/>
        <v>0</v>
      </c>
      <c r="O12" s="48">
        <f t="shared" si="10"/>
        <v>-11.621795129913393</v>
      </c>
      <c r="P12" s="50">
        <f>VLOOKUP(A12,Analysis!$X:$Y,2,FALSE)</f>
        <v>-0.1244305</v>
      </c>
      <c r="Q12" s="51">
        <f t="shared" si="11"/>
        <v>81.778095812527511</v>
      </c>
      <c r="R12" s="12" t="b">
        <f t="shared" si="12"/>
        <v>1</v>
      </c>
    </row>
    <row r="13" spans="1:18" x14ac:dyDescent="0.25">
      <c r="A13" s="8">
        <f>Analysis!B43</f>
        <v>39782</v>
      </c>
      <c r="B13" s="44">
        <f t="shared" si="13"/>
        <v>81.778095812527511</v>
      </c>
      <c r="C13" s="12">
        <f t="shared" si="0"/>
        <v>-7.372050000000005E-2</v>
      </c>
      <c r="D13" s="2">
        <f t="shared" si="14"/>
        <v>0.75749373700180112</v>
      </c>
      <c r="E13" s="45">
        <f t="shared" si="1"/>
        <v>-6.0287221123474382</v>
      </c>
      <c r="F13" s="44">
        <f t="shared" si="2"/>
        <v>0</v>
      </c>
      <c r="G13" s="32">
        <f t="shared" si="3"/>
        <v>0</v>
      </c>
      <c r="H13" s="46">
        <f t="shared" si="4"/>
        <v>-6.0287221123474382</v>
      </c>
      <c r="I13" s="2">
        <f t="shared" si="5"/>
        <v>-7.372050000000005E-2</v>
      </c>
      <c r="J13" s="47">
        <f t="shared" si="6"/>
        <v>75.749373700180072</v>
      </c>
      <c r="K13" s="45">
        <f>MAX(J$3:$J12)</f>
        <v>101.76788755475407</v>
      </c>
      <c r="L13" s="49" t="b">
        <f t="shared" si="7"/>
        <v>0</v>
      </c>
      <c r="M13" s="45">
        <f t="shared" si="8"/>
        <v>0</v>
      </c>
      <c r="N13" s="45">
        <f t="shared" si="9"/>
        <v>0</v>
      </c>
      <c r="O13" s="48">
        <f t="shared" si="10"/>
        <v>-6.0287221123474337</v>
      </c>
      <c r="P13" s="50">
        <f>VLOOKUP(A13,Analysis!$X:$Y,2,FALSE)</f>
        <v>-7.3720499999999994E-2</v>
      </c>
      <c r="Q13" s="51">
        <f t="shared" si="11"/>
        <v>75.749373700180072</v>
      </c>
      <c r="R13" s="12" t="b">
        <f t="shared" si="12"/>
        <v>1</v>
      </c>
    </row>
    <row r="14" spans="1:18" x14ac:dyDescent="0.25">
      <c r="A14" s="8">
        <f>Analysis!B44</f>
        <v>39813</v>
      </c>
      <c r="B14" s="44">
        <f t="shared" si="13"/>
        <v>75.749373700180072</v>
      </c>
      <c r="C14" s="12">
        <f t="shared" si="0"/>
        <v>8.5300000000000306E-3</v>
      </c>
      <c r="D14" s="2">
        <f t="shared" si="14"/>
        <v>0.76395515857842644</v>
      </c>
      <c r="E14" s="45">
        <f t="shared" si="1"/>
        <v>0.64614215766253835</v>
      </c>
      <c r="F14" s="44">
        <f t="shared" si="2"/>
        <v>0</v>
      </c>
      <c r="G14" s="32">
        <f t="shared" si="3"/>
        <v>0</v>
      </c>
      <c r="H14" s="46">
        <f t="shared" si="4"/>
        <v>0.64614215766253835</v>
      </c>
      <c r="I14" s="2">
        <f t="shared" si="5"/>
        <v>8.5300000000000306E-3</v>
      </c>
      <c r="J14" s="47">
        <f t="shared" si="6"/>
        <v>76.395515857842611</v>
      </c>
      <c r="K14" s="45">
        <f>MAX(J$3:$J13)</f>
        <v>101.76788755475407</v>
      </c>
      <c r="L14" s="49" t="b">
        <f t="shared" si="7"/>
        <v>0</v>
      </c>
      <c r="M14" s="45">
        <f t="shared" si="8"/>
        <v>0</v>
      </c>
      <c r="N14" s="45">
        <f t="shared" si="9"/>
        <v>0</v>
      </c>
      <c r="O14" s="48">
        <f t="shared" si="10"/>
        <v>0.64614215766253602</v>
      </c>
      <c r="P14" s="50">
        <f>VLOOKUP(A14,Analysis!$X:$Y,2,FALSE)</f>
        <v>8.5299999999999994E-3</v>
      </c>
      <c r="Q14" s="51">
        <f t="shared" si="11"/>
        <v>76.395515857842611</v>
      </c>
      <c r="R14" s="12" t="b">
        <f t="shared" si="12"/>
        <v>1</v>
      </c>
    </row>
    <row r="15" spans="1:18" x14ac:dyDescent="0.25">
      <c r="A15" s="8">
        <f>Analysis!B45</f>
        <v>39844</v>
      </c>
      <c r="B15" s="44">
        <f t="shared" si="13"/>
        <v>76.395515857842611</v>
      </c>
      <c r="C15" s="12">
        <f t="shared" si="0"/>
        <v>2.1323499999999999E-2</v>
      </c>
      <c r="D15" s="2">
        <f t="shared" si="14"/>
        <v>0.78024535640237358</v>
      </c>
      <c r="E15" s="45">
        <f t="shared" si="1"/>
        <v>1.6290197823947068</v>
      </c>
      <c r="F15" s="44">
        <f t="shared" si="2"/>
        <v>0</v>
      </c>
      <c r="G15" s="32">
        <f t="shared" si="3"/>
        <v>0</v>
      </c>
      <c r="H15" s="46">
        <f t="shared" si="4"/>
        <v>1.6290197823947068</v>
      </c>
      <c r="I15" s="2">
        <f t="shared" si="5"/>
        <v>2.1323499999999999E-2</v>
      </c>
      <c r="J15" s="47">
        <f t="shared" si="6"/>
        <v>78.024535640237318</v>
      </c>
      <c r="K15" s="45">
        <f>MAX(J$3:$J14)</f>
        <v>101.76788755475407</v>
      </c>
      <c r="L15" s="49" t="b">
        <f t="shared" si="7"/>
        <v>0</v>
      </c>
      <c r="M15" s="45">
        <f t="shared" si="8"/>
        <v>0</v>
      </c>
      <c r="N15" s="45">
        <f t="shared" si="9"/>
        <v>0</v>
      </c>
      <c r="O15" s="48">
        <f t="shared" si="10"/>
        <v>1.6290197823947068</v>
      </c>
      <c r="P15" s="50">
        <f>VLOOKUP(A15,Analysis!$X:$Y,2,FALSE)</f>
        <v>2.1323499999999999E-2</v>
      </c>
      <c r="Q15" s="51">
        <f t="shared" si="11"/>
        <v>78.024535640237318</v>
      </c>
      <c r="R15" s="12" t="b">
        <f t="shared" si="12"/>
        <v>1</v>
      </c>
    </row>
    <row r="16" spans="1:18" x14ac:dyDescent="0.25">
      <c r="A16" s="8">
        <f>Analysis!B46</f>
        <v>39872</v>
      </c>
      <c r="B16" s="44">
        <f t="shared" si="13"/>
        <v>78.024535640237318</v>
      </c>
      <c r="C16" s="12">
        <f t="shared" si="0"/>
        <v>-8.0468500000000026E-2</v>
      </c>
      <c r="D16" s="2">
        <f t="shared" si="14"/>
        <v>0.71746018294070912</v>
      </c>
      <c r="E16" s="45">
        <f t="shared" si="1"/>
        <v>-6.2785173461664385</v>
      </c>
      <c r="F16" s="44">
        <f t="shared" si="2"/>
        <v>0</v>
      </c>
      <c r="G16" s="32">
        <f t="shared" si="3"/>
        <v>0</v>
      </c>
      <c r="H16" s="46">
        <f t="shared" si="4"/>
        <v>-6.2785173461664385</v>
      </c>
      <c r="I16" s="2">
        <f t="shared" si="5"/>
        <v>-8.0468500000000026E-2</v>
      </c>
      <c r="J16" s="47">
        <f t="shared" si="6"/>
        <v>71.746018294070879</v>
      </c>
      <c r="K16" s="45">
        <f>MAX(J$3:$J15)</f>
        <v>101.76788755475407</v>
      </c>
      <c r="L16" s="49" t="b">
        <f t="shared" si="7"/>
        <v>0</v>
      </c>
      <c r="M16" s="45">
        <f t="shared" si="8"/>
        <v>0</v>
      </c>
      <c r="N16" s="45">
        <f t="shared" si="9"/>
        <v>0</v>
      </c>
      <c r="O16" s="48">
        <f t="shared" si="10"/>
        <v>-6.2785173461664368</v>
      </c>
      <c r="P16" s="50">
        <f>VLOOKUP(A16,Analysis!$X:$Y,2,FALSE)</f>
        <v>-8.0468499999999998E-2</v>
      </c>
      <c r="Q16" s="51">
        <f t="shared" si="11"/>
        <v>71.746018294070879</v>
      </c>
      <c r="R16" s="12" t="b">
        <f t="shared" si="12"/>
        <v>1</v>
      </c>
    </row>
    <row r="17" spans="1:18" x14ac:dyDescent="0.25">
      <c r="A17" s="8">
        <f>Analysis!B47</f>
        <v>39903</v>
      </c>
      <c r="B17" s="44">
        <f t="shared" si="13"/>
        <v>71.746018294070879</v>
      </c>
      <c r="C17" s="12">
        <f t="shared" si="0"/>
        <v>2.6295999999999924E-2</v>
      </c>
      <c r="D17" s="2">
        <f t="shared" si="14"/>
        <v>0.73632651591131792</v>
      </c>
      <c r="E17" s="45">
        <f t="shared" si="1"/>
        <v>1.8866332970608823</v>
      </c>
      <c r="F17" s="44">
        <f t="shared" si="2"/>
        <v>0</v>
      </c>
      <c r="G17" s="32">
        <f t="shared" si="3"/>
        <v>0</v>
      </c>
      <c r="H17" s="46">
        <f t="shared" si="4"/>
        <v>1.8866332970608823</v>
      </c>
      <c r="I17" s="2">
        <f t="shared" si="5"/>
        <v>2.6295999999999924E-2</v>
      </c>
      <c r="J17" s="47">
        <f t="shared" si="6"/>
        <v>73.632651591131761</v>
      </c>
      <c r="K17" s="45">
        <f>MAX(J$3:$J16)</f>
        <v>101.76788755475407</v>
      </c>
      <c r="L17" s="49" t="b">
        <f t="shared" si="7"/>
        <v>0</v>
      </c>
      <c r="M17" s="45">
        <f t="shared" si="8"/>
        <v>0</v>
      </c>
      <c r="N17" s="45">
        <f t="shared" si="9"/>
        <v>0</v>
      </c>
      <c r="O17" s="48">
        <f t="shared" si="10"/>
        <v>1.8866332970608879</v>
      </c>
      <c r="P17" s="50">
        <f>VLOOKUP(A17,Analysis!$X:$Y,2,FALSE)</f>
        <v>2.6296E-2</v>
      </c>
      <c r="Q17" s="51">
        <f t="shared" si="11"/>
        <v>73.632651591131761</v>
      </c>
      <c r="R17" s="12" t="b">
        <f t="shared" si="12"/>
        <v>1</v>
      </c>
    </row>
    <row r="18" spans="1:18" x14ac:dyDescent="0.25">
      <c r="A18" s="8">
        <f>Analysis!B48</f>
        <v>39933</v>
      </c>
      <c r="B18" s="44">
        <f t="shared" si="13"/>
        <v>73.632651591131761</v>
      </c>
      <c r="C18" s="12">
        <f t="shared" si="0"/>
        <v>4.8591500000000079E-2</v>
      </c>
      <c r="D18" s="2">
        <f t="shared" si="14"/>
        <v>0.77210572580922276</v>
      </c>
      <c r="E18" s="45">
        <f t="shared" si="1"/>
        <v>3.5779209897904849</v>
      </c>
      <c r="F18" s="44">
        <f t="shared" si="2"/>
        <v>0</v>
      </c>
      <c r="G18" s="32">
        <f t="shared" si="3"/>
        <v>0</v>
      </c>
      <c r="H18" s="46">
        <f t="shared" si="4"/>
        <v>3.5779209897904849</v>
      </c>
      <c r="I18" s="2">
        <f t="shared" si="5"/>
        <v>4.8591500000000079E-2</v>
      </c>
      <c r="J18" s="47">
        <f t="shared" si="6"/>
        <v>77.210572580922246</v>
      </c>
      <c r="K18" s="45">
        <f>MAX(J$3:$J17)</f>
        <v>101.76788755475407</v>
      </c>
      <c r="L18" s="49" t="b">
        <f t="shared" si="7"/>
        <v>0</v>
      </c>
      <c r="M18" s="45">
        <f t="shared" si="8"/>
        <v>0</v>
      </c>
      <c r="N18" s="45">
        <f t="shared" si="9"/>
        <v>0</v>
      </c>
      <c r="O18" s="48">
        <f t="shared" si="10"/>
        <v>3.5779209897904791</v>
      </c>
      <c r="P18" s="50">
        <f>VLOOKUP(A18,Analysis!$X:$Y,2,FALSE)</f>
        <v>4.8591500000000003E-2</v>
      </c>
      <c r="Q18" s="51">
        <f t="shared" si="11"/>
        <v>77.210572580922246</v>
      </c>
      <c r="R18" s="12" t="b">
        <f t="shared" si="12"/>
        <v>1</v>
      </c>
    </row>
    <row r="19" spans="1:18" x14ac:dyDescent="0.25">
      <c r="A19" s="8">
        <f>Analysis!B49</f>
        <v>39964</v>
      </c>
      <c r="B19" s="44">
        <f t="shared" si="13"/>
        <v>77.210572580922246</v>
      </c>
      <c r="C19" s="12">
        <f t="shared" si="0"/>
        <v>4.0040999999999979E-2</v>
      </c>
      <c r="D19" s="2">
        <f t="shared" si="14"/>
        <v>0.80302161117634985</v>
      </c>
      <c r="E19" s="45">
        <f t="shared" si="1"/>
        <v>3.0915885367127061</v>
      </c>
      <c r="F19" s="44">
        <f t="shared" si="2"/>
        <v>0</v>
      </c>
      <c r="G19" s="32">
        <f t="shared" si="3"/>
        <v>0</v>
      </c>
      <c r="H19" s="46">
        <f t="shared" si="4"/>
        <v>3.0915885367127061</v>
      </c>
      <c r="I19" s="2">
        <f t="shared" si="5"/>
        <v>4.0040999999999979E-2</v>
      </c>
      <c r="J19" s="47">
        <f t="shared" si="6"/>
        <v>80.302161117634952</v>
      </c>
      <c r="K19" s="45">
        <f>MAX(J$3:$J18)</f>
        <v>101.76788755475407</v>
      </c>
      <c r="L19" s="49" t="b">
        <f t="shared" si="7"/>
        <v>0</v>
      </c>
      <c r="M19" s="45">
        <f t="shared" si="8"/>
        <v>0</v>
      </c>
      <c r="N19" s="45">
        <f t="shared" si="9"/>
        <v>0</v>
      </c>
      <c r="O19" s="48">
        <f t="shared" si="10"/>
        <v>3.0915885367127083</v>
      </c>
      <c r="P19" s="50">
        <f>VLOOKUP(A19,Analysis!$X:$Y,2,FALSE)</f>
        <v>4.0041000000000007E-2</v>
      </c>
      <c r="Q19" s="51">
        <f t="shared" si="11"/>
        <v>80.302161117634952</v>
      </c>
      <c r="R19" s="12" t="b">
        <f t="shared" si="12"/>
        <v>1</v>
      </c>
    </row>
    <row r="20" spans="1:18" x14ac:dyDescent="0.25">
      <c r="A20" s="8">
        <f>Analysis!B50</f>
        <v>39994</v>
      </c>
      <c r="B20" s="44">
        <f t="shared" si="13"/>
        <v>80.302161117634952</v>
      </c>
      <c r="C20" s="12">
        <f t="shared" si="0"/>
        <v>7.8090000000000694E-3</v>
      </c>
      <c r="D20" s="2">
        <f t="shared" si="14"/>
        <v>0.80929240693802607</v>
      </c>
      <c r="E20" s="45">
        <f t="shared" si="1"/>
        <v>0.62707957616761689</v>
      </c>
      <c r="F20" s="44">
        <f t="shared" si="2"/>
        <v>0</v>
      </c>
      <c r="G20" s="32">
        <f t="shared" si="3"/>
        <v>0</v>
      </c>
      <c r="H20" s="46">
        <f t="shared" si="4"/>
        <v>0.62707957616761689</v>
      </c>
      <c r="I20" s="2">
        <f t="shared" si="5"/>
        <v>7.8090000000000694E-3</v>
      </c>
      <c r="J20" s="47">
        <f t="shared" si="6"/>
        <v>80.929240693802569</v>
      </c>
      <c r="K20" s="45">
        <f>MAX(J$3:$J19)</f>
        <v>101.76788755475407</v>
      </c>
      <c r="L20" s="49" t="b">
        <f t="shared" si="7"/>
        <v>0</v>
      </c>
      <c r="M20" s="45">
        <f t="shared" si="8"/>
        <v>0</v>
      </c>
      <c r="N20" s="45">
        <f t="shared" si="9"/>
        <v>0</v>
      </c>
      <c r="O20" s="48">
        <f t="shared" si="10"/>
        <v>0.62707957616761134</v>
      </c>
      <c r="P20" s="50">
        <f>VLOOKUP(A20,Analysis!$X:$Y,2,FALSE)</f>
        <v>7.809E-3</v>
      </c>
      <c r="Q20" s="51">
        <f t="shared" si="11"/>
        <v>80.929240693802569</v>
      </c>
      <c r="R20" s="12" t="b">
        <f t="shared" si="12"/>
        <v>1</v>
      </c>
    </row>
    <row r="21" spans="1:18" x14ac:dyDescent="0.25">
      <c r="A21" s="8">
        <f>Analysis!B51</f>
        <v>40025</v>
      </c>
      <c r="B21" s="44">
        <f t="shared" si="13"/>
        <v>80.929240693802569</v>
      </c>
      <c r="C21" s="12">
        <f t="shared" si="0"/>
        <v>6.7242500000000011E-2</v>
      </c>
      <c r="D21" s="2">
        <f t="shared" si="14"/>
        <v>0.86371125161155637</v>
      </c>
      <c r="E21" s="45">
        <f t="shared" si="1"/>
        <v>5.4418844673530202</v>
      </c>
      <c r="F21" s="44">
        <f t="shared" si="2"/>
        <v>0</v>
      </c>
      <c r="G21" s="32">
        <f t="shared" si="3"/>
        <v>0</v>
      </c>
      <c r="H21" s="46">
        <f t="shared" si="4"/>
        <v>5.4418844673530202</v>
      </c>
      <c r="I21" s="2">
        <f t="shared" si="5"/>
        <v>6.7242500000000011E-2</v>
      </c>
      <c r="J21" s="47">
        <f t="shared" si="6"/>
        <v>86.371125161155589</v>
      </c>
      <c r="K21" s="45">
        <f>MAX(J$3:$J20)</f>
        <v>101.76788755475407</v>
      </c>
      <c r="L21" s="49" t="b">
        <f t="shared" si="7"/>
        <v>0</v>
      </c>
      <c r="M21" s="45">
        <f t="shared" si="8"/>
        <v>0</v>
      </c>
      <c r="N21" s="45">
        <f t="shared" si="9"/>
        <v>0</v>
      </c>
      <c r="O21" s="48">
        <f t="shared" si="10"/>
        <v>5.4418844673530193</v>
      </c>
      <c r="P21" s="50">
        <f>VLOOKUP(A21,Analysis!$X:$Y,2,FALSE)</f>
        <v>6.7242499999999997E-2</v>
      </c>
      <c r="Q21" s="51">
        <f t="shared" si="11"/>
        <v>86.371125161155589</v>
      </c>
      <c r="R21" s="12" t="b">
        <f t="shared" si="12"/>
        <v>1</v>
      </c>
    </row>
    <row r="22" spans="1:18" x14ac:dyDescent="0.25">
      <c r="A22" s="8">
        <f>Analysis!B52</f>
        <v>40056</v>
      </c>
      <c r="B22" s="44">
        <f t="shared" si="13"/>
        <v>86.371125161155589</v>
      </c>
      <c r="C22" s="12">
        <f t="shared" si="0"/>
        <v>1.5058000000000021E-2</v>
      </c>
      <c r="D22" s="2">
        <f t="shared" si="14"/>
        <v>0.87671701563832316</v>
      </c>
      <c r="E22" s="45">
        <f t="shared" si="1"/>
        <v>1.3005764026766826</v>
      </c>
      <c r="F22" s="44">
        <f t="shared" si="2"/>
        <v>0</v>
      </c>
      <c r="G22" s="32">
        <f t="shared" si="3"/>
        <v>0</v>
      </c>
      <c r="H22" s="46">
        <f t="shared" si="4"/>
        <v>1.3005764026766826</v>
      </c>
      <c r="I22" s="2">
        <f t="shared" si="5"/>
        <v>1.5058000000000021E-2</v>
      </c>
      <c r="J22" s="47">
        <f t="shared" si="6"/>
        <v>87.671701563832272</v>
      </c>
      <c r="K22" s="45">
        <f>MAX(J$3:$J21)</f>
        <v>101.76788755475407</v>
      </c>
      <c r="L22" s="49" t="b">
        <f t="shared" si="7"/>
        <v>0</v>
      </c>
      <c r="M22" s="45">
        <f t="shared" si="8"/>
        <v>0</v>
      </c>
      <c r="N22" s="45">
        <f t="shared" si="9"/>
        <v>0</v>
      </c>
      <c r="O22" s="48">
        <f t="shared" si="10"/>
        <v>1.3005764026766808</v>
      </c>
      <c r="P22" s="50">
        <f>VLOOKUP(A22,Analysis!$X:$Y,2,FALSE)</f>
        <v>1.5058E-2</v>
      </c>
      <c r="Q22" s="51">
        <f t="shared" si="11"/>
        <v>87.671701563832272</v>
      </c>
      <c r="R22" s="12" t="b">
        <f t="shared" si="12"/>
        <v>1</v>
      </c>
    </row>
    <row r="23" spans="1:18" x14ac:dyDescent="0.25">
      <c r="A23" s="8">
        <f>Analysis!B53</f>
        <v>40086</v>
      </c>
      <c r="B23" s="44">
        <f t="shared" si="13"/>
        <v>87.671701563832272</v>
      </c>
      <c r="C23" s="12">
        <f t="shared" si="0"/>
        <v>5.9004500000000064E-2</v>
      </c>
      <c r="D23" s="2">
        <f t="shared" si="14"/>
        <v>0.92844726478755468</v>
      </c>
      <c r="E23" s="45">
        <f t="shared" si="1"/>
        <v>5.1730249149231469</v>
      </c>
      <c r="F23" s="44">
        <f t="shared" si="2"/>
        <v>0</v>
      </c>
      <c r="G23" s="32">
        <f t="shared" si="3"/>
        <v>0</v>
      </c>
      <c r="H23" s="46">
        <f t="shared" si="4"/>
        <v>5.1730249149231469</v>
      </c>
      <c r="I23" s="2">
        <f t="shared" si="5"/>
        <v>5.9004500000000064E-2</v>
      </c>
      <c r="J23" s="47">
        <f t="shared" si="6"/>
        <v>92.844726478755419</v>
      </c>
      <c r="K23" s="45">
        <f>MAX(J$3:$J22)</f>
        <v>101.76788755475407</v>
      </c>
      <c r="L23" s="49" t="b">
        <f t="shared" si="7"/>
        <v>0</v>
      </c>
      <c r="M23" s="45">
        <f t="shared" si="8"/>
        <v>0</v>
      </c>
      <c r="N23" s="45">
        <f t="shared" si="9"/>
        <v>0</v>
      </c>
      <c r="O23" s="48">
        <f t="shared" si="10"/>
        <v>5.1730249149231415</v>
      </c>
      <c r="P23" s="50">
        <f>VLOOKUP(A23,Analysis!$X:$Y,2,FALSE)</f>
        <v>5.9004500000000001E-2</v>
      </c>
      <c r="Q23" s="51">
        <f t="shared" si="11"/>
        <v>92.844726478755419</v>
      </c>
      <c r="R23" s="12" t="b">
        <f t="shared" si="12"/>
        <v>1</v>
      </c>
    </row>
    <row r="24" spans="1:18" x14ac:dyDescent="0.25">
      <c r="A24" s="8">
        <f>Analysis!B54</f>
        <v>40117</v>
      </c>
      <c r="B24" s="44">
        <f t="shared" si="13"/>
        <v>92.844726478755419</v>
      </c>
      <c r="C24" s="12">
        <f t="shared" si="0"/>
        <v>-1.5224999999999943E-2</v>
      </c>
      <c r="D24" s="2">
        <f t="shared" si="14"/>
        <v>0.9143116551811642</v>
      </c>
      <c r="E24" s="45">
        <f t="shared" si="1"/>
        <v>-1.413560960639046</v>
      </c>
      <c r="F24" s="44">
        <f t="shared" si="2"/>
        <v>0</v>
      </c>
      <c r="G24" s="32">
        <f t="shared" si="3"/>
        <v>0</v>
      </c>
      <c r="H24" s="46">
        <f t="shared" si="4"/>
        <v>-1.413560960639046</v>
      </c>
      <c r="I24" s="2">
        <f t="shared" si="5"/>
        <v>-1.5224999999999943E-2</v>
      </c>
      <c r="J24" s="47">
        <f t="shared" si="6"/>
        <v>91.431165518116373</v>
      </c>
      <c r="K24" s="45">
        <f>MAX(J$3:$J23)</f>
        <v>101.76788755475407</v>
      </c>
      <c r="L24" s="49" t="b">
        <f t="shared" si="7"/>
        <v>0</v>
      </c>
      <c r="M24" s="45">
        <f t="shared" si="8"/>
        <v>0</v>
      </c>
      <c r="N24" s="45">
        <f t="shared" si="9"/>
        <v>0</v>
      </c>
      <c r="O24" s="48">
        <f t="shared" si="10"/>
        <v>-1.4135609606390511</v>
      </c>
      <c r="P24" s="50">
        <f>VLOOKUP(A24,Analysis!$X:$Y,2,FALSE)</f>
        <v>-1.5224999999999999E-2</v>
      </c>
      <c r="Q24" s="51">
        <f t="shared" si="11"/>
        <v>91.431165518116373</v>
      </c>
      <c r="R24" s="12" t="b">
        <f t="shared" si="12"/>
        <v>1</v>
      </c>
    </row>
    <row r="25" spans="1:18" x14ac:dyDescent="0.25">
      <c r="A25" s="8">
        <f>Analysis!B55</f>
        <v>40147</v>
      </c>
      <c r="B25" s="44">
        <f t="shared" si="13"/>
        <v>91.431165518116373</v>
      </c>
      <c r="C25" s="12">
        <f t="shared" si="0"/>
        <v>1.8764999999999941E-2</v>
      </c>
      <c r="D25" s="2">
        <f t="shared" si="14"/>
        <v>0.93146871339063864</v>
      </c>
      <c r="E25" s="45">
        <f t="shared" si="1"/>
        <v>1.7157058209474485</v>
      </c>
      <c r="F25" s="44">
        <f t="shared" si="2"/>
        <v>0</v>
      </c>
      <c r="G25" s="32">
        <f t="shared" si="3"/>
        <v>0</v>
      </c>
      <c r="H25" s="46">
        <f t="shared" si="4"/>
        <v>1.7157058209474485</v>
      </c>
      <c r="I25" s="2">
        <f t="shared" si="5"/>
        <v>1.8764999999999941E-2</v>
      </c>
      <c r="J25" s="47">
        <f t="shared" si="6"/>
        <v>93.146871339063821</v>
      </c>
      <c r="K25" s="45">
        <f>MAX(J$3:$J24)</f>
        <v>101.76788755475407</v>
      </c>
      <c r="L25" s="49" t="b">
        <f t="shared" si="7"/>
        <v>0</v>
      </c>
      <c r="M25" s="45">
        <f t="shared" si="8"/>
        <v>0</v>
      </c>
      <c r="N25" s="45">
        <f t="shared" si="9"/>
        <v>0</v>
      </c>
      <c r="O25" s="48">
        <f t="shared" si="10"/>
        <v>1.7157058209474538</v>
      </c>
      <c r="P25" s="50">
        <f>VLOOKUP(A25,Analysis!$X:$Y,2,FALSE)</f>
        <v>1.8765E-2</v>
      </c>
      <c r="Q25" s="51">
        <f t="shared" si="11"/>
        <v>93.146871339063821</v>
      </c>
      <c r="R25" s="12" t="b">
        <f t="shared" si="12"/>
        <v>1</v>
      </c>
    </row>
    <row r="26" spans="1:18" x14ac:dyDescent="0.25">
      <c r="A26" s="8">
        <f>Analysis!B56</f>
        <v>40178</v>
      </c>
      <c r="B26" s="44">
        <f t="shared" si="13"/>
        <v>93.146871339063821</v>
      </c>
      <c r="C26" s="12">
        <f t="shared" si="0"/>
        <v>2.6100000000000255E-3</v>
      </c>
      <c r="D26" s="2">
        <f t="shared" si="14"/>
        <v>0.93389984673258819</v>
      </c>
      <c r="E26" s="45">
        <f t="shared" si="1"/>
        <v>0.24311333419495895</v>
      </c>
      <c r="F26" s="44">
        <f t="shared" si="2"/>
        <v>0</v>
      </c>
      <c r="G26" s="32">
        <f t="shared" si="3"/>
        <v>0</v>
      </c>
      <c r="H26" s="46">
        <f t="shared" si="4"/>
        <v>0.24311333419495895</v>
      </c>
      <c r="I26" s="2">
        <f t="shared" si="5"/>
        <v>2.6100000000000255E-3</v>
      </c>
      <c r="J26" s="47">
        <f t="shared" si="6"/>
        <v>93.38998467325878</v>
      </c>
      <c r="K26" s="45">
        <f>MAX(J$3:$J25)</f>
        <v>101.76788755475407</v>
      </c>
      <c r="L26" s="49" t="b">
        <f t="shared" si="7"/>
        <v>0</v>
      </c>
      <c r="M26" s="45">
        <f t="shared" si="8"/>
        <v>0</v>
      </c>
      <c r="N26" s="45">
        <f t="shared" si="9"/>
        <v>0</v>
      </c>
      <c r="O26" s="48">
        <f t="shared" si="10"/>
        <v>0.24311333419495654</v>
      </c>
      <c r="P26" s="50">
        <f>VLOOKUP(A26,Analysis!$X:$Y,2,FALSE)</f>
        <v>2.6099999999999995E-3</v>
      </c>
      <c r="Q26" s="51">
        <f t="shared" si="11"/>
        <v>93.38998467325878</v>
      </c>
      <c r="R26" s="12" t="b">
        <f t="shared" si="12"/>
        <v>1</v>
      </c>
    </row>
    <row r="27" spans="1:18" x14ac:dyDescent="0.25">
      <c r="A27" s="8">
        <f>Analysis!B57</f>
        <v>40209</v>
      </c>
      <c r="B27" s="44">
        <f t="shared" si="13"/>
        <v>93.38998467325878</v>
      </c>
      <c r="C27" s="12">
        <f t="shared" si="0"/>
        <v>7.0480000000000716E-3</v>
      </c>
      <c r="D27" s="2">
        <f t="shared" si="14"/>
        <v>0.94048197285235957</v>
      </c>
      <c r="E27" s="45">
        <f t="shared" si="1"/>
        <v>0.65821261197713454</v>
      </c>
      <c r="F27" s="44">
        <f t="shared" si="2"/>
        <v>0</v>
      </c>
      <c r="G27" s="32">
        <f t="shared" si="3"/>
        <v>0</v>
      </c>
      <c r="H27" s="46">
        <f t="shared" si="4"/>
        <v>0.65821261197713454</v>
      </c>
      <c r="I27" s="2">
        <f t="shared" si="5"/>
        <v>7.0480000000000716E-3</v>
      </c>
      <c r="J27" s="47">
        <f t="shared" si="6"/>
        <v>94.048197285235915</v>
      </c>
      <c r="K27" s="45">
        <f>MAX(J$3:$J26)</f>
        <v>101.76788755475407</v>
      </c>
      <c r="L27" s="49" t="b">
        <f t="shared" si="7"/>
        <v>0</v>
      </c>
      <c r="M27" s="45">
        <f t="shared" si="8"/>
        <v>0</v>
      </c>
      <c r="N27" s="45">
        <f t="shared" si="9"/>
        <v>0</v>
      </c>
      <c r="O27" s="48">
        <f t="shared" si="10"/>
        <v>0.65821261197712788</v>
      </c>
      <c r="P27" s="50">
        <f>VLOOKUP(A27,Analysis!$X:$Y,2,FALSE)</f>
        <v>7.0480000000000004E-3</v>
      </c>
      <c r="Q27" s="51">
        <f t="shared" si="11"/>
        <v>94.048197285235915</v>
      </c>
      <c r="R27" s="12" t="b">
        <f t="shared" si="12"/>
        <v>1</v>
      </c>
    </row>
    <row r="28" spans="1:18" x14ac:dyDescent="0.25">
      <c r="A28" s="8">
        <f>Analysis!B58</f>
        <v>40237</v>
      </c>
      <c r="B28" s="44">
        <f t="shared" si="13"/>
        <v>94.048197285235915</v>
      </c>
      <c r="C28" s="12">
        <f t="shared" si="0"/>
        <v>5.141849999999995E-2</v>
      </c>
      <c r="D28" s="2">
        <f t="shared" si="14"/>
        <v>0.98884014517346863</v>
      </c>
      <c r="E28" s="45">
        <f t="shared" si="1"/>
        <v>4.8358172321108981</v>
      </c>
      <c r="F28" s="44">
        <f t="shared" si="2"/>
        <v>0</v>
      </c>
      <c r="G28" s="32">
        <f t="shared" si="3"/>
        <v>0</v>
      </c>
      <c r="H28" s="46">
        <f t="shared" si="4"/>
        <v>4.8358172321108981</v>
      </c>
      <c r="I28" s="2">
        <f t="shared" si="5"/>
        <v>5.141849999999995E-2</v>
      </c>
      <c r="J28" s="47">
        <f t="shared" si="6"/>
        <v>98.884014517346813</v>
      </c>
      <c r="K28" s="45">
        <f>MAX(J$3:$J27)</f>
        <v>101.76788755475407</v>
      </c>
      <c r="L28" s="49" t="b">
        <f t="shared" si="7"/>
        <v>0</v>
      </c>
      <c r="M28" s="45">
        <f t="shared" si="8"/>
        <v>0</v>
      </c>
      <c r="N28" s="45">
        <f t="shared" si="9"/>
        <v>0</v>
      </c>
      <c r="O28" s="48">
        <f t="shared" si="10"/>
        <v>4.8358172321109025</v>
      </c>
      <c r="P28" s="50">
        <f>VLOOKUP(A28,Analysis!$X:$Y,2,FALSE)</f>
        <v>5.1418499999999999E-2</v>
      </c>
      <c r="Q28" s="51">
        <f t="shared" si="11"/>
        <v>98.884014517346813</v>
      </c>
      <c r="R28" s="12" t="b">
        <f t="shared" si="12"/>
        <v>1</v>
      </c>
    </row>
    <row r="29" spans="1:18" x14ac:dyDescent="0.25">
      <c r="A29" s="8">
        <f>Analysis!B59</f>
        <v>40268</v>
      </c>
      <c r="B29" s="44">
        <f t="shared" si="13"/>
        <v>98.884014517346813</v>
      </c>
      <c r="C29" s="12">
        <f t="shared" si="0"/>
        <v>5.0749999999999962E-2</v>
      </c>
      <c r="D29" s="2">
        <f t="shared" si="14"/>
        <v>1.039023782541022</v>
      </c>
      <c r="E29" s="45">
        <f t="shared" si="1"/>
        <v>5.0183637367553473</v>
      </c>
      <c r="F29" s="44">
        <f t="shared" si="2"/>
        <v>0</v>
      </c>
      <c r="G29" s="32">
        <f t="shared" si="3"/>
        <v>0</v>
      </c>
      <c r="H29" s="46">
        <f t="shared" si="4"/>
        <v>5.0183637367553473</v>
      </c>
      <c r="I29" s="2">
        <f t="shared" si="5"/>
        <v>5.0749999999999962E-2</v>
      </c>
      <c r="J29" s="47">
        <f t="shared" si="6"/>
        <v>103.90237825410216</v>
      </c>
      <c r="K29" s="45">
        <f>MAX(J$3:$J28)</f>
        <v>101.76788755475407</v>
      </c>
      <c r="L29" s="49" t="b">
        <f t="shared" si="7"/>
        <v>1</v>
      </c>
      <c r="M29" s="45">
        <f t="shared" si="8"/>
        <v>2.1344906993480919</v>
      </c>
      <c r="N29" s="45">
        <f t="shared" si="9"/>
        <v>0</v>
      </c>
      <c r="O29" s="48">
        <f t="shared" si="10"/>
        <v>5.0183637367553509</v>
      </c>
      <c r="P29" s="50">
        <f>VLOOKUP(A29,Analysis!$X:$Y,2,FALSE)</f>
        <v>5.0750000000000003E-2</v>
      </c>
      <c r="Q29" s="51">
        <f t="shared" si="11"/>
        <v>103.90237825410216</v>
      </c>
      <c r="R29" s="12" t="b">
        <f t="shared" si="12"/>
        <v>1</v>
      </c>
    </row>
    <row r="30" spans="1:18" x14ac:dyDescent="0.25">
      <c r="A30" s="8">
        <f>Analysis!B60</f>
        <v>40298</v>
      </c>
      <c r="B30" s="44">
        <f t="shared" si="13"/>
        <v>103.90237825410216</v>
      </c>
      <c r="C30" s="12">
        <f t="shared" si="0"/>
        <v>2.2906000000000031E-2</v>
      </c>
      <c r="D30" s="2">
        <f t="shared" si="14"/>
        <v>1.0628236613039068</v>
      </c>
      <c r="E30" s="45">
        <f t="shared" si="1"/>
        <v>2.3799878762884674</v>
      </c>
      <c r="F30" s="44">
        <f t="shared" si="2"/>
        <v>0</v>
      </c>
      <c r="G30" s="32">
        <f t="shared" si="3"/>
        <v>0</v>
      </c>
      <c r="H30" s="46">
        <f t="shared" si="4"/>
        <v>2.3799878762884674</v>
      </c>
      <c r="I30" s="2">
        <f t="shared" si="5"/>
        <v>2.2906000000000031E-2</v>
      </c>
      <c r="J30" s="47">
        <f t="shared" si="6"/>
        <v>106.28236613039063</v>
      </c>
      <c r="K30" s="45">
        <f>MAX(J$3:$J29)</f>
        <v>103.90237825410216</v>
      </c>
      <c r="L30" s="49" t="b">
        <f t="shared" si="7"/>
        <v>1</v>
      </c>
      <c r="M30" s="45">
        <f t="shared" si="8"/>
        <v>2.3799878762884674</v>
      </c>
      <c r="N30" s="45">
        <f t="shared" si="9"/>
        <v>0</v>
      </c>
      <c r="O30" s="48">
        <f t="shared" si="10"/>
        <v>2.3799878762884639</v>
      </c>
      <c r="P30" s="50">
        <f>VLOOKUP(A30,Analysis!$X:$Y,2,FALSE)</f>
        <v>2.2905999999999999E-2</v>
      </c>
      <c r="Q30" s="51">
        <f t="shared" si="11"/>
        <v>106.28236613039063</v>
      </c>
      <c r="R30" s="12" t="b">
        <f t="shared" si="12"/>
        <v>1</v>
      </c>
    </row>
    <row r="31" spans="1:18" x14ac:dyDescent="0.25">
      <c r="A31" s="8">
        <f>Analysis!B61</f>
        <v>40329</v>
      </c>
      <c r="B31" s="44">
        <f t="shared" si="13"/>
        <v>106.28236613039063</v>
      </c>
      <c r="C31" s="12">
        <f t="shared" si="0"/>
        <v>-2.2907000000000056E-2</v>
      </c>
      <c r="D31" s="2">
        <f t="shared" si="14"/>
        <v>1.0384775596944182</v>
      </c>
      <c r="E31" s="45">
        <f t="shared" si="1"/>
        <v>-2.4346101609488642</v>
      </c>
      <c r="F31" s="44">
        <f t="shared" si="2"/>
        <v>0</v>
      </c>
      <c r="G31" s="32">
        <f t="shared" si="3"/>
        <v>0</v>
      </c>
      <c r="H31" s="46">
        <f t="shared" si="4"/>
        <v>-2.4346101609488642</v>
      </c>
      <c r="I31" s="2">
        <f t="shared" si="5"/>
        <v>-2.2907000000000056E-2</v>
      </c>
      <c r="J31" s="47">
        <f t="shared" si="6"/>
        <v>103.84775596944176</v>
      </c>
      <c r="K31" s="45">
        <f>MAX(J$3:$J30)</f>
        <v>106.28236613039063</v>
      </c>
      <c r="L31" s="49" t="b">
        <f t="shared" si="7"/>
        <v>0</v>
      </c>
      <c r="M31" s="45">
        <f t="shared" si="8"/>
        <v>0</v>
      </c>
      <c r="N31" s="45">
        <f t="shared" si="9"/>
        <v>0</v>
      </c>
      <c r="O31" s="48">
        <f t="shared" si="10"/>
        <v>-2.434610160948858</v>
      </c>
      <c r="P31" s="50">
        <f>VLOOKUP(A31,Analysis!$X:$Y,2,FALSE)</f>
        <v>-2.2907E-2</v>
      </c>
      <c r="Q31" s="51">
        <f t="shared" si="11"/>
        <v>103.84775596944176</v>
      </c>
      <c r="R31" s="12" t="b">
        <f t="shared" si="12"/>
        <v>1</v>
      </c>
    </row>
    <row r="32" spans="1:18" x14ac:dyDescent="0.25">
      <c r="A32" s="8">
        <f>Analysis!B62</f>
        <v>40359</v>
      </c>
      <c r="B32" s="44">
        <f t="shared" si="13"/>
        <v>103.84775596944176</v>
      </c>
      <c r="C32" s="12">
        <f t="shared" si="0"/>
        <v>-3.3126999999999941E-2</v>
      </c>
      <c r="D32" s="2">
        <f t="shared" si="14"/>
        <v>1.0040759135744213</v>
      </c>
      <c r="E32" s="45">
        <f t="shared" si="1"/>
        <v>-3.4401646119996911</v>
      </c>
      <c r="F32" s="44">
        <f t="shared" si="2"/>
        <v>0</v>
      </c>
      <c r="G32" s="32">
        <f t="shared" si="3"/>
        <v>0</v>
      </c>
      <c r="H32" s="46">
        <f t="shared" si="4"/>
        <v>-3.4401646119996911</v>
      </c>
      <c r="I32" s="2">
        <f t="shared" si="5"/>
        <v>-3.3126999999999941E-2</v>
      </c>
      <c r="J32" s="47">
        <f t="shared" si="6"/>
        <v>100.40759135744207</v>
      </c>
      <c r="K32" s="45">
        <f>MAX(J$3:$J31)</f>
        <v>106.28236613039063</v>
      </c>
      <c r="L32" s="49" t="b">
        <f t="shared" si="7"/>
        <v>0</v>
      </c>
      <c r="M32" s="45">
        <f t="shared" si="8"/>
        <v>0</v>
      </c>
      <c r="N32" s="45">
        <f t="shared" si="9"/>
        <v>0</v>
      </c>
      <c r="O32" s="48">
        <f t="shared" si="10"/>
        <v>-3.4401646119996978</v>
      </c>
      <c r="P32" s="50">
        <f>VLOOKUP(A32,Analysis!$X:$Y,2,FALSE)</f>
        <v>-3.3127000000000004E-2</v>
      </c>
      <c r="Q32" s="51">
        <f t="shared" si="11"/>
        <v>100.40759135744207</v>
      </c>
      <c r="R32" s="12" t="b">
        <f t="shared" si="12"/>
        <v>1</v>
      </c>
    </row>
    <row r="33" spans="1:18" x14ac:dyDescent="0.25">
      <c r="A33" s="8">
        <f>Analysis!B63</f>
        <v>40390</v>
      </c>
      <c r="B33" s="44">
        <f t="shared" si="13"/>
        <v>100.40759135744207</v>
      </c>
      <c r="C33" s="12">
        <f t="shared" si="0"/>
        <v>4.8002499999999976E-2</v>
      </c>
      <c r="D33" s="2">
        <f t="shared" si="14"/>
        <v>1.0522740676157774</v>
      </c>
      <c r="E33" s="45">
        <f t="shared" si="1"/>
        <v>4.8198154041356105</v>
      </c>
      <c r="F33" s="44">
        <f t="shared" si="2"/>
        <v>0</v>
      </c>
      <c r="G33" s="32">
        <f t="shared" si="3"/>
        <v>0</v>
      </c>
      <c r="H33" s="46">
        <f t="shared" si="4"/>
        <v>4.8198154041356105</v>
      </c>
      <c r="I33" s="2">
        <f t="shared" si="5"/>
        <v>4.8002499999999976E-2</v>
      </c>
      <c r="J33" s="47">
        <f t="shared" si="6"/>
        <v>105.22740676157768</v>
      </c>
      <c r="K33" s="45">
        <f>MAX(J$3:$J32)</f>
        <v>106.28236613039063</v>
      </c>
      <c r="L33" s="49" t="b">
        <f t="shared" si="7"/>
        <v>0</v>
      </c>
      <c r="M33" s="45">
        <f t="shared" si="8"/>
        <v>0</v>
      </c>
      <c r="N33" s="45">
        <f t="shared" si="9"/>
        <v>0</v>
      </c>
      <c r="O33" s="48">
        <f t="shared" si="10"/>
        <v>4.8198154041356132</v>
      </c>
      <c r="P33" s="50">
        <f>VLOOKUP(A33,Analysis!$X:$Y,2,FALSE)</f>
        <v>4.8002500000000003E-2</v>
      </c>
      <c r="Q33" s="51">
        <f t="shared" si="11"/>
        <v>105.22740676157768</v>
      </c>
      <c r="R33" s="12" t="b">
        <f t="shared" si="12"/>
        <v>1</v>
      </c>
    </row>
    <row r="34" spans="1:18" x14ac:dyDescent="0.25">
      <c r="A34" s="8">
        <f>Analysis!B64</f>
        <v>40421</v>
      </c>
      <c r="B34" s="44">
        <f t="shared" si="13"/>
        <v>105.22740676157768</v>
      </c>
      <c r="C34" s="12">
        <f t="shared" si="0"/>
        <v>-1.5568500000000058E-2</v>
      </c>
      <c r="D34" s="2">
        <f t="shared" si="14"/>
        <v>1.0358917387941011</v>
      </c>
      <c r="E34" s="45">
        <f t="shared" si="1"/>
        <v>-1.6382328821676282</v>
      </c>
      <c r="F34" s="44">
        <f t="shared" si="2"/>
        <v>0</v>
      </c>
      <c r="G34" s="32">
        <f t="shared" si="3"/>
        <v>0</v>
      </c>
      <c r="H34" s="46">
        <f t="shared" si="4"/>
        <v>-1.6382328821676282</v>
      </c>
      <c r="I34" s="2">
        <f t="shared" si="5"/>
        <v>-1.5568500000000058E-2</v>
      </c>
      <c r="J34" s="47">
        <f t="shared" si="6"/>
        <v>103.58917387941005</v>
      </c>
      <c r="K34" s="45">
        <f>MAX(J$3:$J33)</f>
        <v>106.28236613039063</v>
      </c>
      <c r="L34" s="49" t="b">
        <f t="shared" si="7"/>
        <v>0</v>
      </c>
      <c r="M34" s="45">
        <f t="shared" si="8"/>
        <v>0</v>
      </c>
      <c r="N34" s="45">
        <f t="shared" si="9"/>
        <v>0</v>
      </c>
      <c r="O34" s="48">
        <f t="shared" si="10"/>
        <v>-1.6382328821676222</v>
      </c>
      <c r="P34" s="50">
        <f>VLOOKUP(A34,Analysis!$X:$Y,2,FALSE)</f>
        <v>-1.5568500000000001E-2</v>
      </c>
      <c r="Q34" s="51">
        <f t="shared" si="11"/>
        <v>103.58917387941005</v>
      </c>
      <c r="R34" s="12" t="b">
        <f t="shared" si="12"/>
        <v>1</v>
      </c>
    </row>
    <row r="35" spans="1:18" x14ac:dyDescent="0.25">
      <c r="A35" s="8">
        <f>Analysis!B65</f>
        <v>40451</v>
      </c>
      <c r="B35" s="44">
        <f t="shared" si="13"/>
        <v>103.58917387941005</v>
      </c>
      <c r="C35" s="12">
        <f t="shared" ref="C35:C66" si="15">E35/B35</f>
        <v>6.2478500000000048E-2</v>
      </c>
      <c r="D35" s="2">
        <f t="shared" si="14"/>
        <v>1.1006127007963484</v>
      </c>
      <c r="E35" s="45">
        <f t="shared" ref="E35:E66" si="16">F35+H35</f>
        <v>6.4720962002247262</v>
      </c>
      <c r="F35" s="44">
        <f t="shared" ref="F35:F66" si="17">$F$1*B35</f>
        <v>0</v>
      </c>
      <c r="G35" s="32">
        <f t="shared" ref="G35:G66" si="18">F35/B35</f>
        <v>0</v>
      </c>
      <c r="H35" s="46">
        <f t="shared" ref="H35:H66" si="19">J35-B35</f>
        <v>6.4720962002247262</v>
      </c>
      <c r="I35" s="2">
        <f t="shared" ref="I35:I66" si="20">H35/B35</f>
        <v>6.2478500000000048E-2</v>
      </c>
      <c r="J35" s="47">
        <f t="shared" ref="J35:J66" si="21">IF(L35,(Q35-$N$1*K35)/(1-$N$1),Q35)</f>
        <v>110.06127007963478</v>
      </c>
      <c r="K35" s="45">
        <f>MAX(J$3:$J34)</f>
        <v>106.28236613039063</v>
      </c>
      <c r="L35" s="49" t="b">
        <f t="shared" ref="L35:L66" si="22">Q35&gt;K35</f>
        <v>1</v>
      </c>
      <c r="M35" s="45">
        <f t="shared" ref="M35:M66" si="23">MAX(J35-K35,0)</f>
        <v>3.7789039492441532</v>
      </c>
      <c r="N35" s="45">
        <f t="shared" ref="N35:N66" si="24">$N$1*M35</f>
        <v>0</v>
      </c>
      <c r="O35" s="48">
        <f t="shared" ref="O35:O66" si="25">B35*P35</f>
        <v>6.47209620022472</v>
      </c>
      <c r="P35" s="50">
        <f>VLOOKUP(A35,Analysis!$X:$Y,2,FALSE)</f>
        <v>6.2478499999999992E-2</v>
      </c>
      <c r="Q35" s="51">
        <f t="shared" ref="Q35:Q66" si="26">O35+B35</f>
        <v>110.06127007963478</v>
      </c>
      <c r="R35" s="12" t="b">
        <f t="shared" ref="R35:R66" si="27">ROUND(Q35-(J35-IF(J35&gt;K35,(J35-K35)*$N$1,0)),10)=0</f>
        <v>1</v>
      </c>
    </row>
    <row r="36" spans="1:18" x14ac:dyDescent="0.25">
      <c r="A36" s="8">
        <f>Analysis!B66</f>
        <v>40482</v>
      </c>
      <c r="B36" s="44">
        <f t="shared" ref="B36:B66" si="28">Q35</f>
        <v>110.06127007963478</v>
      </c>
      <c r="C36" s="12">
        <f t="shared" si="15"/>
        <v>4.0137499999999958E-2</v>
      </c>
      <c r="D36" s="2">
        <f t="shared" ref="D36:D66" si="29">(1+C36)*D35</f>
        <v>1.1447885430745619</v>
      </c>
      <c r="E36" s="45">
        <f t="shared" si="16"/>
        <v>4.4175842278213366</v>
      </c>
      <c r="F36" s="44">
        <f t="shared" si="17"/>
        <v>0</v>
      </c>
      <c r="G36" s="32">
        <f t="shared" si="18"/>
        <v>0</v>
      </c>
      <c r="H36" s="46">
        <f t="shared" si="19"/>
        <v>4.4175842278213366</v>
      </c>
      <c r="I36" s="2">
        <f t="shared" si="20"/>
        <v>4.0137499999999958E-2</v>
      </c>
      <c r="J36" s="47">
        <f t="shared" si="21"/>
        <v>114.47885430745612</v>
      </c>
      <c r="K36" s="45">
        <f>MAX(J$3:$J35)</f>
        <v>110.06127007963478</v>
      </c>
      <c r="L36" s="49" t="b">
        <f t="shared" si="22"/>
        <v>1</v>
      </c>
      <c r="M36" s="45">
        <f t="shared" si="23"/>
        <v>4.4175842278213366</v>
      </c>
      <c r="N36" s="45">
        <f t="shared" si="24"/>
        <v>0</v>
      </c>
      <c r="O36" s="48">
        <f t="shared" si="25"/>
        <v>4.4175842278213411</v>
      </c>
      <c r="P36" s="50">
        <f>VLOOKUP(A36,Analysis!$X:$Y,2,FALSE)</f>
        <v>4.01375E-2</v>
      </c>
      <c r="Q36" s="51">
        <f t="shared" si="26"/>
        <v>114.47885430745612</v>
      </c>
      <c r="R36" s="12" t="b">
        <f t="shared" si="27"/>
        <v>1</v>
      </c>
    </row>
    <row r="37" spans="1:18" x14ac:dyDescent="0.25">
      <c r="A37" s="8">
        <f>Analysis!B67</f>
        <v>40512</v>
      </c>
      <c r="B37" s="44">
        <f t="shared" si="28"/>
        <v>114.47885430745612</v>
      </c>
      <c r="C37" s="12">
        <f t="shared" si="15"/>
        <v>1.657750000000004E-2</v>
      </c>
      <c r="D37" s="2">
        <f t="shared" si="29"/>
        <v>1.1637662751473805</v>
      </c>
      <c r="E37" s="45">
        <f t="shared" si="16"/>
        <v>1.8977732072818583</v>
      </c>
      <c r="F37" s="44">
        <f t="shared" si="17"/>
        <v>0</v>
      </c>
      <c r="G37" s="32">
        <f t="shared" si="18"/>
        <v>0</v>
      </c>
      <c r="H37" s="46">
        <f t="shared" si="19"/>
        <v>1.8977732072818583</v>
      </c>
      <c r="I37" s="2">
        <f t="shared" si="20"/>
        <v>1.657750000000004E-2</v>
      </c>
      <c r="J37" s="47">
        <f t="shared" si="21"/>
        <v>116.37662751473798</v>
      </c>
      <c r="K37" s="45">
        <f>MAX(J$3:$J36)</f>
        <v>114.47885430745612</v>
      </c>
      <c r="L37" s="49" t="b">
        <f t="shared" si="22"/>
        <v>1</v>
      </c>
      <c r="M37" s="45">
        <f t="shared" si="23"/>
        <v>1.8977732072818583</v>
      </c>
      <c r="N37" s="45">
        <f t="shared" si="24"/>
        <v>0</v>
      </c>
      <c r="O37" s="48">
        <f t="shared" si="25"/>
        <v>1.8977732072818541</v>
      </c>
      <c r="P37" s="50">
        <f>VLOOKUP(A37,Analysis!$X:$Y,2,FALSE)</f>
        <v>1.6577500000000002E-2</v>
      </c>
      <c r="Q37" s="51">
        <f t="shared" si="26"/>
        <v>116.37662751473798</v>
      </c>
      <c r="R37" s="12" t="b">
        <f t="shared" si="27"/>
        <v>1</v>
      </c>
    </row>
    <row r="38" spans="1:18" x14ac:dyDescent="0.25">
      <c r="A38" s="8">
        <f>Analysis!B68</f>
        <v>40543</v>
      </c>
      <c r="B38" s="44">
        <f t="shared" si="28"/>
        <v>116.37662751473798</v>
      </c>
      <c r="C38" s="12">
        <f t="shared" si="15"/>
        <v>5.237550000000004E-2</v>
      </c>
      <c r="D38" s="2">
        <f t="shared" si="29"/>
        <v>1.2247191156913624</v>
      </c>
      <c r="E38" s="45">
        <f t="shared" si="16"/>
        <v>6.0952840543981637</v>
      </c>
      <c r="F38" s="44">
        <f t="shared" si="17"/>
        <v>0</v>
      </c>
      <c r="G38" s="32">
        <f t="shared" si="18"/>
        <v>0</v>
      </c>
      <c r="H38" s="46">
        <f t="shared" si="19"/>
        <v>6.0952840543981637</v>
      </c>
      <c r="I38" s="2">
        <f t="shared" si="20"/>
        <v>5.237550000000004E-2</v>
      </c>
      <c r="J38" s="47">
        <f t="shared" si="21"/>
        <v>122.47191156913614</v>
      </c>
      <c r="K38" s="45">
        <f>MAX(J$3:$J37)</f>
        <v>116.37662751473798</v>
      </c>
      <c r="L38" s="49" t="b">
        <f t="shared" si="22"/>
        <v>1</v>
      </c>
      <c r="M38" s="45">
        <f t="shared" si="23"/>
        <v>6.0952840543981637</v>
      </c>
      <c r="N38" s="45">
        <f t="shared" si="24"/>
        <v>0</v>
      </c>
      <c r="O38" s="48">
        <f t="shared" si="25"/>
        <v>6.0952840543981592</v>
      </c>
      <c r="P38" s="50">
        <f>VLOOKUP(A38,Analysis!$X:$Y,2,FALSE)</f>
        <v>5.2375500000000005E-2</v>
      </c>
      <c r="Q38" s="51">
        <f t="shared" si="26"/>
        <v>122.47191156913614</v>
      </c>
      <c r="R38" s="12" t="b">
        <f t="shared" si="27"/>
        <v>1</v>
      </c>
    </row>
    <row r="39" spans="1:18" x14ac:dyDescent="0.25">
      <c r="A39" s="8">
        <f>Analysis!B69</f>
        <v>40574</v>
      </c>
      <c r="B39" s="44">
        <f t="shared" si="28"/>
        <v>122.47191156913614</v>
      </c>
      <c r="C39" s="12">
        <f t="shared" si="15"/>
        <v>1.9674499999999984E-2</v>
      </c>
      <c r="D39" s="2">
        <f t="shared" si="29"/>
        <v>1.2488148519330322</v>
      </c>
      <c r="E39" s="45">
        <f t="shared" si="16"/>
        <v>2.409573624166967</v>
      </c>
      <c r="F39" s="44">
        <f t="shared" si="17"/>
        <v>0</v>
      </c>
      <c r="G39" s="32">
        <f t="shared" si="18"/>
        <v>0</v>
      </c>
      <c r="H39" s="46">
        <f t="shared" si="19"/>
        <v>2.409573624166967</v>
      </c>
      <c r="I39" s="2">
        <f t="shared" si="20"/>
        <v>1.9674499999999984E-2</v>
      </c>
      <c r="J39" s="47">
        <f t="shared" si="21"/>
        <v>124.88148519330311</v>
      </c>
      <c r="K39" s="45">
        <f>MAX(J$3:$J38)</f>
        <v>122.47191156913614</v>
      </c>
      <c r="L39" s="49" t="b">
        <f t="shared" si="22"/>
        <v>1</v>
      </c>
      <c r="M39" s="45">
        <f t="shared" si="23"/>
        <v>2.409573624166967</v>
      </c>
      <c r="N39" s="45">
        <f t="shared" si="24"/>
        <v>0</v>
      </c>
      <c r="O39" s="48">
        <f t="shared" si="25"/>
        <v>2.4095736241669687</v>
      </c>
      <c r="P39" s="50">
        <f>VLOOKUP(A39,Analysis!$X:$Y,2,FALSE)</f>
        <v>1.9674499999999998E-2</v>
      </c>
      <c r="Q39" s="51">
        <f t="shared" si="26"/>
        <v>124.88148519330311</v>
      </c>
      <c r="R39" s="12" t="b">
        <f t="shared" si="27"/>
        <v>1</v>
      </c>
    </row>
    <row r="40" spans="1:18" x14ac:dyDescent="0.25">
      <c r="A40" s="8">
        <f>Analysis!B70</f>
        <v>40602</v>
      </c>
      <c r="B40" s="44">
        <f t="shared" si="28"/>
        <v>124.88148519330311</v>
      </c>
      <c r="C40" s="12">
        <f t="shared" si="15"/>
        <v>3.1785500000000029E-2</v>
      </c>
      <c r="D40" s="2">
        <f t="shared" si="29"/>
        <v>1.2885090564091497</v>
      </c>
      <c r="E40" s="45">
        <f t="shared" si="16"/>
        <v>3.9694204476117392</v>
      </c>
      <c r="F40" s="44">
        <f t="shared" si="17"/>
        <v>0</v>
      </c>
      <c r="G40" s="32">
        <f t="shared" si="18"/>
        <v>0</v>
      </c>
      <c r="H40" s="46">
        <f t="shared" si="19"/>
        <v>3.9694204476117392</v>
      </c>
      <c r="I40" s="2">
        <f t="shared" si="20"/>
        <v>3.1785500000000029E-2</v>
      </c>
      <c r="J40" s="47">
        <f t="shared" si="21"/>
        <v>128.85090564091485</v>
      </c>
      <c r="K40" s="45">
        <f>MAX(J$3:$J39)</f>
        <v>124.88148519330311</v>
      </c>
      <c r="L40" s="49" t="b">
        <f t="shared" si="22"/>
        <v>1</v>
      </c>
      <c r="M40" s="45">
        <f t="shared" si="23"/>
        <v>3.9694204476117392</v>
      </c>
      <c r="N40" s="45">
        <f t="shared" si="24"/>
        <v>0</v>
      </c>
      <c r="O40" s="48">
        <f t="shared" si="25"/>
        <v>3.9694204476117361</v>
      </c>
      <c r="P40" s="50">
        <f>VLOOKUP(A40,Analysis!$X:$Y,2,FALSE)</f>
        <v>3.1785500000000001E-2</v>
      </c>
      <c r="Q40" s="51">
        <f t="shared" si="26"/>
        <v>128.85090564091485</v>
      </c>
      <c r="R40" s="12" t="b">
        <f t="shared" si="27"/>
        <v>1</v>
      </c>
    </row>
    <row r="41" spans="1:18" x14ac:dyDescent="0.25">
      <c r="A41" s="8">
        <f>Analysis!B71</f>
        <v>40633</v>
      </c>
      <c r="B41" s="44">
        <f t="shared" si="28"/>
        <v>128.85090564091485</v>
      </c>
      <c r="C41" s="12">
        <f t="shared" si="15"/>
        <v>3.9697499999999955E-2</v>
      </c>
      <c r="D41" s="2">
        <f t="shared" si="29"/>
        <v>1.3396596446759519</v>
      </c>
      <c r="E41" s="45">
        <f t="shared" si="16"/>
        <v>5.1150588266802117</v>
      </c>
      <c r="F41" s="44">
        <f t="shared" si="17"/>
        <v>0</v>
      </c>
      <c r="G41" s="32">
        <f t="shared" si="18"/>
        <v>0</v>
      </c>
      <c r="H41" s="46">
        <f t="shared" si="19"/>
        <v>5.1150588266802117</v>
      </c>
      <c r="I41" s="2">
        <f t="shared" si="20"/>
        <v>3.9697499999999955E-2</v>
      </c>
      <c r="J41" s="47">
        <f t="shared" si="21"/>
        <v>133.96596446759506</v>
      </c>
      <c r="K41" s="45">
        <f>MAX(J$3:$J40)</f>
        <v>128.85090564091485</v>
      </c>
      <c r="L41" s="49" t="b">
        <f t="shared" si="22"/>
        <v>1</v>
      </c>
      <c r="M41" s="45">
        <f t="shared" si="23"/>
        <v>5.1150588266802117</v>
      </c>
      <c r="N41" s="45">
        <f t="shared" si="24"/>
        <v>0</v>
      </c>
      <c r="O41" s="48">
        <f t="shared" si="25"/>
        <v>5.1150588266802171</v>
      </c>
      <c r="P41" s="50">
        <f>VLOOKUP(A41,Analysis!$X:$Y,2,FALSE)</f>
        <v>3.9697499999999997E-2</v>
      </c>
      <c r="Q41" s="51">
        <f t="shared" si="26"/>
        <v>133.96596446759506</v>
      </c>
      <c r="R41" s="12" t="b">
        <f t="shared" si="27"/>
        <v>1</v>
      </c>
    </row>
    <row r="42" spans="1:18" x14ac:dyDescent="0.25">
      <c r="A42" s="8">
        <f>Analysis!B72</f>
        <v>40663</v>
      </c>
      <c r="B42" s="44">
        <f t="shared" si="28"/>
        <v>133.96596446759506</v>
      </c>
      <c r="C42" s="12">
        <f t="shared" si="15"/>
        <v>3.445350000000006E-2</v>
      </c>
      <c r="D42" s="2">
        <f t="shared" si="29"/>
        <v>1.3858156082437949</v>
      </c>
      <c r="E42" s="45">
        <f t="shared" si="16"/>
        <v>4.6155963567842946</v>
      </c>
      <c r="F42" s="44">
        <f t="shared" si="17"/>
        <v>0</v>
      </c>
      <c r="G42" s="32">
        <f t="shared" si="18"/>
        <v>0</v>
      </c>
      <c r="H42" s="46">
        <f t="shared" si="19"/>
        <v>4.6155963567842946</v>
      </c>
      <c r="I42" s="2">
        <f t="shared" si="20"/>
        <v>3.445350000000006E-2</v>
      </c>
      <c r="J42" s="47">
        <f t="shared" si="21"/>
        <v>138.58156082437935</v>
      </c>
      <c r="K42" s="45">
        <f>MAX(J$3:$J41)</f>
        <v>133.96596446759506</v>
      </c>
      <c r="L42" s="49" t="b">
        <f t="shared" si="22"/>
        <v>1</v>
      </c>
      <c r="M42" s="45">
        <f t="shared" si="23"/>
        <v>4.6155963567842946</v>
      </c>
      <c r="N42" s="45">
        <f t="shared" si="24"/>
        <v>0</v>
      </c>
      <c r="O42" s="48">
        <f t="shared" si="25"/>
        <v>4.6155963567842857</v>
      </c>
      <c r="P42" s="50">
        <f>VLOOKUP(A42,Analysis!$X:$Y,2,FALSE)</f>
        <v>3.4453499999999998E-2</v>
      </c>
      <c r="Q42" s="51">
        <f t="shared" si="26"/>
        <v>138.58156082437935</v>
      </c>
      <c r="R42" s="12" t="b">
        <f t="shared" si="27"/>
        <v>1</v>
      </c>
    </row>
    <row r="43" spans="1:18" x14ac:dyDescent="0.25">
      <c r="A43" s="8">
        <f>Analysis!B73</f>
        <v>40694</v>
      </c>
      <c r="B43" s="44">
        <f t="shared" si="28"/>
        <v>138.58156082437935</v>
      </c>
      <c r="C43" s="12">
        <f t="shared" si="15"/>
        <v>2.778850000000007E-2</v>
      </c>
      <c r="D43" s="2">
        <f t="shared" si="29"/>
        <v>1.4243253452734776</v>
      </c>
      <c r="E43" s="45">
        <f t="shared" si="16"/>
        <v>3.8509737029682753</v>
      </c>
      <c r="F43" s="44">
        <f t="shared" si="17"/>
        <v>0</v>
      </c>
      <c r="G43" s="32">
        <f t="shared" si="18"/>
        <v>0</v>
      </c>
      <c r="H43" s="46">
        <f t="shared" si="19"/>
        <v>3.8509737029682753</v>
      </c>
      <c r="I43" s="2">
        <f t="shared" si="20"/>
        <v>2.778850000000007E-2</v>
      </c>
      <c r="J43" s="47">
        <f t="shared" si="21"/>
        <v>142.43253452734763</v>
      </c>
      <c r="K43" s="45">
        <f>MAX(J$3:$J42)</f>
        <v>138.58156082437935</v>
      </c>
      <c r="L43" s="49" t="b">
        <f t="shared" si="22"/>
        <v>1</v>
      </c>
      <c r="M43" s="45">
        <f t="shared" si="23"/>
        <v>3.8509737029682753</v>
      </c>
      <c r="N43" s="45">
        <f t="shared" si="24"/>
        <v>0</v>
      </c>
      <c r="O43" s="48">
        <f t="shared" si="25"/>
        <v>3.8509737029682651</v>
      </c>
      <c r="P43" s="50">
        <f>VLOOKUP(A43,Analysis!$X:$Y,2,FALSE)</f>
        <v>2.7788499999999997E-2</v>
      </c>
      <c r="Q43" s="51">
        <f t="shared" si="26"/>
        <v>142.43253452734763</v>
      </c>
      <c r="R43" s="12" t="b">
        <f t="shared" si="27"/>
        <v>1</v>
      </c>
    </row>
    <row r="44" spans="1:18" x14ac:dyDescent="0.25">
      <c r="A44" s="8">
        <f>Analysis!B74</f>
        <v>40724</v>
      </c>
      <c r="B44" s="44">
        <f t="shared" si="28"/>
        <v>142.43253452734763</v>
      </c>
      <c r="C44" s="12">
        <f t="shared" si="15"/>
        <v>-1.0399499999999968E-2</v>
      </c>
      <c r="D44" s="2">
        <f t="shared" si="29"/>
        <v>1.4095130738453061</v>
      </c>
      <c r="E44" s="45">
        <f t="shared" si="16"/>
        <v>-1.4812271428171471</v>
      </c>
      <c r="F44" s="44">
        <f t="shared" si="17"/>
        <v>0</v>
      </c>
      <c r="G44" s="32">
        <f t="shared" si="18"/>
        <v>0</v>
      </c>
      <c r="H44" s="46">
        <f t="shared" si="19"/>
        <v>-1.4812271428171471</v>
      </c>
      <c r="I44" s="2">
        <f t="shared" si="20"/>
        <v>-1.0399499999999968E-2</v>
      </c>
      <c r="J44" s="47">
        <f t="shared" si="21"/>
        <v>140.95130738453048</v>
      </c>
      <c r="K44" s="45">
        <f>MAX(J$3:$J43)</f>
        <v>142.43253452734763</v>
      </c>
      <c r="L44" s="49" t="b">
        <f t="shared" si="22"/>
        <v>0</v>
      </c>
      <c r="M44" s="45">
        <f t="shared" si="23"/>
        <v>0</v>
      </c>
      <c r="N44" s="45">
        <f t="shared" si="24"/>
        <v>0</v>
      </c>
      <c r="O44" s="48">
        <f t="shared" si="25"/>
        <v>-1.4812271428171515</v>
      </c>
      <c r="P44" s="50">
        <f>VLOOKUP(A44,Analysis!$X:$Y,2,FALSE)</f>
        <v>-1.0399499999999999E-2</v>
      </c>
      <c r="Q44" s="51">
        <f t="shared" si="26"/>
        <v>140.95130738453048</v>
      </c>
      <c r="R44" s="12" t="b">
        <f t="shared" si="27"/>
        <v>1</v>
      </c>
    </row>
    <row r="45" spans="1:18" x14ac:dyDescent="0.25">
      <c r="A45" s="8">
        <f>Analysis!B75</f>
        <v>40755</v>
      </c>
      <c r="B45" s="44">
        <f t="shared" si="28"/>
        <v>140.95130738453048</v>
      </c>
      <c r="C45" s="12">
        <f t="shared" si="15"/>
        <v>-1.5603999999999939E-2</v>
      </c>
      <c r="D45" s="2">
        <f t="shared" si="29"/>
        <v>1.387519031841024</v>
      </c>
      <c r="E45" s="45">
        <f t="shared" si="16"/>
        <v>-2.1994042004282051</v>
      </c>
      <c r="F45" s="44">
        <f t="shared" si="17"/>
        <v>0</v>
      </c>
      <c r="G45" s="32">
        <f t="shared" si="18"/>
        <v>0</v>
      </c>
      <c r="H45" s="46">
        <f t="shared" si="19"/>
        <v>-2.1994042004282051</v>
      </c>
      <c r="I45" s="2">
        <f t="shared" si="20"/>
        <v>-1.5603999999999939E-2</v>
      </c>
      <c r="J45" s="47">
        <f t="shared" si="21"/>
        <v>138.75190318410228</v>
      </c>
      <c r="K45" s="45">
        <f>MAX(J$3:$J44)</f>
        <v>142.43253452734763</v>
      </c>
      <c r="L45" s="49" t="b">
        <f t="shared" si="22"/>
        <v>0</v>
      </c>
      <c r="M45" s="45">
        <f t="shared" si="23"/>
        <v>0</v>
      </c>
      <c r="N45" s="45">
        <f t="shared" si="24"/>
        <v>0</v>
      </c>
      <c r="O45" s="48">
        <f t="shared" si="25"/>
        <v>-2.1994042004282135</v>
      </c>
      <c r="P45" s="50">
        <f>VLOOKUP(A45,Analysis!$X:$Y,2,FALSE)</f>
        <v>-1.5604E-2</v>
      </c>
      <c r="Q45" s="51">
        <f t="shared" si="26"/>
        <v>138.75190318410228</v>
      </c>
      <c r="R45" s="12" t="b">
        <f t="shared" si="27"/>
        <v>1</v>
      </c>
    </row>
    <row r="46" spans="1:18" x14ac:dyDescent="0.25">
      <c r="A46" s="8">
        <f>Analysis!B76</f>
        <v>40786</v>
      </c>
      <c r="B46" s="44">
        <f t="shared" si="28"/>
        <v>138.75190318410228</v>
      </c>
      <c r="C46" s="12">
        <f t="shared" si="15"/>
        <v>-6.8056999999999993E-2</v>
      </c>
      <c r="D46" s="2">
        <f t="shared" si="29"/>
        <v>1.2930886490910194</v>
      </c>
      <c r="E46" s="45">
        <f t="shared" si="16"/>
        <v>-9.4430382750004469</v>
      </c>
      <c r="F46" s="44">
        <f t="shared" si="17"/>
        <v>0</v>
      </c>
      <c r="G46" s="32">
        <f t="shared" si="18"/>
        <v>0</v>
      </c>
      <c r="H46" s="46">
        <f t="shared" si="19"/>
        <v>-9.4430382750004469</v>
      </c>
      <c r="I46" s="2">
        <f t="shared" si="20"/>
        <v>-6.8056999999999993E-2</v>
      </c>
      <c r="J46" s="47">
        <f t="shared" si="21"/>
        <v>129.30886490910183</v>
      </c>
      <c r="K46" s="45">
        <f>MAX(J$3:$J45)</f>
        <v>142.43253452734763</v>
      </c>
      <c r="L46" s="49" t="b">
        <f t="shared" si="22"/>
        <v>0</v>
      </c>
      <c r="M46" s="45">
        <f t="shared" si="23"/>
        <v>0</v>
      </c>
      <c r="N46" s="45">
        <f t="shared" si="24"/>
        <v>0</v>
      </c>
      <c r="O46" s="48">
        <f t="shared" si="25"/>
        <v>-9.4430382750004487</v>
      </c>
      <c r="P46" s="50">
        <f>VLOOKUP(A46,Analysis!$X:$Y,2,FALSE)</f>
        <v>-6.8057000000000006E-2</v>
      </c>
      <c r="Q46" s="51">
        <f t="shared" si="26"/>
        <v>129.30886490910183</v>
      </c>
      <c r="R46" s="12" t="b">
        <f t="shared" si="27"/>
        <v>1</v>
      </c>
    </row>
    <row r="47" spans="1:18" x14ac:dyDescent="0.25">
      <c r="A47" s="8">
        <f>Analysis!B77</f>
        <v>40816</v>
      </c>
      <c r="B47" s="44">
        <f t="shared" si="28"/>
        <v>129.30886490910183</v>
      </c>
      <c r="C47" s="12">
        <f t="shared" si="15"/>
        <v>-5.1625000000000039E-2</v>
      </c>
      <c r="D47" s="2">
        <f t="shared" si="29"/>
        <v>1.2263329475816955</v>
      </c>
      <c r="E47" s="45">
        <f t="shared" si="16"/>
        <v>-6.675570150932387</v>
      </c>
      <c r="F47" s="44">
        <f t="shared" si="17"/>
        <v>0</v>
      </c>
      <c r="G47" s="32">
        <f t="shared" si="18"/>
        <v>0</v>
      </c>
      <c r="H47" s="46">
        <f t="shared" si="19"/>
        <v>-6.675570150932387</v>
      </c>
      <c r="I47" s="2">
        <f t="shared" si="20"/>
        <v>-5.1625000000000039E-2</v>
      </c>
      <c r="J47" s="47">
        <f t="shared" si="21"/>
        <v>122.63329475816944</v>
      </c>
      <c r="K47" s="45">
        <f>MAX(J$3:$J46)</f>
        <v>142.43253452734763</v>
      </c>
      <c r="L47" s="49" t="b">
        <f t="shared" si="22"/>
        <v>0</v>
      </c>
      <c r="M47" s="45">
        <f t="shared" si="23"/>
        <v>0</v>
      </c>
      <c r="N47" s="45">
        <f t="shared" si="24"/>
        <v>0</v>
      </c>
      <c r="O47" s="48">
        <f t="shared" si="25"/>
        <v>-6.6755701509323817</v>
      </c>
      <c r="P47" s="50">
        <f>VLOOKUP(A47,Analysis!$X:$Y,2,FALSE)</f>
        <v>-5.1624999999999997E-2</v>
      </c>
      <c r="Q47" s="51">
        <f t="shared" si="26"/>
        <v>122.63329475816944</v>
      </c>
      <c r="R47" s="12" t="b">
        <f t="shared" si="27"/>
        <v>1</v>
      </c>
    </row>
    <row r="48" spans="1:18" x14ac:dyDescent="0.25">
      <c r="A48" s="8">
        <f>Analysis!B78</f>
        <v>40847</v>
      </c>
      <c r="B48" s="44">
        <f t="shared" si="28"/>
        <v>122.63329475816944</v>
      </c>
      <c r="C48" s="12">
        <f t="shared" si="15"/>
        <v>9.1575000000000101E-2</v>
      </c>
      <c r="D48" s="2">
        <f t="shared" si="29"/>
        <v>1.3386343872564894</v>
      </c>
      <c r="E48" s="45">
        <f t="shared" si="16"/>
        <v>11.230143967479378</v>
      </c>
      <c r="F48" s="44">
        <f t="shared" si="17"/>
        <v>0</v>
      </c>
      <c r="G48" s="32">
        <f t="shared" si="18"/>
        <v>0</v>
      </c>
      <c r="H48" s="46">
        <f t="shared" si="19"/>
        <v>11.230143967479378</v>
      </c>
      <c r="I48" s="2">
        <f t="shared" si="20"/>
        <v>9.1575000000000101E-2</v>
      </c>
      <c r="J48" s="47">
        <f t="shared" si="21"/>
        <v>133.86343872564882</v>
      </c>
      <c r="K48" s="45">
        <f>MAX(J$3:$J47)</f>
        <v>142.43253452734763</v>
      </c>
      <c r="L48" s="49" t="b">
        <f t="shared" si="22"/>
        <v>0</v>
      </c>
      <c r="M48" s="45">
        <f t="shared" si="23"/>
        <v>0</v>
      </c>
      <c r="N48" s="45">
        <f t="shared" si="24"/>
        <v>0</v>
      </c>
      <c r="O48" s="48">
        <f t="shared" si="25"/>
        <v>11.230143967479368</v>
      </c>
      <c r="P48" s="50">
        <f>VLOOKUP(A48,Analysis!$X:$Y,2,FALSE)</f>
        <v>9.1575000000000004E-2</v>
      </c>
      <c r="Q48" s="51">
        <f t="shared" si="26"/>
        <v>133.86343872564882</v>
      </c>
      <c r="R48" s="12" t="b">
        <f t="shared" si="27"/>
        <v>1</v>
      </c>
    </row>
    <row r="49" spans="1:18" x14ac:dyDescent="0.25">
      <c r="A49" s="8">
        <f>Analysis!B79</f>
        <v>40877</v>
      </c>
      <c r="B49" s="44">
        <f t="shared" si="28"/>
        <v>133.86343872564882</v>
      </c>
      <c r="C49" s="12">
        <f t="shared" si="15"/>
        <v>-1.7499999999991223E-4</v>
      </c>
      <c r="D49" s="2">
        <f t="shared" si="29"/>
        <v>1.3384001262387197</v>
      </c>
      <c r="E49" s="45">
        <f t="shared" si="16"/>
        <v>-2.3426101776976793E-2</v>
      </c>
      <c r="F49" s="44">
        <f t="shared" si="17"/>
        <v>0</v>
      </c>
      <c r="G49" s="32">
        <f t="shared" si="18"/>
        <v>0</v>
      </c>
      <c r="H49" s="46">
        <f t="shared" si="19"/>
        <v>-2.3426101776976793E-2</v>
      </c>
      <c r="I49" s="2">
        <f t="shared" si="20"/>
        <v>-1.7499999999991223E-4</v>
      </c>
      <c r="J49" s="47">
        <f t="shared" si="21"/>
        <v>133.84001262387184</v>
      </c>
      <c r="K49" s="45">
        <f>MAX(J$3:$J48)</f>
        <v>142.43253452734763</v>
      </c>
      <c r="L49" s="49" t="b">
        <f t="shared" si="22"/>
        <v>0</v>
      </c>
      <c r="M49" s="45">
        <f t="shared" si="23"/>
        <v>0</v>
      </c>
      <c r="N49" s="45">
        <f t="shared" si="24"/>
        <v>0</v>
      </c>
      <c r="O49" s="48">
        <f t="shared" si="25"/>
        <v>-2.3426101776988634E-2</v>
      </c>
      <c r="P49" s="50">
        <f>VLOOKUP(A49,Analysis!$X:$Y,2,FALSE)</f>
        <v>-1.7500000000000068E-4</v>
      </c>
      <c r="Q49" s="51">
        <f t="shared" si="26"/>
        <v>133.84001262387184</v>
      </c>
      <c r="R49" s="12" t="b">
        <f t="shared" si="27"/>
        <v>1</v>
      </c>
    </row>
    <row r="50" spans="1:18" x14ac:dyDescent="0.25">
      <c r="A50" s="8">
        <f>Analysis!B80</f>
        <v>40908</v>
      </c>
      <c r="B50" s="44">
        <f t="shared" si="28"/>
        <v>133.84001262387184</v>
      </c>
      <c r="C50" s="12">
        <f t="shared" si="15"/>
        <v>4.7499999999999314E-3</v>
      </c>
      <c r="D50" s="2">
        <f t="shared" si="29"/>
        <v>1.3447575268383536</v>
      </c>
      <c r="E50" s="45">
        <f t="shared" si="16"/>
        <v>0.63574005996338201</v>
      </c>
      <c r="F50" s="44">
        <f t="shared" si="17"/>
        <v>0</v>
      </c>
      <c r="G50" s="32">
        <f t="shared" si="18"/>
        <v>0</v>
      </c>
      <c r="H50" s="46">
        <f t="shared" si="19"/>
        <v>0.63574005996338201</v>
      </c>
      <c r="I50" s="2">
        <f t="shared" si="20"/>
        <v>4.7499999999999314E-3</v>
      </c>
      <c r="J50" s="47">
        <f t="shared" si="21"/>
        <v>134.47575268383522</v>
      </c>
      <c r="K50" s="45">
        <f>MAX(J$3:$J49)</f>
        <v>142.43253452734763</v>
      </c>
      <c r="L50" s="49" t="b">
        <f t="shared" si="22"/>
        <v>0</v>
      </c>
      <c r="M50" s="45">
        <f t="shared" si="23"/>
        <v>0</v>
      </c>
      <c r="N50" s="45">
        <f t="shared" si="24"/>
        <v>0</v>
      </c>
      <c r="O50" s="48">
        <f t="shared" si="25"/>
        <v>0.63574005996339134</v>
      </c>
      <c r="P50" s="50">
        <f>VLOOKUP(A50,Analysis!$X:$Y,2,FALSE)</f>
        <v>4.7500000000000007E-3</v>
      </c>
      <c r="Q50" s="51">
        <f t="shared" si="26"/>
        <v>134.47575268383522</v>
      </c>
      <c r="R50" s="12" t="b">
        <f t="shared" si="27"/>
        <v>1</v>
      </c>
    </row>
    <row r="51" spans="1:18" x14ac:dyDescent="0.25">
      <c r="A51" s="8">
        <f>Analysis!B81</f>
        <v>40939</v>
      </c>
      <c r="B51" s="44">
        <f t="shared" si="28"/>
        <v>134.47575268383522</v>
      </c>
      <c r="C51" s="12">
        <f t="shared" si="15"/>
        <v>2.5700000000000035E-2</v>
      </c>
      <c r="D51" s="2">
        <f t="shared" si="29"/>
        <v>1.3793177952780993</v>
      </c>
      <c r="E51" s="45">
        <f t="shared" si="16"/>
        <v>3.4560268439745698</v>
      </c>
      <c r="F51" s="44">
        <f t="shared" si="17"/>
        <v>0</v>
      </c>
      <c r="G51" s="32">
        <f t="shared" si="18"/>
        <v>0</v>
      </c>
      <c r="H51" s="46">
        <f t="shared" si="19"/>
        <v>3.4560268439745698</v>
      </c>
      <c r="I51" s="2">
        <f t="shared" si="20"/>
        <v>2.5700000000000035E-2</v>
      </c>
      <c r="J51" s="47">
        <f t="shared" si="21"/>
        <v>137.93177952780979</v>
      </c>
      <c r="K51" s="45">
        <f>MAX(J$3:$J50)</f>
        <v>142.43253452734763</v>
      </c>
      <c r="L51" s="49" t="b">
        <f t="shared" si="22"/>
        <v>0</v>
      </c>
      <c r="M51" s="45">
        <f t="shared" si="23"/>
        <v>0</v>
      </c>
      <c r="N51" s="45">
        <f t="shared" si="24"/>
        <v>0</v>
      </c>
      <c r="O51" s="48">
        <f t="shared" si="25"/>
        <v>3.4560268439745654</v>
      </c>
      <c r="P51" s="50">
        <f>VLOOKUP(A51,Analysis!$X:$Y,2,FALSE)</f>
        <v>2.5700000000000001E-2</v>
      </c>
      <c r="Q51" s="51">
        <f t="shared" si="26"/>
        <v>137.93177952780979</v>
      </c>
      <c r="R51" s="12" t="b">
        <f t="shared" si="27"/>
        <v>1</v>
      </c>
    </row>
    <row r="52" spans="1:18" x14ac:dyDescent="0.25">
      <c r="A52" s="8">
        <f>Analysis!B82</f>
        <v>40968</v>
      </c>
      <c r="B52" s="44">
        <f t="shared" si="28"/>
        <v>137.93177952780979</v>
      </c>
      <c r="C52" s="12">
        <f t="shared" si="15"/>
        <v>2.5774999999999913E-2</v>
      </c>
      <c r="D52" s="2">
        <f t="shared" si="29"/>
        <v>1.4148697114513922</v>
      </c>
      <c r="E52" s="45">
        <f t="shared" si="16"/>
        <v>3.5551916173292852</v>
      </c>
      <c r="F52" s="44">
        <f t="shared" si="17"/>
        <v>0</v>
      </c>
      <c r="G52" s="32">
        <f t="shared" si="18"/>
        <v>0</v>
      </c>
      <c r="H52" s="46">
        <f t="shared" si="19"/>
        <v>3.5551916173292852</v>
      </c>
      <c r="I52" s="2">
        <f t="shared" si="20"/>
        <v>2.5774999999999913E-2</v>
      </c>
      <c r="J52" s="47">
        <f t="shared" si="21"/>
        <v>141.48697114513908</v>
      </c>
      <c r="K52" s="45">
        <f>MAX(J$3:$J51)</f>
        <v>142.43253452734763</v>
      </c>
      <c r="L52" s="49" t="b">
        <f t="shared" si="22"/>
        <v>0</v>
      </c>
      <c r="M52" s="45">
        <f t="shared" si="23"/>
        <v>0</v>
      </c>
      <c r="N52" s="45">
        <f t="shared" si="24"/>
        <v>0</v>
      </c>
      <c r="O52" s="48">
        <f t="shared" si="25"/>
        <v>3.5551916173292972</v>
      </c>
      <c r="P52" s="50">
        <f>VLOOKUP(A52,Analysis!$X:$Y,2,FALSE)</f>
        <v>2.5774999999999999E-2</v>
      </c>
      <c r="Q52" s="51">
        <f t="shared" si="26"/>
        <v>141.48697114513908</v>
      </c>
      <c r="R52" s="12" t="b">
        <f t="shared" si="27"/>
        <v>1</v>
      </c>
    </row>
    <row r="53" spans="1:18" x14ac:dyDescent="0.25">
      <c r="A53" s="8">
        <f>Analysis!B83</f>
        <v>40999</v>
      </c>
      <c r="B53" s="44">
        <f t="shared" si="28"/>
        <v>141.48697114513908</v>
      </c>
      <c r="C53" s="12">
        <f t="shared" si="15"/>
        <v>2.7074999999999998E-2</v>
      </c>
      <c r="D53" s="2">
        <f t="shared" si="29"/>
        <v>1.4531773088889386</v>
      </c>
      <c r="E53" s="45">
        <f t="shared" si="16"/>
        <v>3.8307597437546406</v>
      </c>
      <c r="F53" s="44">
        <f t="shared" si="17"/>
        <v>0</v>
      </c>
      <c r="G53" s="32">
        <f t="shared" si="18"/>
        <v>0</v>
      </c>
      <c r="H53" s="46">
        <f t="shared" si="19"/>
        <v>3.8307597437546406</v>
      </c>
      <c r="I53" s="2">
        <f t="shared" si="20"/>
        <v>2.7074999999999998E-2</v>
      </c>
      <c r="J53" s="47">
        <f t="shared" si="21"/>
        <v>145.31773088889372</v>
      </c>
      <c r="K53" s="45">
        <f>MAX(J$3:$J52)</f>
        <v>142.43253452734763</v>
      </c>
      <c r="L53" s="49" t="b">
        <f t="shared" si="22"/>
        <v>1</v>
      </c>
      <c r="M53" s="45">
        <f t="shared" si="23"/>
        <v>2.8851963615460932</v>
      </c>
      <c r="N53" s="45">
        <f t="shared" si="24"/>
        <v>0</v>
      </c>
      <c r="O53" s="48">
        <f t="shared" si="25"/>
        <v>3.8307597437546406</v>
      </c>
      <c r="P53" s="50">
        <f>VLOOKUP(A53,Analysis!$X:$Y,2,FALSE)</f>
        <v>2.7074999999999998E-2</v>
      </c>
      <c r="Q53" s="51">
        <f t="shared" si="26"/>
        <v>145.31773088889372</v>
      </c>
      <c r="R53" s="12" t="b">
        <f t="shared" si="27"/>
        <v>1</v>
      </c>
    </row>
    <row r="54" spans="1:18" x14ac:dyDescent="0.25">
      <c r="A54" s="8">
        <f>Analysis!B84</f>
        <v>41029</v>
      </c>
      <c r="B54" s="44">
        <f t="shared" si="28"/>
        <v>145.31773088889372</v>
      </c>
      <c r="C54" s="12">
        <f t="shared" si="15"/>
        <v>9.5999999999999835E-3</v>
      </c>
      <c r="D54" s="2">
        <f t="shared" si="29"/>
        <v>1.4671278110542725</v>
      </c>
      <c r="E54" s="45">
        <f t="shared" si="16"/>
        <v>1.3950502165333774</v>
      </c>
      <c r="F54" s="44">
        <f t="shared" si="17"/>
        <v>0</v>
      </c>
      <c r="G54" s="32">
        <f t="shared" si="18"/>
        <v>0</v>
      </c>
      <c r="H54" s="46">
        <f t="shared" si="19"/>
        <v>1.3950502165333774</v>
      </c>
      <c r="I54" s="2">
        <f t="shared" si="20"/>
        <v>9.5999999999999835E-3</v>
      </c>
      <c r="J54" s="47">
        <f t="shared" si="21"/>
        <v>146.7127811054271</v>
      </c>
      <c r="K54" s="45">
        <f>MAX(J$3:$J53)</f>
        <v>145.31773088889372</v>
      </c>
      <c r="L54" s="49" t="b">
        <f t="shared" si="22"/>
        <v>1</v>
      </c>
      <c r="M54" s="45">
        <f t="shared" si="23"/>
        <v>1.3950502165333774</v>
      </c>
      <c r="N54" s="45">
        <f t="shared" si="24"/>
        <v>0</v>
      </c>
      <c r="O54" s="48">
        <f t="shared" si="25"/>
        <v>1.3950502165333798</v>
      </c>
      <c r="P54" s="50">
        <f>VLOOKUP(A54,Analysis!$X:$Y,2,FALSE)</f>
        <v>9.6000000000000009E-3</v>
      </c>
      <c r="Q54" s="51">
        <f t="shared" si="26"/>
        <v>146.7127811054271</v>
      </c>
      <c r="R54" s="12" t="b">
        <f t="shared" si="27"/>
        <v>1</v>
      </c>
    </row>
    <row r="55" spans="1:18" x14ac:dyDescent="0.25">
      <c r="A55" s="8">
        <f>Analysis!B85</f>
        <v>41060</v>
      </c>
      <c r="B55" s="44">
        <f t="shared" si="28"/>
        <v>146.7127811054271</v>
      </c>
      <c r="C55" s="12">
        <f t="shared" si="15"/>
        <v>-5.3125000000000075E-2</v>
      </c>
      <c r="D55" s="2">
        <f t="shared" si="29"/>
        <v>1.3891866460920141</v>
      </c>
      <c r="E55" s="45">
        <f t="shared" si="16"/>
        <v>-7.7941164962258256</v>
      </c>
      <c r="F55" s="44">
        <f t="shared" si="17"/>
        <v>0</v>
      </c>
      <c r="G55" s="32">
        <f t="shared" si="18"/>
        <v>0</v>
      </c>
      <c r="H55" s="46">
        <f t="shared" si="19"/>
        <v>-7.7941164962258256</v>
      </c>
      <c r="I55" s="2">
        <f t="shared" si="20"/>
        <v>-5.3125000000000075E-2</v>
      </c>
      <c r="J55" s="47">
        <f t="shared" si="21"/>
        <v>138.91866460920127</v>
      </c>
      <c r="K55" s="45">
        <f>MAX(J$3:$J54)</f>
        <v>146.7127811054271</v>
      </c>
      <c r="L55" s="49" t="b">
        <f t="shared" si="22"/>
        <v>0</v>
      </c>
      <c r="M55" s="45">
        <f t="shared" si="23"/>
        <v>0</v>
      </c>
      <c r="N55" s="45">
        <f t="shared" si="24"/>
        <v>0</v>
      </c>
      <c r="O55" s="48">
        <f t="shared" si="25"/>
        <v>-7.794116496225814</v>
      </c>
      <c r="P55" s="50">
        <f>VLOOKUP(A55,Analysis!$X:$Y,2,FALSE)</f>
        <v>-5.3124999999999999E-2</v>
      </c>
      <c r="Q55" s="51">
        <f t="shared" si="26"/>
        <v>138.91866460920127</v>
      </c>
      <c r="R55" s="12" t="b">
        <f t="shared" si="27"/>
        <v>1</v>
      </c>
    </row>
    <row r="56" spans="1:18" x14ac:dyDescent="0.25">
      <c r="A56" s="8">
        <f>Analysis!B86</f>
        <v>41090</v>
      </c>
      <c r="B56" s="44">
        <f t="shared" si="28"/>
        <v>138.91866460920127</v>
      </c>
      <c r="C56" s="12">
        <f t="shared" si="15"/>
        <v>1.7300000000000072E-2</v>
      </c>
      <c r="D56" s="2">
        <f t="shared" si="29"/>
        <v>1.4132195750694061</v>
      </c>
      <c r="E56" s="45">
        <f t="shared" si="16"/>
        <v>2.4032928977391919</v>
      </c>
      <c r="F56" s="44">
        <f t="shared" si="17"/>
        <v>0</v>
      </c>
      <c r="G56" s="32">
        <f t="shared" si="18"/>
        <v>0</v>
      </c>
      <c r="H56" s="46">
        <f t="shared" si="19"/>
        <v>2.4032928977391919</v>
      </c>
      <c r="I56" s="2">
        <f t="shared" si="20"/>
        <v>1.7300000000000072E-2</v>
      </c>
      <c r="J56" s="47">
        <f t="shared" si="21"/>
        <v>141.32195750694046</v>
      </c>
      <c r="K56" s="45">
        <f>MAX(J$3:$J55)</f>
        <v>146.7127811054271</v>
      </c>
      <c r="L56" s="49" t="b">
        <f t="shared" si="22"/>
        <v>0</v>
      </c>
      <c r="M56" s="45">
        <f t="shared" si="23"/>
        <v>0</v>
      </c>
      <c r="N56" s="45">
        <f t="shared" si="24"/>
        <v>0</v>
      </c>
      <c r="O56" s="48">
        <f t="shared" si="25"/>
        <v>2.4032928977391821</v>
      </c>
      <c r="P56" s="50">
        <f>VLOOKUP(A56,Analysis!$X:$Y,2,FALSE)</f>
        <v>1.7299999999999999E-2</v>
      </c>
      <c r="Q56" s="51">
        <f t="shared" si="26"/>
        <v>141.32195750694046</v>
      </c>
      <c r="R56" s="12" t="b">
        <f t="shared" si="27"/>
        <v>1</v>
      </c>
    </row>
    <row r="57" spans="1:18" x14ac:dyDescent="0.25">
      <c r="A57" s="8">
        <f>Analysis!B87</f>
        <v>41121</v>
      </c>
      <c r="B57" s="44">
        <f t="shared" si="28"/>
        <v>141.32195750694046</v>
      </c>
      <c r="C57" s="12">
        <f t="shared" si="15"/>
        <v>9.9999999999994017E-4</v>
      </c>
      <c r="D57" s="2">
        <f t="shared" si="29"/>
        <v>1.4146327946444754</v>
      </c>
      <c r="E57" s="45">
        <f t="shared" si="16"/>
        <v>0.14132195750693199</v>
      </c>
      <c r="F57" s="44">
        <f t="shared" si="17"/>
        <v>0</v>
      </c>
      <c r="G57" s="32">
        <f t="shared" si="18"/>
        <v>0</v>
      </c>
      <c r="H57" s="46">
        <f t="shared" si="19"/>
        <v>0.14132195750693199</v>
      </c>
      <c r="I57" s="2">
        <f t="shared" si="20"/>
        <v>9.9999999999994017E-4</v>
      </c>
      <c r="J57" s="47">
        <f t="shared" si="21"/>
        <v>141.4632794644474</v>
      </c>
      <c r="K57" s="45">
        <f>MAX(J$3:$J56)</f>
        <v>146.7127811054271</v>
      </c>
      <c r="L57" s="49" t="b">
        <f t="shared" si="22"/>
        <v>0</v>
      </c>
      <c r="M57" s="45">
        <f t="shared" si="23"/>
        <v>0</v>
      </c>
      <c r="N57" s="45">
        <f t="shared" si="24"/>
        <v>0</v>
      </c>
      <c r="O57" s="48">
        <f t="shared" si="25"/>
        <v>0.14132195750694046</v>
      </c>
      <c r="P57" s="50">
        <f>VLOOKUP(A57,Analysis!$X:$Y,2,FALSE)</f>
        <v>1E-3</v>
      </c>
      <c r="Q57" s="51">
        <f t="shared" si="26"/>
        <v>141.4632794644474</v>
      </c>
      <c r="R57" s="12" t="b">
        <f t="shared" si="27"/>
        <v>1</v>
      </c>
    </row>
    <row r="58" spans="1:18" x14ac:dyDescent="0.25">
      <c r="A58" s="8">
        <f>Analysis!B88</f>
        <v>41152</v>
      </c>
      <c r="B58" s="44">
        <f t="shared" si="28"/>
        <v>141.4632794644474</v>
      </c>
      <c r="C58" s="12">
        <f t="shared" si="15"/>
        <v>1.9799999999999967E-2</v>
      </c>
      <c r="D58" s="2">
        <f t="shared" si="29"/>
        <v>1.4426425239784362</v>
      </c>
      <c r="E58" s="45">
        <f t="shared" si="16"/>
        <v>2.8009729333960536</v>
      </c>
      <c r="F58" s="44">
        <f t="shared" si="17"/>
        <v>0</v>
      </c>
      <c r="G58" s="32">
        <f t="shared" si="18"/>
        <v>0</v>
      </c>
      <c r="H58" s="46">
        <f t="shared" si="19"/>
        <v>2.8009729333960536</v>
      </c>
      <c r="I58" s="2">
        <f t="shared" si="20"/>
        <v>1.9799999999999967E-2</v>
      </c>
      <c r="J58" s="47">
        <f t="shared" si="21"/>
        <v>144.26425239784345</v>
      </c>
      <c r="K58" s="45">
        <f>MAX(J$3:$J57)</f>
        <v>146.7127811054271</v>
      </c>
      <c r="L58" s="49" t="b">
        <f t="shared" si="22"/>
        <v>0</v>
      </c>
      <c r="M58" s="45">
        <f t="shared" si="23"/>
        <v>0</v>
      </c>
      <c r="N58" s="45">
        <f t="shared" si="24"/>
        <v>0</v>
      </c>
      <c r="O58" s="48">
        <f t="shared" si="25"/>
        <v>2.800972933396058</v>
      </c>
      <c r="P58" s="50">
        <f>VLOOKUP(A58,Analysis!$X:$Y,2,FALSE)</f>
        <v>1.9799999999999998E-2</v>
      </c>
      <c r="Q58" s="51">
        <f t="shared" si="26"/>
        <v>144.26425239784345</v>
      </c>
      <c r="R58" s="12" t="b">
        <f t="shared" si="27"/>
        <v>1</v>
      </c>
    </row>
    <row r="59" spans="1:18" x14ac:dyDescent="0.25">
      <c r="A59" s="8">
        <f>Analysis!B89</f>
        <v>41182</v>
      </c>
      <c r="B59" s="44">
        <f t="shared" si="28"/>
        <v>144.26425239784345</v>
      </c>
      <c r="C59" s="12">
        <f t="shared" si="15"/>
        <v>2.8374999999999956E-2</v>
      </c>
      <c r="D59" s="2">
        <f t="shared" si="29"/>
        <v>1.4835775055963243</v>
      </c>
      <c r="E59" s="45">
        <f t="shared" si="16"/>
        <v>4.0934981617888013</v>
      </c>
      <c r="F59" s="44">
        <f t="shared" si="17"/>
        <v>0</v>
      </c>
      <c r="G59" s="32">
        <f t="shared" si="18"/>
        <v>0</v>
      </c>
      <c r="H59" s="46">
        <f t="shared" si="19"/>
        <v>4.0934981617888013</v>
      </c>
      <c r="I59" s="2">
        <f t="shared" si="20"/>
        <v>2.8374999999999956E-2</v>
      </c>
      <c r="J59" s="47">
        <f t="shared" si="21"/>
        <v>148.35775055963225</v>
      </c>
      <c r="K59" s="45">
        <f>MAX(J$3:$J58)</f>
        <v>146.7127811054271</v>
      </c>
      <c r="L59" s="49" t="b">
        <f t="shared" si="22"/>
        <v>1</v>
      </c>
      <c r="M59" s="45">
        <f t="shared" si="23"/>
        <v>1.6449694542051532</v>
      </c>
      <c r="N59" s="45">
        <f t="shared" si="24"/>
        <v>0</v>
      </c>
      <c r="O59" s="48">
        <f t="shared" si="25"/>
        <v>4.0934981617888084</v>
      </c>
      <c r="P59" s="50">
        <f>VLOOKUP(A59,Analysis!$X:$Y,2,FALSE)</f>
        <v>2.8375000000000001E-2</v>
      </c>
      <c r="Q59" s="51">
        <f t="shared" si="26"/>
        <v>148.35775055963225</v>
      </c>
      <c r="R59" s="12" t="b">
        <f t="shared" si="27"/>
        <v>1</v>
      </c>
    </row>
    <row r="60" spans="1:18" x14ac:dyDescent="0.25">
      <c r="A60" s="8">
        <f>Analysis!B90</f>
        <v>41213</v>
      </c>
      <c r="B60" s="44">
        <f t="shared" si="28"/>
        <v>148.35775055963225</v>
      </c>
      <c r="C60" s="12">
        <f t="shared" si="15"/>
        <v>4.0750000024999998E-3</v>
      </c>
      <c r="D60" s="2">
        <f t="shared" si="29"/>
        <v>1.4896230839353384</v>
      </c>
      <c r="E60" s="45">
        <f t="shared" si="16"/>
        <v>0.60455783390139572</v>
      </c>
      <c r="F60" s="44">
        <f t="shared" si="17"/>
        <v>0</v>
      </c>
      <c r="G60" s="32">
        <f t="shared" si="18"/>
        <v>0</v>
      </c>
      <c r="H60" s="46">
        <f t="shared" si="19"/>
        <v>0.60455783390139572</v>
      </c>
      <c r="I60" s="2">
        <f t="shared" si="20"/>
        <v>4.0750000024999998E-3</v>
      </c>
      <c r="J60" s="47">
        <f t="shared" si="21"/>
        <v>148.96230839353365</v>
      </c>
      <c r="K60" s="45">
        <f>MAX(J$3:$J59)</f>
        <v>148.35775055963225</v>
      </c>
      <c r="L60" s="49" t="b">
        <f t="shared" si="22"/>
        <v>1</v>
      </c>
      <c r="M60" s="45">
        <f t="shared" si="23"/>
        <v>0.60455783390139572</v>
      </c>
      <c r="N60" s="45">
        <f t="shared" si="24"/>
        <v>0</v>
      </c>
      <c r="O60" s="48">
        <f t="shared" si="25"/>
        <v>0.60455783390139572</v>
      </c>
      <c r="P60" s="50">
        <f>VLOOKUP(A60,Analysis!$X:$Y,2,FALSE)</f>
        <v>4.0750000024999998E-3</v>
      </c>
      <c r="Q60" s="51">
        <f t="shared" si="26"/>
        <v>148.96230839353365</v>
      </c>
      <c r="R60" s="12" t="b">
        <f t="shared" si="27"/>
        <v>1</v>
      </c>
    </row>
    <row r="61" spans="1:18" x14ac:dyDescent="0.25">
      <c r="A61" s="8">
        <f>Analysis!B91</f>
        <v>41243</v>
      </c>
      <c r="B61" s="44">
        <f t="shared" si="28"/>
        <v>148.96230839353365</v>
      </c>
      <c r="C61" s="12">
        <f t="shared" si="15"/>
        <v>1.7749999999999926E-2</v>
      </c>
      <c r="D61" s="2">
        <f t="shared" si="29"/>
        <v>1.5160638936751905</v>
      </c>
      <c r="E61" s="45">
        <f t="shared" si="16"/>
        <v>2.6440809739852114</v>
      </c>
      <c r="F61" s="44">
        <f t="shared" si="17"/>
        <v>0</v>
      </c>
      <c r="G61" s="32">
        <f t="shared" si="18"/>
        <v>0</v>
      </c>
      <c r="H61" s="46">
        <f t="shared" si="19"/>
        <v>2.6440809739852114</v>
      </c>
      <c r="I61" s="2">
        <f t="shared" si="20"/>
        <v>1.7749999999999926E-2</v>
      </c>
      <c r="J61" s="47">
        <f t="shared" si="21"/>
        <v>151.60638936751886</v>
      </c>
      <c r="K61" s="45">
        <f>MAX(J$3:$J60)</f>
        <v>148.96230839353365</v>
      </c>
      <c r="L61" s="49" t="b">
        <f t="shared" si="22"/>
        <v>1</v>
      </c>
      <c r="M61" s="45">
        <f t="shared" si="23"/>
        <v>2.6440809739852114</v>
      </c>
      <c r="N61" s="45">
        <f t="shared" si="24"/>
        <v>0</v>
      </c>
      <c r="O61" s="48">
        <f t="shared" si="25"/>
        <v>2.644080973985222</v>
      </c>
      <c r="P61" s="50">
        <f>VLOOKUP(A61,Analysis!$X:$Y,2,FALSE)</f>
        <v>1.7749999999999998E-2</v>
      </c>
      <c r="Q61" s="51">
        <f t="shared" si="26"/>
        <v>151.60638936751886</v>
      </c>
      <c r="R61" s="12" t="b">
        <f t="shared" si="27"/>
        <v>1</v>
      </c>
    </row>
    <row r="62" spans="1:18" x14ac:dyDescent="0.25">
      <c r="A62" s="8">
        <f>Analysis!B92</f>
        <v>41274</v>
      </c>
      <c r="B62" s="44">
        <f t="shared" si="28"/>
        <v>151.60638936751886</v>
      </c>
      <c r="C62" s="12">
        <f t="shared" si="15"/>
        <v>1.6950000000000076E-2</v>
      </c>
      <c r="D62" s="2">
        <f t="shared" si="29"/>
        <v>1.5417611766729851</v>
      </c>
      <c r="E62" s="45">
        <f t="shared" si="16"/>
        <v>2.5697282997794559</v>
      </c>
      <c r="F62" s="44">
        <f t="shared" si="17"/>
        <v>0</v>
      </c>
      <c r="G62" s="32">
        <f t="shared" si="18"/>
        <v>0</v>
      </c>
      <c r="H62" s="46">
        <f t="shared" si="19"/>
        <v>2.5697282997794559</v>
      </c>
      <c r="I62" s="2">
        <f t="shared" si="20"/>
        <v>1.6950000000000076E-2</v>
      </c>
      <c r="J62" s="47">
        <f t="shared" si="21"/>
        <v>154.17611766729831</v>
      </c>
      <c r="K62" s="45">
        <f>MAX(J$3:$J61)</f>
        <v>151.60638936751886</v>
      </c>
      <c r="L62" s="49" t="b">
        <f t="shared" si="22"/>
        <v>1</v>
      </c>
      <c r="M62" s="45">
        <f t="shared" si="23"/>
        <v>2.5697282997794559</v>
      </c>
      <c r="N62" s="45">
        <f t="shared" si="24"/>
        <v>0</v>
      </c>
      <c r="O62" s="48">
        <f t="shared" si="25"/>
        <v>2.5697282997794444</v>
      </c>
      <c r="P62" s="50">
        <f>VLOOKUP(A62,Analysis!$X:$Y,2,FALSE)</f>
        <v>1.695E-2</v>
      </c>
      <c r="Q62" s="51">
        <f t="shared" si="26"/>
        <v>154.17611766729831</v>
      </c>
      <c r="R62" s="12" t="b">
        <f t="shared" si="27"/>
        <v>1</v>
      </c>
    </row>
    <row r="63" spans="1:18" x14ac:dyDescent="0.25">
      <c r="A63" s="8">
        <f>Analysis!B93</f>
        <v>41305</v>
      </c>
      <c r="B63" s="44">
        <f t="shared" si="28"/>
        <v>154.17611766729831</v>
      </c>
      <c r="C63" s="12">
        <f t="shared" si="15"/>
        <v>3.775000000000004E-2</v>
      </c>
      <c r="D63" s="2">
        <f t="shared" si="29"/>
        <v>1.5999626610923903</v>
      </c>
      <c r="E63" s="45">
        <f t="shared" si="16"/>
        <v>5.8201484419405176</v>
      </c>
      <c r="F63" s="44">
        <f t="shared" si="17"/>
        <v>0</v>
      </c>
      <c r="G63" s="32">
        <f t="shared" si="18"/>
        <v>0</v>
      </c>
      <c r="H63" s="46">
        <f t="shared" si="19"/>
        <v>5.8201484419405176</v>
      </c>
      <c r="I63" s="2">
        <f t="shared" si="20"/>
        <v>3.775000000000004E-2</v>
      </c>
      <c r="J63" s="47">
        <f t="shared" si="21"/>
        <v>159.99626610923883</v>
      </c>
      <c r="K63" s="45">
        <f>MAX(J$3:$J62)</f>
        <v>154.17611766729831</v>
      </c>
      <c r="L63" s="49" t="b">
        <f t="shared" si="22"/>
        <v>1</v>
      </c>
      <c r="M63" s="45">
        <f t="shared" si="23"/>
        <v>5.8201484419405176</v>
      </c>
      <c r="N63" s="45">
        <f t="shared" si="24"/>
        <v>0</v>
      </c>
      <c r="O63" s="48">
        <f t="shared" si="25"/>
        <v>5.8201484419405114</v>
      </c>
      <c r="P63" s="50">
        <f>VLOOKUP(A63,Analysis!$X:$Y,2,FALSE)</f>
        <v>3.7749999999999999E-2</v>
      </c>
      <c r="Q63" s="51">
        <f t="shared" si="26"/>
        <v>159.99626610923883</v>
      </c>
      <c r="R63" s="12" t="b">
        <f t="shared" si="27"/>
        <v>1</v>
      </c>
    </row>
    <row r="64" spans="1:18" x14ac:dyDescent="0.25">
      <c r="A64" s="8">
        <f>Analysis!B94</f>
        <v>41333</v>
      </c>
      <c r="B64" s="44">
        <f t="shared" si="28"/>
        <v>159.99626610923883</v>
      </c>
      <c r="C64" s="12">
        <f t="shared" si="15"/>
        <v>2.0625000000000032E-2</v>
      </c>
      <c r="D64" s="2">
        <f t="shared" si="29"/>
        <v>1.6329618909774211</v>
      </c>
      <c r="E64" s="45">
        <f t="shared" si="16"/>
        <v>3.2999229885030559</v>
      </c>
      <c r="F64" s="44">
        <f t="shared" si="17"/>
        <v>0</v>
      </c>
      <c r="G64" s="32">
        <f t="shared" si="18"/>
        <v>0</v>
      </c>
      <c r="H64" s="46">
        <f t="shared" si="19"/>
        <v>3.2999229885030559</v>
      </c>
      <c r="I64" s="2">
        <f t="shared" si="20"/>
        <v>2.0625000000000032E-2</v>
      </c>
      <c r="J64" s="47">
        <f t="shared" si="21"/>
        <v>163.29618909774189</v>
      </c>
      <c r="K64" s="45">
        <f>MAX(J$3:$J63)</f>
        <v>159.99626610923883</v>
      </c>
      <c r="L64" s="49" t="b">
        <f t="shared" si="22"/>
        <v>1</v>
      </c>
      <c r="M64" s="45">
        <f t="shared" si="23"/>
        <v>3.2999229885030559</v>
      </c>
      <c r="N64" s="45">
        <f t="shared" si="24"/>
        <v>0</v>
      </c>
      <c r="O64" s="48">
        <f t="shared" si="25"/>
        <v>3.299922988503051</v>
      </c>
      <c r="P64" s="50">
        <f>VLOOKUP(A64,Analysis!$X:$Y,2,FALSE)</f>
        <v>2.0625000000000001E-2</v>
      </c>
      <c r="Q64" s="51">
        <f t="shared" si="26"/>
        <v>163.29618909774189</v>
      </c>
      <c r="R64" s="12" t="b">
        <f t="shared" si="27"/>
        <v>1</v>
      </c>
    </row>
    <row r="65" spans="1:18" x14ac:dyDescent="0.25">
      <c r="A65" s="8">
        <f>Analysis!B95</f>
        <v>41364</v>
      </c>
      <c r="B65" s="44">
        <f t="shared" si="28"/>
        <v>163.29618909774189</v>
      </c>
      <c r="C65" s="12">
        <f t="shared" si="15"/>
        <v>3.3899999999999958E-2</v>
      </c>
      <c r="D65" s="2">
        <f t="shared" si="29"/>
        <v>1.6883192990815556</v>
      </c>
      <c r="E65" s="45">
        <f t="shared" si="16"/>
        <v>5.5357408104134436</v>
      </c>
      <c r="F65" s="44">
        <f t="shared" si="17"/>
        <v>0</v>
      </c>
      <c r="G65" s="32">
        <f t="shared" si="18"/>
        <v>0</v>
      </c>
      <c r="H65" s="46">
        <f t="shared" si="19"/>
        <v>5.5357408104134436</v>
      </c>
      <c r="I65" s="2">
        <f t="shared" si="20"/>
        <v>3.3899999999999958E-2</v>
      </c>
      <c r="J65" s="47">
        <f t="shared" si="21"/>
        <v>168.83192990815533</v>
      </c>
      <c r="K65" s="45">
        <f>MAX(J$3:$J64)</f>
        <v>163.29618909774189</v>
      </c>
      <c r="L65" s="49" t="b">
        <f t="shared" si="22"/>
        <v>1</v>
      </c>
      <c r="M65" s="45">
        <f t="shared" si="23"/>
        <v>5.5357408104134436</v>
      </c>
      <c r="N65" s="45">
        <f t="shared" si="24"/>
        <v>0</v>
      </c>
      <c r="O65" s="48">
        <f t="shared" si="25"/>
        <v>5.5357408104134498</v>
      </c>
      <c r="P65" s="50">
        <f>VLOOKUP(A65,Analysis!$X:$Y,2,FALSE)</f>
        <v>3.39E-2</v>
      </c>
      <c r="Q65" s="51">
        <f t="shared" si="26"/>
        <v>168.83192990815533</v>
      </c>
      <c r="R65" s="12" t="b">
        <f t="shared" si="27"/>
        <v>1</v>
      </c>
    </row>
    <row r="66" spans="1:18" x14ac:dyDescent="0.25">
      <c r="A66" s="8">
        <f>Analysis!B96</f>
        <v>41394</v>
      </c>
      <c r="B66" s="44">
        <f t="shared" si="28"/>
        <v>168.83192990815533</v>
      </c>
      <c r="C66" s="12">
        <f t="shared" si="15"/>
        <v>1.2750000000000034E-2</v>
      </c>
      <c r="D66" s="2">
        <f t="shared" si="29"/>
        <v>1.7098453701448455</v>
      </c>
      <c r="E66" s="45">
        <f t="shared" si="16"/>
        <v>2.1526071063289862</v>
      </c>
      <c r="F66" s="44">
        <f t="shared" si="17"/>
        <v>0</v>
      </c>
      <c r="G66" s="32">
        <f t="shared" si="18"/>
        <v>0</v>
      </c>
      <c r="H66" s="46">
        <f t="shared" si="19"/>
        <v>2.1526071063289862</v>
      </c>
      <c r="I66" s="2">
        <f t="shared" si="20"/>
        <v>1.2750000000000034E-2</v>
      </c>
      <c r="J66" s="47">
        <f t="shared" si="21"/>
        <v>170.98453701448432</v>
      </c>
      <c r="K66" s="45">
        <f>MAX(J$3:$J65)</f>
        <v>168.83192990815533</v>
      </c>
      <c r="L66" s="49" t="b">
        <f t="shared" si="22"/>
        <v>1</v>
      </c>
      <c r="M66" s="45">
        <f t="shared" si="23"/>
        <v>2.1526071063289862</v>
      </c>
      <c r="N66" s="45">
        <f t="shared" si="24"/>
        <v>0</v>
      </c>
      <c r="O66" s="48">
        <f t="shared" si="25"/>
        <v>2.1526071063289804</v>
      </c>
      <c r="P66" s="50">
        <f>VLOOKUP(A66,Analysis!$X:$Y,2,FALSE)</f>
        <v>1.2749999999999999E-2</v>
      </c>
      <c r="Q66" s="51">
        <f t="shared" si="26"/>
        <v>170.98453701448432</v>
      </c>
      <c r="R66" s="12" t="b">
        <f t="shared" si="27"/>
        <v>1</v>
      </c>
    </row>
    <row r="67" spans="1:18" x14ac:dyDescent="0.25">
      <c r="A67" s="8">
        <f>Analysis!B97</f>
        <v>41425</v>
      </c>
      <c r="B67" s="44">
        <f t="shared" ref="B67:B130" si="30">Q66</f>
        <v>170.98453701448432</v>
      </c>
      <c r="C67" s="12">
        <f t="shared" ref="C67:C130" si="31">E67/B67</f>
        <v>2.0475000000000007E-2</v>
      </c>
      <c r="D67" s="2">
        <f t="shared" ref="D67:D130" si="32">(1+C67)*D66</f>
        <v>1.7448544540985613</v>
      </c>
      <c r="E67" s="45">
        <f t="shared" ref="E67:E130" si="33">F67+H67</f>
        <v>3.5009083953715674</v>
      </c>
      <c r="F67" s="44">
        <f t="shared" ref="F67:F130" si="34">$F$1*B67</f>
        <v>0</v>
      </c>
      <c r="G67" s="32">
        <f t="shared" ref="G67:G130" si="35">F67/B67</f>
        <v>0</v>
      </c>
      <c r="H67" s="46">
        <f t="shared" ref="H67:H130" si="36">J67-B67</f>
        <v>3.5009083953715674</v>
      </c>
      <c r="I67" s="2">
        <f t="shared" ref="I67:I130" si="37">H67/B67</f>
        <v>2.0475000000000007E-2</v>
      </c>
      <c r="J67" s="47">
        <f t="shared" ref="J67:J130" si="38">IF(L67,(Q67-$N$1*K67)/(1-$N$1),Q67)</f>
        <v>174.48544540985588</v>
      </c>
      <c r="K67" s="45">
        <f>MAX(J$3:$J66)</f>
        <v>170.98453701448432</v>
      </c>
      <c r="L67" s="49" t="b">
        <f t="shared" ref="L67:L130" si="39">Q67&gt;K67</f>
        <v>1</v>
      </c>
      <c r="M67" s="45">
        <f t="shared" ref="M67:M130" si="40">MAX(J67-K67,0)</f>
        <v>3.5009083953715674</v>
      </c>
      <c r="N67" s="45">
        <f t="shared" ref="N67:N130" si="41">$N$1*M67</f>
        <v>0</v>
      </c>
      <c r="O67" s="48">
        <f t="shared" ref="O67:O130" si="42">B67*P67</f>
        <v>3.5009083953715665</v>
      </c>
      <c r="P67" s="50">
        <f>VLOOKUP(A67,Analysis!$X:$Y,2,FALSE)</f>
        <v>2.0475E-2</v>
      </c>
      <c r="Q67" s="51">
        <f t="shared" ref="Q67:Q130" si="43">O67+B67</f>
        <v>174.48544540985588</v>
      </c>
      <c r="R67" s="12" t="b">
        <f t="shared" ref="R67:R130" si="44">ROUND(Q67-(J67-IF(J67&gt;K67,(J67-K67)*$N$1,0)),10)=0</f>
        <v>1</v>
      </c>
    </row>
    <row r="68" spans="1:18" x14ac:dyDescent="0.25">
      <c r="A68" s="8">
        <f>Analysis!B98</f>
        <v>41455</v>
      </c>
      <c r="B68" s="44">
        <f t="shared" si="30"/>
        <v>174.48544540985588</v>
      </c>
      <c r="C68" s="12">
        <f t="shared" si="31"/>
        <v>-1.2024999999999985E-2</v>
      </c>
      <c r="D68" s="2">
        <f t="shared" si="32"/>
        <v>1.7238725792880263</v>
      </c>
      <c r="E68" s="45">
        <f t="shared" si="33"/>
        <v>-2.0981874810535146</v>
      </c>
      <c r="F68" s="44">
        <f t="shared" si="34"/>
        <v>0</v>
      </c>
      <c r="G68" s="32">
        <f t="shared" si="35"/>
        <v>0</v>
      </c>
      <c r="H68" s="46">
        <f t="shared" si="36"/>
        <v>-2.0981874810535146</v>
      </c>
      <c r="I68" s="2">
        <f t="shared" si="37"/>
        <v>-1.2024999999999985E-2</v>
      </c>
      <c r="J68" s="47">
        <f t="shared" si="38"/>
        <v>172.38725792880237</v>
      </c>
      <c r="K68" s="45">
        <f>MAX(J$3:$J67)</f>
        <v>174.48544540985588</v>
      </c>
      <c r="L68" s="49" t="b">
        <f t="shared" si="39"/>
        <v>0</v>
      </c>
      <c r="M68" s="45">
        <f t="shared" si="40"/>
        <v>0</v>
      </c>
      <c r="N68" s="45">
        <f t="shared" si="41"/>
        <v>0</v>
      </c>
      <c r="O68" s="48">
        <f t="shared" si="42"/>
        <v>-2.0981874810535168</v>
      </c>
      <c r="P68" s="50">
        <f>VLOOKUP(A68,Analysis!$X:$Y,2,FALSE)</f>
        <v>-1.2024999999999999E-2</v>
      </c>
      <c r="Q68" s="51">
        <f t="shared" si="43"/>
        <v>172.38725792880237</v>
      </c>
      <c r="R68" s="12" t="b">
        <f t="shared" si="44"/>
        <v>1</v>
      </c>
    </row>
    <row r="69" spans="1:18" x14ac:dyDescent="0.25">
      <c r="A69" s="8">
        <f>Analysis!B99</f>
        <v>41486</v>
      </c>
      <c r="B69" s="44">
        <f t="shared" si="30"/>
        <v>172.38725792880237</v>
      </c>
      <c r="C69" s="12">
        <f t="shared" si="31"/>
        <v>4.7350000000000052E-2</v>
      </c>
      <c r="D69" s="2">
        <f t="shared" si="32"/>
        <v>1.8054979459173144</v>
      </c>
      <c r="E69" s="45">
        <f t="shared" si="33"/>
        <v>8.162536662928801</v>
      </c>
      <c r="F69" s="44">
        <f t="shared" si="34"/>
        <v>0</v>
      </c>
      <c r="G69" s="32">
        <f t="shared" si="35"/>
        <v>0</v>
      </c>
      <c r="H69" s="46">
        <f t="shared" si="36"/>
        <v>8.162536662928801</v>
      </c>
      <c r="I69" s="2">
        <f t="shared" si="37"/>
        <v>4.7350000000000052E-2</v>
      </c>
      <c r="J69" s="47">
        <f t="shared" si="38"/>
        <v>180.54979459173117</v>
      </c>
      <c r="K69" s="45">
        <f>MAX(J$3:$J68)</f>
        <v>174.48544540985588</v>
      </c>
      <c r="L69" s="49" t="b">
        <f t="shared" si="39"/>
        <v>1</v>
      </c>
      <c r="M69" s="45">
        <f t="shared" si="40"/>
        <v>6.0643491818752864</v>
      </c>
      <c r="N69" s="45">
        <f t="shared" si="41"/>
        <v>0</v>
      </c>
      <c r="O69" s="48">
        <f t="shared" si="42"/>
        <v>8.1625366629287921</v>
      </c>
      <c r="P69" s="50">
        <f>VLOOKUP(A69,Analysis!$X:$Y,2,FALSE)</f>
        <v>4.7350000000000003E-2</v>
      </c>
      <c r="Q69" s="51">
        <f t="shared" si="43"/>
        <v>180.54979459173117</v>
      </c>
      <c r="R69" s="12" t="b">
        <f t="shared" si="44"/>
        <v>1</v>
      </c>
    </row>
    <row r="70" spans="1:18" x14ac:dyDescent="0.25">
      <c r="A70" s="8">
        <f>Analysis!B100</f>
        <v>41517</v>
      </c>
      <c r="B70" s="44">
        <f t="shared" si="30"/>
        <v>180.54979459173117</v>
      </c>
      <c r="C70" s="12">
        <f t="shared" si="31"/>
        <v>2.9249999999999771E-3</v>
      </c>
      <c r="D70" s="2">
        <f t="shared" si="32"/>
        <v>1.8107790274091227</v>
      </c>
      <c r="E70" s="45">
        <f t="shared" si="33"/>
        <v>0.52810814918080951</v>
      </c>
      <c r="F70" s="44">
        <f t="shared" si="34"/>
        <v>0</v>
      </c>
      <c r="G70" s="32">
        <f t="shared" si="35"/>
        <v>0</v>
      </c>
      <c r="H70" s="46">
        <f t="shared" si="36"/>
        <v>0.52810814918080951</v>
      </c>
      <c r="I70" s="2">
        <f t="shared" si="37"/>
        <v>2.9249999999999771E-3</v>
      </c>
      <c r="J70" s="47">
        <f t="shared" si="38"/>
        <v>181.07790274091198</v>
      </c>
      <c r="K70" s="45">
        <f>MAX(J$3:$J69)</f>
        <v>180.54979459173117</v>
      </c>
      <c r="L70" s="49" t="b">
        <f t="shared" si="39"/>
        <v>1</v>
      </c>
      <c r="M70" s="45">
        <f t="shared" si="40"/>
        <v>0.52810814918080951</v>
      </c>
      <c r="N70" s="45">
        <f t="shared" si="41"/>
        <v>0</v>
      </c>
      <c r="O70" s="48">
        <f t="shared" si="42"/>
        <v>0.52810814918081361</v>
      </c>
      <c r="P70" s="50">
        <f>VLOOKUP(A70,Analysis!$X:$Y,2,FALSE)</f>
        <v>2.9249999999999996E-3</v>
      </c>
      <c r="Q70" s="51">
        <f t="shared" si="43"/>
        <v>181.07790274091198</v>
      </c>
      <c r="R70" s="12" t="b">
        <f t="shared" si="44"/>
        <v>1</v>
      </c>
    </row>
    <row r="71" spans="1:18" x14ac:dyDescent="0.25">
      <c r="A71" s="8">
        <f>Analysis!B101</f>
        <v>41547</v>
      </c>
      <c r="B71" s="44">
        <f t="shared" si="30"/>
        <v>181.07790274091198</v>
      </c>
      <c r="C71" s="12">
        <f t="shared" si="31"/>
        <v>3.985000000000001E-2</v>
      </c>
      <c r="D71" s="2">
        <f t="shared" si="32"/>
        <v>1.882938571651376</v>
      </c>
      <c r="E71" s="45">
        <f t="shared" si="33"/>
        <v>7.2159544242253446</v>
      </c>
      <c r="F71" s="44">
        <f t="shared" si="34"/>
        <v>0</v>
      </c>
      <c r="G71" s="32">
        <f t="shared" si="35"/>
        <v>0</v>
      </c>
      <c r="H71" s="46">
        <f t="shared" si="36"/>
        <v>7.2159544242253446</v>
      </c>
      <c r="I71" s="2">
        <f t="shared" si="37"/>
        <v>3.985000000000001E-2</v>
      </c>
      <c r="J71" s="47">
        <f t="shared" si="38"/>
        <v>188.29385716513733</v>
      </c>
      <c r="K71" s="45">
        <f>MAX(J$3:$J70)</f>
        <v>181.07790274091198</v>
      </c>
      <c r="L71" s="49" t="b">
        <f t="shared" si="39"/>
        <v>1</v>
      </c>
      <c r="M71" s="45">
        <f t="shared" si="40"/>
        <v>7.2159544242253446</v>
      </c>
      <c r="N71" s="45">
        <f t="shared" si="41"/>
        <v>0</v>
      </c>
      <c r="O71" s="48">
        <f t="shared" si="42"/>
        <v>7.2159544242253419</v>
      </c>
      <c r="P71" s="50">
        <f>VLOOKUP(A71,Analysis!$X:$Y,2,FALSE)</f>
        <v>3.9849999999999997E-2</v>
      </c>
      <c r="Q71" s="51">
        <f t="shared" si="43"/>
        <v>188.29385716513733</v>
      </c>
      <c r="R71" s="12" t="b">
        <f t="shared" si="44"/>
        <v>1</v>
      </c>
    </row>
    <row r="72" spans="1:18" x14ac:dyDescent="0.25">
      <c r="A72" s="8">
        <f>Analysis!B102</f>
        <v>41578</v>
      </c>
      <c r="B72" s="44">
        <f t="shared" si="30"/>
        <v>188.29385716513733</v>
      </c>
      <c r="C72" s="12">
        <f t="shared" si="31"/>
        <v>2.5625000000000051E-2</v>
      </c>
      <c r="D72" s="2">
        <f t="shared" si="32"/>
        <v>1.9311888725499426</v>
      </c>
      <c r="E72" s="45">
        <f t="shared" si="33"/>
        <v>4.8250300898566536</v>
      </c>
      <c r="F72" s="44">
        <f t="shared" si="34"/>
        <v>0</v>
      </c>
      <c r="G72" s="32">
        <f t="shared" si="35"/>
        <v>0</v>
      </c>
      <c r="H72" s="46">
        <f t="shared" si="36"/>
        <v>4.8250300898566536</v>
      </c>
      <c r="I72" s="2">
        <f t="shared" si="37"/>
        <v>2.5625000000000051E-2</v>
      </c>
      <c r="J72" s="47">
        <f t="shared" si="38"/>
        <v>193.11888725499398</v>
      </c>
      <c r="K72" s="45">
        <f>MAX(J$3:$J71)</f>
        <v>188.29385716513733</v>
      </c>
      <c r="L72" s="49" t="b">
        <f t="shared" si="39"/>
        <v>1</v>
      </c>
      <c r="M72" s="45">
        <f t="shared" si="40"/>
        <v>4.8250300898566536</v>
      </c>
      <c r="N72" s="45">
        <f t="shared" si="41"/>
        <v>0</v>
      </c>
      <c r="O72" s="48">
        <f t="shared" si="42"/>
        <v>4.8250300898566438</v>
      </c>
      <c r="P72" s="50">
        <f>VLOOKUP(A72,Analysis!$X:$Y,2,FALSE)</f>
        <v>2.5624999999999998E-2</v>
      </c>
      <c r="Q72" s="51">
        <f t="shared" si="43"/>
        <v>193.11888725499398</v>
      </c>
      <c r="R72" s="12" t="b">
        <f t="shared" si="44"/>
        <v>1</v>
      </c>
    </row>
    <row r="73" spans="1:18" x14ac:dyDescent="0.25">
      <c r="A73" s="8">
        <f>Analysis!B103</f>
        <v>41608</v>
      </c>
      <c r="B73" s="44">
        <f t="shared" si="30"/>
        <v>193.11888725499398</v>
      </c>
      <c r="C73" s="12">
        <f t="shared" si="31"/>
        <v>2.6025000000000069E-2</v>
      </c>
      <c r="D73" s="2">
        <f t="shared" si="32"/>
        <v>1.9814480629580549</v>
      </c>
      <c r="E73" s="45">
        <f t="shared" si="33"/>
        <v>5.0259190408112318</v>
      </c>
      <c r="F73" s="44">
        <f t="shared" si="34"/>
        <v>0</v>
      </c>
      <c r="G73" s="32">
        <f t="shared" si="35"/>
        <v>0</v>
      </c>
      <c r="H73" s="46">
        <f t="shared" si="36"/>
        <v>5.0259190408112318</v>
      </c>
      <c r="I73" s="2">
        <f t="shared" si="37"/>
        <v>2.6025000000000069E-2</v>
      </c>
      <c r="J73" s="47">
        <f t="shared" si="38"/>
        <v>198.14480629580521</v>
      </c>
      <c r="K73" s="45">
        <f>MAX(J$3:$J72)</f>
        <v>193.11888725499398</v>
      </c>
      <c r="L73" s="49" t="b">
        <f t="shared" si="39"/>
        <v>1</v>
      </c>
      <c r="M73" s="45">
        <f t="shared" si="40"/>
        <v>5.0259190408112318</v>
      </c>
      <c r="N73" s="45">
        <f t="shared" si="41"/>
        <v>0</v>
      </c>
      <c r="O73" s="48">
        <f t="shared" si="42"/>
        <v>5.0259190408112184</v>
      </c>
      <c r="P73" s="50">
        <f>VLOOKUP(A73,Analysis!$X:$Y,2,FALSE)</f>
        <v>2.6025E-2</v>
      </c>
      <c r="Q73" s="51">
        <f t="shared" si="43"/>
        <v>198.14480629580521</v>
      </c>
      <c r="R73" s="12" t="b">
        <f t="shared" si="44"/>
        <v>1</v>
      </c>
    </row>
    <row r="74" spans="1:18" x14ac:dyDescent="0.25">
      <c r="A74" s="8">
        <f>Analysis!B104</f>
        <v>41639</v>
      </c>
      <c r="B74" s="44">
        <f t="shared" si="30"/>
        <v>198.14480629580521</v>
      </c>
      <c r="C74" s="12">
        <f t="shared" si="31"/>
        <v>2.1350000000000056E-2</v>
      </c>
      <c r="D74" s="2">
        <f t="shared" si="32"/>
        <v>2.0237519791022094</v>
      </c>
      <c r="E74" s="45">
        <f t="shared" si="33"/>
        <v>4.2303916144154528</v>
      </c>
      <c r="F74" s="44">
        <f t="shared" si="34"/>
        <v>0</v>
      </c>
      <c r="G74" s="32">
        <f t="shared" si="35"/>
        <v>0</v>
      </c>
      <c r="H74" s="46">
        <f t="shared" si="36"/>
        <v>4.2303916144154528</v>
      </c>
      <c r="I74" s="2">
        <f t="shared" si="37"/>
        <v>2.1350000000000056E-2</v>
      </c>
      <c r="J74" s="47">
        <f t="shared" si="38"/>
        <v>202.37519791022066</v>
      </c>
      <c r="K74" s="45">
        <f>MAX(J$3:$J73)</f>
        <v>198.14480629580521</v>
      </c>
      <c r="L74" s="49" t="b">
        <f t="shared" si="39"/>
        <v>1</v>
      </c>
      <c r="M74" s="45">
        <f t="shared" si="40"/>
        <v>4.2303916144154528</v>
      </c>
      <c r="N74" s="45">
        <f t="shared" si="41"/>
        <v>0</v>
      </c>
      <c r="O74" s="48">
        <f t="shared" si="42"/>
        <v>4.2303916144154412</v>
      </c>
      <c r="P74" s="50">
        <f>VLOOKUP(A74,Analysis!$X:$Y,2,FALSE)</f>
        <v>2.1350000000000001E-2</v>
      </c>
      <c r="Q74" s="51">
        <f t="shared" si="43"/>
        <v>202.37519791022066</v>
      </c>
      <c r="R74" s="12" t="b">
        <f t="shared" si="44"/>
        <v>1</v>
      </c>
    </row>
    <row r="75" spans="1:18" x14ac:dyDescent="0.25">
      <c r="A75" s="8">
        <f>Analysis!B105</f>
        <v>41670</v>
      </c>
      <c r="B75" s="44">
        <f t="shared" si="30"/>
        <v>202.37519791022066</v>
      </c>
      <c r="C75" s="12">
        <f t="shared" si="31"/>
        <v>-4.1250000000000132E-3</v>
      </c>
      <c r="D75" s="2">
        <f t="shared" si="32"/>
        <v>2.0154040021884128</v>
      </c>
      <c r="E75" s="45">
        <f t="shared" si="33"/>
        <v>-0.83479769137966287</v>
      </c>
      <c r="F75" s="44">
        <f t="shared" si="34"/>
        <v>0</v>
      </c>
      <c r="G75" s="32">
        <f t="shared" si="35"/>
        <v>0</v>
      </c>
      <c r="H75" s="46">
        <f t="shared" si="36"/>
        <v>-0.83479769137966287</v>
      </c>
      <c r="I75" s="2">
        <f t="shared" si="37"/>
        <v>-4.1250000000000132E-3</v>
      </c>
      <c r="J75" s="47">
        <f t="shared" si="38"/>
        <v>201.540400218841</v>
      </c>
      <c r="K75" s="45">
        <f>MAX(J$3:$J74)</f>
        <v>202.37519791022066</v>
      </c>
      <c r="L75" s="49" t="b">
        <f t="shared" si="39"/>
        <v>0</v>
      </c>
      <c r="M75" s="45">
        <f t="shared" si="40"/>
        <v>0</v>
      </c>
      <c r="N75" s="45">
        <f t="shared" si="41"/>
        <v>0</v>
      </c>
      <c r="O75" s="48">
        <f t="shared" si="42"/>
        <v>-0.83479769137966031</v>
      </c>
      <c r="P75" s="50">
        <f>VLOOKUP(A75,Analysis!$X:$Y,2,FALSE)</f>
        <v>-4.1250000000000002E-3</v>
      </c>
      <c r="Q75" s="51">
        <f t="shared" si="43"/>
        <v>201.540400218841</v>
      </c>
      <c r="R75" s="12" t="b">
        <f t="shared" si="44"/>
        <v>1</v>
      </c>
    </row>
    <row r="76" spans="1:18" x14ac:dyDescent="0.25">
      <c r="A76" s="8">
        <f>Analysis!B106</f>
        <v>0</v>
      </c>
      <c r="B76" s="44">
        <f t="shared" si="30"/>
        <v>201.540400218841</v>
      </c>
      <c r="C76" s="12" t="e">
        <f t="shared" si="31"/>
        <v>#N/A</v>
      </c>
      <c r="D76" s="2" t="e">
        <f t="shared" si="32"/>
        <v>#N/A</v>
      </c>
      <c r="E76" s="45" t="e">
        <f t="shared" si="33"/>
        <v>#N/A</v>
      </c>
      <c r="F76" s="44">
        <f t="shared" si="34"/>
        <v>0</v>
      </c>
      <c r="G76" s="32">
        <f t="shared" si="35"/>
        <v>0</v>
      </c>
      <c r="H76" s="46" t="e">
        <f t="shared" si="36"/>
        <v>#N/A</v>
      </c>
      <c r="I76" s="2" t="e">
        <f t="shared" si="37"/>
        <v>#N/A</v>
      </c>
      <c r="J76" s="47" t="e">
        <f t="shared" si="38"/>
        <v>#N/A</v>
      </c>
      <c r="K76" s="45">
        <f>MAX(J$3:$J75)</f>
        <v>202.37519791022066</v>
      </c>
      <c r="L76" s="49" t="e">
        <f t="shared" si="39"/>
        <v>#N/A</v>
      </c>
      <c r="M76" s="45" t="e">
        <f t="shared" si="40"/>
        <v>#N/A</v>
      </c>
      <c r="N76" s="45" t="e">
        <f t="shared" si="41"/>
        <v>#N/A</v>
      </c>
      <c r="O76" s="48" t="e">
        <f t="shared" si="42"/>
        <v>#N/A</v>
      </c>
      <c r="P76" s="50" t="e">
        <f>VLOOKUP(A76,Analysis!$X:$Y,2,FALSE)</f>
        <v>#N/A</v>
      </c>
      <c r="Q76" s="51" t="e">
        <f t="shared" si="43"/>
        <v>#N/A</v>
      </c>
      <c r="R76" s="12" t="e">
        <f t="shared" si="44"/>
        <v>#N/A</v>
      </c>
    </row>
    <row r="77" spans="1:18" x14ac:dyDescent="0.25">
      <c r="A77" s="8">
        <f>Analysis!B107</f>
        <v>0</v>
      </c>
      <c r="B77" s="44" t="e">
        <f t="shared" si="30"/>
        <v>#N/A</v>
      </c>
      <c r="C77" s="12" t="e">
        <f t="shared" si="31"/>
        <v>#N/A</v>
      </c>
      <c r="D77" s="2" t="e">
        <f t="shared" si="32"/>
        <v>#N/A</v>
      </c>
      <c r="E77" s="45" t="e">
        <f t="shared" si="33"/>
        <v>#N/A</v>
      </c>
      <c r="F77" s="44" t="e">
        <f t="shared" si="34"/>
        <v>#N/A</v>
      </c>
      <c r="G77" s="32" t="e">
        <f t="shared" si="35"/>
        <v>#N/A</v>
      </c>
      <c r="H77" s="46" t="e">
        <f t="shared" si="36"/>
        <v>#N/A</v>
      </c>
      <c r="I77" s="2" t="e">
        <f t="shared" si="37"/>
        <v>#N/A</v>
      </c>
      <c r="J77" s="47" t="e">
        <f t="shared" si="38"/>
        <v>#N/A</v>
      </c>
      <c r="K77" s="45" t="e">
        <f>MAX(J$3:$J76)</f>
        <v>#N/A</v>
      </c>
      <c r="L77" s="49" t="e">
        <f t="shared" si="39"/>
        <v>#N/A</v>
      </c>
      <c r="M77" s="45" t="e">
        <f t="shared" si="40"/>
        <v>#N/A</v>
      </c>
      <c r="N77" s="45" t="e">
        <f t="shared" si="41"/>
        <v>#N/A</v>
      </c>
      <c r="O77" s="48" t="e">
        <f t="shared" si="42"/>
        <v>#N/A</v>
      </c>
      <c r="P77" s="50" t="e">
        <f>VLOOKUP(A77,Analysis!$X:$Y,2,FALSE)</f>
        <v>#N/A</v>
      </c>
      <c r="Q77" s="51" t="e">
        <f t="shared" si="43"/>
        <v>#N/A</v>
      </c>
      <c r="R77" s="12" t="e">
        <f t="shared" si="44"/>
        <v>#N/A</v>
      </c>
    </row>
    <row r="78" spans="1:18" x14ac:dyDescent="0.25">
      <c r="A78" s="8">
        <f>Analysis!B108</f>
        <v>0</v>
      </c>
      <c r="B78" s="44" t="e">
        <f t="shared" si="30"/>
        <v>#N/A</v>
      </c>
      <c r="C78" s="12" t="e">
        <f t="shared" si="31"/>
        <v>#N/A</v>
      </c>
      <c r="D78" s="2" t="e">
        <f t="shared" si="32"/>
        <v>#N/A</v>
      </c>
      <c r="E78" s="45" t="e">
        <f t="shared" si="33"/>
        <v>#N/A</v>
      </c>
      <c r="F78" s="44" t="e">
        <f t="shared" si="34"/>
        <v>#N/A</v>
      </c>
      <c r="G78" s="32" t="e">
        <f t="shared" si="35"/>
        <v>#N/A</v>
      </c>
      <c r="H78" s="46" t="e">
        <f t="shared" si="36"/>
        <v>#N/A</v>
      </c>
      <c r="I78" s="2" t="e">
        <f t="shared" si="37"/>
        <v>#N/A</v>
      </c>
      <c r="J78" s="47" t="e">
        <f t="shared" si="38"/>
        <v>#N/A</v>
      </c>
      <c r="K78" s="45" t="e">
        <f>MAX(J$3:$J77)</f>
        <v>#N/A</v>
      </c>
      <c r="L78" s="49" t="e">
        <f t="shared" si="39"/>
        <v>#N/A</v>
      </c>
      <c r="M78" s="45" t="e">
        <f t="shared" si="40"/>
        <v>#N/A</v>
      </c>
      <c r="N78" s="45" t="e">
        <f t="shared" si="41"/>
        <v>#N/A</v>
      </c>
      <c r="O78" s="48" t="e">
        <f t="shared" si="42"/>
        <v>#N/A</v>
      </c>
      <c r="P78" s="50" t="e">
        <f>VLOOKUP(A78,Analysis!$X:$Y,2,FALSE)</f>
        <v>#N/A</v>
      </c>
      <c r="Q78" s="51" t="e">
        <f t="shared" si="43"/>
        <v>#N/A</v>
      </c>
      <c r="R78" s="12" t="e">
        <f t="shared" si="44"/>
        <v>#N/A</v>
      </c>
    </row>
    <row r="79" spans="1:18" x14ac:dyDescent="0.25">
      <c r="A79" s="8">
        <f>Analysis!B109</f>
        <v>0</v>
      </c>
      <c r="B79" s="44" t="e">
        <f t="shared" si="30"/>
        <v>#N/A</v>
      </c>
      <c r="C79" s="12" t="e">
        <f t="shared" si="31"/>
        <v>#N/A</v>
      </c>
      <c r="D79" s="2" t="e">
        <f t="shared" si="32"/>
        <v>#N/A</v>
      </c>
      <c r="E79" s="45" t="e">
        <f t="shared" si="33"/>
        <v>#N/A</v>
      </c>
      <c r="F79" s="44" t="e">
        <f t="shared" si="34"/>
        <v>#N/A</v>
      </c>
      <c r="G79" s="32" t="e">
        <f t="shared" si="35"/>
        <v>#N/A</v>
      </c>
      <c r="H79" s="46" t="e">
        <f t="shared" si="36"/>
        <v>#N/A</v>
      </c>
      <c r="I79" s="2" t="e">
        <f t="shared" si="37"/>
        <v>#N/A</v>
      </c>
      <c r="J79" s="47" t="e">
        <f t="shared" si="38"/>
        <v>#N/A</v>
      </c>
      <c r="K79" s="45" t="e">
        <f>MAX(J$3:$J78)</f>
        <v>#N/A</v>
      </c>
      <c r="L79" s="49" t="e">
        <f t="shared" si="39"/>
        <v>#N/A</v>
      </c>
      <c r="M79" s="45" t="e">
        <f t="shared" si="40"/>
        <v>#N/A</v>
      </c>
      <c r="N79" s="45" t="e">
        <f t="shared" si="41"/>
        <v>#N/A</v>
      </c>
      <c r="O79" s="48" t="e">
        <f t="shared" si="42"/>
        <v>#N/A</v>
      </c>
      <c r="P79" s="50" t="e">
        <f>VLOOKUP(A79,Analysis!$X:$Y,2,FALSE)</f>
        <v>#N/A</v>
      </c>
      <c r="Q79" s="51" t="e">
        <f t="shared" si="43"/>
        <v>#N/A</v>
      </c>
      <c r="R79" s="12" t="e">
        <f t="shared" si="44"/>
        <v>#N/A</v>
      </c>
    </row>
    <row r="80" spans="1:18" x14ac:dyDescent="0.25">
      <c r="A80" s="8">
        <f>Analysis!B110</f>
        <v>0</v>
      </c>
      <c r="B80" s="44" t="e">
        <f t="shared" si="30"/>
        <v>#N/A</v>
      </c>
      <c r="C80" s="12" t="e">
        <f t="shared" si="31"/>
        <v>#N/A</v>
      </c>
      <c r="D80" s="2" t="e">
        <f t="shared" si="32"/>
        <v>#N/A</v>
      </c>
      <c r="E80" s="45" t="e">
        <f t="shared" si="33"/>
        <v>#N/A</v>
      </c>
      <c r="F80" s="44" t="e">
        <f t="shared" si="34"/>
        <v>#N/A</v>
      </c>
      <c r="G80" s="32" t="e">
        <f t="shared" si="35"/>
        <v>#N/A</v>
      </c>
      <c r="H80" s="46" t="e">
        <f t="shared" si="36"/>
        <v>#N/A</v>
      </c>
      <c r="I80" s="2" t="e">
        <f t="shared" si="37"/>
        <v>#N/A</v>
      </c>
      <c r="J80" s="47" t="e">
        <f t="shared" si="38"/>
        <v>#N/A</v>
      </c>
      <c r="K80" s="45" t="e">
        <f>MAX(J$3:$J79)</f>
        <v>#N/A</v>
      </c>
      <c r="L80" s="49" t="e">
        <f t="shared" si="39"/>
        <v>#N/A</v>
      </c>
      <c r="M80" s="45" t="e">
        <f t="shared" si="40"/>
        <v>#N/A</v>
      </c>
      <c r="N80" s="45" t="e">
        <f t="shared" si="41"/>
        <v>#N/A</v>
      </c>
      <c r="O80" s="48" t="e">
        <f t="shared" si="42"/>
        <v>#N/A</v>
      </c>
      <c r="P80" s="50" t="e">
        <f>VLOOKUP(A80,Analysis!$X:$Y,2,FALSE)</f>
        <v>#N/A</v>
      </c>
      <c r="Q80" s="51" t="e">
        <f t="shared" si="43"/>
        <v>#N/A</v>
      </c>
      <c r="R80" s="12" t="e">
        <f t="shared" si="44"/>
        <v>#N/A</v>
      </c>
    </row>
    <row r="81" spans="1:18" x14ac:dyDescent="0.25">
      <c r="A81" s="8">
        <f>Analysis!B111</f>
        <v>0</v>
      </c>
      <c r="B81" s="44" t="e">
        <f t="shared" si="30"/>
        <v>#N/A</v>
      </c>
      <c r="C81" s="12" t="e">
        <f t="shared" si="31"/>
        <v>#N/A</v>
      </c>
      <c r="D81" s="2" t="e">
        <f t="shared" si="32"/>
        <v>#N/A</v>
      </c>
      <c r="E81" s="45" t="e">
        <f t="shared" si="33"/>
        <v>#N/A</v>
      </c>
      <c r="F81" s="44" t="e">
        <f t="shared" si="34"/>
        <v>#N/A</v>
      </c>
      <c r="G81" s="32" t="e">
        <f t="shared" si="35"/>
        <v>#N/A</v>
      </c>
      <c r="H81" s="46" t="e">
        <f t="shared" si="36"/>
        <v>#N/A</v>
      </c>
      <c r="I81" s="2" t="e">
        <f t="shared" si="37"/>
        <v>#N/A</v>
      </c>
      <c r="J81" s="47" t="e">
        <f t="shared" si="38"/>
        <v>#N/A</v>
      </c>
      <c r="K81" s="45" t="e">
        <f>MAX(J$3:$J80)</f>
        <v>#N/A</v>
      </c>
      <c r="L81" s="49" t="e">
        <f t="shared" si="39"/>
        <v>#N/A</v>
      </c>
      <c r="M81" s="45" t="e">
        <f t="shared" si="40"/>
        <v>#N/A</v>
      </c>
      <c r="N81" s="45" t="e">
        <f t="shared" si="41"/>
        <v>#N/A</v>
      </c>
      <c r="O81" s="48" t="e">
        <f t="shared" si="42"/>
        <v>#N/A</v>
      </c>
      <c r="P81" s="50" t="e">
        <f>VLOOKUP(A81,Analysis!$X:$Y,2,FALSE)</f>
        <v>#N/A</v>
      </c>
      <c r="Q81" s="51" t="e">
        <f t="shared" si="43"/>
        <v>#N/A</v>
      </c>
      <c r="R81" s="12" t="e">
        <f t="shared" si="44"/>
        <v>#N/A</v>
      </c>
    </row>
    <row r="82" spans="1:18" x14ac:dyDescent="0.25">
      <c r="A82" s="8">
        <f>Analysis!B112</f>
        <v>0</v>
      </c>
      <c r="B82" s="44" t="e">
        <f t="shared" si="30"/>
        <v>#N/A</v>
      </c>
      <c r="C82" s="12" t="e">
        <f t="shared" si="31"/>
        <v>#N/A</v>
      </c>
      <c r="D82" s="2" t="e">
        <f t="shared" si="32"/>
        <v>#N/A</v>
      </c>
      <c r="E82" s="45" t="e">
        <f t="shared" si="33"/>
        <v>#N/A</v>
      </c>
      <c r="F82" s="44" t="e">
        <f t="shared" si="34"/>
        <v>#N/A</v>
      </c>
      <c r="G82" s="32" t="e">
        <f t="shared" si="35"/>
        <v>#N/A</v>
      </c>
      <c r="H82" s="46" t="e">
        <f t="shared" si="36"/>
        <v>#N/A</v>
      </c>
      <c r="I82" s="2" t="e">
        <f t="shared" si="37"/>
        <v>#N/A</v>
      </c>
      <c r="J82" s="47" t="e">
        <f t="shared" si="38"/>
        <v>#N/A</v>
      </c>
      <c r="K82" s="45" t="e">
        <f>MAX(J$3:$J81)</f>
        <v>#N/A</v>
      </c>
      <c r="L82" s="49" t="e">
        <f t="shared" si="39"/>
        <v>#N/A</v>
      </c>
      <c r="M82" s="45" t="e">
        <f t="shared" si="40"/>
        <v>#N/A</v>
      </c>
      <c r="N82" s="45" t="e">
        <f t="shared" si="41"/>
        <v>#N/A</v>
      </c>
      <c r="O82" s="48" t="e">
        <f t="shared" si="42"/>
        <v>#N/A</v>
      </c>
      <c r="P82" s="50" t="e">
        <f>VLOOKUP(A82,Analysis!$X:$Y,2,FALSE)</f>
        <v>#N/A</v>
      </c>
      <c r="Q82" s="51" t="e">
        <f t="shared" si="43"/>
        <v>#N/A</v>
      </c>
      <c r="R82" s="12" t="e">
        <f t="shared" si="44"/>
        <v>#N/A</v>
      </c>
    </row>
    <row r="83" spans="1:18" x14ac:dyDescent="0.25">
      <c r="A83" s="8">
        <f>Analysis!B113</f>
        <v>0</v>
      </c>
      <c r="B83" s="44" t="e">
        <f t="shared" si="30"/>
        <v>#N/A</v>
      </c>
      <c r="C83" s="12" t="e">
        <f t="shared" si="31"/>
        <v>#N/A</v>
      </c>
      <c r="D83" s="2" t="e">
        <f t="shared" si="32"/>
        <v>#N/A</v>
      </c>
      <c r="E83" s="45" t="e">
        <f t="shared" si="33"/>
        <v>#N/A</v>
      </c>
      <c r="F83" s="44" t="e">
        <f t="shared" si="34"/>
        <v>#N/A</v>
      </c>
      <c r="G83" s="32" t="e">
        <f t="shared" si="35"/>
        <v>#N/A</v>
      </c>
      <c r="H83" s="46" t="e">
        <f t="shared" si="36"/>
        <v>#N/A</v>
      </c>
      <c r="I83" s="2" t="e">
        <f t="shared" si="37"/>
        <v>#N/A</v>
      </c>
      <c r="J83" s="47" t="e">
        <f t="shared" si="38"/>
        <v>#N/A</v>
      </c>
      <c r="K83" s="45" t="e">
        <f>MAX(J$3:$J82)</f>
        <v>#N/A</v>
      </c>
      <c r="L83" s="49" t="e">
        <f t="shared" si="39"/>
        <v>#N/A</v>
      </c>
      <c r="M83" s="45" t="e">
        <f t="shared" si="40"/>
        <v>#N/A</v>
      </c>
      <c r="N83" s="45" t="e">
        <f t="shared" si="41"/>
        <v>#N/A</v>
      </c>
      <c r="O83" s="48" t="e">
        <f t="shared" si="42"/>
        <v>#N/A</v>
      </c>
      <c r="P83" s="50" t="e">
        <f>VLOOKUP(A83,Analysis!$X:$Y,2,FALSE)</f>
        <v>#N/A</v>
      </c>
      <c r="Q83" s="51" t="e">
        <f t="shared" si="43"/>
        <v>#N/A</v>
      </c>
      <c r="R83" s="12" t="e">
        <f t="shared" si="44"/>
        <v>#N/A</v>
      </c>
    </row>
    <row r="84" spans="1:18" x14ac:dyDescent="0.25">
      <c r="A84" s="8">
        <f>Analysis!B114</f>
        <v>0</v>
      </c>
      <c r="B84" s="44" t="e">
        <f t="shared" si="30"/>
        <v>#N/A</v>
      </c>
      <c r="C84" s="12" t="e">
        <f t="shared" si="31"/>
        <v>#N/A</v>
      </c>
      <c r="D84" s="2" t="e">
        <f t="shared" si="32"/>
        <v>#N/A</v>
      </c>
      <c r="E84" s="45" t="e">
        <f t="shared" si="33"/>
        <v>#N/A</v>
      </c>
      <c r="F84" s="44" t="e">
        <f t="shared" si="34"/>
        <v>#N/A</v>
      </c>
      <c r="G84" s="32" t="e">
        <f t="shared" si="35"/>
        <v>#N/A</v>
      </c>
      <c r="H84" s="46" t="e">
        <f t="shared" si="36"/>
        <v>#N/A</v>
      </c>
      <c r="I84" s="2" t="e">
        <f t="shared" si="37"/>
        <v>#N/A</v>
      </c>
      <c r="J84" s="47" t="e">
        <f t="shared" si="38"/>
        <v>#N/A</v>
      </c>
      <c r="K84" s="45" t="e">
        <f>MAX(J$3:$J83)</f>
        <v>#N/A</v>
      </c>
      <c r="L84" s="49" t="e">
        <f t="shared" si="39"/>
        <v>#N/A</v>
      </c>
      <c r="M84" s="45" t="e">
        <f t="shared" si="40"/>
        <v>#N/A</v>
      </c>
      <c r="N84" s="45" t="e">
        <f t="shared" si="41"/>
        <v>#N/A</v>
      </c>
      <c r="O84" s="48" t="e">
        <f t="shared" si="42"/>
        <v>#N/A</v>
      </c>
      <c r="P84" s="50" t="e">
        <f>VLOOKUP(A84,Analysis!$X:$Y,2,FALSE)</f>
        <v>#N/A</v>
      </c>
      <c r="Q84" s="51" t="e">
        <f t="shared" si="43"/>
        <v>#N/A</v>
      </c>
      <c r="R84" s="12" t="e">
        <f t="shared" si="44"/>
        <v>#N/A</v>
      </c>
    </row>
    <row r="85" spans="1:18" x14ac:dyDescent="0.25">
      <c r="A85" s="8">
        <f>Analysis!B115</f>
        <v>0</v>
      </c>
      <c r="B85" s="44" t="e">
        <f t="shared" si="30"/>
        <v>#N/A</v>
      </c>
      <c r="C85" s="12" t="e">
        <f t="shared" si="31"/>
        <v>#N/A</v>
      </c>
      <c r="D85" s="2" t="e">
        <f t="shared" si="32"/>
        <v>#N/A</v>
      </c>
      <c r="E85" s="45" t="e">
        <f t="shared" si="33"/>
        <v>#N/A</v>
      </c>
      <c r="F85" s="44" t="e">
        <f t="shared" si="34"/>
        <v>#N/A</v>
      </c>
      <c r="G85" s="32" t="e">
        <f t="shared" si="35"/>
        <v>#N/A</v>
      </c>
      <c r="H85" s="46" t="e">
        <f t="shared" si="36"/>
        <v>#N/A</v>
      </c>
      <c r="I85" s="2" t="e">
        <f t="shared" si="37"/>
        <v>#N/A</v>
      </c>
      <c r="J85" s="47" t="e">
        <f t="shared" si="38"/>
        <v>#N/A</v>
      </c>
      <c r="K85" s="45" t="e">
        <f>MAX(J$3:$J84)</f>
        <v>#N/A</v>
      </c>
      <c r="L85" s="49" t="e">
        <f t="shared" si="39"/>
        <v>#N/A</v>
      </c>
      <c r="M85" s="45" t="e">
        <f t="shared" si="40"/>
        <v>#N/A</v>
      </c>
      <c r="N85" s="45" t="e">
        <f t="shared" si="41"/>
        <v>#N/A</v>
      </c>
      <c r="O85" s="48" t="e">
        <f t="shared" si="42"/>
        <v>#N/A</v>
      </c>
      <c r="P85" s="50" t="e">
        <f>VLOOKUP(A85,Analysis!$X:$Y,2,FALSE)</f>
        <v>#N/A</v>
      </c>
      <c r="Q85" s="51" t="e">
        <f t="shared" si="43"/>
        <v>#N/A</v>
      </c>
      <c r="R85" s="12" t="e">
        <f t="shared" si="44"/>
        <v>#N/A</v>
      </c>
    </row>
    <row r="86" spans="1:18" x14ac:dyDescent="0.25">
      <c r="A86" s="8">
        <f>Analysis!B116</f>
        <v>0</v>
      </c>
      <c r="B86" s="44" t="e">
        <f t="shared" si="30"/>
        <v>#N/A</v>
      </c>
      <c r="C86" s="12" t="e">
        <f t="shared" si="31"/>
        <v>#N/A</v>
      </c>
      <c r="D86" s="2" t="e">
        <f t="shared" si="32"/>
        <v>#N/A</v>
      </c>
      <c r="E86" s="45" t="e">
        <f t="shared" si="33"/>
        <v>#N/A</v>
      </c>
      <c r="F86" s="44" t="e">
        <f t="shared" si="34"/>
        <v>#N/A</v>
      </c>
      <c r="G86" s="32" t="e">
        <f t="shared" si="35"/>
        <v>#N/A</v>
      </c>
      <c r="H86" s="46" t="e">
        <f t="shared" si="36"/>
        <v>#N/A</v>
      </c>
      <c r="I86" s="2" t="e">
        <f t="shared" si="37"/>
        <v>#N/A</v>
      </c>
      <c r="J86" s="47" t="e">
        <f t="shared" si="38"/>
        <v>#N/A</v>
      </c>
      <c r="K86" s="45" t="e">
        <f>MAX(J$3:$J85)</f>
        <v>#N/A</v>
      </c>
      <c r="L86" s="49" t="e">
        <f t="shared" si="39"/>
        <v>#N/A</v>
      </c>
      <c r="M86" s="45" t="e">
        <f t="shared" si="40"/>
        <v>#N/A</v>
      </c>
      <c r="N86" s="45" t="e">
        <f t="shared" si="41"/>
        <v>#N/A</v>
      </c>
      <c r="O86" s="48" t="e">
        <f t="shared" si="42"/>
        <v>#N/A</v>
      </c>
      <c r="P86" s="50" t="e">
        <f>VLOOKUP(A86,Analysis!$X:$Y,2,FALSE)</f>
        <v>#N/A</v>
      </c>
      <c r="Q86" s="51" t="e">
        <f t="shared" si="43"/>
        <v>#N/A</v>
      </c>
      <c r="R86" s="12" t="e">
        <f t="shared" si="44"/>
        <v>#N/A</v>
      </c>
    </row>
    <row r="87" spans="1:18" x14ac:dyDescent="0.25">
      <c r="A87" s="8">
        <f>Analysis!B117</f>
        <v>0</v>
      </c>
      <c r="B87" s="44" t="e">
        <f t="shared" si="30"/>
        <v>#N/A</v>
      </c>
      <c r="C87" s="12" t="e">
        <f t="shared" si="31"/>
        <v>#N/A</v>
      </c>
      <c r="D87" s="2" t="e">
        <f t="shared" si="32"/>
        <v>#N/A</v>
      </c>
      <c r="E87" s="45" t="e">
        <f t="shared" si="33"/>
        <v>#N/A</v>
      </c>
      <c r="F87" s="44" t="e">
        <f t="shared" si="34"/>
        <v>#N/A</v>
      </c>
      <c r="G87" s="32" t="e">
        <f t="shared" si="35"/>
        <v>#N/A</v>
      </c>
      <c r="H87" s="46" t="e">
        <f t="shared" si="36"/>
        <v>#N/A</v>
      </c>
      <c r="I87" s="2" t="e">
        <f t="shared" si="37"/>
        <v>#N/A</v>
      </c>
      <c r="J87" s="47" t="e">
        <f t="shared" si="38"/>
        <v>#N/A</v>
      </c>
      <c r="K87" s="45" t="e">
        <f>MAX(J$3:$J86)</f>
        <v>#N/A</v>
      </c>
      <c r="L87" s="49" t="e">
        <f t="shared" si="39"/>
        <v>#N/A</v>
      </c>
      <c r="M87" s="45" t="e">
        <f t="shared" si="40"/>
        <v>#N/A</v>
      </c>
      <c r="N87" s="45" t="e">
        <f t="shared" si="41"/>
        <v>#N/A</v>
      </c>
      <c r="O87" s="48" t="e">
        <f t="shared" si="42"/>
        <v>#N/A</v>
      </c>
      <c r="P87" s="50" t="e">
        <f>VLOOKUP(A87,Analysis!$X:$Y,2,FALSE)</f>
        <v>#N/A</v>
      </c>
      <c r="Q87" s="51" t="e">
        <f t="shared" si="43"/>
        <v>#N/A</v>
      </c>
      <c r="R87" s="12" t="e">
        <f t="shared" si="44"/>
        <v>#N/A</v>
      </c>
    </row>
    <row r="88" spans="1:18" x14ac:dyDescent="0.25">
      <c r="A88" s="8">
        <f>Analysis!B118</f>
        <v>0</v>
      </c>
      <c r="B88" s="44" t="e">
        <f t="shared" si="30"/>
        <v>#N/A</v>
      </c>
      <c r="C88" s="12" t="e">
        <f t="shared" si="31"/>
        <v>#N/A</v>
      </c>
      <c r="D88" s="2" t="e">
        <f t="shared" si="32"/>
        <v>#N/A</v>
      </c>
      <c r="E88" s="45" t="e">
        <f t="shared" si="33"/>
        <v>#N/A</v>
      </c>
      <c r="F88" s="44" t="e">
        <f t="shared" si="34"/>
        <v>#N/A</v>
      </c>
      <c r="G88" s="32" t="e">
        <f t="shared" si="35"/>
        <v>#N/A</v>
      </c>
      <c r="H88" s="46" t="e">
        <f t="shared" si="36"/>
        <v>#N/A</v>
      </c>
      <c r="I88" s="2" t="e">
        <f t="shared" si="37"/>
        <v>#N/A</v>
      </c>
      <c r="J88" s="47" t="e">
        <f t="shared" si="38"/>
        <v>#N/A</v>
      </c>
      <c r="K88" s="45" t="e">
        <f>MAX(J$3:$J87)</f>
        <v>#N/A</v>
      </c>
      <c r="L88" s="49" t="e">
        <f t="shared" si="39"/>
        <v>#N/A</v>
      </c>
      <c r="M88" s="45" t="e">
        <f t="shared" si="40"/>
        <v>#N/A</v>
      </c>
      <c r="N88" s="45" t="e">
        <f t="shared" si="41"/>
        <v>#N/A</v>
      </c>
      <c r="O88" s="48" t="e">
        <f t="shared" si="42"/>
        <v>#N/A</v>
      </c>
      <c r="P88" s="50" t="e">
        <f>VLOOKUP(A88,Analysis!$X:$Y,2,FALSE)</f>
        <v>#N/A</v>
      </c>
      <c r="Q88" s="51" t="e">
        <f t="shared" si="43"/>
        <v>#N/A</v>
      </c>
      <c r="R88" s="12" t="e">
        <f t="shared" si="44"/>
        <v>#N/A</v>
      </c>
    </row>
    <row r="89" spans="1:18" x14ac:dyDescent="0.25">
      <c r="A89" s="8">
        <f>Analysis!B119</f>
        <v>0</v>
      </c>
      <c r="B89" s="44" t="e">
        <f t="shared" si="30"/>
        <v>#N/A</v>
      </c>
      <c r="C89" s="12" t="e">
        <f t="shared" si="31"/>
        <v>#N/A</v>
      </c>
      <c r="D89" s="2" t="e">
        <f t="shared" si="32"/>
        <v>#N/A</v>
      </c>
      <c r="E89" s="45" t="e">
        <f t="shared" si="33"/>
        <v>#N/A</v>
      </c>
      <c r="F89" s="44" t="e">
        <f t="shared" si="34"/>
        <v>#N/A</v>
      </c>
      <c r="G89" s="32" t="e">
        <f t="shared" si="35"/>
        <v>#N/A</v>
      </c>
      <c r="H89" s="46" t="e">
        <f t="shared" si="36"/>
        <v>#N/A</v>
      </c>
      <c r="I89" s="2" t="e">
        <f t="shared" si="37"/>
        <v>#N/A</v>
      </c>
      <c r="J89" s="47" t="e">
        <f t="shared" si="38"/>
        <v>#N/A</v>
      </c>
      <c r="K89" s="45" t="e">
        <f>MAX(J$3:$J88)</f>
        <v>#N/A</v>
      </c>
      <c r="L89" s="49" t="e">
        <f t="shared" si="39"/>
        <v>#N/A</v>
      </c>
      <c r="M89" s="45" t="e">
        <f t="shared" si="40"/>
        <v>#N/A</v>
      </c>
      <c r="N89" s="45" t="e">
        <f t="shared" si="41"/>
        <v>#N/A</v>
      </c>
      <c r="O89" s="48" t="e">
        <f t="shared" si="42"/>
        <v>#N/A</v>
      </c>
      <c r="P89" s="50" t="e">
        <f>VLOOKUP(A89,Analysis!$X:$Y,2,FALSE)</f>
        <v>#N/A</v>
      </c>
      <c r="Q89" s="51" t="e">
        <f t="shared" si="43"/>
        <v>#N/A</v>
      </c>
      <c r="R89" s="12" t="e">
        <f t="shared" si="44"/>
        <v>#N/A</v>
      </c>
    </row>
    <row r="90" spans="1:18" x14ac:dyDescent="0.25">
      <c r="A90" s="8">
        <f>Analysis!B120</f>
        <v>0</v>
      </c>
      <c r="B90" s="44" t="e">
        <f t="shared" si="30"/>
        <v>#N/A</v>
      </c>
      <c r="C90" s="12" t="e">
        <f t="shared" si="31"/>
        <v>#N/A</v>
      </c>
      <c r="D90" s="2" t="e">
        <f t="shared" si="32"/>
        <v>#N/A</v>
      </c>
      <c r="E90" s="45" t="e">
        <f t="shared" si="33"/>
        <v>#N/A</v>
      </c>
      <c r="F90" s="44" t="e">
        <f t="shared" si="34"/>
        <v>#N/A</v>
      </c>
      <c r="G90" s="32" t="e">
        <f t="shared" si="35"/>
        <v>#N/A</v>
      </c>
      <c r="H90" s="46" t="e">
        <f t="shared" si="36"/>
        <v>#N/A</v>
      </c>
      <c r="I90" s="2" t="e">
        <f t="shared" si="37"/>
        <v>#N/A</v>
      </c>
      <c r="J90" s="47" t="e">
        <f t="shared" si="38"/>
        <v>#N/A</v>
      </c>
      <c r="K90" s="45" t="e">
        <f>MAX(J$3:$J89)</f>
        <v>#N/A</v>
      </c>
      <c r="L90" s="49" t="e">
        <f t="shared" si="39"/>
        <v>#N/A</v>
      </c>
      <c r="M90" s="45" t="e">
        <f t="shared" si="40"/>
        <v>#N/A</v>
      </c>
      <c r="N90" s="45" t="e">
        <f t="shared" si="41"/>
        <v>#N/A</v>
      </c>
      <c r="O90" s="48" t="e">
        <f t="shared" si="42"/>
        <v>#N/A</v>
      </c>
      <c r="P90" s="50" t="e">
        <f>VLOOKUP(A90,Analysis!$X:$Y,2,FALSE)</f>
        <v>#N/A</v>
      </c>
      <c r="Q90" s="51" t="e">
        <f t="shared" si="43"/>
        <v>#N/A</v>
      </c>
      <c r="R90" s="12" t="e">
        <f t="shared" si="44"/>
        <v>#N/A</v>
      </c>
    </row>
    <row r="91" spans="1:18" x14ac:dyDescent="0.25">
      <c r="A91" s="8">
        <f>Analysis!B121</f>
        <v>0</v>
      </c>
      <c r="B91" s="44" t="e">
        <f t="shared" si="30"/>
        <v>#N/A</v>
      </c>
      <c r="C91" s="12" t="e">
        <f t="shared" si="31"/>
        <v>#N/A</v>
      </c>
      <c r="D91" s="2" t="e">
        <f t="shared" si="32"/>
        <v>#N/A</v>
      </c>
      <c r="E91" s="45" t="e">
        <f t="shared" si="33"/>
        <v>#N/A</v>
      </c>
      <c r="F91" s="44" t="e">
        <f t="shared" si="34"/>
        <v>#N/A</v>
      </c>
      <c r="G91" s="32" t="e">
        <f t="shared" si="35"/>
        <v>#N/A</v>
      </c>
      <c r="H91" s="46" t="e">
        <f t="shared" si="36"/>
        <v>#N/A</v>
      </c>
      <c r="I91" s="2" t="e">
        <f t="shared" si="37"/>
        <v>#N/A</v>
      </c>
      <c r="J91" s="47" t="e">
        <f t="shared" si="38"/>
        <v>#N/A</v>
      </c>
      <c r="K91" s="45" t="e">
        <f>MAX(J$3:$J90)</f>
        <v>#N/A</v>
      </c>
      <c r="L91" s="49" t="e">
        <f t="shared" si="39"/>
        <v>#N/A</v>
      </c>
      <c r="M91" s="45" t="e">
        <f t="shared" si="40"/>
        <v>#N/A</v>
      </c>
      <c r="N91" s="45" t="e">
        <f t="shared" si="41"/>
        <v>#N/A</v>
      </c>
      <c r="O91" s="48" t="e">
        <f t="shared" si="42"/>
        <v>#N/A</v>
      </c>
      <c r="P91" s="50" t="e">
        <f>VLOOKUP(A91,Analysis!$X:$Y,2,FALSE)</f>
        <v>#N/A</v>
      </c>
      <c r="Q91" s="51" t="e">
        <f t="shared" si="43"/>
        <v>#N/A</v>
      </c>
      <c r="R91" s="12" t="e">
        <f t="shared" si="44"/>
        <v>#N/A</v>
      </c>
    </row>
    <row r="92" spans="1:18" x14ac:dyDescent="0.25">
      <c r="A92" s="8">
        <f>Analysis!B122</f>
        <v>0</v>
      </c>
      <c r="B92" s="44" t="e">
        <f t="shared" si="30"/>
        <v>#N/A</v>
      </c>
      <c r="C92" s="12" t="e">
        <f t="shared" si="31"/>
        <v>#N/A</v>
      </c>
      <c r="D92" s="2" t="e">
        <f t="shared" si="32"/>
        <v>#N/A</v>
      </c>
      <c r="E92" s="45" t="e">
        <f t="shared" si="33"/>
        <v>#N/A</v>
      </c>
      <c r="F92" s="44" t="e">
        <f t="shared" si="34"/>
        <v>#N/A</v>
      </c>
      <c r="G92" s="32" t="e">
        <f t="shared" si="35"/>
        <v>#N/A</v>
      </c>
      <c r="H92" s="46" t="e">
        <f t="shared" si="36"/>
        <v>#N/A</v>
      </c>
      <c r="I92" s="2" t="e">
        <f t="shared" si="37"/>
        <v>#N/A</v>
      </c>
      <c r="J92" s="47" t="e">
        <f t="shared" si="38"/>
        <v>#N/A</v>
      </c>
      <c r="K92" s="45" t="e">
        <f>MAX(J$3:$J91)</f>
        <v>#N/A</v>
      </c>
      <c r="L92" s="49" t="e">
        <f t="shared" si="39"/>
        <v>#N/A</v>
      </c>
      <c r="M92" s="45" t="e">
        <f t="shared" si="40"/>
        <v>#N/A</v>
      </c>
      <c r="N92" s="45" t="e">
        <f t="shared" si="41"/>
        <v>#N/A</v>
      </c>
      <c r="O92" s="48" t="e">
        <f t="shared" si="42"/>
        <v>#N/A</v>
      </c>
      <c r="P92" s="50" t="e">
        <f>VLOOKUP(A92,Analysis!$X:$Y,2,FALSE)</f>
        <v>#N/A</v>
      </c>
      <c r="Q92" s="51" t="e">
        <f t="shared" si="43"/>
        <v>#N/A</v>
      </c>
      <c r="R92" s="12" t="e">
        <f t="shared" si="44"/>
        <v>#N/A</v>
      </c>
    </row>
    <row r="93" spans="1:18" x14ac:dyDescent="0.25">
      <c r="A93" s="8">
        <f>Analysis!B123</f>
        <v>0</v>
      </c>
      <c r="B93" s="44" t="e">
        <f t="shared" si="30"/>
        <v>#N/A</v>
      </c>
      <c r="C93" s="12" t="e">
        <f t="shared" si="31"/>
        <v>#N/A</v>
      </c>
      <c r="D93" s="2" t="e">
        <f t="shared" si="32"/>
        <v>#N/A</v>
      </c>
      <c r="E93" s="45" t="e">
        <f t="shared" si="33"/>
        <v>#N/A</v>
      </c>
      <c r="F93" s="44" t="e">
        <f t="shared" si="34"/>
        <v>#N/A</v>
      </c>
      <c r="G93" s="32" t="e">
        <f t="shared" si="35"/>
        <v>#N/A</v>
      </c>
      <c r="H93" s="46" t="e">
        <f t="shared" si="36"/>
        <v>#N/A</v>
      </c>
      <c r="I93" s="2" t="e">
        <f t="shared" si="37"/>
        <v>#N/A</v>
      </c>
      <c r="J93" s="47" t="e">
        <f t="shared" si="38"/>
        <v>#N/A</v>
      </c>
      <c r="K93" s="45" t="e">
        <f>MAX(J$3:$J92)</f>
        <v>#N/A</v>
      </c>
      <c r="L93" s="49" t="e">
        <f t="shared" si="39"/>
        <v>#N/A</v>
      </c>
      <c r="M93" s="45" t="e">
        <f t="shared" si="40"/>
        <v>#N/A</v>
      </c>
      <c r="N93" s="45" t="e">
        <f t="shared" si="41"/>
        <v>#N/A</v>
      </c>
      <c r="O93" s="48" t="e">
        <f t="shared" si="42"/>
        <v>#N/A</v>
      </c>
      <c r="P93" s="50" t="e">
        <f>VLOOKUP(A93,Analysis!$X:$Y,2,FALSE)</f>
        <v>#N/A</v>
      </c>
      <c r="Q93" s="51" t="e">
        <f t="shared" si="43"/>
        <v>#N/A</v>
      </c>
      <c r="R93" s="12" t="e">
        <f t="shared" si="44"/>
        <v>#N/A</v>
      </c>
    </row>
    <row r="94" spans="1:18" x14ac:dyDescent="0.25">
      <c r="A94" s="8">
        <f>Analysis!B124</f>
        <v>0</v>
      </c>
      <c r="B94" s="44" t="e">
        <f t="shared" si="30"/>
        <v>#N/A</v>
      </c>
      <c r="C94" s="12" t="e">
        <f t="shared" si="31"/>
        <v>#N/A</v>
      </c>
      <c r="D94" s="2" t="e">
        <f t="shared" si="32"/>
        <v>#N/A</v>
      </c>
      <c r="E94" s="45" t="e">
        <f t="shared" si="33"/>
        <v>#N/A</v>
      </c>
      <c r="F94" s="44" t="e">
        <f t="shared" si="34"/>
        <v>#N/A</v>
      </c>
      <c r="G94" s="32" t="e">
        <f t="shared" si="35"/>
        <v>#N/A</v>
      </c>
      <c r="H94" s="46" t="e">
        <f t="shared" si="36"/>
        <v>#N/A</v>
      </c>
      <c r="I94" s="2" t="e">
        <f t="shared" si="37"/>
        <v>#N/A</v>
      </c>
      <c r="J94" s="47" t="e">
        <f t="shared" si="38"/>
        <v>#N/A</v>
      </c>
      <c r="K94" s="45" t="e">
        <f>MAX(J$3:$J93)</f>
        <v>#N/A</v>
      </c>
      <c r="L94" s="49" t="e">
        <f t="shared" si="39"/>
        <v>#N/A</v>
      </c>
      <c r="M94" s="45" t="e">
        <f t="shared" si="40"/>
        <v>#N/A</v>
      </c>
      <c r="N94" s="45" t="e">
        <f t="shared" si="41"/>
        <v>#N/A</v>
      </c>
      <c r="O94" s="48" t="e">
        <f t="shared" si="42"/>
        <v>#N/A</v>
      </c>
      <c r="P94" s="50" t="e">
        <f>VLOOKUP(A94,Analysis!$X:$Y,2,FALSE)</f>
        <v>#N/A</v>
      </c>
      <c r="Q94" s="51" t="e">
        <f t="shared" si="43"/>
        <v>#N/A</v>
      </c>
      <c r="R94" s="12" t="e">
        <f t="shared" si="44"/>
        <v>#N/A</v>
      </c>
    </row>
    <row r="95" spans="1:18" x14ac:dyDescent="0.25">
      <c r="A95" s="8">
        <f>Analysis!B125</f>
        <v>0</v>
      </c>
      <c r="B95" s="44" t="e">
        <f t="shared" si="30"/>
        <v>#N/A</v>
      </c>
      <c r="C95" s="12" t="e">
        <f t="shared" si="31"/>
        <v>#N/A</v>
      </c>
      <c r="D95" s="2" t="e">
        <f t="shared" si="32"/>
        <v>#N/A</v>
      </c>
      <c r="E95" s="45" t="e">
        <f t="shared" si="33"/>
        <v>#N/A</v>
      </c>
      <c r="F95" s="44" t="e">
        <f t="shared" si="34"/>
        <v>#N/A</v>
      </c>
      <c r="G95" s="32" t="e">
        <f t="shared" si="35"/>
        <v>#N/A</v>
      </c>
      <c r="H95" s="46" t="e">
        <f t="shared" si="36"/>
        <v>#N/A</v>
      </c>
      <c r="I95" s="2" t="e">
        <f t="shared" si="37"/>
        <v>#N/A</v>
      </c>
      <c r="J95" s="47" t="e">
        <f t="shared" si="38"/>
        <v>#N/A</v>
      </c>
      <c r="K95" s="45" t="e">
        <f>MAX(J$3:$J94)</f>
        <v>#N/A</v>
      </c>
      <c r="L95" s="49" t="e">
        <f t="shared" si="39"/>
        <v>#N/A</v>
      </c>
      <c r="M95" s="45" t="e">
        <f t="shared" si="40"/>
        <v>#N/A</v>
      </c>
      <c r="N95" s="45" t="e">
        <f t="shared" si="41"/>
        <v>#N/A</v>
      </c>
      <c r="O95" s="48" t="e">
        <f t="shared" si="42"/>
        <v>#N/A</v>
      </c>
      <c r="P95" s="50" t="e">
        <f>VLOOKUP(A95,Analysis!$X:$Y,2,FALSE)</f>
        <v>#N/A</v>
      </c>
      <c r="Q95" s="51" t="e">
        <f t="shared" si="43"/>
        <v>#N/A</v>
      </c>
      <c r="R95" s="12" t="e">
        <f t="shared" si="44"/>
        <v>#N/A</v>
      </c>
    </row>
    <row r="96" spans="1:18" x14ac:dyDescent="0.25">
      <c r="A96" s="8">
        <f>Analysis!B126</f>
        <v>0</v>
      </c>
      <c r="B96" s="44" t="e">
        <f t="shared" si="30"/>
        <v>#N/A</v>
      </c>
      <c r="C96" s="12" t="e">
        <f t="shared" si="31"/>
        <v>#N/A</v>
      </c>
      <c r="D96" s="2" t="e">
        <f t="shared" si="32"/>
        <v>#N/A</v>
      </c>
      <c r="E96" s="45" t="e">
        <f t="shared" si="33"/>
        <v>#N/A</v>
      </c>
      <c r="F96" s="44" t="e">
        <f t="shared" si="34"/>
        <v>#N/A</v>
      </c>
      <c r="G96" s="32" t="e">
        <f t="shared" si="35"/>
        <v>#N/A</v>
      </c>
      <c r="H96" s="46" t="e">
        <f t="shared" si="36"/>
        <v>#N/A</v>
      </c>
      <c r="I96" s="2" t="e">
        <f t="shared" si="37"/>
        <v>#N/A</v>
      </c>
      <c r="J96" s="47" t="e">
        <f t="shared" si="38"/>
        <v>#N/A</v>
      </c>
      <c r="K96" s="45" t="e">
        <f>MAX(J$3:$J95)</f>
        <v>#N/A</v>
      </c>
      <c r="L96" s="49" t="e">
        <f t="shared" si="39"/>
        <v>#N/A</v>
      </c>
      <c r="M96" s="45" t="e">
        <f t="shared" si="40"/>
        <v>#N/A</v>
      </c>
      <c r="N96" s="45" t="e">
        <f t="shared" si="41"/>
        <v>#N/A</v>
      </c>
      <c r="O96" s="48" t="e">
        <f t="shared" si="42"/>
        <v>#N/A</v>
      </c>
      <c r="P96" s="50" t="e">
        <f>VLOOKUP(A96,Analysis!$X:$Y,2,FALSE)</f>
        <v>#N/A</v>
      </c>
      <c r="Q96" s="51" t="e">
        <f t="shared" si="43"/>
        <v>#N/A</v>
      </c>
      <c r="R96" s="12" t="e">
        <f t="shared" si="44"/>
        <v>#N/A</v>
      </c>
    </row>
    <row r="97" spans="1:18" x14ac:dyDescent="0.25">
      <c r="A97" s="8">
        <f>Analysis!B127</f>
        <v>0</v>
      </c>
      <c r="B97" s="44" t="e">
        <f t="shared" si="30"/>
        <v>#N/A</v>
      </c>
      <c r="C97" s="12" t="e">
        <f t="shared" si="31"/>
        <v>#N/A</v>
      </c>
      <c r="D97" s="2" t="e">
        <f t="shared" si="32"/>
        <v>#N/A</v>
      </c>
      <c r="E97" s="45" t="e">
        <f t="shared" si="33"/>
        <v>#N/A</v>
      </c>
      <c r="F97" s="44" t="e">
        <f t="shared" si="34"/>
        <v>#N/A</v>
      </c>
      <c r="G97" s="32" t="e">
        <f t="shared" si="35"/>
        <v>#N/A</v>
      </c>
      <c r="H97" s="46" t="e">
        <f t="shared" si="36"/>
        <v>#N/A</v>
      </c>
      <c r="I97" s="2" t="e">
        <f t="shared" si="37"/>
        <v>#N/A</v>
      </c>
      <c r="J97" s="47" t="e">
        <f t="shared" si="38"/>
        <v>#N/A</v>
      </c>
      <c r="K97" s="45" t="e">
        <f>MAX(J$3:$J96)</f>
        <v>#N/A</v>
      </c>
      <c r="L97" s="49" t="e">
        <f t="shared" si="39"/>
        <v>#N/A</v>
      </c>
      <c r="M97" s="45" t="e">
        <f t="shared" si="40"/>
        <v>#N/A</v>
      </c>
      <c r="N97" s="45" t="e">
        <f t="shared" si="41"/>
        <v>#N/A</v>
      </c>
      <c r="O97" s="48" t="e">
        <f t="shared" si="42"/>
        <v>#N/A</v>
      </c>
      <c r="P97" s="50" t="e">
        <f>VLOOKUP(A97,Analysis!$X:$Y,2,FALSE)</f>
        <v>#N/A</v>
      </c>
      <c r="Q97" s="51" t="e">
        <f t="shared" si="43"/>
        <v>#N/A</v>
      </c>
      <c r="R97" s="12" t="e">
        <f t="shared" si="44"/>
        <v>#N/A</v>
      </c>
    </row>
    <row r="98" spans="1:18" x14ac:dyDescent="0.25">
      <c r="A98" s="8">
        <f>Analysis!B128</f>
        <v>0</v>
      </c>
      <c r="B98" s="44" t="e">
        <f t="shared" si="30"/>
        <v>#N/A</v>
      </c>
      <c r="C98" s="12" t="e">
        <f t="shared" si="31"/>
        <v>#N/A</v>
      </c>
      <c r="D98" s="2" t="e">
        <f t="shared" si="32"/>
        <v>#N/A</v>
      </c>
      <c r="E98" s="45" t="e">
        <f t="shared" si="33"/>
        <v>#N/A</v>
      </c>
      <c r="F98" s="44" t="e">
        <f t="shared" si="34"/>
        <v>#N/A</v>
      </c>
      <c r="G98" s="32" t="e">
        <f t="shared" si="35"/>
        <v>#N/A</v>
      </c>
      <c r="H98" s="46" t="e">
        <f t="shared" si="36"/>
        <v>#N/A</v>
      </c>
      <c r="I98" s="2" t="e">
        <f t="shared" si="37"/>
        <v>#N/A</v>
      </c>
      <c r="J98" s="47" t="e">
        <f t="shared" si="38"/>
        <v>#N/A</v>
      </c>
      <c r="K98" s="45" t="e">
        <f>MAX(J$3:$J97)</f>
        <v>#N/A</v>
      </c>
      <c r="L98" s="49" t="e">
        <f t="shared" si="39"/>
        <v>#N/A</v>
      </c>
      <c r="M98" s="45" t="e">
        <f t="shared" si="40"/>
        <v>#N/A</v>
      </c>
      <c r="N98" s="45" t="e">
        <f t="shared" si="41"/>
        <v>#N/A</v>
      </c>
      <c r="O98" s="48" t="e">
        <f t="shared" si="42"/>
        <v>#N/A</v>
      </c>
      <c r="P98" s="50" t="e">
        <f>VLOOKUP(A98,Analysis!$X:$Y,2,FALSE)</f>
        <v>#N/A</v>
      </c>
      <c r="Q98" s="51" t="e">
        <f t="shared" si="43"/>
        <v>#N/A</v>
      </c>
      <c r="R98" s="12" t="e">
        <f t="shared" si="44"/>
        <v>#N/A</v>
      </c>
    </row>
    <row r="99" spans="1:18" x14ac:dyDescent="0.25">
      <c r="A99" s="8">
        <f>Analysis!B129</f>
        <v>0</v>
      </c>
      <c r="B99" s="44" t="e">
        <f t="shared" si="30"/>
        <v>#N/A</v>
      </c>
      <c r="C99" s="12" t="e">
        <f t="shared" si="31"/>
        <v>#N/A</v>
      </c>
      <c r="D99" s="2" t="e">
        <f t="shared" si="32"/>
        <v>#N/A</v>
      </c>
      <c r="E99" s="45" t="e">
        <f t="shared" si="33"/>
        <v>#N/A</v>
      </c>
      <c r="F99" s="44" t="e">
        <f t="shared" si="34"/>
        <v>#N/A</v>
      </c>
      <c r="G99" s="32" t="e">
        <f t="shared" si="35"/>
        <v>#N/A</v>
      </c>
      <c r="H99" s="46" t="e">
        <f t="shared" si="36"/>
        <v>#N/A</v>
      </c>
      <c r="I99" s="2" t="e">
        <f t="shared" si="37"/>
        <v>#N/A</v>
      </c>
      <c r="J99" s="47" t="e">
        <f t="shared" si="38"/>
        <v>#N/A</v>
      </c>
      <c r="K99" s="45" t="e">
        <f>MAX(J$3:$J98)</f>
        <v>#N/A</v>
      </c>
      <c r="L99" s="49" t="e">
        <f t="shared" si="39"/>
        <v>#N/A</v>
      </c>
      <c r="M99" s="45" t="e">
        <f t="shared" si="40"/>
        <v>#N/A</v>
      </c>
      <c r="N99" s="45" t="e">
        <f t="shared" si="41"/>
        <v>#N/A</v>
      </c>
      <c r="O99" s="48" t="e">
        <f t="shared" si="42"/>
        <v>#N/A</v>
      </c>
      <c r="P99" s="50" t="e">
        <f>VLOOKUP(A99,Analysis!$X:$Y,2,FALSE)</f>
        <v>#N/A</v>
      </c>
      <c r="Q99" s="51" t="e">
        <f t="shared" si="43"/>
        <v>#N/A</v>
      </c>
      <c r="R99" s="12" t="e">
        <f t="shared" si="44"/>
        <v>#N/A</v>
      </c>
    </row>
    <row r="100" spans="1:18" x14ac:dyDescent="0.25">
      <c r="A100" s="8">
        <f>Analysis!B130</f>
        <v>0</v>
      </c>
      <c r="B100" s="44" t="e">
        <f t="shared" si="30"/>
        <v>#N/A</v>
      </c>
      <c r="C100" s="12" t="e">
        <f t="shared" si="31"/>
        <v>#N/A</v>
      </c>
      <c r="D100" s="2" t="e">
        <f t="shared" si="32"/>
        <v>#N/A</v>
      </c>
      <c r="E100" s="45" t="e">
        <f t="shared" si="33"/>
        <v>#N/A</v>
      </c>
      <c r="F100" s="44" t="e">
        <f t="shared" si="34"/>
        <v>#N/A</v>
      </c>
      <c r="G100" s="32" t="e">
        <f t="shared" si="35"/>
        <v>#N/A</v>
      </c>
      <c r="H100" s="46" t="e">
        <f t="shared" si="36"/>
        <v>#N/A</v>
      </c>
      <c r="I100" s="2" t="e">
        <f t="shared" si="37"/>
        <v>#N/A</v>
      </c>
      <c r="J100" s="47" t="e">
        <f t="shared" si="38"/>
        <v>#N/A</v>
      </c>
      <c r="K100" s="45" t="e">
        <f>MAX(J$3:$J99)</f>
        <v>#N/A</v>
      </c>
      <c r="L100" s="49" t="e">
        <f t="shared" si="39"/>
        <v>#N/A</v>
      </c>
      <c r="M100" s="45" t="e">
        <f t="shared" si="40"/>
        <v>#N/A</v>
      </c>
      <c r="N100" s="45" t="e">
        <f t="shared" si="41"/>
        <v>#N/A</v>
      </c>
      <c r="O100" s="48" t="e">
        <f t="shared" si="42"/>
        <v>#N/A</v>
      </c>
      <c r="P100" s="50" t="e">
        <f>VLOOKUP(A100,Analysis!$X:$Y,2,FALSE)</f>
        <v>#N/A</v>
      </c>
      <c r="Q100" s="51" t="e">
        <f t="shared" si="43"/>
        <v>#N/A</v>
      </c>
      <c r="R100" s="12" t="e">
        <f t="shared" si="44"/>
        <v>#N/A</v>
      </c>
    </row>
    <row r="101" spans="1:18" x14ac:dyDescent="0.25">
      <c r="A101" s="8">
        <f>Analysis!B131</f>
        <v>0</v>
      </c>
      <c r="B101" s="44" t="e">
        <f t="shared" si="30"/>
        <v>#N/A</v>
      </c>
      <c r="C101" s="12" t="e">
        <f t="shared" si="31"/>
        <v>#N/A</v>
      </c>
      <c r="D101" s="2" t="e">
        <f t="shared" si="32"/>
        <v>#N/A</v>
      </c>
      <c r="E101" s="45" t="e">
        <f t="shared" si="33"/>
        <v>#N/A</v>
      </c>
      <c r="F101" s="44" t="e">
        <f t="shared" si="34"/>
        <v>#N/A</v>
      </c>
      <c r="G101" s="32" t="e">
        <f t="shared" si="35"/>
        <v>#N/A</v>
      </c>
      <c r="H101" s="46" t="e">
        <f t="shared" si="36"/>
        <v>#N/A</v>
      </c>
      <c r="I101" s="2" t="e">
        <f t="shared" si="37"/>
        <v>#N/A</v>
      </c>
      <c r="J101" s="47" t="e">
        <f t="shared" si="38"/>
        <v>#N/A</v>
      </c>
      <c r="K101" s="45" t="e">
        <f>MAX(J$3:$J100)</f>
        <v>#N/A</v>
      </c>
      <c r="L101" s="49" t="e">
        <f t="shared" si="39"/>
        <v>#N/A</v>
      </c>
      <c r="M101" s="45" t="e">
        <f t="shared" si="40"/>
        <v>#N/A</v>
      </c>
      <c r="N101" s="45" t="e">
        <f t="shared" si="41"/>
        <v>#N/A</v>
      </c>
      <c r="O101" s="48" t="e">
        <f t="shared" si="42"/>
        <v>#N/A</v>
      </c>
      <c r="P101" s="50" t="e">
        <f>VLOOKUP(A101,Analysis!$X:$Y,2,FALSE)</f>
        <v>#N/A</v>
      </c>
      <c r="Q101" s="51" t="e">
        <f t="shared" si="43"/>
        <v>#N/A</v>
      </c>
      <c r="R101" s="12" t="e">
        <f t="shared" si="44"/>
        <v>#N/A</v>
      </c>
    </row>
    <row r="102" spans="1:18" x14ac:dyDescent="0.25">
      <c r="A102" s="8">
        <f>Analysis!B132</f>
        <v>0</v>
      </c>
      <c r="B102" s="44" t="e">
        <f t="shared" si="30"/>
        <v>#N/A</v>
      </c>
      <c r="C102" s="12" t="e">
        <f t="shared" si="31"/>
        <v>#N/A</v>
      </c>
      <c r="D102" s="2" t="e">
        <f t="shared" si="32"/>
        <v>#N/A</v>
      </c>
      <c r="E102" s="45" t="e">
        <f t="shared" si="33"/>
        <v>#N/A</v>
      </c>
      <c r="F102" s="44" t="e">
        <f t="shared" si="34"/>
        <v>#N/A</v>
      </c>
      <c r="G102" s="32" t="e">
        <f t="shared" si="35"/>
        <v>#N/A</v>
      </c>
      <c r="H102" s="46" t="e">
        <f t="shared" si="36"/>
        <v>#N/A</v>
      </c>
      <c r="I102" s="2" t="e">
        <f t="shared" si="37"/>
        <v>#N/A</v>
      </c>
      <c r="J102" s="47" t="e">
        <f t="shared" si="38"/>
        <v>#N/A</v>
      </c>
      <c r="K102" s="45" t="e">
        <f>MAX(J$3:$J101)</f>
        <v>#N/A</v>
      </c>
      <c r="L102" s="49" t="e">
        <f t="shared" si="39"/>
        <v>#N/A</v>
      </c>
      <c r="M102" s="45" t="e">
        <f t="shared" si="40"/>
        <v>#N/A</v>
      </c>
      <c r="N102" s="45" t="e">
        <f t="shared" si="41"/>
        <v>#N/A</v>
      </c>
      <c r="O102" s="48" t="e">
        <f t="shared" si="42"/>
        <v>#N/A</v>
      </c>
      <c r="P102" s="50" t="e">
        <f>VLOOKUP(A102,Analysis!$X:$Y,2,FALSE)</f>
        <v>#N/A</v>
      </c>
      <c r="Q102" s="51" t="e">
        <f t="shared" si="43"/>
        <v>#N/A</v>
      </c>
      <c r="R102" s="12" t="e">
        <f t="shared" si="44"/>
        <v>#N/A</v>
      </c>
    </row>
    <row r="103" spans="1:18" x14ac:dyDescent="0.25">
      <c r="A103" s="8">
        <f>Analysis!B133</f>
        <v>0</v>
      </c>
      <c r="B103" s="44" t="e">
        <f t="shared" si="30"/>
        <v>#N/A</v>
      </c>
      <c r="C103" s="12" t="e">
        <f t="shared" si="31"/>
        <v>#N/A</v>
      </c>
      <c r="D103" s="2" t="e">
        <f t="shared" si="32"/>
        <v>#N/A</v>
      </c>
      <c r="E103" s="45" t="e">
        <f t="shared" si="33"/>
        <v>#N/A</v>
      </c>
      <c r="F103" s="44" t="e">
        <f t="shared" si="34"/>
        <v>#N/A</v>
      </c>
      <c r="G103" s="32" t="e">
        <f t="shared" si="35"/>
        <v>#N/A</v>
      </c>
      <c r="H103" s="46" t="e">
        <f t="shared" si="36"/>
        <v>#N/A</v>
      </c>
      <c r="I103" s="2" t="e">
        <f t="shared" si="37"/>
        <v>#N/A</v>
      </c>
      <c r="J103" s="47" t="e">
        <f t="shared" si="38"/>
        <v>#N/A</v>
      </c>
      <c r="K103" s="45" t="e">
        <f>MAX(J$3:$J102)</f>
        <v>#N/A</v>
      </c>
      <c r="L103" s="49" t="e">
        <f t="shared" si="39"/>
        <v>#N/A</v>
      </c>
      <c r="M103" s="45" t="e">
        <f t="shared" si="40"/>
        <v>#N/A</v>
      </c>
      <c r="N103" s="45" t="e">
        <f t="shared" si="41"/>
        <v>#N/A</v>
      </c>
      <c r="O103" s="48" t="e">
        <f t="shared" si="42"/>
        <v>#N/A</v>
      </c>
      <c r="P103" s="50" t="e">
        <f>VLOOKUP(A103,Analysis!$X:$Y,2,FALSE)</f>
        <v>#N/A</v>
      </c>
      <c r="Q103" s="51" t="e">
        <f t="shared" si="43"/>
        <v>#N/A</v>
      </c>
      <c r="R103" s="12" t="e">
        <f t="shared" si="44"/>
        <v>#N/A</v>
      </c>
    </row>
    <row r="104" spans="1:18" x14ac:dyDescent="0.25">
      <c r="A104" s="8">
        <f>Analysis!B134</f>
        <v>0</v>
      </c>
      <c r="B104" s="44" t="e">
        <f t="shared" si="30"/>
        <v>#N/A</v>
      </c>
      <c r="C104" s="12" t="e">
        <f t="shared" si="31"/>
        <v>#N/A</v>
      </c>
      <c r="D104" s="2" t="e">
        <f t="shared" si="32"/>
        <v>#N/A</v>
      </c>
      <c r="E104" s="45" t="e">
        <f t="shared" si="33"/>
        <v>#N/A</v>
      </c>
      <c r="F104" s="44" t="e">
        <f t="shared" si="34"/>
        <v>#N/A</v>
      </c>
      <c r="G104" s="32" t="e">
        <f t="shared" si="35"/>
        <v>#N/A</v>
      </c>
      <c r="H104" s="46" t="e">
        <f t="shared" si="36"/>
        <v>#N/A</v>
      </c>
      <c r="I104" s="2" t="e">
        <f t="shared" si="37"/>
        <v>#N/A</v>
      </c>
      <c r="J104" s="47" t="e">
        <f t="shared" si="38"/>
        <v>#N/A</v>
      </c>
      <c r="K104" s="45" t="e">
        <f>MAX(J$3:$J103)</f>
        <v>#N/A</v>
      </c>
      <c r="L104" s="49" t="e">
        <f t="shared" si="39"/>
        <v>#N/A</v>
      </c>
      <c r="M104" s="45" t="e">
        <f t="shared" si="40"/>
        <v>#N/A</v>
      </c>
      <c r="N104" s="45" t="e">
        <f t="shared" si="41"/>
        <v>#N/A</v>
      </c>
      <c r="O104" s="48" t="e">
        <f t="shared" si="42"/>
        <v>#N/A</v>
      </c>
      <c r="P104" s="50" t="e">
        <f>VLOOKUP(A104,Analysis!$X:$Y,2,FALSE)</f>
        <v>#N/A</v>
      </c>
      <c r="Q104" s="51" t="e">
        <f t="shared" si="43"/>
        <v>#N/A</v>
      </c>
      <c r="R104" s="12" t="e">
        <f t="shared" si="44"/>
        <v>#N/A</v>
      </c>
    </row>
    <row r="105" spans="1:18" x14ac:dyDescent="0.25">
      <c r="A105" s="8">
        <f>Analysis!B135</f>
        <v>0</v>
      </c>
      <c r="B105" s="44" t="e">
        <f t="shared" si="30"/>
        <v>#N/A</v>
      </c>
      <c r="C105" s="12" t="e">
        <f t="shared" si="31"/>
        <v>#N/A</v>
      </c>
      <c r="D105" s="2" t="e">
        <f t="shared" si="32"/>
        <v>#N/A</v>
      </c>
      <c r="E105" s="45" t="e">
        <f t="shared" si="33"/>
        <v>#N/A</v>
      </c>
      <c r="F105" s="44" t="e">
        <f t="shared" si="34"/>
        <v>#N/A</v>
      </c>
      <c r="G105" s="32" t="e">
        <f t="shared" si="35"/>
        <v>#N/A</v>
      </c>
      <c r="H105" s="46" t="e">
        <f t="shared" si="36"/>
        <v>#N/A</v>
      </c>
      <c r="I105" s="2" t="e">
        <f t="shared" si="37"/>
        <v>#N/A</v>
      </c>
      <c r="J105" s="47" t="e">
        <f t="shared" si="38"/>
        <v>#N/A</v>
      </c>
      <c r="K105" s="45" t="e">
        <f>MAX(J$3:$J104)</f>
        <v>#N/A</v>
      </c>
      <c r="L105" s="49" t="e">
        <f t="shared" si="39"/>
        <v>#N/A</v>
      </c>
      <c r="M105" s="45" t="e">
        <f t="shared" si="40"/>
        <v>#N/A</v>
      </c>
      <c r="N105" s="45" t="e">
        <f t="shared" si="41"/>
        <v>#N/A</v>
      </c>
      <c r="O105" s="48" t="e">
        <f t="shared" si="42"/>
        <v>#N/A</v>
      </c>
      <c r="P105" s="50" t="e">
        <f>VLOOKUP(A105,Analysis!$X:$Y,2,FALSE)</f>
        <v>#N/A</v>
      </c>
      <c r="Q105" s="51" t="e">
        <f t="shared" si="43"/>
        <v>#N/A</v>
      </c>
      <c r="R105" s="12" t="e">
        <f t="shared" si="44"/>
        <v>#N/A</v>
      </c>
    </row>
    <row r="106" spans="1:18" x14ac:dyDescent="0.25">
      <c r="A106" s="8">
        <f>Analysis!B136</f>
        <v>0</v>
      </c>
      <c r="B106" s="44" t="e">
        <f t="shared" si="30"/>
        <v>#N/A</v>
      </c>
      <c r="C106" s="12" t="e">
        <f t="shared" si="31"/>
        <v>#N/A</v>
      </c>
      <c r="D106" s="2" t="e">
        <f t="shared" si="32"/>
        <v>#N/A</v>
      </c>
      <c r="E106" s="45" t="e">
        <f t="shared" si="33"/>
        <v>#N/A</v>
      </c>
      <c r="F106" s="44" t="e">
        <f t="shared" si="34"/>
        <v>#N/A</v>
      </c>
      <c r="G106" s="32" t="e">
        <f t="shared" si="35"/>
        <v>#N/A</v>
      </c>
      <c r="H106" s="46" t="e">
        <f t="shared" si="36"/>
        <v>#N/A</v>
      </c>
      <c r="I106" s="2" t="e">
        <f t="shared" si="37"/>
        <v>#N/A</v>
      </c>
      <c r="J106" s="47" t="e">
        <f t="shared" si="38"/>
        <v>#N/A</v>
      </c>
      <c r="K106" s="45" t="e">
        <f>MAX(J$3:$J105)</f>
        <v>#N/A</v>
      </c>
      <c r="L106" s="49" t="e">
        <f t="shared" si="39"/>
        <v>#N/A</v>
      </c>
      <c r="M106" s="45" t="e">
        <f t="shared" si="40"/>
        <v>#N/A</v>
      </c>
      <c r="N106" s="45" t="e">
        <f t="shared" si="41"/>
        <v>#N/A</v>
      </c>
      <c r="O106" s="48" t="e">
        <f t="shared" si="42"/>
        <v>#N/A</v>
      </c>
      <c r="P106" s="50" t="e">
        <f>VLOOKUP(A106,Analysis!$X:$Y,2,FALSE)</f>
        <v>#N/A</v>
      </c>
      <c r="Q106" s="51" t="e">
        <f t="shared" si="43"/>
        <v>#N/A</v>
      </c>
      <c r="R106" s="12" t="e">
        <f t="shared" si="44"/>
        <v>#N/A</v>
      </c>
    </row>
    <row r="107" spans="1:18" x14ac:dyDescent="0.25">
      <c r="A107" s="8">
        <f>Analysis!B137</f>
        <v>0</v>
      </c>
      <c r="B107" s="44" t="e">
        <f t="shared" si="30"/>
        <v>#N/A</v>
      </c>
      <c r="C107" s="12" t="e">
        <f t="shared" si="31"/>
        <v>#N/A</v>
      </c>
      <c r="D107" s="2" t="e">
        <f t="shared" si="32"/>
        <v>#N/A</v>
      </c>
      <c r="E107" s="45" t="e">
        <f t="shared" si="33"/>
        <v>#N/A</v>
      </c>
      <c r="F107" s="44" t="e">
        <f t="shared" si="34"/>
        <v>#N/A</v>
      </c>
      <c r="G107" s="32" t="e">
        <f t="shared" si="35"/>
        <v>#N/A</v>
      </c>
      <c r="H107" s="46" t="e">
        <f t="shared" si="36"/>
        <v>#N/A</v>
      </c>
      <c r="I107" s="2" t="e">
        <f t="shared" si="37"/>
        <v>#N/A</v>
      </c>
      <c r="J107" s="47" t="e">
        <f t="shared" si="38"/>
        <v>#N/A</v>
      </c>
      <c r="K107" s="45" t="e">
        <f>MAX(J$3:$J106)</f>
        <v>#N/A</v>
      </c>
      <c r="L107" s="49" t="e">
        <f t="shared" si="39"/>
        <v>#N/A</v>
      </c>
      <c r="M107" s="45" t="e">
        <f t="shared" si="40"/>
        <v>#N/A</v>
      </c>
      <c r="N107" s="45" t="e">
        <f t="shared" si="41"/>
        <v>#N/A</v>
      </c>
      <c r="O107" s="48" t="e">
        <f t="shared" si="42"/>
        <v>#N/A</v>
      </c>
      <c r="P107" s="50" t="e">
        <f>VLOOKUP(A107,Analysis!$X:$Y,2,FALSE)</f>
        <v>#N/A</v>
      </c>
      <c r="Q107" s="51" t="e">
        <f t="shared" si="43"/>
        <v>#N/A</v>
      </c>
      <c r="R107" s="12" t="e">
        <f t="shared" si="44"/>
        <v>#N/A</v>
      </c>
    </row>
    <row r="108" spans="1:18" x14ac:dyDescent="0.25">
      <c r="A108" s="8">
        <f>Analysis!B138</f>
        <v>0</v>
      </c>
      <c r="B108" s="44" t="e">
        <f t="shared" si="30"/>
        <v>#N/A</v>
      </c>
      <c r="C108" s="12" t="e">
        <f t="shared" si="31"/>
        <v>#N/A</v>
      </c>
      <c r="D108" s="2" t="e">
        <f t="shared" si="32"/>
        <v>#N/A</v>
      </c>
      <c r="E108" s="45" t="e">
        <f t="shared" si="33"/>
        <v>#N/A</v>
      </c>
      <c r="F108" s="44" t="e">
        <f t="shared" si="34"/>
        <v>#N/A</v>
      </c>
      <c r="G108" s="32" t="e">
        <f t="shared" si="35"/>
        <v>#N/A</v>
      </c>
      <c r="H108" s="46" t="e">
        <f t="shared" si="36"/>
        <v>#N/A</v>
      </c>
      <c r="I108" s="2" t="e">
        <f t="shared" si="37"/>
        <v>#N/A</v>
      </c>
      <c r="J108" s="47" t="e">
        <f t="shared" si="38"/>
        <v>#N/A</v>
      </c>
      <c r="K108" s="45" t="e">
        <f>MAX(J$3:$J107)</f>
        <v>#N/A</v>
      </c>
      <c r="L108" s="49" t="e">
        <f t="shared" si="39"/>
        <v>#N/A</v>
      </c>
      <c r="M108" s="45" t="e">
        <f t="shared" si="40"/>
        <v>#N/A</v>
      </c>
      <c r="N108" s="45" t="e">
        <f t="shared" si="41"/>
        <v>#N/A</v>
      </c>
      <c r="O108" s="48" t="e">
        <f t="shared" si="42"/>
        <v>#N/A</v>
      </c>
      <c r="P108" s="50" t="e">
        <f>VLOOKUP(A108,Analysis!$X:$Y,2,FALSE)</f>
        <v>#N/A</v>
      </c>
      <c r="Q108" s="51" t="e">
        <f t="shared" si="43"/>
        <v>#N/A</v>
      </c>
      <c r="R108" s="12" t="e">
        <f t="shared" si="44"/>
        <v>#N/A</v>
      </c>
    </row>
    <row r="109" spans="1:18" x14ac:dyDescent="0.25">
      <c r="A109" s="8">
        <f>Analysis!B139</f>
        <v>0</v>
      </c>
      <c r="B109" s="44" t="e">
        <f t="shared" si="30"/>
        <v>#N/A</v>
      </c>
      <c r="C109" s="12" t="e">
        <f t="shared" si="31"/>
        <v>#N/A</v>
      </c>
      <c r="D109" s="2" t="e">
        <f t="shared" si="32"/>
        <v>#N/A</v>
      </c>
      <c r="E109" s="45" t="e">
        <f t="shared" si="33"/>
        <v>#N/A</v>
      </c>
      <c r="F109" s="44" t="e">
        <f t="shared" si="34"/>
        <v>#N/A</v>
      </c>
      <c r="G109" s="32" t="e">
        <f t="shared" si="35"/>
        <v>#N/A</v>
      </c>
      <c r="H109" s="46" t="e">
        <f t="shared" si="36"/>
        <v>#N/A</v>
      </c>
      <c r="I109" s="2" t="e">
        <f t="shared" si="37"/>
        <v>#N/A</v>
      </c>
      <c r="J109" s="47" t="e">
        <f t="shared" si="38"/>
        <v>#N/A</v>
      </c>
      <c r="K109" s="45" t="e">
        <f>MAX(J$3:$J108)</f>
        <v>#N/A</v>
      </c>
      <c r="L109" s="49" t="e">
        <f t="shared" si="39"/>
        <v>#N/A</v>
      </c>
      <c r="M109" s="45" t="e">
        <f t="shared" si="40"/>
        <v>#N/A</v>
      </c>
      <c r="N109" s="45" t="e">
        <f t="shared" si="41"/>
        <v>#N/A</v>
      </c>
      <c r="O109" s="48" t="e">
        <f t="shared" si="42"/>
        <v>#N/A</v>
      </c>
      <c r="P109" s="50" t="e">
        <f>VLOOKUP(A109,Analysis!$X:$Y,2,FALSE)</f>
        <v>#N/A</v>
      </c>
      <c r="Q109" s="51" t="e">
        <f t="shared" si="43"/>
        <v>#N/A</v>
      </c>
      <c r="R109" s="12" t="e">
        <f t="shared" si="44"/>
        <v>#N/A</v>
      </c>
    </row>
    <row r="110" spans="1:18" x14ac:dyDescent="0.25">
      <c r="A110" s="8">
        <f>Analysis!B140</f>
        <v>0</v>
      </c>
      <c r="B110" s="44" t="e">
        <f t="shared" si="30"/>
        <v>#N/A</v>
      </c>
      <c r="C110" s="12" t="e">
        <f t="shared" si="31"/>
        <v>#N/A</v>
      </c>
      <c r="D110" s="2" t="e">
        <f t="shared" si="32"/>
        <v>#N/A</v>
      </c>
      <c r="E110" s="45" t="e">
        <f t="shared" si="33"/>
        <v>#N/A</v>
      </c>
      <c r="F110" s="44" t="e">
        <f t="shared" si="34"/>
        <v>#N/A</v>
      </c>
      <c r="G110" s="32" t="e">
        <f t="shared" si="35"/>
        <v>#N/A</v>
      </c>
      <c r="H110" s="46" t="e">
        <f t="shared" si="36"/>
        <v>#N/A</v>
      </c>
      <c r="I110" s="2" t="e">
        <f t="shared" si="37"/>
        <v>#N/A</v>
      </c>
      <c r="J110" s="47" t="e">
        <f t="shared" si="38"/>
        <v>#N/A</v>
      </c>
      <c r="K110" s="45" t="e">
        <f>MAX(J$3:$J109)</f>
        <v>#N/A</v>
      </c>
      <c r="L110" s="49" t="e">
        <f t="shared" si="39"/>
        <v>#N/A</v>
      </c>
      <c r="M110" s="45" t="e">
        <f t="shared" si="40"/>
        <v>#N/A</v>
      </c>
      <c r="N110" s="45" t="e">
        <f t="shared" si="41"/>
        <v>#N/A</v>
      </c>
      <c r="O110" s="48" t="e">
        <f t="shared" si="42"/>
        <v>#N/A</v>
      </c>
      <c r="P110" s="50" t="e">
        <f>VLOOKUP(A110,Analysis!$X:$Y,2,FALSE)</f>
        <v>#N/A</v>
      </c>
      <c r="Q110" s="51" t="e">
        <f t="shared" si="43"/>
        <v>#N/A</v>
      </c>
      <c r="R110" s="12" t="e">
        <f t="shared" si="44"/>
        <v>#N/A</v>
      </c>
    </row>
    <row r="111" spans="1:18" x14ac:dyDescent="0.25">
      <c r="A111" s="8">
        <f>Analysis!B141</f>
        <v>0</v>
      </c>
      <c r="B111" s="44" t="e">
        <f t="shared" si="30"/>
        <v>#N/A</v>
      </c>
      <c r="C111" s="12" t="e">
        <f t="shared" si="31"/>
        <v>#N/A</v>
      </c>
      <c r="D111" s="2" t="e">
        <f t="shared" si="32"/>
        <v>#N/A</v>
      </c>
      <c r="E111" s="45" t="e">
        <f t="shared" si="33"/>
        <v>#N/A</v>
      </c>
      <c r="F111" s="44" t="e">
        <f t="shared" si="34"/>
        <v>#N/A</v>
      </c>
      <c r="G111" s="32" t="e">
        <f t="shared" si="35"/>
        <v>#N/A</v>
      </c>
      <c r="H111" s="46" t="e">
        <f t="shared" si="36"/>
        <v>#N/A</v>
      </c>
      <c r="I111" s="2" t="e">
        <f t="shared" si="37"/>
        <v>#N/A</v>
      </c>
      <c r="J111" s="47" t="e">
        <f t="shared" si="38"/>
        <v>#N/A</v>
      </c>
      <c r="K111" s="45" t="e">
        <f>MAX(J$3:$J110)</f>
        <v>#N/A</v>
      </c>
      <c r="L111" s="49" t="e">
        <f t="shared" si="39"/>
        <v>#N/A</v>
      </c>
      <c r="M111" s="45" t="e">
        <f t="shared" si="40"/>
        <v>#N/A</v>
      </c>
      <c r="N111" s="45" t="e">
        <f t="shared" si="41"/>
        <v>#N/A</v>
      </c>
      <c r="O111" s="48" t="e">
        <f t="shared" si="42"/>
        <v>#N/A</v>
      </c>
      <c r="P111" s="50" t="e">
        <f>VLOOKUP(A111,Analysis!$X:$Y,2,FALSE)</f>
        <v>#N/A</v>
      </c>
      <c r="Q111" s="51" t="e">
        <f t="shared" si="43"/>
        <v>#N/A</v>
      </c>
      <c r="R111" s="12" t="e">
        <f t="shared" si="44"/>
        <v>#N/A</v>
      </c>
    </row>
    <row r="112" spans="1:18" x14ac:dyDescent="0.25">
      <c r="A112" s="8">
        <f>Analysis!B142</f>
        <v>0</v>
      </c>
      <c r="B112" s="44" t="e">
        <f t="shared" si="30"/>
        <v>#N/A</v>
      </c>
      <c r="C112" s="12" t="e">
        <f t="shared" si="31"/>
        <v>#N/A</v>
      </c>
      <c r="D112" s="2" t="e">
        <f t="shared" si="32"/>
        <v>#N/A</v>
      </c>
      <c r="E112" s="45" t="e">
        <f t="shared" si="33"/>
        <v>#N/A</v>
      </c>
      <c r="F112" s="44" t="e">
        <f t="shared" si="34"/>
        <v>#N/A</v>
      </c>
      <c r="G112" s="32" t="e">
        <f t="shared" si="35"/>
        <v>#N/A</v>
      </c>
      <c r="H112" s="46" t="e">
        <f t="shared" si="36"/>
        <v>#N/A</v>
      </c>
      <c r="I112" s="2" t="e">
        <f t="shared" si="37"/>
        <v>#N/A</v>
      </c>
      <c r="J112" s="47" t="e">
        <f t="shared" si="38"/>
        <v>#N/A</v>
      </c>
      <c r="K112" s="45" t="e">
        <f>MAX(J$3:$J111)</f>
        <v>#N/A</v>
      </c>
      <c r="L112" s="49" t="e">
        <f t="shared" si="39"/>
        <v>#N/A</v>
      </c>
      <c r="M112" s="45" t="e">
        <f t="shared" si="40"/>
        <v>#N/A</v>
      </c>
      <c r="N112" s="45" t="e">
        <f t="shared" si="41"/>
        <v>#N/A</v>
      </c>
      <c r="O112" s="48" t="e">
        <f t="shared" si="42"/>
        <v>#N/A</v>
      </c>
      <c r="P112" s="50" t="e">
        <f>VLOOKUP(A112,Analysis!$X:$Y,2,FALSE)</f>
        <v>#N/A</v>
      </c>
      <c r="Q112" s="51" t="e">
        <f t="shared" si="43"/>
        <v>#N/A</v>
      </c>
      <c r="R112" s="12" t="e">
        <f t="shared" si="44"/>
        <v>#N/A</v>
      </c>
    </row>
    <row r="113" spans="1:18" x14ac:dyDescent="0.25">
      <c r="A113" s="8">
        <f>Analysis!B143</f>
        <v>0</v>
      </c>
      <c r="B113" s="44" t="e">
        <f t="shared" si="30"/>
        <v>#N/A</v>
      </c>
      <c r="C113" s="12" t="e">
        <f t="shared" si="31"/>
        <v>#N/A</v>
      </c>
      <c r="D113" s="2" t="e">
        <f t="shared" si="32"/>
        <v>#N/A</v>
      </c>
      <c r="E113" s="45" t="e">
        <f t="shared" si="33"/>
        <v>#N/A</v>
      </c>
      <c r="F113" s="44" t="e">
        <f t="shared" si="34"/>
        <v>#N/A</v>
      </c>
      <c r="G113" s="32" t="e">
        <f t="shared" si="35"/>
        <v>#N/A</v>
      </c>
      <c r="H113" s="46" t="e">
        <f t="shared" si="36"/>
        <v>#N/A</v>
      </c>
      <c r="I113" s="2" t="e">
        <f t="shared" si="37"/>
        <v>#N/A</v>
      </c>
      <c r="J113" s="47" t="e">
        <f t="shared" si="38"/>
        <v>#N/A</v>
      </c>
      <c r="K113" s="45" t="e">
        <f>MAX(J$3:$J112)</f>
        <v>#N/A</v>
      </c>
      <c r="L113" s="49" t="e">
        <f t="shared" si="39"/>
        <v>#N/A</v>
      </c>
      <c r="M113" s="45" t="e">
        <f t="shared" si="40"/>
        <v>#N/A</v>
      </c>
      <c r="N113" s="45" t="e">
        <f t="shared" si="41"/>
        <v>#N/A</v>
      </c>
      <c r="O113" s="48" t="e">
        <f t="shared" si="42"/>
        <v>#N/A</v>
      </c>
      <c r="P113" s="50" t="e">
        <f>VLOOKUP(A113,Analysis!$X:$Y,2,FALSE)</f>
        <v>#N/A</v>
      </c>
      <c r="Q113" s="51" t="e">
        <f t="shared" si="43"/>
        <v>#N/A</v>
      </c>
      <c r="R113" s="12" t="e">
        <f t="shared" si="44"/>
        <v>#N/A</v>
      </c>
    </row>
    <row r="114" spans="1:18" x14ac:dyDescent="0.25">
      <c r="A114" s="8">
        <f>Analysis!B144</f>
        <v>0</v>
      </c>
      <c r="B114" s="44" t="e">
        <f t="shared" si="30"/>
        <v>#N/A</v>
      </c>
      <c r="C114" s="12" t="e">
        <f t="shared" si="31"/>
        <v>#N/A</v>
      </c>
      <c r="D114" s="2" t="e">
        <f t="shared" si="32"/>
        <v>#N/A</v>
      </c>
      <c r="E114" s="45" t="e">
        <f t="shared" si="33"/>
        <v>#N/A</v>
      </c>
      <c r="F114" s="44" t="e">
        <f t="shared" si="34"/>
        <v>#N/A</v>
      </c>
      <c r="G114" s="32" t="e">
        <f t="shared" si="35"/>
        <v>#N/A</v>
      </c>
      <c r="H114" s="46" t="e">
        <f t="shared" si="36"/>
        <v>#N/A</v>
      </c>
      <c r="I114" s="2" t="e">
        <f t="shared" si="37"/>
        <v>#N/A</v>
      </c>
      <c r="J114" s="47" t="e">
        <f t="shared" si="38"/>
        <v>#N/A</v>
      </c>
      <c r="K114" s="45" t="e">
        <f>MAX(J$3:$J113)</f>
        <v>#N/A</v>
      </c>
      <c r="L114" s="49" t="e">
        <f t="shared" si="39"/>
        <v>#N/A</v>
      </c>
      <c r="M114" s="45" t="e">
        <f t="shared" si="40"/>
        <v>#N/A</v>
      </c>
      <c r="N114" s="45" t="e">
        <f t="shared" si="41"/>
        <v>#N/A</v>
      </c>
      <c r="O114" s="48" t="e">
        <f t="shared" si="42"/>
        <v>#N/A</v>
      </c>
      <c r="P114" s="50" t="e">
        <f>VLOOKUP(A114,Analysis!$X:$Y,2,FALSE)</f>
        <v>#N/A</v>
      </c>
      <c r="Q114" s="51" t="e">
        <f t="shared" si="43"/>
        <v>#N/A</v>
      </c>
      <c r="R114" s="12" t="e">
        <f t="shared" si="44"/>
        <v>#N/A</v>
      </c>
    </row>
    <row r="115" spans="1:18" x14ac:dyDescent="0.25">
      <c r="A115" s="8">
        <f>Analysis!B145</f>
        <v>0</v>
      </c>
      <c r="B115" s="44" t="e">
        <f t="shared" si="30"/>
        <v>#N/A</v>
      </c>
      <c r="C115" s="12" t="e">
        <f t="shared" si="31"/>
        <v>#N/A</v>
      </c>
      <c r="D115" s="2" t="e">
        <f t="shared" si="32"/>
        <v>#N/A</v>
      </c>
      <c r="E115" s="45" t="e">
        <f t="shared" si="33"/>
        <v>#N/A</v>
      </c>
      <c r="F115" s="44" t="e">
        <f t="shared" si="34"/>
        <v>#N/A</v>
      </c>
      <c r="G115" s="32" t="e">
        <f t="shared" si="35"/>
        <v>#N/A</v>
      </c>
      <c r="H115" s="46" t="e">
        <f t="shared" si="36"/>
        <v>#N/A</v>
      </c>
      <c r="I115" s="2" t="e">
        <f t="shared" si="37"/>
        <v>#N/A</v>
      </c>
      <c r="J115" s="47" t="e">
        <f t="shared" si="38"/>
        <v>#N/A</v>
      </c>
      <c r="K115" s="45" t="e">
        <f>MAX(J$3:$J114)</f>
        <v>#N/A</v>
      </c>
      <c r="L115" s="49" t="e">
        <f t="shared" si="39"/>
        <v>#N/A</v>
      </c>
      <c r="M115" s="45" t="e">
        <f t="shared" si="40"/>
        <v>#N/A</v>
      </c>
      <c r="N115" s="45" t="e">
        <f t="shared" si="41"/>
        <v>#N/A</v>
      </c>
      <c r="O115" s="48" t="e">
        <f t="shared" si="42"/>
        <v>#N/A</v>
      </c>
      <c r="P115" s="50" t="e">
        <f>VLOOKUP(A115,Analysis!$X:$Y,2,FALSE)</f>
        <v>#N/A</v>
      </c>
      <c r="Q115" s="51" t="e">
        <f t="shared" si="43"/>
        <v>#N/A</v>
      </c>
      <c r="R115" s="12" t="e">
        <f t="shared" si="44"/>
        <v>#N/A</v>
      </c>
    </row>
    <row r="116" spans="1:18" x14ac:dyDescent="0.25">
      <c r="A116" s="8">
        <f>Analysis!B146</f>
        <v>0</v>
      </c>
      <c r="B116" s="44" t="e">
        <f t="shared" si="30"/>
        <v>#N/A</v>
      </c>
      <c r="C116" s="12" t="e">
        <f t="shared" si="31"/>
        <v>#N/A</v>
      </c>
      <c r="D116" s="2" t="e">
        <f t="shared" si="32"/>
        <v>#N/A</v>
      </c>
      <c r="E116" s="45" t="e">
        <f t="shared" si="33"/>
        <v>#N/A</v>
      </c>
      <c r="F116" s="44" t="e">
        <f t="shared" si="34"/>
        <v>#N/A</v>
      </c>
      <c r="G116" s="32" t="e">
        <f t="shared" si="35"/>
        <v>#N/A</v>
      </c>
      <c r="H116" s="46" t="e">
        <f t="shared" si="36"/>
        <v>#N/A</v>
      </c>
      <c r="I116" s="2" t="e">
        <f t="shared" si="37"/>
        <v>#N/A</v>
      </c>
      <c r="J116" s="47" t="e">
        <f t="shared" si="38"/>
        <v>#N/A</v>
      </c>
      <c r="K116" s="45" t="e">
        <f>MAX(J$3:$J115)</f>
        <v>#N/A</v>
      </c>
      <c r="L116" s="49" t="e">
        <f t="shared" si="39"/>
        <v>#N/A</v>
      </c>
      <c r="M116" s="45" t="e">
        <f t="shared" si="40"/>
        <v>#N/A</v>
      </c>
      <c r="N116" s="45" t="e">
        <f t="shared" si="41"/>
        <v>#N/A</v>
      </c>
      <c r="O116" s="48" t="e">
        <f t="shared" si="42"/>
        <v>#N/A</v>
      </c>
      <c r="P116" s="50" t="e">
        <f>VLOOKUP(A116,Analysis!$X:$Y,2,FALSE)</f>
        <v>#N/A</v>
      </c>
      <c r="Q116" s="51" t="e">
        <f t="shared" si="43"/>
        <v>#N/A</v>
      </c>
      <c r="R116" s="12" t="e">
        <f t="shared" si="44"/>
        <v>#N/A</v>
      </c>
    </row>
    <row r="117" spans="1:18" x14ac:dyDescent="0.25">
      <c r="A117" s="8">
        <f>Analysis!B147</f>
        <v>0</v>
      </c>
      <c r="B117" s="44" t="e">
        <f t="shared" si="30"/>
        <v>#N/A</v>
      </c>
      <c r="C117" s="12" t="e">
        <f t="shared" si="31"/>
        <v>#N/A</v>
      </c>
      <c r="D117" s="2" t="e">
        <f t="shared" si="32"/>
        <v>#N/A</v>
      </c>
      <c r="E117" s="45" t="e">
        <f t="shared" si="33"/>
        <v>#N/A</v>
      </c>
      <c r="F117" s="44" t="e">
        <f t="shared" si="34"/>
        <v>#N/A</v>
      </c>
      <c r="G117" s="32" t="e">
        <f t="shared" si="35"/>
        <v>#N/A</v>
      </c>
      <c r="H117" s="46" t="e">
        <f t="shared" si="36"/>
        <v>#N/A</v>
      </c>
      <c r="I117" s="2" t="e">
        <f t="shared" si="37"/>
        <v>#N/A</v>
      </c>
      <c r="J117" s="47" t="e">
        <f t="shared" si="38"/>
        <v>#N/A</v>
      </c>
      <c r="K117" s="45" t="e">
        <f>MAX(J$3:$J116)</f>
        <v>#N/A</v>
      </c>
      <c r="L117" s="49" t="e">
        <f t="shared" si="39"/>
        <v>#N/A</v>
      </c>
      <c r="M117" s="45" t="e">
        <f t="shared" si="40"/>
        <v>#N/A</v>
      </c>
      <c r="N117" s="45" t="e">
        <f t="shared" si="41"/>
        <v>#N/A</v>
      </c>
      <c r="O117" s="48" t="e">
        <f t="shared" si="42"/>
        <v>#N/A</v>
      </c>
      <c r="P117" s="50" t="e">
        <f>VLOOKUP(A117,Analysis!$X:$Y,2,FALSE)</f>
        <v>#N/A</v>
      </c>
      <c r="Q117" s="51" t="e">
        <f t="shared" si="43"/>
        <v>#N/A</v>
      </c>
      <c r="R117" s="12" t="e">
        <f t="shared" si="44"/>
        <v>#N/A</v>
      </c>
    </row>
    <row r="118" spans="1:18" x14ac:dyDescent="0.25">
      <c r="A118" s="8">
        <f>Analysis!B148</f>
        <v>0</v>
      </c>
      <c r="B118" s="44" t="e">
        <f t="shared" si="30"/>
        <v>#N/A</v>
      </c>
      <c r="C118" s="12" t="e">
        <f t="shared" si="31"/>
        <v>#N/A</v>
      </c>
      <c r="D118" s="2" t="e">
        <f t="shared" si="32"/>
        <v>#N/A</v>
      </c>
      <c r="E118" s="45" t="e">
        <f t="shared" si="33"/>
        <v>#N/A</v>
      </c>
      <c r="F118" s="44" t="e">
        <f t="shared" si="34"/>
        <v>#N/A</v>
      </c>
      <c r="G118" s="32" t="e">
        <f t="shared" si="35"/>
        <v>#N/A</v>
      </c>
      <c r="H118" s="46" t="e">
        <f t="shared" si="36"/>
        <v>#N/A</v>
      </c>
      <c r="I118" s="2" t="e">
        <f t="shared" si="37"/>
        <v>#N/A</v>
      </c>
      <c r="J118" s="47" t="e">
        <f t="shared" si="38"/>
        <v>#N/A</v>
      </c>
      <c r="K118" s="45" t="e">
        <f>MAX(J$3:$J117)</f>
        <v>#N/A</v>
      </c>
      <c r="L118" s="49" t="e">
        <f t="shared" si="39"/>
        <v>#N/A</v>
      </c>
      <c r="M118" s="45" t="e">
        <f t="shared" si="40"/>
        <v>#N/A</v>
      </c>
      <c r="N118" s="45" t="e">
        <f t="shared" si="41"/>
        <v>#N/A</v>
      </c>
      <c r="O118" s="48" t="e">
        <f t="shared" si="42"/>
        <v>#N/A</v>
      </c>
      <c r="P118" s="50" t="e">
        <f>VLOOKUP(A118,Analysis!$X:$Y,2,FALSE)</f>
        <v>#N/A</v>
      </c>
      <c r="Q118" s="51" t="e">
        <f t="shared" si="43"/>
        <v>#N/A</v>
      </c>
      <c r="R118" s="12" t="e">
        <f t="shared" si="44"/>
        <v>#N/A</v>
      </c>
    </row>
    <row r="119" spans="1:18" x14ac:dyDescent="0.25">
      <c r="A119" s="8">
        <f>Analysis!B149</f>
        <v>0</v>
      </c>
      <c r="B119" s="44" t="e">
        <f t="shared" si="30"/>
        <v>#N/A</v>
      </c>
      <c r="C119" s="12" t="e">
        <f t="shared" si="31"/>
        <v>#N/A</v>
      </c>
      <c r="D119" s="2" t="e">
        <f t="shared" si="32"/>
        <v>#N/A</v>
      </c>
      <c r="E119" s="45" t="e">
        <f t="shared" si="33"/>
        <v>#N/A</v>
      </c>
      <c r="F119" s="44" t="e">
        <f t="shared" si="34"/>
        <v>#N/A</v>
      </c>
      <c r="G119" s="32" t="e">
        <f t="shared" si="35"/>
        <v>#N/A</v>
      </c>
      <c r="H119" s="46" t="e">
        <f t="shared" si="36"/>
        <v>#N/A</v>
      </c>
      <c r="I119" s="2" t="e">
        <f t="shared" si="37"/>
        <v>#N/A</v>
      </c>
      <c r="J119" s="47" t="e">
        <f t="shared" si="38"/>
        <v>#N/A</v>
      </c>
      <c r="K119" s="45" t="e">
        <f>MAX(J$3:$J118)</f>
        <v>#N/A</v>
      </c>
      <c r="L119" s="49" t="e">
        <f t="shared" si="39"/>
        <v>#N/A</v>
      </c>
      <c r="M119" s="45" t="e">
        <f t="shared" si="40"/>
        <v>#N/A</v>
      </c>
      <c r="N119" s="45" t="e">
        <f t="shared" si="41"/>
        <v>#N/A</v>
      </c>
      <c r="O119" s="48" t="e">
        <f t="shared" si="42"/>
        <v>#N/A</v>
      </c>
      <c r="P119" s="50" t="e">
        <f>VLOOKUP(A119,Analysis!$X:$Y,2,FALSE)</f>
        <v>#N/A</v>
      </c>
      <c r="Q119" s="51" t="e">
        <f t="shared" si="43"/>
        <v>#N/A</v>
      </c>
      <c r="R119" s="12" t="e">
        <f t="shared" si="44"/>
        <v>#N/A</v>
      </c>
    </row>
    <row r="120" spans="1:18" x14ac:dyDescent="0.25">
      <c r="A120" s="8">
        <f>Analysis!B150</f>
        <v>0</v>
      </c>
      <c r="B120" s="44" t="e">
        <f t="shared" si="30"/>
        <v>#N/A</v>
      </c>
      <c r="C120" s="12" t="e">
        <f t="shared" si="31"/>
        <v>#N/A</v>
      </c>
      <c r="D120" s="2" t="e">
        <f t="shared" si="32"/>
        <v>#N/A</v>
      </c>
      <c r="E120" s="45" t="e">
        <f t="shared" si="33"/>
        <v>#N/A</v>
      </c>
      <c r="F120" s="44" t="e">
        <f t="shared" si="34"/>
        <v>#N/A</v>
      </c>
      <c r="G120" s="32" t="e">
        <f t="shared" si="35"/>
        <v>#N/A</v>
      </c>
      <c r="H120" s="46" t="e">
        <f t="shared" si="36"/>
        <v>#N/A</v>
      </c>
      <c r="I120" s="2" t="e">
        <f t="shared" si="37"/>
        <v>#N/A</v>
      </c>
      <c r="J120" s="47" t="e">
        <f t="shared" si="38"/>
        <v>#N/A</v>
      </c>
      <c r="K120" s="45" t="e">
        <f>MAX(J$3:$J119)</f>
        <v>#N/A</v>
      </c>
      <c r="L120" s="49" t="e">
        <f t="shared" si="39"/>
        <v>#N/A</v>
      </c>
      <c r="M120" s="45" t="e">
        <f t="shared" si="40"/>
        <v>#N/A</v>
      </c>
      <c r="N120" s="45" t="e">
        <f t="shared" si="41"/>
        <v>#N/A</v>
      </c>
      <c r="O120" s="48" t="e">
        <f t="shared" si="42"/>
        <v>#N/A</v>
      </c>
      <c r="P120" s="50" t="e">
        <f>VLOOKUP(A120,Analysis!$X:$Y,2,FALSE)</f>
        <v>#N/A</v>
      </c>
      <c r="Q120" s="51" t="e">
        <f t="shared" si="43"/>
        <v>#N/A</v>
      </c>
      <c r="R120" s="12" t="e">
        <f t="shared" si="44"/>
        <v>#N/A</v>
      </c>
    </row>
    <row r="121" spans="1:18" x14ac:dyDescent="0.25">
      <c r="A121" s="8">
        <f>Analysis!B151</f>
        <v>0</v>
      </c>
      <c r="B121" s="44" t="e">
        <f t="shared" si="30"/>
        <v>#N/A</v>
      </c>
      <c r="C121" s="12" t="e">
        <f t="shared" si="31"/>
        <v>#N/A</v>
      </c>
      <c r="D121" s="2" t="e">
        <f t="shared" si="32"/>
        <v>#N/A</v>
      </c>
      <c r="E121" s="45" t="e">
        <f t="shared" si="33"/>
        <v>#N/A</v>
      </c>
      <c r="F121" s="44" t="e">
        <f t="shared" si="34"/>
        <v>#N/A</v>
      </c>
      <c r="G121" s="32" t="e">
        <f t="shared" si="35"/>
        <v>#N/A</v>
      </c>
      <c r="H121" s="46" t="e">
        <f t="shared" si="36"/>
        <v>#N/A</v>
      </c>
      <c r="I121" s="2" t="e">
        <f t="shared" si="37"/>
        <v>#N/A</v>
      </c>
      <c r="J121" s="47" t="e">
        <f t="shared" si="38"/>
        <v>#N/A</v>
      </c>
      <c r="K121" s="45" t="e">
        <f>MAX(J$3:$J120)</f>
        <v>#N/A</v>
      </c>
      <c r="L121" s="49" t="e">
        <f t="shared" si="39"/>
        <v>#N/A</v>
      </c>
      <c r="M121" s="45" t="e">
        <f t="shared" si="40"/>
        <v>#N/A</v>
      </c>
      <c r="N121" s="45" t="e">
        <f t="shared" si="41"/>
        <v>#N/A</v>
      </c>
      <c r="O121" s="48" t="e">
        <f t="shared" si="42"/>
        <v>#N/A</v>
      </c>
      <c r="P121" s="50" t="e">
        <f>VLOOKUP(A121,Analysis!$X:$Y,2,FALSE)</f>
        <v>#N/A</v>
      </c>
      <c r="Q121" s="51" t="e">
        <f t="shared" si="43"/>
        <v>#N/A</v>
      </c>
      <c r="R121" s="12" t="e">
        <f t="shared" si="44"/>
        <v>#N/A</v>
      </c>
    </row>
    <row r="122" spans="1:18" x14ac:dyDescent="0.25">
      <c r="A122" s="8">
        <f>Analysis!B152</f>
        <v>0</v>
      </c>
      <c r="B122" s="44" t="e">
        <f t="shared" si="30"/>
        <v>#N/A</v>
      </c>
      <c r="C122" s="12" t="e">
        <f t="shared" si="31"/>
        <v>#N/A</v>
      </c>
      <c r="D122" s="2" t="e">
        <f t="shared" si="32"/>
        <v>#N/A</v>
      </c>
      <c r="E122" s="45" t="e">
        <f t="shared" si="33"/>
        <v>#N/A</v>
      </c>
      <c r="F122" s="44" t="e">
        <f t="shared" si="34"/>
        <v>#N/A</v>
      </c>
      <c r="G122" s="32" t="e">
        <f t="shared" si="35"/>
        <v>#N/A</v>
      </c>
      <c r="H122" s="46" t="e">
        <f t="shared" si="36"/>
        <v>#N/A</v>
      </c>
      <c r="I122" s="2" t="e">
        <f t="shared" si="37"/>
        <v>#N/A</v>
      </c>
      <c r="J122" s="47" t="e">
        <f t="shared" si="38"/>
        <v>#N/A</v>
      </c>
      <c r="K122" s="45" t="e">
        <f>MAX(J$3:$J121)</f>
        <v>#N/A</v>
      </c>
      <c r="L122" s="49" t="e">
        <f t="shared" si="39"/>
        <v>#N/A</v>
      </c>
      <c r="M122" s="45" t="e">
        <f t="shared" si="40"/>
        <v>#N/A</v>
      </c>
      <c r="N122" s="45" t="e">
        <f t="shared" si="41"/>
        <v>#N/A</v>
      </c>
      <c r="O122" s="48" t="e">
        <f t="shared" si="42"/>
        <v>#N/A</v>
      </c>
      <c r="P122" s="50" t="e">
        <f>VLOOKUP(A122,Analysis!$X:$Y,2,FALSE)</f>
        <v>#N/A</v>
      </c>
      <c r="Q122" s="51" t="e">
        <f t="shared" si="43"/>
        <v>#N/A</v>
      </c>
      <c r="R122" s="12" t="e">
        <f t="shared" si="44"/>
        <v>#N/A</v>
      </c>
    </row>
    <row r="123" spans="1:18" x14ac:dyDescent="0.25">
      <c r="A123" s="8">
        <f>Analysis!B153</f>
        <v>0</v>
      </c>
      <c r="B123" s="44" t="e">
        <f t="shared" si="30"/>
        <v>#N/A</v>
      </c>
      <c r="C123" s="12" t="e">
        <f t="shared" si="31"/>
        <v>#N/A</v>
      </c>
      <c r="D123" s="2" t="e">
        <f t="shared" si="32"/>
        <v>#N/A</v>
      </c>
      <c r="E123" s="45" t="e">
        <f t="shared" si="33"/>
        <v>#N/A</v>
      </c>
      <c r="F123" s="44" t="e">
        <f t="shared" si="34"/>
        <v>#N/A</v>
      </c>
      <c r="G123" s="32" t="e">
        <f t="shared" si="35"/>
        <v>#N/A</v>
      </c>
      <c r="H123" s="46" t="e">
        <f t="shared" si="36"/>
        <v>#N/A</v>
      </c>
      <c r="I123" s="2" t="e">
        <f t="shared" si="37"/>
        <v>#N/A</v>
      </c>
      <c r="J123" s="47" t="e">
        <f t="shared" si="38"/>
        <v>#N/A</v>
      </c>
      <c r="K123" s="45" t="e">
        <f>MAX(J$3:$J122)</f>
        <v>#N/A</v>
      </c>
      <c r="L123" s="49" t="e">
        <f t="shared" si="39"/>
        <v>#N/A</v>
      </c>
      <c r="M123" s="45" t="e">
        <f t="shared" si="40"/>
        <v>#N/A</v>
      </c>
      <c r="N123" s="45" t="e">
        <f t="shared" si="41"/>
        <v>#N/A</v>
      </c>
      <c r="O123" s="48" t="e">
        <f t="shared" si="42"/>
        <v>#N/A</v>
      </c>
      <c r="P123" s="50" t="e">
        <f>VLOOKUP(A123,Analysis!$X:$Y,2,FALSE)</f>
        <v>#N/A</v>
      </c>
      <c r="Q123" s="51" t="e">
        <f t="shared" si="43"/>
        <v>#N/A</v>
      </c>
      <c r="R123" s="12" t="e">
        <f t="shared" si="44"/>
        <v>#N/A</v>
      </c>
    </row>
    <row r="124" spans="1:18" x14ac:dyDescent="0.25">
      <c r="A124" s="8">
        <f>Analysis!B154</f>
        <v>0</v>
      </c>
      <c r="B124" s="44" t="e">
        <f t="shared" si="30"/>
        <v>#N/A</v>
      </c>
      <c r="C124" s="12" t="e">
        <f t="shared" si="31"/>
        <v>#N/A</v>
      </c>
      <c r="D124" s="2" t="e">
        <f t="shared" si="32"/>
        <v>#N/A</v>
      </c>
      <c r="E124" s="45" t="e">
        <f t="shared" si="33"/>
        <v>#N/A</v>
      </c>
      <c r="F124" s="44" t="e">
        <f t="shared" si="34"/>
        <v>#N/A</v>
      </c>
      <c r="G124" s="32" t="e">
        <f t="shared" si="35"/>
        <v>#N/A</v>
      </c>
      <c r="H124" s="46" t="e">
        <f t="shared" si="36"/>
        <v>#N/A</v>
      </c>
      <c r="I124" s="2" t="e">
        <f t="shared" si="37"/>
        <v>#N/A</v>
      </c>
      <c r="J124" s="47" t="e">
        <f t="shared" si="38"/>
        <v>#N/A</v>
      </c>
      <c r="K124" s="45" t="e">
        <f>MAX(J$3:$J123)</f>
        <v>#N/A</v>
      </c>
      <c r="L124" s="49" t="e">
        <f t="shared" si="39"/>
        <v>#N/A</v>
      </c>
      <c r="M124" s="45" t="e">
        <f t="shared" si="40"/>
        <v>#N/A</v>
      </c>
      <c r="N124" s="45" t="e">
        <f t="shared" si="41"/>
        <v>#N/A</v>
      </c>
      <c r="O124" s="48" t="e">
        <f t="shared" si="42"/>
        <v>#N/A</v>
      </c>
      <c r="P124" s="50" t="e">
        <f>VLOOKUP(A124,Analysis!$X:$Y,2,FALSE)</f>
        <v>#N/A</v>
      </c>
      <c r="Q124" s="51" t="e">
        <f t="shared" si="43"/>
        <v>#N/A</v>
      </c>
      <c r="R124" s="12" t="e">
        <f t="shared" si="44"/>
        <v>#N/A</v>
      </c>
    </row>
    <row r="125" spans="1:18" x14ac:dyDescent="0.25">
      <c r="A125" s="8">
        <f>Analysis!B155</f>
        <v>0</v>
      </c>
      <c r="B125" s="44" t="e">
        <f t="shared" si="30"/>
        <v>#N/A</v>
      </c>
      <c r="C125" s="12" t="e">
        <f t="shared" si="31"/>
        <v>#N/A</v>
      </c>
      <c r="D125" s="2" t="e">
        <f t="shared" si="32"/>
        <v>#N/A</v>
      </c>
      <c r="E125" s="45" t="e">
        <f t="shared" si="33"/>
        <v>#N/A</v>
      </c>
      <c r="F125" s="44" t="e">
        <f t="shared" si="34"/>
        <v>#N/A</v>
      </c>
      <c r="G125" s="32" t="e">
        <f t="shared" si="35"/>
        <v>#N/A</v>
      </c>
      <c r="H125" s="46" t="e">
        <f t="shared" si="36"/>
        <v>#N/A</v>
      </c>
      <c r="I125" s="2" t="e">
        <f t="shared" si="37"/>
        <v>#N/A</v>
      </c>
      <c r="J125" s="47" t="e">
        <f t="shared" si="38"/>
        <v>#N/A</v>
      </c>
      <c r="K125" s="45" t="e">
        <f>MAX(J$3:$J124)</f>
        <v>#N/A</v>
      </c>
      <c r="L125" s="49" t="e">
        <f t="shared" si="39"/>
        <v>#N/A</v>
      </c>
      <c r="M125" s="45" t="e">
        <f t="shared" si="40"/>
        <v>#N/A</v>
      </c>
      <c r="N125" s="45" t="e">
        <f t="shared" si="41"/>
        <v>#N/A</v>
      </c>
      <c r="O125" s="48" t="e">
        <f t="shared" si="42"/>
        <v>#N/A</v>
      </c>
      <c r="P125" s="50" t="e">
        <f>VLOOKUP(A125,Analysis!$X:$Y,2,FALSE)</f>
        <v>#N/A</v>
      </c>
      <c r="Q125" s="51" t="e">
        <f t="shared" si="43"/>
        <v>#N/A</v>
      </c>
      <c r="R125" s="12" t="e">
        <f t="shared" si="44"/>
        <v>#N/A</v>
      </c>
    </row>
    <row r="126" spans="1:18" x14ac:dyDescent="0.25">
      <c r="A126" s="8">
        <f>Analysis!B156</f>
        <v>0</v>
      </c>
      <c r="B126" s="44" t="e">
        <f t="shared" si="30"/>
        <v>#N/A</v>
      </c>
      <c r="C126" s="12" t="e">
        <f t="shared" si="31"/>
        <v>#N/A</v>
      </c>
      <c r="D126" s="2" t="e">
        <f t="shared" si="32"/>
        <v>#N/A</v>
      </c>
      <c r="E126" s="45" t="e">
        <f t="shared" si="33"/>
        <v>#N/A</v>
      </c>
      <c r="F126" s="44" t="e">
        <f t="shared" si="34"/>
        <v>#N/A</v>
      </c>
      <c r="G126" s="32" t="e">
        <f t="shared" si="35"/>
        <v>#N/A</v>
      </c>
      <c r="H126" s="46" t="e">
        <f t="shared" si="36"/>
        <v>#N/A</v>
      </c>
      <c r="I126" s="2" t="e">
        <f t="shared" si="37"/>
        <v>#N/A</v>
      </c>
      <c r="J126" s="47" t="e">
        <f t="shared" si="38"/>
        <v>#N/A</v>
      </c>
      <c r="K126" s="45" t="e">
        <f>MAX(J$3:$J125)</f>
        <v>#N/A</v>
      </c>
      <c r="L126" s="49" t="e">
        <f t="shared" si="39"/>
        <v>#N/A</v>
      </c>
      <c r="M126" s="45" t="e">
        <f t="shared" si="40"/>
        <v>#N/A</v>
      </c>
      <c r="N126" s="45" t="e">
        <f t="shared" si="41"/>
        <v>#N/A</v>
      </c>
      <c r="O126" s="48" t="e">
        <f t="shared" si="42"/>
        <v>#N/A</v>
      </c>
      <c r="P126" s="50" t="e">
        <f>VLOOKUP(A126,Analysis!$X:$Y,2,FALSE)</f>
        <v>#N/A</v>
      </c>
      <c r="Q126" s="51" t="e">
        <f t="shared" si="43"/>
        <v>#N/A</v>
      </c>
      <c r="R126" s="12" t="e">
        <f t="shared" si="44"/>
        <v>#N/A</v>
      </c>
    </row>
    <row r="127" spans="1:18" x14ac:dyDescent="0.25">
      <c r="A127" s="8">
        <f>Analysis!B157</f>
        <v>0</v>
      </c>
      <c r="B127" s="44" t="e">
        <f t="shared" si="30"/>
        <v>#N/A</v>
      </c>
      <c r="C127" s="12" t="e">
        <f t="shared" si="31"/>
        <v>#N/A</v>
      </c>
      <c r="D127" s="2" t="e">
        <f t="shared" si="32"/>
        <v>#N/A</v>
      </c>
      <c r="E127" s="45" t="e">
        <f t="shared" si="33"/>
        <v>#N/A</v>
      </c>
      <c r="F127" s="44" t="e">
        <f t="shared" si="34"/>
        <v>#N/A</v>
      </c>
      <c r="G127" s="32" t="e">
        <f t="shared" si="35"/>
        <v>#N/A</v>
      </c>
      <c r="H127" s="46" t="e">
        <f t="shared" si="36"/>
        <v>#N/A</v>
      </c>
      <c r="I127" s="2" t="e">
        <f t="shared" si="37"/>
        <v>#N/A</v>
      </c>
      <c r="J127" s="47" t="e">
        <f t="shared" si="38"/>
        <v>#N/A</v>
      </c>
      <c r="K127" s="45" t="e">
        <f>MAX(J$3:$J126)</f>
        <v>#N/A</v>
      </c>
      <c r="L127" s="49" t="e">
        <f t="shared" si="39"/>
        <v>#N/A</v>
      </c>
      <c r="M127" s="45" t="e">
        <f t="shared" si="40"/>
        <v>#N/A</v>
      </c>
      <c r="N127" s="45" t="e">
        <f t="shared" si="41"/>
        <v>#N/A</v>
      </c>
      <c r="O127" s="48" t="e">
        <f t="shared" si="42"/>
        <v>#N/A</v>
      </c>
      <c r="P127" s="50" t="e">
        <f>VLOOKUP(A127,Analysis!$X:$Y,2,FALSE)</f>
        <v>#N/A</v>
      </c>
      <c r="Q127" s="51" t="e">
        <f t="shared" si="43"/>
        <v>#N/A</v>
      </c>
      <c r="R127" s="12" t="e">
        <f t="shared" si="44"/>
        <v>#N/A</v>
      </c>
    </row>
    <row r="128" spans="1:18" x14ac:dyDescent="0.25">
      <c r="A128" s="8">
        <f>Analysis!B158</f>
        <v>0</v>
      </c>
      <c r="B128" s="44" t="e">
        <f t="shared" si="30"/>
        <v>#N/A</v>
      </c>
      <c r="C128" s="12" t="e">
        <f t="shared" si="31"/>
        <v>#N/A</v>
      </c>
      <c r="D128" s="2" t="e">
        <f t="shared" si="32"/>
        <v>#N/A</v>
      </c>
      <c r="E128" s="45" t="e">
        <f t="shared" si="33"/>
        <v>#N/A</v>
      </c>
      <c r="F128" s="44" t="e">
        <f t="shared" si="34"/>
        <v>#N/A</v>
      </c>
      <c r="G128" s="32" t="e">
        <f t="shared" si="35"/>
        <v>#N/A</v>
      </c>
      <c r="H128" s="46" t="e">
        <f t="shared" si="36"/>
        <v>#N/A</v>
      </c>
      <c r="I128" s="2" t="e">
        <f t="shared" si="37"/>
        <v>#N/A</v>
      </c>
      <c r="J128" s="47" t="e">
        <f t="shared" si="38"/>
        <v>#N/A</v>
      </c>
      <c r="K128" s="45" t="e">
        <f>MAX(J$3:$J127)</f>
        <v>#N/A</v>
      </c>
      <c r="L128" s="49" t="e">
        <f t="shared" si="39"/>
        <v>#N/A</v>
      </c>
      <c r="M128" s="45" t="e">
        <f t="shared" si="40"/>
        <v>#N/A</v>
      </c>
      <c r="N128" s="45" t="e">
        <f t="shared" si="41"/>
        <v>#N/A</v>
      </c>
      <c r="O128" s="48" t="e">
        <f t="shared" si="42"/>
        <v>#N/A</v>
      </c>
      <c r="P128" s="50" t="e">
        <f>VLOOKUP(A128,Analysis!$X:$Y,2,FALSE)</f>
        <v>#N/A</v>
      </c>
      <c r="Q128" s="51" t="e">
        <f t="shared" si="43"/>
        <v>#N/A</v>
      </c>
      <c r="R128" s="12" t="e">
        <f t="shared" si="44"/>
        <v>#N/A</v>
      </c>
    </row>
    <row r="129" spans="1:18" x14ac:dyDescent="0.25">
      <c r="A129" s="8">
        <f>Analysis!B159</f>
        <v>0</v>
      </c>
      <c r="B129" s="44" t="e">
        <f t="shared" si="30"/>
        <v>#N/A</v>
      </c>
      <c r="C129" s="12" t="e">
        <f t="shared" si="31"/>
        <v>#N/A</v>
      </c>
      <c r="D129" s="2" t="e">
        <f t="shared" si="32"/>
        <v>#N/A</v>
      </c>
      <c r="E129" s="45" t="e">
        <f t="shared" si="33"/>
        <v>#N/A</v>
      </c>
      <c r="F129" s="44" t="e">
        <f t="shared" si="34"/>
        <v>#N/A</v>
      </c>
      <c r="G129" s="32" t="e">
        <f t="shared" si="35"/>
        <v>#N/A</v>
      </c>
      <c r="H129" s="46" t="e">
        <f t="shared" si="36"/>
        <v>#N/A</v>
      </c>
      <c r="I129" s="2" t="e">
        <f t="shared" si="37"/>
        <v>#N/A</v>
      </c>
      <c r="J129" s="47" t="e">
        <f t="shared" si="38"/>
        <v>#N/A</v>
      </c>
      <c r="K129" s="45" t="e">
        <f>MAX(J$3:$J128)</f>
        <v>#N/A</v>
      </c>
      <c r="L129" s="49" t="e">
        <f t="shared" si="39"/>
        <v>#N/A</v>
      </c>
      <c r="M129" s="45" t="e">
        <f t="shared" si="40"/>
        <v>#N/A</v>
      </c>
      <c r="N129" s="45" t="e">
        <f t="shared" si="41"/>
        <v>#N/A</v>
      </c>
      <c r="O129" s="48" t="e">
        <f t="shared" si="42"/>
        <v>#N/A</v>
      </c>
      <c r="P129" s="50" t="e">
        <f>VLOOKUP(A129,Analysis!$X:$Y,2,FALSE)</f>
        <v>#N/A</v>
      </c>
      <c r="Q129" s="51" t="e">
        <f t="shared" si="43"/>
        <v>#N/A</v>
      </c>
      <c r="R129" s="12" t="e">
        <f t="shared" si="44"/>
        <v>#N/A</v>
      </c>
    </row>
    <row r="130" spans="1:18" x14ac:dyDescent="0.25">
      <c r="A130" s="8">
        <f>Analysis!B160</f>
        <v>0</v>
      </c>
      <c r="B130" s="44" t="e">
        <f t="shared" si="30"/>
        <v>#N/A</v>
      </c>
      <c r="C130" s="12" t="e">
        <f t="shared" si="31"/>
        <v>#N/A</v>
      </c>
      <c r="D130" s="2" t="e">
        <f t="shared" si="32"/>
        <v>#N/A</v>
      </c>
      <c r="E130" s="45" t="e">
        <f t="shared" si="33"/>
        <v>#N/A</v>
      </c>
      <c r="F130" s="44" t="e">
        <f t="shared" si="34"/>
        <v>#N/A</v>
      </c>
      <c r="G130" s="32" t="e">
        <f t="shared" si="35"/>
        <v>#N/A</v>
      </c>
      <c r="H130" s="46" t="e">
        <f t="shared" si="36"/>
        <v>#N/A</v>
      </c>
      <c r="I130" s="2" t="e">
        <f t="shared" si="37"/>
        <v>#N/A</v>
      </c>
      <c r="J130" s="47" t="e">
        <f t="shared" si="38"/>
        <v>#N/A</v>
      </c>
      <c r="K130" s="45" t="e">
        <f>MAX(J$3:$J129)</f>
        <v>#N/A</v>
      </c>
      <c r="L130" s="49" t="e">
        <f t="shared" si="39"/>
        <v>#N/A</v>
      </c>
      <c r="M130" s="45" t="e">
        <f t="shared" si="40"/>
        <v>#N/A</v>
      </c>
      <c r="N130" s="45" t="e">
        <f t="shared" si="41"/>
        <v>#N/A</v>
      </c>
      <c r="O130" s="48" t="e">
        <f t="shared" si="42"/>
        <v>#N/A</v>
      </c>
      <c r="P130" s="50" t="e">
        <f>VLOOKUP(A130,Analysis!$X:$Y,2,FALSE)</f>
        <v>#N/A</v>
      </c>
      <c r="Q130" s="51" t="e">
        <f t="shared" si="43"/>
        <v>#N/A</v>
      </c>
      <c r="R130" s="12" t="e">
        <f t="shared" si="44"/>
        <v>#N/A</v>
      </c>
    </row>
    <row r="131" spans="1:18" x14ac:dyDescent="0.25">
      <c r="A131" s="8">
        <f>Analysis!B161</f>
        <v>0</v>
      </c>
      <c r="B131" s="44" t="e">
        <f t="shared" ref="B131:B194" si="45">Q130</f>
        <v>#N/A</v>
      </c>
      <c r="C131" s="12" t="e">
        <f t="shared" ref="C131:C194" si="46">E131/B131</f>
        <v>#N/A</v>
      </c>
      <c r="D131" s="2" t="e">
        <f t="shared" ref="D131:D194" si="47">(1+C131)*D130</f>
        <v>#N/A</v>
      </c>
      <c r="E131" s="45" t="e">
        <f t="shared" ref="E131:E194" si="48">F131+H131</f>
        <v>#N/A</v>
      </c>
      <c r="F131" s="44" t="e">
        <f t="shared" ref="F131:F194" si="49">$F$1*B131</f>
        <v>#N/A</v>
      </c>
      <c r="G131" s="32" t="e">
        <f t="shared" ref="G131:G194" si="50">F131/B131</f>
        <v>#N/A</v>
      </c>
      <c r="H131" s="46" t="e">
        <f t="shared" ref="H131:H194" si="51">J131-B131</f>
        <v>#N/A</v>
      </c>
      <c r="I131" s="2" t="e">
        <f t="shared" ref="I131:I194" si="52">H131/B131</f>
        <v>#N/A</v>
      </c>
      <c r="J131" s="47" t="e">
        <f t="shared" ref="J131:J194" si="53">IF(L131,(Q131-$N$1*K131)/(1-$N$1),Q131)</f>
        <v>#N/A</v>
      </c>
      <c r="K131" s="45" t="e">
        <f>MAX(J$3:$J130)</f>
        <v>#N/A</v>
      </c>
      <c r="L131" s="49" t="e">
        <f t="shared" ref="L131:L194" si="54">Q131&gt;K131</f>
        <v>#N/A</v>
      </c>
      <c r="M131" s="45" t="e">
        <f t="shared" ref="M131:M194" si="55">MAX(J131-K131,0)</f>
        <v>#N/A</v>
      </c>
      <c r="N131" s="45" t="e">
        <f t="shared" ref="N131:N194" si="56">$N$1*M131</f>
        <v>#N/A</v>
      </c>
      <c r="O131" s="48" t="e">
        <f t="shared" ref="O131:O194" si="57">B131*P131</f>
        <v>#N/A</v>
      </c>
      <c r="P131" s="50" t="e">
        <f>VLOOKUP(A131,Analysis!$X:$Y,2,FALSE)</f>
        <v>#N/A</v>
      </c>
      <c r="Q131" s="51" t="e">
        <f t="shared" ref="Q131:Q194" si="58">O131+B131</f>
        <v>#N/A</v>
      </c>
      <c r="R131" s="12" t="e">
        <f t="shared" ref="R131:R194" si="59">ROUND(Q131-(J131-IF(J131&gt;K131,(J131-K131)*$N$1,0)),10)=0</f>
        <v>#N/A</v>
      </c>
    </row>
    <row r="132" spans="1:18" x14ac:dyDescent="0.25">
      <c r="A132" s="8">
        <f>Analysis!B162</f>
        <v>0</v>
      </c>
      <c r="B132" s="44" t="e">
        <f t="shared" si="45"/>
        <v>#N/A</v>
      </c>
      <c r="C132" s="12" t="e">
        <f t="shared" si="46"/>
        <v>#N/A</v>
      </c>
      <c r="D132" s="2" t="e">
        <f t="shared" si="47"/>
        <v>#N/A</v>
      </c>
      <c r="E132" s="45" t="e">
        <f t="shared" si="48"/>
        <v>#N/A</v>
      </c>
      <c r="F132" s="44" t="e">
        <f t="shared" si="49"/>
        <v>#N/A</v>
      </c>
      <c r="G132" s="32" t="e">
        <f t="shared" si="50"/>
        <v>#N/A</v>
      </c>
      <c r="H132" s="46" t="e">
        <f t="shared" si="51"/>
        <v>#N/A</v>
      </c>
      <c r="I132" s="2" t="e">
        <f t="shared" si="52"/>
        <v>#N/A</v>
      </c>
      <c r="J132" s="47" t="e">
        <f t="shared" si="53"/>
        <v>#N/A</v>
      </c>
      <c r="K132" s="45" t="e">
        <f>MAX(J$3:$J131)</f>
        <v>#N/A</v>
      </c>
      <c r="L132" s="49" t="e">
        <f t="shared" si="54"/>
        <v>#N/A</v>
      </c>
      <c r="M132" s="45" t="e">
        <f t="shared" si="55"/>
        <v>#N/A</v>
      </c>
      <c r="N132" s="45" t="e">
        <f t="shared" si="56"/>
        <v>#N/A</v>
      </c>
      <c r="O132" s="48" t="e">
        <f t="shared" si="57"/>
        <v>#N/A</v>
      </c>
      <c r="P132" s="50" t="e">
        <f>VLOOKUP(A132,Analysis!$X:$Y,2,FALSE)</f>
        <v>#N/A</v>
      </c>
      <c r="Q132" s="51" t="e">
        <f t="shared" si="58"/>
        <v>#N/A</v>
      </c>
      <c r="R132" s="12" t="e">
        <f t="shared" si="59"/>
        <v>#N/A</v>
      </c>
    </row>
    <row r="133" spans="1:18" x14ac:dyDescent="0.25">
      <c r="A133" s="8">
        <f>Analysis!B163</f>
        <v>0</v>
      </c>
      <c r="B133" s="44" t="e">
        <f t="shared" si="45"/>
        <v>#N/A</v>
      </c>
      <c r="C133" s="12" t="e">
        <f t="shared" si="46"/>
        <v>#N/A</v>
      </c>
      <c r="D133" s="2" t="e">
        <f t="shared" si="47"/>
        <v>#N/A</v>
      </c>
      <c r="E133" s="45" t="e">
        <f t="shared" si="48"/>
        <v>#N/A</v>
      </c>
      <c r="F133" s="44" t="e">
        <f t="shared" si="49"/>
        <v>#N/A</v>
      </c>
      <c r="G133" s="32" t="e">
        <f t="shared" si="50"/>
        <v>#N/A</v>
      </c>
      <c r="H133" s="46" t="e">
        <f t="shared" si="51"/>
        <v>#N/A</v>
      </c>
      <c r="I133" s="2" t="e">
        <f t="shared" si="52"/>
        <v>#N/A</v>
      </c>
      <c r="J133" s="47" t="e">
        <f t="shared" si="53"/>
        <v>#N/A</v>
      </c>
      <c r="K133" s="45" t="e">
        <f>MAX(J$3:$J132)</f>
        <v>#N/A</v>
      </c>
      <c r="L133" s="49" t="e">
        <f t="shared" si="54"/>
        <v>#N/A</v>
      </c>
      <c r="M133" s="45" t="e">
        <f t="shared" si="55"/>
        <v>#N/A</v>
      </c>
      <c r="N133" s="45" t="e">
        <f t="shared" si="56"/>
        <v>#N/A</v>
      </c>
      <c r="O133" s="48" t="e">
        <f t="shared" si="57"/>
        <v>#N/A</v>
      </c>
      <c r="P133" s="50" t="e">
        <f>VLOOKUP(A133,Analysis!$X:$Y,2,FALSE)</f>
        <v>#N/A</v>
      </c>
      <c r="Q133" s="51" t="e">
        <f t="shared" si="58"/>
        <v>#N/A</v>
      </c>
      <c r="R133" s="12" t="e">
        <f t="shared" si="59"/>
        <v>#N/A</v>
      </c>
    </row>
    <row r="134" spans="1:18" x14ac:dyDescent="0.25">
      <c r="A134" s="8">
        <f>Analysis!B164</f>
        <v>0</v>
      </c>
      <c r="B134" s="44" t="e">
        <f t="shared" si="45"/>
        <v>#N/A</v>
      </c>
      <c r="C134" s="12" t="e">
        <f t="shared" si="46"/>
        <v>#N/A</v>
      </c>
      <c r="D134" s="2" t="e">
        <f t="shared" si="47"/>
        <v>#N/A</v>
      </c>
      <c r="E134" s="45" t="e">
        <f t="shared" si="48"/>
        <v>#N/A</v>
      </c>
      <c r="F134" s="44" t="e">
        <f t="shared" si="49"/>
        <v>#N/A</v>
      </c>
      <c r="G134" s="32" t="e">
        <f t="shared" si="50"/>
        <v>#N/A</v>
      </c>
      <c r="H134" s="46" t="e">
        <f t="shared" si="51"/>
        <v>#N/A</v>
      </c>
      <c r="I134" s="2" t="e">
        <f t="shared" si="52"/>
        <v>#N/A</v>
      </c>
      <c r="J134" s="47" t="e">
        <f t="shared" si="53"/>
        <v>#N/A</v>
      </c>
      <c r="K134" s="45" t="e">
        <f>MAX(J$3:$J133)</f>
        <v>#N/A</v>
      </c>
      <c r="L134" s="49" t="e">
        <f t="shared" si="54"/>
        <v>#N/A</v>
      </c>
      <c r="M134" s="45" t="e">
        <f t="shared" si="55"/>
        <v>#N/A</v>
      </c>
      <c r="N134" s="45" t="e">
        <f t="shared" si="56"/>
        <v>#N/A</v>
      </c>
      <c r="O134" s="48" t="e">
        <f t="shared" si="57"/>
        <v>#N/A</v>
      </c>
      <c r="P134" s="50" t="e">
        <f>VLOOKUP(A134,Analysis!$X:$Y,2,FALSE)</f>
        <v>#N/A</v>
      </c>
      <c r="Q134" s="51" t="e">
        <f t="shared" si="58"/>
        <v>#N/A</v>
      </c>
      <c r="R134" s="12" t="e">
        <f t="shared" si="59"/>
        <v>#N/A</v>
      </c>
    </row>
    <row r="135" spans="1:18" x14ac:dyDescent="0.25">
      <c r="A135" s="8">
        <f>Analysis!B165</f>
        <v>0</v>
      </c>
      <c r="B135" s="44" t="e">
        <f t="shared" si="45"/>
        <v>#N/A</v>
      </c>
      <c r="C135" s="12" t="e">
        <f t="shared" si="46"/>
        <v>#N/A</v>
      </c>
      <c r="D135" s="2" t="e">
        <f t="shared" si="47"/>
        <v>#N/A</v>
      </c>
      <c r="E135" s="45" t="e">
        <f t="shared" si="48"/>
        <v>#N/A</v>
      </c>
      <c r="F135" s="44" t="e">
        <f t="shared" si="49"/>
        <v>#N/A</v>
      </c>
      <c r="G135" s="32" t="e">
        <f t="shared" si="50"/>
        <v>#N/A</v>
      </c>
      <c r="H135" s="46" t="e">
        <f t="shared" si="51"/>
        <v>#N/A</v>
      </c>
      <c r="I135" s="2" t="e">
        <f t="shared" si="52"/>
        <v>#N/A</v>
      </c>
      <c r="J135" s="47" t="e">
        <f t="shared" si="53"/>
        <v>#N/A</v>
      </c>
      <c r="K135" s="45" t="e">
        <f>MAX(J$3:$J134)</f>
        <v>#N/A</v>
      </c>
      <c r="L135" s="49" t="e">
        <f t="shared" si="54"/>
        <v>#N/A</v>
      </c>
      <c r="M135" s="45" t="e">
        <f t="shared" si="55"/>
        <v>#N/A</v>
      </c>
      <c r="N135" s="45" t="e">
        <f t="shared" si="56"/>
        <v>#N/A</v>
      </c>
      <c r="O135" s="48" t="e">
        <f t="shared" si="57"/>
        <v>#N/A</v>
      </c>
      <c r="P135" s="50" t="e">
        <f>VLOOKUP(A135,Analysis!$X:$Y,2,FALSE)</f>
        <v>#N/A</v>
      </c>
      <c r="Q135" s="51" t="e">
        <f t="shared" si="58"/>
        <v>#N/A</v>
      </c>
      <c r="R135" s="12" t="e">
        <f t="shared" si="59"/>
        <v>#N/A</v>
      </c>
    </row>
    <row r="136" spans="1:18" x14ac:dyDescent="0.25">
      <c r="A136" s="8">
        <f>Analysis!B166</f>
        <v>0</v>
      </c>
      <c r="B136" s="44" t="e">
        <f t="shared" si="45"/>
        <v>#N/A</v>
      </c>
      <c r="C136" s="12" t="e">
        <f t="shared" si="46"/>
        <v>#N/A</v>
      </c>
      <c r="D136" s="2" t="e">
        <f t="shared" si="47"/>
        <v>#N/A</v>
      </c>
      <c r="E136" s="45" t="e">
        <f t="shared" si="48"/>
        <v>#N/A</v>
      </c>
      <c r="F136" s="44" t="e">
        <f t="shared" si="49"/>
        <v>#N/A</v>
      </c>
      <c r="G136" s="32" t="e">
        <f t="shared" si="50"/>
        <v>#N/A</v>
      </c>
      <c r="H136" s="46" t="e">
        <f t="shared" si="51"/>
        <v>#N/A</v>
      </c>
      <c r="I136" s="2" t="e">
        <f t="shared" si="52"/>
        <v>#N/A</v>
      </c>
      <c r="J136" s="47" t="e">
        <f t="shared" si="53"/>
        <v>#N/A</v>
      </c>
      <c r="K136" s="45" t="e">
        <f>MAX(J$3:$J135)</f>
        <v>#N/A</v>
      </c>
      <c r="L136" s="49" t="e">
        <f t="shared" si="54"/>
        <v>#N/A</v>
      </c>
      <c r="M136" s="45" t="e">
        <f t="shared" si="55"/>
        <v>#N/A</v>
      </c>
      <c r="N136" s="45" t="e">
        <f t="shared" si="56"/>
        <v>#N/A</v>
      </c>
      <c r="O136" s="48" t="e">
        <f t="shared" si="57"/>
        <v>#N/A</v>
      </c>
      <c r="P136" s="50" t="e">
        <f>VLOOKUP(A136,Analysis!$X:$Y,2,FALSE)</f>
        <v>#N/A</v>
      </c>
      <c r="Q136" s="51" t="e">
        <f t="shared" si="58"/>
        <v>#N/A</v>
      </c>
      <c r="R136" s="12" t="e">
        <f t="shared" si="59"/>
        <v>#N/A</v>
      </c>
    </row>
    <row r="137" spans="1:18" x14ac:dyDescent="0.25">
      <c r="A137" s="8">
        <f>Analysis!B167</f>
        <v>0</v>
      </c>
      <c r="B137" s="44" t="e">
        <f t="shared" si="45"/>
        <v>#N/A</v>
      </c>
      <c r="C137" s="12" t="e">
        <f t="shared" si="46"/>
        <v>#N/A</v>
      </c>
      <c r="D137" s="2" t="e">
        <f t="shared" si="47"/>
        <v>#N/A</v>
      </c>
      <c r="E137" s="45" t="e">
        <f t="shared" si="48"/>
        <v>#N/A</v>
      </c>
      <c r="F137" s="44" t="e">
        <f t="shared" si="49"/>
        <v>#N/A</v>
      </c>
      <c r="G137" s="32" t="e">
        <f t="shared" si="50"/>
        <v>#N/A</v>
      </c>
      <c r="H137" s="46" t="e">
        <f t="shared" si="51"/>
        <v>#N/A</v>
      </c>
      <c r="I137" s="2" t="e">
        <f t="shared" si="52"/>
        <v>#N/A</v>
      </c>
      <c r="J137" s="47" t="e">
        <f t="shared" si="53"/>
        <v>#N/A</v>
      </c>
      <c r="K137" s="45" t="e">
        <f>MAX(J$3:$J136)</f>
        <v>#N/A</v>
      </c>
      <c r="L137" s="49" t="e">
        <f t="shared" si="54"/>
        <v>#N/A</v>
      </c>
      <c r="M137" s="45" t="e">
        <f t="shared" si="55"/>
        <v>#N/A</v>
      </c>
      <c r="N137" s="45" t="e">
        <f t="shared" si="56"/>
        <v>#N/A</v>
      </c>
      <c r="O137" s="48" t="e">
        <f t="shared" si="57"/>
        <v>#N/A</v>
      </c>
      <c r="P137" s="50" t="e">
        <f>VLOOKUP(A137,Analysis!$X:$Y,2,FALSE)</f>
        <v>#N/A</v>
      </c>
      <c r="Q137" s="51" t="e">
        <f t="shared" si="58"/>
        <v>#N/A</v>
      </c>
      <c r="R137" s="12" t="e">
        <f t="shared" si="59"/>
        <v>#N/A</v>
      </c>
    </row>
    <row r="138" spans="1:18" x14ac:dyDescent="0.25">
      <c r="A138" s="8">
        <f>Analysis!B168</f>
        <v>0</v>
      </c>
      <c r="B138" s="44" t="e">
        <f t="shared" si="45"/>
        <v>#N/A</v>
      </c>
      <c r="C138" s="12" t="e">
        <f t="shared" si="46"/>
        <v>#N/A</v>
      </c>
      <c r="D138" s="2" t="e">
        <f t="shared" si="47"/>
        <v>#N/A</v>
      </c>
      <c r="E138" s="45" t="e">
        <f t="shared" si="48"/>
        <v>#N/A</v>
      </c>
      <c r="F138" s="44" t="e">
        <f t="shared" si="49"/>
        <v>#N/A</v>
      </c>
      <c r="G138" s="32" t="e">
        <f t="shared" si="50"/>
        <v>#N/A</v>
      </c>
      <c r="H138" s="46" t="e">
        <f t="shared" si="51"/>
        <v>#N/A</v>
      </c>
      <c r="I138" s="2" t="e">
        <f t="shared" si="52"/>
        <v>#N/A</v>
      </c>
      <c r="J138" s="47" t="e">
        <f t="shared" si="53"/>
        <v>#N/A</v>
      </c>
      <c r="K138" s="45" t="e">
        <f>MAX(J$3:$J137)</f>
        <v>#N/A</v>
      </c>
      <c r="L138" s="49" t="e">
        <f t="shared" si="54"/>
        <v>#N/A</v>
      </c>
      <c r="M138" s="45" t="e">
        <f t="shared" si="55"/>
        <v>#N/A</v>
      </c>
      <c r="N138" s="45" t="e">
        <f t="shared" si="56"/>
        <v>#N/A</v>
      </c>
      <c r="O138" s="48" t="e">
        <f t="shared" si="57"/>
        <v>#N/A</v>
      </c>
      <c r="P138" s="50" t="e">
        <f>VLOOKUP(A138,Analysis!$X:$Y,2,FALSE)</f>
        <v>#N/A</v>
      </c>
      <c r="Q138" s="51" t="e">
        <f t="shared" si="58"/>
        <v>#N/A</v>
      </c>
      <c r="R138" s="12" t="e">
        <f t="shared" si="59"/>
        <v>#N/A</v>
      </c>
    </row>
    <row r="139" spans="1:18" x14ac:dyDescent="0.25">
      <c r="A139" s="8">
        <f>Analysis!B169</f>
        <v>0</v>
      </c>
      <c r="B139" s="44" t="e">
        <f t="shared" si="45"/>
        <v>#N/A</v>
      </c>
      <c r="C139" s="12" t="e">
        <f t="shared" si="46"/>
        <v>#N/A</v>
      </c>
      <c r="D139" s="2" t="e">
        <f t="shared" si="47"/>
        <v>#N/A</v>
      </c>
      <c r="E139" s="45" t="e">
        <f t="shared" si="48"/>
        <v>#N/A</v>
      </c>
      <c r="F139" s="44" t="e">
        <f t="shared" si="49"/>
        <v>#N/A</v>
      </c>
      <c r="G139" s="32" t="e">
        <f t="shared" si="50"/>
        <v>#N/A</v>
      </c>
      <c r="H139" s="46" t="e">
        <f t="shared" si="51"/>
        <v>#N/A</v>
      </c>
      <c r="I139" s="2" t="e">
        <f t="shared" si="52"/>
        <v>#N/A</v>
      </c>
      <c r="J139" s="47" t="e">
        <f t="shared" si="53"/>
        <v>#N/A</v>
      </c>
      <c r="K139" s="45" t="e">
        <f>MAX(J$3:$J138)</f>
        <v>#N/A</v>
      </c>
      <c r="L139" s="49" t="e">
        <f t="shared" si="54"/>
        <v>#N/A</v>
      </c>
      <c r="M139" s="45" t="e">
        <f t="shared" si="55"/>
        <v>#N/A</v>
      </c>
      <c r="N139" s="45" t="e">
        <f t="shared" si="56"/>
        <v>#N/A</v>
      </c>
      <c r="O139" s="48" t="e">
        <f t="shared" si="57"/>
        <v>#N/A</v>
      </c>
      <c r="P139" s="50" t="e">
        <f>VLOOKUP(A139,Analysis!$X:$Y,2,FALSE)</f>
        <v>#N/A</v>
      </c>
      <c r="Q139" s="51" t="e">
        <f t="shared" si="58"/>
        <v>#N/A</v>
      </c>
      <c r="R139" s="12" t="e">
        <f t="shared" si="59"/>
        <v>#N/A</v>
      </c>
    </row>
    <row r="140" spans="1:18" x14ac:dyDescent="0.25">
      <c r="A140" s="8">
        <f>Analysis!B170</f>
        <v>0</v>
      </c>
      <c r="B140" s="44" t="e">
        <f t="shared" si="45"/>
        <v>#N/A</v>
      </c>
      <c r="C140" s="12" t="e">
        <f t="shared" si="46"/>
        <v>#N/A</v>
      </c>
      <c r="D140" s="2" t="e">
        <f t="shared" si="47"/>
        <v>#N/A</v>
      </c>
      <c r="E140" s="45" t="e">
        <f t="shared" si="48"/>
        <v>#N/A</v>
      </c>
      <c r="F140" s="44" t="e">
        <f t="shared" si="49"/>
        <v>#N/A</v>
      </c>
      <c r="G140" s="32" t="e">
        <f t="shared" si="50"/>
        <v>#N/A</v>
      </c>
      <c r="H140" s="46" t="e">
        <f t="shared" si="51"/>
        <v>#N/A</v>
      </c>
      <c r="I140" s="2" t="e">
        <f t="shared" si="52"/>
        <v>#N/A</v>
      </c>
      <c r="J140" s="47" t="e">
        <f t="shared" si="53"/>
        <v>#N/A</v>
      </c>
      <c r="K140" s="45" t="e">
        <f>MAX(J$3:$J139)</f>
        <v>#N/A</v>
      </c>
      <c r="L140" s="49" t="e">
        <f t="shared" si="54"/>
        <v>#N/A</v>
      </c>
      <c r="M140" s="45" t="e">
        <f t="shared" si="55"/>
        <v>#N/A</v>
      </c>
      <c r="N140" s="45" t="e">
        <f t="shared" si="56"/>
        <v>#N/A</v>
      </c>
      <c r="O140" s="48" t="e">
        <f t="shared" si="57"/>
        <v>#N/A</v>
      </c>
      <c r="P140" s="50" t="e">
        <f>VLOOKUP(A140,Analysis!$X:$Y,2,FALSE)</f>
        <v>#N/A</v>
      </c>
      <c r="Q140" s="51" t="e">
        <f t="shared" si="58"/>
        <v>#N/A</v>
      </c>
      <c r="R140" s="12" t="e">
        <f t="shared" si="59"/>
        <v>#N/A</v>
      </c>
    </row>
    <row r="141" spans="1:18" x14ac:dyDescent="0.25">
      <c r="A141" s="8">
        <f>Analysis!B171</f>
        <v>0</v>
      </c>
      <c r="B141" s="44" t="e">
        <f t="shared" si="45"/>
        <v>#N/A</v>
      </c>
      <c r="C141" s="12" t="e">
        <f t="shared" si="46"/>
        <v>#N/A</v>
      </c>
      <c r="D141" s="2" t="e">
        <f t="shared" si="47"/>
        <v>#N/A</v>
      </c>
      <c r="E141" s="45" t="e">
        <f t="shared" si="48"/>
        <v>#N/A</v>
      </c>
      <c r="F141" s="44" t="e">
        <f t="shared" si="49"/>
        <v>#N/A</v>
      </c>
      <c r="G141" s="32" t="e">
        <f t="shared" si="50"/>
        <v>#N/A</v>
      </c>
      <c r="H141" s="46" t="e">
        <f t="shared" si="51"/>
        <v>#N/A</v>
      </c>
      <c r="I141" s="2" t="e">
        <f t="shared" si="52"/>
        <v>#N/A</v>
      </c>
      <c r="J141" s="47" t="e">
        <f t="shared" si="53"/>
        <v>#N/A</v>
      </c>
      <c r="K141" s="45" t="e">
        <f>MAX(J$3:$J140)</f>
        <v>#N/A</v>
      </c>
      <c r="L141" s="49" t="e">
        <f t="shared" si="54"/>
        <v>#N/A</v>
      </c>
      <c r="M141" s="45" t="e">
        <f t="shared" si="55"/>
        <v>#N/A</v>
      </c>
      <c r="N141" s="45" t="e">
        <f t="shared" si="56"/>
        <v>#N/A</v>
      </c>
      <c r="O141" s="48" t="e">
        <f t="shared" si="57"/>
        <v>#N/A</v>
      </c>
      <c r="P141" s="50" t="e">
        <f>VLOOKUP(A141,Analysis!$X:$Y,2,FALSE)</f>
        <v>#N/A</v>
      </c>
      <c r="Q141" s="51" t="e">
        <f t="shared" si="58"/>
        <v>#N/A</v>
      </c>
      <c r="R141" s="12" t="e">
        <f t="shared" si="59"/>
        <v>#N/A</v>
      </c>
    </row>
    <row r="142" spans="1:18" x14ac:dyDescent="0.25">
      <c r="A142" s="8">
        <f>Analysis!B172</f>
        <v>0</v>
      </c>
      <c r="B142" s="44" t="e">
        <f t="shared" si="45"/>
        <v>#N/A</v>
      </c>
      <c r="C142" s="12" t="e">
        <f t="shared" si="46"/>
        <v>#N/A</v>
      </c>
      <c r="D142" s="2" t="e">
        <f t="shared" si="47"/>
        <v>#N/A</v>
      </c>
      <c r="E142" s="45" t="e">
        <f t="shared" si="48"/>
        <v>#N/A</v>
      </c>
      <c r="F142" s="44" t="e">
        <f t="shared" si="49"/>
        <v>#N/A</v>
      </c>
      <c r="G142" s="32" t="e">
        <f t="shared" si="50"/>
        <v>#N/A</v>
      </c>
      <c r="H142" s="46" t="e">
        <f t="shared" si="51"/>
        <v>#N/A</v>
      </c>
      <c r="I142" s="2" t="e">
        <f t="shared" si="52"/>
        <v>#N/A</v>
      </c>
      <c r="J142" s="47" t="e">
        <f t="shared" si="53"/>
        <v>#N/A</v>
      </c>
      <c r="K142" s="45" t="e">
        <f>MAX(J$3:$J141)</f>
        <v>#N/A</v>
      </c>
      <c r="L142" s="49" t="e">
        <f t="shared" si="54"/>
        <v>#N/A</v>
      </c>
      <c r="M142" s="45" t="e">
        <f t="shared" si="55"/>
        <v>#N/A</v>
      </c>
      <c r="N142" s="45" t="e">
        <f t="shared" si="56"/>
        <v>#N/A</v>
      </c>
      <c r="O142" s="48" t="e">
        <f t="shared" si="57"/>
        <v>#N/A</v>
      </c>
      <c r="P142" s="50" t="e">
        <f>VLOOKUP(A142,Analysis!$X:$Y,2,FALSE)</f>
        <v>#N/A</v>
      </c>
      <c r="Q142" s="51" t="e">
        <f t="shared" si="58"/>
        <v>#N/A</v>
      </c>
      <c r="R142" s="12" t="e">
        <f t="shared" si="59"/>
        <v>#N/A</v>
      </c>
    </row>
    <row r="143" spans="1:18" x14ac:dyDescent="0.25">
      <c r="A143" s="8">
        <f>Analysis!B173</f>
        <v>0</v>
      </c>
      <c r="B143" s="44" t="e">
        <f t="shared" si="45"/>
        <v>#N/A</v>
      </c>
      <c r="C143" s="12" t="e">
        <f t="shared" si="46"/>
        <v>#N/A</v>
      </c>
      <c r="D143" s="2" t="e">
        <f t="shared" si="47"/>
        <v>#N/A</v>
      </c>
      <c r="E143" s="45" t="e">
        <f t="shared" si="48"/>
        <v>#N/A</v>
      </c>
      <c r="F143" s="44" t="e">
        <f t="shared" si="49"/>
        <v>#N/A</v>
      </c>
      <c r="G143" s="32" t="e">
        <f t="shared" si="50"/>
        <v>#N/A</v>
      </c>
      <c r="H143" s="46" t="e">
        <f t="shared" si="51"/>
        <v>#N/A</v>
      </c>
      <c r="I143" s="2" t="e">
        <f t="shared" si="52"/>
        <v>#N/A</v>
      </c>
      <c r="J143" s="47" t="e">
        <f t="shared" si="53"/>
        <v>#N/A</v>
      </c>
      <c r="K143" s="45" t="e">
        <f>MAX(J$3:$J142)</f>
        <v>#N/A</v>
      </c>
      <c r="L143" s="49" t="e">
        <f t="shared" si="54"/>
        <v>#N/A</v>
      </c>
      <c r="M143" s="45" t="e">
        <f t="shared" si="55"/>
        <v>#N/A</v>
      </c>
      <c r="N143" s="45" t="e">
        <f t="shared" si="56"/>
        <v>#N/A</v>
      </c>
      <c r="O143" s="48" t="e">
        <f t="shared" si="57"/>
        <v>#N/A</v>
      </c>
      <c r="P143" s="50" t="e">
        <f>VLOOKUP(A143,Analysis!$X:$Y,2,FALSE)</f>
        <v>#N/A</v>
      </c>
      <c r="Q143" s="51" t="e">
        <f t="shared" si="58"/>
        <v>#N/A</v>
      </c>
      <c r="R143" s="12" t="e">
        <f t="shared" si="59"/>
        <v>#N/A</v>
      </c>
    </row>
    <row r="144" spans="1:18" x14ac:dyDescent="0.25">
      <c r="A144" s="8">
        <f>Analysis!B174</f>
        <v>0</v>
      </c>
      <c r="B144" s="44" t="e">
        <f t="shared" si="45"/>
        <v>#N/A</v>
      </c>
      <c r="C144" s="12" t="e">
        <f t="shared" si="46"/>
        <v>#N/A</v>
      </c>
      <c r="D144" s="2" t="e">
        <f t="shared" si="47"/>
        <v>#N/A</v>
      </c>
      <c r="E144" s="45" t="e">
        <f t="shared" si="48"/>
        <v>#N/A</v>
      </c>
      <c r="F144" s="44" t="e">
        <f t="shared" si="49"/>
        <v>#N/A</v>
      </c>
      <c r="G144" s="32" t="e">
        <f t="shared" si="50"/>
        <v>#N/A</v>
      </c>
      <c r="H144" s="46" t="e">
        <f t="shared" si="51"/>
        <v>#N/A</v>
      </c>
      <c r="I144" s="2" t="e">
        <f t="shared" si="52"/>
        <v>#N/A</v>
      </c>
      <c r="J144" s="47" t="e">
        <f t="shared" si="53"/>
        <v>#N/A</v>
      </c>
      <c r="K144" s="45" t="e">
        <f>MAX(J$3:$J143)</f>
        <v>#N/A</v>
      </c>
      <c r="L144" s="49" t="e">
        <f t="shared" si="54"/>
        <v>#N/A</v>
      </c>
      <c r="M144" s="45" t="e">
        <f t="shared" si="55"/>
        <v>#N/A</v>
      </c>
      <c r="N144" s="45" t="e">
        <f t="shared" si="56"/>
        <v>#N/A</v>
      </c>
      <c r="O144" s="48" t="e">
        <f t="shared" si="57"/>
        <v>#N/A</v>
      </c>
      <c r="P144" s="50" t="e">
        <f>VLOOKUP(A144,Analysis!$X:$Y,2,FALSE)</f>
        <v>#N/A</v>
      </c>
      <c r="Q144" s="51" t="e">
        <f t="shared" si="58"/>
        <v>#N/A</v>
      </c>
      <c r="R144" s="12" t="e">
        <f t="shared" si="59"/>
        <v>#N/A</v>
      </c>
    </row>
    <row r="145" spans="1:18" x14ac:dyDescent="0.25">
      <c r="A145" s="8">
        <f>Analysis!B175</f>
        <v>0</v>
      </c>
      <c r="B145" s="44" t="e">
        <f t="shared" si="45"/>
        <v>#N/A</v>
      </c>
      <c r="C145" s="12" t="e">
        <f t="shared" si="46"/>
        <v>#N/A</v>
      </c>
      <c r="D145" s="2" t="e">
        <f t="shared" si="47"/>
        <v>#N/A</v>
      </c>
      <c r="E145" s="45" t="e">
        <f t="shared" si="48"/>
        <v>#N/A</v>
      </c>
      <c r="F145" s="44" t="e">
        <f t="shared" si="49"/>
        <v>#N/A</v>
      </c>
      <c r="G145" s="32" t="e">
        <f t="shared" si="50"/>
        <v>#N/A</v>
      </c>
      <c r="H145" s="46" t="e">
        <f t="shared" si="51"/>
        <v>#N/A</v>
      </c>
      <c r="I145" s="2" t="e">
        <f t="shared" si="52"/>
        <v>#N/A</v>
      </c>
      <c r="J145" s="47" t="e">
        <f t="shared" si="53"/>
        <v>#N/A</v>
      </c>
      <c r="K145" s="45" t="e">
        <f>MAX(J$3:$J144)</f>
        <v>#N/A</v>
      </c>
      <c r="L145" s="49" t="e">
        <f t="shared" si="54"/>
        <v>#N/A</v>
      </c>
      <c r="M145" s="45" t="e">
        <f t="shared" si="55"/>
        <v>#N/A</v>
      </c>
      <c r="N145" s="45" t="e">
        <f t="shared" si="56"/>
        <v>#N/A</v>
      </c>
      <c r="O145" s="48" t="e">
        <f t="shared" si="57"/>
        <v>#N/A</v>
      </c>
      <c r="P145" s="50" t="e">
        <f>VLOOKUP(A145,Analysis!$X:$Y,2,FALSE)</f>
        <v>#N/A</v>
      </c>
      <c r="Q145" s="51" t="e">
        <f t="shared" si="58"/>
        <v>#N/A</v>
      </c>
      <c r="R145" s="12" t="e">
        <f t="shared" si="59"/>
        <v>#N/A</v>
      </c>
    </row>
    <row r="146" spans="1:18" x14ac:dyDescent="0.25">
      <c r="A146" s="8">
        <f>Analysis!B176</f>
        <v>0</v>
      </c>
      <c r="B146" s="44" t="e">
        <f t="shared" si="45"/>
        <v>#N/A</v>
      </c>
      <c r="C146" s="12" t="e">
        <f t="shared" si="46"/>
        <v>#N/A</v>
      </c>
      <c r="D146" s="2" t="e">
        <f t="shared" si="47"/>
        <v>#N/A</v>
      </c>
      <c r="E146" s="45" t="e">
        <f t="shared" si="48"/>
        <v>#N/A</v>
      </c>
      <c r="F146" s="44" t="e">
        <f t="shared" si="49"/>
        <v>#N/A</v>
      </c>
      <c r="G146" s="32" t="e">
        <f t="shared" si="50"/>
        <v>#N/A</v>
      </c>
      <c r="H146" s="46" t="e">
        <f t="shared" si="51"/>
        <v>#N/A</v>
      </c>
      <c r="I146" s="2" t="e">
        <f t="shared" si="52"/>
        <v>#N/A</v>
      </c>
      <c r="J146" s="47" t="e">
        <f t="shared" si="53"/>
        <v>#N/A</v>
      </c>
      <c r="K146" s="45" t="e">
        <f>MAX(J$3:$J145)</f>
        <v>#N/A</v>
      </c>
      <c r="L146" s="49" t="e">
        <f t="shared" si="54"/>
        <v>#N/A</v>
      </c>
      <c r="M146" s="45" t="e">
        <f t="shared" si="55"/>
        <v>#N/A</v>
      </c>
      <c r="N146" s="45" t="e">
        <f t="shared" si="56"/>
        <v>#N/A</v>
      </c>
      <c r="O146" s="48" t="e">
        <f t="shared" si="57"/>
        <v>#N/A</v>
      </c>
      <c r="P146" s="50" t="e">
        <f>VLOOKUP(A146,Analysis!$X:$Y,2,FALSE)</f>
        <v>#N/A</v>
      </c>
      <c r="Q146" s="51" t="e">
        <f t="shared" si="58"/>
        <v>#N/A</v>
      </c>
      <c r="R146" s="12" t="e">
        <f t="shared" si="59"/>
        <v>#N/A</v>
      </c>
    </row>
    <row r="147" spans="1:18" x14ac:dyDescent="0.25">
      <c r="A147" s="8">
        <f>Analysis!B177</f>
        <v>0</v>
      </c>
      <c r="B147" s="44" t="e">
        <f t="shared" si="45"/>
        <v>#N/A</v>
      </c>
      <c r="C147" s="12" t="e">
        <f t="shared" si="46"/>
        <v>#N/A</v>
      </c>
      <c r="D147" s="2" t="e">
        <f t="shared" si="47"/>
        <v>#N/A</v>
      </c>
      <c r="E147" s="45" t="e">
        <f t="shared" si="48"/>
        <v>#N/A</v>
      </c>
      <c r="F147" s="44" t="e">
        <f t="shared" si="49"/>
        <v>#N/A</v>
      </c>
      <c r="G147" s="32" t="e">
        <f t="shared" si="50"/>
        <v>#N/A</v>
      </c>
      <c r="H147" s="46" t="e">
        <f t="shared" si="51"/>
        <v>#N/A</v>
      </c>
      <c r="I147" s="2" t="e">
        <f t="shared" si="52"/>
        <v>#N/A</v>
      </c>
      <c r="J147" s="47" t="e">
        <f t="shared" si="53"/>
        <v>#N/A</v>
      </c>
      <c r="K147" s="45" t="e">
        <f>MAX(J$3:$J146)</f>
        <v>#N/A</v>
      </c>
      <c r="L147" s="49" t="e">
        <f t="shared" si="54"/>
        <v>#N/A</v>
      </c>
      <c r="M147" s="45" t="e">
        <f t="shared" si="55"/>
        <v>#N/A</v>
      </c>
      <c r="N147" s="45" t="e">
        <f t="shared" si="56"/>
        <v>#N/A</v>
      </c>
      <c r="O147" s="48" t="e">
        <f t="shared" si="57"/>
        <v>#N/A</v>
      </c>
      <c r="P147" s="50" t="e">
        <f>VLOOKUP(A147,Analysis!$X:$Y,2,FALSE)</f>
        <v>#N/A</v>
      </c>
      <c r="Q147" s="51" t="e">
        <f t="shared" si="58"/>
        <v>#N/A</v>
      </c>
      <c r="R147" s="12" t="e">
        <f t="shared" si="59"/>
        <v>#N/A</v>
      </c>
    </row>
    <row r="148" spans="1:18" x14ac:dyDescent="0.25">
      <c r="A148" s="8">
        <f>Analysis!B178</f>
        <v>0</v>
      </c>
      <c r="B148" s="44" t="e">
        <f t="shared" si="45"/>
        <v>#N/A</v>
      </c>
      <c r="C148" s="12" t="e">
        <f t="shared" si="46"/>
        <v>#N/A</v>
      </c>
      <c r="D148" s="2" t="e">
        <f t="shared" si="47"/>
        <v>#N/A</v>
      </c>
      <c r="E148" s="45" t="e">
        <f t="shared" si="48"/>
        <v>#N/A</v>
      </c>
      <c r="F148" s="44" t="e">
        <f t="shared" si="49"/>
        <v>#N/A</v>
      </c>
      <c r="G148" s="32" t="e">
        <f t="shared" si="50"/>
        <v>#N/A</v>
      </c>
      <c r="H148" s="46" t="e">
        <f t="shared" si="51"/>
        <v>#N/A</v>
      </c>
      <c r="I148" s="2" t="e">
        <f t="shared" si="52"/>
        <v>#N/A</v>
      </c>
      <c r="J148" s="47" t="e">
        <f t="shared" si="53"/>
        <v>#N/A</v>
      </c>
      <c r="K148" s="45" t="e">
        <f>MAX(J$3:$J147)</f>
        <v>#N/A</v>
      </c>
      <c r="L148" s="49" t="e">
        <f t="shared" si="54"/>
        <v>#N/A</v>
      </c>
      <c r="M148" s="45" t="e">
        <f t="shared" si="55"/>
        <v>#N/A</v>
      </c>
      <c r="N148" s="45" t="e">
        <f t="shared" si="56"/>
        <v>#N/A</v>
      </c>
      <c r="O148" s="48" t="e">
        <f t="shared" si="57"/>
        <v>#N/A</v>
      </c>
      <c r="P148" s="50" t="e">
        <f>VLOOKUP(A148,Analysis!$X:$Y,2,FALSE)</f>
        <v>#N/A</v>
      </c>
      <c r="Q148" s="51" t="e">
        <f t="shared" si="58"/>
        <v>#N/A</v>
      </c>
      <c r="R148" s="12" t="e">
        <f t="shared" si="59"/>
        <v>#N/A</v>
      </c>
    </row>
    <row r="149" spans="1:18" x14ac:dyDescent="0.25">
      <c r="A149" s="8">
        <f>Analysis!B179</f>
        <v>0</v>
      </c>
      <c r="B149" s="44" t="e">
        <f t="shared" si="45"/>
        <v>#N/A</v>
      </c>
      <c r="C149" s="12" t="e">
        <f t="shared" si="46"/>
        <v>#N/A</v>
      </c>
      <c r="D149" s="2" t="e">
        <f t="shared" si="47"/>
        <v>#N/A</v>
      </c>
      <c r="E149" s="45" t="e">
        <f t="shared" si="48"/>
        <v>#N/A</v>
      </c>
      <c r="F149" s="44" t="e">
        <f t="shared" si="49"/>
        <v>#N/A</v>
      </c>
      <c r="G149" s="32" t="e">
        <f t="shared" si="50"/>
        <v>#N/A</v>
      </c>
      <c r="H149" s="46" t="e">
        <f t="shared" si="51"/>
        <v>#N/A</v>
      </c>
      <c r="I149" s="2" t="e">
        <f t="shared" si="52"/>
        <v>#N/A</v>
      </c>
      <c r="J149" s="47" t="e">
        <f t="shared" si="53"/>
        <v>#N/A</v>
      </c>
      <c r="K149" s="45" t="e">
        <f>MAX(J$3:$J148)</f>
        <v>#N/A</v>
      </c>
      <c r="L149" s="49" t="e">
        <f t="shared" si="54"/>
        <v>#N/A</v>
      </c>
      <c r="M149" s="45" t="e">
        <f t="shared" si="55"/>
        <v>#N/A</v>
      </c>
      <c r="N149" s="45" t="e">
        <f t="shared" si="56"/>
        <v>#N/A</v>
      </c>
      <c r="O149" s="48" t="e">
        <f t="shared" si="57"/>
        <v>#N/A</v>
      </c>
      <c r="P149" s="50" t="e">
        <f>VLOOKUP(A149,Analysis!$X:$Y,2,FALSE)</f>
        <v>#N/A</v>
      </c>
      <c r="Q149" s="51" t="e">
        <f t="shared" si="58"/>
        <v>#N/A</v>
      </c>
      <c r="R149" s="12" t="e">
        <f t="shared" si="59"/>
        <v>#N/A</v>
      </c>
    </row>
    <row r="150" spans="1:18" x14ac:dyDescent="0.25">
      <c r="A150" s="8">
        <f>Analysis!B180</f>
        <v>0</v>
      </c>
      <c r="B150" s="44" t="e">
        <f t="shared" si="45"/>
        <v>#N/A</v>
      </c>
      <c r="C150" s="12" t="e">
        <f t="shared" si="46"/>
        <v>#N/A</v>
      </c>
      <c r="D150" s="2" t="e">
        <f t="shared" si="47"/>
        <v>#N/A</v>
      </c>
      <c r="E150" s="45" t="e">
        <f t="shared" si="48"/>
        <v>#N/A</v>
      </c>
      <c r="F150" s="44" t="e">
        <f t="shared" si="49"/>
        <v>#N/A</v>
      </c>
      <c r="G150" s="32" t="e">
        <f t="shared" si="50"/>
        <v>#N/A</v>
      </c>
      <c r="H150" s="46" t="e">
        <f t="shared" si="51"/>
        <v>#N/A</v>
      </c>
      <c r="I150" s="2" t="e">
        <f t="shared" si="52"/>
        <v>#N/A</v>
      </c>
      <c r="J150" s="47" t="e">
        <f t="shared" si="53"/>
        <v>#N/A</v>
      </c>
      <c r="K150" s="45" t="e">
        <f>MAX(J$3:$J149)</f>
        <v>#N/A</v>
      </c>
      <c r="L150" s="49" t="e">
        <f t="shared" si="54"/>
        <v>#N/A</v>
      </c>
      <c r="M150" s="45" t="e">
        <f t="shared" si="55"/>
        <v>#N/A</v>
      </c>
      <c r="N150" s="45" t="e">
        <f t="shared" si="56"/>
        <v>#N/A</v>
      </c>
      <c r="O150" s="48" t="e">
        <f t="shared" si="57"/>
        <v>#N/A</v>
      </c>
      <c r="P150" s="50" t="e">
        <f>VLOOKUP(A150,Analysis!$X:$Y,2,FALSE)</f>
        <v>#N/A</v>
      </c>
      <c r="Q150" s="51" t="e">
        <f t="shared" si="58"/>
        <v>#N/A</v>
      </c>
      <c r="R150" s="12" t="e">
        <f t="shared" si="59"/>
        <v>#N/A</v>
      </c>
    </row>
    <row r="151" spans="1:18" x14ac:dyDescent="0.25">
      <c r="A151" s="8">
        <f>Analysis!B181</f>
        <v>0</v>
      </c>
      <c r="B151" s="44" t="e">
        <f t="shared" si="45"/>
        <v>#N/A</v>
      </c>
      <c r="C151" s="12" t="e">
        <f t="shared" si="46"/>
        <v>#N/A</v>
      </c>
      <c r="D151" s="2" t="e">
        <f t="shared" si="47"/>
        <v>#N/A</v>
      </c>
      <c r="E151" s="45" t="e">
        <f t="shared" si="48"/>
        <v>#N/A</v>
      </c>
      <c r="F151" s="44" t="e">
        <f t="shared" si="49"/>
        <v>#N/A</v>
      </c>
      <c r="G151" s="32" t="e">
        <f t="shared" si="50"/>
        <v>#N/A</v>
      </c>
      <c r="H151" s="46" t="e">
        <f t="shared" si="51"/>
        <v>#N/A</v>
      </c>
      <c r="I151" s="2" t="e">
        <f t="shared" si="52"/>
        <v>#N/A</v>
      </c>
      <c r="J151" s="47" t="e">
        <f t="shared" si="53"/>
        <v>#N/A</v>
      </c>
      <c r="K151" s="45" t="e">
        <f>MAX(J$3:$J150)</f>
        <v>#N/A</v>
      </c>
      <c r="L151" s="49" t="e">
        <f t="shared" si="54"/>
        <v>#N/A</v>
      </c>
      <c r="M151" s="45" t="e">
        <f t="shared" si="55"/>
        <v>#N/A</v>
      </c>
      <c r="N151" s="45" t="e">
        <f t="shared" si="56"/>
        <v>#N/A</v>
      </c>
      <c r="O151" s="48" t="e">
        <f t="shared" si="57"/>
        <v>#N/A</v>
      </c>
      <c r="P151" s="50" t="e">
        <f>VLOOKUP(A151,Analysis!$X:$Y,2,FALSE)</f>
        <v>#N/A</v>
      </c>
      <c r="Q151" s="51" t="e">
        <f t="shared" si="58"/>
        <v>#N/A</v>
      </c>
      <c r="R151" s="12" t="e">
        <f t="shared" si="59"/>
        <v>#N/A</v>
      </c>
    </row>
    <row r="152" spans="1:18" x14ac:dyDescent="0.25">
      <c r="A152" s="8">
        <f>Analysis!B182</f>
        <v>0</v>
      </c>
      <c r="B152" s="44" t="e">
        <f t="shared" si="45"/>
        <v>#N/A</v>
      </c>
      <c r="C152" s="12" t="e">
        <f t="shared" si="46"/>
        <v>#N/A</v>
      </c>
      <c r="D152" s="2" t="e">
        <f t="shared" si="47"/>
        <v>#N/A</v>
      </c>
      <c r="E152" s="45" t="e">
        <f t="shared" si="48"/>
        <v>#N/A</v>
      </c>
      <c r="F152" s="44" t="e">
        <f t="shared" si="49"/>
        <v>#N/A</v>
      </c>
      <c r="G152" s="32" t="e">
        <f t="shared" si="50"/>
        <v>#N/A</v>
      </c>
      <c r="H152" s="46" t="e">
        <f t="shared" si="51"/>
        <v>#N/A</v>
      </c>
      <c r="I152" s="2" t="e">
        <f t="shared" si="52"/>
        <v>#N/A</v>
      </c>
      <c r="J152" s="47" t="e">
        <f t="shared" si="53"/>
        <v>#N/A</v>
      </c>
      <c r="K152" s="45" t="e">
        <f>MAX(J$3:$J151)</f>
        <v>#N/A</v>
      </c>
      <c r="L152" s="49" t="e">
        <f t="shared" si="54"/>
        <v>#N/A</v>
      </c>
      <c r="M152" s="45" t="e">
        <f t="shared" si="55"/>
        <v>#N/A</v>
      </c>
      <c r="N152" s="45" t="e">
        <f t="shared" si="56"/>
        <v>#N/A</v>
      </c>
      <c r="O152" s="48" t="e">
        <f t="shared" si="57"/>
        <v>#N/A</v>
      </c>
      <c r="P152" s="50" t="e">
        <f>VLOOKUP(A152,Analysis!$X:$Y,2,FALSE)</f>
        <v>#N/A</v>
      </c>
      <c r="Q152" s="51" t="e">
        <f t="shared" si="58"/>
        <v>#N/A</v>
      </c>
      <c r="R152" s="12" t="e">
        <f t="shared" si="59"/>
        <v>#N/A</v>
      </c>
    </row>
    <row r="153" spans="1:18" x14ac:dyDescent="0.25">
      <c r="A153" s="8">
        <f>Analysis!B183</f>
        <v>0</v>
      </c>
      <c r="B153" s="44" t="e">
        <f t="shared" si="45"/>
        <v>#N/A</v>
      </c>
      <c r="C153" s="12" t="e">
        <f t="shared" si="46"/>
        <v>#N/A</v>
      </c>
      <c r="D153" s="2" t="e">
        <f t="shared" si="47"/>
        <v>#N/A</v>
      </c>
      <c r="E153" s="45" t="e">
        <f t="shared" si="48"/>
        <v>#N/A</v>
      </c>
      <c r="F153" s="44" t="e">
        <f t="shared" si="49"/>
        <v>#N/A</v>
      </c>
      <c r="G153" s="32" t="e">
        <f t="shared" si="50"/>
        <v>#N/A</v>
      </c>
      <c r="H153" s="46" t="e">
        <f t="shared" si="51"/>
        <v>#N/A</v>
      </c>
      <c r="I153" s="2" t="e">
        <f t="shared" si="52"/>
        <v>#N/A</v>
      </c>
      <c r="J153" s="47" t="e">
        <f t="shared" si="53"/>
        <v>#N/A</v>
      </c>
      <c r="K153" s="45" t="e">
        <f>MAX(J$3:$J152)</f>
        <v>#N/A</v>
      </c>
      <c r="L153" s="49" t="e">
        <f t="shared" si="54"/>
        <v>#N/A</v>
      </c>
      <c r="M153" s="45" t="e">
        <f t="shared" si="55"/>
        <v>#N/A</v>
      </c>
      <c r="N153" s="45" t="e">
        <f t="shared" si="56"/>
        <v>#N/A</v>
      </c>
      <c r="O153" s="48" t="e">
        <f t="shared" si="57"/>
        <v>#N/A</v>
      </c>
      <c r="P153" s="50" t="e">
        <f>VLOOKUP(A153,Analysis!$X:$Y,2,FALSE)</f>
        <v>#N/A</v>
      </c>
      <c r="Q153" s="51" t="e">
        <f t="shared" si="58"/>
        <v>#N/A</v>
      </c>
      <c r="R153" s="12" t="e">
        <f t="shared" si="59"/>
        <v>#N/A</v>
      </c>
    </row>
    <row r="154" spans="1:18" x14ac:dyDescent="0.25">
      <c r="A154" s="8">
        <f>Analysis!B184</f>
        <v>0</v>
      </c>
      <c r="B154" s="44" t="e">
        <f t="shared" si="45"/>
        <v>#N/A</v>
      </c>
      <c r="C154" s="12" t="e">
        <f t="shared" si="46"/>
        <v>#N/A</v>
      </c>
      <c r="D154" s="2" t="e">
        <f t="shared" si="47"/>
        <v>#N/A</v>
      </c>
      <c r="E154" s="45" t="e">
        <f t="shared" si="48"/>
        <v>#N/A</v>
      </c>
      <c r="F154" s="44" t="e">
        <f t="shared" si="49"/>
        <v>#N/A</v>
      </c>
      <c r="G154" s="32" t="e">
        <f t="shared" si="50"/>
        <v>#N/A</v>
      </c>
      <c r="H154" s="46" t="e">
        <f t="shared" si="51"/>
        <v>#N/A</v>
      </c>
      <c r="I154" s="2" t="e">
        <f t="shared" si="52"/>
        <v>#N/A</v>
      </c>
      <c r="J154" s="47" t="e">
        <f t="shared" si="53"/>
        <v>#N/A</v>
      </c>
      <c r="K154" s="45" t="e">
        <f>MAX(J$3:$J153)</f>
        <v>#N/A</v>
      </c>
      <c r="L154" s="49" t="e">
        <f t="shared" si="54"/>
        <v>#N/A</v>
      </c>
      <c r="M154" s="45" t="e">
        <f t="shared" si="55"/>
        <v>#N/A</v>
      </c>
      <c r="N154" s="45" t="e">
        <f t="shared" si="56"/>
        <v>#N/A</v>
      </c>
      <c r="O154" s="48" t="e">
        <f t="shared" si="57"/>
        <v>#N/A</v>
      </c>
      <c r="P154" s="50" t="e">
        <f>VLOOKUP(A154,Analysis!$X:$Y,2,FALSE)</f>
        <v>#N/A</v>
      </c>
      <c r="Q154" s="51" t="e">
        <f t="shared" si="58"/>
        <v>#N/A</v>
      </c>
      <c r="R154" s="12" t="e">
        <f t="shared" si="59"/>
        <v>#N/A</v>
      </c>
    </row>
    <row r="155" spans="1:18" x14ac:dyDescent="0.25">
      <c r="A155" s="8">
        <f>Analysis!B185</f>
        <v>0</v>
      </c>
      <c r="B155" s="44" t="e">
        <f t="shared" si="45"/>
        <v>#N/A</v>
      </c>
      <c r="C155" s="12" t="e">
        <f t="shared" si="46"/>
        <v>#N/A</v>
      </c>
      <c r="D155" s="2" t="e">
        <f t="shared" si="47"/>
        <v>#N/A</v>
      </c>
      <c r="E155" s="45" t="e">
        <f t="shared" si="48"/>
        <v>#N/A</v>
      </c>
      <c r="F155" s="44" t="e">
        <f t="shared" si="49"/>
        <v>#N/A</v>
      </c>
      <c r="G155" s="32" t="e">
        <f t="shared" si="50"/>
        <v>#N/A</v>
      </c>
      <c r="H155" s="46" t="e">
        <f t="shared" si="51"/>
        <v>#N/A</v>
      </c>
      <c r="I155" s="2" t="e">
        <f t="shared" si="52"/>
        <v>#N/A</v>
      </c>
      <c r="J155" s="47" t="e">
        <f t="shared" si="53"/>
        <v>#N/A</v>
      </c>
      <c r="K155" s="45" t="e">
        <f>MAX(J$3:$J154)</f>
        <v>#N/A</v>
      </c>
      <c r="L155" s="49" t="e">
        <f t="shared" si="54"/>
        <v>#N/A</v>
      </c>
      <c r="M155" s="45" t="e">
        <f t="shared" si="55"/>
        <v>#N/A</v>
      </c>
      <c r="N155" s="45" t="e">
        <f t="shared" si="56"/>
        <v>#N/A</v>
      </c>
      <c r="O155" s="48" t="e">
        <f t="shared" si="57"/>
        <v>#N/A</v>
      </c>
      <c r="P155" s="50" t="e">
        <f>VLOOKUP(A155,Analysis!$X:$Y,2,FALSE)</f>
        <v>#N/A</v>
      </c>
      <c r="Q155" s="51" t="e">
        <f t="shared" si="58"/>
        <v>#N/A</v>
      </c>
      <c r="R155" s="12" t="e">
        <f t="shared" si="59"/>
        <v>#N/A</v>
      </c>
    </row>
    <row r="156" spans="1:18" x14ac:dyDescent="0.25">
      <c r="A156" s="8">
        <f>Analysis!B186</f>
        <v>0</v>
      </c>
      <c r="B156" s="44" t="e">
        <f t="shared" si="45"/>
        <v>#N/A</v>
      </c>
      <c r="C156" s="12" t="e">
        <f t="shared" si="46"/>
        <v>#N/A</v>
      </c>
      <c r="D156" s="2" t="e">
        <f t="shared" si="47"/>
        <v>#N/A</v>
      </c>
      <c r="E156" s="45" t="e">
        <f t="shared" si="48"/>
        <v>#N/A</v>
      </c>
      <c r="F156" s="44" t="e">
        <f t="shared" si="49"/>
        <v>#N/A</v>
      </c>
      <c r="G156" s="32" t="e">
        <f t="shared" si="50"/>
        <v>#N/A</v>
      </c>
      <c r="H156" s="46" t="e">
        <f t="shared" si="51"/>
        <v>#N/A</v>
      </c>
      <c r="I156" s="2" t="e">
        <f t="shared" si="52"/>
        <v>#N/A</v>
      </c>
      <c r="J156" s="47" t="e">
        <f t="shared" si="53"/>
        <v>#N/A</v>
      </c>
      <c r="K156" s="45" t="e">
        <f>MAX(J$3:$J155)</f>
        <v>#N/A</v>
      </c>
      <c r="L156" s="49" t="e">
        <f t="shared" si="54"/>
        <v>#N/A</v>
      </c>
      <c r="M156" s="45" t="e">
        <f t="shared" si="55"/>
        <v>#N/A</v>
      </c>
      <c r="N156" s="45" t="e">
        <f t="shared" si="56"/>
        <v>#N/A</v>
      </c>
      <c r="O156" s="48" t="e">
        <f t="shared" si="57"/>
        <v>#N/A</v>
      </c>
      <c r="P156" s="50" t="e">
        <f>VLOOKUP(A156,Analysis!$X:$Y,2,FALSE)</f>
        <v>#N/A</v>
      </c>
      <c r="Q156" s="51" t="e">
        <f t="shared" si="58"/>
        <v>#N/A</v>
      </c>
      <c r="R156" s="12" t="e">
        <f t="shared" si="59"/>
        <v>#N/A</v>
      </c>
    </row>
    <row r="157" spans="1:18" x14ac:dyDescent="0.25">
      <c r="A157" s="8">
        <f>Analysis!B187</f>
        <v>0</v>
      </c>
      <c r="B157" s="44" t="e">
        <f t="shared" si="45"/>
        <v>#N/A</v>
      </c>
      <c r="C157" s="12" t="e">
        <f t="shared" si="46"/>
        <v>#N/A</v>
      </c>
      <c r="D157" s="2" t="e">
        <f t="shared" si="47"/>
        <v>#N/A</v>
      </c>
      <c r="E157" s="45" t="e">
        <f t="shared" si="48"/>
        <v>#N/A</v>
      </c>
      <c r="F157" s="44" t="e">
        <f t="shared" si="49"/>
        <v>#N/A</v>
      </c>
      <c r="G157" s="32" t="e">
        <f t="shared" si="50"/>
        <v>#N/A</v>
      </c>
      <c r="H157" s="46" t="e">
        <f t="shared" si="51"/>
        <v>#N/A</v>
      </c>
      <c r="I157" s="2" t="e">
        <f t="shared" si="52"/>
        <v>#N/A</v>
      </c>
      <c r="J157" s="47" t="e">
        <f t="shared" si="53"/>
        <v>#N/A</v>
      </c>
      <c r="K157" s="45" t="e">
        <f>MAX(J$3:$J156)</f>
        <v>#N/A</v>
      </c>
      <c r="L157" s="49" t="e">
        <f t="shared" si="54"/>
        <v>#N/A</v>
      </c>
      <c r="M157" s="45" t="e">
        <f t="shared" si="55"/>
        <v>#N/A</v>
      </c>
      <c r="N157" s="45" t="e">
        <f t="shared" si="56"/>
        <v>#N/A</v>
      </c>
      <c r="O157" s="48" t="e">
        <f t="shared" si="57"/>
        <v>#N/A</v>
      </c>
      <c r="P157" s="50" t="e">
        <f>VLOOKUP(A157,Analysis!$X:$Y,2,FALSE)</f>
        <v>#N/A</v>
      </c>
      <c r="Q157" s="51" t="e">
        <f t="shared" si="58"/>
        <v>#N/A</v>
      </c>
      <c r="R157" s="12" t="e">
        <f t="shared" si="59"/>
        <v>#N/A</v>
      </c>
    </row>
    <row r="158" spans="1:18" x14ac:dyDescent="0.25">
      <c r="A158" s="8">
        <f>Analysis!B188</f>
        <v>0</v>
      </c>
      <c r="B158" s="44" t="e">
        <f t="shared" si="45"/>
        <v>#N/A</v>
      </c>
      <c r="C158" s="12" t="e">
        <f t="shared" si="46"/>
        <v>#N/A</v>
      </c>
      <c r="D158" s="2" t="e">
        <f t="shared" si="47"/>
        <v>#N/A</v>
      </c>
      <c r="E158" s="45" t="e">
        <f t="shared" si="48"/>
        <v>#N/A</v>
      </c>
      <c r="F158" s="44" t="e">
        <f t="shared" si="49"/>
        <v>#N/A</v>
      </c>
      <c r="G158" s="32" t="e">
        <f t="shared" si="50"/>
        <v>#N/A</v>
      </c>
      <c r="H158" s="46" t="e">
        <f t="shared" si="51"/>
        <v>#N/A</v>
      </c>
      <c r="I158" s="2" t="e">
        <f t="shared" si="52"/>
        <v>#N/A</v>
      </c>
      <c r="J158" s="47" t="e">
        <f t="shared" si="53"/>
        <v>#N/A</v>
      </c>
      <c r="K158" s="45" t="e">
        <f>MAX(J$3:$J157)</f>
        <v>#N/A</v>
      </c>
      <c r="L158" s="49" t="e">
        <f t="shared" si="54"/>
        <v>#N/A</v>
      </c>
      <c r="M158" s="45" t="e">
        <f t="shared" si="55"/>
        <v>#N/A</v>
      </c>
      <c r="N158" s="45" t="e">
        <f t="shared" si="56"/>
        <v>#N/A</v>
      </c>
      <c r="O158" s="48" t="e">
        <f t="shared" si="57"/>
        <v>#N/A</v>
      </c>
      <c r="P158" s="50" t="e">
        <f>VLOOKUP(A158,Analysis!$X:$Y,2,FALSE)</f>
        <v>#N/A</v>
      </c>
      <c r="Q158" s="51" t="e">
        <f t="shared" si="58"/>
        <v>#N/A</v>
      </c>
      <c r="R158" s="12" t="e">
        <f t="shared" si="59"/>
        <v>#N/A</v>
      </c>
    </row>
    <row r="159" spans="1:18" x14ac:dyDescent="0.25">
      <c r="A159" s="8">
        <f>Analysis!B189</f>
        <v>0</v>
      </c>
      <c r="B159" s="44" t="e">
        <f t="shared" si="45"/>
        <v>#N/A</v>
      </c>
      <c r="C159" s="12" t="e">
        <f t="shared" si="46"/>
        <v>#N/A</v>
      </c>
      <c r="D159" s="2" t="e">
        <f t="shared" si="47"/>
        <v>#N/A</v>
      </c>
      <c r="E159" s="45" t="e">
        <f t="shared" si="48"/>
        <v>#N/A</v>
      </c>
      <c r="F159" s="44" t="e">
        <f t="shared" si="49"/>
        <v>#N/A</v>
      </c>
      <c r="G159" s="32" t="e">
        <f t="shared" si="50"/>
        <v>#N/A</v>
      </c>
      <c r="H159" s="46" t="e">
        <f t="shared" si="51"/>
        <v>#N/A</v>
      </c>
      <c r="I159" s="2" t="e">
        <f t="shared" si="52"/>
        <v>#N/A</v>
      </c>
      <c r="J159" s="47" t="e">
        <f t="shared" si="53"/>
        <v>#N/A</v>
      </c>
      <c r="K159" s="45" t="e">
        <f>MAX(J$3:$J158)</f>
        <v>#N/A</v>
      </c>
      <c r="L159" s="49" t="e">
        <f t="shared" si="54"/>
        <v>#N/A</v>
      </c>
      <c r="M159" s="45" t="e">
        <f t="shared" si="55"/>
        <v>#N/A</v>
      </c>
      <c r="N159" s="45" t="e">
        <f t="shared" si="56"/>
        <v>#N/A</v>
      </c>
      <c r="O159" s="48" t="e">
        <f t="shared" si="57"/>
        <v>#N/A</v>
      </c>
      <c r="P159" s="50" t="e">
        <f>VLOOKUP(A159,Analysis!$X:$Y,2,FALSE)</f>
        <v>#N/A</v>
      </c>
      <c r="Q159" s="51" t="e">
        <f t="shared" si="58"/>
        <v>#N/A</v>
      </c>
      <c r="R159" s="12" t="e">
        <f t="shared" si="59"/>
        <v>#N/A</v>
      </c>
    </row>
    <row r="160" spans="1:18" x14ac:dyDescent="0.25">
      <c r="A160" s="8">
        <f>Analysis!B190</f>
        <v>0</v>
      </c>
      <c r="B160" s="44" t="e">
        <f t="shared" si="45"/>
        <v>#N/A</v>
      </c>
      <c r="C160" s="12" t="e">
        <f t="shared" si="46"/>
        <v>#N/A</v>
      </c>
      <c r="D160" s="2" t="e">
        <f t="shared" si="47"/>
        <v>#N/A</v>
      </c>
      <c r="E160" s="45" t="e">
        <f t="shared" si="48"/>
        <v>#N/A</v>
      </c>
      <c r="F160" s="44" t="e">
        <f t="shared" si="49"/>
        <v>#N/A</v>
      </c>
      <c r="G160" s="32" t="e">
        <f t="shared" si="50"/>
        <v>#N/A</v>
      </c>
      <c r="H160" s="46" t="e">
        <f t="shared" si="51"/>
        <v>#N/A</v>
      </c>
      <c r="I160" s="2" t="e">
        <f t="shared" si="52"/>
        <v>#N/A</v>
      </c>
      <c r="J160" s="47" t="e">
        <f t="shared" si="53"/>
        <v>#N/A</v>
      </c>
      <c r="K160" s="45" t="e">
        <f>MAX(J$3:$J159)</f>
        <v>#N/A</v>
      </c>
      <c r="L160" s="49" t="e">
        <f t="shared" si="54"/>
        <v>#N/A</v>
      </c>
      <c r="M160" s="45" t="e">
        <f t="shared" si="55"/>
        <v>#N/A</v>
      </c>
      <c r="N160" s="45" t="e">
        <f t="shared" si="56"/>
        <v>#N/A</v>
      </c>
      <c r="O160" s="48" t="e">
        <f t="shared" si="57"/>
        <v>#N/A</v>
      </c>
      <c r="P160" s="50" t="e">
        <f>VLOOKUP(A160,Analysis!$X:$Y,2,FALSE)</f>
        <v>#N/A</v>
      </c>
      <c r="Q160" s="51" t="e">
        <f t="shared" si="58"/>
        <v>#N/A</v>
      </c>
      <c r="R160" s="12" t="e">
        <f t="shared" si="59"/>
        <v>#N/A</v>
      </c>
    </row>
    <row r="161" spans="1:18" x14ac:dyDescent="0.25">
      <c r="A161" s="8">
        <f>Analysis!B191</f>
        <v>0</v>
      </c>
      <c r="B161" s="44" t="e">
        <f t="shared" si="45"/>
        <v>#N/A</v>
      </c>
      <c r="C161" s="12" t="e">
        <f t="shared" si="46"/>
        <v>#N/A</v>
      </c>
      <c r="D161" s="2" t="e">
        <f t="shared" si="47"/>
        <v>#N/A</v>
      </c>
      <c r="E161" s="45" t="e">
        <f t="shared" si="48"/>
        <v>#N/A</v>
      </c>
      <c r="F161" s="44" t="e">
        <f t="shared" si="49"/>
        <v>#N/A</v>
      </c>
      <c r="G161" s="32" t="e">
        <f t="shared" si="50"/>
        <v>#N/A</v>
      </c>
      <c r="H161" s="46" t="e">
        <f t="shared" si="51"/>
        <v>#N/A</v>
      </c>
      <c r="I161" s="2" t="e">
        <f t="shared" si="52"/>
        <v>#N/A</v>
      </c>
      <c r="J161" s="47" t="e">
        <f t="shared" si="53"/>
        <v>#N/A</v>
      </c>
      <c r="K161" s="45" t="e">
        <f>MAX(J$3:$J160)</f>
        <v>#N/A</v>
      </c>
      <c r="L161" s="49" t="e">
        <f t="shared" si="54"/>
        <v>#N/A</v>
      </c>
      <c r="M161" s="45" t="e">
        <f t="shared" si="55"/>
        <v>#N/A</v>
      </c>
      <c r="N161" s="45" t="e">
        <f t="shared" si="56"/>
        <v>#N/A</v>
      </c>
      <c r="O161" s="48" t="e">
        <f t="shared" si="57"/>
        <v>#N/A</v>
      </c>
      <c r="P161" s="50" t="e">
        <f>VLOOKUP(A161,Analysis!$X:$Y,2,FALSE)</f>
        <v>#N/A</v>
      </c>
      <c r="Q161" s="51" t="e">
        <f t="shared" si="58"/>
        <v>#N/A</v>
      </c>
      <c r="R161" s="12" t="e">
        <f t="shared" si="59"/>
        <v>#N/A</v>
      </c>
    </row>
    <row r="162" spans="1:18" x14ac:dyDescent="0.25">
      <c r="A162" s="8">
        <f>Analysis!B192</f>
        <v>0</v>
      </c>
      <c r="B162" s="44" t="e">
        <f t="shared" si="45"/>
        <v>#N/A</v>
      </c>
      <c r="C162" s="12" t="e">
        <f t="shared" si="46"/>
        <v>#N/A</v>
      </c>
      <c r="D162" s="2" t="e">
        <f t="shared" si="47"/>
        <v>#N/A</v>
      </c>
      <c r="E162" s="45" t="e">
        <f t="shared" si="48"/>
        <v>#N/A</v>
      </c>
      <c r="F162" s="44" t="e">
        <f t="shared" si="49"/>
        <v>#N/A</v>
      </c>
      <c r="G162" s="32" t="e">
        <f t="shared" si="50"/>
        <v>#N/A</v>
      </c>
      <c r="H162" s="46" t="e">
        <f t="shared" si="51"/>
        <v>#N/A</v>
      </c>
      <c r="I162" s="2" t="e">
        <f t="shared" si="52"/>
        <v>#N/A</v>
      </c>
      <c r="J162" s="47" t="e">
        <f t="shared" si="53"/>
        <v>#N/A</v>
      </c>
      <c r="K162" s="45" t="e">
        <f>MAX(J$3:$J161)</f>
        <v>#N/A</v>
      </c>
      <c r="L162" s="49" t="e">
        <f t="shared" si="54"/>
        <v>#N/A</v>
      </c>
      <c r="M162" s="45" t="e">
        <f t="shared" si="55"/>
        <v>#N/A</v>
      </c>
      <c r="N162" s="45" t="e">
        <f t="shared" si="56"/>
        <v>#N/A</v>
      </c>
      <c r="O162" s="48" t="e">
        <f t="shared" si="57"/>
        <v>#N/A</v>
      </c>
      <c r="P162" s="50" t="e">
        <f>VLOOKUP(A162,Analysis!$X:$Y,2,FALSE)</f>
        <v>#N/A</v>
      </c>
      <c r="Q162" s="51" t="e">
        <f t="shared" si="58"/>
        <v>#N/A</v>
      </c>
      <c r="R162" s="12" t="e">
        <f t="shared" si="59"/>
        <v>#N/A</v>
      </c>
    </row>
    <row r="163" spans="1:18" x14ac:dyDescent="0.25">
      <c r="A163" s="8">
        <f>Analysis!B193</f>
        <v>0</v>
      </c>
      <c r="B163" s="44" t="e">
        <f t="shared" si="45"/>
        <v>#N/A</v>
      </c>
      <c r="C163" s="12" t="e">
        <f t="shared" si="46"/>
        <v>#N/A</v>
      </c>
      <c r="D163" s="2" t="e">
        <f t="shared" si="47"/>
        <v>#N/A</v>
      </c>
      <c r="E163" s="45" t="e">
        <f t="shared" si="48"/>
        <v>#N/A</v>
      </c>
      <c r="F163" s="44" t="e">
        <f t="shared" si="49"/>
        <v>#N/A</v>
      </c>
      <c r="G163" s="32" t="e">
        <f t="shared" si="50"/>
        <v>#N/A</v>
      </c>
      <c r="H163" s="46" t="e">
        <f t="shared" si="51"/>
        <v>#N/A</v>
      </c>
      <c r="I163" s="2" t="e">
        <f t="shared" si="52"/>
        <v>#N/A</v>
      </c>
      <c r="J163" s="47" t="e">
        <f t="shared" si="53"/>
        <v>#N/A</v>
      </c>
      <c r="K163" s="45" t="e">
        <f>MAX(J$3:$J162)</f>
        <v>#N/A</v>
      </c>
      <c r="L163" s="49" t="e">
        <f t="shared" si="54"/>
        <v>#N/A</v>
      </c>
      <c r="M163" s="45" t="e">
        <f t="shared" si="55"/>
        <v>#N/A</v>
      </c>
      <c r="N163" s="45" t="e">
        <f t="shared" si="56"/>
        <v>#N/A</v>
      </c>
      <c r="O163" s="48" t="e">
        <f t="shared" si="57"/>
        <v>#N/A</v>
      </c>
      <c r="P163" s="50" t="e">
        <f>VLOOKUP(A163,Analysis!$X:$Y,2,FALSE)</f>
        <v>#N/A</v>
      </c>
      <c r="Q163" s="51" t="e">
        <f t="shared" si="58"/>
        <v>#N/A</v>
      </c>
      <c r="R163" s="12" t="e">
        <f t="shared" si="59"/>
        <v>#N/A</v>
      </c>
    </row>
    <row r="164" spans="1:18" x14ac:dyDescent="0.25">
      <c r="A164" s="8">
        <f>Analysis!B194</f>
        <v>0</v>
      </c>
      <c r="B164" s="44" t="e">
        <f t="shared" si="45"/>
        <v>#N/A</v>
      </c>
      <c r="C164" s="12" t="e">
        <f t="shared" si="46"/>
        <v>#N/A</v>
      </c>
      <c r="D164" s="2" t="e">
        <f t="shared" si="47"/>
        <v>#N/A</v>
      </c>
      <c r="E164" s="45" t="e">
        <f t="shared" si="48"/>
        <v>#N/A</v>
      </c>
      <c r="F164" s="44" t="e">
        <f t="shared" si="49"/>
        <v>#N/A</v>
      </c>
      <c r="G164" s="32" t="e">
        <f t="shared" si="50"/>
        <v>#N/A</v>
      </c>
      <c r="H164" s="46" t="e">
        <f t="shared" si="51"/>
        <v>#N/A</v>
      </c>
      <c r="I164" s="2" t="e">
        <f t="shared" si="52"/>
        <v>#N/A</v>
      </c>
      <c r="J164" s="47" t="e">
        <f t="shared" si="53"/>
        <v>#N/A</v>
      </c>
      <c r="K164" s="45" t="e">
        <f>MAX(J$3:$J163)</f>
        <v>#N/A</v>
      </c>
      <c r="L164" s="49" t="e">
        <f t="shared" si="54"/>
        <v>#N/A</v>
      </c>
      <c r="M164" s="45" t="e">
        <f t="shared" si="55"/>
        <v>#N/A</v>
      </c>
      <c r="N164" s="45" t="e">
        <f t="shared" si="56"/>
        <v>#N/A</v>
      </c>
      <c r="O164" s="48" t="e">
        <f t="shared" si="57"/>
        <v>#N/A</v>
      </c>
      <c r="P164" s="50" t="e">
        <f>VLOOKUP(A164,Analysis!$X:$Y,2,FALSE)</f>
        <v>#N/A</v>
      </c>
      <c r="Q164" s="51" t="e">
        <f t="shared" si="58"/>
        <v>#N/A</v>
      </c>
      <c r="R164" s="12" t="e">
        <f t="shared" si="59"/>
        <v>#N/A</v>
      </c>
    </row>
    <row r="165" spans="1:18" x14ac:dyDescent="0.25">
      <c r="A165" s="8">
        <f>Analysis!B195</f>
        <v>0</v>
      </c>
      <c r="B165" s="44" t="e">
        <f t="shared" si="45"/>
        <v>#N/A</v>
      </c>
      <c r="C165" s="12" t="e">
        <f t="shared" si="46"/>
        <v>#N/A</v>
      </c>
      <c r="D165" s="2" t="e">
        <f t="shared" si="47"/>
        <v>#N/A</v>
      </c>
      <c r="E165" s="45" t="e">
        <f t="shared" si="48"/>
        <v>#N/A</v>
      </c>
      <c r="F165" s="44" t="e">
        <f t="shared" si="49"/>
        <v>#N/A</v>
      </c>
      <c r="G165" s="32" t="e">
        <f t="shared" si="50"/>
        <v>#N/A</v>
      </c>
      <c r="H165" s="46" t="e">
        <f t="shared" si="51"/>
        <v>#N/A</v>
      </c>
      <c r="I165" s="2" t="e">
        <f t="shared" si="52"/>
        <v>#N/A</v>
      </c>
      <c r="J165" s="47" t="e">
        <f t="shared" si="53"/>
        <v>#N/A</v>
      </c>
      <c r="K165" s="45" t="e">
        <f>MAX(J$3:$J164)</f>
        <v>#N/A</v>
      </c>
      <c r="L165" s="49" t="e">
        <f t="shared" si="54"/>
        <v>#N/A</v>
      </c>
      <c r="M165" s="45" t="e">
        <f t="shared" si="55"/>
        <v>#N/A</v>
      </c>
      <c r="N165" s="45" t="e">
        <f t="shared" si="56"/>
        <v>#N/A</v>
      </c>
      <c r="O165" s="48" t="e">
        <f t="shared" si="57"/>
        <v>#N/A</v>
      </c>
      <c r="P165" s="50" t="e">
        <f>VLOOKUP(A165,Analysis!$X:$Y,2,FALSE)</f>
        <v>#N/A</v>
      </c>
      <c r="Q165" s="51" t="e">
        <f t="shared" si="58"/>
        <v>#N/A</v>
      </c>
      <c r="R165" s="12" t="e">
        <f t="shared" si="59"/>
        <v>#N/A</v>
      </c>
    </row>
    <row r="166" spans="1:18" x14ac:dyDescent="0.25">
      <c r="A166" s="8">
        <f>Analysis!B196</f>
        <v>0</v>
      </c>
      <c r="B166" s="44" t="e">
        <f t="shared" si="45"/>
        <v>#N/A</v>
      </c>
      <c r="C166" s="12" t="e">
        <f t="shared" si="46"/>
        <v>#N/A</v>
      </c>
      <c r="D166" s="2" t="e">
        <f t="shared" si="47"/>
        <v>#N/A</v>
      </c>
      <c r="E166" s="45" t="e">
        <f t="shared" si="48"/>
        <v>#N/A</v>
      </c>
      <c r="F166" s="44" t="e">
        <f t="shared" si="49"/>
        <v>#N/A</v>
      </c>
      <c r="G166" s="32" t="e">
        <f t="shared" si="50"/>
        <v>#N/A</v>
      </c>
      <c r="H166" s="46" t="e">
        <f t="shared" si="51"/>
        <v>#N/A</v>
      </c>
      <c r="I166" s="2" t="e">
        <f t="shared" si="52"/>
        <v>#N/A</v>
      </c>
      <c r="J166" s="47" t="e">
        <f t="shared" si="53"/>
        <v>#N/A</v>
      </c>
      <c r="K166" s="45" t="e">
        <f>MAX(J$3:$J165)</f>
        <v>#N/A</v>
      </c>
      <c r="L166" s="49" t="e">
        <f t="shared" si="54"/>
        <v>#N/A</v>
      </c>
      <c r="M166" s="45" t="e">
        <f t="shared" si="55"/>
        <v>#N/A</v>
      </c>
      <c r="N166" s="45" t="e">
        <f t="shared" si="56"/>
        <v>#N/A</v>
      </c>
      <c r="O166" s="48" t="e">
        <f t="shared" si="57"/>
        <v>#N/A</v>
      </c>
      <c r="P166" s="50" t="e">
        <f>VLOOKUP(A166,Analysis!$X:$Y,2,FALSE)</f>
        <v>#N/A</v>
      </c>
      <c r="Q166" s="51" t="e">
        <f t="shared" si="58"/>
        <v>#N/A</v>
      </c>
      <c r="R166" s="12" t="e">
        <f t="shared" si="59"/>
        <v>#N/A</v>
      </c>
    </row>
    <row r="167" spans="1:18" x14ac:dyDescent="0.25">
      <c r="A167" s="8">
        <f>Analysis!B197</f>
        <v>0</v>
      </c>
      <c r="B167" s="44" t="e">
        <f t="shared" si="45"/>
        <v>#N/A</v>
      </c>
      <c r="C167" s="12" t="e">
        <f t="shared" si="46"/>
        <v>#N/A</v>
      </c>
      <c r="D167" s="2" t="e">
        <f t="shared" si="47"/>
        <v>#N/A</v>
      </c>
      <c r="E167" s="45" t="e">
        <f t="shared" si="48"/>
        <v>#N/A</v>
      </c>
      <c r="F167" s="44" t="e">
        <f t="shared" si="49"/>
        <v>#N/A</v>
      </c>
      <c r="G167" s="32" t="e">
        <f t="shared" si="50"/>
        <v>#N/A</v>
      </c>
      <c r="H167" s="46" t="e">
        <f t="shared" si="51"/>
        <v>#N/A</v>
      </c>
      <c r="I167" s="2" t="e">
        <f t="shared" si="52"/>
        <v>#N/A</v>
      </c>
      <c r="J167" s="47" t="e">
        <f t="shared" si="53"/>
        <v>#N/A</v>
      </c>
      <c r="K167" s="45" t="e">
        <f>MAX(J$3:$J166)</f>
        <v>#N/A</v>
      </c>
      <c r="L167" s="49" t="e">
        <f t="shared" si="54"/>
        <v>#N/A</v>
      </c>
      <c r="M167" s="45" t="e">
        <f t="shared" si="55"/>
        <v>#N/A</v>
      </c>
      <c r="N167" s="45" t="e">
        <f t="shared" si="56"/>
        <v>#N/A</v>
      </c>
      <c r="O167" s="48" t="e">
        <f t="shared" si="57"/>
        <v>#N/A</v>
      </c>
      <c r="P167" s="50" t="e">
        <f>VLOOKUP(A167,Analysis!$X:$Y,2,FALSE)</f>
        <v>#N/A</v>
      </c>
      <c r="Q167" s="51" t="e">
        <f t="shared" si="58"/>
        <v>#N/A</v>
      </c>
      <c r="R167" s="12" t="e">
        <f t="shared" si="59"/>
        <v>#N/A</v>
      </c>
    </row>
    <row r="168" spans="1:18" x14ac:dyDescent="0.25">
      <c r="A168" s="8">
        <f>Analysis!B198</f>
        <v>0</v>
      </c>
      <c r="B168" s="44" t="e">
        <f t="shared" si="45"/>
        <v>#N/A</v>
      </c>
      <c r="C168" s="12" t="e">
        <f t="shared" si="46"/>
        <v>#N/A</v>
      </c>
      <c r="D168" s="2" t="e">
        <f t="shared" si="47"/>
        <v>#N/A</v>
      </c>
      <c r="E168" s="45" t="e">
        <f t="shared" si="48"/>
        <v>#N/A</v>
      </c>
      <c r="F168" s="44" t="e">
        <f t="shared" si="49"/>
        <v>#N/A</v>
      </c>
      <c r="G168" s="32" t="e">
        <f t="shared" si="50"/>
        <v>#N/A</v>
      </c>
      <c r="H168" s="46" t="e">
        <f t="shared" si="51"/>
        <v>#N/A</v>
      </c>
      <c r="I168" s="2" t="e">
        <f t="shared" si="52"/>
        <v>#N/A</v>
      </c>
      <c r="J168" s="47" t="e">
        <f t="shared" si="53"/>
        <v>#N/A</v>
      </c>
      <c r="K168" s="45" t="e">
        <f>MAX(J$3:$J167)</f>
        <v>#N/A</v>
      </c>
      <c r="L168" s="49" t="e">
        <f t="shared" si="54"/>
        <v>#N/A</v>
      </c>
      <c r="M168" s="45" t="e">
        <f t="shared" si="55"/>
        <v>#N/A</v>
      </c>
      <c r="N168" s="45" t="e">
        <f t="shared" si="56"/>
        <v>#N/A</v>
      </c>
      <c r="O168" s="48" t="e">
        <f t="shared" si="57"/>
        <v>#N/A</v>
      </c>
      <c r="P168" s="50" t="e">
        <f>VLOOKUP(A168,Analysis!$X:$Y,2,FALSE)</f>
        <v>#N/A</v>
      </c>
      <c r="Q168" s="51" t="e">
        <f t="shared" si="58"/>
        <v>#N/A</v>
      </c>
      <c r="R168" s="12" t="e">
        <f t="shared" si="59"/>
        <v>#N/A</v>
      </c>
    </row>
    <row r="169" spans="1:18" x14ac:dyDescent="0.25">
      <c r="A169" s="8">
        <f>Analysis!B199</f>
        <v>0</v>
      </c>
      <c r="B169" s="44" t="e">
        <f t="shared" si="45"/>
        <v>#N/A</v>
      </c>
      <c r="C169" s="12" t="e">
        <f t="shared" si="46"/>
        <v>#N/A</v>
      </c>
      <c r="D169" s="2" t="e">
        <f t="shared" si="47"/>
        <v>#N/A</v>
      </c>
      <c r="E169" s="45" t="e">
        <f t="shared" si="48"/>
        <v>#N/A</v>
      </c>
      <c r="F169" s="44" t="e">
        <f t="shared" si="49"/>
        <v>#N/A</v>
      </c>
      <c r="G169" s="32" t="e">
        <f t="shared" si="50"/>
        <v>#N/A</v>
      </c>
      <c r="H169" s="46" t="e">
        <f t="shared" si="51"/>
        <v>#N/A</v>
      </c>
      <c r="I169" s="2" t="e">
        <f t="shared" si="52"/>
        <v>#N/A</v>
      </c>
      <c r="J169" s="47" t="e">
        <f t="shared" si="53"/>
        <v>#N/A</v>
      </c>
      <c r="K169" s="45" t="e">
        <f>MAX(J$3:$J168)</f>
        <v>#N/A</v>
      </c>
      <c r="L169" s="49" t="e">
        <f t="shared" si="54"/>
        <v>#N/A</v>
      </c>
      <c r="M169" s="45" t="e">
        <f t="shared" si="55"/>
        <v>#N/A</v>
      </c>
      <c r="N169" s="45" t="e">
        <f t="shared" si="56"/>
        <v>#N/A</v>
      </c>
      <c r="O169" s="48" t="e">
        <f t="shared" si="57"/>
        <v>#N/A</v>
      </c>
      <c r="P169" s="50" t="e">
        <f>VLOOKUP(A169,Analysis!$X:$Y,2,FALSE)</f>
        <v>#N/A</v>
      </c>
      <c r="Q169" s="51" t="e">
        <f t="shared" si="58"/>
        <v>#N/A</v>
      </c>
      <c r="R169" s="12" t="e">
        <f t="shared" si="59"/>
        <v>#N/A</v>
      </c>
    </row>
    <row r="170" spans="1:18" x14ac:dyDescent="0.25">
      <c r="A170" s="8">
        <f>Analysis!B200</f>
        <v>0</v>
      </c>
      <c r="B170" s="44" t="e">
        <f t="shared" si="45"/>
        <v>#N/A</v>
      </c>
      <c r="C170" s="12" t="e">
        <f t="shared" si="46"/>
        <v>#N/A</v>
      </c>
      <c r="D170" s="2" t="e">
        <f t="shared" si="47"/>
        <v>#N/A</v>
      </c>
      <c r="E170" s="45" t="e">
        <f t="shared" si="48"/>
        <v>#N/A</v>
      </c>
      <c r="F170" s="44" t="e">
        <f t="shared" si="49"/>
        <v>#N/A</v>
      </c>
      <c r="G170" s="32" t="e">
        <f t="shared" si="50"/>
        <v>#N/A</v>
      </c>
      <c r="H170" s="46" t="e">
        <f t="shared" si="51"/>
        <v>#N/A</v>
      </c>
      <c r="I170" s="2" t="e">
        <f t="shared" si="52"/>
        <v>#N/A</v>
      </c>
      <c r="J170" s="47" t="e">
        <f t="shared" si="53"/>
        <v>#N/A</v>
      </c>
      <c r="K170" s="45" t="e">
        <f>MAX(J$3:$J169)</f>
        <v>#N/A</v>
      </c>
      <c r="L170" s="49" t="e">
        <f t="shared" si="54"/>
        <v>#N/A</v>
      </c>
      <c r="M170" s="45" t="e">
        <f t="shared" si="55"/>
        <v>#N/A</v>
      </c>
      <c r="N170" s="45" t="e">
        <f t="shared" si="56"/>
        <v>#N/A</v>
      </c>
      <c r="O170" s="48" t="e">
        <f t="shared" si="57"/>
        <v>#N/A</v>
      </c>
      <c r="P170" s="50" t="e">
        <f>VLOOKUP(A170,Analysis!$X:$Y,2,FALSE)</f>
        <v>#N/A</v>
      </c>
      <c r="Q170" s="51" t="e">
        <f t="shared" si="58"/>
        <v>#N/A</v>
      </c>
      <c r="R170" s="12" t="e">
        <f t="shared" si="59"/>
        <v>#N/A</v>
      </c>
    </row>
    <row r="171" spans="1:18" x14ac:dyDescent="0.25">
      <c r="A171" s="8">
        <f>Analysis!B201</f>
        <v>0</v>
      </c>
      <c r="B171" s="44" t="e">
        <f t="shared" si="45"/>
        <v>#N/A</v>
      </c>
      <c r="C171" s="12" t="e">
        <f t="shared" si="46"/>
        <v>#N/A</v>
      </c>
      <c r="D171" s="2" t="e">
        <f t="shared" si="47"/>
        <v>#N/A</v>
      </c>
      <c r="E171" s="45" t="e">
        <f t="shared" si="48"/>
        <v>#N/A</v>
      </c>
      <c r="F171" s="44" t="e">
        <f t="shared" si="49"/>
        <v>#N/A</v>
      </c>
      <c r="G171" s="32" t="e">
        <f t="shared" si="50"/>
        <v>#N/A</v>
      </c>
      <c r="H171" s="46" t="e">
        <f t="shared" si="51"/>
        <v>#N/A</v>
      </c>
      <c r="I171" s="2" t="e">
        <f t="shared" si="52"/>
        <v>#N/A</v>
      </c>
      <c r="J171" s="47" t="e">
        <f t="shared" si="53"/>
        <v>#N/A</v>
      </c>
      <c r="K171" s="45" t="e">
        <f>MAX(J$3:$J170)</f>
        <v>#N/A</v>
      </c>
      <c r="L171" s="49" t="e">
        <f t="shared" si="54"/>
        <v>#N/A</v>
      </c>
      <c r="M171" s="45" t="e">
        <f t="shared" si="55"/>
        <v>#N/A</v>
      </c>
      <c r="N171" s="45" t="e">
        <f t="shared" si="56"/>
        <v>#N/A</v>
      </c>
      <c r="O171" s="48" t="e">
        <f t="shared" si="57"/>
        <v>#N/A</v>
      </c>
      <c r="P171" s="50" t="e">
        <f>VLOOKUP(A171,Analysis!$X:$Y,2,FALSE)</f>
        <v>#N/A</v>
      </c>
      <c r="Q171" s="51" t="e">
        <f t="shared" si="58"/>
        <v>#N/A</v>
      </c>
      <c r="R171" s="12" t="e">
        <f t="shared" si="59"/>
        <v>#N/A</v>
      </c>
    </row>
    <row r="172" spans="1:18" x14ac:dyDescent="0.25">
      <c r="A172" s="8">
        <f>Analysis!B202</f>
        <v>0</v>
      </c>
      <c r="B172" s="44" t="e">
        <f t="shared" si="45"/>
        <v>#N/A</v>
      </c>
      <c r="C172" s="12" t="e">
        <f t="shared" si="46"/>
        <v>#N/A</v>
      </c>
      <c r="D172" s="2" t="e">
        <f t="shared" si="47"/>
        <v>#N/A</v>
      </c>
      <c r="E172" s="45" t="e">
        <f t="shared" si="48"/>
        <v>#N/A</v>
      </c>
      <c r="F172" s="44" t="e">
        <f t="shared" si="49"/>
        <v>#N/A</v>
      </c>
      <c r="G172" s="32" t="e">
        <f t="shared" si="50"/>
        <v>#N/A</v>
      </c>
      <c r="H172" s="46" t="e">
        <f t="shared" si="51"/>
        <v>#N/A</v>
      </c>
      <c r="I172" s="2" t="e">
        <f t="shared" si="52"/>
        <v>#N/A</v>
      </c>
      <c r="J172" s="47" t="e">
        <f t="shared" si="53"/>
        <v>#N/A</v>
      </c>
      <c r="K172" s="45" t="e">
        <f>MAX(J$3:$J171)</f>
        <v>#N/A</v>
      </c>
      <c r="L172" s="49" t="e">
        <f t="shared" si="54"/>
        <v>#N/A</v>
      </c>
      <c r="M172" s="45" t="e">
        <f t="shared" si="55"/>
        <v>#N/A</v>
      </c>
      <c r="N172" s="45" t="e">
        <f t="shared" si="56"/>
        <v>#N/A</v>
      </c>
      <c r="O172" s="48" t="e">
        <f t="shared" si="57"/>
        <v>#N/A</v>
      </c>
      <c r="P172" s="50" t="e">
        <f>VLOOKUP(A172,Analysis!$X:$Y,2,FALSE)</f>
        <v>#N/A</v>
      </c>
      <c r="Q172" s="51" t="e">
        <f t="shared" si="58"/>
        <v>#N/A</v>
      </c>
      <c r="R172" s="12" t="e">
        <f t="shared" si="59"/>
        <v>#N/A</v>
      </c>
    </row>
    <row r="173" spans="1:18" x14ac:dyDescent="0.25">
      <c r="A173" s="8">
        <f>Analysis!B203</f>
        <v>0</v>
      </c>
      <c r="B173" s="44" t="e">
        <f t="shared" si="45"/>
        <v>#N/A</v>
      </c>
      <c r="C173" s="12" t="e">
        <f t="shared" si="46"/>
        <v>#N/A</v>
      </c>
      <c r="D173" s="2" t="e">
        <f t="shared" si="47"/>
        <v>#N/A</v>
      </c>
      <c r="E173" s="45" t="e">
        <f t="shared" si="48"/>
        <v>#N/A</v>
      </c>
      <c r="F173" s="44" t="e">
        <f t="shared" si="49"/>
        <v>#N/A</v>
      </c>
      <c r="G173" s="32" t="e">
        <f t="shared" si="50"/>
        <v>#N/A</v>
      </c>
      <c r="H173" s="46" t="e">
        <f t="shared" si="51"/>
        <v>#N/A</v>
      </c>
      <c r="I173" s="2" t="e">
        <f t="shared" si="52"/>
        <v>#N/A</v>
      </c>
      <c r="J173" s="47" t="e">
        <f t="shared" si="53"/>
        <v>#N/A</v>
      </c>
      <c r="K173" s="45" t="e">
        <f>MAX(J$3:$J172)</f>
        <v>#N/A</v>
      </c>
      <c r="L173" s="49" t="e">
        <f t="shared" si="54"/>
        <v>#N/A</v>
      </c>
      <c r="M173" s="45" t="e">
        <f t="shared" si="55"/>
        <v>#N/A</v>
      </c>
      <c r="N173" s="45" t="e">
        <f t="shared" si="56"/>
        <v>#N/A</v>
      </c>
      <c r="O173" s="48" t="e">
        <f t="shared" si="57"/>
        <v>#N/A</v>
      </c>
      <c r="P173" s="50" t="e">
        <f>VLOOKUP(A173,Analysis!$X:$Y,2,FALSE)</f>
        <v>#N/A</v>
      </c>
      <c r="Q173" s="51" t="e">
        <f t="shared" si="58"/>
        <v>#N/A</v>
      </c>
      <c r="R173" s="12" t="e">
        <f t="shared" si="59"/>
        <v>#N/A</v>
      </c>
    </row>
    <row r="174" spans="1:18" x14ac:dyDescent="0.25">
      <c r="A174" s="8">
        <f>Analysis!B204</f>
        <v>0</v>
      </c>
      <c r="B174" s="44" t="e">
        <f t="shared" si="45"/>
        <v>#N/A</v>
      </c>
      <c r="C174" s="12" t="e">
        <f t="shared" si="46"/>
        <v>#N/A</v>
      </c>
      <c r="D174" s="2" t="e">
        <f t="shared" si="47"/>
        <v>#N/A</v>
      </c>
      <c r="E174" s="45" t="e">
        <f t="shared" si="48"/>
        <v>#N/A</v>
      </c>
      <c r="F174" s="44" t="e">
        <f t="shared" si="49"/>
        <v>#N/A</v>
      </c>
      <c r="G174" s="32" t="e">
        <f t="shared" si="50"/>
        <v>#N/A</v>
      </c>
      <c r="H174" s="46" t="e">
        <f t="shared" si="51"/>
        <v>#N/A</v>
      </c>
      <c r="I174" s="2" t="e">
        <f t="shared" si="52"/>
        <v>#N/A</v>
      </c>
      <c r="J174" s="47" t="e">
        <f t="shared" si="53"/>
        <v>#N/A</v>
      </c>
      <c r="K174" s="45" t="e">
        <f>MAX(J$3:$J173)</f>
        <v>#N/A</v>
      </c>
      <c r="L174" s="49" t="e">
        <f t="shared" si="54"/>
        <v>#N/A</v>
      </c>
      <c r="M174" s="45" t="e">
        <f t="shared" si="55"/>
        <v>#N/A</v>
      </c>
      <c r="N174" s="45" t="e">
        <f t="shared" si="56"/>
        <v>#N/A</v>
      </c>
      <c r="O174" s="48" t="e">
        <f t="shared" si="57"/>
        <v>#N/A</v>
      </c>
      <c r="P174" s="50" t="e">
        <f>VLOOKUP(A174,Analysis!$X:$Y,2,FALSE)</f>
        <v>#N/A</v>
      </c>
      <c r="Q174" s="51" t="e">
        <f t="shared" si="58"/>
        <v>#N/A</v>
      </c>
      <c r="R174" s="12" t="e">
        <f t="shared" si="59"/>
        <v>#N/A</v>
      </c>
    </row>
    <row r="175" spans="1:18" x14ac:dyDescent="0.25">
      <c r="A175" s="8">
        <f>Analysis!B205</f>
        <v>0</v>
      </c>
      <c r="B175" s="44" t="e">
        <f t="shared" si="45"/>
        <v>#N/A</v>
      </c>
      <c r="C175" s="12" t="e">
        <f t="shared" si="46"/>
        <v>#N/A</v>
      </c>
      <c r="D175" s="2" t="e">
        <f t="shared" si="47"/>
        <v>#N/A</v>
      </c>
      <c r="E175" s="45" t="e">
        <f t="shared" si="48"/>
        <v>#N/A</v>
      </c>
      <c r="F175" s="44" t="e">
        <f t="shared" si="49"/>
        <v>#N/A</v>
      </c>
      <c r="G175" s="32" t="e">
        <f t="shared" si="50"/>
        <v>#N/A</v>
      </c>
      <c r="H175" s="46" t="e">
        <f t="shared" si="51"/>
        <v>#N/A</v>
      </c>
      <c r="I175" s="2" t="e">
        <f t="shared" si="52"/>
        <v>#N/A</v>
      </c>
      <c r="J175" s="47" t="e">
        <f t="shared" si="53"/>
        <v>#N/A</v>
      </c>
      <c r="K175" s="45" t="e">
        <f>MAX(J$3:$J174)</f>
        <v>#N/A</v>
      </c>
      <c r="L175" s="49" t="e">
        <f t="shared" si="54"/>
        <v>#N/A</v>
      </c>
      <c r="M175" s="45" t="e">
        <f t="shared" si="55"/>
        <v>#N/A</v>
      </c>
      <c r="N175" s="45" t="e">
        <f t="shared" si="56"/>
        <v>#N/A</v>
      </c>
      <c r="O175" s="48" t="e">
        <f t="shared" si="57"/>
        <v>#N/A</v>
      </c>
      <c r="P175" s="50" t="e">
        <f>VLOOKUP(A175,Analysis!$X:$Y,2,FALSE)</f>
        <v>#N/A</v>
      </c>
      <c r="Q175" s="51" t="e">
        <f t="shared" si="58"/>
        <v>#N/A</v>
      </c>
      <c r="R175" s="12" t="e">
        <f t="shared" si="59"/>
        <v>#N/A</v>
      </c>
    </row>
    <row r="176" spans="1:18" x14ac:dyDescent="0.25">
      <c r="A176" s="8">
        <f>Analysis!B206</f>
        <v>0</v>
      </c>
      <c r="B176" s="44" t="e">
        <f t="shared" si="45"/>
        <v>#N/A</v>
      </c>
      <c r="C176" s="12" t="e">
        <f t="shared" si="46"/>
        <v>#N/A</v>
      </c>
      <c r="D176" s="2" t="e">
        <f t="shared" si="47"/>
        <v>#N/A</v>
      </c>
      <c r="E176" s="45" t="e">
        <f t="shared" si="48"/>
        <v>#N/A</v>
      </c>
      <c r="F176" s="44" t="e">
        <f t="shared" si="49"/>
        <v>#N/A</v>
      </c>
      <c r="G176" s="32" t="e">
        <f t="shared" si="50"/>
        <v>#N/A</v>
      </c>
      <c r="H176" s="46" t="e">
        <f t="shared" si="51"/>
        <v>#N/A</v>
      </c>
      <c r="I176" s="2" t="e">
        <f t="shared" si="52"/>
        <v>#N/A</v>
      </c>
      <c r="J176" s="47" t="e">
        <f t="shared" si="53"/>
        <v>#N/A</v>
      </c>
      <c r="K176" s="45" t="e">
        <f>MAX(J$3:$J175)</f>
        <v>#N/A</v>
      </c>
      <c r="L176" s="49" t="e">
        <f t="shared" si="54"/>
        <v>#N/A</v>
      </c>
      <c r="M176" s="45" t="e">
        <f t="shared" si="55"/>
        <v>#N/A</v>
      </c>
      <c r="N176" s="45" t="e">
        <f t="shared" si="56"/>
        <v>#N/A</v>
      </c>
      <c r="O176" s="48" t="e">
        <f t="shared" si="57"/>
        <v>#N/A</v>
      </c>
      <c r="P176" s="50" t="e">
        <f>VLOOKUP(A176,Analysis!$X:$Y,2,FALSE)</f>
        <v>#N/A</v>
      </c>
      <c r="Q176" s="51" t="e">
        <f t="shared" si="58"/>
        <v>#N/A</v>
      </c>
      <c r="R176" s="12" t="e">
        <f t="shared" si="59"/>
        <v>#N/A</v>
      </c>
    </row>
    <row r="177" spans="1:18" x14ac:dyDescent="0.25">
      <c r="A177" s="8">
        <f>Analysis!B207</f>
        <v>0</v>
      </c>
      <c r="B177" s="44" t="e">
        <f t="shared" si="45"/>
        <v>#N/A</v>
      </c>
      <c r="C177" s="12" t="e">
        <f t="shared" si="46"/>
        <v>#N/A</v>
      </c>
      <c r="D177" s="2" t="e">
        <f t="shared" si="47"/>
        <v>#N/A</v>
      </c>
      <c r="E177" s="45" t="e">
        <f t="shared" si="48"/>
        <v>#N/A</v>
      </c>
      <c r="F177" s="44" t="e">
        <f t="shared" si="49"/>
        <v>#N/A</v>
      </c>
      <c r="G177" s="32" t="e">
        <f t="shared" si="50"/>
        <v>#N/A</v>
      </c>
      <c r="H177" s="46" t="e">
        <f t="shared" si="51"/>
        <v>#N/A</v>
      </c>
      <c r="I177" s="2" t="e">
        <f t="shared" si="52"/>
        <v>#N/A</v>
      </c>
      <c r="J177" s="47" t="e">
        <f t="shared" si="53"/>
        <v>#N/A</v>
      </c>
      <c r="K177" s="45" t="e">
        <f>MAX(J$3:$J176)</f>
        <v>#N/A</v>
      </c>
      <c r="L177" s="49" t="e">
        <f t="shared" si="54"/>
        <v>#N/A</v>
      </c>
      <c r="M177" s="45" t="e">
        <f t="shared" si="55"/>
        <v>#N/A</v>
      </c>
      <c r="N177" s="45" t="e">
        <f t="shared" si="56"/>
        <v>#N/A</v>
      </c>
      <c r="O177" s="48" t="e">
        <f t="shared" si="57"/>
        <v>#N/A</v>
      </c>
      <c r="P177" s="50" t="e">
        <f>VLOOKUP(A177,Analysis!$X:$Y,2,FALSE)</f>
        <v>#N/A</v>
      </c>
      <c r="Q177" s="51" t="e">
        <f t="shared" si="58"/>
        <v>#N/A</v>
      </c>
      <c r="R177" s="12" t="e">
        <f t="shared" si="59"/>
        <v>#N/A</v>
      </c>
    </row>
    <row r="178" spans="1:18" x14ac:dyDescent="0.25">
      <c r="A178" s="8">
        <f>Analysis!B208</f>
        <v>0</v>
      </c>
      <c r="B178" s="44" t="e">
        <f t="shared" si="45"/>
        <v>#N/A</v>
      </c>
      <c r="C178" s="12" t="e">
        <f t="shared" si="46"/>
        <v>#N/A</v>
      </c>
      <c r="D178" s="2" t="e">
        <f t="shared" si="47"/>
        <v>#N/A</v>
      </c>
      <c r="E178" s="45" t="e">
        <f t="shared" si="48"/>
        <v>#N/A</v>
      </c>
      <c r="F178" s="44" t="e">
        <f t="shared" si="49"/>
        <v>#N/A</v>
      </c>
      <c r="G178" s="32" t="e">
        <f t="shared" si="50"/>
        <v>#N/A</v>
      </c>
      <c r="H178" s="46" t="e">
        <f t="shared" si="51"/>
        <v>#N/A</v>
      </c>
      <c r="I178" s="2" t="e">
        <f t="shared" si="52"/>
        <v>#N/A</v>
      </c>
      <c r="J178" s="47" t="e">
        <f t="shared" si="53"/>
        <v>#N/A</v>
      </c>
      <c r="K178" s="45" t="e">
        <f>MAX(J$3:$J177)</f>
        <v>#N/A</v>
      </c>
      <c r="L178" s="49" t="e">
        <f t="shared" si="54"/>
        <v>#N/A</v>
      </c>
      <c r="M178" s="45" t="e">
        <f t="shared" si="55"/>
        <v>#N/A</v>
      </c>
      <c r="N178" s="45" t="e">
        <f t="shared" si="56"/>
        <v>#N/A</v>
      </c>
      <c r="O178" s="48" t="e">
        <f t="shared" si="57"/>
        <v>#N/A</v>
      </c>
      <c r="P178" s="50" t="e">
        <f>VLOOKUP(A178,Analysis!$X:$Y,2,FALSE)</f>
        <v>#N/A</v>
      </c>
      <c r="Q178" s="51" t="e">
        <f t="shared" si="58"/>
        <v>#N/A</v>
      </c>
      <c r="R178" s="12" t="e">
        <f t="shared" si="59"/>
        <v>#N/A</v>
      </c>
    </row>
    <row r="179" spans="1:18" x14ac:dyDescent="0.25">
      <c r="A179" s="8">
        <f>Analysis!B209</f>
        <v>0</v>
      </c>
      <c r="B179" s="44" t="e">
        <f t="shared" si="45"/>
        <v>#N/A</v>
      </c>
      <c r="C179" s="12" t="e">
        <f t="shared" si="46"/>
        <v>#N/A</v>
      </c>
      <c r="D179" s="2" t="e">
        <f t="shared" si="47"/>
        <v>#N/A</v>
      </c>
      <c r="E179" s="45" t="e">
        <f t="shared" si="48"/>
        <v>#N/A</v>
      </c>
      <c r="F179" s="44" t="e">
        <f t="shared" si="49"/>
        <v>#N/A</v>
      </c>
      <c r="G179" s="32" t="e">
        <f t="shared" si="50"/>
        <v>#N/A</v>
      </c>
      <c r="H179" s="46" t="e">
        <f t="shared" si="51"/>
        <v>#N/A</v>
      </c>
      <c r="I179" s="2" t="e">
        <f t="shared" si="52"/>
        <v>#N/A</v>
      </c>
      <c r="J179" s="47" t="e">
        <f t="shared" si="53"/>
        <v>#N/A</v>
      </c>
      <c r="K179" s="45" t="e">
        <f>MAX(J$3:$J178)</f>
        <v>#N/A</v>
      </c>
      <c r="L179" s="49" t="e">
        <f t="shared" si="54"/>
        <v>#N/A</v>
      </c>
      <c r="M179" s="45" t="e">
        <f t="shared" si="55"/>
        <v>#N/A</v>
      </c>
      <c r="N179" s="45" t="e">
        <f t="shared" si="56"/>
        <v>#N/A</v>
      </c>
      <c r="O179" s="48" t="e">
        <f t="shared" si="57"/>
        <v>#N/A</v>
      </c>
      <c r="P179" s="50" t="e">
        <f>VLOOKUP(A179,Analysis!$X:$Y,2,FALSE)</f>
        <v>#N/A</v>
      </c>
      <c r="Q179" s="51" t="e">
        <f t="shared" si="58"/>
        <v>#N/A</v>
      </c>
      <c r="R179" s="12" t="e">
        <f t="shared" si="59"/>
        <v>#N/A</v>
      </c>
    </row>
    <row r="180" spans="1:18" x14ac:dyDescent="0.25">
      <c r="A180" s="8">
        <f>Analysis!B210</f>
        <v>0</v>
      </c>
      <c r="B180" s="44" t="e">
        <f t="shared" si="45"/>
        <v>#N/A</v>
      </c>
      <c r="C180" s="12" t="e">
        <f t="shared" si="46"/>
        <v>#N/A</v>
      </c>
      <c r="D180" s="2" t="e">
        <f t="shared" si="47"/>
        <v>#N/A</v>
      </c>
      <c r="E180" s="45" t="e">
        <f t="shared" si="48"/>
        <v>#N/A</v>
      </c>
      <c r="F180" s="44" t="e">
        <f t="shared" si="49"/>
        <v>#N/A</v>
      </c>
      <c r="G180" s="32" t="e">
        <f t="shared" si="50"/>
        <v>#N/A</v>
      </c>
      <c r="H180" s="46" t="e">
        <f t="shared" si="51"/>
        <v>#N/A</v>
      </c>
      <c r="I180" s="2" t="e">
        <f t="shared" si="52"/>
        <v>#N/A</v>
      </c>
      <c r="J180" s="47" t="e">
        <f t="shared" si="53"/>
        <v>#N/A</v>
      </c>
      <c r="K180" s="45" t="e">
        <f>MAX(J$3:$J179)</f>
        <v>#N/A</v>
      </c>
      <c r="L180" s="49" t="e">
        <f t="shared" si="54"/>
        <v>#N/A</v>
      </c>
      <c r="M180" s="45" t="e">
        <f t="shared" si="55"/>
        <v>#N/A</v>
      </c>
      <c r="N180" s="45" t="e">
        <f t="shared" si="56"/>
        <v>#N/A</v>
      </c>
      <c r="O180" s="48" t="e">
        <f t="shared" si="57"/>
        <v>#N/A</v>
      </c>
      <c r="P180" s="50" t="e">
        <f>VLOOKUP(A180,Analysis!$X:$Y,2,FALSE)</f>
        <v>#N/A</v>
      </c>
      <c r="Q180" s="51" t="e">
        <f t="shared" si="58"/>
        <v>#N/A</v>
      </c>
      <c r="R180" s="12" t="e">
        <f t="shared" si="59"/>
        <v>#N/A</v>
      </c>
    </row>
    <row r="181" spans="1:18" x14ac:dyDescent="0.25">
      <c r="A181" s="8">
        <f>Analysis!B211</f>
        <v>0</v>
      </c>
      <c r="B181" s="44" t="e">
        <f t="shared" si="45"/>
        <v>#N/A</v>
      </c>
      <c r="C181" s="12" t="e">
        <f t="shared" si="46"/>
        <v>#N/A</v>
      </c>
      <c r="D181" s="2" t="e">
        <f t="shared" si="47"/>
        <v>#N/A</v>
      </c>
      <c r="E181" s="45" t="e">
        <f t="shared" si="48"/>
        <v>#N/A</v>
      </c>
      <c r="F181" s="44" t="e">
        <f t="shared" si="49"/>
        <v>#N/A</v>
      </c>
      <c r="G181" s="32" t="e">
        <f t="shared" si="50"/>
        <v>#N/A</v>
      </c>
      <c r="H181" s="46" t="e">
        <f t="shared" si="51"/>
        <v>#N/A</v>
      </c>
      <c r="I181" s="2" t="e">
        <f t="shared" si="52"/>
        <v>#N/A</v>
      </c>
      <c r="J181" s="47" t="e">
        <f t="shared" si="53"/>
        <v>#N/A</v>
      </c>
      <c r="K181" s="45" t="e">
        <f>MAX(J$3:$J180)</f>
        <v>#N/A</v>
      </c>
      <c r="L181" s="49" t="e">
        <f t="shared" si="54"/>
        <v>#N/A</v>
      </c>
      <c r="M181" s="45" t="e">
        <f t="shared" si="55"/>
        <v>#N/A</v>
      </c>
      <c r="N181" s="45" t="e">
        <f t="shared" si="56"/>
        <v>#N/A</v>
      </c>
      <c r="O181" s="48" t="e">
        <f t="shared" si="57"/>
        <v>#N/A</v>
      </c>
      <c r="P181" s="50" t="e">
        <f>VLOOKUP(A181,Analysis!$X:$Y,2,FALSE)</f>
        <v>#N/A</v>
      </c>
      <c r="Q181" s="51" t="e">
        <f t="shared" si="58"/>
        <v>#N/A</v>
      </c>
      <c r="R181" s="12" t="e">
        <f t="shared" si="59"/>
        <v>#N/A</v>
      </c>
    </row>
    <row r="182" spans="1:18" x14ac:dyDescent="0.25">
      <c r="A182" s="8">
        <f>Analysis!B212</f>
        <v>0</v>
      </c>
      <c r="B182" s="44" t="e">
        <f t="shared" si="45"/>
        <v>#N/A</v>
      </c>
      <c r="C182" s="12" t="e">
        <f t="shared" si="46"/>
        <v>#N/A</v>
      </c>
      <c r="D182" s="2" t="e">
        <f t="shared" si="47"/>
        <v>#N/A</v>
      </c>
      <c r="E182" s="45" t="e">
        <f t="shared" si="48"/>
        <v>#N/A</v>
      </c>
      <c r="F182" s="44" t="e">
        <f t="shared" si="49"/>
        <v>#N/A</v>
      </c>
      <c r="G182" s="32" t="e">
        <f t="shared" si="50"/>
        <v>#N/A</v>
      </c>
      <c r="H182" s="46" t="e">
        <f t="shared" si="51"/>
        <v>#N/A</v>
      </c>
      <c r="I182" s="2" t="e">
        <f t="shared" si="52"/>
        <v>#N/A</v>
      </c>
      <c r="J182" s="47" t="e">
        <f t="shared" si="53"/>
        <v>#N/A</v>
      </c>
      <c r="K182" s="45" t="e">
        <f>MAX(J$3:$J181)</f>
        <v>#N/A</v>
      </c>
      <c r="L182" s="49" t="e">
        <f t="shared" si="54"/>
        <v>#N/A</v>
      </c>
      <c r="M182" s="45" t="e">
        <f t="shared" si="55"/>
        <v>#N/A</v>
      </c>
      <c r="N182" s="45" t="e">
        <f t="shared" si="56"/>
        <v>#N/A</v>
      </c>
      <c r="O182" s="48" t="e">
        <f t="shared" si="57"/>
        <v>#N/A</v>
      </c>
      <c r="P182" s="50" t="e">
        <f>VLOOKUP(A182,Analysis!$X:$Y,2,FALSE)</f>
        <v>#N/A</v>
      </c>
      <c r="Q182" s="51" t="e">
        <f t="shared" si="58"/>
        <v>#N/A</v>
      </c>
      <c r="R182" s="12" t="e">
        <f t="shared" si="59"/>
        <v>#N/A</v>
      </c>
    </row>
    <row r="183" spans="1:18" x14ac:dyDescent="0.25">
      <c r="A183" s="8">
        <f>Analysis!B213</f>
        <v>0</v>
      </c>
      <c r="B183" s="44" t="e">
        <f t="shared" si="45"/>
        <v>#N/A</v>
      </c>
      <c r="C183" s="12" t="e">
        <f t="shared" si="46"/>
        <v>#N/A</v>
      </c>
      <c r="D183" s="2" t="e">
        <f t="shared" si="47"/>
        <v>#N/A</v>
      </c>
      <c r="E183" s="45" t="e">
        <f t="shared" si="48"/>
        <v>#N/A</v>
      </c>
      <c r="F183" s="44" t="e">
        <f t="shared" si="49"/>
        <v>#N/A</v>
      </c>
      <c r="G183" s="32" t="e">
        <f t="shared" si="50"/>
        <v>#N/A</v>
      </c>
      <c r="H183" s="46" t="e">
        <f t="shared" si="51"/>
        <v>#N/A</v>
      </c>
      <c r="I183" s="2" t="e">
        <f t="shared" si="52"/>
        <v>#N/A</v>
      </c>
      <c r="J183" s="47" t="e">
        <f t="shared" si="53"/>
        <v>#N/A</v>
      </c>
      <c r="K183" s="45" t="e">
        <f>MAX(J$3:$J182)</f>
        <v>#N/A</v>
      </c>
      <c r="L183" s="49" t="e">
        <f t="shared" si="54"/>
        <v>#N/A</v>
      </c>
      <c r="M183" s="45" t="e">
        <f t="shared" si="55"/>
        <v>#N/A</v>
      </c>
      <c r="N183" s="45" t="e">
        <f t="shared" si="56"/>
        <v>#N/A</v>
      </c>
      <c r="O183" s="48" t="e">
        <f t="shared" si="57"/>
        <v>#N/A</v>
      </c>
      <c r="P183" s="50" t="e">
        <f>VLOOKUP(A183,Analysis!$X:$Y,2,FALSE)</f>
        <v>#N/A</v>
      </c>
      <c r="Q183" s="51" t="e">
        <f t="shared" si="58"/>
        <v>#N/A</v>
      </c>
      <c r="R183" s="12" t="e">
        <f t="shared" si="59"/>
        <v>#N/A</v>
      </c>
    </row>
    <row r="184" spans="1:18" x14ac:dyDescent="0.25">
      <c r="A184" s="8">
        <f>Analysis!B214</f>
        <v>0</v>
      </c>
      <c r="B184" s="44" t="e">
        <f t="shared" si="45"/>
        <v>#N/A</v>
      </c>
      <c r="C184" s="12" t="e">
        <f t="shared" si="46"/>
        <v>#N/A</v>
      </c>
      <c r="D184" s="2" t="e">
        <f t="shared" si="47"/>
        <v>#N/A</v>
      </c>
      <c r="E184" s="45" t="e">
        <f t="shared" si="48"/>
        <v>#N/A</v>
      </c>
      <c r="F184" s="44" t="e">
        <f t="shared" si="49"/>
        <v>#N/A</v>
      </c>
      <c r="G184" s="32" t="e">
        <f t="shared" si="50"/>
        <v>#N/A</v>
      </c>
      <c r="H184" s="46" t="e">
        <f t="shared" si="51"/>
        <v>#N/A</v>
      </c>
      <c r="I184" s="2" t="e">
        <f t="shared" si="52"/>
        <v>#N/A</v>
      </c>
      <c r="J184" s="47" t="e">
        <f t="shared" si="53"/>
        <v>#N/A</v>
      </c>
      <c r="K184" s="45" t="e">
        <f>MAX(J$3:$J183)</f>
        <v>#N/A</v>
      </c>
      <c r="L184" s="49" t="e">
        <f t="shared" si="54"/>
        <v>#N/A</v>
      </c>
      <c r="M184" s="45" t="e">
        <f t="shared" si="55"/>
        <v>#N/A</v>
      </c>
      <c r="N184" s="45" t="e">
        <f t="shared" si="56"/>
        <v>#N/A</v>
      </c>
      <c r="O184" s="48" t="e">
        <f t="shared" si="57"/>
        <v>#N/A</v>
      </c>
      <c r="P184" s="50" t="e">
        <f>VLOOKUP(A184,Analysis!$X:$Y,2,FALSE)</f>
        <v>#N/A</v>
      </c>
      <c r="Q184" s="51" t="e">
        <f t="shared" si="58"/>
        <v>#N/A</v>
      </c>
      <c r="R184" s="12" t="e">
        <f t="shared" si="59"/>
        <v>#N/A</v>
      </c>
    </row>
    <row r="185" spans="1:18" x14ac:dyDescent="0.25">
      <c r="A185" s="8">
        <f>Analysis!B215</f>
        <v>0</v>
      </c>
      <c r="B185" s="44" t="e">
        <f t="shared" si="45"/>
        <v>#N/A</v>
      </c>
      <c r="C185" s="12" t="e">
        <f t="shared" si="46"/>
        <v>#N/A</v>
      </c>
      <c r="D185" s="2" t="e">
        <f t="shared" si="47"/>
        <v>#N/A</v>
      </c>
      <c r="E185" s="45" t="e">
        <f t="shared" si="48"/>
        <v>#N/A</v>
      </c>
      <c r="F185" s="44" t="e">
        <f t="shared" si="49"/>
        <v>#N/A</v>
      </c>
      <c r="G185" s="32" t="e">
        <f t="shared" si="50"/>
        <v>#N/A</v>
      </c>
      <c r="H185" s="46" t="e">
        <f t="shared" si="51"/>
        <v>#N/A</v>
      </c>
      <c r="I185" s="2" t="e">
        <f t="shared" si="52"/>
        <v>#N/A</v>
      </c>
      <c r="J185" s="47" t="e">
        <f t="shared" si="53"/>
        <v>#N/A</v>
      </c>
      <c r="K185" s="45" t="e">
        <f>MAX(J$3:$J184)</f>
        <v>#N/A</v>
      </c>
      <c r="L185" s="49" t="e">
        <f t="shared" si="54"/>
        <v>#N/A</v>
      </c>
      <c r="M185" s="45" t="e">
        <f t="shared" si="55"/>
        <v>#N/A</v>
      </c>
      <c r="N185" s="45" t="e">
        <f t="shared" si="56"/>
        <v>#N/A</v>
      </c>
      <c r="O185" s="48" t="e">
        <f t="shared" si="57"/>
        <v>#N/A</v>
      </c>
      <c r="P185" s="50" t="e">
        <f>VLOOKUP(A185,Analysis!$X:$Y,2,FALSE)</f>
        <v>#N/A</v>
      </c>
      <c r="Q185" s="51" t="e">
        <f t="shared" si="58"/>
        <v>#N/A</v>
      </c>
      <c r="R185" s="12" t="e">
        <f t="shared" si="59"/>
        <v>#N/A</v>
      </c>
    </row>
    <row r="186" spans="1:18" x14ac:dyDescent="0.25">
      <c r="A186" s="8">
        <f>Analysis!B216</f>
        <v>0</v>
      </c>
      <c r="B186" s="44" t="e">
        <f t="shared" si="45"/>
        <v>#N/A</v>
      </c>
      <c r="C186" s="12" t="e">
        <f t="shared" si="46"/>
        <v>#N/A</v>
      </c>
      <c r="D186" s="2" t="e">
        <f t="shared" si="47"/>
        <v>#N/A</v>
      </c>
      <c r="E186" s="45" t="e">
        <f t="shared" si="48"/>
        <v>#N/A</v>
      </c>
      <c r="F186" s="44" t="e">
        <f t="shared" si="49"/>
        <v>#N/A</v>
      </c>
      <c r="G186" s="32" t="e">
        <f t="shared" si="50"/>
        <v>#N/A</v>
      </c>
      <c r="H186" s="46" t="e">
        <f t="shared" si="51"/>
        <v>#N/A</v>
      </c>
      <c r="I186" s="2" t="e">
        <f t="shared" si="52"/>
        <v>#N/A</v>
      </c>
      <c r="J186" s="47" t="e">
        <f t="shared" si="53"/>
        <v>#N/A</v>
      </c>
      <c r="K186" s="45" t="e">
        <f>MAX(J$3:$J185)</f>
        <v>#N/A</v>
      </c>
      <c r="L186" s="49" t="e">
        <f t="shared" si="54"/>
        <v>#N/A</v>
      </c>
      <c r="M186" s="45" t="e">
        <f t="shared" si="55"/>
        <v>#N/A</v>
      </c>
      <c r="N186" s="45" t="e">
        <f t="shared" si="56"/>
        <v>#N/A</v>
      </c>
      <c r="O186" s="48" t="e">
        <f t="shared" si="57"/>
        <v>#N/A</v>
      </c>
      <c r="P186" s="50" t="e">
        <f>VLOOKUP(A186,Analysis!$X:$Y,2,FALSE)</f>
        <v>#N/A</v>
      </c>
      <c r="Q186" s="51" t="e">
        <f t="shared" si="58"/>
        <v>#N/A</v>
      </c>
      <c r="R186" s="12" t="e">
        <f t="shared" si="59"/>
        <v>#N/A</v>
      </c>
    </row>
    <row r="187" spans="1:18" x14ac:dyDescent="0.25">
      <c r="A187" s="8">
        <f>Analysis!B217</f>
        <v>0</v>
      </c>
      <c r="B187" s="44" t="e">
        <f t="shared" si="45"/>
        <v>#N/A</v>
      </c>
      <c r="C187" s="12" t="e">
        <f t="shared" si="46"/>
        <v>#N/A</v>
      </c>
      <c r="D187" s="2" t="e">
        <f t="shared" si="47"/>
        <v>#N/A</v>
      </c>
      <c r="E187" s="45" t="e">
        <f t="shared" si="48"/>
        <v>#N/A</v>
      </c>
      <c r="F187" s="44" t="e">
        <f t="shared" si="49"/>
        <v>#N/A</v>
      </c>
      <c r="G187" s="32" t="e">
        <f t="shared" si="50"/>
        <v>#N/A</v>
      </c>
      <c r="H187" s="46" t="e">
        <f t="shared" si="51"/>
        <v>#N/A</v>
      </c>
      <c r="I187" s="2" t="e">
        <f t="shared" si="52"/>
        <v>#N/A</v>
      </c>
      <c r="J187" s="47" t="e">
        <f t="shared" si="53"/>
        <v>#N/A</v>
      </c>
      <c r="K187" s="45" t="e">
        <f>MAX(J$3:$J186)</f>
        <v>#N/A</v>
      </c>
      <c r="L187" s="49" t="e">
        <f t="shared" si="54"/>
        <v>#N/A</v>
      </c>
      <c r="M187" s="45" t="e">
        <f t="shared" si="55"/>
        <v>#N/A</v>
      </c>
      <c r="N187" s="45" t="e">
        <f t="shared" si="56"/>
        <v>#N/A</v>
      </c>
      <c r="O187" s="48" t="e">
        <f t="shared" si="57"/>
        <v>#N/A</v>
      </c>
      <c r="P187" s="50" t="e">
        <f>VLOOKUP(A187,Analysis!$X:$Y,2,FALSE)</f>
        <v>#N/A</v>
      </c>
      <c r="Q187" s="51" t="e">
        <f t="shared" si="58"/>
        <v>#N/A</v>
      </c>
      <c r="R187" s="12" t="e">
        <f t="shared" si="59"/>
        <v>#N/A</v>
      </c>
    </row>
    <row r="188" spans="1:18" x14ac:dyDescent="0.25">
      <c r="A188" s="8">
        <f>Analysis!B218</f>
        <v>0</v>
      </c>
      <c r="B188" s="44" t="e">
        <f t="shared" si="45"/>
        <v>#N/A</v>
      </c>
      <c r="C188" s="12" t="e">
        <f t="shared" si="46"/>
        <v>#N/A</v>
      </c>
      <c r="D188" s="2" t="e">
        <f t="shared" si="47"/>
        <v>#N/A</v>
      </c>
      <c r="E188" s="45" t="e">
        <f t="shared" si="48"/>
        <v>#N/A</v>
      </c>
      <c r="F188" s="44" t="e">
        <f t="shared" si="49"/>
        <v>#N/A</v>
      </c>
      <c r="G188" s="32" t="e">
        <f t="shared" si="50"/>
        <v>#N/A</v>
      </c>
      <c r="H188" s="46" t="e">
        <f t="shared" si="51"/>
        <v>#N/A</v>
      </c>
      <c r="I188" s="2" t="e">
        <f t="shared" si="52"/>
        <v>#N/A</v>
      </c>
      <c r="J188" s="47" t="e">
        <f t="shared" si="53"/>
        <v>#N/A</v>
      </c>
      <c r="K188" s="45" t="e">
        <f>MAX(J$3:$J187)</f>
        <v>#N/A</v>
      </c>
      <c r="L188" s="49" t="e">
        <f t="shared" si="54"/>
        <v>#N/A</v>
      </c>
      <c r="M188" s="45" t="e">
        <f t="shared" si="55"/>
        <v>#N/A</v>
      </c>
      <c r="N188" s="45" t="e">
        <f t="shared" si="56"/>
        <v>#N/A</v>
      </c>
      <c r="O188" s="48" t="e">
        <f t="shared" si="57"/>
        <v>#N/A</v>
      </c>
      <c r="P188" s="50" t="e">
        <f>VLOOKUP(A188,Analysis!$X:$Y,2,FALSE)</f>
        <v>#N/A</v>
      </c>
      <c r="Q188" s="51" t="e">
        <f t="shared" si="58"/>
        <v>#N/A</v>
      </c>
      <c r="R188" s="12" t="e">
        <f t="shared" si="59"/>
        <v>#N/A</v>
      </c>
    </row>
    <row r="189" spans="1:18" x14ac:dyDescent="0.25">
      <c r="A189" s="8">
        <f>Analysis!B219</f>
        <v>0</v>
      </c>
      <c r="B189" s="44" t="e">
        <f t="shared" si="45"/>
        <v>#N/A</v>
      </c>
      <c r="C189" s="12" t="e">
        <f t="shared" si="46"/>
        <v>#N/A</v>
      </c>
      <c r="D189" s="2" t="e">
        <f t="shared" si="47"/>
        <v>#N/A</v>
      </c>
      <c r="E189" s="45" t="e">
        <f t="shared" si="48"/>
        <v>#N/A</v>
      </c>
      <c r="F189" s="44" t="e">
        <f t="shared" si="49"/>
        <v>#N/A</v>
      </c>
      <c r="G189" s="32" t="e">
        <f t="shared" si="50"/>
        <v>#N/A</v>
      </c>
      <c r="H189" s="46" t="e">
        <f t="shared" si="51"/>
        <v>#N/A</v>
      </c>
      <c r="I189" s="2" t="e">
        <f t="shared" si="52"/>
        <v>#N/A</v>
      </c>
      <c r="J189" s="47" t="e">
        <f t="shared" si="53"/>
        <v>#N/A</v>
      </c>
      <c r="K189" s="45" t="e">
        <f>MAX(J$3:$J188)</f>
        <v>#N/A</v>
      </c>
      <c r="L189" s="49" t="e">
        <f t="shared" si="54"/>
        <v>#N/A</v>
      </c>
      <c r="M189" s="45" t="e">
        <f t="shared" si="55"/>
        <v>#N/A</v>
      </c>
      <c r="N189" s="45" t="e">
        <f t="shared" si="56"/>
        <v>#N/A</v>
      </c>
      <c r="O189" s="48" t="e">
        <f t="shared" si="57"/>
        <v>#N/A</v>
      </c>
      <c r="P189" s="50" t="e">
        <f>VLOOKUP(A189,Analysis!$X:$Y,2,FALSE)</f>
        <v>#N/A</v>
      </c>
      <c r="Q189" s="51" t="e">
        <f t="shared" si="58"/>
        <v>#N/A</v>
      </c>
      <c r="R189" s="12" t="e">
        <f t="shared" si="59"/>
        <v>#N/A</v>
      </c>
    </row>
    <row r="190" spans="1:18" x14ac:dyDescent="0.25">
      <c r="A190" s="8">
        <f>Analysis!B220</f>
        <v>0</v>
      </c>
      <c r="B190" s="44" t="e">
        <f t="shared" si="45"/>
        <v>#N/A</v>
      </c>
      <c r="C190" s="12" t="e">
        <f t="shared" si="46"/>
        <v>#N/A</v>
      </c>
      <c r="D190" s="2" t="e">
        <f t="shared" si="47"/>
        <v>#N/A</v>
      </c>
      <c r="E190" s="45" t="e">
        <f t="shared" si="48"/>
        <v>#N/A</v>
      </c>
      <c r="F190" s="44" t="e">
        <f t="shared" si="49"/>
        <v>#N/A</v>
      </c>
      <c r="G190" s="32" t="e">
        <f t="shared" si="50"/>
        <v>#N/A</v>
      </c>
      <c r="H190" s="46" t="e">
        <f t="shared" si="51"/>
        <v>#N/A</v>
      </c>
      <c r="I190" s="2" t="e">
        <f t="shared" si="52"/>
        <v>#N/A</v>
      </c>
      <c r="J190" s="47" t="e">
        <f t="shared" si="53"/>
        <v>#N/A</v>
      </c>
      <c r="K190" s="45" t="e">
        <f>MAX(J$3:$J189)</f>
        <v>#N/A</v>
      </c>
      <c r="L190" s="49" t="e">
        <f t="shared" si="54"/>
        <v>#N/A</v>
      </c>
      <c r="M190" s="45" t="e">
        <f t="shared" si="55"/>
        <v>#N/A</v>
      </c>
      <c r="N190" s="45" t="e">
        <f t="shared" si="56"/>
        <v>#N/A</v>
      </c>
      <c r="O190" s="48" t="e">
        <f t="shared" si="57"/>
        <v>#N/A</v>
      </c>
      <c r="P190" s="50" t="e">
        <f>VLOOKUP(A190,Analysis!$X:$Y,2,FALSE)</f>
        <v>#N/A</v>
      </c>
      <c r="Q190" s="51" t="e">
        <f t="shared" si="58"/>
        <v>#N/A</v>
      </c>
      <c r="R190" s="12" t="e">
        <f t="shared" si="59"/>
        <v>#N/A</v>
      </c>
    </row>
    <row r="191" spans="1:18" x14ac:dyDescent="0.25">
      <c r="A191" s="8">
        <f>Analysis!B221</f>
        <v>0</v>
      </c>
      <c r="B191" s="44" t="e">
        <f t="shared" si="45"/>
        <v>#N/A</v>
      </c>
      <c r="C191" s="12" t="e">
        <f t="shared" si="46"/>
        <v>#N/A</v>
      </c>
      <c r="D191" s="2" t="e">
        <f t="shared" si="47"/>
        <v>#N/A</v>
      </c>
      <c r="E191" s="45" t="e">
        <f t="shared" si="48"/>
        <v>#N/A</v>
      </c>
      <c r="F191" s="44" t="e">
        <f t="shared" si="49"/>
        <v>#N/A</v>
      </c>
      <c r="G191" s="32" t="e">
        <f t="shared" si="50"/>
        <v>#N/A</v>
      </c>
      <c r="H191" s="46" t="e">
        <f t="shared" si="51"/>
        <v>#N/A</v>
      </c>
      <c r="I191" s="2" t="e">
        <f t="shared" si="52"/>
        <v>#N/A</v>
      </c>
      <c r="J191" s="47" t="e">
        <f t="shared" si="53"/>
        <v>#N/A</v>
      </c>
      <c r="K191" s="45" t="e">
        <f>MAX(J$3:$J190)</f>
        <v>#N/A</v>
      </c>
      <c r="L191" s="49" t="e">
        <f t="shared" si="54"/>
        <v>#N/A</v>
      </c>
      <c r="M191" s="45" t="e">
        <f t="shared" si="55"/>
        <v>#N/A</v>
      </c>
      <c r="N191" s="45" t="e">
        <f t="shared" si="56"/>
        <v>#N/A</v>
      </c>
      <c r="O191" s="48" t="e">
        <f t="shared" si="57"/>
        <v>#N/A</v>
      </c>
      <c r="P191" s="50" t="e">
        <f>VLOOKUP(A191,Analysis!$X:$Y,2,FALSE)</f>
        <v>#N/A</v>
      </c>
      <c r="Q191" s="51" t="e">
        <f t="shared" si="58"/>
        <v>#N/A</v>
      </c>
      <c r="R191" s="12" t="e">
        <f t="shared" si="59"/>
        <v>#N/A</v>
      </c>
    </row>
    <row r="192" spans="1:18" x14ac:dyDescent="0.25">
      <c r="A192" s="8">
        <f>Analysis!B222</f>
        <v>0</v>
      </c>
      <c r="B192" s="44" t="e">
        <f t="shared" si="45"/>
        <v>#N/A</v>
      </c>
      <c r="C192" s="12" t="e">
        <f t="shared" si="46"/>
        <v>#N/A</v>
      </c>
      <c r="D192" s="2" t="e">
        <f t="shared" si="47"/>
        <v>#N/A</v>
      </c>
      <c r="E192" s="45" t="e">
        <f t="shared" si="48"/>
        <v>#N/A</v>
      </c>
      <c r="F192" s="44" t="e">
        <f t="shared" si="49"/>
        <v>#N/A</v>
      </c>
      <c r="G192" s="32" t="e">
        <f t="shared" si="50"/>
        <v>#N/A</v>
      </c>
      <c r="H192" s="46" t="e">
        <f t="shared" si="51"/>
        <v>#N/A</v>
      </c>
      <c r="I192" s="2" t="e">
        <f t="shared" si="52"/>
        <v>#N/A</v>
      </c>
      <c r="J192" s="47" t="e">
        <f t="shared" si="53"/>
        <v>#N/A</v>
      </c>
      <c r="K192" s="45" t="e">
        <f>MAX(J$3:$J191)</f>
        <v>#N/A</v>
      </c>
      <c r="L192" s="49" t="e">
        <f t="shared" si="54"/>
        <v>#N/A</v>
      </c>
      <c r="M192" s="45" t="e">
        <f t="shared" si="55"/>
        <v>#N/A</v>
      </c>
      <c r="N192" s="45" t="e">
        <f t="shared" si="56"/>
        <v>#N/A</v>
      </c>
      <c r="O192" s="48" t="e">
        <f t="shared" si="57"/>
        <v>#N/A</v>
      </c>
      <c r="P192" s="50" t="e">
        <f>VLOOKUP(A192,Analysis!$X:$Y,2,FALSE)</f>
        <v>#N/A</v>
      </c>
      <c r="Q192" s="51" t="e">
        <f t="shared" si="58"/>
        <v>#N/A</v>
      </c>
      <c r="R192" s="12" t="e">
        <f t="shared" si="59"/>
        <v>#N/A</v>
      </c>
    </row>
    <row r="193" spans="1:18" x14ac:dyDescent="0.25">
      <c r="A193" s="8">
        <f>Analysis!B223</f>
        <v>0</v>
      </c>
      <c r="B193" s="44" t="e">
        <f t="shared" si="45"/>
        <v>#N/A</v>
      </c>
      <c r="C193" s="12" t="e">
        <f t="shared" si="46"/>
        <v>#N/A</v>
      </c>
      <c r="D193" s="2" t="e">
        <f t="shared" si="47"/>
        <v>#N/A</v>
      </c>
      <c r="E193" s="45" t="e">
        <f t="shared" si="48"/>
        <v>#N/A</v>
      </c>
      <c r="F193" s="44" t="e">
        <f t="shared" si="49"/>
        <v>#N/A</v>
      </c>
      <c r="G193" s="32" t="e">
        <f t="shared" si="50"/>
        <v>#N/A</v>
      </c>
      <c r="H193" s="46" t="e">
        <f t="shared" si="51"/>
        <v>#N/A</v>
      </c>
      <c r="I193" s="2" t="e">
        <f t="shared" si="52"/>
        <v>#N/A</v>
      </c>
      <c r="J193" s="47" t="e">
        <f t="shared" si="53"/>
        <v>#N/A</v>
      </c>
      <c r="K193" s="45" t="e">
        <f>MAX(J$3:$J192)</f>
        <v>#N/A</v>
      </c>
      <c r="L193" s="49" t="e">
        <f t="shared" si="54"/>
        <v>#N/A</v>
      </c>
      <c r="M193" s="45" t="e">
        <f t="shared" si="55"/>
        <v>#N/A</v>
      </c>
      <c r="N193" s="45" t="e">
        <f t="shared" si="56"/>
        <v>#N/A</v>
      </c>
      <c r="O193" s="48" t="e">
        <f t="shared" si="57"/>
        <v>#N/A</v>
      </c>
      <c r="P193" s="50" t="e">
        <f>VLOOKUP(A193,Analysis!$X:$Y,2,FALSE)</f>
        <v>#N/A</v>
      </c>
      <c r="Q193" s="51" t="e">
        <f t="shared" si="58"/>
        <v>#N/A</v>
      </c>
      <c r="R193" s="12" t="e">
        <f t="shared" si="59"/>
        <v>#N/A</v>
      </c>
    </row>
    <row r="194" spans="1:18" x14ac:dyDescent="0.25">
      <c r="A194" s="8">
        <f>Analysis!B224</f>
        <v>0</v>
      </c>
      <c r="B194" s="44" t="e">
        <f t="shared" si="45"/>
        <v>#N/A</v>
      </c>
      <c r="C194" s="12" t="e">
        <f t="shared" si="46"/>
        <v>#N/A</v>
      </c>
      <c r="D194" s="2" t="e">
        <f t="shared" si="47"/>
        <v>#N/A</v>
      </c>
      <c r="E194" s="45" t="e">
        <f t="shared" si="48"/>
        <v>#N/A</v>
      </c>
      <c r="F194" s="44" t="e">
        <f t="shared" si="49"/>
        <v>#N/A</v>
      </c>
      <c r="G194" s="32" t="e">
        <f t="shared" si="50"/>
        <v>#N/A</v>
      </c>
      <c r="H194" s="46" t="e">
        <f t="shared" si="51"/>
        <v>#N/A</v>
      </c>
      <c r="I194" s="2" t="e">
        <f t="shared" si="52"/>
        <v>#N/A</v>
      </c>
      <c r="J194" s="47" t="e">
        <f t="shared" si="53"/>
        <v>#N/A</v>
      </c>
      <c r="K194" s="45" t="e">
        <f>MAX(J$3:$J193)</f>
        <v>#N/A</v>
      </c>
      <c r="L194" s="49" t="e">
        <f t="shared" si="54"/>
        <v>#N/A</v>
      </c>
      <c r="M194" s="45" t="e">
        <f t="shared" si="55"/>
        <v>#N/A</v>
      </c>
      <c r="N194" s="45" t="e">
        <f t="shared" si="56"/>
        <v>#N/A</v>
      </c>
      <c r="O194" s="48" t="e">
        <f t="shared" si="57"/>
        <v>#N/A</v>
      </c>
      <c r="P194" s="50" t="e">
        <f>VLOOKUP(A194,Analysis!$X:$Y,2,FALSE)</f>
        <v>#N/A</v>
      </c>
      <c r="Q194" s="51" t="e">
        <f t="shared" si="58"/>
        <v>#N/A</v>
      </c>
      <c r="R194" s="12" t="e">
        <f t="shared" si="59"/>
        <v>#N/A</v>
      </c>
    </row>
    <row r="195" spans="1:18" x14ac:dyDescent="0.25">
      <c r="A195" s="8">
        <f>Analysis!B225</f>
        <v>0</v>
      </c>
      <c r="B195" s="44" t="e">
        <f t="shared" ref="B195:B196" si="60">Q194</f>
        <v>#N/A</v>
      </c>
      <c r="C195" s="12" t="e">
        <f t="shared" ref="C195:C196" si="61">E195/B195</f>
        <v>#N/A</v>
      </c>
      <c r="D195" s="2" t="e">
        <f t="shared" ref="D195:D196" si="62">(1+C195)*D194</f>
        <v>#N/A</v>
      </c>
      <c r="E195" s="45" t="e">
        <f t="shared" ref="E195:E196" si="63">F195+H195</f>
        <v>#N/A</v>
      </c>
      <c r="F195" s="44" t="e">
        <f t="shared" ref="F195:F196" si="64">$F$1*B195</f>
        <v>#N/A</v>
      </c>
      <c r="G195" s="32" t="e">
        <f t="shared" ref="G195:G196" si="65">F195/B195</f>
        <v>#N/A</v>
      </c>
      <c r="H195" s="46" t="e">
        <f t="shared" ref="H195:H196" si="66">J195-B195</f>
        <v>#N/A</v>
      </c>
      <c r="I195" s="2" t="e">
        <f t="shared" ref="I195:I196" si="67">H195/B195</f>
        <v>#N/A</v>
      </c>
      <c r="J195" s="47" t="e">
        <f t="shared" ref="J195:J196" si="68">IF(L195,(Q195-$N$1*K195)/(1-$N$1),Q195)</f>
        <v>#N/A</v>
      </c>
      <c r="K195" s="45" t="e">
        <f>MAX(J$3:$J194)</f>
        <v>#N/A</v>
      </c>
      <c r="L195" s="49" t="e">
        <f t="shared" ref="L195:L196" si="69">Q195&gt;K195</f>
        <v>#N/A</v>
      </c>
      <c r="M195" s="45" t="e">
        <f t="shared" ref="M195:M196" si="70">MAX(J195-K195,0)</f>
        <v>#N/A</v>
      </c>
      <c r="N195" s="45" t="e">
        <f t="shared" ref="N195:N196" si="71">$N$1*M195</f>
        <v>#N/A</v>
      </c>
      <c r="O195" s="48" t="e">
        <f t="shared" ref="O195:O196" si="72">B195*P195</f>
        <v>#N/A</v>
      </c>
      <c r="P195" s="50" t="e">
        <f>VLOOKUP(A195,Analysis!$X:$Y,2,FALSE)</f>
        <v>#N/A</v>
      </c>
      <c r="Q195" s="51" t="e">
        <f t="shared" ref="Q195:Q196" si="73">O195+B195</f>
        <v>#N/A</v>
      </c>
      <c r="R195" s="12" t="e">
        <f t="shared" ref="R195:R196" si="74">ROUND(Q195-(J195-IF(J195&gt;K195,(J195-K195)*$N$1,0)),10)=0</f>
        <v>#N/A</v>
      </c>
    </row>
    <row r="196" spans="1:18" x14ac:dyDescent="0.25">
      <c r="A196" s="8">
        <f>Analysis!B226</f>
        <v>0</v>
      </c>
      <c r="B196" s="44" t="e">
        <f t="shared" si="60"/>
        <v>#N/A</v>
      </c>
      <c r="C196" s="12" t="e">
        <f t="shared" si="61"/>
        <v>#N/A</v>
      </c>
      <c r="D196" s="2" t="e">
        <f t="shared" si="62"/>
        <v>#N/A</v>
      </c>
      <c r="E196" s="45" t="e">
        <f t="shared" si="63"/>
        <v>#N/A</v>
      </c>
      <c r="F196" s="44" t="e">
        <f t="shared" si="64"/>
        <v>#N/A</v>
      </c>
      <c r="G196" s="32" t="e">
        <f t="shared" si="65"/>
        <v>#N/A</v>
      </c>
      <c r="H196" s="46" t="e">
        <f t="shared" si="66"/>
        <v>#N/A</v>
      </c>
      <c r="I196" s="2" t="e">
        <f t="shared" si="67"/>
        <v>#N/A</v>
      </c>
      <c r="J196" s="47" t="e">
        <f t="shared" si="68"/>
        <v>#N/A</v>
      </c>
      <c r="K196" s="45" t="e">
        <f>MAX(J$3:$J195)</f>
        <v>#N/A</v>
      </c>
      <c r="L196" s="49" t="e">
        <f t="shared" si="69"/>
        <v>#N/A</v>
      </c>
      <c r="M196" s="45" t="e">
        <f t="shared" si="70"/>
        <v>#N/A</v>
      </c>
      <c r="N196" s="45" t="e">
        <f t="shared" si="71"/>
        <v>#N/A</v>
      </c>
      <c r="O196" s="48" t="e">
        <f t="shared" si="72"/>
        <v>#N/A</v>
      </c>
      <c r="P196" s="50" t="e">
        <f>VLOOKUP(A196,Analysis!$X:$Y,2,FALSE)</f>
        <v>#N/A</v>
      </c>
      <c r="Q196" s="51" t="e">
        <f t="shared" si="73"/>
        <v>#N/A</v>
      </c>
      <c r="R196" s="12" t="e">
        <f t="shared" si="74"/>
        <v>#N/A</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L188"/>
  <sheetViews>
    <sheetView workbookViewId="0">
      <pane xSplit="2" ySplit="1" topLeftCell="C158" activePane="bottomRight" state="frozen"/>
      <selection pane="topRight" activeCell="C1" sqref="C1"/>
      <selection pane="bottomLeft" activeCell="A2" sqref="A2"/>
      <selection pane="bottomRight" activeCell="J181" sqref="J181"/>
    </sheetView>
  </sheetViews>
  <sheetFormatPr defaultRowHeight="15" outlineLevelCol="2" x14ac:dyDescent="0.25"/>
  <cols>
    <col min="3" max="11" width="9.140625" style="91" customWidth="1" outlineLevel="2"/>
  </cols>
  <sheetData>
    <row r="1" spans="1:12" x14ac:dyDescent="0.25">
      <c r="B1" s="90"/>
      <c r="C1" s="91" t="s">
        <v>171</v>
      </c>
      <c r="D1" s="91" t="s">
        <v>181</v>
      </c>
      <c r="E1" s="91" t="s">
        <v>172</v>
      </c>
      <c r="F1" s="91" t="s">
        <v>173</v>
      </c>
      <c r="G1" s="91" t="s">
        <v>174</v>
      </c>
      <c r="H1" s="91" t="s">
        <v>175</v>
      </c>
      <c r="I1" s="91" t="s">
        <v>208</v>
      </c>
      <c r="J1" s="91" t="s">
        <v>154</v>
      </c>
      <c r="K1" s="91" t="s">
        <v>176</v>
      </c>
      <c r="L1" s="91" t="s">
        <v>218</v>
      </c>
    </row>
    <row r="2" spans="1:12" x14ac:dyDescent="0.25">
      <c r="B2" s="90" t="s">
        <v>177</v>
      </c>
    </row>
    <row r="3" spans="1:12" x14ac:dyDescent="0.25">
      <c r="B3" s="90" t="s">
        <v>178</v>
      </c>
    </row>
    <row r="4" spans="1:12" x14ac:dyDescent="0.25">
      <c r="B4" s="90" t="s">
        <v>179</v>
      </c>
    </row>
    <row r="5" spans="1:12" x14ac:dyDescent="0.25">
      <c r="B5" s="90" t="s">
        <v>180</v>
      </c>
    </row>
    <row r="6" spans="1:12" x14ac:dyDescent="0.25">
      <c r="A6" s="93">
        <f>EOMONTH(B6,0)</f>
        <v>36341</v>
      </c>
      <c r="B6" s="92">
        <v>36312</v>
      </c>
      <c r="C6" s="91" t="str">
        <f>IFERROR(VLOOKUP($B6,[3]Lagged!$A:$F,2,FALSE),"")</f>
        <v/>
      </c>
      <c r="D6" s="91" t="str">
        <f>IFERROR(VLOOKUP($B6,[4]Lagged!$A:$F,2,FALSE),"")</f>
        <v/>
      </c>
      <c r="E6" s="91">
        <f>IFERROR(VLOOKUP($B6,[5]Lagged!$A:$F,2,FALSE),"")</f>
        <v>1.6359334493351658E-2</v>
      </c>
      <c r="F6" s="91" t="str">
        <f>IFERROR(VLOOKUP($B6,[6]Lagged!$A:$F,2,FALSE),"")</f>
        <v/>
      </c>
      <c r="G6" s="91" t="str">
        <f>IFERROR(VLOOKUP($B6,[7]Lagged!$A:$F,2,FALSE),"")</f>
        <v/>
      </c>
      <c r="H6" s="91" t="str">
        <f>IFERROR(VLOOKUP($B6,[8]Lagged!$A:$F,2,FALSE),"")</f>
        <v/>
      </c>
      <c r="I6" s="91" t="str">
        <f>IFERROR(VLOOKUP($B6,[9]Lagged!$A:$F,2,FALSE),"")</f>
        <v/>
      </c>
      <c r="J6" s="91">
        <f>IFERROR(VLOOKUP($B6,[5]SP500!$A:$B,2,FALSE),"")</f>
        <v>5.4431E-2</v>
      </c>
      <c r="K6" s="91">
        <f>AVERAGE(C6:I6)</f>
        <v>1.6359334493351658E-2</v>
      </c>
      <c r="L6" t="s">
        <v>221</v>
      </c>
    </row>
    <row r="7" spans="1:12" x14ac:dyDescent="0.25">
      <c r="A7" s="93">
        <f t="shared" ref="A7:A70" si="0">EOMONTH(B7,0)</f>
        <v>36372</v>
      </c>
      <c r="B7" s="92">
        <f>EOMONTH(B6,0)+1</f>
        <v>36342</v>
      </c>
      <c r="C7" s="91" t="str">
        <f>IFERROR(VLOOKUP($B7,[3]Lagged!$A:$F,2,FALSE),"")</f>
        <v/>
      </c>
      <c r="D7" s="91" t="str">
        <f>IFERROR(VLOOKUP($B7,[4]Lagged!$A:$F,2,FALSE),"")</f>
        <v/>
      </c>
      <c r="E7" s="91">
        <f>IFERROR(VLOOKUP($B7,[5]Lagged!$A:$F,2,FALSE),"")</f>
        <v>-7.4631664609587589E-2</v>
      </c>
      <c r="F7" s="91" t="str">
        <f>IFERROR(VLOOKUP($B7,[6]Lagged!$A:$F,2,FALSE),"")</f>
        <v/>
      </c>
      <c r="G7" s="91" t="str">
        <f>IFERROR(VLOOKUP($B7,[7]Lagged!$A:$F,2,FALSE),"")</f>
        <v/>
      </c>
      <c r="H7" s="91" t="str">
        <f>IFERROR(VLOOKUP($B7,[8]Lagged!$A:$F,2,FALSE),"")</f>
        <v/>
      </c>
      <c r="I7" s="91" t="str">
        <f>IFERROR(VLOOKUP($B7,[9]Lagged!$A:$F,2,FALSE),"")</f>
        <v/>
      </c>
      <c r="J7" s="91">
        <f>IFERROR(VLOOKUP($B7,[5]SP500!$A:$B,2,FALSE),"")</f>
        <v>-3.022E-2</v>
      </c>
      <c r="K7" s="91">
        <f t="shared" ref="K7:K70" si="1">AVERAGE(C7:I7)</f>
        <v>-7.4631664609587589E-2</v>
      </c>
      <c r="L7" t="s">
        <v>221</v>
      </c>
    </row>
    <row r="8" spans="1:12" x14ac:dyDescent="0.25">
      <c r="A8" s="93">
        <f t="shared" si="0"/>
        <v>36403</v>
      </c>
      <c r="B8" s="92">
        <f t="shared" ref="B8:B71" si="2">EOMONTH(B7,0)+1</f>
        <v>36373</v>
      </c>
      <c r="C8" s="91" t="str">
        <f>IFERROR(VLOOKUP($B8,[3]Lagged!$A:$F,2,FALSE),"")</f>
        <v/>
      </c>
      <c r="D8" s="91" t="str">
        <f>IFERROR(VLOOKUP($B8,[4]Lagged!$A:$F,2,FALSE),"")</f>
        <v/>
      </c>
      <c r="E8" s="91">
        <f>IFERROR(VLOOKUP($B8,[5]Lagged!$A:$F,2,FALSE),"")</f>
        <v>3.8585549906684266E-2</v>
      </c>
      <c r="F8" s="91" t="str">
        <f>IFERROR(VLOOKUP($B8,[6]Lagged!$A:$F,2,FALSE),"")</f>
        <v/>
      </c>
      <c r="G8" s="91" t="str">
        <f>IFERROR(VLOOKUP($B8,[7]Lagged!$A:$F,2,FALSE),"")</f>
        <v/>
      </c>
      <c r="H8" s="91" t="str">
        <f>IFERROR(VLOOKUP($B8,[8]Lagged!$A:$F,2,FALSE),"")</f>
        <v/>
      </c>
      <c r="I8" s="91" t="str">
        <f>IFERROR(VLOOKUP($B8,[9]Lagged!$A:$F,2,FALSE),"")</f>
        <v/>
      </c>
      <c r="J8" s="91">
        <f>IFERROR(VLOOKUP($B8,[5]SP500!$A:$B,2,FALSE),"")</f>
        <v>-4.9890000000000004E-3</v>
      </c>
      <c r="K8" s="91">
        <f t="shared" si="1"/>
        <v>3.8585549906684266E-2</v>
      </c>
      <c r="L8" t="s">
        <v>221</v>
      </c>
    </row>
    <row r="9" spans="1:12" x14ac:dyDescent="0.25">
      <c r="A9" s="93">
        <f t="shared" si="0"/>
        <v>36433</v>
      </c>
      <c r="B9" s="92">
        <f t="shared" si="2"/>
        <v>36404</v>
      </c>
      <c r="C9" s="91" t="str">
        <f>IFERROR(VLOOKUP($B9,[3]Lagged!$A:$F,2,FALSE),"")</f>
        <v/>
      </c>
      <c r="D9" s="91" t="str">
        <f>IFERROR(VLOOKUP($B9,[4]Lagged!$A:$F,2,FALSE),"")</f>
        <v/>
      </c>
      <c r="E9" s="91">
        <f>IFERROR(VLOOKUP($B9,[5]Lagged!$A:$F,2,FALSE),"")</f>
        <v>-2.8456139193286666E-2</v>
      </c>
      <c r="F9" s="91" t="str">
        <f>IFERROR(VLOOKUP($B9,[6]Lagged!$A:$F,2,FALSE),"")</f>
        <v/>
      </c>
      <c r="G9" s="91" t="str">
        <f>IFERROR(VLOOKUP($B9,[7]Lagged!$A:$F,2,FALSE),"")</f>
        <v/>
      </c>
      <c r="H9" s="91" t="str">
        <f>IFERROR(VLOOKUP($B9,[8]Lagged!$A:$F,2,FALSE),"")</f>
        <v/>
      </c>
      <c r="I9" s="91" t="str">
        <f>IFERROR(VLOOKUP($B9,[9]Lagged!$A:$F,2,FALSE),"")</f>
        <v/>
      </c>
      <c r="J9" s="91">
        <f>IFERROR(VLOOKUP($B9,[5]SP500!$A:$B,2,FALSE),"")</f>
        <v>-2.8079E-2</v>
      </c>
      <c r="K9" s="91">
        <f t="shared" si="1"/>
        <v>-2.8456139193286666E-2</v>
      </c>
      <c r="L9" t="s">
        <v>221</v>
      </c>
    </row>
    <row r="10" spans="1:12" x14ac:dyDescent="0.25">
      <c r="A10" s="93">
        <f t="shared" si="0"/>
        <v>36464</v>
      </c>
      <c r="B10" s="92">
        <f t="shared" si="2"/>
        <v>36434</v>
      </c>
      <c r="C10" s="91" t="str">
        <f>IFERROR(VLOOKUP($B10,[3]Lagged!$A:$F,2,FALSE),"")</f>
        <v/>
      </c>
      <c r="D10" s="91" t="str">
        <f>IFERROR(VLOOKUP($B10,[4]Lagged!$A:$F,2,FALSE),"")</f>
        <v/>
      </c>
      <c r="E10" s="91">
        <f>IFERROR(VLOOKUP($B10,[5]Lagged!$A:$F,2,FALSE),"")</f>
        <v>-8.4114733827396811E-3</v>
      </c>
      <c r="F10" s="91" t="str">
        <f>IFERROR(VLOOKUP($B10,[6]Lagged!$A:$F,2,FALSE),"")</f>
        <v/>
      </c>
      <c r="G10" s="91" t="str">
        <f>IFERROR(VLOOKUP($B10,[7]Lagged!$A:$F,2,FALSE),"")</f>
        <v/>
      </c>
      <c r="H10" s="91" t="str">
        <f>IFERROR(VLOOKUP($B10,[8]Lagged!$A:$F,2,FALSE),"")</f>
        <v/>
      </c>
      <c r="I10" s="91" t="str">
        <f>IFERROR(VLOOKUP($B10,[9]Lagged!$A:$F,2,FALSE),"")</f>
        <v/>
      </c>
      <c r="J10" s="91">
        <f>IFERROR(VLOOKUP($B10,[5]SP500!$A:$B,2,FALSE),"")</f>
        <v>6.4238000000000003E-2</v>
      </c>
      <c r="K10" s="91">
        <f t="shared" si="1"/>
        <v>-8.4114733827396811E-3</v>
      </c>
      <c r="L10" t="s">
        <v>221</v>
      </c>
    </row>
    <row r="11" spans="1:12" x14ac:dyDescent="0.25">
      <c r="A11" s="93">
        <f t="shared" si="0"/>
        <v>36494</v>
      </c>
      <c r="B11" s="92">
        <f t="shared" si="2"/>
        <v>36465</v>
      </c>
      <c r="C11" s="91" t="str">
        <f>IFERROR(VLOOKUP($B11,[3]Lagged!$A:$F,2,FALSE),"")</f>
        <v/>
      </c>
      <c r="D11" s="91" t="str">
        <f>IFERROR(VLOOKUP($B11,[4]Lagged!$A:$F,2,FALSE),"")</f>
        <v/>
      </c>
      <c r="E11" s="91">
        <f>IFERROR(VLOOKUP($B11,[5]Lagged!$A:$F,2,FALSE),"")</f>
        <v>-3.6464021671894407E-2</v>
      </c>
      <c r="F11" s="91" t="str">
        <f>IFERROR(VLOOKUP($B11,[6]Lagged!$A:$F,2,FALSE),"")</f>
        <v/>
      </c>
      <c r="G11" s="91" t="str">
        <f>IFERROR(VLOOKUP($B11,[7]Lagged!$A:$F,2,FALSE),"")</f>
        <v/>
      </c>
      <c r="H11" s="91" t="str">
        <f>IFERROR(VLOOKUP($B11,[8]Lagged!$A:$F,2,FALSE),"")</f>
        <v/>
      </c>
      <c r="I11" s="91" t="str">
        <f>IFERROR(VLOOKUP($B11,[9]Lagged!$A:$F,2,FALSE),"")</f>
        <v/>
      </c>
      <c r="J11" s="91">
        <f>IFERROR(VLOOKUP($B11,[5]SP500!$A:$B,2,FALSE),"")</f>
        <v>2.0822E-2</v>
      </c>
      <c r="K11" s="91">
        <f t="shared" si="1"/>
        <v>-3.6464021671894407E-2</v>
      </c>
      <c r="L11" t="s">
        <v>221</v>
      </c>
    </row>
    <row r="12" spans="1:12" x14ac:dyDescent="0.25">
      <c r="A12" s="93">
        <f t="shared" si="0"/>
        <v>36525</v>
      </c>
      <c r="B12" s="92">
        <f t="shared" si="2"/>
        <v>36495</v>
      </c>
      <c r="C12" s="91" t="str">
        <f>IFERROR(VLOOKUP($B12,[3]Lagged!$A:$F,2,FALSE),"")</f>
        <v/>
      </c>
      <c r="D12" s="91" t="str">
        <f>IFERROR(VLOOKUP($B12,[4]Lagged!$A:$F,2,FALSE),"")</f>
        <v/>
      </c>
      <c r="E12" s="91">
        <f>IFERROR(VLOOKUP($B12,[5]Lagged!$A:$F,2,FALSE),"")</f>
        <v>0.18755179787943696</v>
      </c>
      <c r="F12" s="91" t="str">
        <f>IFERROR(VLOOKUP($B12,[6]Lagged!$A:$F,2,FALSE),"")</f>
        <v/>
      </c>
      <c r="G12" s="91" t="str">
        <f>IFERROR(VLOOKUP($B12,[7]Lagged!$A:$F,2,FALSE),"")</f>
        <v/>
      </c>
      <c r="H12" s="91" t="str">
        <f>IFERROR(VLOOKUP($B12,[8]Lagged!$A:$F,2,FALSE),"")</f>
        <v/>
      </c>
      <c r="I12" s="91" t="str">
        <f>IFERROR(VLOOKUP($B12,[9]Lagged!$A:$F,2,FALSE),"")</f>
        <v/>
      </c>
      <c r="J12" s="91">
        <f>IFERROR(VLOOKUP($B12,[5]SP500!$A:$B,2,FALSE),"")</f>
        <v>6.2578999999999996E-2</v>
      </c>
      <c r="K12" s="91">
        <f t="shared" si="1"/>
        <v>0.18755179787943696</v>
      </c>
      <c r="L12" t="s">
        <v>221</v>
      </c>
    </row>
    <row r="13" spans="1:12" x14ac:dyDescent="0.25">
      <c r="A13" s="93">
        <f t="shared" si="0"/>
        <v>36556</v>
      </c>
      <c r="B13" s="92">
        <f t="shared" si="2"/>
        <v>36526</v>
      </c>
      <c r="C13" s="91" t="str">
        <f>IFERROR(VLOOKUP($B13,[3]Lagged!$A:$F,2,FALSE),"")</f>
        <v/>
      </c>
      <c r="D13" s="91" t="str">
        <f>IFERROR(VLOOKUP($B13,[4]Lagged!$A:$F,2,FALSE),"")</f>
        <v/>
      </c>
      <c r="E13" s="91">
        <f>IFERROR(VLOOKUP($B13,[5]Lagged!$A:$F,2,FALSE),"")</f>
        <v>5.7371309993452795E-2</v>
      </c>
      <c r="F13" s="91" t="str">
        <f>IFERROR(VLOOKUP($B13,[6]Lagged!$A:$F,2,FALSE),"")</f>
        <v/>
      </c>
      <c r="G13" s="91" t="str">
        <f>IFERROR(VLOOKUP($B13,[7]Lagged!$A:$F,2,FALSE),"")</f>
        <v/>
      </c>
      <c r="H13" s="91" t="str">
        <f>IFERROR(VLOOKUP($B13,[8]Lagged!$A:$F,2,FALSE),"")</f>
        <v/>
      </c>
      <c r="I13" s="91" t="str">
        <f>IFERROR(VLOOKUP($B13,[9]Lagged!$A:$F,2,FALSE),"")</f>
        <v/>
      </c>
      <c r="J13" s="91">
        <f>IFERROR(VLOOKUP($B13,[5]SP500!$A:$B,2,FALSE),"")</f>
        <v>-4.9605999999999997E-2</v>
      </c>
      <c r="K13" s="91">
        <f t="shared" si="1"/>
        <v>5.7371309993452795E-2</v>
      </c>
      <c r="L13" t="s">
        <v>221</v>
      </c>
    </row>
    <row r="14" spans="1:12" x14ac:dyDescent="0.25">
      <c r="A14" s="93">
        <f t="shared" si="0"/>
        <v>36585</v>
      </c>
      <c r="B14" s="92">
        <f t="shared" si="2"/>
        <v>36557</v>
      </c>
      <c r="C14" s="91" t="str">
        <f>IFERROR(VLOOKUP($B14,[3]Lagged!$A:$F,2,FALSE),"")</f>
        <v/>
      </c>
      <c r="D14" s="91" t="str">
        <f>IFERROR(VLOOKUP($B14,[4]Lagged!$A:$F,2,FALSE),"")</f>
        <v/>
      </c>
      <c r="E14" s="91">
        <f>IFERROR(VLOOKUP($B14,[5]Lagged!$A:$F,2,FALSE),"")</f>
        <v>1.1501502995667759E-2</v>
      </c>
      <c r="F14" s="91" t="str">
        <f>IFERROR(VLOOKUP($B14,[6]Lagged!$A:$F,2,FALSE),"")</f>
        <v/>
      </c>
      <c r="G14" s="91" t="str">
        <f>IFERROR(VLOOKUP($B14,[7]Lagged!$A:$F,2,FALSE),"")</f>
        <v/>
      </c>
      <c r="H14" s="91" t="str">
        <f>IFERROR(VLOOKUP($B14,[8]Lagged!$A:$F,2,FALSE),"")</f>
        <v/>
      </c>
      <c r="I14" s="91" t="str">
        <f>IFERROR(VLOOKUP($B14,[9]Lagged!$A:$F,2,FALSE),"")</f>
        <v/>
      </c>
      <c r="J14" s="91">
        <f>IFERROR(VLOOKUP($B14,[5]SP500!$A:$B,2,FALSE),"")</f>
        <v>-1.7469999999999999E-2</v>
      </c>
      <c r="K14" s="91">
        <f t="shared" si="1"/>
        <v>1.1501502995667759E-2</v>
      </c>
      <c r="L14" t="s">
        <v>221</v>
      </c>
    </row>
    <row r="15" spans="1:12" x14ac:dyDescent="0.25">
      <c r="A15" s="93">
        <f t="shared" si="0"/>
        <v>36616</v>
      </c>
      <c r="B15" s="92">
        <f t="shared" si="2"/>
        <v>36586</v>
      </c>
      <c r="C15" s="91" t="str">
        <f>IFERROR(VLOOKUP($B15,[3]Lagged!$A:$F,2,FALSE),"")</f>
        <v/>
      </c>
      <c r="D15" s="91" t="str">
        <f>IFERROR(VLOOKUP($B15,[4]Lagged!$A:$F,2,FALSE),"")</f>
        <v/>
      </c>
      <c r="E15" s="91">
        <f>IFERROR(VLOOKUP($B15,[5]Lagged!$A:$F,2,FALSE),"")</f>
        <v>1.9330217450013818E-2</v>
      </c>
      <c r="F15" s="91" t="str">
        <f>IFERROR(VLOOKUP($B15,[6]Lagged!$A:$F,2,FALSE),"")</f>
        <v/>
      </c>
      <c r="G15" s="91" t="str">
        <f>IFERROR(VLOOKUP($B15,[7]Lagged!$A:$F,2,FALSE),"")</f>
        <v/>
      </c>
      <c r="H15" s="91" t="str">
        <f>IFERROR(VLOOKUP($B15,[8]Lagged!$A:$F,2,FALSE),"")</f>
        <v/>
      </c>
      <c r="I15" s="91" t="str">
        <f>IFERROR(VLOOKUP($B15,[9]Lagged!$A:$F,2,FALSE),"")</f>
        <v/>
      </c>
      <c r="J15" s="91">
        <f>IFERROR(VLOOKUP($B15,[5]SP500!$A:$B,2,FALSE),"")</f>
        <v>9.8491999999999996E-2</v>
      </c>
      <c r="K15" s="91">
        <f t="shared" si="1"/>
        <v>1.9330217450013818E-2</v>
      </c>
      <c r="L15" t="s">
        <v>221</v>
      </c>
    </row>
    <row r="16" spans="1:12" x14ac:dyDescent="0.25">
      <c r="A16" s="93">
        <f t="shared" si="0"/>
        <v>36646</v>
      </c>
      <c r="B16" s="92">
        <f t="shared" si="2"/>
        <v>36617</v>
      </c>
      <c r="C16" s="91" t="str">
        <f>IFERROR(VLOOKUP($B16,[3]Lagged!$A:$F,2,FALSE),"")</f>
        <v/>
      </c>
      <c r="D16" s="91" t="str">
        <f>IFERROR(VLOOKUP($B16,[4]Lagged!$A:$F,2,FALSE),"")</f>
        <v/>
      </c>
      <c r="E16" s="91">
        <f>IFERROR(VLOOKUP($B16,[5]Lagged!$A:$F,2,FALSE),"")</f>
        <v>-9.1370051544435726E-3</v>
      </c>
      <c r="F16" s="91" t="str">
        <f>IFERROR(VLOOKUP($B16,[6]Lagged!$A:$F,2,FALSE),"")</f>
        <v/>
      </c>
      <c r="G16" s="91" t="str">
        <f>IFERROR(VLOOKUP($B16,[7]Lagged!$A:$F,2,FALSE),"")</f>
        <v/>
      </c>
      <c r="H16" s="91" t="str">
        <f>IFERROR(VLOOKUP($B16,[8]Lagged!$A:$F,2,FALSE),"")</f>
        <v/>
      </c>
      <c r="I16" s="91" t="str">
        <f>IFERROR(VLOOKUP($B16,[9]Lagged!$A:$F,2,FALSE),"")</f>
        <v/>
      </c>
      <c r="J16" s="91">
        <f>IFERROR(VLOOKUP($B16,[5]SP500!$A:$B,2,FALSE),"")</f>
        <v>-3.1585000000000002E-2</v>
      </c>
      <c r="K16" s="91">
        <f t="shared" si="1"/>
        <v>-9.1370051544435726E-3</v>
      </c>
      <c r="L16" t="s">
        <v>221</v>
      </c>
    </row>
    <row r="17" spans="1:12" x14ac:dyDescent="0.25">
      <c r="A17" s="93">
        <f t="shared" si="0"/>
        <v>36677</v>
      </c>
      <c r="B17" s="92">
        <f t="shared" si="2"/>
        <v>36647</v>
      </c>
      <c r="C17" s="91" t="str">
        <f>IFERROR(VLOOKUP($B17,[3]Lagged!$A:$F,2,FALSE),"")</f>
        <v/>
      </c>
      <c r="D17" s="91" t="str">
        <f>IFERROR(VLOOKUP($B17,[4]Lagged!$A:$F,2,FALSE),"")</f>
        <v/>
      </c>
      <c r="E17" s="91">
        <f>IFERROR(VLOOKUP($B17,[5]Lagged!$A:$F,2,FALSE),"")</f>
        <v>1.2987293673981225E-2</v>
      </c>
      <c r="F17" s="91" t="str">
        <f>IFERROR(VLOOKUP($B17,[6]Lagged!$A:$F,2,FALSE),"")</f>
        <v/>
      </c>
      <c r="G17" s="91" t="str">
        <f>IFERROR(VLOOKUP($B17,[7]Lagged!$A:$F,2,FALSE),"")</f>
        <v/>
      </c>
      <c r="H17" s="91" t="str">
        <f>IFERROR(VLOOKUP($B17,[8]Lagged!$A:$F,2,FALSE),"")</f>
        <v/>
      </c>
      <c r="I17" s="91" t="str">
        <f>IFERROR(VLOOKUP($B17,[9]Lagged!$A:$F,2,FALSE),"")</f>
        <v/>
      </c>
      <c r="J17" s="91">
        <f>IFERROR(VLOOKUP($B17,[5]SP500!$A:$B,2,FALSE),"")</f>
        <v>-2.2412000000000001E-2</v>
      </c>
      <c r="K17" s="91">
        <f t="shared" si="1"/>
        <v>1.2987293673981225E-2</v>
      </c>
      <c r="L17" t="s">
        <v>221</v>
      </c>
    </row>
    <row r="18" spans="1:12" x14ac:dyDescent="0.25">
      <c r="A18" s="93">
        <f t="shared" si="0"/>
        <v>36707</v>
      </c>
      <c r="B18" s="92">
        <f t="shared" si="2"/>
        <v>36678</v>
      </c>
      <c r="C18" s="91" t="str">
        <f>IFERROR(VLOOKUP($B18,[3]Lagged!$A:$F,2,FALSE),"")</f>
        <v/>
      </c>
      <c r="D18" s="91" t="str">
        <f>IFERROR(VLOOKUP($B18,[4]Lagged!$A:$F,2,FALSE),"")</f>
        <v/>
      </c>
      <c r="E18" s="91">
        <f>IFERROR(VLOOKUP($B18,[5]Lagged!$A:$F,2,FALSE),"")</f>
        <v>7.8830784850726116E-2</v>
      </c>
      <c r="F18" s="91" t="str">
        <f>IFERROR(VLOOKUP($B18,[6]Lagged!$A:$F,2,FALSE),"")</f>
        <v/>
      </c>
      <c r="G18" s="91" t="str">
        <f>IFERROR(VLOOKUP($B18,[7]Lagged!$A:$F,2,FALSE),"")</f>
        <v/>
      </c>
      <c r="H18" s="91" t="str">
        <f>IFERROR(VLOOKUP($B18,[8]Lagged!$A:$F,2,FALSE),"")</f>
        <v/>
      </c>
      <c r="I18" s="91" t="str">
        <f>IFERROR(VLOOKUP($B18,[9]Lagged!$A:$F,2,FALSE),"")</f>
        <v/>
      </c>
      <c r="J18" s="91">
        <f>IFERROR(VLOOKUP($B18,[5]SP500!$A:$B,2,FALSE),"")</f>
        <v>2.6218999999999999E-2</v>
      </c>
      <c r="K18" s="91">
        <f t="shared" si="1"/>
        <v>7.8830784850726116E-2</v>
      </c>
      <c r="L18" t="s">
        <v>221</v>
      </c>
    </row>
    <row r="19" spans="1:12" x14ac:dyDescent="0.25">
      <c r="A19" s="93">
        <f t="shared" si="0"/>
        <v>36738</v>
      </c>
      <c r="B19" s="92">
        <f t="shared" si="2"/>
        <v>36708</v>
      </c>
      <c r="C19" s="91" t="str">
        <f>IFERROR(VLOOKUP($B19,[3]Lagged!$A:$F,2,FALSE),"")</f>
        <v/>
      </c>
      <c r="D19" s="91" t="str">
        <f>IFERROR(VLOOKUP($B19,[4]Lagged!$A:$F,2,FALSE),"")</f>
        <v/>
      </c>
      <c r="E19" s="91">
        <f>IFERROR(VLOOKUP($B19,[5]Lagged!$A:$F,2,FALSE),"")</f>
        <v>-6.1088669070669288E-2</v>
      </c>
      <c r="F19" s="91" t="str">
        <f>IFERROR(VLOOKUP($B19,[6]Lagged!$A:$F,2,FALSE),"")</f>
        <v/>
      </c>
      <c r="G19" s="91" t="str">
        <f>IFERROR(VLOOKUP($B19,[7]Lagged!$A:$F,2,FALSE),"")</f>
        <v/>
      </c>
      <c r="H19" s="91" t="str">
        <f>IFERROR(VLOOKUP($B19,[8]Lagged!$A:$F,2,FALSE),"")</f>
        <v/>
      </c>
      <c r="I19" s="91" t="str">
        <f>IFERROR(VLOOKUP($B19,[9]Lagged!$A:$F,2,FALSE),"")</f>
        <v/>
      </c>
      <c r="J19" s="91">
        <f>IFERROR(VLOOKUP($B19,[5]SP500!$A:$B,2,FALSE),"")</f>
        <v>-1.1998E-2</v>
      </c>
      <c r="K19" s="91">
        <f t="shared" si="1"/>
        <v>-6.1088669070669288E-2</v>
      </c>
      <c r="L19" t="s">
        <v>221</v>
      </c>
    </row>
    <row r="20" spans="1:12" x14ac:dyDescent="0.25">
      <c r="A20" s="93">
        <f t="shared" si="0"/>
        <v>36769</v>
      </c>
      <c r="B20" s="92">
        <f t="shared" si="2"/>
        <v>36739</v>
      </c>
      <c r="C20" s="91" t="str">
        <f>IFERROR(VLOOKUP($B20,[3]Lagged!$A:$F,2,FALSE),"")</f>
        <v/>
      </c>
      <c r="D20" s="91" t="str">
        <f>IFERROR(VLOOKUP($B20,[4]Lagged!$A:$F,2,FALSE),"")</f>
        <v/>
      </c>
      <c r="E20" s="91">
        <f>IFERROR(VLOOKUP($B20,[5]Lagged!$A:$F,2,FALSE),"")</f>
        <v>0.11591241743998339</v>
      </c>
      <c r="F20" s="91" t="str">
        <f>IFERROR(VLOOKUP($B20,[6]Lagged!$A:$F,2,FALSE),"")</f>
        <v/>
      </c>
      <c r="G20" s="91" t="str">
        <f>IFERROR(VLOOKUP($B20,[7]Lagged!$A:$F,2,FALSE),"")</f>
        <v/>
      </c>
      <c r="H20" s="91" t="str">
        <f>IFERROR(VLOOKUP($B20,[8]Lagged!$A:$F,2,FALSE),"")</f>
        <v/>
      </c>
      <c r="I20" s="91" t="str">
        <f>IFERROR(VLOOKUP($B20,[9]Lagged!$A:$F,2,FALSE),"")</f>
        <v/>
      </c>
      <c r="J20" s="91">
        <f>IFERROR(VLOOKUP($B20,[5]SP500!$A:$B,2,FALSE),"")</f>
        <v>6.3701999999999995E-2</v>
      </c>
      <c r="K20" s="91">
        <f t="shared" si="1"/>
        <v>0.11591241743998339</v>
      </c>
      <c r="L20" t="s">
        <v>221</v>
      </c>
    </row>
    <row r="21" spans="1:12" x14ac:dyDescent="0.25">
      <c r="A21" s="93">
        <f t="shared" si="0"/>
        <v>36799</v>
      </c>
      <c r="B21" s="92">
        <f t="shared" si="2"/>
        <v>36770</v>
      </c>
      <c r="C21" s="91" t="str">
        <f>IFERROR(VLOOKUP($B21,[3]Lagged!$A:$F,2,FALSE),"")</f>
        <v/>
      </c>
      <c r="D21" s="91" t="str">
        <f>IFERROR(VLOOKUP($B21,[4]Lagged!$A:$F,2,FALSE),"")</f>
        <v/>
      </c>
      <c r="E21" s="91">
        <f>IFERROR(VLOOKUP($B21,[5]Lagged!$A:$F,2,FALSE),"")</f>
        <v>2.3727352585827768E-2</v>
      </c>
      <c r="F21" s="91" t="str">
        <f>IFERROR(VLOOKUP($B21,[6]Lagged!$A:$F,2,FALSE),"")</f>
        <v/>
      </c>
      <c r="G21" s="91" t="str">
        <f>IFERROR(VLOOKUP($B21,[7]Lagged!$A:$F,2,FALSE),"")</f>
        <v/>
      </c>
      <c r="H21" s="91" t="str">
        <f>IFERROR(VLOOKUP($B21,[8]Lagged!$A:$F,2,FALSE),"")</f>
        <v/>
      </c>
      <c r="I21" s="91" t="str">
        <f>IFERROR(VLOOKUP($B21,[9]Lagged!$A:$F,2,FALSE),"")</f>
        <v/>
      </c>
      <c r="J21" s="91">
        <f>IFERROR(VLOOKUP($B21,[5]SP500!$A:$B,2,FALSE),"")</f>
        <v>-5.1943000000000003E-2</v>
      </c>
      <c r="K21" s="91">
        <f t="shared" si="1"/>
        <v>2.3727352585827768E-2</v>
      </c>
      <c r="L21" t="s">
        <v>221</v>
      </c>
    </row>
    <row r="22" spans="1:12" x14ac:dyDescent="0.25">
      <c r="A22" s="93">
        <f t="shared" si="0"/>
        <v>36830</v>
      </c>
      <c r="B22" s="92">
        <f t="shared" si="2"/>
        <v>36800</v>
      </c>
      <c r="C22" s="91" t="str">
        <f>IFERROR(VLOOKUP($B22,[3]Lagged!$A:$F,2,FALSE),"")</f>
        <v/>
      </c>
      <c r="D22" s="91" t="str">
        <f>IFERROR(VLOOKUP($B22,[4]Lagged!$A:$F,2,FALSE),"")</f>
        <v/>
      </c>
      <c r="E22" s="91">
        <f>IFERROR(VLOOKUP($B22,[5]Lagged!$A:$F,2,FALSE),"")</f>
        <v>7.8474147362162655E-2</v>
      </c>
      <c r="F22" s="91" t="str">
        <f>IFERROR(VLOOKUP($B22,[6]Lagged!$A:$F,2,FALSE),"")</f>
        <v/>
      </c>
      <c r="G22" s="91" t="str">
        <f>IFERROR(VLOOKUP($B22,[7]Lagged!$A:$F,2,FALSE),"")</f>
        <v/>
      </c>
      <c r="H22" s="91" t="str">
        <f>IFERROR(VLOOKUP($B22,[8]Lagged!$A:$F,2,FALSE),"")</f>
        <v/>
      </c>
      <c r="I22" s="91" t="str">
        <f>IFERROR(VLOOKUP($B22,[9]Lagged!$A:$F,2,FALSE),"")</f>
        <v/>
      </c>
      <c r="J22" s="91">
        <f>IFERROR(VLOOKUP($B22,[5]SP500!$A:$B,2,FALSE),"")</f>
        <v>-4.2170000000000003E-3</v>
      </c>
      <c r="K22" s="91">
        <f t="shared" si="1"/>
        <v>7.8474147362162655E-2</v>
      </c>
      <c r="L22" t="s">
        <v>221</v>
      </c>
    </row>
    <row r="23" spans="1:12" x14ac:dyDescent="0.25">
      <c r="A23" s="93">
        <f t="shared" si="0"/>
        <v>36860</v>
      </c>
      <c r="B23" s="92">
        <f t="shared" si="2"/>
        <v>36831</v>
      </c>
      <c r="C23" s="91" t="str">
        <f>IFERROR(VLOOKUP($B23,[3]Lagged!$A:$F,2,FALSE),"")</f>
        <v/>
      </c>
      <c r="D23" s="91" t="str">
        <f>IFERROR(VLOOKUP($B23,[4]Lagged!$A:$F,2,FALSE),"")</f>
        <v/>
      </c>
      <c r="E23" s="91">
        <f>IFERROR(VLOOKUP($B23,[5]Lagged!$A:$F,2,FALSE),"")</f>
        <v>-8.4512958638131574E-2</v>
      </c>
      <c r="F23" s="91" t="str">
        <f>IFERROR(VLOOKUP($B23,[6]Lagged!$A:$F,2,FALSE),"")</f>
        <v/>
      </c>
      <c r="G23" s="91" t="str">
        <f>IFERROR(VLOOKUP($B23,[7]Lagged!$A:$F,2,FALSE),"")</f>
        <v/>
      </c>
      <c r="H23" s="91" t="str">
        <f>IFERROR(VLOOKUP($B23,[8]Lagged!$A:$F,2,FALSE),"")</f>
        <v/>
      </c>
      <c r="I23" s="91" t="str">
        <f>IFERROR(VLOOKUP($B23,[9]Lagged!$A:$F,2,FALSE),"")</f>
        <v/>
      </c>
      <c r="J23" s="91">
        <f>IFERROR(VLOOKUP($B23,[5]SP500!$A:$B,2,FALSE),"")</f>
        <v>-7.8314999999999996E-2</v>
      </c>
      <c r="K23" s="91">
        <f t="shared" si="1"/>
        <v>-8.4512958638131574E-2</v>
      </c>
      <c r="L23" t="s">
        <v>221</v>
      </c>
    </row>
    <row r="24" spans="1:12" x14ac:dyDescent="0.25">
      <c r="A24" s="93">
        <f t="shared" si="0"/>
        <v>36891</v>
      </c>
      <c r="B24" s="92">
        <f t="shared" si="2"/>
        <v>36861</v>
      </c>
      <c r="C24" s="91" t="str">
        <f>IFERROR(VLOOKUP($B24,[3]Lagged!$A:$F,2,FALSE),"")</f>
        <v/>
      </c>
      <c r="D24" s="91" t="str">
        <f>IFERROR(VLOOKUP($B24,[4]Lagged!$A:$F,2,FALSE),"")</f>
        <v/>
      </c>
      <c r="E24" s="91">
        <f>IFERROR(VLOOKUP($B24,[5]Lagged!$A:$F,2,FALSE),"")</f>
        <v>0.18192097074029479</v>
      </c>
      <c r="F24" s="91" t="str">
        <f>IFERROR(VLOOKUP($B24,[6]Lagged!$A:$F,2,FALSE),"")</f>
        <v/>
      </c>
      <c r="G24" s="91" t="str">
        <f>IFERROR(VLOOKUP($B24,[7]Lagged!$A:$F,2,FALSE),"")</f>
        <v/>
      </c>
      <c r="H24" s="91" t="str">
        <f>IFERROR(VLOOKUP($B24,[8]Lagged!$A:$F,2,FALSE),"")</f>
        <v/>
      </c>
      <c r="I24" s="91" t="str">
        <f>IFERROR(VLOOKUP($B24,[9]Lagged!$A:$F,2,FALSE),"")</f>
        <v/>
      </c>
      <c r="J24" s="91">
        <f>IFERROR(VLOOKUP($B24,[5]SP500!$A:$B,2,FALSE),"")</f>
        <v>5.6639999999999998E-3</v>
      </c>
      <c r="K24" s="91">
        <f t="shared" si="1"/>
        <v>0.18192097074029479</v>
      </c>
      <c r="L24" t="s">
        <v>221</v>
      </c>
    </row>
    <row r="25" spans="1:12" x14ac:dyDescent="0.25">
      <c r="A25" s="93">
        <f t="shared" si="0"/>
        <v>36922</v>
      </c>
      <c r="B25" s="92">
        <f t="shared" si="2"/>
        <v>36892</v>
      </c>
      <c r="C25" s="91" t="str">
        <f>IFERROR(VLOOKUP($B25,[3]Lagged!$A:$F,2,FALSE),"")</f>
        <v/>
      </c>
      <c r="D25" s="91" t="str">
        <f>IFERROR(VLOOKUP($B25,[4]Lagged!$A:$F,2,FALSE),"")</f>
        <v/>
      </c>
      <c r="E25" s="91">
        <f>IFERROR(VLOOKUP($B25,[5]Lagged!$A:$F,2,FALSE),"")</f>
        <v>-3.7220325638382887E-2</v>
      </c>
      <c r="F25" s="91" t="str">
        <f>IFERROR(VLOOKUP($B25,[6]Lagged!$A:$F,2,FALSE),"")</f>
        <v/>
      </c>
      <c r="G25" s="91" t="str">
        <f>IFERROR(VLOOKUP($B25,[7]Lagged!$A:$F,2,FALSE),"")</f>
        <v/>
      </c>
      <c r="H25" s="91" t="str">
        <f>IFERROR(VLOOKUP($B25,[8]Lagged!$A:$F,2,FALSE),"")</f>
        <v/>
      </c>
      <c r="I25" s="91" t="str">
        <f>IFERROR(VLOOKUP($B25,[9]Lagged!$A:$F,2,FALSE),"")</f>
        <v/>
      </c>
      <c r="J25" s="91">
        <f>IFERROR(VLOOKUP($B25,[5]SP500!$A:$B,2,FALSE),"")</f>
        <v>3.2252000000000003E-2</v>
      </c>
      <c r="K25" s="91">
        <f t="shared" si="1"/>
        <v>-3.7220325638382887E-2</v>
      </c>
      <c r="L25" t="s">
        <v>221</v>
      </c>
    </row>
    <row r="26" spans="1:12" x14ac:dyDescent="0.25">
      <c r="A26" s="93">
        <f t="shared" si="0"/>
        <v>36950</v>
      </c>
      <c r="B26" s="92">
        <f t="shared" si="2"/>
        <v>36923</v>
      </c>
      <c r="C26" s="91" t="str">
        <f>IFERROR(VLOOKUP($B26,[3]Lagged!$A:$F,2,FALSE),"")</f>
        <v/>
      </c>
      <c r="D26" s="91" t="str">
        <f>IFERROR(VLOOKUP($B26,[4]Lagged!$A:$F,2,FALSE),"")</f>
        <v/>
      </c>
      <c r="E26" s="91">
        <f>IFERROR(VLOOKUP($B26,[5]Lagged!$A:$F,2,FALSE),"")</f>
        <v>-6.4980583060842728E-2</v>
      </c>
      <c r="F26" s="91" t="str">
        <f>IFERROR(VLOOKUP($B26,[6]Lagged!$A:$F,2,FALSE),"")</f>
        <v/>
      </c>
      <c r="G26" s="91" t="str">
        <f>IFERROR(VLOOKUP($B26,[7]Lagged!$A:$F,2,FALSE),"")</f>
        <v/>
      </c>
      <c r="H26" s="91" t="str">
        <f>IFERROR(VLOOKUP($B26,[8]Lagged!$A:$F,2,FALSE),"")</f>
        <v/>
      </c>
      <c r="I26" s="91" t="str">
        <f>IFERROR(VLOOKUP($B26,[9]Lagged!$A:$F,2,FALSE),"")</f>
        <v/>
      </c>
      <c r="J26" s="91">
        <f>IFERROR(VLOOKUP($B26,[5]SP500!$A:$B,2,FALSE),"")</f>
        <v>-9.1106999999999994E-2</v>
      </c>
      <c r="K26" s="91">
        <f t="shared" si="1"/>
        <v>-6.4980583060842728E-2</v>
      </c>
      <c r="L26" t="s">
        <v>221</v>
      </c>
    </row>
    <row r="27" spans="1:12" x14ac:dyDescent="0.25">
      <c r="A27" s="93">
        <f t="shared" si="0"/>
        <v>36981</v>
      </c>
      <c r="B27" s="92">
        <f t="shared" si="2"/>
        <v>36951</v>
      </c>
      <c r="C27" s="91" t="str">
        <f>IFERROR(VLOOKUP($B27,[3]Lagged!$A:$F,2,FALSE),"")</f>
        <v/>
      </c>
      <c r="D27" s="91" t="str">
        <f>IFERROR(VLOOKUP($B27,[4]Lagged!$A:$F,2,FALSE),"")</f>
        <v/>
      </c>
      <c r="E27" s="91">
        <f>IFERROR(VLOOKUP($B27,[5]Lagged!$A:$F,2,FALSE),"")</f>
        <v>-1.3196535806728775E-2</v>
      </c>
      <c r="F27" s="91" t="str">
        <f>IFERROR(VLOOKUP($B27,[6]Lagged!$A:$F,2,FALSE),"")</f>
        <v/>
      </c>
      <c r="G27" s="91" t="str">
        <f>IFERROR(VLOOKUP($B27,[7]Lagged!$A:$F,2,FALSE),"")</f>
        <v/>
      </c>
      <c r="H27" s="91" t="str">
        <f>IFERROR(VLOOKUP($B27,[8]Lagged!$A:$F,2,FALSE),"")</f>
        <v/>
      </c>
      <c r="I27" s="91" t="str">
        <f>IFERROR(VLOOKUP($B27,[9]Lagged!$A:$F,2,FALSE),"")</f>
        <v/>
      </c>
      <c r="J27" s="91">
        <f>IFERROR(VLOOKUP($B27,[5]SP500!$A:$B,2,FALSE),"")</f>
        <v>-6.3499E-2</v>
      </c>
      <c r="K27" s="91">
        <f t="shared" si="1"/>
        <v>-1.3196535806728775E-2</v>
      </c>
      <c r="L27" t="s">
        <v>221</v>
      </c>
    </row>
    <row r="28" spans="1:12" x14ac:dyDescent="0.25">
      <c r="A28" s="93">
        <f t="shared" si="0"/>
        <v>37011</v>
      </c>
      <c r="B28" s="92">
        <f t="shared" si="2"/>
        <v>36982</v>
      </c>
      <c r="C28" s="91" t="str">
        <f>IFERROR(VLOOKUP($B28,[3]Lagged!$A:$F,2,FALSE),"")</f>
        <v/>
      </c>
      <c r="D28" s="91" t="str">
        <f>IFERROR(VLOOKUP($B28,[4]Lagged!$A:$F,2,FALSE),"")</f>
        <v/>
      </c>
      <c r="E28" s="91">
        <f>IFERROR(VLOOKUP($B28,[5]Lagged!$A:$F,2,FALSE),"")</f>
        <v>2.5137344787345028E-2</v>
      </c>
      <c r="F28" s="91" t="str">
        <f>IFERROR(VLOOKUP($B28,[6]Lagged!$A:$F,2,FALSE),"")</f>
        <v/>
      </c>
      <c r="G28" s="91" t="str">
        <f>IFERROR(VLOOKUP($B28,[7]Lagged!$A:$F,2,FALSE),"")</f>
        <v/>
      </c>
      <c r="H28" s="91" t="str">
        <f>IFERROR(VLOOKUP($B28,[8]Lagged!$A:$F,2,FALSE),"")</f>
        <v/>
      </c>
      <c r="I28" s="91" t="str">
        <f>IFERROR(VLOOKUP($B28,[9]Lagged!$A:$F,2,FALSE),"")</f>
        <v/>
      </c>
      <c r="J28" s="91">
        <f>IFERROR(VLOOKUP($B28,[5]SP500!$A:$B,2,FALSE),"")</f>
        <v>7.7766000000000002E-2</v>
      </c>
      <c r="K28" s="91">
        <f t="shared" si="1"/>
        <v>2.5137344787345028E-2</v>
      </c>
      <c r="L28" t="s">
        <v>221</v>
      </c>
    </row>
    <row r="29" spans="1:12" x14ac:dyDescent="0.25">
      <c r="A29" s="93">
        <f t="shared" si="0"/>
        <v>37042</v>
      </c>
      <c r="B29" s="92">
        <f t="shared" si="2"/>
        <v>37012</v>
      </c>
      <c r="C29" s="91" t="str">
        <f>IFERROR(VLOOKUP($B29,[3]Lagged!$A:$F,2,FALSE),"")</f>
        <v/>
      </c>
      <c r="D29" s="91" t="str">
        <f>IFERROR(VLOOKUP($B29,[4]Lagged!$A:$F,2,FALSE),"")</f>
        <v/>
      </c>
      <c r="E29" s="91">
        <f>IFERROR(VLOOKUP($B29,[5]Lagged!$A:$F,2,FALSE),"")</f>
        <v>3.3193603249211015E-2</v>
      </c>
      <c r="F29" s="91" t="str">
        <f>IFERROR(VLOOKUP($B29,[6]Lagged!$A:$F,2,FALSE),"")</f>
        <v/>
      </c>
      <c r="G29" s="91" t="str">
        <f>IFERROR(VLOOKUP($B29,[7]Lagged!$A:$F,2,FALSE),"")</f>
        <v/>
      </c>
      <c r="H29" s="91" t="str">
        <f>IFERROR(VLOOKUP($B29,[8]Lagged!$A:$F,2,FALSE),"")</f>
        <v/>
      </c>
      <c r="I29" s="91" t="str">
        <f>IFERROR(VLOOKUP($B29,[9]Lagged!$A:$F,2,FALSE),"")</f>
        <v/>
      </c>
      <c r="J29" s="91">
        <f>IFERROR(VLOOKUP($B29,[5]SP500!$A:$B,2,FALSE),"")</f>
        <v>7.0330000000000002E-3</v>
      </c>
      <c r="K29" s="91">
        <f t="shared" si="1"/>
        <v>3.3193603249211015E-2</v>
      </c>
      <c r="L29" t="s">
        <v>221</v>
      </c>
    </row>
    <row r="30" spans="1:12" x14ac:dyDescent="0.25">
      <c r="A30" s="93">
        <f t="shared" si="0"/>
        <v>37072</v>
      </c>
      <c r="B30" s="92">
        <f t="shared" si="2"/>
        <v>37043</v>
      </c>
      <c r="C30" s="91" t="str">
        <f>IFERROR(VLOOKUP($B30,[3]Lagged!$A:$F,2,FALSE),"")</f>
        <v/>
      </c>
      <c r="D30" s="91" t="str">
        <f>IFERROR(VLOOKUP($B30,[4]Lagged!$A:$F,2,FALSE),"")</f>
        <v/>
      </c>
      <c r="E30" s="91">
        <f>IFERROR(VLOOKUP($B30,[5]Lagged!$A:$F,2,FALSE),"")</f>
        <v>8.2804759361162522E-2</v>
      </c>
      <c r="F30" s="91" t="str">
        <f>IFERROR(VLOOKUP($B30,[6]Lagged!$A:$F,2,FALSE),"")</f>
        <v/>
      </c>
      <c r="G30" s="91" t="str">
        <f>IFERROR(VLOOKUP($B30,[7]Lagged!$A:$F,2,FALSE),"")</f>
        <v/>
      </c>
      <c r="H30" s="91" t="str">
        <f>IFERROR(VLOOKUP($B30,[8]Lagged!$A:$F,2,FALSE),"")</f>
        <v/>
      </c>
      <c r="I30" s="91" t="str">
        <f>IFERROR(VLOOKUP($B30,[9]Lagged!$A:$F,2,FALSE),"")</f>
        <v/>
      </c>
      <c r="J30" s="91">
        <f>IFERROR(VLOOKUP($B30,[5]SP500!$A:$B,2,FALSE),"")</f>
        <v>-2.4417000000000001E-2</v>
      </c>
      <c r="K30" s="91">
        <f t="shared" si="1"/>
        <v>8.2804759361162522E-2</v>
      </c>
      <c r="L30" t="s">
        <v>221</v>
      </c>
    </row>
    <row r="31" spans="1:12" x14ac:dyDescent="0.25">
      <c r="A31" s="93">
        <f t="shared" si="0"/>
        <v>37103</v>
      </c>
      <c r="B31" s="92">
        <f t="shared" si="2"/>
        <v>37073</v>
      </c>
      <c r="C31" s="91" t="str">
        <f>IFERROR(VLOOKUP($B31,[3]Lagged!$A:$F,2,FALSE),"")</f>
        <v/>
      </c>
      <c r="D31" s="91" t="str">
        <f>IFERROR(VLOOKUP($B31,[4]Lagged!$A:$F,2,FALSE),"")</f>
        <v/>
      </c>
      <c r="E31" s="91">
        <f>IFERROR(VLOOKUP($B31,[5]Lagged!$A:$F,2,FALSE),"")</f>
        <v>-9.3406336872897303E-2</v>
      </c>
      <c r="F31" s="91" t="str">
        <f>IFERROR(VLOOKUP($B31,[6]Lagged!$A:$F,2,FALSE),"")</f>
        <v/>
      </c>
      <c r="G31" s="91" t="str">
        <f>IFERROR(VLOOKUP($B31,[7]Lagged!$A:$F,2,FALSE),"")</f>
        <v/>
      </c>
      <c r="H31" s="91" t="str">
        <f>IFERROR(VLOOKUP($B31,[8]Lagged!$A:$F,2,FALSE),"")</f>
        <v/>
      </c>
      <c r="I31" s="91" t="str">
        <f>IFERROR(VLOOKUP($B31,[9]Lagged!$A:$F,2,FALSE),"")</f>
        <v/>
      </c>
      <c r="J31" s="91">
        <f>IFERROR(VLOOKUP($B31,[5]SP500!$A:$B,2,FALSE),"")</f>
        <v>-9.3299999999999998E-3</v>
      </c>
      <c r="K31" s="91">
        <f t="shared" si="1"/>
        <v>-9.3406336872897303E-2</v>
      </c>
      <c r="L31" t="s">
        <v>221</v>
      </c>
    </row>
    <row r="32" spans="1:12" x14ac:dyDescent="0.25">
      <c r="A32" s="93">
        <f t="shared" si="0"/>
        <v>37134</v>
      </c>
      <c r="B32" s="92">
        <f t="shared" si="2"/>
        <v>37104</v>
      </c>
      <c r="C32" s="91" t="str">
        <f>IFERROR(VLOOKUP($B32,[3]Lagged!$A:$F,2,FALSE),"")</f>
        <v/>
      </c>
      <c r="D32" s="91" t="str">
        <f>IFERROR(VLOOKUP($B32,[4]Lagged!$A:$F,2,FALSE),"")</f>
        <v/>
      </c>
      <c r="E32" s="91">
        <f>IFERROR(VLOOKUP($B32,[5]Lagged!$A:$F,2,FALSE),"")</f>
        <v>7.4850854996144967E-2</v>
      </c>
      <c r="F32" s="91" t="str">
        <f>IFERROR(VLOOKUP($B32,[6]Lagged!$A:$F,2,FALSE),"")</f>
        <v/>
      </c>
      <c r="G32" s="91" t="str">
        <f>IFERROR(VLOOKUP($B32,[7]Lagged!$A:$F,2,FALSE),"")</f>
        <v/>
      </c>
      <c r="H32" s="91" t="str">
        <f>IFERROR(VLOOKUP($B32,[8]Lagged!$A:$F,2,FALSE),"")</f>
        <v/>
      </c>
      <c r="I32" s="91" t="str">
        <f>IFERROR(VLOOKUP($B32,[9]Lagged!$A:$F,2,FALSE),"")</f>
        <v/>
      </c>
      <c r="J32" s="91">
        <f>IFERROR(VLOOKUP($B32,[5]SP500!$A:$B,2,FALSE),"")</f>
        <v>-6.3435000000000005E-2</v>
      </c>
      <c r="K32" s="91">
        <f t="shared" si="1"/>
        <v>7.4850854996144967E-2</v>
      </c>
      <c r="L32" t="s">
        <v>221</v>
      </c>
    </row>
    <row r="33" spans="1:12" x14ac:dyDescent="0.25">
      <c r="A33" s="93">
        <f t="shared" si="0"/>
        <v>37164</v>
      </c>
      <c r="B33" s="92">
        <f t="shared" si="2"/>
        <v>37135</v>
      </c>
      <c r="C33" s="91" t="str">
        <f>IFERROR(VLOOKUP($B33,[3]Lagged!$A:$F,2,FALSE),"")</f>
        <v/>
      </c>
      <c r="D33" s="91" t="str">
        <f>IFERROR(VLOOKUP($B33,[4]Lagged!$A:$F,2,FALSE),"")</f>
        <v/>
      </c>
      <c r="E33" s="91">
        <f>IFERROR(VLOOKUP($B33,[5]Lagged!$A:$F,2,FALSE),"")</f>
        <v>-7.2259602379232568E-2</v>
      </c>
      <c r="F33" s="91" t="str">
        <f>IFERROR(VLOOKUP($B33,[6]Lagged!$A:$F,2,FALSE),"")</f>
        <v/>
      </c>
      <c r="G33" s="91" t="str">
        <f>IFERROR(VLOOKUP($B33,[7]Lagged!$A:$F,2,FALSE),"")</f>
        <v/>
      </c>
      <c r="H33" s="91" t="str">
        <f>IFERROR(VLOOKUP($B33,[8]Lagged!$A:$F,2,FALSE),"")</f>
        <v/>
      </c>
      <c r="I33" s="91" t="str">
        <f>IFERROR(VLOOKUP($B33,[9]Lagged!$A:$F,2,FALSE),"")</f>
        <v/>
      </c>
      <c r="J33" s="91">
        <f>IFERROR(VLOOKUP($B33,[5]SP500!$A:$B,2,FALSE),"")</f>
        <v>-8.0425999999999997E-2</v>
      </c>
      <c r="K33" s="91">
        <f t="shared" si="1"/>
        <v>-7.2259602379232568E-2</v>
      </c>
      <c r="L33" t="s">
        <v>221</v>
      </c>
    </row>
    <row r="34" spans="1:12" x14ac:dyDescent="0.25">
      <c r="A34" s="93">
        <f t="shared" si="0"/>
        <v>37195</v>
      </c>
      <c r="B34" s="92">
        <f t="shared" si="2"/>
        <v>37165</v>
      </c>
      <c r="C34" s="91" t="str">
        <f>IFERROR(VLOOKUP($B34,[3]Lagged!$A:$F,2,FALSE),"")</f>
        <v/>
      </c>
      <c r="D34" s="91" t="str">
        <f>IFERROR(VLOOKUP($B34,[4]Lagged!$A:$F,2,FALSE),"")</f>
        <v/>
      </c>
      <c r="E34" s="91">
        <f>IFERROR(VLOOKUP($B34,[5]Lagged!$A:$F,2,FALSE),"")</f>
        <v>-1.6884526685828169E-2</v>
      </c>
      <c r="F34" s="91" t="str">
        <f>IFERROR(VLOOKUP($B34,[6]Lagged!$A:$F,2,FALSE),"")</f>
        <v/>
      </c>
      <c r="G34" s="91" t="str">
        <f>IFERROR(VLOOKUP($B34,[7]Lagged!$A:$F,2,FALSE),"")</f>
        <v/>
      </c>
      <c r="H34" s="91" t="str">
        <f>IFERROR(VLOOKUP($B34,[8]Lagged!$A:$F,2,FALSE),"")</f>
        <v/>
      </c>
      <c r="I34" s="91" t="str">
        <f>IFERROR(VLOOKUP($B34,[9]Lagged!$A:$F,2,FALSE),"")</f>
        <v/>
      </c>
      <c r="J34" s="91">
        <f>IFERROR(VLOOKUP($B34,[5]SP500!$A:$B,2,FALSE),"")</f>
        <v>1.9557999999999999E-2</v>
      </c>
      <c r="K34" s="91">
        <f t="shared" si="1"/>
        <v>-1.6884526685828169E-2</v>
      </c>
      <c r="L34" t="s">
        <v>221</v>
      </c>
    </row>
    <row r="35" spans="1:12" x14ac:dyDescent="0.25">
      <c r="A35" s="93">
        <f t="shared" si="0"/>
        <v>37225</v>
      </c>
      <c r="B35" s="92">
        <f t="shared" si="2"/>
        <v>37196</v>
      </c>
      <c r="C35" s="91" t="str">
        <f>IFERROR(VLOOKUP($B35,[3]Lagged!$A:$F,2,FALSE),"")</f>
        <v/>
      </c>
      <c r="D35" s="91" t="str">
        <f>IFERROR(VLOOKUP($B35,[4]Lagged!$A:$F,2,FALSE),"")</f>
        <v/>
      </c>
      <c r="E35" s="91">
        <f>IFERROR(VLOOKUP($B35,[5]Lagged!$A:$F,2,FALSE),"")</f>
        <v>4.0879532240480819E-2</v>
      </c>
      <c r="F35" s="91" t="str">
        <f>IFERROR(VLOOKUP($B35,[6]Lagged!$A:$F,2,FALSE),"")</f>
        <v/>
      </c>
      <c r="G35" s="91" t="str">
        <f>IFERROR(VLOOKUP($B35,[7]Lagged!$A:$F,2,FALSE),"")</f>
        <v/>
      </c>
      <c r="H35" s="91" t="str">
        <f>IFERROR(VLOOKUP($B35,[8]Lagged!$A:$F,2,FALSE),"")</f>
        <v/>
      </c>
      <c r="I35" s="91" t="str">
        <f>IFERROR(VLOOKUP($B35,[9]Lagged!$A:$F,2,FALSE),"")</f>
        <v/>
      </c>
      <c r="J35" s="91">
        <f>IFERROR(VLOOKUP($B35,[5]SP500!$A:$B,2,FALSE),"")</f>
        <v>7.8787999999999997E-2</v>
      </c>
      <c r="K35" s="91">
        <f t="shared" si="1"/>
        <v>4.0879532240480819E-2</v>
      </c>
      <c r="L35" t="s">
        <v>221</v>
      </c>
    </row>
    <row r="36" spans="1:12" x14ac:dyDescent="0.25">
      <c r="A36" s="93">
        <f t="shared" si="0"/>
        <v>37256</v>
      </c>
      <c r="B36" s="92">
        <f t="shared" si="2"/>
        <v>37226</v>
      </c>
      <c r="C36" s="91" t="str">
        <f>IFERROR(VLOOKUP($B36,[3]Lagged!$A:$F,2,FALSE),"")</f>
        <v/>
      </c>
      <c r="D36" s="91" t="str">
        <f>IFERROR(VLOOKUP($B36,[4]Lagged!$A:$F,2,FALSE),"")</f>
        <v/>
      </c>
      <c r="E36" s="91">
        <f>IFERROR(VLOOKUP($B36,[5]Lagged!$A:$F,2,FALSE),"")</f>
        <v>-1.4004957048496102E-3</v>
      </c>
      <c r="F36" s="91" t="str">
        <f>IFERROR(VLOOKUP($B36,[6]Lagged!$A:$F,2,FALSE),"")</f>
        <v/>
      </c>
      <c r="G36" s="91" t="str">
        <f>IFERROR(VLOOKUP($B36,[7]Lagged!$A:$F,2,FALSE),"")</f>
        <v/>
      </c>
      <c r="H36" s="91" t="str">
        <f>IFERROR(VLOOKUP($B36,[8]Lagged!$A:$F,2,FALSE),"")</f>
        <v/>
      </c>
      <c r="I36" s="91" t="str">
        <f>IFERROR(VLOOKUP($B36,[9]Lagged!$A:$F,2,FALSE),"")</f>
        <v/>
      </c>
      <c r="J36" s="91">
        <f>IFERROR(VLOOKUP($B36,[5]SP500!$A:$B,2,FALSE),"")</f>
        <v>9.0500000000000008E-3</v>
      </c>
      <c r="K36" s="91">
        <f t="shared" si="1"/>
        <v>-1.4004957048496102E-3</v>
      </c>
      <c r="L36" t="s">
        <v>221</v>
      </c>
    </row>
    <row r="37" spans="1:12" x14ac:dyDescent="0.25">
      <c r="A37" s="93">
        <f t="shared" si="0"/>
        <v>37287</v>
      </c>
      <c r="B37" s="92">
        <f t="shared" si="2"/>
        <v>37257</v>
      </c>
      <c r="C37" s="91" t="str">
        <f>IFERROR(VLOOKUP($B37,[3]Lagged!$A:$F,2,FALSE),"")</f>
        <v/>
      </c>
      <c r="D37" s="91" t="str">
        <f>IFERROR(VLOOKUP($B37,[4]Lagged!$A:$F,2,FALSE),"")</f>
        <v/>
      </c>
      <c r="E37" s="91">
        <f>IFERROR(VLOOKUP($B37,[5]Lagged!$A:$F,2,FALSE),"")</f>
        <v>1.7454868644624843E-3</v>
      </c>
      <c r="F37" s="91" t="str">
        <f>IFERROR(VLOOKUP($B37,[6]Lagged!$A:$F,2,FALSE),"")</f>
        <v/>
      </c>
      <c r="G37" s="91" t="str">
        <f>IFERROR(VLOOKUP($B37,[7]Lagged!$A:$F,2,FALSE),"")</f>
        <v/>
      </c>
      <c r="H37" s="91" t="str">
        <f>IFERROR(VLOOKUP($B37,[8]Lagged!$A:$F,2,FALSE),"")</f>
        <v/>
      </c>
      <c r="I37" s="91" t="str">
        <f>IFERROR(VLOOKUP($B37,[9]Lagged!$A:$F,2,FALSE),"")</f>
        <v/>
      </c>
      <c r="J37" s="91">
        <f>IFERROR(VLOOKUP($B37,[5]SP500!$A:$B,2,FALSE),"")</f>
        <v>-1.4321E-2</v>
      </c>
      <c r="K37" s="91">
        <f t="shared" si="1"/>
        <v>1.7454868644624843E-3</v>
      </c>
      <c r="L37" t="s">
        <v>221</v>
      </c>
    </row>
    <row r="38" spans="1:12" x14ac:dyDescent="0.25">
      <c r="A38" s="93">
        <f t="shared" si="0"/>
        <v>37315</v>
      </c>
      <c r="B38" s="92">
        <f t="shared" si="2"/>
        <v>37288</v>
      </c>
      <c r="C38" s="91" t="str">
        <f>IFERROR(VLOOKUP($B38,[3]Lagged!$A:$F,2,FALSE),"")</f>
        <v/>
      </c>
      <c r="D38" s="91" t="str">
        <f>IFERROR(VLOOKUP($B38,[4]Lagged!$A:$F,2,FALSE),"")</f>
        <v/>
      </c>
      <c r="E38" s="91">
        <f>IFERROR(VLOOKUP($B38,[5]Lagged!$A:$F,2,FALSE),"")</f>
        <v>-1.5397761154599076E-2</v>
      </c>
      <c r="F38" s="91" t="str">
        <f>IFERROR(VLOOKUP($B38,[6]Lagged!$A:$F,2,FALSE),"")</f>
        <v/>
      </c>
      <c r="G38" s="91" t="str">
        <f>IFERROR(VLOOKUP($B38,[7]Lagged!$A:$F,2,FALSE),"")</f>
        <v/>
      </c>
      <c r="H38" s="91" t="str">
        <f>IFERROR(VLOOKUP($B38,[8]Lagged!$A:$F,2,FALSE),"")</f>
        <v/>
      </c>
      <c r="I38" s="91" t="str">
        <f>IFERROR(VLOOKUP($B38,[9]Lagged!$A:$F,2,FALSE),"")</f>
        <v/>
      </c>
      <c r="J38" s="91">
        <f>IFERROR(VLOOKUP($B38,[5]SP500!$A:$B,2,FALSE),"")</f>
        <v>-1.9480999999999998E-2</v>
      </c>
      <c r="K38" s="91">
        <f t="shared" si="1"/>
        <v>-1.5397761154599076E-2</v>
      </c>
      <c r="L38" t="s">
        <v>221</v>
      </c>
    </row>
    <row r="39" spans="1:12" x14ac:dyDescent="0.25">
      <c r="A39" s="93">
        <f t="shared" si="0"/>
        <v>37346</v>
      </c>
      <c r="B39" s="92">
        <f t="shared" si="2"/>
        <v>37316</v>
      </c>
      <c r="C39" s="91" t="str">
        <f>IFERROR(VLOOKUP($B39,[3]Lagged!$A:$F,2,FALSE),"")</f>
        <v/>
      </c>
      <c r="D39" s="91" t="str">
        <f>IFERROR(VLOOKUP($B39,[4]Lagged!$A:$F,2,FALSE),"")</f>
        <v/>
      </c>
      <c r="E39" s="91">
        <f>IFERROR(VLOOKUP($B39,[5]Lagged!$A:$F,2,FALSE),"")</f>
        <v>6.8028410114148119E-2</v>
      </c>
      <c r="F39" s="91" t="str">
        <f>IFERROR(VLOOKUP($B39,[6]Lagged!$A:$F,2,FALSE),"")</f>
        <v/>
      </c>
      <c r="G39" s="91" t="str">
        <f>IFERROR(VLOOKUP($B39,[7]Lagged!$A:$F,2,FALSE),"")</f>
        <v/>
      </c>
      <c r="H39" s="91" t="str">
        <f>IFERROR(VLOOKUP($B39,[8]Lagged!$A:$F,2,FALSE),"")</f>
        <v/>
      </c>
      <c r="I39" s="91" t="str">
        <f>IFERROR(VLOOKUP($B39,[9]Lagged!$A:$F,2,FALSE),"")</f>
        <v/>
      </c>
      <c r="J39" s="91">
        <f>IFERROR(VLOOKUP($B39,[5]SP500!$A:$B,2,FALSE),"")</f>
        <v>3.7573000000000002E-2</v>
      </c>
      <c r="K39" s="91">
        <f t="shared" si="1"/>
        <v>6.8028410114148119E-2</v>
      </c>
      <c r="L39" t="s">
        <v>221</v>
      </c>
    </row>
    <row r="40" spans="1:12" x14ac:dyDescent="0.25">
      <c r="A40" s="93">
        <f t="shared" si="0"/>
        <v>37376</v>
      </c>
      <c r="B40" s="92">
        <f t="shared" si="2"/>
        <v>37347</v>
      </c>
      <c r="C40" s="91" t="str">
        <f>IFERROR(VLOOKUP($B40,[3]Lagged!$A:$F,2,FALSE),"")</f>
        <v/>
      </c>
      <c r="D40" s="91" t="str">
        <f>IFERROR(VLOOKUP($B40,[4]Lagged!$A:$F,2,FALSE),"")</f>
        <v/>
      </c>
      <c r="E40" s="91">
        <f>IFERROR(VLOOKUP($B40,[5]Lagged!$A:$F,2,FALSE),"")</f>
        <v>2.2124290126344703E-2</v>
      </c>
      <c r="F40" s="91" t="str">
        <f>IFERROR(VLOOKUP($B40,[6]Lagged!$A:$F,2,FALSE),"")</f>
        <v/>
      </c>
      <c r="G40" s="91" t="str">
        <f>IFERROR(VLOOKUP($B40,[7]Lagged!$A:$F,2,FALSE),"")</f>
        <v/>
      </c>
      <c r="H40" s="91" t="str">
        <f>IFERROR(VLOOKUP($B40,[8]Lagged!$A:$F,2,FALSE),"")</f>
        <v/>
      </c>
      <c r="I40" s="91" t="str">
        <f>IFERROR(VLOOKUP($B40,[9]Lagged!$A:$F,2,FALSE),"")</f>
        <v/>
      </c>
      <c r="J40" s="91">
        <f>IFERROR(VLOOKUP($B40,[5]SP500!$A:$B,2,FALSE),"")</f>
        <v>-6.1020999999999999E-2</v>
      </c>
      <c r="K40" s="91">
        <f t="shared" si="1"/>
        <v>2.2124290126344703E-2</v>
      </c>
      <c r="L40" t="s">
        <v>221</v>
      </c>
    </row>
    <row r="41" spans="1:12" x14ac:dyDescent="0.25">
      <c r="A41" s="93">
        <f t="shared" si="0"/>
        <v>37407</v>
      </c>
      <c r="B41" s="92">
        <f t="shared" si="2"/>
        <v>37377</v>
      </c>
      <c r="C41" s="91" t="str">
        <f>IFERROR(VLOOKUP($B41,[3]Lagged!$A:$F,2,FALSE),"")</f>
        <v/>
      </c>
      <c r="D41" s="91" t="str">
        <f>IFERROR(VLOOKUP($B41,[4]Lagged!$A:$F,2,FALSE),"")</f>
        <v/>
      </c>
      <c r="E41" s="91">
        <f>IFERROR(VLOOKUP($B41,[5]Lagged!$A:$F,2,FALSE),"")</f>
        <v>2.3786307164184704E-2</v>
      </c>
      <c r="F41" s="91" t="str">
        <f>IFERROR(VLOOKUP($B41,[6]Lagged!$A:$F,2,FALSE),"")</f>
        <v/>
      </c>
      <c r="G41" s="91" t="str">
        <f>IFERROR(VLOOKUP($B41,[7]Lagged!$A:$F,2,FALSE),"")</f>
        <v/>
      </c>
      <c r="H41" s="91" t="str">
        <f>IFERROR(VLOOKUP($B41,[8]Lagged!$A:$F,2,FALSE),"")</f>
        <v/>
      </c>
      <c r="I41" s="91" t="str">
        <f>IFERROR(VLOOKUP($B41,[9]Lagged!$A:$F,2,FALSE),"")</f>
        <v/>
      </c>
      <c r="J41" s="91">
        <f>IFERROR(VLOOKUP($B41,[5]SP500!$A:$B,2,FALSE),"")</f>
        <v>-7.7999999999999996E-3</v>
      </c>
      <c r="K41" s="91">
        <f t="shared" si="1"/>
        <v>2.3786307164184704E-2</v>
      </c>
      <c r="L41" t="s">
        <v>221</v>
      </c>
    </row>
    <row r="42" spans="1:12" x14ac:dyDescent="0.25">
      <c r="A42" s="93">
        <f t="shared" si="0"/>
        <v>37437</v>
      </c>
      <c r="B42" s="92">
        <f t="shared" si="2"/>
        <v>37408</v>
      </c>
      <c r="C42" s="91" t="str">
        <f>IFERROR(VLOOKUP($B42,[3]Lagged!$A:$F,2,FALSE),"")</f>
        <v/>
      </c>
      <c r="D42" s="91" t="str">
        <f>IFERROR(VLOOKUP($B42,[4]Lagged!$A:$F,2,FALSE),"")</f>
        <v/>
      </c>
      <c r="E42" s="91">
        <f>IFERROR(VLOOKUP($B42,[5]Lagged!$A:$F,2,FALSE),"")</f>
        <v>5.8475973604068913E-3</v>
      </c>
      <c r="F42" s="91" t="str">
        <f>IFERROR(VLOOKUP($B42,[6]Lagged!$A:$F,2,FALSE),"")</f>
        <v/>
      </c>
      <c r="G42" s="91" t="str">
        <f>IFERROR(VLOOKUP($B42,[7]Lagged!$A:$F,2,FALSE),"")</f>
        <v/>
      </c>
      <c r="H42" s="91" t="str">
        <f>IFERROR(VLOOKUP($B42,[8]Lagged!$A:$F,2,FALSE),"")</f>
        <v/>
      </c>
      <c r="I42" s="91" t="str">
        <f>IFERROR(VLOOKUP($B42,[9]Lagged!$A:$F,2,FALSE),"")</f>
        <v/>
      </c>
      <c r="J42" s="91">
        <f>IFERROR(VLOOKUP($B42,[5]SP500!$A:$B,2,FALSE),"")</f>
        <v>-7.1346000000000007E-2</v>
      </c>
      <c r="K42" s="91">
        <f t="shared" si="1"/>
        <v>5.8475973604068913E-3</v>
      </c>
      <c r="L42" t="s">
        <v>221</v>
      </c>
    </row>
    <row r="43" spans="1:12" x14ac:dyDescent="0.25">
      <c r="A43" s="93">
        <f t="shared" si="0"/>
        <v>37468</v>
      </c>
      <c r="B43" s="92">
        <f t="shared" si="2"/>
        <v>37438</v>
      </c>
      <c r="C43" s="91" t="str">
        <f>IFERROR(VLOOKUP($B43,[3]Lagged!$A:$F,2,FALSE),"")</f>
        <v/>
      </c>
      <c r="D43" s="91" t="str">
        <f>IFERROR(VLOOKUP($B43,[4]Lagged!$A:$F,2,FALSE),"")</f>
        <v/>
      </c>
      <c r="E43" s="91">
        <f>IFERROR(VLOOKUP($B43,[5]Lagged!$A:$F,2,FALSE),"")</f>
        <v>-8.1373186248349563E-2</v>
      </c>
      <c r="F43" s="91" t="str">
        <f>IFERROR(VLOOKUP($B43,[6]Lagged!$A:$F,2,FALSE),"")</f>
        <v/>
      </c>
      <c r="G43" s="91" t="str">
        <f>IFERROR(VLOOKUP($B43,[7]Lagged!$A:$F,2,FALSE),"")</f>
        <v/>
      </c>
      <c r="H43" s="91" t="str">
        <f>IFERROR(VLOOKUP($B43,[8]Lagged!$A:$F,2,FALSE),"")</f>
        <v/>
      </c>
      <c r="I43" s="91" t="str">
        <f>IFERROR(VLOOKUP($B43,[9]Lagged!$A:$F,2,FALSE),"")</f>
        <v/>
      </c>
      <c r="J43" s="91">
        <f>IFERROR(VLOOKUP($B43,[5]SP500!$A:$B,2,FALSE),"")</f>
        <v>-7.3974999999999999E-2</v>
      </c>
      <c r="K43" s="91">
        <f t="shared" si="1"/>
        <v>-8.1373186248349563E-2</v>
      </c>
      <c r="L43" t="s">
        <v>221</v>
      </c>
    </row>
    <row r="44" spans="1:12" x14ac:dyDescent="0.25">
      <c r="A44" s="93">
        <f t="shared" si="0"/>
        <v>37499</v>
      </c>
      <c r="B44" s="92">
        <f t="shared" si="2"/>
        <v>37469</v>
      </c>
      <c r="C44" s="91" t="str">
        <f>IFERROR(VLOOKUP($B44,[3]Lagged!$A:$F,2,FALSE),"")</f>
        <v/>
      </c>
      <c r="D44" s="91" t="str">
        <f>IFERROR(VLOOKUP($B44,[4]Lagged!$A:$F,2,FALSE),"")</f>
        <v/>
      </c>
      <c r="E44" s="91">
        <f>IFERROR(VLOOKUP($B44,[5]Lagged!$A:$F,2,FALSE),"")</f>
        <v>1.2046179372866133E-2</v>
      </c>
      <c r="F44" s="91" t="str">
        <f>IFERROR(VLOOKUP($B44,[6]Lagged!$A:$F,2,FALSE),"")</f>
        <v/>
      </c>
      <c r="G44" s="91" t="str">
        <f>IFERROR(VLOOKUP($B44,[7]Lagged!$A:$F,2,FALSE),"")</f>
        <v/>
      </c>
      <c r="H44" s="91" t="str">
        <f>IFERROR(VLOOKUP($B44,[8]Lagged!$A:$F,2,FALSE),"")</f>
        <v/>
      </c>
      <c r="I44" s="91" t="str">
        <f>IFERROR(VLOOKUP($B44,[9]Lagged!$A:$F,2,FALSE),"")</f>
        <v/>
      </c>
      <c r="J44" s="91">
        <f>IFERROR(VLOOKUP($B44,[5]SP500!$A:$B,2,FALSE),"")</f>
        <v>7.0429999999999998E-3</v>
      </c>
      <c r="K44" s="91">
        <f t="shared" si="1"/>
        <v>1.2046179372866133E-2</v>
      </c>
      <c r="L44" t="s">
        <v>221</v>
      </c>
    </row>
    <row r="45" spans="1:12" x14ac:dyDescent="0.25">
      <c r="A45" s="93">
        <f t="shared" si="0"/>
        <v>37529</v>
      </c>
      <c r="B45" s="92">
        <f t="shared" si="2"/>
        <v>37500</v>
      </c>
      <c r="C45" s="91" t="str">
        <f>IFERROR(VLOOKUP($B45,[3]Lagged!$A:$F,2,FALSE),"")</f>
        <v/>
      </c>
      <c r="D45" s="91" t="str">
        <f>IFERROR(VLOOKUP($B45,[4]Lagged!$A:$F,2,FALSE),"")</f>
        <v/>
      </c>
      <c r="E45" s="91">
        <f>IFERROR(VLOOKUP($B45,[5]Lagged!$A:$F,2,FALSE),"")</f>
        <v>-6.414514764825309E-2</v>
      </c>
      <c r="F45" s="91" t="str">
        <f>IFERROR(VLOOKUP($B45,[6]Lagged!$A:$F,2,FALSE),"")</f>
        <v/>
      </c>
      <c r="G45" s="91" t="str">
        <f>IFERROR(VLOOKUP($B45,[7]Lagged!$A:$F,2,FALSE),"")</f>
        <v/>
      </c>
      <c r="H45" s="91" t="str">
        <f>IFERROR(VLOOKUP($B45,[8]Lagged!$A:$F,2,FALSE),"")</f>
        <v/>
      </c>
      <c r="I45" s="91" t="str">
        <f>IFERROR(VLOOKUP($B45,[9]Lagged!$A:$F,2,FALSE),"")</f>
        <v/>
      </c>
      <c r="J45" s="91">
        <f>IFERROR(VLOOKUP($B45,[5]SP500!$A:$B,2,FALSE),"")</f>
        <v>-0.109019</v>
      </c>
      <c r="K45" s="91">
        <f t="shared" si="1"/>
        <v>-6.414514764825309E-2</v>
      </c>
      <c r="L45" t="s">
        <v>221</v>
      </c>
    </row>
    <row r="46" spans="1:12" x14ac:dyDescent="0.25">
      <c r="A46" s="93">
        <f t="shared" si="0"/>
        <v>37560</v>
      </c>
      <c r="B46" s="92">
        <f t="shared" si="2"/>
        <v>37530</v>
      </c>
      <c r="C46" s="91" t="str">
        <f>IFERROR(VLOOKUP($B46,[3]Lagged!$A:$F,2,FALSE),"")</f>
        <v/>
      </c>
      <c r="D46" s="91" t="str">
        <f>IFERROR(VLOOKUP($B46,[4]Lagged!$A:$F,2,FALSE),"")</f>
        <v/>
      </c>
      <c r="E46" s="91">
        <f>IFERROR(VLOOKUP($B46,[5]Lagged!$A:$F,2,FALSE),"")</f>
        <v>2.0440460494800423E-2</v>
      </c>
      <c r="F46" s="91" t="str">
        <f>IFERROR(VLOOKUP($B46,[6]Lagged!$A:$F,2,FALSE),"")</f>
        <v/>
      </c>
      <c r="G46" s="91" t="str">
        <f>IFERROR(VLOOKUP($B46,[7]Lagged!$A:$F,2,FALSE),"")</f>
        <v/>
      </c>
      <c r="H46" s="91" t="str">
        <f>IFERROR(VLOOKUP($B46,[8]Lagged!$A:$F,2,FALSE),"")</f>
        <v/>
      </c>
      <c r="I46" s="91" t="str">
        <f>IFERROR(VLOOKUP($B46,[9]Lagged!$A:$F,2,FALSE),"")</f>
        <v/>
      </c>
      <c r="J46" s="91">
        <f>IFERROR(VLOOKUP($B46,[5]SP500!$A:$B,2,FALSE),"")</f>
        <v>8.8598999999999997E-2</v>
      </c>
      <c r="K46" s="91">
        <f t="shared" si="1"/>
        <v>2.0440460494800423E-2</v>
      </c>
      <c r="L46" t="s">
        <v>221</v>
      </c>
    </row>
    <row r="47" spans="1:12" x14ac:dyDescent="0.25">
      <c r="A47" s="93">
        <f t="shared" si="0"/>
        <v>37590</v>
      </c>
      <c r="B47" s="92">
        <f t="shared" si="2"/>
        <v>37561</v>
      </c>
      <c r="C47" s="91" t="str">
        <f>IFERROR(VLOOKUP($B47,[3]Lagged!$A:$F,2,FALSE),"")</f>
        <v/>
      </c>
      <c r="D47" s="91" t="str">
        <f>IFERROR(VLOOKUP($B47,[4]Lagged!$A:$F,2,FALSE),"")</f>
        <v/>
      </c>
      <c r="E47" s="91">
        <f>IFERROR(VLOOKUP($B47,[5]Lagged!$A:$F,2,FALSE),"")</f>
        <v>3.5666331797372317E-2</v>
      </c>
      <c r="F47" s="91" t="str">
        <f>IFERROR(VLOOKUP($B47,[6]Lagged!$A:$F,2,FALSE),"")</f>
        <v/>
      </c>
      <c r="G47" s="91" t="str">
        <f>IFERROR(VLOOKUP($B47,[7]Lagged!$A:$F,2,FALSE),"")</f>
        <v/>
      </c>
      <c r="H47" s="91" t="str">
        <f>IFERROR(VLOOKUP($B47,[8]Lagged!$A:$F,2,FALSE),"")</f>
        <v/>
      </c>
      <c r="I47" s="91" t="str">
        <f>IFERROR(VLOOKUP($B47,[9]Lagged!$A:$F,2,FALSE),"")</f>
        <v/>
      </c>
      <c r="J47" s="91">
        <f>IFERROR(VLOOKUP($B47,[5]SP500!$A:$B,2,FALSE),"")</f>
        <v>5.9024E-2</v>
      </c>
      <c r="K47" s="91">
        <f t="shared" si="1"/>
        <v>3.5666331797372317E-2</v>
      </c>
      <c r="L47" t="s">
        <v>221</v>
      </c>
    </row>
    <row r="48" spans="1:12" x14ac:dyDescent="0.25">
      <c r="A48" s="93">
        <f t="shared" si="0"/>
        <v>37621</v>
      </c>
      <c r="B48" s="92">
        <f t="shared" si="2"/>
        <v>37591</v>
      </c>
      <c r="C48" s="91" t="str">
        <f>IFERROR(VLOOKUP($B48,[3]Lagged!$A:$F,2,FALSE),"")</f>
        <v/>
      </c>
      <c r="D48" s="91" t="str">
        <f>IFERROR(VLOOKUP($B48,[4]Lagged!$A:$F,2,FALSE),"")</f>
        <v/>
      </c>
      <c r="E48" s="91">
        <f>IFERROR(VLOOKUP($B48,[5]Lagged!$A:$F,2,FALSE),"")</f>
        <v>-3.1859598307192864E-2</v>
      </c>
      <c r="F48" s="91" t="str">
        <f>IFERROR(VLOOKUP($B48,[6]Lagged!$A:$F,2,FALSE),"")</f>
        <v/>
      </c>
      <c r="G48" s="91" t="str">
        <f>IFERROR(VLOOKUP($B48,[7]Lagged!$A:$F,2,FALSE),"")</f>
        <v/>
      </c>
      <c r="H48" s="91" t="str">
        <f>IFERROR(VLOOKUP($B48,[8]Lagged!$A:$F,2,FALSE),"")</f>
        <v/>
      </c>
      <c r="I48" s="91" t="str">
        <f>IFERROR(VLOOKUP($B48,[9]Lagged!$A:$F,2,FALSE),"")</f>
        <v/>
      </c>
      <c r="J48" s="91">
        <f>IFERROR(VLOOKUP($B48,[5]SP500!$A:$B,2,FALSE),"")</f>
        <v>-5.8833999999999997E-2</v>
      </c>
      <c r="K48" s="91">
        <f t="shared" si="1"/>
        <v>-3.1859598307192864E-2</v>
      </c>
      <c r="L48" t="s">
        <v>221</v>
      </c>
    </row>
    <row r="49" spans="1:12" x14ac:dyDescent="0.25">
      <c r="A49" s="93">
        <f t="shared" si="0"/>
        <v>37652</v>
      </c>
      <c r="B49" s="92">
        <f t="shared" si="2"/>
        <v>37622</v>
      </c>
      <c r="C49" s="91" t="str">
        <f>IFERROR(VLOOKUP($B49,[3]Lagged!$A:$F,2,FALSE),"")</f>
        <v/>
      </c>
      <c r="D49" s="91" t="str">
        <f>IFERROR(VLOOKUP($B49,[4]Lagged!$A:$F,2,FALSE),"")</f>
        <v/>
      </c>
      <c r="E49" s="91">
        <f>IFERROR(VLOOKUP($B49,[5]Lagged!$A:$F,2,FALSE),"")</f>
        <v>-1.5179551669842035E-2</v>
      </c>
      <c r="F49" s="91" t="str">
        <f>IFERROR(VLOOKUP($B49,[6]Lagged!$A:$F,2,FALSE),"")</f>
        <v/>
      </c>
      <c r="G49" s="91" t="str">
        <f>IFERROR(VLOOKUP($B49,[7]Lagged!$A:$F,2,FALSE),"")</f>
        <v/>
      </c>
      <c r="H49" s="91" t="str">
        <f>IFERROR(VLOOKUP($B49,[8]Lagged!$A:$F,2,FALSE),"")</f>
        <v/>
      </c>
      <c r="I49" s="91" t="str">
        <f>IFERROR(VLOOKUP($B49,[9]Lagged!$A:$F,2,FALSE),"")</f>
        <v/>
      </c>
      <c r="J49" s="91">
        <f>IFERROR(VLOOKUP($B49,[5]SP500!$A:$B,2,FALSE),"")</f>
        <v>-2.6578999999999998E-2</v>
      </c>
      <c r="K49" s="91">
        <f t="shared" si="1"/>
        <v>-1.5179551669842035E-2</v>
      </c>
      <c r="L49" t="s">
        <v>221</v>
      </c>
    </row>
    <row r="50" spans="1:12" x14ac:dyDescent="0.25">
      <c r="A50" s="93">
        <f t="shared" si="0"/>
        <v>37680</v>
      </c>
      <c r="B50" s="92">
        <f t="shared" si="2"/>
        <v>37653</v>
      </c>
      <c r="C50" s="91" t="str">
        <f>IFERROR(VLOOKUP($B50,[3]Lagged!$A:$F,2,FALSE),"")</f>
        <v/>
      </c>
      <c r="D50" s="91" t="str">
        <f>IFERROR(VLOOKUP($B50,[4]Lagged!$A:$F,2,FALSE),"")</f>
        <v/>
      </c>
      <c r="E50" s="91">
        <f>IFERROR(VLOOKUP($B50,[5]Lagged!$A:$F,2,FALSE),"")</f>
        <v>-3.8921157226791105E-2</v>
      </c>
      <c r="F50" s="91" t="str">
        <f>IFERROR(VLOOKUP($B50,[6]Lagged!$A:$F,2,FALSE),"")</f>
        <v/>
      </c>
      <c r="G50" s="91" t="str">
        <f>IFERROR(VLOOKUP($B50,[7]Lagged!$A:$F,2,FALSE),"")</f>
        <v/>
      </c>
      <c r="H50" s="91" t="str">
        <f>IFERROR(VLOOKUP($B50,[8]Lagged!$A:$F,2,FALSE),"")</f>
        <v/>
      </c>
      <c r="I50" s="91" t="str">
        <f>IFERROR(VLOOKUP($B50,[9]Lagged!$A:$F,2,FALSE),"")</f>
        <v/>
      </c>
      <c r="J50" s="91">
        <f>IFERROR(VLOOKUP($B50,[5]SP500!$A:$B,2,FALSE),"")</f>
        <v>-1.4999999999999999E-2</v>
      </c>
      <c r="K50" s="91">
        <f t="shared" si="1"/>
        <v>-3.8921157226791105E-2</v>
      </c>
      <c r="L50" t="s">
        <v>221</v>
      </c>
    </row>
    <row r="51" spans="1:12" x14ac:dyDescent="0.25">
      <c r="A51" s="93">
        <f t="shared" si="0"/>
        <v>37711</v>
      </c>
      <c r="B51" s="92">
        <f t="shared" si="2"/>
        <v>37681</v>
      </c>
      <c r="C51" s="91">
        <f>IFERROR(VLOOKUP($B51,[3]Lagged!$A:$F,2,FALSE),"")</f>
        <v>2.63E-2</v>
      </c>
      <c r="D51" s="91" t="str">
        <f>IFERROR(VLOOKUP($B51,[4]Lagged!$A:$F,2,FALSE),"")</f>
        <v/>
      </c>
      <c r="E51" s="91">
        <f>IFERROR(VLOOKUP($B51,[5]Lagged!$A:$F,2,FALSE),"")</f>
        <v>-3.7100000000000001E-2</v>
      </c>
      <c r="F51" s="91" t="str">
        <f>IFERROR(VLOOKUP($B51,[6]Lagged!$A:$F,2,FALSE),"")</f>
        <v/>
      </c>
      <c r="G51" s="91" t="str">
        <f>IFERROR(VLOOKUP($B51,[7]Lagged!$A:$F,2,FALSE),"")</f>
        <v/>
      </c>
      <c r="H51" s="91" t="str">
        <f>IFERROR(VLOOKUP($B51,[8]Lagged!$A:$F,2,FALSE),"")</f>
        <v/>
      </c>
      <c r="I51" s="91" t="str">
        <f>IFERROR(VLOOKUP($B51,[9]Lagged!$A:$F,2,FALSE),"")</f>
        <v/>
      </c>
      <c r="J51" s="91">
        <f>IFERROR(VLOOKUP($B51,[5]SP500!$A:$B,2,FALSE),"")</f>
        <v>0.01</v>
      </c>
      <c r="K51" s="91">
        <f t="shared" si="1"/>
        <v>-5.4000000000000003E-3</v>
      </c>
      <c r="L51" t="s">
        <v>221</v>
      </c>
    </row>
    <row r="52" spans="1:12" x14ac:dyDescent="0.25">
      <c r="A52" s="93">
        <f t="shared" si="0"/>
        <v>37741</v>
      </c>
      <c r="B52" s="92">
        <f t="shared" si="2"/>
        <v>37712</v>
      </c>
      <c r="C52" s="91">
        <f>IFERROR(VLOOKUP($B52,[3]Lagged!$A:$F,2,FALSE),"")</f>
        <v>7.9000000000000001E-2</v>
      </c>
      <c r="D52" s="91" t="str">
        <f>IFERROR(VLOOKUP($B52,[4]Lagged!$A:$F,2,FALSE),"")</f>
        <v/>
      </c>
      <c r="E52" s="91">
        <f>IFERROR(VLOOKUP($B52,[5]Lagged!$A:$F,2,FALSE),"")</f>
        <v>7.9000000000000001E-2</v>
      </c>
      <c r="F52" s="91" t="str">
        <f>IFERROR(VLOOKUP($B52,[6]Lagged!$A:$F,2,FALSE),"")</f>
        <v/>
      </c>
      <c r="G52" s="91" t="str">
        <f>IFERROR(VLOOKUP($B52,[7]Lagged!$A:$F,2,FALSE),"")</f>
        <v/>
      </c>
      <c r="H52" s="91" t="str">
        <f>IFERROR(VLOOKUP($B52,[8]Lagged!$A:$F,2,FALSE),"")</f>
        <v/>
      </c>
      <c r="I52" s="91" t="str">
        <f>IFERROR(VLOOKUP($B52,[9]Lagged!$A:$F,2,FALSE),"")</f>
        <v/>
      </c>
      <c r="J52" s="91">
        <f>IFERROR(VLOOKUP($B52,[5]SP500!$A:$B,2,FALSE),"")</f>
        <v>8.2400000000000001E-2</v>
      </c>
      <c r="K52" s="91">
        <f t="shared" si="1"/>
        <v>7.9000000000000001E-2</v>
      </c>
      <c r="L52" t="s">
        <v>221</v>
      </c>
    </row>
    <row r="53" spans="1:12" x14ac:dyDescent="0.25">
      <c r="A53" s="93">
        <f t="shared" si="0"/>
        <v>37772</v>
      </c>
      <c r="B53" s="92">
        <f t="shared" si="2"/>
        <v>37742</v>
      </c>
      <c r="C53" s="91">
        <f>IFERROR(VLOOKUP($B53,[3]Lagged!$A:$F,2,FALSE),"")</f>
        <v>0.12570000000000001</v>
      </c>
      <c r="D53" s="91" t="str">
        <f>IFERROR(VLOOKUP($B53,[4]Lagged!$A:$F,2,FALSE),"")</f>
        <v/>
      </c>
      <c r="E53" s="91">
        <f>IFERROR(VLOOKUP($B53,[5]Lagged!$A:$F,2,FALSE),"")</f>
        <v>0.1242</v>
      </c>
      <c r="F53" s="91" t="str">
        <f>IFERROR(VLOOKUP($B53,[6]Lagged!$A:$F,2,FALSE),"")</f>
        <v/>
      </c>
      <c r="G53" s="91" t="str">
        <f>IFERROR(VLOOKUP($B53,[7]Lagged!$A:$F,2,FALSE),"")</f>
        <v/>
      </c>
      <c r="H53" s="91" t="str">
        <f>IFERROR(VLOOKUP($B53,[8]Lagged!$A:$F,2,FALSE),"")</f>
        <v/>
      </c>
      <c r="I53" s="91" t="str">
        <f>IFERROR(VLOOKUP($B53,[9]Lagged!$A:$F,2,FALSE),"")</f>
        <v/>
      </c>
      <c r="J53" s="91">
        <f>IFERROR(VLOOKUP($B53,[5]SP500!$A:$B,2,FALSE),"")</f>
        <v>5.2600000000000001E-2</v>
      </c>
      <c r="K53" s="91">
        <f t="shared" si="1"/>
        <v>0.12495000000000001</v>
      </c>
      <c r="L53" t="s">
        <v>221</v>
      </c>
    </row>
    <row r="54" spans="1:12" x14ac:dyDescent="0.25">
      <c r="A54" s="93">
        <f t="shared" si="0"/>
        <v>37802</v>
      </c>
      <c r="B54" s="92">
        <f t="shared" si="2"/>
        <v>37773</v>
      </c>
      <c r="C54" s="91">
        <f>IFERROR(VLOOKUP($B54,[3]Lagged!$A:$F,2,FALSE),"")</f>
        <v>2.3800000000000002E-2</v>
      </c>
      <c r="D54" s="91" t="str">
        <f>IFERROR(VLOOKUP($B54,[4]Lagged!$A:$F,2,FALSE),"")</f>
        <v/>
      </c>
      <c r="E54" s="91">
        <f>IFERROR(VLOOKUP($B54,[5]Lagged!$A:$F,2,FALSE),"")</f>
        <v>-6.0999999999999999E-2</v>
      </c>
      <c r="F54" s="91" t="str">
        <f>IFERROR(VLOOKUP($B54,[6]Lagged!$A:$F,2,FALSE),"")</f>
        <v/>
      </c>
      <c r="G54" s="91" t="str">
        <f>IFERROR(VLOOKUP($B54,[7]Lagged!$A:$F,2,FALSE),"")</f>
        <v/>
      </c>
      <c r="H54" s="91" t="str">
        <f>IFERROR(VLOOKUP($B54,[8]Lagged!$A:$F,2,FALSE),"")</f>
        <v/>
      </c>
      <c r="I54" s="91" t="str">
        <f>IFERROR(VLOOKUP($B54,[9]Lagged!$A:$F,2,FALSE),"")</f>
        <v/>
      </c>
      <c r="J54" s="91">
        <f>IFERROR(VLOOKUP($B54,[5]SP500!$A:$B,2,FALSE),"")</f>
        <v>1.2800000000000001E-2</v>
      </c>
      <c r="K54" s="91">
        <f t="shared" si="1"/>
        <v>-1.8599999999999998E-2</v>
      </c>
      <c r="L54" t="s">
        <v>221</v>
      </c>
    </row>
    <row r="55" spans="1:12" x14ac:dyDescent="0.25">
      <c r="A55" s="93">
        <f t="shared" si="0"/>
        <v>37833</v>
      </c>
      <c r="B55" s="92">
        <f t="shared" si="2"/>
        <v>37803</v>
      </c>
      <c r="C55" s="91">
        <f>IFERROR(VLOOKUP($B55,[3]Lagged!$A:$F,2,FALSE),"")</f>
        <v>1.2800000000000001E-2</v>
      </c>
      <c r="D55" s="91" t="str">
        <f>IFERROR(VLOOKUP($B55,[4]Lagged!$A:$F,2,FALSE),"")</f>
        <v/>
      </c>
      <c r="E55" s="91">
        <f>IFERROR(VLOOKUP($B55,[5]Lagged!$A:$F,2,FALSE),"")</f>
        <v>4.2900000000000001E-2</v>
      </c>
      <c r="F55" s="91" t="str">
        <f>IFERROR(VLOOKUP($B55,[6]Lagged!$A:$F,2,FALSE),"")</f>
        <v/>
      </c>
      <c r="G55" s="91" t="str">
        <f>IFERROR(VLOOKUP($B55,[7]Lagged!$A:$F,2,FALSE),"")</f>
        <v/>
      </c>
      <c r="H55" s="91" t="str">
        <f>IFERROR(VLOOKUP($B55,[8]Lagged!$A:$F,2,FALSE),"")</f>
        <v/>
      </c>
      <c r="I55" s="91" t="str">
        <f>IFERROR(VLOOKUP($B55,[9]Lagged!$A:$F,2,FALSE),"")</f>
        <v/>
      </c>
      <c r="J55" s="91">
        <f>IFERROR(VLOOKUP($B55,[5]SP500!$A:$B,2,FALSE),"")</f>
        <v>1.77E-2</v>
      </c>
      <c r="K55" s="91">
        <f t="shared" si="1"/>
        <v>2.785E-2</v>
      </c>
      <c r="L55" t="s">
        <v>221</v>
      </c>
    </row>
    <row r="56" spans="1:12" x14ac:dyDescent="0.25">
      <c r="A56" s="93">
        <f t="shared" si="0"/>
        <v>37864</v>
      </c>
      <c r="B56" s="92">
        <f t="shared" si="2"/>
        <v>37834</v>
      </c>
      <c r="C56" s="91">
        <f>IFERROR(VLOOKUP($B56,[3]Lagged!$A:$F,2,FALSE),"")</f>
        <v>2.2200000000000001E-2</v>
      </c>
      <c r="D56" s="91" t="str">
        <f>IFERROR(VLOOKUP($B56,[4]Lagged!$A:$F,2,FALSE),"")</f>
        <v/>
      </c>
      <c r="E56" s="91">
        <f>IFERROR(VLOOKUP($B56,[5]Lagged!$A:$F,2,FALSE),"")</f>
        <v>9.2799999999999994E-2</v>
      </c>
      <c r="F56" s="91" t="str">
        <f>IFERROR(VLOOKUP($B56,[6]Lagged!$A:$F,2,FALSE),"")</f>
        <v/>
      </c>
      <c r="G56" s="91" t="str">
        <f>IFERROR(VLOOKUP($B56,[7]Lagged!$A:$F,2,FALSE),"")</f>
        <v/>
      </c>
      <c r="H56" s="91" t="str">
        <f>IFERROR(VLOOKUP($B56,[8]Lagged!$A:$F,2,FALSE),"")</f>
        <v/>
      </c>
      <c r="I56" s="91" t="str">
        <f>IFERROR(VLOOKUP($B56,[9]Lagged!$A:$F,2,FALSE),"")</f>
        <v/>
      </c>
      <c r="J56" s="91">
        <f>IFERROR(VLOOKUP($B56,[5]SP500!$A:$B,2,FALSE),"")</f>
        <v>1.9400000000000001E-2</v>
      </c>
      <c r="K56" s="91">
        <f t="shared" si="1"/>
        <v>5.7499999999999996E-2</v>
      </c>
      <c r="L56" t="s">
        <v>221</v>
      </c>
    </row>
    <row r="57" spans="1:12" x14ac:dyDescent="0.25">
      <c r="A57" s="93">
        <f t="shared" si="0"/>
        <v>37894</v>
      </c>
      <c r="B57" s="92">
        <f t="shared" si="2"/>
        <v>37865</v>
      </c>
      <c r="C57" s="91">
        <f>IFERROR(VLOOKUP($B57,[3]Lagged!$A:$F,2,FALSE),"")</f>
        <v>1.5100000000000001E-2</v>
      </c>
      <c r="D57" s="91" t="str">
        <f>IFERROR(VLOOKUP($B57,[4]Lagged!$A:$F,2,FALSE),"")</f>
        <v/>
      </c>
      <c r="E57" s="91">
        <f>IFERROR(VLOOKUP($B57,[5]Lagged!$A:$F,2,FALSE),"")</f>
        <v>1.6899999999999998E-2</v>
      </c>
      <c r="F57" s="91" t="str">
        <f>IFERROR(VLOOKUP($B57,[6]Lagged!$A:$F,2,FALSE),"")</f>
        <v/>
      </c>
      <c r="G57" s="91" t="str">
        <f>IFERROR(VLOOKUP($B57,[7]Lagged!$A:$F,2,FALSE),"")</f>
        <v/>
      </c>
      <c r="H57" s="91" t="str">
        <f>IFERROR(VLOOKUP($B57,[8]Lagged!$A:$F,2,FALSE),"")</f>
        <v/>
      </c>
      <c r="I57" s="91" t="str">
        <f>IFERROR(VLOOKUP($B57,[9]Lagged!$A:$F,2,FALSE),"")</f>
        <v/>
      </c>
      <c r="J57" s="91">
        <f>IFERROR(VLOOKUP($B57,[5]SP500!$A:$B,2,FALSE),"")</f>
        <v>-1.06E-2</v>
      </c>
      <c r="K57" s="91">
        <f t="shared" si="1"/>
        <v>1.6E-2</v>
      </c>
      <c r="L57" t="s">
        <v>221</v>
      </c>
    </row>
    <row r="58" spans="1:12" x14ac:dyDescent="0.25">
      <c r="A58" s="93">
        <f t="shared" si="0"/>
        <v>37925</v>
      </c>
      <c r="B58" s="92">
        <f t="shared" si="2"/>
        <v>37895</v>
      </c>
      <c r="C58" s="91">
        <f>IFERROR(VLOOKUP($B58,[3]Lagged!$A:$F,2,FALSE),"")</f>
        <v>0.12790000000000001</v>
      </c>
      <c r="D58" s="91" t="str">
        <f>IFERROR(VLOOKUP($B58,[4]Lagged!$A:$F,2,FALSE),"")</f>
        <v/>
      </c>
      <c r="E58" s="91">
        <f>IFERROR(VLOOKUP($B58,[5]Lagged!$A:$F,2,FALSE),"")</f>
        <v>0.1045</v>
      </c>
      <c r="F58" s="91" t="str">
        <f>IFERROR(VLOOKUP($B58,[6]Lagged!$A:$F,2,FALSE),"")</f>
        <v/>
      </c>
      <c r="G58" s="91" t="str">
        <f>IFERROR(VLOOKUP($B58,[7]Lagged!$A:$F,2,FALSE),"")</f>
        <v/>
      </c>
      <c r="H58" s="91" t="str">
        <f>IFERROR(VLOOKUP($B58,[8]Lagged!$A:$F,2,FALSE),"")</f>
        <v/>
      </c>
      <c r="I58" s="91" t="str">
        <f>IFERROR(VLOOKUP($B58,[9]Lagged!$A:$F,2,FALSE),"")</f>
        <v/>
      </c>
      <c r="J58" s="91">
        <f>IFERROR(VLOOKUP($B58,[5]SP500!$A:$B,2,FALSE),"")</f>
        <v>5.6500000000000002E-2</v>
      </c>
      <c r="K58" s="91">
        <f t="shared" si="1"/>
        <v>0.1162</v>
      </c>
      <c r="L58" t="s">
        <v>221</v>
      </c>
    </row>
    <row r="59" spans="1:12" x14ac:dyDescent="0.25">
      <c r="A59" s="93">
        <f t="shared" si="0"/>
        <v>37955</v>
      </c>
      <c r="B59" s="92">
        <f t="shared" si="2"/>
        <v>37926</v>
      </c>
      <c r="C59" s="91">
        <f>IFERROR(VLOOKUP($B59,[3]Lagged!$A:$F,2,FALSE),"")</f>
        <v>5.8500000000000003E-2</v>
      </c>
      <c r="D59" s="91" t="str">
        <f>IFERROR(VLOOKUP($B59,[4]Lagged!$A:$F,2,FALSE),"")</f>
        <v/>
      </c>
      <c r="E59" s="91">
        <f>IFERROR(VLOOKUP($B59,[5]Lagged!$A:$F,2,FALSE),"")</f>
        <v>6.8900000000000003E-2</v>
      </c>
      <c r="F59" s="91" t="str">
        <f>IFERROR(VLOOKUP($B59,[6]Lagged!$A:$F,2,FALSE),"")</f>
        <v/>
      </c>
      <c r="G59" s="91" t="str">
        <f>IFERROR(VLOOKUP($B59,[7]Lagged!$A:$F,2,FALSE),"")</f>
        <v/>
      </c>
      <c r="H59" s="91" t="str">
        <f>IFERROR(VLOOKUP($B59,[8]Lagged!$A:$F,2,FALSE),"")</f>
        <v/>
      </c>
      <c r="I59" s="91" t="str">
        <f>IFERROR(VLOOKUP($B59,[9]Lagged!$A:$F,2,FALSE),"")</f>
        <v/>
      </c>
      <c r="J59" s="91">
        <f>IFERROR(VLOOKUP($B59,[5]SP500!$A:$B,2,FALSE),"")</f>
        <v>8.6E-3</v>
      </c>
      <c r="K59" s="91">
        <f t="shared" si="1"/>
        <v>6.3700000000000007E-2</v>
      </c>
      <c r="L59" t="s">
        <v>221</v>
      </c>
    </row>
    <row r="60" spans="1:12" x14ac:dyDescent="0.25">
      <c r="A60" s="93">
        <f t="shared" si="0"/>
        <v>37986</v>
      </c>
      <c r="B60" s="92">
        <f t="shared" si="2"/>
        <v>37956</v>
      </c>
      <c r="C60" s="91">
        <f>IFERROR(VLOOKUP($B60,[3]Lagged!$A:$F,2,FALSE),"")</f>
        <v>6.0100000000000001E-2</v>
      </c>
      <c r="D60" s="91" t="str">
        <f>IFERROR(VLOOKUP($B60,[4]Lagged!$A:$F,2,FALSE),"")</f>
        <v/>
      </c>
      <c r="E60" s="91">
        <f>IFERROR(VLOOKUP($B60,[5]Lagged!$A:$F,2,FALSE),"")</f>
        <v>-4.7000000000000002E-3</v>
      </c>
      <c r="F60" s="91" t="str">
        <f>IFERROR(VLOOKUP($B60,[6]Lagged!$A:$F,2,FALSE),"")</f>
        <v/>
      </c>
      <c r="G60" s="91" t="str">
        <f>IFERROR(VLOOKUP($B60,[7]Lagged!$A:$F,2,FALSE),"")</f>
        <v/>
      </c>
      <c r="H60" s="91" t="str">
        <f>IFERROR(VLOOKUP($B60,[8]Lagged!$A:$F,2,FALSE),"")</f>
        <v/>
      </c>
      <c r="I60" s="91" t="str">
        <f>IFERROR(VLOOKUP($B60,[9]Lagged!$A:$F,2,FALSE),"")</f>
        <v/>
      </c>
      <c r="J60" s="91">
        <f>IFERROR(VLOOKUP($B60,[5]SP500!$A:$B,2,FALSE),"")</f>
        <v>5.2400000000000002E-2</v>
      </c>
      <c r="K60" s="91">
        <f t="shared" si="1"/>
        <v>2.7699999999999999E-2</v>
      </c>
      <c r="L60" t="s">
        <v>221</v>
      </c>
    </row>
    <row r="61" spans="1:12" x14ac:dyDescent="0.25">
      <c r="A61" s="93">
        <f t="shared" si="0"/>
        <v>38017</v>
      </c>
      <c r="B61" s="92">
        <f t="shared" si="2"/>
        <v>37987</v>
      </c>
      <c r="C61" s="91">
        <f>IFERROR(VLOOKUP($B61,[3]Lagged!$A:$F,2,FALSE),"")</f>
        <v>3.4299999999999997E-2</v>
      </c>
      <c r="D61" s="91" t="str">
        <f>IFERROR(VLOOKUP($B61,[4]Lagged!$A:$F,2,FALSE),"")</f>
        <v/>
      </c>
      <c r="E61" s="91">
        <f>IFERROR(VLOOKUP($B61,[5]Lagged!$A:$F,2,FALSE),"")</f>
        <v>-3.8999999999999998E-3</v>
      </c>
      <c r="F61" s="91" t="str">
        <f>IFERROR(VLOOKUP($B61,[6]Lagged!$A:$F,2,FALSE),"")</f>
        <v/>
      </c>
      <c r="G61" s="91" t="str">
        <f>IFERROR(VLOOKUP($B61,[7]Lagged!$A:$F,2,FALSE),"")</f>
        <v/>
      </c>
      <c r="H61" s="91" t="str">
        <f>IFERROR(VLOOKUP($B61,[8]Lagged!$A:$F,2,FALSE),"")</f>
        <v/>
      </c>
      <c r="I61" s="91" t="str">
        <f>IFERROR(VLOOKUP($B61,[9]Lagged!$A:$F,2,FALSE),"")</f>
        <v/>
      </c>
      <c r="J61" s="91">
        <f>IFERROR(VLOOKUP($B61,[5]SP500!$A:$B,2,FALSE),"")</f>
        <v>1.84E-2</v>
      </c>
      <c r="K61" s="91">
        <f t="shared" si="1"/>
        <v>1.5199999999999998E-2</v>
      </c>
      <c r="L61" t="s">
        <v>221</v>
      </c>
    </row>
    <row r="62" spans="1:12" x14ac:dyDescent="0.25">
      <c r="A62" s="93">
        <f t="shared" si="0"/>
        <v>38046</v>
      </c>
      <c r="B62" s="92">
        <f t="shared" si="2"/>
        <v>38018</v>
      </c>
      <c r="C62" s="91">
        <f>IFERROR(VLOOKUP($B62,[3]Lagged!$A:$F,2,FALSE),"")</f>
        <v>3.3599999999999998E-2</v>
      </c>
      <c r="D62" s="91" t="str">
        <f>IFERROR(VLOOKUP($B62,[4]Lagged!$A:$F,2,FALSE),"")</f>
        <v/>
      </c>
      <c r="E62" s="91">
        <f>IFERROR(VLOOKUP($B62,[5]Lagged!$A:$F,2,FALSE),"")</f>
        <v>5.3900000000000003E-2</v>
      </c>
      <c r="F62" s="91" t="str">
        <f>IFERROR(VLOOKUP($B62,[6]Lagged!$A:$F,2,FALSE),"")</f>
        <v/>
      </c>
      <c r="G62" s="91" t="str">
        <f>IFERROR(VLOOKUP($B62,[7]Lagged!$A:$F,2,FALSE),"")</f>
        <v/>
      </c>
      <c r="H62" s="91" t="str">
        <f>IFERROR(VLOOKUP($B62,[8]Lagged!$A:$F,2,FALSE),"")</f>
        <v/>
      </c>
      <c r="I62" s="91" t="str">
        <f>IFERROR(VLOOKUP($B62,[9]Lagged!$A:$F,2,FALSE),"")</f>
        <v/>
      </c>
      <c r="J62" s="91">
        <f>IFERROR(VLOOKUP($B62,[5]SP500!$A:$B,2,FALSE),"")</f>
        <v>1.3899999999999999E-2</v>
      </c>
      <c r="K62" s="91">
        <f t="shared" si="1"/>
        <v>4.3749999999999997E-2</v>
      </c>
      <c r="L62" t="s">
        <v>221</v>
      </c>
    </row>
    <row r="63" spans="1:12" x14ac:dyDescent="0.25">
      <c r="A63" s="93">
        <f t="shared" si="0"/>
        <v>38077</v>
      </c>
      <c r="B63" s="92">
        <f t="shared" si="2"/>
        <v>38047</v>
      </c>
      <c r="C63" s="91">
        <f>IFERROR(VLOOKUP($B63,[3]Lagged!$A:$F,2,FALSE),"")</f>
        <v>1.89E-2</v>
      </c>
      <c r="D63" s="91" t="str">
        <f>IFERROR(VLOOKUP($B63,[4]Lagged!$A:$F,2,FALSE),"")</f>
        <v/>
      </c>
      <c r="E63" s="91">
        <f>IFERROR(VLOOKUP($B63,[5]Lagged!$A:$F,2,FALSE),"")</f>
        <v>4.3099999999999999E-2</v>
      </c>
      <c r="F63" s="91" t="str">
        <f>IFERROR(VLOOKUP($B63,[6]Lagged!$A:$F,2,FALSE),"")</f>
        <v/>
      </c>
      <c r="G63" s="91" t="str">
        <f>IFERROR(VLOOKUP($B63,[7]Lagged!$A:$F,2,FALSE),"")</f>
        <v/>
      </c>
      <c r="H63" s="91" t="str">
        <f>IFERROR(VLOOKUP($B63,[8]Lagged!$A:$F,2,FALSE),"")</f>
        <v/>
      </c>
      <c r="I63" s="91" t="str">
        <f>IFERROR(VLOOKUP($B63,[9]Lagged!$A:$F,2,FALSE),"")</f>
        <v/>
      </c>
      <c r="J63" s="91">
        <f>IFERROR(VLOOKUP($B63,[5]SP500!$A:$B,2,FALSE),"")</f>
        <v>-1.5100000000000001E-2</v>
      </c>
      <c r="K63" s="91">
        <f t="shared" si="1"/>
        <v>3.1E-2</v>
      </c>
      <c r="L63" t="s">
        <v>221</v>
      </c>
    </row>
    <row r="64" spans="1:12" x14ac:dyDescent="0.25">
      <c r="A64" s="93">
        <f t="shared" si="0"/>
        <v>38107</v>
      </c>
      <c r="B64" s="92">
        <f t="shared" si="2"/>
        <v>38078</v>
      </c>
      <c r="C64" s="91">
        <f>IFERROR(VLOOKUP($B64,[3]Lagged!$A:$F,2,FALSE),"")</f>
        <v>-4.3400000000000001E-2</v>
      </c>
      <c r="D64" s="91" t="str">
        <f>IFERROR(VLOOKUP($B64,[4]Lagged!$A:$F,2,FALSE),"")</f>
        <v/>
      </c>
      <c r="E64" s="91">
        <f>IFERROR(VLOOKUP($B64,[5]Lagged!$A:$F,2,FALSE),"")</f>
        <v>-2.7099999999999999E-2</v>
      </c>
      <c r="F64" s="91" t="str">
        <f>IFERROR(VLOOKUP($B64,[6]Lagged!$A:$F,2,FALSE),"")</f>
        <v/>
      </c>
      <c r="G64" s="91" t="str">
        <f>IFERROR(VLOOKUP($B64,[7]Lagged!$A:$F,2,FALSE),"")</f>
        <v/>
      </c>
      <c r="H64" s="91" t="str">
        <f>IFERROR(VLOOKUP($B64,[8]Lagged!$A:$F,2,FALSE),"")</f>
        <v/>
      </c>
      <c r="I64" s="91" t="str">
        <f>IFERROR(VLOOKUP($B64,[9]Lagged!$A:$F,2,FALSE),"")</f>
        <v/>
      </c>
      <c r="J64" s="91">
        <f>IFERROR(VLOOKUP($B64,[5]SP500!$A:$B,2,FALSE),"")</f>
        <v>-1.5599999999999999E-2</v>
      </c>
      <c r="K64" s="91">
        <f t="shared" si="1"/>
        <v>-3.5250000000000004E-2</v>
      </c>
      <c r="L64" t="s">
        <v>221</v>
      </c>
    </row>
    <row r="65" spans="1:12" x14ac:dyDescent="0.25">
      <c r="A65" s="93">
        <f t="shared" si="0"/>
        <v>38138</v>
      </c>
      <c r="B65" s="92">
        <f t="shared" si="2"/>
        <v>38108</v>
      </c>
      <c r="C65" s="91">
        <f>IFERROR(VLOOKUP($B65,[3]Lagged!$A:$F,2,FALSE),"")</f>
        <v>1.7999999999999999E-2</v>
      </c>
      <c r="D65" s="91" t="str">
        <f>IFERROR(VLOOKUP($B65,[4]Lagged!$A:$F,2,FALSE),"")</f>
        <v/>
      </c>
      <c r="E65" s="91">
        <f>IFERROR(VLOOKUP($B65,[5]Lagged!$A:$F,2,FALSE),"")</f>
        <v>2.46E-2</v>
      </c>
      <c r="F65" s="91" t="str">
        <f>IFERROR(VLOOKUP($B65,[6]Lagged!$A:$F,2,FALSE),"")</f>
        <v/>
      </c>
      <c r="G65" s="91" t="str">
        <f>IFERROR(VLOOKUP($B65,[7]Lagged!$A:$F,2,FALSE),"")</f>
        <v/>
      </c>
      <c r="H65" s="91" t="str">
        <f>IFERROR(VLOOKUP($B65,[8]Lagged!$A:$F,2,FALSE),"")</f>
        <v/>
      </c>
      <c r="I65" s="91" t="str">
        <f>IFERROR(VLOOKUP($B65,[9]Lagged!$A:$F,2,FALSE),"")</f>
        <v/>
      </c>
      <c r="J65" s="91">
        <f>IFERROR(VLOOKUP($B65,[5]SP500!$A:$B,2,FALSE),"")</f>
        <v>1.37E-2</v>
      </c>
      <c r="K65" s="91">
        <f t="shared" si="1"/>
        <v>2.1299999999999999E-2</v>
      </c>
      <c r="L65" t="s">
        <v>221</v>
      </c>
    </row>
    <row r="66" spans="1:12" x14ac:dyDescent="0.25">
      <c r="A66" s="93">
        <f t="shared" si="0"/>
        <v>38168</v>
      </c>
      <c r="B66" s="92">
        <f t="shared" si="2"/>
        <v>38139</v>
      </c>
      <c r="C66" s="91">
        <f>IFERROR(VLOOKUP($B66,[3]Lagged!$A:$F,2,FALSE),"")</f>
        <v>7.2999999999999995E-2</v>
      </c>
      <c r="D66" s="91" t="str">
        <f>IFERROR(VLOOKUP($B66,[4]Lagged!$A:$F,2,FALSE),"")</f>
        <v/>
      </c>
      <c r="E66" s="91">
        <f>IFERROR(VLOOKUP($B66,[5]Lagged!$A:$F,2,FALSE),"")</f>
        <v>3.15E-2</v>
      </c>
      <c r="F66" s="91" t="str">
        <f>IFERROR(VLOOKUP($B66,[6]Lagged!$A:$F,2,FALSE),"")</f>
        <v/>
      </c>
      <c r="G66" s="91" t="str">
        <f>IFERROR(VLOOKUP($B66,[7]Lagged!$A:$F,2,FALSE),"")</f>
        <v/>
      </c>
      <c r="H66" s="91" t="str">
        <f>IFERROR(VLOOKUP($B66,[8]Lagged!$A:$F,2,FALSE),"")</f>
        <v/>
      </c>
      <c r="I66" s="91" t="str">
        <f>IFERROR(VLOOKUP($B66,[9]Lagged!$A:$F,2,FALSE),"")</f>
        <v/>
      </c>
      <c r="J66" s="91">
        <f>IFERROR(VLOOKUP($B66,[5]SP500!$A:$B,2,FALSE),"")</f>
        <v>1.9400000000000001E-2</v>
      </c>
      <c r="K66" s="91">
        <f t="shared" si="1"/>
        <v>5.2249999999999998E-2</v>
      </c>
      <c r="L66" t="s">
        <v>221</v>
      </c>
    </row>
    <row r="67" spans="1:12" x14ac:dyDescent="0.25">
      <c r="A67" s="93">
        <f t="shared" si="0"/>
        <v>38199</v>
      </c>
      <c r="B67" s="92">
        <f t="shared" si="2"/>
        <v>38169</v>
      </c>
      <c r="C67" s="91">
        <f>IFERROR(VLOOKUP($B67,[3]Lagged!$A:$F,2,FALSE),"")</f>
        <v>-4.6399999999999997E-2</v>
      </c>
      <c r="D67" s="91" t="str">
        <f>IFERROR(VLOOKUP($B67,[4]Lagged!$A:$F,2,FALSE),"")</f>
        <v/>
      </c>
      <c r="E67" s="91">
        <f>IFERROR(VLOOKUP($B67,[5]Lagged!$A:$F,2,FALSE),"")</f>
        <v>-5.2499999999999998E-2</v>
      </c>
      <c r="F67" s="91" t="str">
        <f>IFERROR(VLOOKUP($B67,[6]Lagged!$A:$F,2,FALSE),"")</f>
        <v/>
      </c>
      <c r="G67" s="91" t="str">
        <f>IFERROR(VLOOKUP($B67,[7]Lagged!$A:$F,2,FALSE),"")</f>
        <v/>
      </c>
      <c r="H67" s="91" t="str">
        <f>IFERROR(VLOOKUP($B67,[8]Lagged!$A:$F,2,FALSE),"")</f>
        <v/>
      </c>
      <c r="I67" s="91" t="str">
        <f>IFERROR(VLOOKUP($B67,[9]Lagged!$A:$F,2,FALSE),"")</f>
        <v/>
      </c>
      <c r="J67" s="91">
        <f>IFERROR(VLOOKUP($B67,[5]SP500!$A:$B,2,FALSE),"")</f>
        <v>-3.3000000000000002E-2</v>
      </c>
      <c r="K67" s="91">
        <f t="shared" si="1"/>
        <v>-4.9449999999999994E-2</v>
      </c>
      <c r="L67" t="s">
        <v>221</v>
      </c>
    </row>
    <row r="68" spans="1:12" x14ac:dyDescent="0.25">
      <c r="A68" s="93">
        <f t="shared" si="0"/>
        <v>38230</v>
      </c>
      <c r="B68" s="92">
        <f t="shared" si="2"/>
        <v>38200</v>
      </c>
      <c r="C68" s="91">
        <f>IFERROR(VLOOKUP($B68,[3]Lagged!$A:$F,2,FALSE),"")</f>
        <v>-3.2000000000000002E-3</v>
      </c>
      <c r="D68" s="91" t="str">
        <f>IFERROR(VLOOKUP($B68,[4]Lagged!$A:$F,2,FALSE),"")</f>
        <v/>
      </c>
      <c r="E68" s="91">
        <f>IFERROR(VLOOKUP($B68,[5]Lagged!$A:$F,2,FALSE),"")</f>
        <v>-3.8800000000000001E-2</v>
      </c>
      <c r="F68" s="91" t="str">
        <f>IFERROR(VLOOKUP($B68,[6]Lagged!$A:$F,2,FALSE),"")</f>
        <v/>
      </c>
      <c r="G68" s="91" t="str">
        <f>IFERROR(VLOOKUP($B68,[7]Lagged!$A:$F,2,FALSE),"")</f>
        <v/>
      </c>
      <c r="H68" s="91" t="str">
        <f>IFERROR(VLOOKUP($B68,[8]Lagged!$A:$F,2,FALSE),"")</f>
        <v/>
      </c>
      <c r="I68" s="91" t="str">
        <f>IFERROR(VLOOKUP($B68,[9]Lagged!$A:$F,2,FALSE),"")</f>
        <v/>
      </c>
      <c r="J68" s="91">
        <f>IFERROR(VLOOKUP($B68,[5]SP500!$A:$B,2,FALSE),"")</f>
        <v>4.0000000000000001E-3</v>
      </c>
      <c r="K68" s="91">
        <f t="shared" si="1"/>
        <v>-2.1000000000000001E-2</v>
      </c>
      <c r="L68" t="s">
        <v>221</v>
      </c>
    </row>
    <row r="69" spans="1:12" x14ac:dyDescent="0.25">
      <c r="A69" s="93">
        <f t="shared" si="0"/>
        <v>38260</v>
      </c>
      <c r="B69" s="92">
        <f t="shared" si="2"/>
        <v>38231</v>
      </c>
      <c r="C69" s="91">
        <f>IFERROR(VLOOKUP($B69,[3]Lagged!$A:$F,2,FALSE),"")</f>
        <v>3.2599999999999997E-2</v>
      </c>
      <c r="D69" s="91" t="str">
        <f>IFERROR(VLOOKUP($B69,[4]Lagged!$A:$F,2,FALSE),"")</f>
        <v/>
      </c>
      <c r="E69" s="91">
        <f>IFERROR(VLOOKUP($B69,[5]Lagged!$A:$F,2,FALSE),"")</f>
        <v>5.1000000000000004E-3</v>
      </c>
      <c r="F69" s="91" t="str">
        <f>IFERROR(VLOOKUP($B69,[6]Lagged!$A:$F,2,FALSE),"")</f>
        <v/>
      </c>
      <c r="G69" s="91" t="str">
        <f>IFERROR(VLOOKUP($B69,[7]Lagged!$A:$F,2,FALSE),"")</f>
        <v/>
      </c>
      <c r="H69" s="91" t="str">
        <f>IFERROR(VLOOKUP($B69,[8]Lagged!$A:$F,2,FALSE),"")</f>
        <v/>
      </c>
      <c r="I69" s="91" t="str">
        <f>IFERROR(VLOOKUP($B69,[9]Lagged!$A:$F,2,FALSE),"")</f>
        <v/>
      </c>
      <c r="J69" s="91">
        <f>IFERROR(VLOOKUP($B69,[5]SP500!$A:$B,2,FALSE),"")</f>
        <v>1.0800000000000001E-2</v>
      </c>
      <c r="K69" s="91">
        <f t="shared" si="1"/>
        <v>1.8849999999999999E-2</v>
      </c>
      <c r="L69" t="s">
        <v>221</v>
      </c>
    </row>
    <row r="70" spans="1:12" x14ac:dyDescent="0.25">
      <c r="A70" s="93">
        <f t="shared" si="0"/>
        <v>38291</v>
      </c>
      <c r="B70" s="92">
        <f t="shared" si="2"/>
        <v>38261</v>
      </c>
      <c r="C70" s="91">
        <f>IFERROR(VLOOKUP($B70,[3]Lagged!$A:$F,2,FALSE),"")</f>
        <v>5.0000000000000001E-4</v>
      </c>
      <c r="D70" s="91" t="str">
        <f>IFERROR(VLOOKUP($B70,[4]Lagged!$A:$F,2,FALSE),"")</f>
        <v/>
      </c>
      <c r="E70" s="91">
        <f>IFERROR(VLOOKUP($B70,[5]Lagged!$A:$F,2,FALSE),"")</f>
        <v>2.4299999999999999E-2</v>
      </c>
      <c r="F70" s="91" t="str">
        <f>IFERROR(VLOOKUP($B70,[6]Lagged!$A:$F,2,FALSE),"")</f>
        <v/>
      </c>
      <c r="G70" s="91" t="str">
        <f>IFERROR(VLOOKUP($B70,[7]Lagged!$A:$F,2,FALSE),"")</f>
        <v/>
      </c>
      <c r="H70" s="91" t="str">
        <f>IFERROR(VLOOKUP($B70,[8]Lagged!$A:$F,2,FALSE),"")</f>
        <v/>
      </c>
      <c r="I70" s="91" t="str">
        <f>IFERROR(VLOOKUP($B70,[9]Lagged!$A:$F,2,FALSE),"")</f>
        <v/>
      </c>
      <c r="J70" s="91">
        <f>IFERROR(VLOOKUP($B70,[5]SP500!$A:$B,2,FALSE),"")</f>
        <v>1.52E-2</v>
      </c>
      <c r="K70" s="91">
        <f t="shared" si="1"/>
        <v>1.24E-2</v>
      </c>
      <c r="L70" t="s">
        <v>221</v>
      </c>
    </row>
    <row r="71" spans="1:12" x14ac:dyDescent="0.25">
      <c r="A71" s="93">
        <f t="shared" ref="A71:A134" si="3">EOMONTH(B71,0)</f>
        <v>38321</v>
      </c>
      <c r="B71" s="92">
        <f t="shared" si="2"/>
        <v>38292</v>
      </c>
      <c r="C71" s="91">
        <f>IFERROR(VLOOKUP($B71,[3]Lagged!$A:$F,2,FALSE),"")</f>
        <v>9.4100000000000003E-2</v>
      </c>
      <c r="D71" s="91" t="str">
        <f>IFERROR(VLOOKUP($B71,[4]Lagged!$A:$F,2,FALSE),"")</f>
        <v/>
      </c>
      <c r="E71" s="91">
        <f>IFERROR(VLOOKUP($B71,[5]Lagged!$A:$F,2,FALSE),"")</f>
        <v>4.5100000000000001E-2</v>
      </c>
      <c r="F71" s="91" t="str">
        <f>IFERROR(VLOOKUP($B71,[6]Lagged!$A:$F,2,FALSE),"")</f>
        <v/>
      </c>
      <c r="G71" s="91" t="str">
        <f>IFERROR(VLOOKUP($B71,[7]Lagged!$A:$F,2,FALSE),"")</f>
        <v/>
      </c>
      <c r="H71" s="91" t="str">
        <f>IFERROR(VLOOKUP($B71,[8]Lagged!$A:$F,2,FALSE),"")</f>
        <v/>
      </c>
      <c r="I71" s="91" t="str">
        <f>IFERROR(VLOOKUP($B71,[9]Lagged!$A:$F,2,FALSE),"")</f>
        <v/>
      </c>
      <c r="J71" s="91">
        <f>IFERROR(VLOOKUP($B71,[5]SP500!$A:$B,2,FALSE),"")</f>
        <v>4.0399999999999998E-2</v>
      </c>
      <c r="K71" s="91">
        <f t="shared" ref="K71:K134" si="4">AVERAGE(C71:I71)</f>
        <v>6.9599999999999995E-2</v>
      </c>
      <c r="L71" t="s">
        <v>221</v>
      </c>
    </row>
    <row r="72" spans="1:12" x14ac:dyDescent="0.25">
      <c r="A72" s="93">
        <f t="shared" si="3"/>
        <v>38352</v>
      </c>
      <c r="B72" s="92">
        <f t="shared" ref="B72:B135" si="5">EOMONTH(B71,0)+1</f>
        <v>38322</v>
      </c>
      <c r="C72" s="91">
        <f>IFERROR(VLOOKUP($B72,[3]Lagged!$A:$F,2,FALSE),"")</f>
        <v>4.48E-2</v>
      </c>
      <c r="D72" s="91" t="str">
        <f>IFERROR(VLOOKUP($B72,[4]Lagged!$A:$F,2,FALSE),"")</f>
        <v/>
      </c>
      <c r="E72" s="91">
        <f>IFERROR(VLOOKUP($B72,[5]Lagged!$A:$F,2,FALSE),"")</f>
        <v>8.4099999999999994E-2</v>
      </c>
      <c r="F72" s="91" t="str">
        <f>IFERROR(VLOOKUP($B72,[6]Lagged!$A:$F,2,FALSE),"")</f>
        <v/>
      </c>
      <c r="G72" s="91" t="str">
        <f>IFERROR(VLOOKUP($B72,[7]Lagged!$A:$F,2,FALSE),"")</f>
        <v/>
      </c>
      <c r="H72" s="91" t="str">
        <f>IFERROR(VLOOKUP($B72,[8]Lagged!$A:$F,2,FALSE),"")</f>
        <v/>
      </c>
      <c r="I72" s="91" t="str">
        <f>IFERROR(VLOOKUP($B72,[9]Lagged!$A:$F,2,FALSE),"")</f>
        <v/>
      </c>
      <c r="J72" s="91">
        <f>IFERROR(VLOOKUP($B72,[5]SP500!$A:$B,2,FALSE),"")</f>
        <v>3.4099999999999998E-2</v>
      </c>
      <c r="K72" s="91">
        <f t="shared" si="4"/>
        <v>6.4449999999999993E-2</v>
      </c>
      <c r="L72" t="s">
        <v>221</v>
      </c>
    </row>
    <row r="73" spans="1:12" x14ac:dyDescent="0.25">
      <c r="A73" s="93">
        <f t="shared" si="3"/>
        <v>38383</v>
      </c>
      <c r="B73" s="92">
        <f t="shared" si="5"/>
        <v>38353</v>
      </c>
      <c r="C73" s="91">
        <f>IFERROR(VLOOKUP($B73,[3]Lagged!$A:$F,2,FALSE),"")</f>
        <v>-1.7399999999999999E-2</v>
      </c>
      <c r="D73" s="91" t="str">
        <f>IFERROR(VLOOKUP($B73,[4]Lagged!$A:$F,2,FALSE),"")</f>
        <v/>
      </c>
      <c r="E73" s="91">
        <f>IFERROR(VLOOKUP($B73,[5]Lagged!$A:$F,2,FALSE),"")</f>
        <v>-3.1800000000000002E-2</v>
      </c>
      <c r="F73" s="91" t="str">
        <f>IFERROR(VLOOKUP($B73,[6]Lagged!$A:$F,2,FALSE),"")</f>
        <v/>
      </c>
      <c r="G73" s="91" t="str">
        <f>IFERROR(VLOOKUP($B73,[7]Lagged!$A:$F,2,FALSE),"")</f>
        <v/>
      </c>
      <c r="H73" s="91" t="str">
        <f>IFERROR(VLOOKUP($B73,[8]Lagged!$A:$F,2,FALSE),"")</f>
        <v/>
      </c>
      <c r="I73" s="91" t="str">
        <f>IFERROR(VLOOKUP($B73,[9]Lagged!$A:$F,2,FALSE),"")</f>
        <v/>
      </c>
      <c r="J73" s="91">
        <f>IFERROR(VLOOKUP($B73,[5]SP500!$A:$B,2,FALSE),"")</f>
        <v>-2.4400000000000002E-2</v>
      </c>
      <c r="K73" s="91">
        <f t="shared" si="4"/>
        <v>-2.46E-2</v>
      </c>
      <c r="L73" t="s">
        <v>221</v>
      </c>
    </row>
    <row r="74" spans="1:12" x14ac:dyDescent="0.25">
      <c r="A74" s="93">
        <f t="shared" si="3"/>
        <v>38411</v>
      </c>
      <c r="B74" s="92">
        <f t="shared" si="5"/>
        <v>38384</v>
      </c>
      <c r="C74" s="91">
        <f>IFERROR(VLOOKUP($B74,[3]Lagged!$A:$F,2,FALSE),"")</f>
        <v>5.0700000000000002E-2</v>
      </c>
      <c r="D74" s="91" t="str">
        <f>IFERROR(VLOOKUP($B74,[4]Lagged!$A:$F,2,FALSE),"")</f>
        <v/>
      </c>
      <c r="E74" s="91">
        <f>IFERROR(VLOOKUP($B74,[5]Lagged!$A:$F,2,FALSE),"")</f>
        <v>3.6600000000000001E-2</v>
      </c>
      <c r="F74" s="91" t="str">
        <f>IFERROR(VLOOKUP($B74,[6]Lagged!$A:$F,2,FALSE),"")</f>
        <v/>
      </c>
      <c r="G74" s="91" t="str">
        <f>IFERROR(VLOOKUP($B74,[7]Lagged!$A:$F,2,FALSE),"")</f>
        <v/>
      </c>
      <c r="H74" s="91" t="str">
        <f>IFERROR(VLOOKUP($B74,[8]Lagged!$A:$F,2,FALSE),"")</f>
        <v/>
      </c>
      <c r="I74" s="91" t="str">
        <f>IFERROR(VLOOKUP($B74,[9]Lagged!$A:$F,2,FALSE),"")</f>
        <v/>
      </c>
      <c r="J74" s="91">
        <f>IFERROR(VLOOKUP($B74,[5]SP500!$A:$B,2,FALSE),"")</f>
        <v>2.1100000000000001E-2</v>
      </c>
      <c r="K74" s="91">
        <f t="shared" si="4"/>
        <v>4.3650000000000001E-2</v>
      </c>
      <c r="L74" t="s">
        <v>221</v>
      </c>
    </row>
    <row r="75" spans="1:12" x14ac:dyDescent="0.25">
      <c r="A75" s="93">
        <f t="shared" si="3"/>
        <v>38442</v>
      </c>
      <c r="B75" s="92">
        <f t="shared" si="5"/>
        <v>38412</v>
      </c>
      <c r="C75" s="91">
        <f>IFERROR(VLOOKUP($B75,[3]Lagged!$A:$F,2,FALSE),"")</f>
        <v>-8.2000000000000007E-3</v>
      </c>
      <c r="D75" s="91" t="str">
        <f>IFERROR(VLOOKUP($B75,[4]Lagged!$A:$F,2,FALSE),"")</f>
        <v/>
      </c>
      <c r="E75" s="91">
        <f>IFERROR(VLOOKUP($B75,[5]Lagged!$A:$F,2,FALSE),"")</f>
        <v>-5.3E-3</v>
      </c>
      <c r="F75" s="91" t="str">
        <f>IFERROR(VLOOKUP($B75,[6]Lagged!$A:$F,2,FALSE),"")</f>
        <v/>
      </c>
      <c r="G75" s="91" t="str">
        <f>IFERROR(VLOOKUP($B75,[7]Lagged!$A:$F,2,FALSE),"")</f>
        <v/>
      </c>
      <c r="H75" s="91" t="str">
        <f>IFERROR(VLOOKUP($B75,[8]Lagged!$A:$F,2,FALSE),"")</f>
        <v/>
      </c>
      <c r="I75" s="91" t="str">
        <f>IFERROR(VLOOKUP($B75,[9]Lagged!$A:$F,2,FALSE),"")</f>
        <v/>
      </c>
      <c r="J75" s="91">
        <f>IFERROR(VLOOKUP($B75,[5]SP500!$A:$B,2,FALSE),"")</f>
        <v>-1.7600000000000001E-2</v>
      </c>
      <c r="K75" s="91">
        <f t="shared" si="4"/>
        <v>-6.7500000000000008E-3</v>
      </c>
      <c r="L75" t="s">
        <v>221</v>
      </c>
    </row>
    <row r="76" spans="1:12" x14ac:dyDescent="0.25">
      <c r="A76" s="93">
        <f t="shared" si="3"/>
        <v>38472</v>
      </c>
      <c r="B76" s="92">
        <f t="shared" si="5"/>
        <v>38443</v>
      </c>
      <c r="C76" s="91">
        <f>IFERROR(VLOOKUP($B76,[3]Lagged!$A:$F,2,FALSE),"")</f>
        <v>-3.8100000000000002E-2</v>
      </c>
      <c r="D76" s="91" t="str">
        <f>IFERROR(VLOOKUP($B76,[4]Lagged!$A:$F,2,FALSE),"")</f>
        <v/>
      </c>
      <c r="E76" s="91">
        <f>IFERROR(VLOOKUP($B76,[5]Lagged!$A:$F,2,FALSE),"")</f>
        <v>-2.12E-2</v>
      </c>
      <c r="F76" s="91" t="str">
        <f>IFERROR(VLOOKUP($B76,[6]Lagged!$A:$F,2,FALSE),"")</f>
        <v/>
      </c>
      <c r="G76" s="91" t="str">
        <f>IFERROR(VLOOKUP($B76,[7]Lagged!$A:$F,2,FALSE),"")</f>
        <v/>
      </c>
      <c r="H76" s="91" t="str">
        <f>IFERROR(VLOOKUP($B76,[8]Lagged!$A:$F,2,FALSE),"")</f>
        <v/>
      </c>
      <c r="I76" s="91" t="str">
        <f>IFERROR(VLOOKUP($B76,[9]Lagged!$A:$F,2,FALSE),"")</f>
        <v/>
      </c>
      <c r="J76" s="91">
        <f>IFERROR(VLOOKUP($B76,[5]SP500!$A:$B,2,FALSE),"")</f>
        <v>-1.9E-2</v>
      </c>
      <c r="K76" s="91">
        <f t="shared" si="4"/>
        <v>-2.9650000000000003E-2</v>
      </c>
      <c r="L76" t="s">
        <v>221</v>
      </c>
    </row>
    <row r="77" spans="1:12" x14ac:dyDescent="0.25">
      <c r="A77" s="93">
        <f t="shared" si="3"/>
        <v>38503</v>
      </c>
      <c r="B77" s="92">
        <f t="shared" si="5"/>
        <v>38473</v>
      </c>
      <c r="C77" s="91">
        <f>IFERROR(VLOOKUP($B77,[3]Lagged!$A:$F,2,FALSE),"")</f>
        <v>5.0799999999999998E-2</v>
      </c>
      <c r="D77" s="91" t="str">
        <f>IFERROR(VLOOKUP($B77,[4]Lagged!$A:$F,2,FALSE),"")</f>
        <v/>
      </c>
      <c r="E77" s="91">
        <f>IFERROR(VLOOKUP($B77,[5]Lagged!$A:$F,2,FALSE),"")</f>
        <v>4.7899999999999998E-2</v>
      </c>
      <c r="F77" s="91" t="str">
        <f>IFERROR(VLOOKUP($B77,[6]Lagged!$A:$F,2,FALSE),"")</f>
        <v/>
      </c>
      <c r="G77" s="91" t="str">
        <f>IFERROR(VLOOKUP($B77,[7]Lagged!$A:$F,2,FALSE),"")</f>
        <v/>
      </c>
      <c r="H77" s="91" t="str">
        <f>IFERROR(VLOOKUP($B77,[8]Lagged!$A:$F,2,FALSE),"")</f>
        <v/>
      </c>
      <c r="I77" s="91" t="str">
        <f>IFERROR(VLOOKUP($B77,[9]Lagged!$A:$F,2,FALSE),"")</f>
        <v/>
      </c>
      <c r="J77" s="91">
        <f>IFERROR(VLOOKUP($B77,[5]SP500!$A:$B,2,FALSE),"")</f>
        <v>3.1800000000000002E-2</v>
      </c>
      <c r="K77" s="91">
        <f t="shared" si="4"/>
        <v>4.9349999999999998E-2</v>
      </c>
      <c r="L77" t="s">
        <v>221</v>
      </c>
    </row>
    <row r="78" spans="1:12" x14ac:dyDescent="0.25">
      <c r="A78" s="93">
        <f t="shared" si="3"/>
        <v>38533</v>
      </c>
      <c r="B78" s="92">
        <f t="shared" si="5"/>
        <v>38504</v>
      </c>
      <c r="C78" s="91">
        <f>IFERROR(VLOOKUP($B78,[3]Lagged!$A:$F,2,FALSE),"")</f>
        <v>3.6400000000000002E-2</v>
      </c>
      <c r="D78" s="91" t="str">
        <f>IFERROR(VLOOKUP($B78,[4]Lagged!$A:$F,2,FALSE),"")</f>
        <v/>
      </c>
      <c r="E78" s="91">
        <f>IFERROR(VLOOKUP($B78,[5]Lagged!$A:$F,2,FALSE),"")</f>
        <v>2.18E-2</v>
      </c>
      <c r="F78" s="91" t="str">
        <f>IFERROR(VLOOKUP($B78,[6]Lagged!$A:$F,2,FALSE),"")</f>
        <v/>
      </c>
      <c r="G78" s="91" t="str">
        <f>IFERROR(VLOOKUP($B78,[7]Lagged!$A:$F,2,FALSE),"")</f>
        <v/>
      </c>
      <c r="H78" s="91" t="str">
        <f>IFERROR(VLOOKUP($B78,[8]Lagged!$A:$F,2,FALSE),"")</f>
        <v/>
      </c>
      <c r="I78" s="91" t="str">
        <f>IFERROR(VLOOKUP($B78,[9]Lagged!$A:$F,2,FALSE),"")</f>
        <v/>
      </c>
      <c r="J78" s="91">
        <f>IFERROR(VLOOKUP($B78,[5]SP500!$A:$B,2,FALSE),"")</f>
        <v>1.4E-3</v>
      </c>
      <c r="K78" s="91">
        <f t="shared" si="4"/>
        <v>2.9100000000000001E-2</v>
      </c>
      <c r="L78" t="s">
        <v>221</v>
      </c>
    </row>
    <row r="79" spans="1:12" x14ac:dyDescent="0.25">
      <c r="A79" s="93">
        <f t="shared" si="3"/>
        <v>38564</v>
      </c>
      <c r="B79" s="92">
        <f t="shared" si="5"/>
        <v>38534</v>
      </c>
      <c r="C79" s="91">
        <f>IFERROR(VLOOKUP($B79,[3]Lagged!$A:$F,2,FALSE),"")</f>
        <v>4.6300000000000001E-2</v>
      </c>
      <c r="D79" s="91" t="str">
        <f>IFERROR(VLOOKUP($B79,[4]Lagged!$A:$F,2,FALSE),"")</f>
        <v/>
      </c>
      <c r="E79" s="91">
        <f>IFERROR(VLOOKUP($B79,[5]Lagged!$A:$F,2,FALSE),"")</f>
        <v>5.6099999999999997E-2</v>
      </c>
      <c r="F79" s="91" t="str">
        <f>IFERROR(VLOOKUP($B79,[6]Lagged!$A:$F,2,FALSE),"")</f>
        <v/>
      </c>
      <c r="G79" s="91" t="str">
        <f>IFERROR(VLOOKUP($B79,[7]Lagged!$A:$F,2,FALSE),"")</f>
        <v/>
      </c>
      <c r="H79" s="91" t="str">
        <f>IFERROR(VLOOKUP($B79,[8]Lagged!$A:$F,2,FALSE),"")</f>
        <v/>
      </c>
      <c r="I79" s="91" t="str">
        <f>IFERROR(VLOOKUP($B79,[9]Lagged!$A:$F,2,FALSE),"")</f>
        <v/>
      </c>
      <c r="J79" s="91">
        <f>IFERROR(VLOOKUP($B79,[5]SP500!$A:$B,2,FALSE),"")</f>
        <v>3.7100000000000001E-2</v>
      </c>
      <c r="K79" s="91">
        <f t="shared" si="4"/>
        <v>5.1199999999999996E-2</v>
      </c>
      <c r="L79" t="s">
        <v>221</v>
      </c>
    </row>
    <row r="80" spans="1:12" x14ac:dyDescent="0.25">
      <c r="A80" s="93">
        <f t="shared" si="3"/>
        <v>38595</v>
      </c>
      <c r="B80" s="92">
        <f t="shared" si="5"/>
        <v>38565</v>
      </c>
      <c r="C80" s="91">
        <f>IFERROR(VLOOKUP($B80,[3]Lagged!$A:$F,2,FALSE),"")</f>
        <v>2.64E-2</v>
      </c>
      <c r="D80" s="91" t="str">
        <f>IFERROR(VLOOKUP($B80,[4]Lagged!$A:$F,2,FALSE),"")</f>
        <v/>
      </c>
      <c r="E80" s="91">
        <f>IFERROR(VLOOKUP($B80,[5]Lagged!$A:$F,2,FALSE),"")</f>
        <v>-7.6E-3</v>
      </c>
      <c r="F80" s="91" t="str">
        <f>IFERROR(VLOOKUP($B80,[6]Lagged!$A:$F,2,FALSE),"")</f>
        <v/>
      </c>
      <c r="G80" s="91" t="str">
        <f>IFERROR(VLOOKUP($B80,[7]Lagged!$A:$F,2,FALSE),"")</f>
        <v/>
      </c>
      <c r="H80" s="91" t="str">
        <f>IFERROR(VLOOKUP($B80,[8]Lagged!$A:$F,2,FALSE),"")</f>
        <v/>
      </c>
      <c r="I80" s="91" t="str">
        <f>IFERROR(VLOOKUP($B80,[9]Lagged!$A:$F,2,FALSE),"")</f>
        <v/>
      </c>
      <c r="J80" s="91">
        <f>IFERROR(VLOOKUP($B80,[5]SP500!$A:$B,2,FALSE),"")</f>
        <v>-8.9999999999999993E-3</v>
      </c>
      <c r="K80" s="91">
        <f t="shared" si="4"/>
        <v>9.4000000000000004E-3</v>
      </c>
      <c r="L80" t="s">
        <v>221</v>
      </c>
    </row>
    <row r="81" spans="1:12" x14ac:dyDescent="0.25">
      <c r="A81" s="93">
        <f t="shared" si="3"/>
        <v>38625</v>
      </c>
      <c r="B81" s="92">
        <f t="shared" si="5"/>
        <v>38596</v>
      </c>
      <c r="C81" s="91">
        <f>IFERROR(VLOOKUP($B81,[3]Lagged!$A:$F,2,FALSE),"")</f>
        <v>3.44E-2</v>
      </c>
      <c r="D81" s="91" t="str">
        <f>IFERROR(VLOOKUP($B81,[4]Lagged!$A:$F,2,FALSE),"")</f>
        <v/>
      </c>
      <c r="E81" s="91">
        <f>IFERROR(VLOOKUP($B81,[5]Lagged!$A:$F,2,FALSE),"")</f>
        <v>2.07E-2</v>
      </c>
      <c r="F81" s="91" t="str">
        <f>IFERROR(VLOOKUP($B81,[6]Lagged!$A:$F,2,FALSE),"")</f>
        <v/>
      </c>
      <c r="G81" s="91" t="str">
        <f>IFERROR(VLOOKUP($B81,[7]Lagged!$A:$F,2,FALSE),"")</f>
        <v/>
      </c>
      <c r="H81" s="91" t="str">
        <f>IFERROR(VLOOKUP($B81,[8]Lagged!$A:$F,2,FALSE),"")</f>
        <v/>
      </c>
      <c r="I81" s="91" t="str">
        <f>IFERROR(VLOOKUP($B81,[9]Lagged!$A:$F,2,FALSE),"")</f>
        <v/>
      </c>
      <c r="J81" s="91">
        <f>IFERROR(VLOOKUP($B81,[5]SP500!$A:$B,2,FALSE),"")</f>
        <v>8.2000000000000007E-3</v>
      </c>
      <c r="K81" s="91">
        <f t="shared" si="4"/>
        <v>2.7549999999999998E-2</v>
      </c>
      <c r="L81" t="s">
        <v>221</v>
      </c>
    </row>
    <row r="82" spans="1:12" x14ac:dyDescent="0.25">
      <c r="A82" s="93">
        <f t="shared" si="3"/>
        <v>38656</v>
      </c>
      <c r="B82" s="92">
        <f t="shared" si="5"/>
        <v>38626</v>
      </c>
      <c r="C82" s="91">
        <f>IFERROR(VLOOKUP($B82,[3]Lagged!$A:$F,2,FALSE),"")</f>
        <v>-5.7000000000000002E-2</v>
      </c>
      <c r="D82" s="91" t="str">
        <f>IFERROR(VLOOKUP($B82,[4]Lagged!$A:$F,2,FALSE),"")</f>
        <v/>
      </c>
      <c r="E82" s="91">
        <f>IFERROR(VLOOKUP($B82,[5]Lagged!$A:$F,2,FALSE),"")</f>
        <v>-1.8599999999999998E-2</v>
      </c>
      <c r="F82" s="91" t="str">
        <f>IFERROR(VLOOKUP($B82,[6]Lagged!$A:$F,2,FALSE),"")</f>
        <v/>
      </c>
      <c r="G82" s="91" t="str">
        <f>IFERROR(VLOOKUP($B82,[7]Lagged!$A:$F,2,FALSE),"")</f>
        <v/>
      </c>
      <c r="H82" s="91" t="str">
        <f>IFERROR(VLOOKUP($B82,[8]Lagged!$A:$F,2,FALSE),"")</f>
        <v/>
      </c>
      <c r="I82" s="91" t="str">
        <f>IFERROR(VLOOKUP($B82,[9]Lagged!$A:$F,2,FALSE),"")</f>
        <v/>
      </c>
      <c r="J82" s="91">
        <f>IFERROR(VLOOKUP($B82,[5]SP500!$A:$B,2,FALSE),"")</f>
        <v>-1.67E-2</v>
      </c>
      <c r="K82" s="91">
        <f t="shared" si="4"/>
        <v>-3.78E-2</v>
      </c>
      <c r="L82" t="s">
        <v>221</v>
      </c>
    </row>
    <row r="83" spans="1:12" x14ac:dyDescent="0.25">
      <c r="A83" s="93">
        <f t="shared" si="3"/>
        <v>38686</v>
      </c>
      <c r="B83" s="92">
        <f t="shared" si="5"/>
        <v>38657</v>
      </c>
      <c r="C83" s="91">
        <f>IFERROR(VLOOKUP($B83,[3]Lagged!$A:$F,2,FALSE),"")</f>
        <v>2.1899999999999999E-2</v>
      </c>
      <c r="D83" s="91" t="str">
        <f>IFERROR(VLOOKUP($B83,[4]Lagged!$A:$F,2,FALSE),"")</f>
        <v/>
      </c>
      <c r="E83" s="91">
        <f>IFERROR(VLOOKUP($B83,[5]Lagged!$A:$F,2,FALSE),"")</f>
        <v>5.2200000000000003E-2</v>
      </c>
      <c r="F83" s="91" t="str">
        <f>IFERROR(VLOOKUP($B83,[6]Lagged!$A:$F,2,FALSE),"")</f>
        <v/>
      </c>
      <c r="G83" s="91" t="str">
        <f>IFERROR(VLOOKUP($B83,[7]Lagged!$A:$F,2,FALSE),"")</f>
        <v/>
      </c>
      <c r="H83" s="91" t="str">
        <f>IFERROR(VLOOKUP($B83,[8]Lagged!$A:$F,2,FALSE),"")</f>
        <v/>
      </c>
      <c r="I83" s="91" t="str">
        <f>IFERROR(VLOOKUP($B83,[9]Lagged!$A:$F,2,FALSE),"")</f>
        <v/>
      </c>
      <c r="J83" s="91">
        <f>IFERROR(VLOOKUP($B83,[5]SP500!$A:$B,2,FALSE),"")</f>
        <v>3.7699999999999997E-2</v>
      </c>
      <c r="K83" s="91">
        <f t="shared" si="4"/>
        <v>3.705E-2</v>
      </c>
      <c r="L83" t="s">
        <v>221</v>
      </c>
    </row>
    <row r="84" spans="1:12" x14ac:dyDescent="0.25">
      <c r="A84" s="93">
        <f t="shared" si="3"/>
        <v>38717</v>
      </c>
      <c r="B84" s="92">
        <f t="shared" si="5"/>
        <v>38687</v>
      </c>
      <c r="C84" s="91">
        <f>IFERROR(VLOOKUP($B84,[3]Lagged!$A:$F,2,FALSE),"")</f>
        <v>1.6400000000000001E-2</v>
      </c>
      <c r="D84" s="91" t="str">
        <f>IFERROR(VLOOKUP($B84,[4]Lagged!$A:$F,2,FALSE),"")</f>
        <v/>
      </c>
      <c r="E84" s="91">
        <f>IFERROR(VLOOKUP($B84,[5]Lagged!$A:$F,2,FALSE),"")</f>
        <v>-1.77E-2</v>
      </c>
      <c r="F84" s="91" t="str">
        <f>IFERROR(VLOOKUP($B84,[6]Lagged!$A:$F,2,FALSE),"")</f>
        <v/>
      </c>
      <c r="G84" s="91" t="str">
        <f>IFERROR(VLOOKUP($B84,[7]Lagged!$A:$F,2,FALSE),"")</f>
        <v/>
      </c>
      <c r="H84" s="91" t="str">
        <f>IFERROR(VLOOKUP($B84,[8]Lagged!$A:$F,2,FALSE),"")</f>
        <v/>
      </c>
      <c r="I84" s="91" t="str">
        <f>IFERROR(VLOOKUP($B84,[9]Lagged!$A:$F,2,FALSE),"")</f>
        <v/>
      </c>
      <c r="J84" s="91">
        <f>IFERROR(VLOOKUP($B84,[5]SP500!$A:$B,2,FALSE),"")</f>
        <v>2.9999999999999997E-4</v>
      </c>
      <c r="K84" s="91">
        <f t="shared" si="4"/>
        <v>-6.4999999999999954E-4</v>
      </c>
      <c r="L84" t="s">
        <v>221</v>
      </c>
    </row>
    <row r="85" spans="1:12" x14ac:dyDescent="0.25">
      <c r="A85" s="93">
        <f t="shared" si="3"/>
        <v>38748</v>
      </c>
      <c r="B85" s="92">
        <f t="shared" si="5"/>
        <v>38718</v>
      </c>
      <c r="C85" s="91">
        <f>IFERROR(VLOOKUP($B85,[3]Lagged!$A:$F,2,FALSE),"")</f>
        <v>7.0499999999999993E-2</v>
      </c>
      <c r="D85" s="91" t="str">
        <f>IFERROR(VLOOKUP($B85,[4]Lagged!$A:$F,2,FALSE),"")</f>
        <v/>
      </c>
      <c r="E85" s="91">
        <f>IFERROR(VLOOKUP($B85,[5]Lagged!$A:$F,2,FALSE),"")</f>
        <v>6.8999999999999999E-3</v>
      </c>
      <c r="F85" s="91" t="str">
        <f>IFERROR(VLOOKUP($B85,[6]Lagged!$A:$F,2,FALSE),"")</f>
        <v/>
      </c>
      <c r="G85" s="91" t="str">
        <f>IFERROR(VLOOKUP($B85,[7]Lagged!$A:$F,2,FALSE),"")</f>
        <v/>
      </c>
      <c r="H85" s="91" t="str">
        <f>IFERROR(VLOOKUP($B85,[8]Lagged!$A:$F,2,FALSE),"")</f>
        <v/>
      </c>
      <c r="I85" s="91" t="str">
        <f>IFERROR(VLOOKUP($B85,[9]Lagged!$A:$F,2,FALSE),"")</f>
        <v/>
      </c>
      <c r="J85" s="91">
        <f>IFERROR(VLOOKUP($B85,[5]SP500!$A:$B,2,FALSE),"")</f>
        <v>2.7199999999999998E-2</v>
      </c>
      <c r="K85" s="91">
        <f t="shared" si="4"/>
        <v>3.8699999999999998E-2</v>
      </c>
      <c r="L85" t="s">
        <v>221</v>
      </c>
    </row>
    <row r="86" spans="1:12" x14ac:dyDescent="0.25">
      <c r="A86" s="93">
        <f t="shared" si="3"/>
        <v>38776</v>
      </c>
      <c r="B86" s="92">
        <f t="shared" si="5"/>
        <v>38749</v>
      </c>
      <c r="C86" s="91">
        <f>IFERROR(VLOOKUP($B86,[3]Lagged!$A:$F,2,FALSE),"")</f>
        <v>-2.8299999999999999E-2</v>
      </c>
      <c r="D86" s="91" t="str">
        <f>IFERROR(VLOOKUP($B86,[4]Lagged!$A:$F,2,FALSE),"")</f>
        <v/>
      </c>
      <c r="E86" s="91">
        <f>IFERROR(VLOOKUP($B86,[5]Lagged!$A:$F,2,FALSE),"")</f>
        <v>6.8999999999999999E-3</v>
      </c>
      <c r="F86" s="91" t="str">
        <f>IFERROR(VLOOKUP($B86,[6]Lagged!$A:$F,2,FALSE),"")</f>
        <v/>
      </c>
      <c r="G86" s="91" t="str">
        <f>IFERROR(VLOOKUP($B86,[7]Lagged!$A:$F,2,FALSE),"")</f>
        <v/>
      </c>
      <c r="H86" s="91" t="str">
        <f>IFERROR(VLOOKUP($B86,[8]Lagged!$A:$F,2,FALSE),"")</f>
        <v/>
      </c>
      <c r="I86" s="91" t="str">
        <f>IFERROR(VLOOKUP($B86,[9]Lagged!$A:$F,2,FALSE),"")</f>
        <v/>
      </c>
      <c r="J86" s="91">
        <f>IFERROR(VLOOKUP($B86,[5]SP500!$A:$B,2,FALSE),"")</f>
        <v>2.7000000000000001E-3</v>
      </c>
      <c r="K86" s="91">
        <f t="shared" si="4"/>
        <v>-1.0699999999999999E-2</v>
      </c>
      <c r="L86" t="s">
        <v>221</v>
      </c>
    </row>
    <row r="87" spans="1:12" x14ac:dyDescent="0.25">
      <c r="A87" s="93">
        <f t="shared" si="3"/>
        <v>38807</v>
      </c>
      <c r="B87" s="92">
        <f t="shared" si="5"/>
        <v>38777</v>
      </c>
      <c r="C87" s="91">
        <f>IFERROR(VLOOKUP($B87,[3]Lagged!$A:$F,2,FALSE),"")</f>
        <v>3.32E-2</v>
      </c>
      <c r="D87" s="91">
        <f>IFERROR(VLOOKUP($B87,[4]Lagged!$A:$F,2,FALSE),"")</f>
        <v>6.8699999999999997E-2</v>
      </c>
      <c r="E87" s="91">
        <f>IFERROR(VLOOKUP($B87,[5]Lagged!$A:$F,2,FALSE),"")</f>
        <v>9.4000000000000004E-3</v>
      </c>
      <c r="F87" s="91" t="str">
        <f>IFERROR(VLOOKUP($B87,[6]Lagged!$A:$F,2,FALSE),"")</f>
        <v/>
      </c>
      <c r="G87" s="91" t="str">
        <f>IFERROR(VLOOKUP($B87,[7]Lagged!$A:$F,2,FALSE),"")</f>
        <v/>
      </c>
      <c r="H87" s="91" t="str">
        <f>IFERROR(VLOOKUP($B87,[8]Lagged!$A:$F,2,FALSE),"")</f>
        <v/>
      </c>
      <c r="I87" s="91">
        <f>IFERROR(VLOOKUP($B87,[9]Lagged!$A:$F,2,FALSE),"")</f>
        <v>-1.34E-2</v>
      </c>
      <c r="J87" s="91">
        <f>IFERROR(VLOOKUP($B87,[5]SP500!$A:$B,2,FALSE),"")</f>
        <v>1.2500000000000001E-2</v>
      </c>
      <c r="K87" s="91">
        <f t="shared" si="4"/>
        <v>2.4475E-2</v>
      </c>
      <c r="L87" t="s">
        <v>221</v>
      </c>
    </row>
    <row r="88" spans="1:12" x14ac:dyDescent="0.25">
      <c r="A88" s="93">
        <f t="shared" si="3"/>
        <v>38837</v>
      </c>
      <c r="B88" s="92">
        <f t="shared" si="5"/>
        <v>38808</v>
      </c>
      <c r="C88" s="91">
        <f>IFERROR(VLOOKUP($B88,[3]Lagged!$A:$F,2,FALSE),"")</f>
        <v>1.44E-2</v>
      </c>
      <c r="D88" s="91">
        <f>IFERROR(VLOOKUP($B88,[4]Lagged!$A:$F,2,FALSE),"")</f>
        <v>5.6500000000000002E-2</v>
      </c>
      <c r="E88" s="91">
        <f>IFERROR(VLOOKUP($B88,[5]Lagged!$A:$F,2,FALSE),"")</f>
        <v>1.41E-2</v>
      </c>
      <c r="F88" s="91" t="str">
        <f>IFERROR(VLOOKUP($B88,[6]Lagged!$A:$F,2,FALSE),"")</f>
        <v/>
      </c>
      <c r="G88" s="91" t="str">
        <f>IFERROR(VLOOKUP($B88,[7]Lagged!$A:$F,2,FALSE),"")</f>
        <v/>
      </c>
      <c r="H88" s="91" t="str">
        <f>IFERROR(VLOOKUP($B88,[8]Lagged!$A:$F,2,FALSE),"")</f>
        <v/>
      </c>
      <c r="I88" s="91">
        <f>IFERROR(VLOOKUP($B88,[9]Lagged!$A:$F,2,FALSE),"")</f>
        <v>1.26E-2</v>
      </c>
      <c r="J88" s="91">
        <f>IFERROR(VLOOKUP($B88,[5]SP500!$A:$B,2,FALSE),"")</f>
        <v>1.34E-2</v>
      </c>
      <c r="K88" s="91">
        <f t="shared" si="4"/>
        <v>2.4400000000000002E-2</v>
      </c>
      <c r="L88" t="s">
        <v>221</v>
      </c>
    </row>
    <row r="89" spans="1:12" x14ac:dyDescent="0.25">
      <c r="A89" s="93">
        <f t="shared" si="3"/>
        <v>38868</v>
      </c>
      <c r="B89" s="92">
        <f t="shared" si="5"/>
        <v>38838</v>
      </c>
      <c r="C89" s="91">
        <f>IFERROR(VLOOKUP($B89,[3]Lagged!$A:$F,2,FALSE),"")</f>
        <v>-2.12E-2</v>
      </c>
      <c r="D89" s="91">
        <f>IFERROR(VLOOKUP($B89,[4]Lagged!$A:$F,2,FALSE),"")</f>
        <v>2.6800000000000001E-2</v>
      </c>
      <c r="E89" s="91">
        <f>IFERROR(VLOOKUP($B89,[5]Lagged!$A:$F,2,FALSE),"")</f>
        <v>-4.1599999999999998E-2</v>
      </c>
      <c r="F89" s="91" t="str">
        <f>IFERROR(VLOOKUP($B89,[6]Lagged!$A:$F,2,FALSE),"")</f>
        <v/>
      </c>
      <c r="G89" s="91" t="str">
        <f>IFERROR(VLOOKUP($B89,[7]Lagged!$A:$F,2,FALSE),"")</f>
        <v/>
      </c>
      <c r="H89" s="91" t="str">
        <f>IFERROR(VLOOKUP($B89,[8]Lagged!$A:$F,2,FALSE),"")</f>
        <v/>
      </c>
      <c r="I89" s="91">
        <f>IFERROR(VLOOKUP($B89,[9]Lagged!$A:$F,2,FALSE),"")</f>
        <v>-5.5899999999999998E-2</v>
      </c>
      <c r="J89" s="91">
        <f>IFERROR(VLOOKUP($B89,[5]SP500!$A:$B,2,FALSE),"")</f>
        <v>-2.8799999999999999E-2</v>
      </c>
      <c r="K89" s="91">
        <f t="shared" si="4"/>
        <v>-2.2974999999999999E-2</v>
      </c>
      <c r="L89" t="s">
        <v>221</v>
      </c>
    </row>
    <row r="90" spans="1:12" x14ac:dyDescent="0.25">
      <c r="A90" s="93">
        <f t="shared" si="3"/>
        <v>38898</v>
      </c>
      <c r="B90" s="92">
        <f t="shared" si="5"/>
        <v>38869</v>
      </c>
      <c r="C90" s="91">
        <f>IFERROR(VLOOKUP($B90,[3]Lagged!$A:$F,2,FALSE),"")</f>
        <v>1.9599999999999999E-2</v>
      </c>
      <c r="D90" s="91">
        <f>IFERROR(VLOOKUP($B90,[4]Lagged!$A:$F,2,FALSE),"")</f>
        <v>3.7000000000000002E-3</v>
      </c>
      <c r="E90" s="91">
        <f>IFERROR(VLOOKUP($B90,[5]Lagged!$A:$F,2,FALSE),"")</f>
        <v>-1.89E-2</v>
      </c>
      <c r="F90" s="91">
        <f>IFERROR(VLOOKUP($B90,[6]Lagged!$A:$F,2,FALSE),"")</f>
        <v>-2.4531609614371064E-3</v>
      </c>
      <c r="G90" s="91" t="str">
        <f>IFERROR(VLOOKUP($B90,[7]Lagged!$A:$F,2,FALSE),"")</f>
        <v/>
      </c>
      <c r="H90" s="91" t="str">
        <f>IFERROR(VLOOKUP($B90,[8]Lagged!$A:$F,2,FALSE),"")</f>
        <v/>
      </c>
      <c r="I90" s="91">
        <f>IFERROR(VLOOKUP($B90,[9]Lagged!$A:$F,2,FALSE),"")</f>
        <v>-4.0000000000000001E-3</v>
      </c>
      <c r="J90" s="91">
        <f>IFERROR(VLOOKUP($B90,[5]SP500!$A:$B,2,FALSE),"")</f>
        <v>1.4E-3</v>
      </c>
      <c r="K90" s="91">
        <f t="shared" si="4"/>
        <v>-4.1063219228742109E-4</v>
      </c>
      <c r="L90" t="s">
        <v>221</v>
      </c>
    </row>
    <row r="91" spans="1:12" x14ac:dyDescent="0.25">
      <c r="A91" s="93">
        <f t="shared" si="3"/>
        <v>38929</v>
      </c>
      <c r="B91" s="92">
        <f t="shared" si="5"/>
        <v>38899</v>
      </c>
      <c r="C91" s="91">
        <f>IFERROR(VLOOKUP($B91,[3]Lagged!$A:$F,2,FALSE),"")</f>
        <v>-8.0999999999999996E-3</v>
      </c>
      <c r="D91" s="91">
        <f>IFERROR(VLOOKUP($B91,[4]Lagged!$A:$F,2,FALSE),"")</f>
        <v>-3.8899999999999997E-2</v>
      </c>
      <c r="E91" s="91">
        <f>IFERROR(VLOOKUP($B91,[5]Lagged!$A:$F,2,FALSE),"")</f>
        <v>1.6299999999999999E-2</v>
      </c>
      <c r="F91" s="91">
        <f>IFERROR(VLOOKUP($B91,[6]Lagged!$A:$F,2,FALSE),"")</f>
        <v>-8.7359367540846833E-3</v>
      </c>
      <c r="G91" s="91" t="str">
        <f>IFERROR(VLOOKUP($B91,[7]Lagged!$A:$F,2,FALSE),"")</f>
        <v/>
      </c>
      <c r="H91" s="91" t="str">
        <f>IFERROR(VLOOKUP($B91,[8]Lagged!$A:$F,2,FALSE),"")</f>
        <v/>
      </c>
      <c r="I91" s="91">
        <f>IFERROR(VLOOKUP($B91,[9]Lagged!$A:$F,2,FALSE),"")</f>
        <v>1.32E-2</v>
      </c>
      <c r="J91" s="91">
        <f>IFERROR(VLOOKUP($B91,[8]SP500!$A:$B,2,FALSE),"")</f>
        <v>6.1000000000000004E-3</v>
      </c>
      <c r="K91" s="91">
        <f t="shared" si="4"/>
        <v>-5.2471873508169375E-3</v>
      </c>
      <c r="L91" t="s">
        <v>221</v>
      </c>
    </row>
    <row r="92" spans="1:12" x14ac:dyDescent="0.25">
      <c r="A92" s="93">
        <f t="shared" si="3"/>
        <v>38960</v>
      </c>
      <c r="B92" s="92">
        <f t="shared" si="5"/>
        <v>38930</v>
      </c>
      <c r="C92" s="91">
        <f>IFERROR(VLOOKUP($B92,[3]Lagged!$A:$F,2,FALSE),"")</f>
        <v>1.41E-2</v>
      </c>
      <c r="D92" s="91">
        <f>IFERROR(VLOOKUP($B92,[4]Lagged!$A:$F,2,FALSE),"")</f>
        <v>3.9699999999999999E-2</v>
      </c>
      <c r="E92" s="91">
        <f>IFERROR(VLOOKUP($B92,[5]Lagged!$A:$F,2,FALSE),"")</f>
        <v>1.49E-2</v>
      </c>
      <c r="F92" s="91">
        <f>IFERROR(VLOOKUP($B92,[6]Lagged!$A:$F,2,FALSE),"")</f>
        <v>3.6223334561821696E-2</v>
      </c>
      <c r="G92" s="91" t="str">
        <f>IFERROR(VLOOKUP($B92,[7]Lagged!$A:$F,2,FALSE),"")</f>
        <v/>
      </c>
      <c r="H92" s="91" t="str">
        <f>IFERROR(VLOOKUP($B92,[8]Lagged!$A:$F,2,FALSE),"")</f>
        <v/>
      </c>
      <c r="I92" s="91">
        <f>IFERROR(VLOOKUP($B92,[9]Lagged!$A:$F,2,FALSE),"")</f>
        <v>2.4799999999999999E-2</v>
      </c>
      <c r="J92" s="91">
        <f>IFERROR(VLOOKUP($B92,[8]SP500!$A:$B,2,FALSE),"")</f>
        <v>2.3900000000000001E-2</v>
      </c>
      <c r="K92" s="91">
        <f t="shared" si="4"/>
        <v>2.5944666912364339E-2</v>
      </c>
      <c r="L92" t="s">
        <v>221</v>
      </c>
    </row>
    <row r="93" spans="1:12" x14ac:dyDescent="0.25">
      <c r="A93" s="93">
        <f t="shared" si="3"/>
        <v>38990</v>
      </c>
      <c r="B93" s="92">
        <f t="shared" si="5"/>
        <v>38961</v>
      </c>
      <c r="C93" s="91">
        <f>IFERROR(VLOOKUP($B93,[3]Lagged!$A:$F,2,FALSE),"")</f>
        <v>-9.2999999999999992E-3</v>
      </c>
      <c r="D93" s="91">
        <f>IFERROR(VLOOKUP($B93,[4]Lagged!$A:$F,2,FALSE),"")</f>
        <v>3.2599999999999997E-2</v>
      </c>
      <c r="E93" s="91">
        <f>IFERROR(VLOOKUP($B93,[5]Lagged!$A:$F,2,FALSE),"")</f>
        <v>2.3E-2</v>
      </c>
      <c r="F93" s="91">
        <f>IFERROR(VLOOKUP($B93,[6]Lagged!$A:$F,2,FALSE),"")</f>
        <v>4.541216138596238E-2</v>
      </c>
      <c r="G93" s="91" t="str">
        <f>IFERROR(VLOOKUP($B93,[7]Lagged!$A:$F,2,FALSE),"")</f>
        <v/>
      </c>
      <c r="H93" s="91" t="str">
        <f>IFERROR(VLOOKUP($B93,[8]Lagged!$A:$F,2,FALSE),"")</f>
        <v/>
      </c>
      <c r="I93" s="91">
        <f>IFERROR(VLOOKUP($B93,[9]Lagged!$A:$F,2,FALSE),"")</f>
        <v>1.3599999999999999E-2</v>
      </c>
      <c r="J93" s="91">
        <f>IFERROR(VLOOKUP($B93,[8]SP500!$A:$B,2,FALSE),"")</f>
        <v>2.5899999999999999E-2</v>
      </c>
      <c r="K93" s="91">
        <f t="shared" si="4"/>
        <v>2.1062432277192476E-2</v>
      </c>
      <c r="L93" t="s">
        <v>221</v>
      </c>
    </row>
    <row r="94" spans="1:12" x14ac:dyDescent="0.25">
      <c r="A94" s="93">
        <f t="shared" si="3"/>
        <v>39021</v>
      </c>
      <c r="B94" s="92">
        <f t="shared" si="5"/>
        <v>38991</v>
      </c>
      <c r="C94" s="91">
        <f>IFERROR(VLOOKUP($B94,[3]Lagged!$A:$F,2,FALSE),"")</f>
        <v>5.21E-2</v>
      </c>
      <c r="D94" s="91">
        <f>IFERROR(VLOOKUP($B94,[4]Lagged!$A:$F,2,FALSE),"")</f>
        <v>0.06</v>
      </c>
      <c r="E94" s="91">
        <f>IFERROR(VLOOKUP($B94,[5]Lagged!$A:$F,2,FALSE),"")</f>
        <v>3.4599999999999999E-2</v>
      </c>
      <c r="F94" s="91">
        <f>IFERROR(VLOOKUP($B94,[6]Lagged!$A:$F,2,FALSE),"")</f>
        <v>3.4752600059654526E-2</v>
      </c>
      <c r="G94" s="91" t="str">
        <f>IFERROR(VLOOKUP($B94,[7]Lagged!$A:$F,2,FALSE),"")</f>
        <v/>
      </c>
      <c r="H94" s="91" t="str">
        <f>IFERROR(VLOOKUP($B94,[8]Lagged!$A:$F,2,FALSE),"")</f>
        <v/>
      </c>
      <c r="I94" s="91">
        <f>IFERROR(VLOOKUP($B94,[9]Lagged!$A:$F,2,FALSE),"")</f>
        <v>8.6599999999999996E-2</v>
      </c>
      <c r="J94" s="91">
        <f>IFERROR(VLOOKUP($B94,[8]SP500!$A:$B,2,FALSE),"")</f>
        <v>3.2599999999999997E-2</v>
      </c>
      <c r="K94" s="91">
        <f t="shared" si="4"/>
        <v>5.3610520011930909E-2</v>
      </c>
      <c r="L94" t="s">
        <v>221</v>
      </c>
    </row>
    <row r="95" spans="1:12" x14ac:dyDescent="0.25">
      <c r="A95" s="93">
        <f t="shared" si="3"/>
        <v>39051</v>
      </c>
      <c r="B95" s="92">
        <f t="shared" si="5"/>
        <v>39022</v>
      </c>
      <c r="C95" s="91">
        <f>IFERROR(VLOOKUP($B95,[3]Lagged!$A:$F,2,FALSE),"")</f>
        <v>3.27E-2</v>
      </c>
      <c r="D95" s="91">
        <f>IFERROR(VLOOKUP($B95,[4]Lagged!$A:$F,2,FALSE),"")</f>
        <v>-3.7499999999999999E-2</v>
      </c>
      <c r="E95" s="91">
        <f>IFERROR(VLOOKUP($B95,[5]Lagged!$A:$F,2,FALSE),"")</f>
        <v>8.0999999999999996E-3</v>
      </c>
      <c r="F95" s="91">
        <f>IFERROR(VLOOKUP($B95,[6]Lagged!$A:$F,2,FALSE),"")</f>
        <v>4.420912327185289E-2</v>
      </c>
      <c r="G95" s="91" t="str">
        <f>IFERROR(VLOOKUP($B95,[7]Lagged!$A:$F,2,FALSE),"")</f>
        <v/>
      </c>
      <c r="H95" s="91" t="str">
        <f>IFERROR(VLOOKUP($B95,[8]Lagged!$A:$F,2,FALSE),"")</f>
        <v/>
      </c>
      <c r="I95" s="91">
        <f>IFERROR(VLOOKUP($B95,[9]Lagged!$A:$F,2,FALSE),"")</f>
        <v>3.5799999999999998E-2</v>
      </c>
      <c r="J95" s="91">
        <f>IFERROR(VLOOKUP($B95,[8]SP500!$A:$B,2,FALSE),"")</f>
        <v>1.89E-2</v>
      </c>
      <c r="K95" s="91">
        <f t="shared" si="4"/>
        <v>1.6661824654370577E-2</v>
      </c>
      <c r="L95" t="s">
        <v>221</v>
      </c>
    </row>
    <row r="96" spans="1:12" x14ac:dyDescent="0.25">
      <c r="A96" s="93">
        <f t="shared" si="3"/>
        <v>39082</v>
      </c>
      <c r="B96" s="92">
        <f t="shared" si="5"/>
        <v>39052</v>
      </c>
      <c r="C96" s="91">
        <f>IFERROR(VLOOKUP($B96,[3]Lagged!$A:$F,2,FALSE),"")</f>
        <v>6.1000000000000004E-3</v>
      </c>
      <c r="D96" s="91">
        <f>IFERROR(VLOOKUP($B96,[4]Lagged!$A:$F,2,FALSE),"")</f>
        <v>-2.8999999999999998E-3</v>
      </c>
      <c r="E96" s="91">
        <f>IFERROR(VLOOKUP($B96,[5]Lagged!$A:$F,2,FALSE),"")</f>
        <v>2.5999999999999999E-2</v>
      </c>
      <c r="F96" s="91">
        <f>IFERROR(VLOOKUP($B96,[6]Lagged!$A:$F,2,FALSE),"")</f>
        <v>4.0701802822579625E-2</v>
      </c>
      <c r="G96" s="91" t="str">
        <f>IFERROR(VLOOKUP($B96,[7]Lagged!$A:$F,2,FALSE),"")</f>
        <v/>
      </c>
      <c r="H96" s="91">
        <f>IFERROR(VLOOKUP($B96,[8]Lagged!$A:$F,2,FALSE),"")</f>
        <v>2.52E-2</v>
      </c>
      <c r="I96" s="91">
        <f>IFERROR(VLOOKUP($B96,[9]Lagged!$A:$F,2,FALSE),"")</f>
        <v>1.6500000000000001E-2</v>
      </c>
      <c r="J96" s="91">
        <f>IFERROR(VLOOKUP($B96,[8]SP500!$A:$B,2,FALSE),"")</f>
        <v>1.3899999999999999E-2</v>
      </c>
      <c r="K96" s="91">
        <f t="shared" si="4"/>
        <v>1.8600300470429938E-2</v>
      </c>
      <c r="L96" t="s">
        <v>221</v>
      </c>
    </row>
    <row r="97" spans="1:12" x14ac:dyDescent="0.25">
      <c r="A97" s="93">
        <f t="shared" si="3"/>
        <v>39113</v>
      </c>
      <c r="B97" s="92">
        <f t="shared" si="5"/>
        <v>39083</v>
      </c>
      <c r="C97" s="91">
        <f>IFERROR(VLOOKUP($B97,[3]Lagged!$A:$F,2,FALSE),"")</f>
        <v>2.8299999999999999E-2</v>
      </c>
      <c r="D97" s="91">
        <f>IFERROR(VLOOKUP($B97,[4]Lagged!$A:$F,2,FALSE),"")</f>
        <v>1.1299999999999999E-2</v>
      </c>
      <c r="E97" s="91">
        <f>IFERROR(VLOOKUP($B97,[5]Lagged!$A:$F,2,FALSE),"")</f>
        <v>2.8799999999999999E-2</v>
      </c>
      <c r="F97" s="91">
        <f>IFERROR(VLOOKUP($B97,[6]Lagged!$A:$F,2,FALSE),"")</f>
        <v>4.8690025643374213E-2</v>
      </c>
      <c r="G97" s="91" t="str">
        <f>IFERROR(VLOOKUP($B97,[7]Lagged!$A:$F,2,FALSE),"")</f>
        <v/>
      </c>
      <c r="H97" s="91">
        <f>IFERROR(VLOOKUP($B97,[8]Lagged!$A:$F,2,FALSE),"")</f>
        <v>-2.3E-3</v>
      </c>
      <c r="I97" s="91">
        <f>IFERROR(VLOOKUP($B97,[9]Lagged!$A:$F,2,FALSE),"")</f>
        <v>1.6500000000000001E-2</v>
      </c>
      <c r="J97" s="91">
        <f>IFERROR(VLOOKUP($B97,[8]SP500!$A:$B,2,FALSE),"")</f>
        <v>1.46E-2</v>
      </c>
      <c r="K97" s="91">
        <f t="shared" si="4"/>
        <v>2.188167094056237E-2</v>
      </c>
      <c r="L97" t="s">
        <v>221</v>
      </c>
    </row>
    <row r="98" spans="1:12" x14ac:dyDescent="0.25">
      <c r="A98" s="93">
        <f t="shared" si="3"/>
        <v>39141</v>
      </c>
      <c r="B98" s="92">
        <f t="shared" si="5"/>
        <v>39114</v>
      </c>
      <c r="C98" s="91">
        <f>IFERROR(VLOOKUP($B98,[3]Lagged!$A:$F,2,FALSE),"")</f>
        <v>4.3E-3</v>
      </c>
      <c r="D98" s="91">
        <f>IFERROR(VLOOKUP($B98,[4]Lagged!$A:$F,2,FALSE),"")</f>
        <v>-1.72E-2</v>
      </c>
      <c r="E98" s="91">
        <f>IFERROR(VLOOKUP($B98,[5]Lagged!$A:$F,2,FALSE),"")</f>
        <v>2.07E-2</v>
      </c>
      <c r="F98" s="91">
        <f>IFERROR(VLOOKUP($B98,[6]Lagged!$A:$F,2,FALSE),"")</f>
        <v>-3.0010720045452688E-2</v>
      </c>
      <c r="G98" s="91" t="str">
        <f>IFERROR(VLOOKUP($B98,[7]Lagged!$A:$F,2,FALSE),"")</f>
        <v/>
      </c>
      <c r="H98" s="91">
        <f>IFERROR(VLOOKUP($B98,[8]Lagged!$A:$F,2,FALSE),"")</f>
        <v>3.8E-3</v>
      </c>
      <c r="I98" s="91">
        <f>IFERROR(VLOOKUP($B98,[9]Lagged!$A:$F,2,FALSE),"")</f>
        <v>2.5499999999999998E-2</v>
      </c>
      <c r="J98" s="91">
        <f>IFERROR(VLOOKUP($B98,[8]SP500!$A:$B,2,FALSE),"")</f>
        <v>-1.95E-2</v>
      </c>
      <c r="K98" s="91">
        <f t="shared" si="4"/>
        <v>1.1815466590912188E-3</v>
      </c>
      <c r="L98" t="s">
        <v>221</v>
      </c>
    </row>
    <row r="99" spans="1:12" x14ac:dyDescent="0.25">
      <c r="A99" s="93">
        <f t="shared" si="3"/>
        <v>39172</v>
      </c>
      <c r="B99" s="92">
        <f t="shared" si="5"/>
        <v>39142</v>
      </c>
      <c r="C99" s="91">
        <f>IFERROR(VLOOKUP($B99,[3]Lagged!$A:$F,2,FALSE),"")</f>
        <v>2.24E-2</v>
      </c>
      <c r="D99" s="91">
        <f>IFERROR(VLOOKUP($B99,[4]Lagged!$A:$F,2,FALSE),"")</f>
        <v>2.69E-2</v>
      </c>
      <c r="E99" s="91">
        <f>IFERROR(VLOOKUP($B99,[5]Lagged!$A:$F,2,FALSE),"")</f>
        <v>-1.8E-3</v>
      </c>
      <c r="F99" s="91">
        <f>IFERROR(VLOOKUP($B99,[6]Lagged!$A:$F,2,FALSE),"")</f>
        <v>-3.5351832140170347E-2</v>
      </c>
      <c r="G99" s="91">
        <f>IFERROR(VLOOKUP($B99,[7]Lagged!$A:$F,2,FALSE),"")</f>
        <v>2.1000000000000001E-2</v>
      </c>
      <c r="H99" s="91">
        <f>IFERROR(VLOOKUP($B99,[8]Lagged!$A:$F,2,FALSE),"")</f>
        <v>3.2500000000000001E-2</v>
      </c>
      <c r="I99" s="91">
        <f>IFERROR(VLOOKUP($B99,[9]Lagged!$A:$F,2,FALSE),"")</f>
        <v>2.5399999999999999E-2</v>
      </c>
      <c r="J99" s="91">
        <f>IFERROR(VLOOKUP($B99,[8]SP500!$A:$B,2,FALSE),"")</f>
        <v>1.11E-2</v>
      </c>
      <c r="K99" s="91">
        <f t="shared" si="4"/>
        <v>1.3006881122832806E-2</v>
      </c>
      <c r="L99" t="s">
        <v>221</v>
      </c>
    </row>
    <row r="100" spans="1:12" x14ac:dyDescent="0.25">
      <c r="A100" s="93">
        <f t="shared" si="3"/>
        <v>39202</v>
      </c>
      <c r="B100" s="92">
        <f t="shared" si="5"/>
        <v>39173</v>
      </c>
      <c r="C100" s="91">
        <f>IFERROR(VLOOKUP($B100,[3]Lagged!$A:$F,2,FALSE),"")</f>
        <v>3.15E-2</v>
      </c>
      <c r="D100" s="91">
        <f>IFERROR(VLOOKUP($B100,[4]Lagged!$A:$F,2,FALSE),"")</f>
        <v>2.8000000000000001E-2</v>
      </c>
      <c r="E100" s="91">
        <f>IFERROR(VLOOKUP($B100,[5]Lagged!$A:$F,2,FALSE),"")</f>
        <v>4.3700000000000003E-2</v>
      </c>
      <c r="F100" s="91">
        <f>IFERROR(VLOOKUP($B100,[6]Lagged!$A:$F,2,FALSE),"")</f>
        <v>-8.3611045375715509E-3</v>
      </c>
      <c r="G100" s="91">
        <f>IFERROR(VLOOKUP($B100,[7]Lagged!$A:$F,2,FALSE),"")</f>
        <v>3.04E-2</v>
      </c>
      <c r="H100" s="91">
        <f>IFERROR(VLOOKUP($B100,[8]Lagged!$A:$F,2,FALSE),"")</f>
        <v>2.7900000000000001E-2</v>
      </c>
      <c r="I100" s="91">
        <f>IFERROR(VLOOKUP($B100,[9]Lagged!$A:$F,2,FALSE),"")</f>
        <v>1.8800000000000001E-2</v>
      </c>
      <c r="J100" s="91">
        <f>IFERROR(VLOOKUP($B100,[8]SP500!$A:$B,2,FALSE),"")</f>
        <v>4.3999999999999997E-2</v>
      </c>
      <c r="K100" s="91">
        <f t="shared" si="4"/>
        <v>2.4562699351775494E-2</v>
      </c>
      <c r="L100" t="s">
        <v>221</v>
      </c>
    </row>
    <row r="101" spans="1:12" x14ac:dyDescent="0.25">
      <c r="A101" s="93">
        <f t="shared" si="3"/>
        <v>39233</v>
      </c>
      <c r="B101" s="92">
        <f t="shared" si="5"/>
        <v>39203</v>
      </c>
      <c r="C101" s="91">
        <f>IFERROR(VLOOKUP($B101,[3]Lagged!$A:$F,2,FALSE),"")</f>
        <v>6.3899999999999998E-2</v>
      </c>
      <c r="D101" s="91">
        <f>IFERROR(VLOOKUP($B101,[4]Lagged!$A:$F,2,FALSE),"")</f>
        <v>5.2200000000000003E-2</v>
      </c>
      <c r="E101" s="91">
        <f>IFERROR(VLOOKUP($B101,[5]Lagged!$A:$F,2,FALSE),"")</f>
        <v>3.0499999999999999E-2</v>
      </c>
      <c r="F101" s="91">
        <f>IFERROR(VLOOKUP($B101,[6]Lagged!$A:$F,2,FALSE),"")</f>
        <v>0.20729445206700836</v>
      </c>
      <c r="G101" s="91">
        <f>IFERROR(VLOOKUP($B101,[7]Lagged!$A:$F,2,FALSE),"")</f>
        <v>1.3299999999999999E-2</v>
      </c>
      <c r="H101" s="91">
        <f>IFERROR(VLOOKUP($B101,[8]Lagged!$A:$F,2,FALSE),"")</f>
        <v>0.1227</v>
      </c>
      <c r="I101" s="91">
        <f>IFERROR(VLOOKUP($B101,[9]Lagged!$A:$F,2,FALSE),"")</f>
        <v>7.5499999999999998E-2</v>
      </c>
      <c r="J101" s="91">
        <f>IFERROR(VLOOKUP($B101,[8]SP500!$A:$B,2,FALSE),"")</f>
        <v>3.4799999999999998E-2</v>
      </c>
      <c r="K101" s="91">
        <f t="shared" si="4"/>
        <v>8.0770636009572613E-2</v>
      </c>
      <c r="L101" t="s">
        <v>221</v>
      </c>
    </row>
    <row r="102" spans="1:12" x14ac:dyDescent="0.25">
      <c r="A102" s="93">
        <f t="shared" si="3"/>
        <v>39263</v>
      </c>
      <c r="B102" s="92">
        <f t="shared" si="5"/>
        <v>39234</v>
      </c>
      <c r="C102" s="91">
        <f>IFERROR(VLOOKUP($B102,[3]Lagged!$A:$F,2,FALSE),"")</f>
        <v>-2.3699999999999999E-2</v>
      </c>
      <c r="D102" s="91">
        <f>IFERROR(VLOOKUP($B102,[4]Lagged!$A:$F,2,FALSE),"")</f>
        <v>-2.5100000000000001E-2</v>
      </c>
      <c r="E102" s="91">
        <f>IFERROR(VLOOKUP($B102,[5]Lagged!$A:$F,2,FALSE),"")</f>
        <v>-1.6E-2</v>
      </c>
      <c r="F102" s="91">
        <f>IFERROR(VLOOKUP($B102,[6]Lagged!$A:$F,2,FALSE),"")</f>
        <v>-5.092592592592593E-2</v>
      </c>
      <c r="G102" s="91">
        <f>IFERROR(VLOOKUP($B102,[7]Lagged!$A:$F,2,FALSE),"")</f>
        <v>-1.2500000000000001E-2</v>
      </c>
      <c r="H102" s="91">
        <f>IFERROR(VLOOKUP($B102,[8]Lagged!$A:$F,2,FALSE),"")</f>
        <v>-9.9000000000000008E-3</v>
      </c>
      <c r="I102" s="91">
        <f>IFERROR(VLOOKUP($B102,[9]Lagged!$A:$F,2,FALSE),"")</f>
        <v>-1.04E-2</v>
      </c>
      <c r="J102" s="91">
        <f>IFERROR(VLOOKUP($B102,[8]SP500!$A:$B,2,FALSE),"")</f>
        <v>-1.66E-2</v>
      </c>
      <c r="K102" s="91">
        <f t="shared" si="4"/>
        <v>-2.1217989417989417E-2</v>
      </c>
      <c r="L102" t="s">
        <v>221</v>
      </c>
    </row>
    <row r="103" spans="1:12" x14ac:dyDescent="0.25">
      <c r="A103" s="93">
        <f t="shared" si="3"/>
        <v>39294</v>
      </c>
      <c r="B103" s="92">
        <f t="shared" si="5"/>
        <v>39264</v>
      </c>
      <c r="C103" s="91">
        <f>IFERROR(VLOOKUP($B103,[3]Lagged!$A:$F,2,FALSE),"")</f>
        <v>-4.1200000000000001E-2</v>
      </c>
      <c r="D103" s="91">
        <f>IFERROR(VLOOKUP($B103,[4]Lagged!$A:$F,2,FALSE),"")</f>
        <v>-6.1699999999999998E-2</v>
      </c>
      <c r="E103" s="91">
        <f>IFERROR(VLOOKUP($B103,[5]Lagged!$A:$F,2,FALSE),"")</f>
        <v>-7.0499999999999993E-2</v>
      </c>
      <c r="F103" s="91">
        <f>IFERROR(VLOOKUP($B103,[6]Lagged!$A:$F,2,FALSE),"")</f>
        <v>-0.1236</v>
      </c>
      <c r="G103" s="91">
        <f>IFERROR(VLOOKUP($B103,[7]Lagged!$A:$F,2,FALSE),"")</f>
        <v>-6.59E-2</v>
      </c>
      <c r="H103" s="91">
        <f>IFERROR(VLOOKUP($B103,[8]Lagged!$A:$F,2,FALSE),"")</f>
        <v>-3.4500000000000003E-2</v>
      </c>
      <c r="I103" s="91">
        <f>IFERROR(VLOOKUP($B103,[9]Lagged!$A:$F,2,FALSE),"")</f>
        <v>-4.0599999999999997E-2</v>
      </c>
      <c r="J103" s="91">
        <f>IFERROR(VLOOKUP($B103,[8]SP500!$A:$B,2,FALSE),"")</f>
        <v>-3.15E-2</v>
      </c>
      <c r="K103" s="91">
        <f t="shared" si="4"/>
        <v>-6.257142857142857E-2</v>
      </c>
      <c r="L103" t="s">
        <v>221</v>
      </c>
    </row>
    <row r="104" spans="1:12" x14ac:dyDescent="0.25">
      <c r="A104" s="93">
        <f t="shared" si="3"/>
        <v>39325</v>
      </c>
      <c r="B104" s="92">
        <f t="shared" si="5"/>
        <v>39295</v>
      </c>
      <c r="C104" s="91">
        <f>IFERROR(VLOOKUP($B104,[3]Lagged!$A:$F,2,FALSE),"")</f>
        <v>-7.9000000000000008E-3</v>
      </c>
      <c r="D104" s="91">
        <f>IFERROR(VLOOKUP($B104,[4]Lagged!$A:$F,2,FALSE),"")</f>
        <v>2.0899999999999998E-2</v>
      </c>
      <c r="E104" s="91">
        <f>IFERROR(VLOOKUP($B104,[5]Lagged!$A:$F,2,FALSE),"")</f>
        <v>1.41E-2</v>
      </c>
      <c r="F104" s="91">
        <f>IFERROR(VLOOKUP($B104,[6]Lagged!$A:$F,2,FALSE),"")</f>
        <v>-1.6000000000000001E-3</v>
      </c>
      <c r="G104" s="91">
        <f>IFERROR(VLOOKUP($B104,[7]Lagged!$A:$F,2,FALSE),"")</f>
        <v>-5.9999999999999995E-4</v>
      </c>
      <c r="H104" s="91">
        <f>IFERROR(VLOOKUP($B104,[8]Lagged!$A:$F,2,FALSE),"")</f>
        <v>1.47E-2</v>
      </c>
      <c r="I104" s="91">
        <f>IFERROR(VLOOKUP($B104,[9]Lagged!$A:$F,2,FALSE),"")</f>
        <v>-4.4999999999999998E-2</v>
      </c>
      <c r="J104" s="91">
        <f>IFERROR(VLOOKUP($B104,[8]SP500!$A:$B,2,FALSE),"")</f>
        <v>1.49E-2</v>
      </c>
      <c r="K104" s="91">
        <f t="shared" si="4"/>
        <v>-7.7142857142857167E-4</v>
      </c>
      <c r="L104" t="s">
        <v>221</v>
      </c>
    </row>
    <row r="105" spans="1:12" x14ac:dyDescent="0.25">
      <c r="A105" s="93">
        <f t="shared" si="3"/>
        <v>39355</v>
      </c>
      <c r="B105" s="92">
        <f t="shared" si="5"/>
        <v>39326</v>
      </c>
      <c r="C105" s="91">
        <f>IFERROR(VLOOKUP($B105,[3]Lagged!$A:$F,2,FALSE),"")</f>
        <v>5.0799999999999998E-2</v>
      </c>
      <c r="D105" s="91">
        <f>IFERROR(VLOOKUP($B105,[4]Lagged!$A:$F,2,FALSE),"")</f>
        <v>2.7799999999999998E-2</v>
      </c>
      <c r="E105" s="91">
        <f>IFERROR(VLOOKUP($B105,[5]Lagged!$A:$F,2,FALSE),"")</f>
        <v>-6.9999999999999999E-4</v>
      </c>
      <c r="F105" s="91">
        <f>IFERROR(VLOOKUP($B105,[6]Lagged!$A:$F,2,FALSE),"")</f>
        <v>1.52E-2</v>
      </c>
      <c r="G105" s="91">
        <f>IFERROR(VLOOKUP($B105,[7]Lagged!$A:$F,2,FALSE),"")</f>
        <v>2.9399999999999999E-2</v>
      </c>
      <c r="H105" s="91">
        <f>IFERROR(VLOOKUP($B105,[8]Lagged!$A:$F,2,FALSE),"")</f>
        <v>1.7299999999999999E-2</v>
      </c>
      <c r="I105" s="91">
        <f>IFERROR(VLOOKUP($B105,[9]Lagged!$A:$F,2,FALSE),"")</f>
        <v>-1.8700000000000001E-2</v>
      </c>
      <c r="J105" s="91">
        <f>IFERROR(VLOOKUP($B105,[8]SP500!$A:$B,2,FALSE),"")</f>
        <v>3.73E-2</v>
      </c>
      <c r="K105" s="91">
        <f t="shared" si="4"/>
        <v>1.7300000000000003E-2</v>
      </c>
      <c r="L105" t="s">
        <v>221</v>
      </c>
    </row>
    <row r="106" spans="1:12" x14ac:dyDescent="0.25">
      <c r="A106" s="93">
        <f t="shared" si="3"/>
        <v>39386</v>
      </c>
      <c r="B106" s="92">
        <f t="shared" si="5"/>
        <v>39356</v>
      </c>
      <c r="C106" s="91">
        <f>IFERROR(VLOOKUP($B106,[3]Lagged!$A:$F,2,FALSE),"")</f>
        <v>3.2000000000000001E-2</v>
      </c>
      <c r="D106" s="91">
        <f>IFERROR(VLOOKUP($B106,[4]Lagged!$A:$F,2,FALSE),"")</f>
        <v>7.22E-2</v>
      </c>
      <c r="E106" s="91">
        <f>IFERROR(VLOOKUP($B106,[5]Lagged!$A:$F,2,FALSE),"")</f>
        <v>-2.4400000000000002E-2</v>
      </c>
      <c r="F106" s="91">
        <f>IFERROR(VLOOKUP($B106,[6]Lagged!$A:$F,2,FALSE),"")</f>
        <v>5.1499999999999997E-2</v>
      </c>
      <c r="G106" s="91">
        <f>IFERROR(VLOOKUP($B106,[7]Lagged!$A:$F,2,FALSE),"")</f>
        <v>2.1000000000000001E-2</v>
      </c>
      <c r="H106" s="91">
        <f>IFERROR(VLOOKUP($B106,[8]Lagged!$A:$F,2,FALSE),"")</f>
        <v>-1.44E-2</v>
      </c>
      <c r="I106" s="91">
        <f>IFERROR(VLOOKUP($B106,[9]Lagged!$A:$F,2,FALSE),"")</f>
        <v>2.3699999999999999E-2</v>
      </c>
      <c r="J106" s="91">
        <f>IFERROR(VLOOKUP($B106,[8]SP500!$A:$B,2,FALSE),"")</f>
        <v>1.5800000000000002E-2</v>
      </c>
      <c r="K106" s="91">
        <f t="shared" si="4"/>
        <v>2.3085714285714286E-2</v>
      </c>
      <c r="L106" t="s">
        <v>221</v>
      </c>
    </row>
    <row r="107" spans="1:12" x14ac:dyDescent="0.25">
      <c r="A107" s="93">
        <f t="shared" si="3"/>
        <v>39416</v>
      </c>
      <c r="B107" s="92">
        <f t="shared" si="5"/>
        <v>39387</v>
      </c>
      <c r="C107" s="91">
        <f>IFERROR(VLOOKUP($B107,[3]Lagged!$A:$F,2,FALSE),"")</f>
        <v>-7.5399999999999995E-2</v>
      </c>
      <c r="D107" s="91">
        <f>IFERROR(VLOOKUP($B107,[4]Lagged!$A:$F,2,FALSE),"")</f>
        <v>-6.4000000000000003E-3</v>
      </c>
      <c r="E107" s="91">
        <f>IFERROR(VLOOKUP($B107,[5]Lagged!$A:$F,2,FALSE),"")</f>
        <v>-4.1300000000000003E-2</v>
      </c>
      <c r="F107" s="91">
        <f>IFERROR(VLOOKUP($B107,[6]Lagged!$A:$F,2,FALSE),"")</f>
        <v>-4.36E-2</v>
      </c>
      <c r="G107" s="91">
        <f>IFERROR(VLOOKUP($B107,[7]Lagged!$A:$F,2,FALSE),"")</f>
        <v>-7.6600000000000001E-2</v>
      </c>
      <c r="H107" s="91">
        <f>IFERROR(VLOOKUP($B107,[8]Lagged!$A:$F,2,FALSE),"")</f>
        <v>-9.7299999999999998E-2</v>
      </c>
      <c r="I107" s="91">
        <f>IFERROR(VLOOKUP($B107,[9]Lagged!$A:$F,2,FALSE),"")</f>
        <v>-6.5199999999999994E-2</v>
      </c>
      <c r="J107" s="91">
        <f>IFERROR(VLOOKUP($B107,[8]SP500!$A:$B,2,FALSE),"")</f>
        <v>-4.19E-2</v>
      </c>
      <c r="K107" s="91">
        <f t="shared" si="4"/>
        <v>-5.797142857142857E-2</v>
      </c>
      <c r="L107" t="s">
        <v>221</v>
      </c>
    </row>
    <row r="108" spans="1:12" x14ac:dyDescent="0.25">
      <c r="A108" s="93">
        <f t="shared" si="3"/>
        <v>39447</v>
      </c>
      <c r="B108" s="92">
        <f t="shared" si="5"/>
        <v>39417</v>
      </c>
      <c r="C108" s="91">
        <f>IFERROR(VLOOKUP($B108,[3]Lagged!$A:$F,2,FALSE),"")</f>
        <v>-8.0999999999999996E-3</v>
      </c>
      <c r="D108" s="91">
        <f>IFERROR(VLOOKUP($B108,[4]Lagged!$A:$F,2,FALSE),"")</f>
        <v>-3.7600000000000001E-2</v>
      </c>
      <c r="E108" s="91">
        <f>IFERROR(VLOOKUP($B108,[5]Lagged!$A:$F,2,FALSE),"")</f>
        <v>-4.4600000000000001E-2</v>
      </c>
      <c r="F108" s="91">
        <f>IFERROR(VLOOKUP($B108,[6]Lagged!$A:$F,2,FALSE),"")</f>
        <v>1.43E-2</v>
      </c>
      <c r="G108" s="91">
        <f>IFERROR(VLOOKUP($B108,[7]Lagged!$A:$F,2,FALSE),"")</f>
        <v>-1.0200000000000001E-2</v>
      </c>
      <c r="H108" s="91">
        <f>IFERROR(VLOOKUP($B108,[8]Lagged!$A:$F,2,FALSE),"")</f>
        <v>-1.26E-2</v>
      </c>
      <c r="I108" s="91">
        <f>IFERROR(VLOOKUP($B108,[9]Lagged!$A:$F,2,FALSE),"")</f>
        <v>-1.4500000000000001E-2</v>
      </c>
      <c r="J108" s="91">
        <f>IFERROR(VLOOKUP($B108,[8]SP500!$A:$B,2,FALSE),"")</f>
        <v>-7.0000000000000001E-3</v>
      </c>
      <c r="K108" s="91">
        <f t="shared" si="4"/>
        <v>-1.6185714285714286E-2</v>
      </c>
      <c r="L108" t="s">
        <v>221</v>
      </c>
    </row>
    <row r="109" spans="1:12" x14ac:dyDescent="0.25">
      <c r="A109" s="93">
        <f t="shared" si="3"/>
        <v>39478</v>
      </c>
      <c r="B109" s="92">
        <f t="shared" si="5"/>
        <v>39448</v>
      </c>
      <c r="C109" s="91">
        <f>IFERROR(VLOOKUP($B109,[3]Lagged!$A:$F,2,FALSE),"")</f>
        <v>-5.4800000000000001E-2</v>
      </c>
      <c r="D109" s="91">
        <f>IFERROR(VLOOKUP($B109,[4]Lagged!$A:$F,2,FALSE),"")</f>
        <v>-1.7999999999999999E-2</v>
      </c>
      <c r="E109" s="91">
        <f>IFERROR(VLOOKUP($B109,[5]Lagged!$A:$F,2,FALSE),"")</f>
        <v>-2.3699999999999999E-2</v>
      </c>
      <c r="F109" s="91">
        <f>IFERROR(VLOOKUP($B109,[6]Lagged!$A:$F,2,FALSE),"")</f>
        <v>1.46E-2</v>
      </c>
      <c r="G109" s="91">
        <f>IFERROR(VLOOKUP($B109,[7]Lagged!$A:$F,2,FALSE),"")</f>
        <v>-0.1018</v>
      </c>
      <c r="H109" s="91">
        <f>IFERROR(VLOOKUP($B109,[8]Lagged!$A:$F,2,FALSE),"")</f>
        <v>-8.2799999999999999E-2</v>
      </c>
      <c r="I109" s="91">
        <f>IFERROR(VLOOKUP($B109,[9]Lagged!$A:$F,2,FALSE),"")</f>
        <v>-2.63E-2</v>
      </c>
      <c r="J109" s="91">
        <f>IFERROR(VLOOKUP($B109,[8]SP500!$A:$B,2,FALSE),"")</f>
        <v>-5.9900000000000002E-2</v>
      </c>
      <c r="K109" s="91">
        <f t="shared" si="4"/>
        <v>-4.182857142857143E-2</v>
      </c>
      <c r="L109" t="s">
        <v>221</v>
      </c>
    </row>
    <row r="110" spans="1:12" x14ac:dyDescent="0.25">
      <c r="A110" s="93">
        <f t="shared" si="3"/>
        <v>39507</v>
      </c>
      <c r="B110" s="92">
        <f t="shared" si="5"/>
        <v>39479</v>
      </c>
      <c r="C110" s="91">
        <f>IFERROR(VLOOKUP($B110,[3]Lagged!$A:$F,2,FALSE),"")</f>
        <v>4.7000000000000002E-3</v>
      </c>
      <c r="D110" s="91">
        <f>IFERROR(VLOOKUP($B110,[4]Lagged!$A:$F,2,FALSE),"")</f>
        <v>-5.7799999999999997E-2</v>
      </c>
      <c r="E110" s="91">
        <f>IFERROR(VLOOKUP($B110,[5]Lagged!$A:$F,2,FALSE),"")</f>
        <v>-9.5299999999999996E-2</v>
      </c>
      <c r="F110" s="91">
        <f>IFERROR(VLOOKUP($B110,[6]Lagged!$A:$F,2,FALSE),"")</f>
        <v>2.5000000000000001E-3</v>
      </c>
      <c r="G110" s="91">
        <f>IFERROR(VLOOKUP($B110,[7]Lagged!$A:$F,2,FALSE),"")</f>
        <v>1.8200000000000001E-2</v>
      </c>
      <c r="H110" s="91">
        <f>IFERROR(VLOOKUP($B110,[8]Lagged!$A:$F,2,FALSE),"")</f>
        <v>3.49E-2</v>
      </c>
      <c r="I110" s="91">
        <f>IFERROR(VLOOKUP($B110,[9]Lagged!$A:$F,2,FALSE),"")</f>
        <v>2.1100000000000001E-2</v>
      </c>
      <c r="J110" s="91">
        <f>IFERROR(VLOOKUP($B110,[8]SP500!$A:$B,2,FALSE),"")</f>
        <v>-3.2399999999999998E-2</v>
      </c>
      <c r="K110" s="91">
        <f t="shared" si="4"/>
        <v>-1.024285714285714E-2</v>
      </c>
      <c r="L110" t="s">
        <v>221</v>
      </c>
    </row>
    <row r="111" spans="1:12" x14ac:dyDescent="0.25">
      <c r="A111" s="93">
        <f t="shared" si="3"/>
        <v>39538</v>
      </c>
      <c r="B111" s="92">
        <f t="shared" si="5"/>
        <v>39508</v>
      </c>
      <c r="C111" s="91">
        <f>IFERROR(VLOOKUP($B111,[3]Lagged!$A:$F,2,FALSE),"")</f>
        <v>-1.32E-2</v>
      </c>
      <c r="D111" s="91">
        <f>IFERROR(VLOOKUP($B111,[4]Lagged!$A:$F,2,FALSE),"")</f>
        <v>5.3E-3</v>
      </c>
      <c r="E111" s="91">
        <f>IFERROR(VLOOKUP($B111,[5]Lagged!$A:$F,2,FALSE),"")</f>
        <v>7.4999999999999997E-3</v>
      </c>
      <c r="F111" s="91">
        <f>IFERROR(VLOOKUP($B111,[6]Lagged!$A:$F,2,FALSE),"")</f>
        <v>3.5299999999999998E-2</v>
      </c>
      <c r="G111" s="91">
        <f>IFERROR(VLOOKUP($B111,[7]Lagged!$A:$F,2,FALSE),"")</f>
        <v>5.6300000000000003E-2</v>
      </c>
      <c r="H111" s="91">
        <f>IFERROR(VLOOKUP($B111,[8]Lagged!$A:$F,2,FALSE),"")</f>
        <v>4.7000000000000002E-3</v>
      </c>
      <c r="I111" s="91">
        <f>IFERROR(VLOOKUP($B111,[9]Lagged!$A:$F,2,FALSE),"")</f>
        <v>-8.2000000000000007E-3</v>
      </c>
      <c r="J111" s="91">
        <f>IFERROR(VLOOKUP($B111,[8]SP500!$A:$B,2,FALSE),"")</f>
        <v>-4.1999999999999997E-3</v>
      </c>
      <c r="K111" s="91">
        <f t="shared" si="4"/>
        <v>1.2528571428571429E-2</v>
      </c>
      <c r="L111" t="s">
        <v>221</v>
      </c>
    </row>
    <row r="112" spans="1:12" x14ac:dyDescent="0.25">
      <c r="A112" s="93">
        <f t="shared" si="3"/>
        <v>39568</v>
      </c>
      <c r="B112" s="92">
        <f t="shared" si="5"/>
        <v>39539</v>
      </c>
      <c r="C112" s="91">
        <f>IFERROR(VLOOKUP($B112,[3]Lagged!$A:$F,2,FALSE),"")</f>
        <v>7.9299999999999995E-2</v>
      </c>
      <c r="D112" s="91">
        <f>IFERROR(VLOOKUP($B112,[4]Lagged!$A:$F,2,FALSE),"")</f>
        <v>9.4000000000000004E-3</v>
      </c>
      <c r="E112" s="91">
        <f>IFERROR(VLOOKUP($B112,[5]Lagged!$A:$F,2,FALSE),"")</f>
        <v>5.4300000000000001E-2</v>
      </c>
      <c r="F112" s="91">
        <f>IFERROR(VLOOKUP($B112,[6]Lagged!$A:$F,2,FALSE),"")</f>
        <v>0.1414</v>
      </c>
      <c r="G112" s="91">
        <f>IFERROR(VLOOKUP($B112,[7]Lagged!$A:$F,2,FALSE),"")</f>
        <v>3.2899999999999999E-2</v>
      </c>
      <c r="H112" s="91">
        <f>IFERROR(VLOOKUP($B112,[8]Lagged!$A:$F,2,FALSE),"")</f>
        <v>4.19E-2</v>
      </c>
      <c r="I112" s="91">
        <f>IFERROR(VLOOKUP($B112,[9]Lagged!$A:$F,2,FALSE),"")</f>
        <v>5.9900000000000002E-2</v>
      </c>
      <c r="J112" s="91">
        <f>IFERROR(VLOOKUP($B112,[8]SP500!$A:$B,2,FALSE),"")</f>
        <v>4.87E-2</v>
      </c>
      <c r="K112" s="91">
        <f t="shared" si="4"/>
        <v>5.9871428571428568E-2</v>
      </c>
      <c r="L112" t="s">
        <v>221</v>
      </c>
    </row>
    <row r="113" spans="1:12" x14ac:dyDescent="0.25">
      <c r="A113" s="93">
        <f t="shared" si="3"/>
        <v>39599</v>
      </c>
      <c r="B113" s="92">
        <f t="shared" si="5"/>
        <v>39569</v>
      </c>
      <c r="C113" s="91">
        <f>IFERROR(VLOOKUP($B113,[3]Lagged!$A:$F,2,FALSE),"")</f>
        <v>7.9699999999999993E-2</v>
      </c>
      <c r="D113" s="91">
        <f>IFERROR(VLOOKUP($B113,[4]Lagged!$A:$F,2,FALSE),"")</f>
        <v>-7.3800000000000004E-2</v>
      </c>
      <c r="E113" s="91">
        <f>IFERROR(VLOOKUP($B113,[5]Lagged!$A:$F,2,FALSE),"")</f>
        <v>9.4999999999999998E-3</v>
      </c>
      <c r="F113" s="91">
        <f>IFERROR(VLOOKUP($B113,[6]Lagged!$A:$F,2,FALSE),"")</f>
        <v>0.1106</v>
      </c>
      <c r="G113" s="91">
        <f>IFERROR(VLOOKUP($B113,[7]Lagged!$A:$F,2,FALSE),"")</f>
        <v>7.4200000000000002E-2</v>
      </c>
      <c r="H113" s="91">
        <f>IFERROR(VLOOKUP($B113,[8]Lagged!$A:$F,2,FALSE),"")</f>
        <v>2.53E-2</v>
      </c>
      <c r="I113" s="91">
        <f>IFERROR(VLOOKUP($B113,[9]Lagged!$A:$F,2,FALSE),"")</f>
        <v>3.2399999999999998E-2</v>
      </c>
      <c r="J113" s="91">
        <f>IFERROR(VLOOKUP($B113,[8]SP500!$A:$B,2,FALSE),"")</f>
        <v>1.2999999999999999E-2</v>
      </c>
      <c r="K113" s="91">
        <f t="shared" si="4"/>
        <v>3.6842857142857136E-2</v>
      </c>
      <c r="L113" t="s">
        <v>221</v>
      </c>
    </row>
    <row r="114" spans="1:12" x14ac:dyDescent="0.25">
      <c r="A114" s="93">
        <f t="shared" si="3"/>
        <v>39629</v>
      </c>
      <c r="B114" s="92">
        <f t="shared" si="5"/>
        <v>39600</v>
      </c>
      <c r="C114" s="91">
        <f>IFERROR(VLOOKUP($B114,[3]Lagged!$A:$F,2,FALSE),"")</f>
        <v>-3.6700000000000003E-2</v>
      </c>
      <c r="D114" s="91">
        <f>IFERROR(VLOOKUP($B114,[4]Lagged!$A:$F,2,FALSE),"")</f>
        <v>-0.1255</v>
      </c>
      <c r="E114" s="91">
        <f>IFERROR(VLOOKUP($B114,[5]Lagged!$A:$F,2,FALSE),"")</f>
        <v>-8.0500000000000002E-2</v>
      </c>
      <c r="F114" s="91">
        <f>IFERROR(VLOOKUP($B114,[6]Lagged!$A:$F,2,FALSE),"")</f>
        <v>-0.1108</v>
      </c>
      <c r="G114" s="91">
        <f>IFERROR(VLOOKUP($B114,[7]Lagged!$A:$F,2,FALSE),"")</f>
        <v>-0.1181</v>
      </c>
      <c r="H114" s="91">
        <f>IFERROR(VLOOKUP($B114,[8]Lagged!$A:$F,2,FALSE),"")</f>
        <v>-7.9500000000000001E-2</v>
      </c>
      <c r="I114" s="91">
        <f>IFERROR(VLOOKUP($B114,[9]Lagged!$A:$F,2,FALSE),"")</f>
        <v>-6.9900000000000004E-2</v>
      </c>
      <c r="J114" s="91">
        <f>IFERROR(VLOOKUP($B114,[8]SP500!$A:$B,2,FALSE),"")</f>
        <v>-8.4199999999999997E-2</v>
      </c>
      <c r="K114" s="91">
        <f t="shared" si="4"/>
        <v>-8.8714285714285718E-2</v>
      </c>
      <c r="L114" t="s">
        <v>221</v>
      </c>
    </row>
    <row r="115" spans="1:12" x14ac:dyDescent="0.25">
      <c r="A115" s="93">
        <f t="shared" si="3"/>
        <v>39660</v>
      </c>
      <c r="B115" s="92">
        <f t="shared" si="5"/>
        <v>39630</v>
      </c>
      <c r="C115" s="91">
        <f>IFERROR(VLOOKUP($B115,[3]Lagged!$A:$F,2,FALSE),"")</f>
        <v>-9.5600000000000004E-2</v>
      </c>
      <c r="D115" s="91">
        <f>IFERROR(VLOOKUP($B115,[4]Lagged!$A:$F,2,FALSE),"")</f>
        <v>-1.46E-2</v>
      </c>
      <c r="E115" s="91">
        <f>IFERROR(VLOOKUP($B115,[5]Lagged!$A:$F,2,FALSE),"")</f>
        <v>6.2E-2</v>
      </c>
      <c r="F115" s="91">
        <f>IFERROR(VLOOKUP($B115,[6]Lagged!$A:$F,2,FALSE),"")</f>
        <v>4.19E-2</v>
      </c>
      <c r="G115" s="91">
        <f>IFERROR(VLOOKUP($B115,[7]Lagged!$A:$F,2,FALSE),"")</f>
        <v>3.9800000000000002E-2</v>
      </c>
      <c r="H115" s="91">
        <f>IFERROR(VLOOKUP($B115,[8]Lagged!$A:$F,2,FALSE),"")</f>
        <v>4.5900000000000003E-2</v>
      </c>
      <c r="I115" s="91">
        <f>IFERROR(VLOOKUP($B115,[9]Lagged!$A:$F,2,FALSE),"")</f>
        <v>1.9699999999999999E-2</v>
      </c>
      <c r="J115" s="91">
        <f>IFERROR(VLOOKUP($B115,[8]SP500!$A:$B,2,FALSE),"")</f>
        <v>-8.0999999999999996E-3</v>
      </c>
      <c r="K115" s="91">
        <f t="shared" si="4"/>
        <v>1.4157142857142856E-2</v>
      </c>
      <c r="L115" t="s">
        <v>221</v>
      </c>
    </row>
    <row r="116" spans="1:12" x14ac:dyDescent="0.25">
      <c r="A116" s="93">
        <f t="shared" si="3"/>
        <v>39691</v>
      </c>
      <c r="B116" s="92">
        <f t="shared" si="5"/>
        <v>39661</v>
      </c>
      <c r="C116" s="91">
        <f>IFERROR(VLOOKUP($B116,[3]Lagged!$A:$F,2,FALSE),"")</f>
        <v>9.5999999999999992E-3</v>
      </c>
      <c r="D116" s="91">
        <f>IFERROR(VLOOKUP($B116,[4]Lagged!$A:$F,2,FALSE),"")</f>
        <v>0.1517</v>
      </c>
      <c r="E116" s="91">
        <f>IFERROR(VLOOKUP($B116,[5]Lagged!$A:$F,2,FALSE),"")</f>
        <v>4.2000000000000003E-2</v>
      </c>
      <c r="F116" s="91">
        <f>IFERROR(VLOOKUP($B116,[6]Lagged!$A:$F,2,FALSE),"")</f>
        <v>5.1999999999999998E-3</v>
      </c>
      <c r="G116" s="91">
        <f>IFERROR(VLOOKUP($B116,[7]Lagged!$A:$F,2,FALSE),"")</f>
        <v>3.2599999999999997E-2</v>
      </c>
      <c r="H116" s="91">
        <f>IFERROR(VLOOKUP($B116,[8]Lagged!$A:$F,2,FALSE),"")</f>
        <v>6.6699999999999995E-2</v>
      </c>
      <c r="I116" s="91">
        <f>IFERROR(VLOOKUP($B116,[9]Lagged!$A:$F,2,FALSE),"")</f>
        <v>1.24E-2</v>
      </c>
      <c r="J116" s="91">
        <f>IFERROR(VLOOKUP($B116,[8]SP500!$A:$B,2,FALSE),"")</f>
        <v>1.44E-2</v>
      </c>
      <c r="K116" s="91">
        <f t="shared" si="4"/>
        <v>4.5742857142857148E-2</v>
      </c>
      <c r="L116" t="s">
        <v>221</v>
      </c>
    </row>
    <row r="117" spans="1:12" x14ac:dyDescent="0.25">
      <c r="A117" s="93">
        <f t="shared" si="3"/>
        <v>39721</v>
      </c>
      <c r="B117" s="92">
        <f t="shared" si="5"/>
        <v>39692</v>
      </c>
      <c r="C117" s="91">
        <f>IFERROR(VLOOKUP($B117,[3]Lagged!$A:$F,2,FALSE),"")</f>
        <v>-0.18060000000000001</v>
      </c>
      <c r="D117" s="91">
        <f>IFERROR(VLOOKUP($B117,[4]Lagged!$A:$F,2,FALSE),"")</f>
        <v>-3.2300000000000002E-2</v>
      </c>
      <c r="E117" s="91">
        <f>IFERROR(VLOOKUP($B117,[5]Lagged!$A:$F,2,FALSE),"")</f>
        <v>-0.1336</v>
      </c>
      <c r="F117" s="91">
        <f>IFERROR(VLOOKUP($B117,[6]Lagged!$A:$F,2,FALSE),"")</f>
        <v>-0.16159999999999999</v>
      </c>
      <c r="G117" s="91">
        <f>IFERROR(VLOOKUP($B117,[7]Lagged!$A:$F,2,FALSE),"")</f>
        <v>-3.8100000000000002E-2</v>
      </c>
      <c r="H117" s="91">
        <f>IFERROR(VLOOKUP($B117,[8]Lagged!$A:$F,2,FALSE),"")</f>
        <v>-0.1067</v>
      </c>
      <c r="I117" s="91">
        <f>IFERROR(VLOOKUP($B117,[9]Lagged!$A:$F,2,FALSE),"")</f>
        <v>-0.13</v>
      </c>
      <c r="J117" s="91">
        <f>IFERROR(VLOOKUP($B117,[8]SP500!$A:$B,2,FALSE),"")</f>
        <v>-8.8400000000000006E-2</v>
      </c>
      <c r="K117" s="91">
        <f t="shared" si="4"/>
        <v>-0.11184285714285715</v>
      </c>
      <c r="L117" t="s">
        <v>221</v>
      </c>
    </row>
    <row r="118" spans="1:12" x14ac:dyDescent="0.25">
      <c r="A118" s="93">
        <f t="shared" si="3"/>
        <v>39752</v>
      </c>
      <c r="B118" s="92">
        <f t="shared" si="5"/>
        <v>39722</v>
      </c>
      <c r="C118" s="91">
        <f>IFERROR(VLOOKUP($B118,[3]Lagged!$A:$F,2,FALSE),"")</f>
        <v>-0.24149999999999999</v>
      </c>
      <c r="D118" s="91">
        <f>IFERROR(VLOOKUP($B118,[4]Lagged!$A:$F,2,FALSE),"")</f>
        <v>-0.21629999999999999</v>
      </c>
      <c r="E118" s="91">
        <f>IFERROR(VLOOKUP($B118,[5]Lagged!$A:$F,2,FALSE),"")</f>
        <v>-0.2147</v>
      </c>
      <c r="F118" s="91">
        <f>IFERROR(VLOOKUP($B118,[6]Lagged!$A:$F,2,FALSE),"")</f>
        <v>-0.1469</v>
      </c>
      <c r="G118" s="91">
        <f>IFERROR(VLOOKUP($B118,[7]Lagged!$A:$F,2,FALSE),"")</f>
        <v>-0.14940000000000001</v>
      </c>
      <c r="H118" s="91">
        <f>IFERROR(VLOOKUP($B118,[8]Lagged!$A:$F,2,FALSE),"")</f>
        <v>-0.18959999999999999</v>
      </c>
      <c r="I118" s="91">
        <f>IFERROR(VLOOKUP($B118,[9]Lagged!$A:$F,2,FALSE),"")</f>
        <v>-0.2238</v>
      </c>
      <c r="J118" s="91">
        <f>IFERROR(VLOOKUP($B118,[8]SP500!$A:$B,2,FALSE),"")</f>
        <v>-0.16789999999999999</v>
      </c>
      <c r="K118" s="91">
        <f t="shared" si="4"/>
        <v>-0.19745714285714283</v>
      </c>
      <c r="L118" t="s">
        <v>221</v>
      </c>
    </row>
    <row r="119" spans="1:12" x14ac:dyDescent="0.25">
      <c r="A119" s="93">
        <f t="shared" si="3"/>
        <v>39782</v>
      </c>
      <c r="B119" s="92">
        <f t="shared" si="5"/>
        <v>39753</v>
      </c>
      <c r="C119" s="91">
        <f>IFERROR(VLOOKUP($B119,[3]Lagged!$A:$F,2,FALSE),"")</f>
        <v>-0.1472</v>
      </c>
      <c r="D119" s="91">
        <f>IFERROR(VLOOKUP($B119,[4]Lagged!$A:$F,2,FALSE),"")</f>
        <v>-0.2487</v>
      </c>
      <c r="E119" s="91">
        <f>IFERROR(VLOOKUP($B119,[5]Lagged!$A:$F,2,FALSE),"")</f>
        <v>-8.4000000000000005E-2</v>
      </c>
      <c r="F119" s="91">
        <f>IFERROR(VLOOKUP($B119,[6]Lagged!$A:$F,2,FALSE),"")</f>
        <v>-0.17610000000000001</v>
      </c>
      <c r="G119" s="91">
        <f>IFERROR(VLOOKUP($B119,[7]Lagged!$A:$F,2,FALSE),"")</f>
        <v>-0.1111</v>
      </c>
      <c r="H119" s="91">
        <f>IFERROR(VLOOKUP($B119,[8]Lagged!$A:$F,2,FALSE),"")</f>
        <v>-0.11459999999999999</v>
      </c>
      <c r="I119" s="91">
        <f>IFERROR(VLOOKUP($B119,[9]Lagged!$A:$F,2,FALSE),"")</f>
        <v>-0.17849999999999999</v>
      </c>
      <c r="J119" s="91">
        <f>IFERROR(VLOOKUP($B119,[8]SP500!$A:$B,2,FALSE),"")</f>
        <v>-7.2599999999999998E-2</v>
      </c>
      <c r="K119" s="91">
        <f t="shared" si="4"/>
        <v>-0.15145714285714287</v>
      </c>
      <c r="L119" t="s">
        <v>221</v>
      </c>
    </row>
    <row r="120" spans="1:12" x14ac:dyDescent="0.25">
      <c r="A120" s="93">
        <f t="shared" si="3"/>
        <v>39813</v>
      </c>
      <c r="B120" s="92">
        <f t="shared" si="5"/>
        <v>39783</v>
      </c>
      <c r="C120" s="91">
        <f>IFERROR(VLOOKUP($B120,[3]Lagged!$A:$F,2,FALSE),"")</f>
        <v>6.0600000000000001E-2</v>
      </c>
      <c r="D120" s="91">
        <f>IFERROR(VLOOKUP($B120,[4]Lagged!$A:$F,2,FALSE),"")</f>
        <v>1.0699999999999999E-2</v>
      </c>
      <c r="E120" s="91">
        <f>IFERROR(VLOOKUP($B120,[5]Lagged!$A:$F,2,FALSE),"")</f>
        <v>2.92E-2</v>
      </c>
      <c r="F120" s="91">
        <f>IFERROR(VLOOKUP($B120,[6]Lagged!$A:$F,2,FALSE),"")</f>
        <v>-3.1300000000000001E-2</v>
      </c>
      <c r="G120" s="91">
        <f>IFERROR(VLOOKUP($B120,[7]Lagged!$A:$F,2,FALSE),"")</f>
        <v>3.9300000000000002E-2</v>
      </c>
      <c r="H120" s="91">
        <f>IFERROR(VLOOKUP($B120,[8]Lagged!$A:$F,2,FALSE),"")</f>
        <v>8.7300000000000003E-2</v>
      </c>
      <c r="I120" s="91">
        <f>IFERROR(VLOOKUP($B120,[9]Lagged!$A:$F,2,FALSE),"")</f>
        <v>3.1199999999999999E-2</v>
      </c>
      <c r="J120" s="91">
        <f>IFERROR(VLOOKUP($B120,[8]SP500!$A:$B,2,FALSE),"")</f>
        <v>1.0500000000000001E-2</v>
      </c>
      <c r="K120" s="91">
        <f t="shared" si="4"/>
        <v>3.2428571428571432E-2</v>
      </c>
      <c r="L120" t="s">
        <v>221</v>
      </c>
    </row>
    <row r="121" spans="1:12" x14ac:dyDescent="0.25">
      <c r="A121" s="93">
        <f t="shared" si="3"/>
        <v>39844</v>
      </c>
      <c r="B121" s="92">
        <f t="shared" si="5"/>
        <v>39814</v>
      </c>
      <c r="C121" s="91">
        <f>IFERROR(VLOOKUP($B121,[3]Lagged!$A:$F,2,FALSE),"")</f>
        <v>-3.09E-2</v>
      </c>
      <c r="D121" s="91">
        <f>IFERROR(VLOOKUP($B121,[4]Lagged!$A:$F,2,FALSE),"")</f>
        <v>-1.17E-2</v>
      </c>
      <c r="E121" s="91">
        <f>IFERROR(VLOOKUP($B121,[5]Lagged!$A:$F,2,FALSE),"")</f>
        <v>-6.3100000000000003E-2</v>
      </c>
      <c r="F121" s="91">
        <f>IFERROR(VLOOKUP($B121,[6]Lagged!$A:$F,2,FALSE),"")</f>
        <v>-8.5099999999999995E-2</v>
      </c>
      <c r="G121" s="91">
        <f>IFERROR(VLOOKUP($B121,[7]Lagged!$A:$F,2,FALSE),"")</f>
        <v>-1.2999999999999999E-3</v>
      </c>
      <c r="H121" s="91">
        <f>IFERROR(VLOOKUP($B121,[8]Lagged!$A:$F,2,FALSE),"")</f>
        <v>5.7000000000000002E-3</v>
      </c>
      <c r="I121" s="91">
        <f>IFERROR(VLOOKUP($B121,[9]Lagged!$A:$F,2,FALSE),"")</f>
        <v>-5.0000000000000001E-3</v>
      </c>
      <c r="J121" s="91">
        <f>IFERROR(VLOOKUP($B121,[8]SP500!$A:$B,2,FALSE),"")</f>
        <v>-8.4000000000000005E-2</v>
      </c>
      <c r="K121" s="91">
        <f t="shared" si="4"/>
        <v>-2.7342857142857141E-2</v>
      </c>
      <c r="L121" t="s">
        <v>221</v>
      </c>
    </row>
    <row r="122" spans="1:12" x14ac:dyDescent="0.25">
      <c r="A122" s="93">
        <f t="shared" si="3"/>
        <v>39872</v>
      </c>
      <c r="B122" s="92">
        <f t="shared" si="5"/>
        <v>39845</v>
      </c>
      <c r="C122" s="91">
        <f>IFERROR(VLOOKUP($B122,[3]Lagged!$A:$F,2,FALSE),"")</f>
        <v>-5.6800000000000003E-2</v>
      </c>
      <c r="D122" s="91">
        <f>IFERROR(VLOOKUP($B122,[4]Lagged!$A:$F,2,FALSE),"")</f>
        <v>-6.6600000000000006E-2</v>
      </c>
      <c r="E122" s="91">
        <f>IFERROR(VLOOKUP($B122,[5]Lagged!$A:$F,2,FALSE),"")</f>
        <v>-5.96E-2</v>
      </c>
      <c r="F122" s="91">
        <f>IFERROR(VLOOKUP($B122,[6]Lagged!$A:$F,2,FALSE),"")</f>
        <v>-1.67E-2</v>
      </c>
      <c r="G122" s="91">
        <f>IFERROR(VLOOKUP($B122,[7]Lagged!$A:$F,2,FALSE),"")</f>
        <v>-0.14480000000000001</v>
      </c>
      <c r="H122" s="91">
        <f>IFERROR(VLOOKUP($B122,[8]Lagged!$A:$F,2,FALSE),"")</f>
        <v>-0.14649999999999999</v>
      </c>
      <c r="I122" s="91">
        <f>IFERROR(VLOOKUP($B122,[9]Lagged!$A:$F,2,FALSE),"")</f>
        <v>-6.4000000000000001E-2</v>
      </c>
      <c r="J122" s="91">
        <f>IFERROR(VLOOKUP($B122,[8]SP500!$A:$B,2,FALSE),"")</f>
        <v>-0.106</v>
      </c>
      <c r="K122" s="91">
        <f t="shared" si="4"/>
        <v>-7.9285714285714279E-2</v>
      </c>
      <c r="L122" t="s">
        <v>221</v>
      </c>
    </row>
    <row r="123" spans="1:12" x14ac:dyDescent="0.25">
      <c r="A123" s="93">
        <f t="shared" si="3"/>
        <v>39903</v>
      </c>
      <c r="B123" s="92">
        <f t="shared" si="5"/>
        <v>39873</v>
      </c>
      <c r="C123" s="91">
        <f>IFERROR(VLOOKUP($B123,[3]Lagged!$A:$F,2,FALSE),"")</f>
        <v>9.5299999999999996E-2</v>
      </c>
      <c r="D123" s="91">
        <f>IFERROR(VLOOKUP($B123,[4]Lagged!$A:$F,2,FALSE),"")</f>
        <v>0.1237</v>
      </c>
      <c r="E123" s="91">
        <f>IFERROR(VLOOKUP($B123,[5]Lagged!$A:$F,2,FALSE),"")</f>
        <v>9.2999999999999999E-2</v>
      </c>
      <c r="F123" s="91">
        <f>IFERROR(VLOOKUP($B123,[6]Lagged!$A:$F,2,FALSE),"")</f>
        <v>1.37E-2</v>
      </c>
      <c r="G123" s="91">
        <f>IFERROR(VLOOKUP($B123,[7]Lagged!$A:$F,2,FALSE),"")</f>
        <v>5.1400000000000001E-2</v>
      </c>
      <c r="H123" s="91">
        <f>IFERROR(VLOOKUP($B123,[8]Lagged!$A:$F,2,FALSE),"")</f>
        <v>4.4299999999999999E-2</v>
      </c>
      <c r="I123" s="91">
        <f>IFERROR(VLOOKUP($B123,[9]Lagged!$A:$F,2,FALSE),"")</f>
        <v>9.2200000000000004E-2</v>
      </c>
      <c r="J123" s="91">
        <f>IFERROR(VLOOKUP($B123,[8]SP500!$A:$B,2,FALSE),"")</f>
        <v>8.7599999999999997E-2</v>
      </c>
      <c r="K123" s="91">
        <f t="shared" si="4"/>
        <v>7.3371428571428574E-2</v>
      </c>
      <c r="L123" t="s">
        <v>221</v>
      </c>
    </row>
    <row r="124" spans="1:12" x14ac:dyDescent="0.25">
      <c r="A124" s="93">
        <f t="shared" si="3"/>
        <v>39933</v>
      </c>
      <c r="B124" s="92">
        <f t="shared" si="5"/>
        <v>39904</v>
      </c>
      <c r="C124" s="91">
        <f>IFERROR(VLOOKUP($B124,[3]Lagged!$A:$F,2,FALSE),"")</f>
        <v>0.159</v>
      </c>
      <c r="D124" s="91">
        <f>IFERROR(VLOOKUP($B124,[4]Lagged!$A:$F,2,FALSE),"")</f>
        <v>0.1565</v>
      </c>
      <c r="E124" s="91">
        <f>IFERROR(VLOOKUP($B124,[5]Lagged!$A:$F,2,FALSE),"")</f>
        <v>0.11890000000000001</v>
      </c>
      <c r="F124" s="91">
        <f>IFERROR(VLOOKUP($B124,[6]Lagged!$A:$F,2,FALSE),"")</f>
        <v>0.1666</v>
      </c>
      <c r="G124" s="91">
        <f>IFERROR(VLOOKUP($B124,[7]Lagged!$A:$F,2,FALSE),"")</f>
        <v>8.6999999999999994E-2</v>
      </c>
      <c r="H124" s="91">
        <f>IFERROR(VLOOKUP($B124,[8]Lagged!$A:$F,2,FALSE),"")</f>
        <v>0.12139999999999999</v>
      </c>
      <c r="I124" s="91">
        <f>IFERROR(VLOOKUP($B124,[9]Lagged!$A:$F,2,FALSE),"")</f>
        <v>0.1729</v>
      </c>
      <c r="J124" s="91">
        <f>IFERROR(VLOOKUP($B124,[8]SP500!$A:$B,2,FALSE),"")</f>
        <v>9.5299999999999996E-2</v>
      </c>
      <c r="K124" s="91">
        <f t="shared" si="4"/>
        <v>0.14032857142857141</v>
      </c>
      <c r="L124" t="s">
        <v>221</v>
      </c>
    </row>
    <row r="125" spans="1:12" x14ac:dyDescent="0.25">
      <c r="A125" s="93">
        <f t="shared" si="3"/>
        <v>39964</v>
      </c>
      <c r="B125" s="92">
        <f t="shared" si="5"/>
        <v>39934</v>
      </c>
      <c r="C125" s="91">
        <f>IFERROR(VLOOKUP($B125,[3]Lagged!$A:$F,2,FALSE),"")</f>
        <v>2.0799999999999999E-2</v>
      </c>
      <c r="D125" s="91">
        <f>IFERROR(VLOOKUP($B125,[4]Lagged!$A:$F,2,FALSE),"")</f>
        <v>-2.5899999999999999E-2</v>
      </c>
      <c r="E125" s="91">
        <f>IFERROR(VLOOKUP($B125,[5]Lagged!$A:$F,2,FALSE),"")</f>
        <v>1.8599999999999998E-2</v>
      </c>
      <c r="F125" s="91">
        <f>IFERROR(VLOOKUP($B125,[6]Lagged!$A:$F,2,FALSE),"")</f>
        <v>4.9000000000000002E-2</v>
      </c>
      <c r="G125" s="91">
        <f>IFERROR(VLOOKUP($B125,[7]Lagged!$A:$F,2,FALSE),"")</f>
        <v>2.87E-2</v>
      </c>
      <c r="H125" s="91">
        <f>IFERROR(VLOOKUP($B125,[8]Lagged!$A:$F,2,FALSE),"")</f>
        <v>7.4700000000000003E-2</v>
      </c>
      <c r="I125" s="91">
        <f>IFERROR(VLOOKUP($B125,[9]Lagged!$A:$F,2,FALSE),"")</f>
        <v>3.5000000000000003E-2</v>
      </c>
      <c r="J125" s="91">
        <f>IFERROR(VLOOKUP($B125,[8]SP500!$A:$B,2,FALSE),"")</f>
        <v>5.5899999999999998E-2</v>
      </c>
      <c r="K125" s="91">
        <f t="shared" si="4"/>
        <v>2.87E-2</v>
      </c>
      <c r="L125" t="s">
        <v>221</v>
      </c>
    </row>
    <row r="126" spans="1:12" x14ac:dyDescent="0.25">
      <c r="A126" s="93">
        <f t="shared" si="3"/>
        <v>39994</v>
      </c>
      <c r="B126" s="92">
        <f t="shared" si="5"/>
        <v>39965</v>
      </c>
      <c r="C126" s="91">
        <f>IFERROR(VLOOKUP($B126,[3]Lagged!$A:$F,2,FALSE),"")</f>
        <v>1.67E-2</v>
      </c>
      <c r="D126" s="91">
        <f>IFERROR(VLOOKUP($B126,[4]Lagged!$A:$F,2,FALSE),"")</f>
        <v>2.98E-2</v>
      </c>
      <c r="E126" s="91">
        <f>IFERROR(VLOOKUP($B126,[5]Lagged!$A:$F,2,FALSE),"")</f>
        <v>-9.4999999999999998E-3</v>
      </c>
      <c r="F126" s="91">
        <f>IFERROR(VLOOKUP($B126,[6]Lagged!$A:$F,2,FALSE),"")</f>
        <v>2.7900000000000001E-2</v>
      </c>
      <c r="G126" s="91">
        <f>IFERROR(VLOOKUP($B126,[7]Lagged!$A:$F,2,FALSE),"")</f>
        <v>-3.61E-2</v>
      </c>
      <c r="H126" s="91">
        <f>IFERROR(VLOOKUP($B126,[8]Lagged!$A:$F,2,FALSE),"")</f>
        <v>2.18E-2</v>
      </c>
      <c r="I126" s="91">
        <f>IFERROR(VLOOKUP($B126,[9]Lagged!$A:$F,2,FALSE),"")</f>
        <v>1.04E-2</v>
      </c>
      <c r="J126" s="91">
        <f>IFERROR(VLOOKUP($B126,[8]SP500!$A:$B,2,FALSE),"")</f>
        <v>2.3999999999999998E-3</v>
      </c>
      <c r="K126" s="91">
        <f t="shared" si="4"/>
        <v>8.7142857142857143E-3</v>
      </c>
      <c r="L126" t="s">
        <v>221</v>
      </c>
    </row>
    <row r="127" spans="1:12" x14ac:dyDescent="0.25">
      <c r="A127" s="93">
        <f t="shared" si="3"/>
        <v>40025</v>
      </c>
      <c r="B127" s="92">
        <f t="shared" si="5"/>
        <v>39995</v>
      </c>
      <c r="C127" s="91">
        <f>IFERROR(VLOOKUP($B127,[3]Lagged!$A:$F,2,FALSE),"")</f>
        <v>0.1002</v>
      </c>
      <c r="D127" s="91">
        <f>IFERROR(VLOOKUP($B127,[4]Lagged!$A:$F,2,FALSE),"")</f>
        <v>0.11650000000000001</v>
      </c>
      <c r="E127" s="91">
        <f>IFERROR(VLOOKUP($B127,[5]Lagged!$A:$F,2,FALSE),"")</f>
        <v>8.0500000000000002E-2</v>
      </c>
      <c r="F127" s="91">
        <f>IFERROR(VLOOKUP($B127,[6]Lagged!$A:$F,2,FALSE),"")</f>
        <v>0.1235</v>
      </c>
      <c r="G127" s="91">
        <f>IFERROR(VLOOKUP($B127,[7]Lagged!$A:$F,2,FALSE),"")</f>
        <v>0.13270000000000001</v>
      </c>
      <c r="H127" s="91">
        <f>IFERROR(VLOOKUP($B127,[8]Lagged!$A:$F,2,FALSE),"")</f>
        <v>9.11E-2</v>
      </c>
      <c r="I127" s="91">
        <f>IFERROR(VLOOKUP($B127,[9]Lagged!$A:$F,2,FALSE),"")</f>
        <v>0.1157</v>
      </c>
      <c r="J127" s="91">
        <f>IFERROR(VLOOKUP($B127,[8]SP500!$A:$B,2,FALSE),"")</f>
        <v>7.5600000000000001E-2</v>
      </c>
      <c r="K127" s="91">
        <f t="shared" si="4"/>
        <v>0.1086</v>
      </c>
      <c r="L127" t="s">
        <v>221</v>
      </c>
    </row>
    <row r="128" spans="1:12" x14ac:dyDescent="0.25">
      <c r="A128" s="93">
        <f t="shared" si="3"/>
        <v>40056</v>
      </c>
      <c r="B128" s="92">
        <f t="shared" si="5"/>
        <v>40026</v>
      </c>
      <c r="C128" s="91">
        <f>IFERROR(VLOOKUP($B128,[3]Lagged!$A:$F,2,FALSE),"")</f>
        <v>5.5399999999999998E-2</v>
      </c>
      <c r="D128" s="91">
        <f>IFERROR(VLOOKUP($B128,[4]Lagged!$A:$F,2,FALSE),"")</f>
        <v>7.7399999999999997E-2</v>
      </c>
      <c r="E128" s="91">
        <f>IFERROR(VLOOKUP($B128,[5]Lagged!$A:$F,2,FALSE),"")</f>
        <v>6.13E-2</v>
      </c>
      <c r="F128" s="91">
        <f>IFERROR(VLOOKUP($B128,[6]Lagged!$A:$F,2,FALSE),"")</f>
        <v>7.1800000000000003E-2</v>
      </c>
      <c r="G128" s="91">
        <f>IFERROR(VLOOKUP($B128,[7]Lagged!$A:$F,2,FALSE),"")</f>
        <v>7.2599999999999998E-2</v>
      </c>
      <c r="H128" s="91">
        <f>IFERROR(VLOOKUP($B128,[8]Lagged!$A:$F,2,FALSE),"")</f>
        <v>-6.7000000000000002E-3</v>
      </c>
      <c r="I128" s="91">
        <f>IFERROR(VLOOKUP($B128,[9]Lagged!$A:$F,2,FALSE),"")</f>
        <v>2.7900000000000001E-2</v>
      </c>
      <c r="J128" s="91">
        <f>IFERROR(VLOOKUP($B128,[8]SP500!$A:$B,2,FALSE),"")</f>
        <v>3.5200000000000002E-2</v>
      </c>
      <c r="K128" s="91">
        <f t="shared" si="4"/>
        <v>5.1385714285714292E-2</v>
      </c>
      <c r="L128" t="s">
        <v>221</v>
      </c>
    </row>
    <row r="129" spans="1:12" x14ac:dyDescent="0.25">
      <c r="A129" s="93">
        <f t="shared" si="3"/>
        <v>40086</v>
      </c>
      <c r="B129" s="92">
        <f t="shared" si="5"/>
        <v>40057</v>
      </c>
      <c r="C129" s="91">
        <f>IFERROR(VLOOKUP($B129,[3]Lagged!$A:$F,2,FALSE),"")</f>
        <v>2.69E-2</v>
      </c>
      <c r="D129" s="91">
        <f>IFERROR(VLOOKUP($B129,[4]Lagged!$A:$F,2,FALSE),"")</f>
        <v>2.7300000000000001E-2</v>
      </c>
      <c r="E129" s="91">
        <f>IFERROR(VLOOKUP($B129,[5]Lagged!$A:$F,2,FALSE),"")</f>
        <v>2.69E-2</v>
      </c>
      <c r="F129" s="91">
        <f>IFERROR(VLOOKUP($B129,[6]Lagged!$A:$F,2,FALSE),"")</f>
        <v>2.3099999999999999E-2</v>
      </c>
      <c r="G129" s="91">
        <f>IFERROR(VLOOKUP($B129,[7]Lagged!$A:$F,2,FALSE),"")</f>
        <v>1.14E-2</v>
      </c>
      <c r="H129" s="91">
        <f>IFERROR(VLOOKUP($B129,[8]Lagged!$A:$F,2,FALSE),"")</f>
        <v>8.3099999999999993E-2</v>
      </c>
      <c r="I129" s="91">
        <f>IFERROR(VLOOKUP($B129,[9]Lagged!$A:$F,2,FALSE),"")</f>
        <v>6.0600000000000001E-2</v>
      </c>
      <c r="J129" s="91">
        <f>IFERROR(VLOOKUP($B129,[8]SP500!$A:$B,2,FALSE),"")</f>
        <v>3.73E-2</v>
      </c>
      <c r="K129" s="91">
        <f t="shared" si="4"/>
        <v>3.7042857142857141E-2</v>
      </c>
      <c r="L129" t="s">
        <v>221</v>
      </c>
    </row>
    <row r="130" spans="1:12" x14ac:dyDescent="0.25">
      <c r="A130" s="93">
        <f t="shared" si="3"/>
        <v>40117</v>
      </c>
      <c r="B130" s="92">
        <f t="shared" si="5"/>
        <v>40087</v>
      </c>
      <c r="C130" s="91">
        <f>IFERROR(VLOOKUP($B130,[3]Lagged!$A:$F,2,FALSE),"")</f>
        <v>-3.3799999999999997E-2</v>
      </c>
      <c r="D130" s="91">
        <f>IFERROR(VLOOKUP($B130,[4]Lagged!$A:$F,2,FALSE),"")</f>
        <v>1.9E-3</v>
      </c>
      <c r="E130" s="91">
        <f>IFERROR(VLOOKUP($B130,[5]Lagged!$A:$F,2,FALSE),"")</f>
        <v>-5.6800000000000003E-2</v>
      </c>
      <c r="F130" s="91">
        <f>IFERROR(VLOOKUP($B130,[6]Lagged!$A:$F,2,FALSE),"")</f>
        <v>4.6800000000000001E-2</v>
      </c>
      <c r="G130" s="91">
        <f>IFERROR(VLOOKUP($B130,[7]Lagged!$A:$F,2,FALSE),"")</f>
        <v>-3.4700000000000002E-2</v>
      </c>
      <c r="H130" s="91">
        <f>IFERROR(VLOOKUP($B130,[8]Lagged!$A:$F,2,FALSE),"")</f>
        <v>9.7999999999999997E-3</v>
      </c>
      <c r="I130" s="91">
        <f>IFERROR(VLOOKUP($B130,[9]Lagged!$A:$F,2,FALSE),"")</f>
        <v>-2.6200000000000001E-2</v>
      </c>
      <c r="J130" s="91">
        <f>IFERROR(VLOOKUP($B130,[8]SP500!$A:$B,2,FALSE),"")</f>
        <v>-1.83E-2</v>
      </c>
      <c r="K130" s="91">
        <f t="shared" si="4"/>
        <v>-1.3285714285714286E-2</v>
      </c>
      <c r="L130" t="s">
        <v>221</v>
      </c>
    </row>
    <row r="131" spans="1:12" x14ac:dyDescent="0.25">
      <c r="A131" s="93">
        <f t="shared" si="3"/>
        <v>40147</v>
      </c>
      <c r="B131" s="92">
        <f t="shared" si="5"/>
        <v>40118</v>
      </c>
      <c r="C131" s="91">
        <f>IFERROR(VLOOKUP($B131,[3]Lagged!$A:$F,2,FALSE),"")</f>
        <v>4.36E-2</v>
      </c>
      <c r="D131" s="91">
        <f>IFERROR(VLOOKUP($B131,[4]Lagged!$A:$F,2,FALSE),"")</f>
        <v>5.1000000000000004E-3</v>
      </c>
      <c r="E131" s="91">
        <f>IFERROR(VLOOKUP($B131,[5]Lagged!$A:$F,2,FALSE),"")</f>
        <v>5.6800000000000003E-2</v>
      </c>
      <c r="F131" s="91">
        <f>IFERROR(VLOOKUP($B131,[6]Lagged!$A:$F,2,FALSE),"")</f>
        <v>7.0400000000000004E-2</v>
      </c>
      <c r="G131" s="91">
        <f>IFERROR(VLOOKUP($B131,[7]Lagged!$A:$F,2,FALSE),"")</f>
        <v>2.5600000000000001E-2</v>
      </c>
      <c r="H131" s="91">
        <f>IFERROR(VLOOKUP($B131,[8]Lagged!$A:$F,2,FALSE),"")</f>
        <v>4.9399999999999999E-2</v>
      </c>
      <c r="I131" s="91">
        <f>IFERROR(VLOOKUP($B131,[9]Lagged!$A:$F,2,FALSE),"")</f>
        <v>1.03E-2</v>
      </c>
      <c r="J131" s="91">
        <f>IFERROR(VLOOKUP($B131,[8]SP500!$A:$B,2,FALSE),"")</f>
        <v>5.91E-2</v>
      </c>
      <c r="K131" s="91">
        <f t="shared" si="4"/>
        <v>3.731428571428571E-2</v>
      </c>
      <c r="L131" t="s">
        <v>221</v>
      </c>
    </row>
    <row r="132" spans="1:12" x14ac:dyDescent="0.25">
      <c r="A132" s="93">
        <f t="shared" si="3"/>
        <v>40178</v>
      </c>
      <c r="B132" s="92">
        <f t="shared" si="5"/>
        <v>40148</v>
      </c>
      <c r="C132" s="91">
        <f>IFERROR(VLOOKUP($B132,[3]Lagged!$A:$F,2,FALSE),"")</f>
        <v>4.2599999999999999E-2</v>
      </c>
      <c r="D132" s="91">
        <f>IFERROR(VLOOKUP($B132,[4]Lagged!$A:$F,2,FALSE),"")</f>
        <v>2.07E-2</v>
      </c>
      <c r="E132" s="91">
        <f>IFERROR(VLOOKUP($B132,[5]Lagged!$A:$F,2,FALSE),"")</f>
        <v>4.1000000000000002E-2</v>
      </c>
      <c r="F132" s="91">
        <f>IFERROR(VLOOKUP($B132,[6]Lagged!$A:$F,2,FALSE),"")</f>
        <v>3.1399999999999997E-2</v>
      </c>
      <c r="G132" s="91">
        <f>IFERROR(VLOOKUP($B132,[7]Lagged!$A:$F,2,FALSE),"")</f>
        <v>5.2499999999999998E-2</v>
      </c>
      <c r="H132" s="91">
        <f>IFERROR(VLOOKUP($B132,[8]Lagged!$A:$F,2,FALSE),"")</f>
        <v>-1.6000000000000001E-3</v>
      </c>
      <c r="I132" s="91">
        <f>IFERROR(VLOOKUP($B132,[9]Lagged!$A:$F,2,FALSE),"")</f>
        <v>5.8400000000000001E-2</v>
      </c>
      <c r="J132" s="91">
        <f>IFERROR(VLOOKUP($B132,[8]SP500!$A:$B,2,FALSE),"")</f>
        <v>1.9599999999999999E-2</v>
      </c>
      <c r="K132" s="91">
        <f t="shared" si="4"/>
        <v>3.4999999999999996E-2</v>
      </c>
      <c r="L132" t="s">
        <v>221</v>
      </c>
    </row>
    <row r="133" spans="1:12" x14ac:dyDescent="0.25">
      <c r="A133" s="93">
        <f t="shared" si="3"/>
        <v>40209</v>
      </c>
      <c r="B133" s="92">
        <f t="shared" si="5"/>
        <v>40179</v>
      </c>
      <c r="C133" s="91">
        <f>IFERROR(VLOOKUP($B133,[3]Lagged!$A:$F,2,FALSE),"")</f>
        <v>-2.0299999999999999E-2</v>
      </c>
      <c r="D133" s="91">
        <f>IFERROR(VLOOKUP($B133,[4]Lagged!$A:$F,2,FALSE),"")</f>
        <v>-1.5100000000000001E-2</v>
      </c>
      <c r="E133" s="91">
        <f>IFERROR(VLOOKUP($B133,[5]Lagged!$A:$F,2,FALSE),"")</f>
        <v>-3.1600000000000003E-2</v>
      </c>
      <c r="F133" s="91">
        <f>IFERROR(VLOOKUP($B133,[6]Lagged!$A:$F,2,FALSE),"")</f>
        <v>-5.04E-2</v>
      </c>
      <c r="G133" s="91">
        <f>IFERROR(VLOOKUP($B133,[7]Lagged!$A:$F,2,FALSE),"")</f>
        <v>-3.2099999999999997E-2</v>
      </c>
      <c r="H133" s="91">
        <f>IFERROR(VLOOKUP($B133,[8]Lagged!$A:$F,2,FALSE),"")</f>
        <v>2.98E-2</v>
      </c>
      <c r="I133" s="91">
        <f>IFERROR(VLOOKUP($B133,[9]Lagged!$A:$F,2,FALSE),"")</f>
        <v>-5.0000000000000001E-4</v>
      </c>
      <c r="J133" s="91">
        <f>IFERROR(VLOOKUP($B133,[8]SP500!$A:$B,2,FALSE),"")</f>
        <v>-3.5900000000000001E-2</v>
      </c>
      <c r="K133" s="91">
        <f t="shared" si="4"/>
        <v>-1.717142857142857E-2</v>
      </c>
      <c r="L133" t="s">
        <v>221</v>
      </c>
    </row>
    <row r="134" spans="1:12" x14ac:dyDescent="0.25">
      <c r="A134" s="93">
        <f t="shared" si="3"/>
        <v>40237</v>
      </c>
      <c r="B134" s="92">
        <f t="shared" si="5"/>
        <v>40210</v>
      </c>
      <c r="C134" s="91">
        <f>IFERROR(VLOOKUP($B134,[3]Lagged!$A:$F,2,FALSE),"")</f>
        <v>6.8900000000000003E-2</v>
      </c>
      <c r="D134" s="91">
        <f>IFERROR(VLOOKUP($B134,[4]Lagged!$A:$F,2,FALSE),"")</f>
        <v>3.5200000000000002E-2</v>
      </c>
      <c r="E134" s="91">
        <f>IFERROR(VLOOKUP($B134,[5]Lagged!$A:$F,2,FALSE),"")</f>
        <v>6.1499999999999999E-2</v>
      </c>
      <c r="F134" s="91">
        <f>IFERROR(VLOOKUP($B134,[6]Lagged!$A:$F,2,FALSE),"")</f>
        <v>1.9E-2</v>
      </c>
      <c r="G134" s="91">
        <f>IFERROR(VLOOKUP($B134,[7]Lagged!$A:$F,2,FALSE),"")</f>
        <v>7.22E-2</v>
      </c>
      <c r="H134" s="91">
        <f>IFERROR(VLOOKUP($B134,[8]Lagged!$A:$F,2,FALSE),"")</f>
        <v>7.8700000000000006E-2</v>
      </c>
      <c r="I134" s="91">
        <f>IFERROR(VLOOKUP($B134,[9]Lagged!$A:$F,2,FALSE),"")</f>
        <v>4.1599999999999998E-2</v>
      </c>
      <c r="J134" s="91">
        <f>IFERROR(VLOOKUP($B134,[8]SP500!$A:$B,2,FALSE),"")</f>
        <v>3.0700000000000002E-2</v>
      </c>
      <c r="K134" s="91">
        <f t="shared" si="4"/>
        <v>5.387142857142857E-2</v>
      </c>
      <c r="L134" t="s">
        <v>221</v>
      </c>
    </row>
    <row r="135" spans="1:12" x14ac:dyDescent="0.25">
      <c r="A135" s="93">
        <f t="shared" ref="A135:A175" si="6">EOMONTH(B135,0)</f>
        <v>40268</v>
      </c>
      <c r="B135" s="92">
        <f t="shared" si="5"/>
        <v>40238</v>
      </c>
      <c r="C135" s="91">
        <f>IFERROR(VLOOKUP($B135,[3]Lagged!$A:$F,2,FALSE),"")</f>
        <v>6.7400000000000002E-2</v>
      </c>
      <c r="D135" s="91">
        <f>IFERROR(VLOOKUP($B135,[4]Lagged!$A:$F,2,FALSE),"")</f>
        <v>1.44E-2</v>
      </c>
      <c r="E135" s="91">
        <f>IFERROR(VLOOKUP($B135,[5]Lagged!$A:$F,2,FALSE),"")</f>
        <v>6.2100000000000002E-2</v>
      </c>
      <c r="F135" s="91">
        <f>IFERROR(VLOOKUP($B135,[6]Lagged!$A:$F,2,FALSE),"")</f>
        <v>6.2199999999999998E-2</v>
      </c>
      <c r="G135" s="91">
        <f>IFERROR(VLOOKUP($B135,[7]Lagged!$A:$F,2,FALSE),"")</f>
        <v>5.9400000000000001E-2</v>
      </c>
      <c r="H135" s="91">
        <f>IFERROR(VLOOKUP($B135,[8]Lagged!$A:$F,2,FALSE),"")</f>
        <v>4.8399999999999999E-2</v>
      </c>
      <c r="I135" s="91">
        <f>IFERROR(VLOOKUP($B135,[9]Lagged!$A:$F,2,FALSE),"")</f>
        <v>9.6600000000000005E-2</v>
      </c>
      <c r="J135" s="91">
        <f>IFERROR(VLOOKUP($B135,[8]SP500!$A:$B,2,FALSE),"")</f>
        <v>6.0299999999999999E-2</v>
      </c>
      <c r="K135" s="91">
        <f t="shared" ref="K135:K175" si="7">AVERAGE(C135:I135)</f>
        <v>5.8642857142857149E-2</v>
      </c>
      <c r="L135" t="s">
        <v>221</v>
      </c>
    </row>
    <row r="136" spans="1:12" x14ac:dyDescent="0.25">
      <c r="A136" s="93">
        <f t="shared" si="6"/>
        <v>40298</v>
      </c>
      <c r="B136" s="92">
        <f t="shared" ref="B136:B181" si="8">EOMONTH(B135,0)+1</f>
        <v>40269</v>
      </c>
      <c r="C136" s="91">
        <f>IFERROR(VLOOKUP($B136,[3]Lagged!$A:$F,2,FALSE),"")</f>
        <v>3.7199999999999997E-2</v>
      </c>
      <c r="D136" s="91">
        <f>IFERROR(VLOOKUP($B136,[4]Lagged!$A:$F,2,FALSE),"")</f>
        <v>8.1699999999999995E-2</v>
      </c>
      <c r="E136" s="91">
        <f>IFERROR(VLOOKUP($B136,[5]Lagged!$A:$F,2,FALSE),"")</f>
        <v>9.2999999999999992E-3</v>
      </c>
      <c r="F136" s="91">
        <f>IFERROR(VLOOKUP($B136,[6]Lagged!$A:$F,2,FALSE),"")</f>
        <v>-1.5E-3</v>
      </c>
      <c r="G136" s="91">
        <f>IFERROR(VLOOKUP($B136,[7]Lagged!$A:$F,2,FALSE),"")</f>
        <v>3.7199999999999997E-2</v>
      </c>
      <c r="H136" s="91">
        <f>IFERROR(VLOOKUP($B136,[8]Lagged!$A:$F,2,FALSE),"")</f>
        <v>5.7299999999999997E-2</v>
      </c>
      <c r="I136" s="91">
        <f>IFERROR(VLOOKUP($B136,[9]Lagged!$A:$F,2,FALSE),"")</f>
        <v>2.07E-2</v>
      </c>
      <c r="J136" s="91">
        <f>IFERROR(VLOOKUP($B136,[8]SP500!$A:$B,2,FALSE),"")</f>
        <v>1.5800000000000002E-2</v>
      </c>
      <c r="K136" s="91">
        <f t="shared" si="7"/>
        <v>3.4557142857142856E-2</v>
      </c>
      <c r="L136" t="s">
        <v>221</v>
      </c>
    </row>
    <row r="137" spans="1:12" x14ac:dyDescent="0.25">
      <c r="A137" s="93">
        <f t="shared" si="6"/>
        <v>40329</v>
      </c>
      <c r="B137" s="92">
        <f t="shared" si="8"/>
        <v>40299</v>
      </c>
      <c r="C137" s="91">
        <f>IFERROR(VLOOKUP($B137,[3]Lagged!$A:$F,2,FALSE),"")</f>
        <v>-9.35E-2</v>
      </c>
      <c r="D137" s="91">
        <f>IFERROR(VLOOKUP($B137,[4]Lagged!$A:$F,2,FALSE),"")</f>
        <v>-3.8399999999999997E-2</v>
      </c>
      <c r="E137" s="91">
        <f>IFERROR(VLOOKUP($B137,[5]Lagged!$A:$F,2,FALSE),"")</f>
        <v>-6.8900000000000003E-2</v>
      </c>
      <c r="F137" s="91">
        <f>IFERROR(VLOOKUP($B137,[6]Lagged!$A:$F,2,FALSE),"")</f>
        <v>-0.1106</v>
      </c>
      <c r="G137" s="91">
        <f>IFERROR(VLOOKUP($B137,[7]Lagged!$A:$F,2,FALSE),"")</f>
        <v>-5.9799999999999999E-2</v>
      </c>
      <c r="H137" s="91">
        <f>IFERROR(VLOOKUP($B137,[8]Lagged!$A:$F,2,FALSE),"")</f>
        <v>-1.8800000000000001E-2</v>
      </c>
      <c r="I137" s="91">
        <f>IFERROR(VLOOKUP($B137,[9]Lagged!$A:$F,2,FALSE),"")</f>
        <v>-5.9700000000000003E-2</v>
      </c>
      <c r="J137" s="91">
        <f>IFERROR(VLOOKUP($B137,[8]SP500!$A:$B,2,FALSE),"")</f>
        <v>-7.9799999999999996E-2</v>
      </c>
      <c r="K137" s="91">
        <f t="shared" si="7"/>
        <v>-6.4242857142857143E-2</v>
      </c>
      <c r="L137" t="s">
        <v>221</v>
      </c>
    </row>
    <row r="138" spans="1:12" x14ac:dyDescent="0.25">
      <c r="A138" s="93">
        <f t="shared" si="6"/>
        <v>40359</v>
      </c>
      <c r="B138" s="92">
        <f t="shared" si="8"/>
        <v>40330</v>
      </c>
      <c r="C138" s="91">
        <f>IFERROR(VLOOKUP($B138,[3]Lagged!$A:$F,2,FALSE),"")</f>
        <v>-5.79E-2</v>
      </c>
      <c r="D138" s="91">
        <f>IFERROR(VLOOKUP($B138,[4]Lagged!$A:$F,2,FALSE),"")</f>
        <v>-5.5399999999999998E-2</v>
      </c>
      <c r="E138" s="91">
        <f>IFERROR(VLOOKUP($B138,[5]Lagged!$A:$F,2,FALSE),"")</f>
        <v>-7.1099999999999997E-2</v>
      </c>
      <c r="F138" s="91">
        <f>IFERROR(VLOOKUP($B138,[6]Lagged!$A:$F,2,FALSE),"")</f>
        <v>-2.5899999999999999E-2</v>
      </c>
      <c r="G138" s="91">
        <f>IFERROR(VLOOKUP($B138,[7]Lagged!$A:$F,2,FALSE),"")</f>
        <v>-8.0399999999999999E-2</v>
      </c>
      <c r="H138" s="91">
        <f>IFERROR(VLOOKUP($B138,[8]Lagged!$A:$F,2,FALSE),"")</f>
        <v>-2.0000000000000001E-4</v>
      </c>
      <c r="I138" s="91">
        <f>IFERROR(VLOOKUP($B138,[9]Lagged!$A:$F,2,FALSE),"")</f>
        <v>-6.2E-2</v>
      </c>
      <c r="J138" s="91">
        <f>IFERROR(VLOOKUP($B138,[8]SP500!$A:$B,2,FALSE),"")</f>
        <v>-5.21E-2</v>
      </c>
      <c r="K138" s="91">
        <f t="shared" si="7"/>
        <v>-5.041428571428571E-2</v>
      </c>
      <c r="L138" t="s">
        <v>221</v>
      </c>
    </row>
    <row r="139" spans="1:12" x14ac:dyDescent="0.25">
      <c r="A139" s="93">
        <f t="shared" si="6"/>
        <v>40390</v>
      </c>
      <c r="B139" s="92">
        <f t="shared" si="8"/>
        <v>40360</v>
      </c>
      <c r="C139" s="91">
        <f>IFERROR(VLOOKUP($B139,[3]Lagged!$A:$F,2,FALSE),"")</f>
        <v>7.7600000000000002E-2</v>
      </c>
      <c r="D139" s="91">
        <f>IFERROR(VLOOKUP($B139,[4]Lagged!$A:$F,2,FALSE),"")</f>
        <v>4.5900000000000003E-2</v>
      </c>
      <c r="E139" s="91">
        <f>IFERROR(VLOOKUP($B139,[5]Lagged!$A:$F,2,FALSE),"")</f>
        <v>0.108</v>
      </c>
      <c r="F139" s="91">
        <f>IFERROR(VLOOKUP($B139,[6]Lagged!$A:$F,2,FALSE),"")</f>
        <v>6.0499999999999998E-2</v>
      </c>
      <c r="G139" s="91">
        <f>IFERROR(VLOOKUP($B139,[7]Lagged!$A:$F,2,FALSE),"")</f>
        <v>5.9299999999999999E-2</v>
      </c>
      <c r="H139" s="91">
        <f>IFERROR(VLOOKUP($B139,[8]Lagged!$A:$F,2,FALSE),"")</f>
        <v>6.08E-2</v>
      </c>
      <c r="I139" s="91">
        <f>IFERROR(VLOOKUP($B139,[9]Lagged!$A:$F,2,FALSE),"")</f>
        <v>1.7500000000000002E-2</v>
      </c>
      <c r="J139" s="91">
        <f>IFERROR(VLOOKUP($B139,[8]SP500!$A:$B,2,FALSE),"")</f>
        <v>7.0099999999999996E-2</v>
      </c>
      <c r="K139" s="91">
        <f t="shared" si="7"/>
        <v>6.1371428571428577E-2</v>
      </c>
      <c r="L139" t="s">
        <v>221</v>
      </c>
    </row>
    <row r="140" spans="1:12" x14ac:dyDescent="0.25">
      <c r="A140" s="93">
        <f t="shared" si="6"/>
        <v>40421</v>
      </c>
      <c r="B140" s="92">
        <f t="shared" si="8"/>
        <v>40391</v>
      </c>
      <c r="C140" s="91">
        <f>IFERROR(VLOOKUP($B140,[3]Lagged!$A:$F,2,FALSE),"")</f>
        <v>-4.3499999999999997E-2</v>
      </c>
      <c r="D140" s="91">
        <f>IFERROR(VLOOKUP($B140,[4]Lagged!$A:$F,2,FALSE),"")</f>
        <v>1.9099999999999999E-2</v>
      </c>
      <c r="E140" s="91">
        <f>IFERROR(VLOOKUP($B140,[5]Lagged!$A:$F,2,FALSE),"")</f>
        <v>-3.9E-2</v>
      </c>
      <c r="F140" s="91">
        <f>IFERROR(VLOOKUP($B140,[6]Lagged!$A:$F,2,FALSE),"")</f>
        <v>-3.5799999999999998E-2</v>
      </c>
      <c r="G140" s="91">
        <f>IFERROR(VLOOKUP($B140,[7]Lagged!$A:$F,2,FALSE),"")</f>
        <v>-6.6000000000000003E-2</v>
      </c>
      <c r="H140" s="91">
        <f>IFERROR(VLOOKUP($B140,[8]Lagged!$A:$F,2,FALSE),"")</f>
        <v>2.1100000000000001E-2</v>
      </c>
      <c r="I140" s="91">
        <f>IFERROR(VLOOKUP($B140,[9]Lagged!$A:$F,2,FALSE),"")</f>
        <v>-7.51E-2</v>
      </c>
      <c r="J140" s="91">
        <f>IFERROR(VLOOKUP($B140,[8]SP500!$A:$B,2,FALSE),"")</f>
        <v>-4.4900000000000002E-2</v>
      </c>
      <c r="K140" s="91">
        <f t="shared" si="7"/>
        <v>-3.1314285714285718E-2</v>
      </c>
      <c r="L140" t="s">
        <v>221</v>
      </c>
    </row>
    <row r="141" spans="1:12" x14ac:dyDescent="0.25">
      <c r="A141" s="93">
        <f t="shared" si="6"/>
        <v>40451</v>
      </c>
      <c r="B141" s="92">
        <f t="shared" si="8"/>
        <v>40422</v>
      </c>
      <c r="C141" s="91">
        <f>IFERROR(VLOOKUP($B141,[3]Lagged!$A:$F,2,FALSE),"")</f>
        <v>0.1037</v>
      </c>
      <c r="D141" s="91">
        <f>IFERROR(VLOOKUP($B141,[4]Lagged!$A:$F,2,FALSE),"")</f>
        <v>5.9700000000000003E-2</v>
      </c>
      <c r="E141" s="91">
        <f>IFERROR(VLOOKUP($B141,[5]Lagged!$A:$F,2,FALSE),"")</f>
        <v>9.3899999999999997E-2</v>
      </c>
      <c r="F141" s="91">
        <f>IFERROR(VLOOKUP($B141,[6]Lagged!$A:$F,2,FALSE),"")</f>
        <v>9.9400000000000002E-2</v>
      </c>
      <c r="G141" s="91">
        <f>IFERROR(VLOOKUP($B141,[7]Lagged!$A:$F,2,FALSE),"")</f>
        <v>0.12479999999999999</v>
      </c>
      <c r="H141" s="91">
        <f>IFERROR(VLOOKUP($B141,[8]Lagged!$A:$F,2,FALSE),"")</f>
        <v>2.9600000000000001E-2</v>
      </c>
      <c r="I141" s="91">
        <f>IFERROR(VLOOKUP($B141,[9]Lagged!$A:$F,2,FALSE),"")</f>
        <v>0.12479999999999999</v>
      </c>
      <c r="J141" s="91">
        <f>IFERROR(VLOOKUP($B141,[8]SP500!$A:$B,2,FALSE),"")</f>
        <v>8.9200000000000002E-2</v>
      </c>
      <c r="K141" s="91">
        <f t="shared" si="7"/>
        <v>9.0842857142857128E-2</v>
      </c>
      <c r="L141" t="s">
        <v>221</v>
      </c>
    </row>
    <row r="142" spans="1:12" x14ac:dyDescent="0.25">
      <c r="A142" s="93">
        <f t="shared" si="6"/>
        <v>40482</v>
      </c>
      <c r="B142" s="92">
        <f t="shared" si="8"/>
        <v>40452</v>
      </c>
      <c r="C142" s="91">
        <f>IFERROR(VLOOKUP($B142,[3]Lagged!$A:$F,2,FALSE),"")</f>
        <v>3.6600000000000001E-2</v>
      </c>
      <c r="D142" s="91">
        <f>IFERROR(VLOOKUP($B142,[4]Lagged!$A:$F,2,FALSE),"")</f>
        <v>3.2099999999999997E-2</v>
      </c>
      <c r="E142" s="91">
        <f>IFERROR(VLOOKUP($B142,[5]Lagged!$A:$F,2,FALSE),"")</f>
        <v>3.32E-2</v>
      </c>
      <c r="F142" s="91">
        <f>IFERROR(VLOOKUP($B142,[6]Lagged!$A:$F,2,FALSE),"")</f>
        <v>5.4899999999999997E-2</v>
      </c>
      <c r="G142" s="91">
        <f>IFERROR(VLOOKUP($B142,[7]Lagged!$A:$F,2,FALSE),"")</f>
        <v>5.0900000000000001E-2</v>
      </c>
      <c r="H142" s="91">
        <f>IFERROR(VLOOKUP($B142,[8]Lagged!$A:$F,2,FALSE),"")</f>
        <v>4.6100000000000002E-2</v>
      </c>
      <c r="I142" s="91">
        <f>IFERROR(VLOOKUP($B142,[9]Lagged!$A:$F,2,FALSE),"")</f>
        <v>3.8600000000000002E-2</v>
      </c>
      <c r="J142" s="91">
        <f>IFERROR(VLOOKUP($B142,[8]SP500!$A:$B,2,FALSE),"")</f>
        <v>3.8100000000000002E-2</v>
      </c>
      <c r="K142" s="91">
        <f t="shared" si="7"/>
        <v>4.1771428571428577E-2</v>
      </c>
      <c r="L142" t="s">
        <v>221</v>
      </c>
    </row>
    <row r="143" spans="1:12" x14ac:dyDescent="0.25">
      <c r="A143" s="93">
        <f t="shared" si="6"/>
        <v>40512</v>
      </c>
      <c r="B143" s="92">
        <f t="shared" si="8"/>
        <v>40483</v>
      </c>
      <c r="C143" s="91">
        <f>IFERROR(VLOOKUP($B143,[3]Lagged!$A:$F,2,FALSE),"")</f>
        <v>8.9999999999999993E-3</v>
      </c>
      <c r="D143" s="91">
        <f>IFERROR(VLOOKUP($B143,[4]Lagged!$A:$F,2,FALSE),"")</f>
        <v>3.5999999999999999E-3</v>
      </c>
      <c r="E143" s="91">
        <f>IFERROR(VLOOKUP($B143,[5]Lagged!$A:$F,2,FALSE),"")</f>
        <v>1E-3</v>
      </c>
      <c r="F143" s="91">
        <f>IFERROR(VLOOKUP($B143,[6]Lagged!$A:$F,2,FALSE),"")</f>
        <v>-5.1999999999999998E-3</v>
      </c>
      <c r="G143" s="91">
        <f>IFERROR(VLOOKUP($B143,[7]Lagged!$A:$F,2,FALSE),"")</f>
        <v>6.4399999999999999E-2</v>
      </c>
      <c r="H143" s="91">
        <f>IFERROR(VLOOKUP($B143,[8]Lagged!$A:$F,2,FALSE),"")</f>
        <v>2.52E-2</v>
      </c>
      <c r="I143" s="91">
        <f>IFERROR(VLOOKUP($B143,[9]Lagged!$A:$F,2,FALSE),"")</f>
        <v>3.4799999999999998E-2</v>
      </c>
      <c r="J143" s="91">
        <f>IFERROR(VLOOKUP($B143,[8]SP500!$A:$B,2,FALSE),"")</f>
        <v>2.0000000000000001E-4</v>
      </c>
      <c r="K143" s="91">
        <f t="shared" si="7"/>
        <v>1.8971428571428573E-2</v>
      </c>
      <c r="L143" t="s">
        <v>221</v>
      </c>
    </row>
    <row r="144" spans="1:12" x14ac:dyDescent="0.25">
      <c r="A144" s="93">
        <f t="shared" si="6"/>
        <v>40543</v>
      </c>
      <c r="B144" s="92">
        <f t="shared" si="8"/>
        <v>40513</v>
      </c>
      <c r="C144" s="91">
        <f>IFERROR(VLOOKUP($B144,[3]Lagged!$A:$F,2,FALSE),"")</f>
        <v>6.4299999999999996E-2</v>
      </c>
      <c r="D144" s="91">
        <f>IFERROR(VLOOKUP($B144,[4]Lagged!$A:$F,2,FALSE),"")</f>
        <v>4.1399999999999999E-2</v>
      </c>
      <c r="E144" s="91">
        <f>IFERROR(VLOOKUP($B144,[5]Lagged!$A:$F,2,FALSE),"")</f>
        <v>8.7400000000000005E-2</v>
      </c>
      <c r="F144" s="91">
        <f>IFERROR(VLOOKUP($B144,[6]Lagged!$A:$F,2,FALSE),"")</f>
        <v>2.9100000000000001E-2</v>
      </c>
      <c r="G144" s="91">
        <f>IFERROR(VLOOKUP($B144,[7]Lagged!$A:$F,2,FALSE),"")</f>
        <v>3.2800000000000003E-2</v>
      </c>
      <c r="H144" s="91">
        <f>IFERROR(VLOOKUP($B144,[8]Lagged!$A:$F,2,FALSE),"")</f>
        <v>8.6699999999999999E-2</v>
      </c>
      <c r="I144" s="91">
        <f>IFERROR(VLOOKUP($B144,[9]Lagged!$A:$F,2,FALSE),"")</f>
        <v>3.2599999999999997E-2</v>
      </c>
      <c r="J144" s="91">
        <f>IFERROR(VLOOKUP($B144,[8]SP500!$A:$B,2,FALSE),"")</f>
        <v>6.6900000000000001E-2</v>
      </c>
      <c r="K144" s="91">
        <f t="shared" si="7"/>
        <v>5.3471428571428573E-2</v>
      </c>
      <c r="L144" t="s">
        <v>221</v>
      </c>
    </row>
    <row r="145" spans="1:12" x14ac:dyDescent="0.25">
      <c r="A145" s="93">
        <f t="shared" si="6"/>
        <v>40574</v>
      </c>
      <c r="B145" s="92">
        <f t="shared" si="8"/>
        <v>40544</v>
      </c>
      <c r="C145" s="91">
        <f>IFERROR(VLOOKUP($B145,[3]Lagged!$A:$F,2,FALSE),"")</f>
        <v>3.1300000000000001E-2</v>
      </c>
      <c r="D145" s="91">
        <f>IFERROR(VLOOKUP($B145,[4]Lagged!$A:$F,2,FALSE),"")</f>
        <v>-1.89E-2</v>
      </c>
      <c r="E145" s="91">
        <f>IFERROR(VLOOKUP($B145,[5]Lagged!$A:$F,2,FALSE),"")</f>
        <v>1.67E-2</v>
      </c>
      <c r="F145" s="91">
        <f>IFERROR(VLOOKUP($B145,[6]Lagged!$A:$F,2,FALSE),"")</f>
        <v>3.3099999999999997E-2</v>
      </c>
      <c r="G145" s="91">
        <f>IFERROR(VLOOKUP($B145,[7]Lagged!$A:$F,2,FALSE),"")</f>
        <v>-4.1200000000000001E-2</v>
      </c>
      <c r="H145" s="91">
        <f>IFERROR(VLOOKUP($B145,[8]Lagged!$A:$F,2,FALSE),"")</f>
        <v>2.9399999999999999E-2</v>
      </c>
      <c r="I145" s="91">
        <f>IFERROR(VLOOKUP($B145,[9]Lagged!$A:$F,2,FALSE),"")</f>
        <v>1.43E-2</v>
      </c>
      <c r="J145" s="91">
        <f>IFERROR(VLOOKUP($B145,[8]SP500!$A:$B,2,FALSE),"")</f>
        <v>2.3800000000000002E-2</v>
      </c>
      <c r="K145" s="91">
        <f t="shared" si="7"/>
        <v>9.2428571428571447E-3</v>
      </c>
      <c r="L145" t="s">
        <v>221</v>
      </c>
    </row>
    <row r="146" spans="1:12" x14ac:dyDescent="0.25">
      <c r="A146" s="93">
        <f t="shared" si="6"/>
        <v>40602</v>
      </c>
      <c r="B146" s="92">
        <f t="shared" si="8"/>
        <v>40575</v>
      </c>
      <c r="C146" s="91">
        <f>IFERROR(VLOOKUP($B146,[3]Lagged!$A:$F,2,FALSE),"")</f>
        <v>1.41E-2</v>
      </c>
      <c r="D146" s="91">
        <f>IFERROR(VLOOKUP($B146,[4]Lagged!$A:$F,2,FALSE),"")</f>
        <v>1.7100000000000001E-2</v>
      </c>
      <c r="E146" s="91">
        <f>IFERROR(VLOOKUP($B146,[5]Lagged!$A:$F,2,FALSE),"")</f>
        <v>3.9699999999999999E-2</v>
      </c>
      <c r="F146" s="91">
        <f>IFERROR(VLOOKUP($B146,[6]Lagged!$A:$F,2,FALSE),"")</f>
        <v>4.3299999999999998E-2</v>
      </c>
      <c r="G146" s="91">
        <f>IFERROR(VLOOKUP($B146,[7]Lagged!$A:$F,2,FALSE),"")</f>
        <v>4.9799999999999997E-2</v>
      </c>
      <c r="H146" s="91">
        <f>IFERROR(VLOOKUP($B146,[8]Lagged!$A:$F,2,FALSE),"")</f>
        <v>3.1199999999999999E-2</v>
      </c>
      <c r="I146" s="91">
        <f>IFERROR(VLOOKUP($B146,[9]Lagged!$A:$F,2,FALSE),"")</f>
        <v>3.8899999999999997E-2</v>
      </c>
      <c r="J146" s="91">
        <f>IFERROR(VLOOKUP($B146,[8]SP500!$A:$B,2,FALSE),"")</f>
        <v>3.4200000000000001E-2</v>
      </c>
      <c r="K146" s="91">
        <f t="shared" si="7"/>
        <v>3.3442857142857142E-2</v>
      </c>
      <c r="L146" t="s">
        <v>221</v>
      </c>
    </row>
    <row r="147" spans="1:12" x14ac:dyDescent="0.25">
      <c r="A147" s="93">
        <f t="shared" si="6"/>
        <v>40633</v>
      </c>
      <c r="B147" s="92">
        <f t="shared" si="8"/>
        <v>40603</v>
      </c>
      <c r="C147" s="91">
        <f>IFERROR(VLOOKUP($B147,[3]Lagged!$A:$F,2,FALSE),"")</f>
        <v>2.5000000000000001E-3</v>
      </c>
      <c r="D147" s="91">
        <f>IFERROR(VLOOKUP($B147,[4]Lagged!$A:$F,2,FALSE),"")</f>
        <v>-5.4000000000000003E-3</v>
      </c>
      <c r="E147" s="91">
        <f>IFERROR(VLOOKUP($B147,[5]Lagged!$A:$F,2,FALSE),"")</f>
        <v>1.66E-2</v>
      </c>
      <c r="F147" s="91">
        <f>IFERROR(VLOOKUP($B147,[6]Lagged!$A:$F,2,FALSE),"")</f>
        <v>2.1299999999999999E-2</v>
      </c>
      <c r="G147" s="91">
        <f>IFERROR(VLOOKUP($B147,[7]Lagged!$A:$F,2,FALSE),"")</f>
        <v>1.4200000000000001E-2</v>
      </c>
      <c r="H147" s="91">
        <f>IFERROR(VLOOKUP($B147,[8]Lagged!$A:$F,2,FALSE),"")</f>
        <v>9.1899999999999996E-2</v>
      </c>
      <c r="I147" s="91">
        <f>IFERROR(VLOOKUP($B147,[9]Lagged!$A:$F,2,FALSE),"")</f>
        <v>5.16E-2</v>
      </c>
      <c r="J147" s="91">
        <f>IFERROR(VLOOKUP($B147,[8]SP500!$A:$B,2,FALSE),"")</f>
        <v>4.0000000000000002E-4</v>
      </c>
      <c r="K147" s="91">
        <f t="shared" si="7"/>
        <v>2.752857142857143E-2</v>
      </c>
      <c r="L147" t="s">
        <v>221</v>
      </c>
    </row>
    <row r="148" spans="1:12" x14ac:dyDescent="0.25">
      <c r="A148" s="93">
        <f t="shared" si="6"/>
        <v>40663</v>
      </c>
      <c r="B148" s="92">
        <f t="shared" si="8"/>
        <v>40634</v>
      </c>
      <c r="C148" s="91">
        <f>IFERROR(VLOOKUP($B148,[3]Lagged!$A:$F,2,FALSE),"")</f>
        <v>4.8899999999999999E-2</v>
      </c>
      <c r="D148" s="91">
        <f>IFERROR(VLOOKUP($B148,[4]Lagged!$A:$F,2,FALSE),"")</f>
        <v>5.1900000000000002E-2</v>
      </c>
      <c r="E148" s="91">
        <f>IFERROR(VLOOKUP($B148,[5]Lagged!$A:$F,2,FALSE),"")</f>
        <v>6.4500000000000002E-2</v>
      </c>
      <c r="F148" s="91">
        <f>IFERROR(VLOOKUP($B148,[6]Lagged!$A:$F,2,FALSE),"")</f>
        <v>4.7300000000000002E-2</v>
      </c>
      <c r="G148" s="91">
        <f>IFERROR(VLOOKUP($B148,[7]Lagged!$A:$F,2,FALSE),"")</f>
        <v>4.4600000000000001E-2</v>
      </c>
      <c r="H148" s="91">
        <f>IFERROR(VLOOKUP($B148,[8]Lagged!$A:$F,2,FALSE),"")</f>
        <v>5.1400000000000001E-2</v>
      </c>
      <c r="I148" s="91">
        <f>IFERROR(VLOOKUP($B148,[9]Lagged!$A:$F,2,FALSE),"")</f>
        <v>3.5900000000000001E-2</v>
      </c>
      <c r="J148" s="91">
        <f>IFERROR(VLOOKUP($B148,[8]SP500!$A:$B,2,FALSE),"")</f>
        <v>2.9700000000000001E-2</v>
      </c>
      <c r="K148" s="91">
        <f t="shared" si="7"/>
        <v>4.921428571428571E-2</v>
      </c>
      <c r="L148" t="s">
        <v>221</v>
      </c>
    </row>
    <row r="149" spans="1:12" x14ac:dyDescent="0.25">
      <c r="A149" s="93">
        <f t="shared" si="6"/>
        <v>40694</v>
      </c>
      <c r="B149" s="92">
        <f t="shared" si="8"/>
        <v>40664</v>
      </c>
      <c r="C149" s="91">
        <f>IFERROR(VLOOKUP($B149,[3]Lagged!$A:$F,2,FALSE),"")</f>
        <v>-2.06E-2</v>
      </c>
      <c r="D149" s="91">
        <f>IFERROR(VLOOKUP($B149,[4]Lagged!$A:$F,2,FALSE),"")</f>
        <v>-2.24E-2</v>
      </c>
      <c r="E149" s="91">
        <f>IFERROR(VLOOKUP($B149,[5]Lagged!$A:$F,2,FALSE),"")</f>
        <v>-1.2200000000000001E-2</v>
      </c>
      <c r="F149" s="91">
        <f>IFERROR(VLOOKUP($B149,[6]Lagged!$A:$F,2,FALSE),"")</f>
        <v>-7.1999999999999998E-3</v>
      </c>
      <c r="G149" s="91">
        <f>IFERROR(VLOOKUP($B149,[7]Lagged!$A:$F,2,FALSE),"")</f>
        <v>2.2800000000000001E-2</v>
      </c>
      <c r="H149" s="91">
        <f>IFERROR(VLOOKUP($B149,[8]Lagged!$A:$F,2,FALSE),"")</f>
        <v>-2.5000000000000001E-3</v>
      </c>
      <c r="I149" s="91">
        <f>IFERROR(VLOOKUP($B149,[9]Lagged!$A:$F,2,FALSE),"")</f>
        <v>8.0000000000000002E-3</v>
      </c>
      <c r="J149" s="91">
        <f>IFERROR(VLOOKUP($B149,[8]SP500!$A:$B,2,FALSE),"")</f>
        <v>-1.1299999999999999E-2</v>
      </c>
      <c r="K149" s="91">
        <f t="shared" si="7"/>
        <v>-4.8714285714285708E-3</v>
      </c>
      <c r="L149" t="s">
        <v>221</v>
      </c>
    </row>
    <row r="150" spans="1:12" x14ac:dyDescent="0.25">
      <c r="A150" s="93">
        <f t="shared" si="6"/>
        <v>40724</v>
      </c>
      <c r="B150" s="92">
        <f t="shared" si="8"/>
        <v>40695</v>
      </c>
      <c r="C150" s="91">
        <f>IFERROR(VLOOKUP($B150,[3]Lagged!$A:$F,2,FALSE),"")</f>
        <v>-2.0799999999999999E-2</v>
      </c>
      <c r="D150" s="91">
        <f>IFERROR(VLOOKUP($B150,[4]Lagged!$A:$F,2,FALSE),"")</f>
        <v>-1.14E-2</v>
      </c>
      <c r="E150" s="91">
        <f>IFERROR(VLOOKUP($B150,[5]Lagged!$A:$F,2,FALSE),"")</f>
        <v>-3.1099999999999999E-2</v>
      </c>
      <c r="F150" s="91">
        <f>IFERROR(VLOOKUP($B150,[6]Lagged!$A:$F,2,FALSE),"")</f>
        <v>-1.1000000000000001E-3</v>
      </c>
      <c r="G150" s="91">
        <f>IFERROR(VLOOKUP($B150,[7]Lagged!$A:$F,2,FALSE),"")</f>
        <v>-6.4000000000000003E-3</v>
      </c>
      <c r="H150" s="91">
        <f>IFERROR(VLOOKUP($B150,[8]Lagged!$A:$F,2,FALSE),"")</f>
        <v>-1.7600000000000001E-2</v>
      </c>
      <c r="I150" s="91">
        <f>IFERROR(VLOOKUP($B150,[9]Lagged!$A:$F,2,FALSE),"")</f>
        <v>-1.0800000000000001E-2</v>
      </c>
      <c r="J150" s="91">
        <f>IFERROR(VLOOKUP($B150,[8]SP500!$A:$B,2,FALSE),"")</f>
        <v>-1.66E-2</v>
      </c>
      <c r="K150" s="91">
        <f t="shared" si="7"/>
        <v>-1.4171428571428573E-2</v>
      </c>
      <c r="L150" t="s">
        <v>221</v>
      </c>
    </row>
    <row r="151" spans="1:12" x14ac:dyDescent="0.25">
      <c r="A151" s="93">
        <f t="shared" si="6"/>
        <v>40755</v>
      </c>
      <c r="B151" s="92">
        <f t="shared" si="8"/>
        <v>40725</v>
      </c>
      <c r="C151" s="91">
        <f>IFERROR(VLOOKUP($B151,[3]Lagged!$A:$F,2,FALSE),"")</f>
        <v>1.5E-3</v>
      </c>
      <c r="D151" s="91">
        <f>IFERROR(VLOOKUP($B151,[4]Lagged!$A:$F,2,FALSE),"")</f>
        <v>-4.7199999999999999E-2</v>
      </c>
      <c r="E151" s="91">
        <f>IFERROR(VLOOKUP($B151,[5]Lagged!$A:$F,2,FALSE),"")</f>
        <v>-4.1300000000000003E-2</v>
      </c>
      <c r="F151" s="91">
        <f>IFERROR(VLOOKUP($B151,[6]Lagged!$A:$F,2,FALSE),"")</f>
        <v>-4.3400000000000001E-2</v>
      </c>
      <c r="G151" s="91">
        <f>IFERROR(VLOOKUP($B151,[7]Lagged!$A:$F,2,FALSE),"")</f>
        <v>-1.34E-2</v>
      </c>
      <c r="H151" s="91">
        <f>IFERROR(VLOOKUP($B151,[8]Lagged!$A:$F,2,FALSE),"")</f>
        <v>-1.95E-2</v>
      </c>
      <c r="I151" s="91">
        <f>IFERROR(VLOOKUP($B151,[9]Lagged!$A:$F,2,FALSE),"")</f>
        <v>-2.8799999999999999E-2</v>
      </c>
      <c r="J151" s="91">
        <f>IFERROR(VLOOKUP($B151,[8]SP500!$A:$B,2,FALSE),"")</f>
        <v>-2.0400000000000001E-2</v>
      </c>
      <c r="K151" s="91">
        <f t="shared" si="7"/>
        <v>-2.7442857142857137E-2</v>
      </c>
      <c r="L151" t="s">
        <v>221</v>
      </c>
    </row>
    <row r="152" spans="1:12" x14ac:dyDescent="0.25">
      <c r="A152" s="93">
        <f t="shared" si="6"/>
        <v>40786</v>
      </c>
      <c r="B152" s="92">
        <f t="shared" si="8"/>
        <v>40756</v>
      </c>
      <c r="C152" s="91">
        <f>IFERROR(VLOOKUP($B152,[3]Lagged!$A:$F,2,FALSE),"")</f>
        <v>-8.2900000000000001E-2</v>
      </c>
      <c r="D152" s="91">
        <f>IFERROR(VLOOKUP($B152,[4]Lagged!$A:$F,2,FALSE),"")</f>
        <v>-0.1079</v>
      </c>
      <c r="E152" s="91">
        <f>IFERROR(VLOOKUP($B152,[5]Lagged!$A:$F,2,FALSE),"")</f>
        <v>-4.9099999999999998E-2</v>
      </c>
      <c r="F152" s="91">
        <f>IFERROR(VLOOKUP($B152,[6]Lagged!$A:$F,2,FALSE),"")</f>
        <v>-5.8500000000000003E-2</v>
      </c>
      <c r="G152" s="91">
        <f>IFERROR(VLOOKUP($B152,[7]Lagged!$A:$F,2,FALSE),"")</f>
        <v>-5.3600000000000002E-2</v>
      </c>
      <c r="H152" s="91">
        <f>IFERROR(VLOOKUP($B152,[8]Lagged!$A:$F,2,FALSE),"")</f>
        <v>-8.3699999999999997E-2</v>
      </c>
      <c r="I152" s="91">
        <f>IFERROR(VLOOKUP($B152,[9]Lagged!$A:$F,2,FALSE),"")</f>
        <v>-9.6600000000000005E-2</v>
      </c>
      <c r="J152" s="91">
        <f>IFERROR(VLOOKUP($B152,[8]SP500!$A:$B,2,FALSE),"")</f>
        <v>-5.4399999999999997E-2</v>
      </c>
      <c r="K152" s="91">
        <f t="shared" si="7"/>
        <v>-7.6042857142857148E-2</v>
      </c>
      <c r="L152" t="s">
        <v>221</v>
      </c>
    </row>
    <row r="153" spans="1:12" x14ac:dyDescent="0.25">
      <c r="A153" s="93">
        <f t="shared" si="6"/>
        <v>40816</v>
      </c>
      <c r="B153" s="92">
        <f t="shared" si="8"/>
        <v>40787</v>
      </c>
      <c r="C153" s="91">
        <f>IFERROR(VLOOKUP($B153,[3]Lagged!$A:$F,2,FALSE),"")</f>
        <v>-9.4899999999999998E-2</v>
      </c>
      <c r="D153" s="91">
        <f>IFERROR(VLOOKUP($B153,[4]Lagged!$A:$F,2,FALSE),"")</f>
        <v>-7.3599999999999999E-2</v>
      </c>
      <c r="E153" s="91">
        <f>IFERROR(VLOOKUP($B153,[5]Lagged!$A:$F,2,FALSE),"")</f>
        <v>-0.1046</v>
      </c>
      <c r="F153" s="91">
        <f>IFERROR(VLOOKUP($B153,[6]Lagged!$A:$F,2,FALSE),"")</f>
        <v>-0.13550000000000001</v>
      </c>
      <c r="G153" s="91">
        <f>IFERROR(VLOOKUP($B153,[7]Lagged!$A:$F,2,FALSE),"")</f>
        <v>-7.0499999999999993E-2</v>
      </c>
      <c r="H153" s="91">
        <f>IFERROR(VLOOKUP($B153,[8]Lagged!$A:$F,2,FALSE),"")</f>
        <v>-7.3499999999999996E-2</v>
      </c>
      <c r="I153" s="91">
        <f>IFERROR(VLOOKUP($B153,[9]Lagged!$A:$F,2,FALSE),"")</f>
        <v>-5.5300000000000002E-2</v>
      </c>
      <c r="J153" s="91">
        <f>IFERROR(VLOOKUP($B153,[8]SP500!$A:$B,2,FALSE),"")</f>
        <v>-6.9800000000000001E-2</v>
      </c>
      <c r="K153" s="91">
        <f t="shared" si="7"/>
        <v>-8.6842857142857138E-2</v>
      </c>
      <c r="L153" t="s">
        <v>221</v>
      </c>
    </row>
    <row r="154" spans="1:12" x14ac:dyDescent="0.25">
      <c r="A154" s="93">
        <f t="shared" si="6"/>
        <v>40847</v>
      </c>
      <c r="B154" s="92">
        <f t="shared" si="8"/>
        <v>40817</v>
      </c>
      <c r="C154" s="91">
        <f>IFERROR(VLOOKUP($B154,[3]Lagged!$A:$F,2,FALSE),"")</f>
        <v>0.18140000000000001</v>
      </c>
      <c r="D154" s="91">
        <f>IFERROR(VLOOKUP($B154,[4]Lagged!$A:$F,2,FALSE),"")</f>
        <v>0.17119999999999999</v>
      </c>
      <c r="E154" s="91">
        <f>IFERROR(VLOOKUP($B154,[5]Lagged!$A:$F,2,FALSE),"")</f>
        <v>0.14829999999999999</v>
      </c>
      <c r="F154" s="91">
        <f>IFERROR(VLOOKUP($B154,[6]Lagged!$A:$F,2,FALSE),"")</f>
        <v>0.1794</v>
      </c>
      <c r="G154" s="91">
        <f>IFERROR(VLOOKUP($B154,[7]Lagged!$A:$F,2,FALSE),"")</f>
        <v>0.13780000000000001</v>
      </c>
      <c r="H154" s="91">
        <f>IFERROR(VLOOKUP($B154,[8]Lagged!$A:$F,2,FALSE),"")</f>
        <v>9.4799999999999995E-2</v>
      </c>
      <c r="I154" s="91">
        <f>IFERROR(VLOOKUP($B154,[9]Lagged!$A:$F,2,FALSE),"")</f>
        <v>0.15129999999999999</v>
      </c>
      <c r="J154" s="91">
        <f>IFERROR(VLOOKUP($B154,[8]SP500!$A:$B,2,FALSE),"")</f>
        <v>0.1091</v>
      </c>
      <c r="K154" s="91">
        <f t="shared" si="7"/>
        <v>0.15202857142857143</v>
      </c>
      <c r="L154" t="s">
        <v>221</v>
      </c>
    </row>
    <row r="155" spans="1:12" x14ac:dyDescent="0.25">
      <c r="A155" s="93">
        <f t="shared" si="6"/>
        <v>40877</v>
      </c>
      <c r="B155" s="92">
        <f t="shared" si="8"/>
        <v>40848</v>
      </c>
      <c r="C155" s="91">
        <f>IFERROR(VLOOKUP($B155,[3]Lagged!$A:$F,2,FALSE),"")</f>
        <v>1.5900000000000001E-2</v>
      </c>
      <c r="D155" s="91">
        <f>IFERROR(VLOOKUP($B155,[4]Lagged!$A:$F,2,FALSE),"")</f>
        <v>-9.9000000000000008E-3</v>
      </c>
      <c r="E155" s="91">
        <f>IFERROR(VLOOKUP($B155,[5]Lagged!$A:$F,2,FALSE),"")</f>
        <v>1.41E-2</v>
      </c>
      <c r="F155" s="91">
        <f>IFERROR(VLOOKUP($B155,[6]Lagged!$A:$F,2,FALSE),"")</f>
        <v>1.9400000000000001E-2</v>
      </c>
      <c r="G155" s="91">
        <f>IFERROR(VLOOKUP($B155,[7]Lagged!$A:$F,2,FALSE),"")</f>
        <v>-2.24E-2</v>
      </c>
      <c r="H155" s="91">
        <f>IFERROR(VLOOKUP($B155,[8]Lagged!$A:$F,2,FALSE),"")</f>
        <v>2.1399999999999999E-2</v>
      </c>
      <c r="I155" s="91">
        <f>IFERROR(VLOOKUP($B155,[9]Lagged!$A:$F,2,FALSE),"")</f>
        <v>2.7699999999999999E-2</v>
      </c>
      <c r="J155" s="91">
        <f>IFERROR(VLOOKUP($B155,[8]SP500!$A:$B,2,FALSE),"")</f>
        <v>-2.0999999999999999E-3</v>
      </c>
      <c r="K155" s="91">
        <f t="shared" si="7"/>
        <v>9.4571428571428567E-3</v>
      </c>
      <c r="L155" t="s">
        <v>221</v>
      </c>
    </row>
    <row r="156" spans="1:12" x14ac:dyDescent="0.25">
      <c r="A156" s="93">
        <f t="shared" si="6"/>
        <v>40908</v>
      </c>
      <c r="B156" s="92">
        <f t="shared" si="8"/>
        <v>40878</v>
      </c>
      <c r="C156" s="91">
        <f>IFERROR(VLOOKUP($B156,[3]Lagged!$A:$F,2,FALSE),"")</f>
        <v>2.9600000000000001E-2</v>
      </c>
      <c r="D156" s="91">
        <f>IFERROR(VLOOKUP($B156,[4]Lagged!$A:$F,2,FALSE),"")</f>
        <v>3.0599999999999999E-2</v>
      </c>
      <c r="E156" s="91">
        <f>IFERROR(VLOOKUP($B156,[5]Lagged!$A:$F,2,FALSE),"")</f>
        <v>-7.4000000000000003E-3</v>
      </c>
      <c r="F156" s="91">
        <f>IFERROR(VLOOKUP($B156,[6]Lagged!$A:$F,2,FALSE),"")</f>
        <v>2.3599999999999999E-2</v>
      </c>
      <c r="G156" s="91">
        <f>IFERROR(VLOOKUP($B156,[7]Lagged!$A:$F,2,FALSE),"")</f>
        <v>1.03E-2</v>
      </c>
      <c r="H156" s="91">
        <f>IFERROR(VLOOKUP($B156,[8]Lagged!$A:$F,2,FALSE),"")</f>
        <v>5.3E-3</v>
      </c>
      <c r="I156" s="91">
        <f>IFERROR(VLOOKUP($B156,[9]Lagged!$A:$F,2,FALSE),"")</f>
        <v>3.2300000000000002E-2</v>
      </c>
      <c r="J156" s="91">
        <f>IFERROR(VLOOKUP($B156,[8]SP500!$A:$B,2,FALSE),"")</f>
        <v>1.03E-2</v>
      </c>
      <c r="K156" s="91">
        <f t="shared" si="7"/>
        <v>1.7757142857142857E-2</v>
      </c>
      <c r="L156" t="s">
        <v>221</v>
      </c>
    </row>
    <row r="157" spans="1:12" x14ac:dyDescent="0.25">
      <c r="A157" s="93">
        <f t="shared" si="6"/>
        <v>40939</v>
      </c>
      <c r="B157" s="92">
        <f t="shared" si="8"/>
        <v>40909</v>
      </c>
      <c r="C157" s="91">
        <f>IFERROR(VLOOKUP($B157,[3]Lagged!$A:$F,2,FALSE),"")</f>
        <v>3.9199999999999999E-2</v>
      </c>
      <c r="D157" s="91">
        <f>IFERROR(VLOOKUP($B157,[4]Lagged!$A:$F,2,FALSE),"")</f>
        <v>8.14E-2</v>
      </c>
      <c r="E157" s="91">
        <f>IFERROR(VLOOKUP($B157,[5]Lagged!$A:$F,2,FALSE),"")</f>
        <v>9.3299999999999994E-2</v>
      </c>
      <c r="F157" s="91">
        <f>IFERROR(VLOOKUP($B157,[6]Lagged!$A:$F,2,FALSE),"")</f>
        <v>4.9599999999999998E-2</v>
      </c>
      <c r="G157" s="91">
        <f>IFERROR(VLOOKUP($B157,[7]Lagged!$A:$F,2,FALSE),"")</f>
        <v>-1.9800000000000002E-2</v>
      </c>
      <c r="H157" s="91">
        <f>IFERROR(VLOOKUP($B157,[8]Lagged!$A:$F,2,FALSE),"")</f>
        <v>5.3400000000000003E-2</v>
      </c>
      <c r="I157" s="91">
        <f>IFERROR(VLOOKUP($B157,[9]Lagged!$A:$F,2,FALSE),"")</f>
        <v>4.0599999999999997E-2</v>
      </c>
      <c r="J157" s="91">
        <f>IFERROR(VLOOKUP($B157,[8]SP500!$A:$B,2,FALSE),"")</f>
        <v>4.48E-2</v>
      </c>
      <c r="K157" s="91">
        <f t="shared" si="7"/>
        <v>4.8242857142857129E-2</v>
      </c>
      <c r="L157" t="s">
        <v>221</v>
      </c>
    </row>
    <row r="158" spans="1:12" x14ac:dyDescent="0.25">
      <c r="A158" s="93">
        <f t="shared" si="6"/>
        <v>40968</v>
      </c>
      <c r="B158" s="92">
        <f t="shared" si="8"/>
        <v>40940</v>
      </c>
      <c r="C158" s="91">
        <f>IFERROR(VLOOKUP($B158,[3]Lagged!$A:$F,2,FALSE),"")</f>
        <v>5.4199999999999998E-2</v>
      </c>
      <c r="D158" s="91">
        <f>IFERROR(VLOOKUP($B158,[4]Lagged!$A:$F,2,FALSE),"")</f>
        <v>1.7899999999999999E-2</v>
      </c>
      <c r="E158" s="91">
        <f>IFERROR(VLOOKUP($B158,[5]Lagged!$A:$F,2,FALSE),"")</f>
        <v>4.6800000000000001E-2</v>
      </c>
      <c r="F158" s="91">
        <f>IFERROR(VLOOKUP($B158,[6]Lagged!$A:$F,2,FALSE),"")</f>
        <v>4.2099999999999999E-2</v>
      </c>
      <c r="G158" s="91">
        <f>IFERROR(VLOOKUP($B158,[7]Lagged!$A:$F,2,FALSE),"")</f>
        <v>3.7199999999999997E-2</v>
      </c>
      <c r="H158" s="91">
        <f>IFERROR(VLOOKUP($B158,[8]Lagged!$A:$F,2,FALSE),"")</f>
        <v>3.4099999999999998E-2</v>
      </c>
      <c r="I158" s="91">
        <f>IFERROR(VLOOKUP($B158,[9]Lagged!$A:$F,2,FALSE),"")</f>
        <v>2.5600000000000001E-2</v>
      </c>
      <c r="J158" s="91">
        <f>IFERROR(VLOOKUP($B158,[8]SP500!$A:$B,2,FALSE),"")</f>
        <v>4.3200000000000002E-2</v>
      </c>
      <c r="K158" s="91">
        <f t="shared" si="7"/>
        <v>3.6842857142857136E-2</v>
      </c>
      <c r="L158" t="s">
        <v>221</v>
      </c>
    </row>
    <row r="159" spans="1:12" x14ac:dyDescent="0.25">
      <c r="A159" s="93">
        <f t="shared" si="6"/>
        <v>40999</v>
      </c>
      <c r="B159" s="92">
        <f t="shared" si="8"/>
        <v>40969</v>
      </c>
      <c r="C159" s="91">
        <f>IFERROR(VLOOKUP($B159,[3]Lagged!$A:$F,2,FALSE),"")</f>
        <v>3.1800000000000002E-2</v>
      </c>
      <c r="D159" s="91">
        <f>IFERROR(VLOOKUP($B159,[4]Lagged!$A:$F,2,FALSE),"")</f>
        <v>3.0800000000000001E-2</v>
      </c>
      <c r="E159" s="91">
        <f>IFERROR(VLOOKUP($B159,[5]Lagged!$A:$F,2,FALSE),"")</f>
        <v>-3.5999999999999999E-3</v>
      </c>
      <c r="F159" s="91">
        <f>IFERROR(VLOOKUP($B159,[6]Lagged!$A:$F,2,FALSE),"")</f>
        <v>1.34E-2</v>
      </c>
      <c r="G159" s="91">
        <f>IFERROR(VLOOKUP($B159,[7]Lagged!$A:$F,2,FALSE),"")</f>
        <v>5.8200000000000002E-2</v>
      </c>
      <c r="H159" s="91">
        <f>IFERROR(VLOOKUP($B159,[8]Lagged!$A:$F,2,FALSE),"")</f>
        <v>3.6799999999999999E-2</v>
      </c>
      <c r="I159" s="91">
        <f>IFERROR(VLOOKUP($B159,[9]Lagged!$A:$F,2,FALSE),"")</f>
        <v>2.6499999999999999E-2</v>
      </c>
      <c r="J159" s="91">
        <f>IFERROR(VLOOKUP($B159,[8]SP500!$A:$B,2,FALSE),"")</f>
        <v>3.2800000000000003E-2</v>
      </c>
      <c r="K159" s="91">
        <f t="shared" si="7"/>
        <v>2.7699999999999999E-2</v>
      </c>
      <c r="L159" s="106">
        <v>4.2299999999999997E-2</v>
      </c>
    </row>
    <row r="160" spans="1:12" x14ac:dyDescent="0.25">
      <c r="A160" s="93">
        <f t="shared" si="6"/>
        <v>41029</v>
      </c>
      <c r="B160" s="92">
        <f t="shared" si="8"/>
        <v>41000</v>
      </c>
      <c r="C160" s="91">
        <f>IFERROR(VLOOKUP($B160,[3]Lagged!$A:$F,2,FALSE),"")</f>
        <v>-1.0200000000000001E-2</v>
      </c>
      <c r="D160" s="91">
        <f>IFERROR(VLOOKUP($B160,[4]Lagged!$A:$F,2,FALSE),"")</f>
        <v>1.34E-2</v>
      </c>
      <c r="E160" s="91">
        <f>IFERROR(VLOOKUP($B160,[5]Lagged!$A:$F,2,FALSE),"")</f>
        <v>-1.4800000000000001E-2</v>
      </c>
      <c r="F160" s="91">
        <f>IFERROR(VLOOKUP($B160,[6]Lagged!$A:$F,2,FALSE),"")</f>
        <v>-8.9999999999999993E-3</v>
      </c>
      <c r="G160" s="91">
        <f>IFERROR(VLOOKUP($B160,[7]Lagged!$A:$F,2,FALSE),"")</f>
        <v>1.3899999999999999E-2</v>
      </c>
      <c r="H160" s="91">
        <f>IFERROR(VLOOKUP($B160,[8]Lagged!$A:$F,2,FALSE),"")</f>
        <v>4.3E-3</v>
      </c>
      <c r="I160" s="91">
        <f>IFERROR(VLOOKUP($B160,[9]Lagged!$A:$F,2,FALSE),"")</f>
        <v>-3.8999999999999998E-3</v>
      </c>
      <c r="J160" s="91">
        <f>IFERROR(VLOOKUP($B160,[8]SP500!$A:$B,2,FALSE),"")</f>
        <v>-6.4000000000000003E-3</v>
      </c>
      <c r="K160" s="91">
        <f t="shared" si="7"/>
        <v>-9.0000000000000008E-4</v>
      </c>
      <c r="L160" s="106">
        <v>4.9399999999999999E-2</v>
      </c>
    </row>
    <row r="161" spans="1:12" x14ac:dyDescent="0.25">
      <c r="A161" s="93">
        <f t="shared" si="6"/>
        <v>41060</v>
      </c>
      <c r="B161" s="92">
        <f t="shared" si="8"/>
        <v>41030</v>
      </c>
      <c r="C161" s="91">
        <f>IFERROR(VLOOKUP($B161,[3]Lagged!$A:$F,2,FALSE),"")</f>
        <v>-7.5399999999999995E-2</v>
      </c>
      <c r="D161" s="91">
        <f>IFERROR(VLOOKUP($B161,[4]Lagged!$A:$F,2,FALSE),"")</f>
        <v>-7.85E-2</v>
      </c>
      <c r="E161" s="91">
        <f>IFERROR(VLOOKUP($B161,[5]Lagged!$A:$F,2,FALSE),"")</f>
        <v>-8.8300000000000003E-2</v>
      </c>
      <c r="F161" s="91">
        <f>IFERROR(VLOOKUP($B161,[6]Lagged!$A:$F,2,FALSE),"")</f>
        <v>1.09E-2</v>
      </c>
      <c r="G161" s="91">
        <f>IFERROR(VLOOKUP($B161,[7]Lagged!$A:$F,2,FALSE),"")</f>
        <v>-6.3700000000000007E-2</v>
      </c>
      <c r="H161" s="91">
        <f>IFERROR(VLOOKUP($B161,[8]Lagged!$A:$F,2,FALSE),"")</f>
        <v>-7.4499999999999997E-2</v>
      </c>
      <c r="I161" s="91">
        <f>IFERROR(VLOOKUP($B161,[9]Lagged!$A:$F,2,FALSE),"")</f>
        <v>-8.1500000000000003E-2</v>
      </c>
      <c r="J161" s="91">
        <f>IFERROR(VLOOKUP($B161,[8]SP500!$A:$B,2,FALSE),"")</f>
        <v>-0.06</v>
      </c>
      <c r="K161" s="91">
        <f t="shared" si="7"/>
        <v>-6.4428571428571432E-2</v>
      </c>
      <c r="L161" s="106">
        <v>-6.4299999999999996E-2</v>
      </c>
    </row>
    <row r="162" spans="1:12" x14ac:dyDescent="0.25">
      <c r="A162" s="93">
        <f t="shared" si="6"/>
        <v>41090</v>
      </c>
      <c r="B162" s="92">
        <f t="shared" si="8"/>
        <v>41061</v>
      </c>
      <c r="C162" s="91">
        <f>IFERROR(VLOOKUP($B162,[3]Lagged!$A:$F,2,FALSE),"")</f>
        <v>6.4500000000000002E-2</v>
      </c>
      <c r="D162" s="91">
        <f>IFERROR(VLOOKUP($B162,[4]Lagged!$A:$F,2,FALSE),"")</f>
        <v>8.8999999999999999E-3</v>
      </c>
      <c r="E162" s="91">
        <f>IFERROR(VLOOKUP($B162,[5]Lagged!$A:$F,2,FALSE),"")</f>
        <v>2.1399999999999999E-2</v>
      </c>
      <c r="F162" s="91">
        <f>IFERROR(VLOOKUP($B162,[6]Lagged!$A:$F,2,FALSE),"")</f>
        <v>0.1176</v>
      </c>
      <c r="G162" s="91">
        <f>IFERROR(VLOOKUP($B162,[7]Lagged!$A:$F,2,FALSE),"")</f>
        <v>2.1499999999999998E-2</v>
      </c>
      <c r="H162" s="91">
        <f>IFERROR(VLOOKUP($B162,[8]Lagged!$A:$F,2,FALSE),"")</f>
        <v>1.41E-2</v>
      </c>
      <c r="I162" s="91">
        <f>IFERROR(VLOOKUP($B162,[9]Lagged!$A:$F,2,FALSE),"")</f>
        <v>4.99E-2</v>
      </c>
      <c r="J162" s="91">
        <f>IFERROR(VLOOKUP($B162,[8]SP500!$A:$B,2,FALSE),"")</f>
        <v>4.1200000000000001E-2</v>
      </c>
      <c r="K162" s="91">
        <f t="shared" si="7"/>
        <v>4.2557142857142856E-2</v>
      </c>
      <c r="L162" s="106">
        <v>5.4899999999999997E-2</v>
      </c>
    </row>
    <row r="163" spans="1:12" x14ac:dyDescent="0.25">
      <c r="A163" s="93">
        <f t="shared" si="6"/>
        <v>41121</v>
      </c>
      <c r="B163" s="92">
        <f t="shared" si="8"/>
        <v>41091</v>
      </c>
      <c r="C163" s="91">
        <f>IFERROR(VLOOKUP($B163,[3]Lagged!$A:$F,2,FALSE),"")</f>
        <v>2.18E-2</v>
      </c>
      <c r="D163" s="91">
        <f>IFERROR(VLOOKUP($B163,[4]Lagged!$A:$F,2,FALSE),"")</f>
        <v>2.1499999999999998E-2</v>
      </c>
      <c r="E163" s="91">
        <f>IFERROR(VLOOKUP($B163,[5]Lagged!$A:$F,2,FALSE),"")</f>
        <v>-1.6999999999999999E-3</v>
      </c>
      <c r="F163" s="91">
        <f>IFERROR(VLOOKUP($B163,[6]Lagged!$A:$F,2,FALSE),"")</f>
        <v>2.53E-2</v>
      </c>
      <c r="G163" s="91">
        <f>IFERROR(VLOOKUP($B163,[7]Lagged!$A:$F,2,FALSE),"")</f>
        <v>-1.7000000000000001E-2</v>
      </c>
      <c r="H163" s="91">
        <f>IFERROR(VLOOKUP($B163,[8]Lagged!$A:$F,2,FALSE),"")</f>
        <v>3.5999999999999999E-3</v>
      </c>
      <c r="I163" s="91">
        <f>IFERROR(VLOOKUP($B163,[9]Lagged!$A:$F,2,FALSE),"")</f>
        <v>1.15E-2</v>
      </c>
      <c r="J163" s="91">
        <f>IFERROR(VLOOKUP($B163,[8]SP500!$A:$B,2,FALSE),"")</f>
        <v>1.38E-2</v>
      </c>
      <c r="K163" s="91">
        <f t="shared" si="7"/>
        <v>9.285714285714286E-3</v>
      </c>
      <c r="L163" s="106">
        <v>1.78E-2</v>
      </c>
    </row>
    <row r="164" spans="1:12" x14ac:dyDescent="0.25">
      <c r="A164" s="93">
        <f t="shared" si="6"/>
        <v>41152</v>
      </c>
      <c r="B164" s="92">
        <f t="shared" si="8"/>
        <v>41122</v>
      </c>
      <c r="C164" s="91">
        <f>IFERROR(VLOOKUP($B164,[3]Lagged!$A:$F,2,FALSE),"")</f>
        <v>4.7399999999999998E-2</v>
      </c>
      <c r="D164" s="91">
        <f>IFERROR(VLOOKUP($B164,[4]Lagged!$A:$F,2,FALSE),"")</f>
        <v>5.2499999999999998E-2</v>
      </c>
      <c r="E164" s="91">
        <f>IFERROR(VLOOKUP($B164,[5]Lagged!$A:$F,2,FALSE),"")</f>
        <v>3.2899999999999999E-2</v>
      </c>
      <c r="F164" s="91">
        <f>IFERROR(VLOOKUP($B164,[6]Lagged!$A:$F,2,FALSE),"")</f>
        <v>1.17E-2</v>
      </c>
      <c r="G164" s="91">
        <f>IFERROR(VLOOKUP($B164,[7]Lagged!$A:$F,2,FALSE),"")</f>
        <v>1.2999999999999999E-2</v>
      </c>
      <c r="H164" s="91">
        <f>IFERROR(VLOOKUP($B164,[8]Lagged!$A:$F,2,FALSE),"")</f>
        <v>1.5699999999999999E-2</v>
      </c>
      <c r="I164" s="91">
        <f>IFERROR(VLOOKUP($B164,[9]Lagged!$A:$F,2,FALSE),"")</f>
        <v>7.1800000000000003E-2</v>
      </c>
      <c r="J164" s="91">
        <f>IFERROR(VLOOKUP($B164,[8]SP500!$A:$B,2,FALSE),"")</f>
        <v>2.2499999999999999E-2</v>
      </c>
      <c r="K164" s="91">
        <f t="shared" si="7"/>
        <v>3.4999999999999996E-2</v>
      </c>
      <c r="L164" s="106">
        <v>5.5199999999999999E-2</v>
      </c>
    </row>
    <row r="165" spans="1:12" x14ac:dyDescent="0.25">
      <c r="A165" s="93">
        <f t="shared" si="6"/>
        <v>41182</v>
      </c>
      <c r="B165" s="92">
        <f t="shared" si="8"/>
        <v>41153</v>
      </c>
      <c r="C165" s="91">
        <f>IFERROR(VLOOKUP($B165,[3]Lagged!$A:$F,2,FALSE),"")</f>
        <v>3.8899999999999997E-2</v>
      </c>
      <c r="D165" s="91">
        <f>IFERROR(VLOOKUP($B165,[4]Lagged!$A:$F,2,FALSE),"")</f>
        <v>-1.26E-2</v>
      </c>
      <c r="E165" s="91">
        <f>IFERROR(VLOOKUP($B165,[5]Lagged!$A:$F,2,FALSE),"")</f>
        <v>1.43E-2</v>
      </c>
      <c r="F165" s="91">
        <f>IFERROR(VLOOKUP($B165,[6]Lagged!$A:$F,2,FALSE),"")</f>
        <v>5.2400000000000002E-2</v>
      </c>
      <c r="G165" s="91">
        <f>IFERROR(VLOOKUP($B165,[7]Lagged!$A:$F,2,FALSE),"")</f>
        <v>1.3299999999999999E-2</v>
      </c>
      <c r="H165" s="91">
        <f>IFERROR(VLOOKUP($B165,[8]Lagged!$A:$F,2,FALSE),"")</f>
        <v>6.6000000000000003E-2</v>
      </c>
      <c r="I165" s="91">
        <f>IFERROR(VLOOKUP($B165,[9]Lagged!$A:$F,2,FALSE),"")</f>
        <v>2.7199999999999998E-2</v>
      </c>
      <c r="J165" s="91">
        <f>IFERROR(VLOOKUP($B165,[8]SP500!$A:$B,2,FALSE),"")</f>
        <v>2.58E-2</v>
      </c>
      <c r="K165" s="91">
        <f t="shared" si="7"/>
        <v>2.8500000000000001E-2</v>
      </c>
      <c r="L165" s="106">
        <v>1.1599999999999999E-2</v>
      </c>
    </row>
    <row r="166" spans="1:12" x14ac:dyDescent="0.25">
      <c r="A166" s="93">
        <f t="shared" si="6"/>
        <v>41213</v>
      </c>
      <c r="B166" s="92">
        <f t="shared" si="8"/>
        <v>41183</v>
      </c>
      <c r="C166" s="91">
        <f>IFERROR(VLOOKUP($B166,[3]Lagged!$A:$F,2,FALSE),"")</f>
        <v>2.8500000000000001E-2</v>
      </c>
      <c r="D166" s="91">
        <f>IFERROR(VLOOKUP($B166,[4]Lagged!$A:$F,2,FALSE),"")</f>
        <v>2.7099999999999999E-2</v>
      </c>
      <c r="E166" s="91">
        <f>IFERROR(VLOOKUP($B166,[5]Lagged!$A:$F,2,FALSE),"")</f>
        <v>-3.5799999999999998E-2</v>
      </c>
      <c r="F166" s="91">
        <f>IFERROR(VLOOKUP($B166,[6]Lagged!$A:$F,2,FALSE),"")</f>
        <v>-3.2899999999999999E-2</v>
      </c>
      <c r="G166" s="91">
        <f>IFERROR(VLOOKUP($B166,[7]Lagged!$A:$F,2,FALSE),"")</f>
        <v>1.32E-2</v>
      </c>
      <c r="H166" s="91">
        <f>IFERROR(VLOOKUP($B166,[8]Lagged!$A:$F,2,FALSE),"")</f>
        <v>8.5000000000000006E-3</v>
      </c>
      <c r="I166" s="91">
        <f>IFERROR(VLOOKUP($B166,[9]Lagged!$A:$F,2,FALSE),"")</f>
        <v>-8.9999999999999998E-4</v>
      </c>
      <c r="J166" s="91">
        <f>IFERROR(VLOOKUP($B166,[8]SP500!$A:$B,2,FALSE),"")</f>
        <v>-1.8599999999999998E-2</v>
      </c>
      <c r="K166" s="91">
        <f t="shared" si="7"/>
        <v>1.1000000000000001E-3</v>
      </c>
      <c r="L166" s="106">
        <v>-2.98E-2</v>
      </c>
    </row>
    <row r="167" spans="1:12" x14ac:dyDescent="0.25">
      <c r="A167" s="93">
        <f t="shared" si="6"/>
        <v>41243</v>
      </c>
      <c r="B167" s="92">
        <f t="shared" si="8"/>
        <v>41214</v>
      </c>
      <c r="C167" s="91">
        <f>IFERROR(VLOOKUP($B167,[3]Lagged!$A:$F,2,FALSE),"")</f>
        <v>5.0000000000000001E-3</v>
      </c>
      <c r="D167" s="91">
        <f>IFERROR(VLOOKUP($B167,[4]Lagged!$A:$F,2,FALSE),"")</f>
        <v>-2.2800000000000001E-2</v>
      </c>
      <c r="E167" s="91">
        <f>IFERROR(VLOOKUP($B167,[5]Lagged!$A:$F,2,FALSE),"")</f>
        <v>4.8999999999999998E-3</v>
      </c>
      <c r="F167" s="91">
        <f>IFERROR(VLOOKUP($B167,[6]Lagged!$A:$F,2,FALSE),"")</f>
        <v>2.5499999999999998E-2</v>
      </c>
      <c r="G167" s="91">
        <f>IFERROR(VLOOKUP($B167,[7]Lagged!$A:$F,2,FALSE),"")</f>
        <v>3.0300000000000001E-2</v>
      </c>
      <c r="H167" s="91">
        <f>IFERROR(VLOOKUP($B167,[8]Lagged!$A:$F,2,FALSE),"")</f>
        <v>3.49E-2</v>
      </c>
      <c r="I167" s="91">
        <f>IFERROR(VLOOKUP($B167,[9]Lagged!$A:$F,2,FALSE),"")</f>
        <v>1.5900000000000001E-2</v>
      </c>
      <c r="J167" s="91">
        <f>IFERROR(VLOOKUP($B167,[8]SP500!$A:$B,2,FALSE),"")</f>
        <v>5.7999999999999996E-3</v>
      </c>
      <c r="K167" s="91">
        <f t="shared" si="7"/>
        <v>1.3385714285714287E-2</v>
      </c>
      <c r="L167" s="106">
        <v>8.5000000000000006E-3</v>
      </c>
    </row>
    <row r="168" spans="1:12" x14ac:dyDescent="0.25">
      <c r="A168" s="93">
        <f t="shared" si="6"/>
        <v>41274</v>
      </c>
      <c r="B168" s="92">
        <f t="shared" si="8"/>
        <v>41244</v>
      </c>
      <c r="C168" s="91">
        <f>IFERROR(VLOOKUP($B168,[3]Lagged!$A:$F,2,FALSE),"")</f>
        <v>2.0500000000000001E-2</v>
      </c>
      <c r="D168" s="91">
        <f>IFERROR(VLOOKUP($B168,[4]Lagged!$A:$F,2,FALSE),"")</f>
        <v>4.0599999999999997E-2</v>
      </c>
      <c r="E168" s="91">
        <f>IFERROR(VLOOKUP($B168,[5]Lagged!$A:$F,2,FALSE),"")</f>
        <v>2.41E-2</v>
      </c>
      <c r="F168" s="91">
        <f>IFERROR(VLOOKUP($B168,[6]Lagged!$A:$F,2,FALSE),"")</f>
        <v>3.2899999999999999E-2</v>
      </c>
      <c r="G168" s="91">
        <f>IFERROR(VLOOKUP($B168,[7]Lagged!$A:$F,2,FALSE),"")</f>
        <v>-1.4999999999999999E-2</v>
      </c>
      <c r="H168" s="91">
        <f>IFERROR(VLOOKUP($B168,[8]Lagged!$A:$F,2,FALSE),"")</f>
        <v>4.07E-2</v>
      </c>
      <c r="I168" s="91">
        <f>IFERROR(VLOOKUP($B168,[9]Lagged!$A:$F,2,FALSE),"")</f>
        <v>4.41E-2</v>
      </c>
      <c r="J168" s="91">
        <f>IFERROR(VLOOKUP($B168,[8]SP500!$A:$B,2,FALSE),"")</f>
        <v>9.1000000000000004E-3</v>
      </c>
      <c r="K168" s="91">
        <f t="shared" si="7"/>
        <v>2.6842857142857141E-2</v>
      </c>
      <c r="L168" s="106">
        <v>2.6100000000000002E-2</v>
      </c>
    </row>
    <row r="169" spans="1:12" x14ac:dyDescent="0.25">
      <c r="A169" s="93">
        <f t="shared" si="6"/>
        <v>41305</v>
      </c>
      <c r="B169" s="92">
        <f t="shared" si="8"/>
        <v>41275</v>
      </c>
      <c r="C169" s="91">
        <f>IFERROR(VLOOKUP($B169,[3]Lagged!$A:$F,2,FALSE),"")</f>
        <v>9.11E-2</v>
      </c>
      <c r="D169" s="91">
        <f>IFERROR(VLOOKUP($B169,[4]Lagged!$A:$F,2,FALSE),"")</f>
        <v>6.9900000000000004E-2</v>
      </c>
      <c r="E169" s="91">
        <f>IFERROR(VLOOKUP($B169,[5]Lagged!$A:$F,2,FALSE),"")</f>
        <v>7.0999999999999994E-2</v>
      </c>
      <c r="F169" s="91">
        <f>IFERROR(VLOOKUP($B169,[6]Lagged!$A:$F,2,FALSE),"")</f>
        <v>8.48E-2</v>
      </c>
      <c r="G169" s="91">
        <f>IFERROR(VLOOKUP($B169,[7]Lagged!$A:$F,2,FALSE),"")</f>
        <v>6.5600000000000006E-2</v>
      </c>
      <c r="H169" s="91">
        <f>IFERROR(VLOOKUP($B169,[8]Lagged!$A:$F,2,FALSE),"")</f>
        <v>6.3899999999999998E-2</v>
      </c>
      <c r="I169" s="91">
        <f>IFERROR(VLOOKUP($B169,[9]Lagged!$A:$F,2,FALSE),"")</f>
        <v>3.7100000000000001E-2</v>
      </c>
      <c r="J169" s="91">
        <f>IFERROR(VLOOKUP($B169,[8]SP500!$A:$B,2,FALSE),"")</f>
        <v>5.1799999999999999E-2</v>
      </c>
      <c r="K169" s="91">
        <f t="shared" si="7"/>
        <v>6.9057142857142859E-2</v>
      </c>
      <c r="L169" s="106">
        <v>4.4400000000000002E-2</v>
      </c>
    </row>
    <row r="170" spans="1:12" x14ac:dyDescent="0.25">
      <c r="A170" s="93">
        <f t="shared" si="6"/>
        <v>41333</v>
      </c>
      <c r="B170" s="92">
        <f t="shared" si="8"/>
        <v>41306</v>
      </c>
      <c r="C170" s="91">
        <f>IFERROR(VLOOKUP($B170,[3]Lagged!$A:$F,2,FALSE),"")</f>
        <v>-2.5100000000000001E-2</v>
      </c>
      <c r="D170" s="91">
        <f>IFERROR(VLOOKUP($B170,[4]Lagged!$A:$F,2,FALSE),"")</f>
        <v>7.4000000000000003E-3</v>
      </c>
      <c r="E170" s="91">
        <f>IFERROR(VLOOKUP($B170,[5]Lagged!$A:$F,2,FALSE),"")</f>
        <v>2.2100000000000002E-2</v>
      </c>
      <c r="F170" s="91">
        <f>IFERROR(VLOOKUP($B170,[6]Lagged!$A:$F,2,FALSE),"")</f>
        <v>3.39E-2</v>
      </c>
      <c r="G170" s="91">
        <f>IFERROR(VLOOKUP($B170,[7]Lagged!$A:$F,2,FALSE),"")</f>
        <v>3.2500000000000001E-2</v>
      </c>
      <c r="H170" s="91">
        <f>IFERROR(VLOOKUP($B170,[8]Lagged!$A:$F,2,FALSE),"")</f>
        <v>2.12E-2</v>
      </c>
      <c r="I170" s="91">
        <f>IFERROR(VLOOKUP($B170,[9]Lagged!$A:$F,2,FALSE),"")</f>
        <v>1.7999999999999999E-2</v>
      </c>
      <c r="J170" s="91">
        <f>IFERROR(VLOOKUP($B170,[8]SP500!$A:$B,2,FALSE),"")</f>
        <v>1.3599999999999999E-2</v>
      </c>
      <c r="K170" s="91">
        <f t="shared" si="7"/>
        <v>1.5714285714285715E-2</v>
      </c>
      <c r="L170" s="106">
        <v>1.6299999999999999E-2</v>
      </c>
    </row>
    <row r="171" spans="1:12" x14ac:dyDescent="0.25">
      <c r="A171" s="93">
        <f t="shared" si="6"/>
        <v>41364</v>
      </c>
      <c r="B171" s="92">
        <f t="shared" si="8"/>
        <v>41334</v>
      </c>
      <c r="C171" s="91">
        <f>IFERROR(VLOOKUP($B171,[3]Lagged!$A:$F,2,FALSE),"")</f>
        <v>1.52E-2</v>
      </c>
      <c r="D171" s="91">
        <f>IFERROR(VLOOKUP($B171,[4]Lagged!$A:$F,2,FALSE),"")</f>
        <v>3.3000000000000002E-2</v>
      </c>
      <c r="E171" s="91">
        <f>IFERROR(VLOOKUP($B171,[5]Lagged!$A:$F,2,FALSE),"")</f>
        <v>5.9700000000000003E-2</v>
      </c>
      <c r="F171" s="91">
        <f>IFERROR(VLOOKUP($B171,[6]Lagged!$A:$F,2,FALSE),"")</f>
        <v>6.1199999999999997E-2</v>
      </c>
      <c r="G171" s="91">
        <f>IFERROR(VLOOKUP($B171,[7]Lagged!$A:$F,2,FALSE),"")</f>
        <v>3.8699999999999998E-2</v>
      </c>
      <c r="H171" s="91">
        <f>IFERROR(VLOOKUP($B171,[8]Lagged!$A:$F,2,FALSE),"")</f>
        <v>6.4199999999999993E-2</v>
      </c>
      <c r="I171" s="91">
        <f>IFERROR(VLOOKUP($B171,[9]Lagged!$A:$F,2,FALSE),"")</f>
        <v>5.5399999999999998E-2</v>
      </c>
      <c r="J171" s="91">
        <f>IFERROR(VLOOKUP($B171,[8]SP500!$A:$B,2,FALSE),"")</f>
        <v>3.7600000000000001E-2</v>
      </c>
      <c r="K171" s="91">
        <f t="shared" si="7"/>
        <v>4.6771428571428568E-2</v>
      </c>
      <c r="L171" s="106">
        <v>5.5199999999999999E-2</v>
      </c>
    </row>
    <row r="172" spans="1:12" x14ac:dyDescent="0.25">
      <c r="A172" s="93">
        <f t="shared" si="6"/>
        <v>41394</v>
      </c>
      <c r="B172" s="92">
        <f t="shared" si="8"/>
        <v>41365</v>
      </c>
      <c r="C172" s="91">
        <f>IFERROR(VLOOKUP($B172,[3]Lagged!$A:$F,2,FALSE),"")</f>
        <v>-7.9000000000000008E-3</v>
      </c>
      <c r="D172" s="91">
        <f>IFERROR(VLOOKUP($B172,[4]Lagged!$A:$F,2,FALSE),"")</f>
        <v>1.6199999999999999E-2</v>
      </c>
      <c r="E172" s="91">
        <f>IFERROR(VLOOKUP($B172,[5]Lagged!$A:$F,2,FALSE),"")</f>
        <v>-6.4000000000000003E-3</v>
      </c>
      <c r="F172" s="91">
        <f>IFERROR(VLOOKUP($B172,[6]Lagged!$A:$F,2,FALSE),"")</f>
        <v>4.9000000000000002E-2</v>
      </c>
      <c r="G172" s="91">
        <f>IFERROR(VLOOKUP($B172,[7]Lagged!$A:$F,2,FALSE),"")</f>
        <v>2.9999999999999997E-4</v>
      </c>
      <c r="H172" s="91">
        <f>IFERROR(VLOOKUP($B172,[8]Lagged!$A:$F,2,FALSE),"")</f>
        <v>-4.4999999999999997E-3</v>
      </c>
      <c r="I172" s="91">
        <f>IFERROR(VLOOKUP($B172,[9]Lagged!$A:$F,2,FALSE),"")</f>
        <v>-6.4000000000000003E-3</v>
      </c>
      <c r="J172" s="91">
        <f>IFERROR(VLOOKUP($B172,[8]SP500!$A:$B,2,FALSE),"")</f>
        <v>1.9199999999999998E-2</v>
      </c>
      <c r="K172" s="91">
        <f t="shared" si="7"/>
        <v>5.7571428571428574E-3</v>
      </c>
      <c r="L172" s="106">
        <v>1.5100000000000001E-2</v>
      </c>
    </row>
    <row r="173" spans="1:12" x14ac:dyDescent="0.25">
      <c r="A173" s="93">
        <f t="shared" si="6"/>
        <v>41425</v>
      </c>
      <c r="B173" s="92">
        <f t="shared" si="8"/>
        <v>41395</v>
      </c>
      <c r="C173" s="91">
        <f>IFERROR(VLOOKUP($B173,[3]Lagged!$A:$F,2,FALSE),"")</f>
        <v>2.4400000000000002E-2</v>
      </c>
      <c r="D173" s="91">
        <f>IFERROR(VLOOKUP($B173,[4]Lagged!$A:$F,2,FALSE),"")</f>
        <v>1.09E-2</v>
      </c>
      <c r="E173" s="91">
        <f>IFERROR(VLOOKUP($B173,[5]Lagged!$A:$F,2,FALSE),"")</f>
        <v>4.7500000000000001E-2</v>
      </c>
      <c r="F173" s="91">
        <f>IFERROR(VLOOKUP($B173,[6]Lagged!$A:$F,2,FALSE),"")</f>
        <v>3.3500000000000002E-2</v>
      </c>
      <c r="G173" s="91">
        <f>IFERROR(VLOOKUP($B173,[7]Lagged!$A:$F,2,FALSE),"")</f>
        <v>5.4199999999999998E-2</v>
      </c>
      <c r="H173" s="91">
        <f>IFERROR(VLOOKUP($B173,[8]Lagged!$A:$F,2,FALSE),"")</f>
        <v>3.1600000000000003E-2</v>
      </c>
      <c r="I173" s="91">
        <f>IFERROR(VLOOKUP($B173,[9]Lagged!$A:$F,2,FALSE),"")</f>
        <v>3.8899999999999997E-2</v>
      </c>
      <c r="J173" s="91">
        <f>IFERROR(VLOOKUP($B173,[8]SP500!$A:$B,2,FALSE),"")</f>
        <v>2.35E-2</v>
      </c>
      <c r="K173" s="91">
        <f t="shared" si="7"/>
        <v>3.4428571428571426E-2</v>
      </c>
      <c r="L173" s="106">
        <v>2.0400000000000001E-2</v>
      </c>
    </row>
    <row r="174" spans="1:12" x14ac:dyDescent="0.25">
      <c r="A174" s="93">
        <f t="shared" si="6"/>
        <v>41455</v>
      </c>
      <c r="B174" s="92">
        <f t="shared" si="8"/>
        <v>41426</v>
      </c>
      <c r="C174" s="91">
        <f>IFERROR(VLOOKUP($B174,[3]Lagged!$A:$F,2,FALSE),"")</f>
        <v>-2.1600000000000001E-2</v>
      </c>
      <c r="D174" s="91">
        <f>IFERROR(VLOOKUP($B174,[4]Lagged!$A:$F,2,FALSE),"")</f>
        <v>-2.5999999999999999E-2</v>
      </c>
      <c r="E174" s="91">
        <f>IFERROR(VLOOKUP($B174,[5]Lagged!$A:$F,2,FALSE),"")</f>
        <v>-6.4999999999999997E-3</v>
      </c>
      <c r="F174" s="91">
        <f>IFERROR(VLOOKUP($B174,[6]Lagged!$A:$F,2,FALSE),"")</f>
        <v>-1.78E-2</v>
      </c>
      <c r="G174" s="91">
        <f>IFERROR(VLOOKUP($B174,[7]Lagged!$A:$F,2,FALSE),"")</f>
        <v>-2.01E-2</v>
      </c>
      <c r="H174" s="91">
        <f>IFERROR(VLOOKUP($B174,[8]Lagged!$A:$F,2,FALSE),"")</f>
        <v>1.5E-3</v>
      </c>
      <c r="I174" s="91">
        <f>IFERROR(VLOOKUP($B174,[9]Lagged!$A:$F,2,FALSE),"")</f>
        <v>-8.5000000000000006E-3</v>
      </c>
      <c r="J174" s="91">
        <f>IFERROR(VLOOKUP($B174,[8]SP500!$A:$B,2,FALSE),"")</f>
        <v>-1.34E-2</v>
      </c>
      <c r="K174" s="91">
        <f t="shared" si="7"/>
        <v>-1.4142857142857143E-2</v>
      </c>
      <c r="L174" s="106">
        <v>-1.9E-2</v>
      </c>
    </row>
    <row r="175" spans="1:12" x14ac:dyDescent="0.25">
      <c r="A175" s="93">
        <f t="shared" si="6"/>
        <v>41486</v>
      </c>
      <c r="B175" s="92">
        <f t="shared" si="8"/>
        <v>41456</v>
      </c>
      <c r="C175" s="91">
        <f>IFERROR(VLOOKUP($B175,[3]Lagged!$A:$F,2,FALSE),"")</f>
        <v>3.4099999999999998E-2</v>
      </c>
      <c r="D175" s="91">
        <f>IFERROR(VLOOKUP($B175,[4]Lagged!$A:$F,2,FALSE),"")</f>
        <v>1.7000000000000001E-2</v>
      </c>
      <c r="E175" s="91">
        <f>IFERROR(VLOOKUP($B175,[5]Lagged!$A:$F,2,FALSE),"")</f>
        <v>5.9700000000000003E-2</v>
      </c>
      <c r="F175" s="91">
        <f>IFERROR(VLOOKUP($B175,[6]Lagged!$A:$F,2,FALSE),"")</f>
        <v>5.67E-2</v>
      </c>
      <c r="G175" s="91">
        <f>IFERROR(VLOOKUP($B175,[7]Lagged!$A:$F,2,FALSE),"")</f>
        <v>9.6100000000000005E-2</v>
      </c>
      <c r="H175" s="91">
        <f>IFERROR(VLOOKUP($B175,[8]Lagged!$A:$F,2,FALSE),"")</f>
        <v>2.3099999999999999E-2</v>
      </c>
      <c r="I175" s="91">
        <f>IFERROR(VLOOKUP($B175,[9]Lagged!$A:$F,2,FALSE),"")</f>
        <v>8.7400000000000005E-2</v>
      </c>
      <c r="J175" s="91">
        <f>IFERROR(VLOOKUP($B175,[8]SP500!$A:$B,2,FALSE),"")</f>
        <v>5.0900000000000001E-2</v>
      </c>
      <c r="K175" s="91">
        <f t="shared" si="7"/>
        <v>5.3442857142857139E-2</v>
      </c>
      <c r="L175" s="106">
        <v>5.04E-2</v>
      </c>
    </row>
    <row r="176" spans="1:12" x14ac:dyDescent="0.25">
      <c r="A176" s="93">
        <f t="shared" ref="A176:A180" si="9">EOMONTH(B176,0)</f>
        <v>41517</v>
      </c>
      <c r="B176" s="92">
        <f t="shared" si="8"/>
        <v>41487</v>
      </c>
      <c r="C176" s="91">
        <f>IFERROR(VLOOKUP($B176,[3]Lagged!$A:$F,2,FALSE),"")</f>
        <v>-9.2999999999999992E-3</v>
      </c>
      <c r="D176" s="91">
        <f>IFERROR(VLOOKUP($B176,[4]Lagged!$A:$F,2,FALSE),"")</f>
        <v>-4.3999999999999997E-2</v>
      </c>
      <c r="E176" s="91">
        <f>IFERROR(VLOOKUP($B176,[5]Lagged!$A:$F,2,FALSE),"")</f>
        <v>-3.8899999999999997E-2</v>
      </c>
      <c r="F176" s="91">
        <f>IFERROR(VLOOKUP($B176,[6]Lagged!$A:$F,2,FALSE),"")</f>
        <v>-5.3E-3</v>
      </c>
      <c r="G176" s="91">
        <f>IFERROR(VLOOKUP($B176,[7]Lagged!$A:$F,2,FALSE),"")</f>
        <v>-1.32E-2</v>
      </c>
      <c r="H176" s="91">
        <f>IFERROR(VLOOKUP($B176,[8]Lagged!$A:$F,2,FALSE),"")</f>
        <v>8.0000000000000002E-3</v>
      </c>
      <c r="I176" s="91">
        <f>IFERROR(VLOOKUP($B176,[9]Lagged!$A:$F,2,FALSE),"")</f>
        <v>-6.7999999999999996E-3</v>
      </c>
      <c r="J176" s="91">
        <f>IFERROR(VLOOKUP($B176,[8]SP500!$A:$B,2,FALSE),"")</f>
        <v>-2.8899999999999999E-2</v>
      </c>
      <c r="K176" s="91">
        <f t="shared" ref="K176:K179" si="10">AVERAGE(C176:I176)</f>
        <v>-1.5642857142857146E-2</v>
      </c>
      <c r="L176" s="106">
        <v>-3.0000000000000001E-3</v>
      </c>
    </row>
    <row r="177" spans="1:12" x14ac:dyDescent="0.25">
      <c r="A177" s="93">
        <f t="shared" si="9"/>
        <v>41547</v>
      </c>
      <c r="B177" s="92">
        <f t="shared" si="8"/>
        <v>41518</v>
      </c>
      <c r="C177" s="91">
        <f>IFERROR(VLOOKUP($B177,[3]Lagged!$A:$F,2,FALSE),"")</f>
        <v>4.7100000000000003E-2</v>
      </c>
      <c r="D177" s="91">
        <f>IFERROR(VLOOKUP($B177,[4]Lagged!$A:$F,2,FALSE),"")</f>
        <v>4.7000000000000002E-3</v>
      </c>
      <c r="E177" s="91" t="str">
        <f>IFERROR(VLOOKUP($B177,[5]Lagged!$A:$F,2,FALSE),"")</f>
        <v/>
      </c>
      <c r="F177" s="91">
        <f>IFERROR(VLOOKUP($B177,[6]Lagged!$A:$F,2,FALSE),"")</f>
        <v>7.6799999999999993E-2</v>
      </c>
      <c r="G177" s="91">
        <f>IFERROR(VLOOKUP($B177,[7]Lagged!$A:$F,2,FALSE),"")</f>
        <v>4.3999999999999997E-2</v>
      </c>
      <c r="H177" s="91">
        <f>IFERROR(VLOOKUP($B177,[8]Lagged!$A:$F,2,FALSE),"")</f>
        <v>5.0799999999999998E-2</v>
      </c>
      <c r="I177" s="91">
        <f>IFERROR(VLOOKUP($B177,[9]Lagged!$A:$F,2,FALSE),"")</f>
        <v>7.1900000000000006E-2</v>
      </c>
      <c r="J177" s="91">
        <f>IFERROR(VLOOKUP($B177,[8]SP500!$A:$B,2,FALSE),"")</f>
        <v>3.1300000000000001E-2</v>
      </c>
      <c r="K177" s="91">
        <f t="shared" si="10"/>
        <v>4.9216666666666666E-2</v>
      </c>
      <c r="L177" s="106">
        <v>4.9700000000000001E-2</v>
      </c>
    </row>
    <row r="178" spans="1:12" x14ac:dyDescent="0.25">
      <c r="A178" s="93">
        <f t="shared" si="9"/>
        <v>41578</v>
      </c>
      <c r="B178" s="92">
        <f t="shared" si="8"/>
        <v>41548</v>
      </c>
      <c r="C178" s="91">
        <f>IFERROR(VLOOKUP($B178,[3]Lagged!$A:$F,2,FALSE),"")</f>
        <v>2.5600000000000001E-2</v>
      </c>
      <c r="D178" s="91">
        <f>IFERROR(VLOOKUP($B178,[4]Lagged!$A:$F,2,FALSE),"")</f>
        <v>8.5699999999999998E-2</v>
      </c>
      <c r="E178" s="91" t="str">
        <f>IFERROR(VLOOKUP($B178,[5]Lagged!$A:$F,2,FALSE),"")</f>
        <v/>
      </c>
      <c r="F178" s="91">
        <f>IFERROR(VLOOKUP($B178,[6]Lagged!$A:$F,2,FALSE),"")</f>
        <v>2.5399999999999999E-2</v>
      </c>
      <c r="G178" s="91">
        <f>IFERROR(VLOOKUP($B178,[7]Lagged!$A:$F,2,FALSE),"")</f>
        <v>5.1499999999999997E-2</v>
      </c>
      <c r="H178" s="91">
        <f>IFERROR(VLOOKUP($B178,[8]Lagged!$A:$F,2,FALSE),"")</f>
        <v>0.04</v>
      </c>
      <c r="I178" s="91">
        <f>IFERROR(VLOOKUP($B178,[9]Lagged!$A:$F,2,FALSE),"")</f>
        <v>6.3E-3</v>
      </c>
      <c r="J178" s="91">
        <f>IFERROR(VLOOKUP($B178,[8]SP500!$A:$B,2,FALSE),"")</f>
        <v>4.5999999999999999E-2</v>
      </c>
      <c r="K178" s="91">
        <f t="shared" si="10"/>
        <v>3.9083333333333331E-2</v>
      </c>
      <c r="L178" s="106">
        <v>5.6000000000000001E-2</v>
      </c>
    </row>
    <row r="179" spans="1:12" x14ac:dyDescent="0.25">
      <c r="A179" s="93">
        <f t="shared" si="9"/>
        <v>41608</v>
      </c>
      <c r="B179" s="92">
        <f t="shared" si="8"/>
        <v>41579</v>
      </c>
      <c r="C179" s="91">
        <f>IFERROR(VLOOKUP($B179,[3]Lagged!$A:$F,2,FALSE),"")</f>
        <v>2.52E-2</v>
      </c>
      <c r="D179" s="91">
        <f>IFERROR(VLOOKUP($B179,[4]Lagged!$A:$F,2,FALSE),"")</f>
        <v>3.8699999999999998E-2</v>
      </c>
      <c r="E179" s="91" t="str">
        <f>IFERROR(VLOOKUP($B179,[5]Lagged!$A:$F,2,FALSE),"")</f>
        <v/>
      </c>
      <c r="F179" s="91">
        <f>IFERROR(VLOOKUP($B179,[6]Lagged!$A:$F,2,FALSE),"")</f>
        <v>2.0299999999999999E-2</v>
      </c>
      <c r="G179" s="91">
        <f>IFERROR(VLOOKUP($B179,[7]Lagged!$A:$F,2,FALSE),"")</f>
        <v>1.5800000000000002E-2</v>
      </c>
      <c r="H179" s="91">
        <f>IFERROR(VLOOKUP($B179,[8]Lagged!$A:$F,2,FALSE),"")</f>
        <v>4.7399999999999998E-2</v>
      </c>
      <c r="I179" s="91">
        <f>IFERROR(VLOOKUP($B179,[9]Lagged!$A:$F,2,FALSE),"")</f>
        <v>3.1099999999999999E-2</v>
      </c>
      <c r="J179" s="91">
        <f>IFERROR(VLOOKUP($B179,[8]SP500!$A:$B,2,FALSE),"")</f>
        <v>3.04E-2</v>
      </c>
      <c r="K179" s="91">
        <f t="shared" si="10"/>
        <v>2.9749999999999999E-2</v>
      </c>
      <c r="L179" s="106">
        <v>1.2500000000000001E-2</v>
      </c>
    </row>
    <row r="180" spans="1:12" x14ac:dyDescent="0.25">
      <c r="A180" s="93">
        <f t="shared" si="9"/>
        <v>41639</v>
      </c>
      <c r="B180" s="92">
        <f t="shared" si="8"/>
        <v>41609</v>
      </c>
      <c r="C180" s="91">
        <f>IFERROR(VLOOKUP($B180,[3]Lagged!$A:$F,2,FALSE),"")</f>
        <v>3.15E-2</v>
      </c>
      <c r="D180" s="91">
        <f>IFERROR(VLOOKUP($B180,[4]Lagged!$A:$F,2,FALSE),"")</f>
        <v>2.0999999999999999E-3</v>
      </c>
      <c r="E180" s="91" t="str">
        <f>IFERROR(VLOOKUP($B180,[5]Lagged!$A:$F,2,FALSE),"")</f>
        <v/>
      </c>
      <c r="F180" s="91">
        <f>IFERROR(VLOOKUP($B180,[6]Lagged!$A:$F,2,FALSE),"")</f>
        <v>5.8500000000000003E-2</v>
      </c>
      <c r="G180" s="91">
        <f>IFERROR(VLOOKUP($B180,[7]Lagged!$A:$F,2,FALSE),"")</f>
        <v>3.7900000000000003E-2</v>
      </c>
      <c r="H180" s="91">
        <f>IFERROR(VLOOKUP($B180,[8]Lagged!$A:$F,2,FALSE),"")</f>
        <v>3.2300000000000002E-2</v>
      </c>
      <c r="I180" s="91">
        <f>IFERROR(VLOOKUP($B180,[9]Lagged!$A:$F,2,FALSE),"")</f>
        <v>1.6E-2</v>
      </c>
      <c r="J180" s="91">
        <f>IFERROR(VLOOKUP($B180,[8]SP500!$A:$B,2,FALSE),"")</f>
        <v>2.5499999999999998E-2</v>
      </c>
      <c r="K180" s="91">
        <f t="shared" ref="K180" si="11">AVERAGE(C180:I180)</f>
        <v>2.9716666666666669E-2</v>
      </c>
      <c r="L180" s="106"/>
    </row>
    <row r="181" spans="1:12" x14ac:dyDescent="0.25">
      <c r="A181" s="93">
        <f t="shared" ref="A181" si="12">EOMONTH(B181,0)</f>
        <v>41670</v>
      </c>
      <c r="B181" s="92">
        <f t="shared" si="8"/>
        <v>41640</v>
      </c>
      <c r="C181" s="91">
        <f>IFERROR(VLOOKUP($B181,[3]Lagged!$A:$F,2,FALSE),"")</f>
        <v>-3.9E-2</v>
      </c>
      <c r="D181" s="91">
        <f>IFERROR(VLOOKUP($B181,[4]Lagged!$A:$F,2,FALSE),"")</f>
        <v>1.2800000000000001E-2</v>
      </c>
      <c r="E181" s="91" t="str">
        <f>IFERROR(VLOOKUP($B181,[5]Lagged!$A:$F,2,FALSE),"")</f>
        <v/>
      </c>
      <c r="F181" s="91">
        <f>IFERROR(VLOOKUP($B181,[6]Lagged!$A:$F,2,FALSE),"")</f>
        <v>-6.6699999999999995E-2</v>
      </c>
      <c r="G181" s="91">
        <f>IFERROR(VLOOKUP($B181,[7]Lagged!$A:$F,2,FALSE),"")</f>
        <v>-3.9800000000000002E-2</v>
      </c>
      <c r="H181" s="91">
        <f>IFERROR(VLOOKUP($B181,[8]Lagged!$A:$F,2,FALSE),"")</f>
        <v>1.7899999999999999E-2</v>
      </c>
      <c r="I181" s="91">
        <f>IFERROR(VLOOKUP($B181,[9]Lagged!$A:$F,2,FALSE),"")</f>
        <v>-1.5900000000000001E-2</v>
      </c>
      <c r="J181" s="91">
        <f>IFERROR(VLOOKUP($B181,[8]SP500!$A:$B,2,FALSE),"")</f>
        <v>-3.4500000000000003E-2</v>
      </c>
      <c r="K181" s="91">
        <f t="shared" ref="K181" si="13">AVERAGE(C181:I181)</f>
        <v>-2.1783333333333332E-2</v>
      </c>
      <c r="L181" s="106"/>
    </row>
    <row r="182" spans="1:12" x14ac:dyDescent="0.25">
      <c r="A182" s="93"/>
      <c r="B182" s="92"/>
      <c r="L182" s="106"/>
    </row>
    <row r="183" spans="1:12" x14ac:dyDescent="0.25">
      <c r="A183" s="93"/>
      <c r="B183" s="92"/>
      <c r="L183" s="106"/>
    </row>
    <row r="184" spans="1:12" x14ac:dyDescent="0.25">
      <c r="A184" s="93"/>
      <c r="B184" s="92"/>
    </row>
    <row r="185" spans="1:12" x14ac:dyDescent="0.25">
      <c r="A185" s="93"/>
      <c r="B185" s="92"/>
    </row>
    <row r="186" spans="1:12" x14ac:dyDescent="0.25">
      <c r="A186" s="93"/>
      <c r="B186" s="92"/>
    </row>
    <row r="187" spans="1:12" x14ac:dyDescent="0.25">
      <c r="B187" s="92"/>
    </row>
    <row r="188" spans="1:12" x14ac:dyDescent="0.25">
      <c r="B188" s="92"/>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225"/>
  <sheetViews>
    <sheetView workbookViewId="0">
      <selection activeCell="J16" sqref="J16"/>
    </sheetView>
  </sheetViews>
  <sheetFormatPr defaultRowHeight="15" x14ac:dyDescent="0.25"/>
  <cols>
    <col min="1" max="1" width="10.42578125" style="98" bestFit="1" customWidth="1"/>
    <col min="2" max="7" width="14.7109375" style="96" customWidth="1"/>
    <col min="10" max="10" width="10.42578125" bestFit="1" customWidth="1"/>
  </cols>
  <sheetData>
    <row r="1" spans="1:15" x14ac:dyDescent="0.25">
      <c r="A1" s="94"/>
      <c r="B1" s="91" t="s">
        <v>171</v>
      </c>
      <c r="C1" s="91" t="s">
        <v>181</v>
      </c>
      <c r="D1" s="91" t="s">
        <v>172</v>
      </c>
      <c r="E1" s="91" t="s">
        <v>173</v>
      </c>
      <c r="F1" s="91" t="s">
        <v>174</v>
      </c>
      <c r="G1" s="91" t="s">
        <v>175</v>
      </c>
      <c r="H1" s="91" t="s">
        <v>208</v>
      </c>
    </row>
    <row r="2" spans="1:15" x14ac:dyDescent="0.25">
      <c r="A2" s="95">
        <f t="shared" ref="A2:A7" si="0">EOMONTH(A3,1)</f>
        <v>41670</v>
      </c>
      <c r="B2" s="125">
        <v>3.0000000000000001E-3</v>
      </c>
      <c r="C2" s="125">
        <v>3.7999999999999999E-2</v>
      </c>
      <c r="D2" s="91"/>
      <c r="E2" s="125">
        <v>-7.3000000000000001E-3</v>
      </c>
      <c r="F2" s="125">
        <v>-2.9700000000000001E-2</v>
      </c>
      <c r="G2" s="125">
        <v>1.2200000000000001E-2</v>
      </c>
      <c r="H2" s="125">
        <v>-1.12E-2</v>
      </c>
    </row>
    <row r="3" spans="1:15" x14ac:dyDescent="0.25">
      <c r="A3" s="95">
        <f t="shared" si="0"/>
        <v>41639</v>
      </c>
      <c r="B3" s="125">
        <v>3.3000000000000002E-2</v>
      </c>
      <c r="C3" s="125">
        <v>-2.7000000000000001E-3</v>
      </c>
      <c r="D3" s="91"/>
      <c r="E3" s="125">
        <v>3.5400000000000001E-2</v>
      </c>
      <c r="F3" s="125">
        <v>2.92E-2</v>
      </c>
      <c r="G3" s="125">
        <v>2.24E-2</v>
      </c>
      <c r="H3" s="125">
        <v>1.14E-2</v>
      </c>
    </row>
    <row r="4" spans="1:15" x14ac:dyDescent="0.25">
      <c r="A4" s="95">
        <f t="shared" si="0"/>
        <v>41608</v>
      </c>
      <c r="B4" s="106">
        <v>0.01</v>
      </c>
      <c r="C4" s="106">
        <v>1.4E-2</v>
      </c>
      <c r="D4" s="91"/>
      <c r="E4" s="106">
        <v>1.83E-2</v>
      </c>
      <c r="F4" s="106">
        <v>1.3100000000000001E-2</v>
      </c>
      <c r="G4" s="96">
        <v>3.6200000000000003E-2</v>
      </c>
      <c r="H4" s="96">
        <v>1.8599999999999998E-2</v>
      </c>
    </row>
    <row r="5" spans="1:15" x14ac:dyDescent="0.25">
      <c r="A5" s="95">
        <f t="shared" si="0"/>
        <v>41578</v>
      </c>
      <c r="B5" s="106">
        <v>8.9999999999999993E-3</v>
      </c>
      <c r="C5" s="106">
        <v>7.9000000000000001E-2</v>
      </c>
      <c r="D5" s="91"/>
      <c r="E5" s="106">
        <v>4.8800000000000003E-2</v>
      </c>
      <c r="F5" s="106">
        <v>3.85E-2</v>
      </c>
      <c r="G5" s="96">
        <v>2.75E-2</v>
      </c>
      <c r="H5" s="96">
        <v>8.9999999999999993E-3</v>
      </c>
    </row>
    <row r="6" spans="1:15" x14ac:dyDescent="0.25">
      <c r="A6" s="95">
        <f t="shared" si="0"/>
        <v>41547</v>
      </c>
      <c r="B6" s="106">
        <v>3.2000000000000001E-2</v>
      </c>
      <c r="C6" s="106">
        <v>2.3999999999999998E-3</v>
      </c>
      <c r="D6" s="91"/>
      <c r="E6" s="106">
        <v>8.8099999999999998E-2</v>
      </c>
      <c r="F6" s="106">
        <v>4.5600000000000002E-2</v>
      </c>
      <c r="G6" s="96">
        <v>3.3599999999999998E-2</v>
      </c>
      <c r="H6" s="96">
        <v>4.6600000000000003E-2</v>
      </c>
    </row>
    <row r="7" spans="1:15" x14ac:dyDescent="0.25">
      <c r="A7" s="95">
        <f t="shared" si="0"/>
        <v>41517</v>
      </c>
      <c r="B7" s="106">
        <v>-7.0000000000000001E-3</v>
      </c>
      <c r="C7" s="106">
        <v>-3.5499999999999997E-2</v>
      </c>
      <c r="D7" s="91"/>
      <c r="E7" s="106">
        <v>-2.69E-2</v>
      </c>
      <c r="F7" s="106">
        <v>4.0000000000000002E-4</v>
      </c>
      <c r="G7" s="96">
        <v>7.6E-3</v>
      </c>
      <c r="H7" s="96">
        <v>-3.8999999999999998E-3</v>
      </c>
    </row>
    <row r="8" spans="1:15" x14ac:dyDescent="0.25">
      <c r="A8" s="95">
        <f t="shared" ref="A8:A13" si="1">EOMONTH(A9,1)</f>
        <v>41486</v>
      </c>
      <c r="B8" s="96">
        <v>1.1000000000000001E-2</v>
      </c>
      <c r="C8" s="96">
        <v>-2.1700000000000001E-2</v>
      </c>
      <c r="D8" s="97">
        <v>6.0700000000000004E-2</v>
      </c>
      <c r="E8" s="96">
        <v>6.5599999999999992E-2</v>
      </c>
      <c r="F8" s="96">
        <v>0.1109</v>
      </c>
      <c r="G8" s="96">
        <v>1.5800000000000002E-2</v>
      </c>
      <c r="H8" s="96">
        <v>4.6899999999999997E-2</v>
      </c>
      <c r="J8" s="98"/>
      <c r="K8" s="98"/>
      <c r="L8" s="96"/>
    </row>
    <row r="9" spans="1:15" x14ac:dyDescent="0.25">
      <c r="A9" s="95">
        <f t="shared" si="1"/>
        <v>41455</v>
      </c>
      <c r="B9" s="96">
        <v>-1.3000000000000001E-2</v>
      </c>
      <c r="C9" s="96">
        <v>-1.1299999999999999E-2</v>
      </c>
      <c r="D9" s="97">
        <v>-8.3000000000000001E-3</v>
      </c>
      <c r="E9" s="96">
        <v>-4.7699999999999992E-2</v>
      </c>
      <c r="F9" s="96">
        <v>-2.64E-2</v>
      </c>
      <c r="G9" s="96">
        <v>-2.5999999999999999E-3</v>
      </c>
      <c r="H9" s="96">
        <v>-1.6500000000000001E-2</v>
      </c>
      <c r="J9" s="98"/>
      <c r="O9" s="90"/>
    </row>
    <row r="10" spans="1:15" x14ac:dyDescent="0.25">
      <c r="A10" s="95">
        <f t="shared" si="1"/>
        <v>41425</v>
      </c>
      <c r="B10" s="96">
        <v>4.4000000000000004E-2</v>
      </c>
      <c r="C10" s="96">
        <v>4.5000000000000005E-3</v>
      </c>
      <c r="D10" s="97">
        <v>6.3600000000000004E-2</v>
      </c>
      <c r="E10" s="96">
        <v>4.0500000000000001E-2</v>
      </c>
      <c r="F10" s="96">
        <v>1.44E-2</v>
      </c>
      <c r="G10" s="96">
        <v>2.4E-2</v>
      </c>
      <c r="H10" s="96">
        <v>1.95E-2</v>
      </c>
      <c r="J10" s="98"/>
    </row>
    <row r="11" spans="1:15" x14ac:dyDescent="0.25">
      <c r="A11" s="95">
        <f t="shared" si="1"/>
        <v>41394</v>
      </c>
      <c r="B11" s="96">
        <v>8.0000000000000002E-3</v>
      </c>
      <c r="C11" s="96">
        <v>8.0000000000000002E-3</v>
      </c>
      <c r="D11" s="97">
        <v>-2.35E-2</v>
      </c>
      <c r="E11" s="96">
        <v>8.48E-2</v>
      </c>
      <c r="F11" s="96">
        <v>1.4999999999999999E-2</v>
      </c>
      <c r="G11" s="96">
        <v>1.01E-2</v>
      </c>
      <c r="H11" s="96">
        <v>1.5800000000000002E-2</v>
      </c>
      <c r="J11" s="98"/>
      <c r="K11" s="98"/>
      <c r="L11" s="96"/>
    </row>
    <row r="12" spans="1:15" x14ac:dyDescent="0.25">
      <c r="A12" s="95">
        <f t="shared" si="1"/>
        <v>41364</v>
      </c>
      <c r="B12" s="96">
        <v>1.4999999999999999E-2</v>
      </c>
      <c r="C12" s="96">
        <v>2.5000000000000001E-2</v>
      </c>
      <c r="D12" s="97">
        <v>6.8400000000000002E-2</v>
      </c>
      <c r="E12" s="96">
        <v>8.199999999999999E-3</v>
      </c>
      <c r="F12" s="96">
        <v>3.7999999999999999E-2</v>
      </c>
      <c r="G12" s="96">
        <v>3.3799999999999997E-2</v>
      </c>
      <c r="H12" s="96">
        <v>0.03</v>
      </c>
      <c r="J12" s="98"/>
      <c r="K12" s="98"/>
      <c r="L12" s="96"/>
    </row>
    <row r="13" spans="1:15" x14ac:dyDescent="0.25">
      <c r="A13" s="95">
        <f t="shared" si="1"/>
        <v>41333</v>
      </c>
      <c r="B13" s="96">
        <v>-5.0000000000000001E-3</v>
      </c>
      <c r="C13" s="96">
        <v>-1E-3</v>
      </c>
      <c r="D13" s="97">
        <v>2.64E-2</v>
      </c>
      <c r="E13" s="96">
        <v>-3.3E-3</v>
      </c>
      <c r="F13" s="96">
        <v>3.5000000000000003E-2</v>
      </c>
      <c r="G13" s="96">
        <v>1.8599999999999998E-2</v>
      </c>
      <c r="H13" s="96">
        <v>1.03E-2</v>
      </c>
      <c r="J13" s="98"/>
      <c r="K13" s="98"/>
      <c r="L13" s="96"/>
    </row>
    <row r="14" spans="1:15" x14ac:dyDescent="0.25">
      <c r="A14" s="95">
        <f>EOMONTH(A15,1)</f>
        <v>41305</v>
      </c>
      <c r="B14" s="96">
        <v>5.0999999999999997E-2</v>
      </c>
      <c r="C14" s="96">
        <v>3.7000000000000005E-2</v>
      </c>
      <c r="D14" s="97">
        <v>9.5100000000000004E-2</v>
      </c>
      <c r="E14" s="96">
        <v>8.7400000000000005E-2</v>
      </c>
      <c r="F14" s="96">
        <v>4.0999999999999995E-2</v>
      </c>
      <c r="G14" s="96">
        <v>4.1799999999999997E-2</v>
      </c>
      <c r="H14" s="96">
        <v>2.64E-2</v>
      </c>
      <c r="J14" s="98"/>
      <c r="K14" s="98"/>
      <c r="L14" s="96"/>
    </row>
    <row r="15" spans="1:15" x14ac:dyDescent="0.25">
      <c r="A15" s="98">
        <v>41274</v>
      </c>
      <c r="B15" s="96">
        <v>1.499999966472E-2</v>
      </c>
      <c r="C15" s="96">
        <v>5.8999999999999997E-2</v>
      </c>
      <c r="D15" s="96">
        <v>1.9699999999999999E-2</v>
      </c>
      <c r="E15" s="96">
        <v>4.4600000000000001E-2</v>
      </c>
      <c r="F15" s="96">
        <v>-2.5000000000000001E-2</v>
      </c>
      <c r="G15" s="96">
        <v>3.3700000000000001E-2</v>
      </c>
      <c r="H15" s="96">
        <v>2.5399999999999999E-2</v>
      </c>
      <c r="J15" s="98"/>
      <c r="K15" s="98"/>
      <c r="L15" s="96"/>
    </row>
    <row r="16" spans="1:15" x14ac:dyDescent="0.25">
      <c r="A16" s="98">
        <v>41243</v>
      </c>
      <c r="B16" s="96">
        <v>8.0000003799800008E-3</v>
      </c>
      <c r="C16" s="96">
        <v>-0.01</v>
      </c>
      <c r="D16" s="96">
        <v>-7.7999999999999996E-3</v>
      </c>
      <c r="E16" s="96">
        <v>4.9099999999999998E-2</v>
      </c>
      <c r="F16" s="96">
        <v>3.4000000000000002E-2</v>
      </c>
      <c r="G16" s="96">
        <v>1.6799999999999999E-2</v>
      </c>
      <c r="H16" s="96">
        <v>3.3999999999999998E-3</v>
      </c>
      <c r="J16" s="98"/>
      <c r="K16" s="98"/>
      <c r="L16" s="96"/>
    </row>
    <row r="17" spans="1:12" x14ac:dyDescent="0.25">
      <c r="A17" s="98">
        <v>41213</v>
      </c>
      <c r="B17" s="96">
        <v>1.8500000238420002E-2</v>
      </c>
      <c r="C17" s="96">
        <v>1.4999999999999999E-2</v>
      </c>
      <c r="D17" s="96">
        <v>-3.2000000000000001E-2</v>
      </c>
      <c r="E17" s="96">
        <v>-2.9999999999999997E-4</v>
      </c>
      <c r="F17" s="96">
        <v>9.9999999999999994E-12</v>
      </c>
      <c r="G17" s="96">
        <v>7.4999999999999997E-3</v>
      </c>
      <c r="H17" s="96">
        <v>1.2999999999999999E-3</v>
      </c>
      <c r="J17" s="98"/>
      <c r="K17" s="98"/>
      <c r="L17" s="96"/>
    </row>
    <row r="18" spans="1:12" x14ac:dyDescent="0.25">
      <c r="A18" s="98">
        <v>41182</v>
      </c>
      <c r="B18" s="96">
        <v>1.530000008643E-2</v>
      </c>
      <c r="C18" s="96">
        <v>-5.7000000000000002E-3</v>
      </c>
      <c r="D18" s="96">
        <v>1.8499999999999999E-2</v>
      </c>
      <c r="E18" s="96">
        <v>2.8E-3</v>
      </c>
      <c r="F18" s="96">
        <v>4.0000000000000001E-3</v>
      </c>
      <c r="G18" s="96">
        <v>4.9500000000000002E-2</v>
      </c>
      <c r="H18" s="96">
        <v>1.0500000000000001E-2</v>
      </c>
      <c r="J18" s="98"/>
      <c r="K18" s="98"/>
      <c r="L18" s="96"/>
    </row>
    <row r="19" spans="1:12" x14ac:dyDescent="0.25">
      <c r="A19" s="98">
        <v>41152</v>
      </c>
      <c r="B19" s="96">
        <v>3.050000034273E-2</v>
      </c>
      <c r="C19" s="96">
        <v>3.0200000000000001E-2</v>
      </c>
      <c r="D19" s="96">
        <v>2.93E-2</v>
      </c>
      <c r="E19" s="96">
        <v>-5.8999999999999999E-3</v>
      </c>
      <c r="F19" s="96">
        <v>0.01</v>
      </c>
      <c r="G19" s="96">
        <v>1.34E-2</v>
      </c>
      <c r="H19" s="96">
        <v>4.24E-2</v>
      </c>
      <c r="J19" s="98"/>
      <c r="K19" s="98"/>
      <c r="L19" s="96"/>
    </row>
    <row r="20" spans="1:12" x14ac:dyDescent="0.25">
      <c r="A20" s="98">
        <v>41121</v>
      </c>
      <c r="B20" s="96">
        <v>1.539999991655E-2</v>
      </c>
      <c r="C20" s="96">
        <v>1.46E-2</v>
      </c>
      <c r="D20" s="96">
        <v>-7.7000000000000002E-3</v>
      </c>
      <c r="E20" s="96">
        <v>1.9199999999999998E-2</v>
      </c>
      <c r="F20" s="96">
        <v>-1.2E-2</v>
      </c>
      <c r="G20" s="96">
        <v>5.1000000000000004E-3</v>
      </c>
      <c r="H20" s="96">
        <v>5.7999999999999996E-3</v>
      </c>
      <c r="J20" s="98"/>
      <c r="K20" s="98"/>
      <c r="L20" s="96"/>
    </row>
    <row r="21" spans="1:12" x14ac:dyDescent="0.25">
      <c r="A21" s="98">
        <v>41090</v>
      </c>
      <c r="B21" s="96">
        <v>1.2999999999999999E-2</v>
      </c>
      <c r="C21" s="96">
        <v>-3.0000000000000001E-3</v>
      </c>
      <c r="D21" s="96">
        <v>6.0000000000000001E-3</v>
      </c>
      <c r="E21" s="96">
        <v>0.10730000000000001</v>
      </c>
      <c r="F21" s="96">
        <v>8.9999999999999993E-3</v>
      </c>
      <c r="G21" s="96">
        <v>1.09E-2</v>
      </c>
      <c r="H21" s="96">
        <v>3.8399999999999997E-2</v>
      </c>
      <c r="J21" s="98"/>
      <c r="K21" s="98"/>
      <c r="L21" s="96"/>
    </row>
    <row r="22" spans="1:12" x14ac:dyDescent="0.25">
      <c r="A22" s="98">
        <v>41060</v>
      </c>
      <c r="B22" s="96">
        <v>-2.6000000536439999E-2</v>
      </c>
      <c r="C22" s="96">
        <v>-6.9800000000000001E-2</v>
      </c>
      <c r="D22" s="96">
        <v>-7.1099999999999997E-2</v>
      </c>
      <c r="E22" s="96">
        <v>-7.0199999999999999E-2</v>
      </c>
      <c r="F22" s="96">
        <v>-0.03</v>
      </c>
      <c r="G22" s="96">
        <v>-6.3799999999999996E-2</v>
      </c>
      <c r="H22" s="96">
        <v>-5.4899999999999997E-2</v>
      </c>
      <c r="J22" s="98"/>
      <c r="K22" s="98"/>
      <c r="L22" s="96"/>
    </row>
    <row r="23" spans="1:12" x14ac:dyDescent="0.25">
      <c r="A23" s="98">
        <v>41029</v>
      </c>
      <c r="B23" s="96">
        <v>1.799999922514E-2</v>
      </c>
      <c r="C23" s="96">
        <v>8.8000000000000005E-3</v>
      </c>
      <c r="D23" s="96">
        <v>-1.67E-2</v>
      </c>
      <c r="E23" s="96">
        <v>-2.4899999999999999E-2</v>
      </c>
      <c r="F23" s="96">
        <v>1.6E-2</v>
      </c>
      <c r="G23" s="96">
        <v>6.1999999999999998E-3</v>
      </c>
      <c r="H23" s="96">
        <v>0.01</v>
      </c>
      <c r="J23" s="98"/>
      <c r="K23" s="98"/>
      <c r="L23" s="96"/>
    </row>
    <row r="24" spans="1:12" x14ac:dyDescent="0.25">
      <c r="A24" s="98">
        <v>40999</v>
      </c>
      <c r="B24" s="96">
        <v>1.400000043213E-2</v>
      </c>
      <c r="C24" s="96">
        <v>1.66E-2</v>
      </c>
      <c r="D24" s="96">
        <v>-5.9999999999999995E-4</v>
      </c>
      <c r="E24" s="96">
        <v>-1.09E-2</v>
      </c>
      <c r="F24" s="96">
        <v>4.5999999999999999E-2</v>
      </c>
      <c r="G24" s="96">
        <v>2.6599999999999999E-2</v>
      </c>
      <c r="H24" s="96">
        <v>9.1000000000000004E-3</v>
      </c>
      <c r="J24" s="98"/>
      <c r="K24" s="98"/>
      <c r="L24" s="96"/>
    </row>
    <row r="25" spans="1:12" x14ac:dyDescent="0.25">
      <c r="A25" s="98">
        <v>40968</v>
      </c>
      <c r="B25" s="96">
        <v>3.9999999105930002E-2</v>
      </c>
      <c r="C25" s="96">
        <v>1.3899999999999999E-2</v>
      </c>
      <c r="D25" s="96">
        <v>1.7899999999999999E-2</v>
      </c>
      <c r="E25" s="96">
        <v>9.2499999999999999E-2</v>
      </c>
      <c r="F25" s="96">
        <v>2.5000000000000001E-2</v>
      </c>
      <c r="G25" s="96">
        <v>2.6700000000000002E-2</v>
      </c>
      <c r="H25" s="96">
        <v>2.47E-2</v>
      </c>
      <c r="J25" s="98"/>
      <c r="K25" s="98"/>
      <c r="L25" s="96"/>
    </row>
    <row r="26" spans="1:12" x14ac:dyDescent="0.25">
      <c r="A26" s="98">
        <v>40939</v>
      </c>
      <c r="B26" s="96">
        <v>5.0000000745060003E-2</v>
      </c>
      <c r="C26" s="96">
        <v>6.08E-2</v>
      </c>
      <c r="D26" s="96">
        <v>9.0700000000000003E-2</v>
      </c>
      <c r="E26" s="96">
        <v>7.2999999999999995E-2</v>
      </c>
      <c r="F26" s="96">
        <v>-5.6000000000000001E-2</v>
      </c>
      <c r="G26" s="96">
        <v>0.06</v>
      </c>
      <c r="H26" s="96">
        <v>3.8800000000000001E-2</v>
      </c>
      <c r="J26" s="98"/>
      <c r="K26" s="98"/>
      <c r="L26" s="96"/>
    </row>
    <row r="27" spans="1:12" x14ac:dyDescent="0.25">
      <c r="A27" s="98">
        <v>40908</v>
      </c>
      <c r="B27" s="96">
        <v>3.0000000260800002E-3</v>
      </c>
      <c r="C27" s="96">
        <v>3.1399999999999997E-2</v>
      </c>
      <c r="D27" s="96">
        <v>-1.4E-2</v>
      </c>
      <c r="E27" s="96">
        <v>1.3599999999999999E-2</v>
      </c>
      <c r="F27" s="96">
        <v>8.0000000000000002E-3</v>
      </c>
      <c r="G27" s="96">
        <v>3.3E-3</v>
      </c>
      <c r="H27" s="96">
        <v>4.4000000000000003E-3</v>
      </c>
      <c r="J27" s="98"/>
      <c r="K27" s="98"/>
      <c r="L27" s="96"/>
    </row>
    <row r="28" spans="1:12" x14ac:dyDescent="0.25">
      <c r="A28" s="98">
        <v>40877</v>
      </c>
      <c r="B28" s="96">
        <v>2.0000000949899998E-3</v>
      </c>
      <c r="C28" s="96">
        <v>-7.0000000000000001E-3</v>
      </c>
      <c r="D28" s="96">
        <v>2.8E-3</v>
      </c>
      <c r="E28" s="96">
        <v>-3.8999999999999998E-3</v>
      </c>
      <c r="F28" s="96">
        <v>-2.1000000000000001E-2</v>
      </c>
      <c r="G28" s="96">
        <v>1.4E-3</v>
      </c>
      <c r="H28" s="96">
        <v>1.7500000000000002E-2</v>
      </c>
      <c r="J28" s="98"/>
      <c r="K28" s="98"/>
      <c r="L28" s="96"/>
    </row>
    <row r="29" spans="1:12" x14ac:dyDescent="0.25">
      <c r="A29" s="98">
        <v>40847</v>
      </c>
      <c r="B29" s="96">
        <v>1.9999999552970001E-2</v>
      </c>
      <c r="C29" s="96">
        <v>0.14349999999999999</v>
      </c>
      <c r="D29" s="96">
        <v>0.16200000000000001</v>
      </c>
      <c r="E29" s="96">
        <v>0.1305</v>
      </c>
      <c r="F29" s="96">
        <v>9.0999999999999998E-2</v>
      </c>
      <c r="G29" s="96">
        <v>9.8000000000000004E-2</v>
      </c>
      <c r="H29" s="96">
        <v>7.9299999999999995E-2</v>
      </c>
      <c r="J29" s="98"/>
      <c r="K29" s="98"/>
      <c r="L29" s="96"/>
    </row>
    <row r="30" spans="1:12" x14ac:dyDescent="0.25">
      <c r="A30" s="98">
        <v>40816</v>
      </c>
      <c r="B30" s="96">
        <v>-2.5000000372530001E-2</v>
      </c>
      <c r="C30" s="96">
        <v>-5.8400000000000001E-2</v>
      </c>
      <c r="D30" s="96">
        <v>-0.1048</v>
      </c>
      <c r="E30" s="96">
        <v>-0.1082</v>
      </c>
      <c r="F30" s="96">
        <v>-4.2999999999999997E-2</v>
      </c>
      <c r="G30" s="96">
        <v>-6.2700000000000006E-2</v>
      </c>
      <c r="H30" s="96">
        <v>-3.8100000000000002E-2</v>
      </c>
      <c r="J30" s="98"/>
      <c r="K30" s="98"/>
      <c r="L30" s="96"/>
    </row>
    <row r="31" spans="1:12" x14ac:dyDescent="0.25">
      <c r="A31" s="98">
        <v>40786</v>
      </c>
      <c r="B31" s="96">
        <v>-4.6000000089409999E-2</v>
      </c>
      <c r="C31" s="96">
        <v>-7.3700000000000002E-2</v>
      </c>
      <c r="D31" s="96">
        <v>-6.9099999999999995E-2</v>
      </c>
      <c r="E31" s="96">
        <v>-8.9599999999999999E-2</v>
      </c>
      <c r="F31" s="96">
        <v>-0.04</v>
      </c>
      <c r="G31" s="96">
        <v>-7.7563999999999994E-2</v>
      </c>
      <c r="H31" s="96">
        <v>-7.7100000000000002E-2</v>
      </c>
      <c r="J31" s="98"/>
      <c r="K31" s="98"/>
      <c r="L31" s="96"/>
    </row>
    <row r="32" spans="1:12" x14ac:dyDescent="0.25">
      <c r="A32" s="98">
        <v>40755</v>
      </c>
      <c r="B32" s="96">
        <v>4.9999998882400004E-3</v>
      </c>
      <c r="C32" s="96">
        <v>-3.9399999999999998E-2</v>
      </c>
      <c r="D32" s="96">
        <v>-5.5300000000000002E-2</v>
      </c>
      <c r="E32" s="96">
        <v>2.5100000000000001E-2</v>
      </c>
      <c r="F32" s="96">
        <v>7.3000000000000001E-3</v>
      </c>
      <c r="G32" s="96">
        <v>-2.3858000000000001E-2</v>
      </c>
      <c r="H32" s="96">
        <v>-2.1999999999999999E-2</v>
      </c>
      <c r="J32" s="98"/>
      <c r="K32" s="98"/>
      <c r="L32" s="96"/>
    </row>
    <row r="33" spans="1:12" x14ac:dyDescent="0.25">
      <c r="A33" s="98">
        <v>40724</v>
      </c>
      <c r="B33" s="96">
        <v>-3.5000000149010002E-2</v>
      </c>
      <c r="C33" s="96">
        <v>-1.7500000000000002E-2</v>
      </c>
      <c r="D33" s="96">
        <v>-2.2700000000000001E-2</v>
      </c>
      <c r="E33" s="96">
        <v>-1.24E-2</v>
      </c>
      <c r="F33" s="96">
        <v>1E-3</v>
      </c>
      <c r="G33" s="96">
        <v>-1.4799E-2</v>
      </c>
      <c r="H33" s="96">
        <v>-1.2999999999999999E-2</v>
      </c>
      <c r="J33" s="98"/>
      <c r="K33" s="98"/>
      <c r="L33" s="96"/>
    </row>
    <row r="34" spans="1:12" x14ac:dyDescent="0.25">
      <c r="A34" s="98">
        <v>40694</v>
      </c>
      <c r="B34" s="96">
        <v>-4.9999998882400004E-3</v>
      </c>
      <c r="C34" s="96">
        <v>-9.2999999999999992E-3</v>
      </c>
      <c r="D34" s="96">
        <v>-6.0000000000000001E-3</v>
      </c>
      <c r="E34" s="96">
        <v>7.3000000000000001E-3</v>
      </c>
      <c r="F34" s="96">
        <v>3.3000000000000002E-2</v>
      </c>
      <c r="G34" s="96">
        <v>3.7127E-2</v>
      </c>
      <c r="H34" s="96">
        <v>3.8999999999999998E-3</v>
      </c>
      <c r="J34" s="98"/>
      <c r="K34" s="98"/>
      <c r="L34" s="96"/>
    </row>
    <row r="35" spans="1:12" x14ac:dyDescent="0.25">
      <c r="A35" s="98">
        <v>40663</v>
      </c>
      <c r="B35" s="96">
        <v>1.200000010431E-2</v>
      </c>
      <c r="C35" s="96">
        <v>2.06E-2</v>
      </c>
      <c r="D35" s="96">
        <v>5.9200000000000003E-2</v>
      </c>
      <c r="E35" s="96">
        <v>5.2400000000000002E-2</v>
      </c>
      <c r="F35" s="96">
        <v>0.03</v>
      </c>
      <c r="G35" s="96">
        <v>4.8856999999999998E-2</v>
      </c>
      <c r="H35" s="96">
        <v>1.01E-2</v>
      </c>
      <c r="J35" s="98"/>
      <c r="K35" s="98"/>
      <c r="L35" s="96"/>
    </row>
    <row r="36" spans="1:12" x14ac:dyDescent="0.25">
      <c r="A36" s="98">
        <v>40633</v>
      </c>
      <c r="B36" s="96">
        <v>9.9999997764800008E-3</v>
      </c>
      <c r="C36" s="96">
        <v>9.1999999999999998E-3</v>
      </c>
      <c r="D36" s="96">
        <v>1.1299999999999999E-2</v>
      </c>
      <c r="E36" s="96">
        <v>2.8199999999999999E-2</v>
      </c>
      <c r="F36" s="96">
        <v>1.0999999999999999E-2</v>
      </c>
      <c r="G36" s="96">
        <v>5.5995000000000003E-2</v>
      </c>
      <c r="H36" s="96">
        <v>3.5799999999999998E-2</v>
      </c>
      <c r="J36" s="98"/>
      <c r="K36" s="98"/>
      <c r="L36" s="96"/>
    </row>
    <row r="37" spans="1:12" x14ac:dyDescent="0.25">
      <c r="A37" s="98">
        <v>40602</v>
      </c>
      <c r="B37" s="96">
        <v>1.3000000268219999E-2</v>
      </c>
      <c r="C37" s="96">
        <v>3.1300000000000001E-2</v>
      </c>
      <c r="D37" s="96">
        <v>0.04</v>
      </c>
      <c r="E37" s="96">
        <v>6.5299999999999997E-2</v>
      </c>
      <c r="F37" s="96">
        <v>0.06</v>
      </c>
      <c r="G37" s="96">
        <v>2.0320999999999999E-2</v>
      </c>
      <c r="H37" s="96">
        <v>2.6499999999999999E-2</v>
      </c>
      <c r="J37" s="98"/>
      <c r="K37" s="98"/>
      <c r="L37" s="96"/>
    </row>
    <row r="38" spans="1:12" x14ac:dyDescent="0.25">
      <c r="A38" s="98">
        <v>40574</v>
      </c>
      <c r="B38" s="96">
        <v>2.700000070035E-2</v>
      </c>
      <c r="C38" s="96">
        <v>-2.53E-2</v>
      </c>
      <c r="D38" s="96">
        <v>2.4500000000000001E-2</v>
      </c>
      <c r="E38" s="96">
        <v>1.6199999999999999E-2</v>
      </c>
      <c r="F38" s="96">
        <v>-0.06</v>
      </c>
      <c r="G38" s="96">
        <v>6.3798999999999995E-2</v>
      </c>
      <c r="H38" s="96">
        <v>1.11E-2</v>
      </c>
      <c r="J38" s="98"/>
      <c r="K38" s="98"/>
      <c r="L38" s="96"/>
    </row>
    <row r="39" spans="1:12" x14ac:dyDescent="0.25">
      <c r="A39" s="98">
        <v>40543</v>
      </c>
      <c r="B39" s="96">
        <v>2.1800000220539999E-2</v>
      </c>
      <c r="C39" s="96">
        <v>2.0899999999999998E-2</v>
      </c>
      <c r="D39" s="96">
        <v>9.11E-2</v>
      </c>
      <c r="E39" s="96">
        <v>3.4200000000000001E-2</v>
      </c>
      <c r="F39" s="96">
        <v>2E-3</v>
      </c>
      <c r="G39" s="96">
        <v>8.5401000000000005E-2</v>
      </c>
      <c r="H39" s="96">
        <v>3.6700000000000003E-2</v>
      </c>
      <c r="J39" s="98"/>
      <c r="K39" s="98"/>
      <c r="L39" s="96"/>
    </row>
    <row r="40" spans="1:12" x14ac:dyDescent="0.25">
      <c r="A40" s="98">
        <v>40512</v>
      </c>
      <c r="B40" s="96">
        <v>1.9899999722840001E-2</v>
      </c>
      <c r="C40" s="96">
        <v>0.1225</v>
      </c>
      <c r="D40" s="96">
        <v>-2.2000000000000001E-3</v>
      </c>
      <c r="E40" s="96">
        <v>-1.4E-2</v>
      </c>
      <c r="F40" s="96">
        <v>4.4699999999999997E-2</v>
      </c>
      <c r="G40" s="96">
        <v>5.705E-3</v>
      </c>
      <c r="H40" s="96">
        <v>1.0200000000000001E-2</v>
      </c>
      <c r="J40" s="98"/>
      <c r="K40" s="98"/>
      <c r="L40" s="96"/>
    </row>
    <row r="41" spans="1:12" x14ac:dyDescent="0.25">
      <c r="A41" s="98">
        <v>40482</v>
      </c>
      <c r="B41" s="96">
        <v>6.8000000901499999E-3</v>
      </c>
      <c r="C41" s="96">
        <v>5.21E-2</v>
      </c>
      <c r="D41" s="96">
        <v>2.9399999999999999E-2</v>
      </c>
      <c r="E41" s="96">
        <v>3.61E-2</v>
      </c>
      <c r="F41" s="96">
        <v>3.2000000000000001E-2</v>
      </c>
      <c r="G41" s="96">
        <v>4.0125000000000001E-2</v>
      </c>
      <c r="H41" s="96">
        <v>4.8300000000000003E-2</v>
      </c>
      <c r="J41" s="98"/>
      <c r="K41" s="98"/>
      <c r="L41" s="96"/>
    </row>
    <row r="42" spans="1:12" x14ac:dyDescent="0.25">
      <c r="A42" s="98">
        <v>40451</v>
      </c>
      <c r="B42" s="96">
        <v>4.0600001811980001E-2</v>
      </c>
      <c r="C42" s="96">
        <v>4.07E-2</v>
      </c>
      <c r="D42" s="96">
        <v>9.35E-2</v>
      </c>
      <c r="E42" s="96">
        <v>8.2000000000000003E-2</v>
      </c>
      <c r="F42" s="96">
        <v>7.6499999999999999E-2</v>
      </c>
      <c r="G42" s="96">
        <v>4.2556999999999998E-2</v>
      </c>
      <c r="H42" s="96">
        <v>8.8300000000000003E-2</v>
      </c>
      <c r="J42" s="98"/>
      <c r="K42" s="98"/>
      <c r="L42" s="96"/>
    </row>
    <row r="43" spans="1:12" x14ac:dyDescent="0.25">
      <c r="A43" s="98">
        <v>40421</v>
      </c>
      <c r="B43" s="96">
        <v>-3.060000017285E-2</v>
      </c>
      <c r="C43" s="96">
        <v>-5.4000000000000003E-3</v>
      </c>
      <c r="D43" s="96">
        <v>-3.3500000000000002E-2</v>
      </c>
      <c r="E43" s="96">
        <v>-2.4E-2</v>
      </c>
      <c r="F43" s="96">
        <v>-4.4400000000000002E-2</v>
      </c>
      <c r="G43" s="96">
        <v>1.2612999999999999E-2</v>
      </c>
      <c r="H43" s="96">
        <v>-4.3099999999999999E-2</v>
      </c>
      <c r="J43" s="98"/>
      <c r="K43" s="98"/>
      <c r="L43" s="96"/>
    </row>
    <row r="44" spans="1:12" x14ac:dyDescent="0.25">
      <c r="A44" s="98">
        <v>40390</v>
      </c>
      <c r="B44" s="96">
        <v>2.190000005066E-2</v>
      </c>
      <c r="C44" s="96">
        <v>8.6E-3</v>
      </c>
      <c r="D44" s="96">
        <v>0.1022</v>
      </c>
      <c r="E44" s="96">
        <v>7.5899999999999995E-2</v>
      </c>
      <c r="F44" s="96">
        <v>2.7E-2</v>
      </c>
      <c r="G44" s="96">
        <v>6.1754999999999997E-2</v>
      </c>
      <c r="H44" s="96">
        <v>4.1500000000000002E-2</v>
      </c>
      <c r="J44" s="98"/>
      <c r="K44" s="98"/>
      <c r="L44" s="96"/>
    </row>
    <row r="45" spans="1:12" x14ac:dyDescent="0.25">
      <c r="A45" s="98">
        <v>40359</v>
      </c>
      <c r="B45" s="96">
        <v>-6.0000000521499997E-3</v>
      </c>
      <c r="C45" s="96">
        <v>-2.76E-2</v>
      </c>
      <c r="D45" s="96">
        <v>-6.4399999999999999E-2</v>
      </c>
      <c r="E45" s="96">
        <v>-2.4500000000000001E-2</v>
      </c>
      <c r="F45" s="96">
        <v>-0.06</v>
      </c>
      <c r="G45" s="96">
        <v>-1.1254E-2</v>
      </c>
      <c r="H45" s="96">
        <v>-0.05</v>
      </c>
      <c r="J45" s="98"/>
      <c r="K45" s="98"/>
      <c r="L45" s="96"/>
    </row>
    <row r="46" spans="1:12" x14ac:dyDescent="0.25">
      <c r="A46" s="98">
        <v>40329</v>
      </c>
      <c r="B46" s="96">
        <v>-5.0099998712539999E-2</v>
      </c>
      <c r="C46" s="96">
        <v>-2.07E-2</v>
      </c>
      <c r="D46" s="96">
        <v>-6.5199999999999994E-2</v>
      </c>
      <c r="E46" s="96">
        <v>-9.4200000000000006E-2</v>
      </c>
      <c r="F46" s="96">
        <v>-1.32E-2</v>
      </c>
      <c r="G46" s="96">
        <v>-2.8964E-2</v>
      </c>
      <c r="H46" s="96">
        <v>-2.0500000000000001E-2</v>
      </c>
      <c r="J46" s="98"/>
      <c r="K46" s="98"/>
      <c r="L46" s="96"/>
    </row>
    <row r="47" spans="1:12" x14ac:dyDescent="0.25">
      <c r="A47" s="98">
        <v>40298</v>
      </c>
      <c r="B47" s="96">
        <v>1.4399999752640001E-2</v>
      </c>
      <c r="C47" s="96">
        <v>1.06E-2</v>
      </c>
      <c r="D47" s="96">
        <v>1.4E-3</v>
      </c>
      <c r="E47" s="96">
        <v>-2.23E-2</v>
      </c>
      <c r="F47" s="96">
        <v>2.1000000000000001E-2</v>
      </c>
      <c r="G47" s="96">
        <v>2.4861999999999999E-2</v>
      </c>
      <c r="H47" s="96">
        <v>2.0899999999999998E-2</v>
      </c>
      <c r="J47" s="98"/>
      <c r="K47" s="98"/>
      <c r="L47" s="96"/>
    </row>
    <row r="48" spans="1:12" x14ac:dyDescent="0.25">
      <c r="A48" s="98">
        <v>40268</v>
      </c>
      <c r="B48" s="96">
        <v>3.339999914169E-2</v>
      </c>
      <c r="C48" s="96">
        <v>5.04E-2</v>
      </c>
      <c r="D48" s="96">
        <v>5.62E-2</v>
      </c>
      <c r="E48" s="96">
        <v>5.2299999999999999E-2</v>
      </c>
      <c r="F48" s="96">
        <v>4.7500000000000001E-2</v>
      </c>
      <c r="G48" s="96">
        <v>5.0299999999999997E-2</v>
      </c>
      <c r="H48" s="96">
        <v>5.4899999999999997E-2</v>
      </c>
      <c r="J48" s="98"/>
      <c r="K48" s="98"/>
      <c r="L48" s="96"/>
    </row>
    <row r="49" spans="1:12" x14ac:dyDescent="0.25">
      <c r="A49" s="98">
        <v>40237</v>
      </c>
      <c r="B49" s="96">
        <v>2.1800000220539999E-2</v>
      </c>
      <c r="C49" s="96">
        <v>8.14E-2</v>
      </c>
      <c r="D49" s="96">
        <v>5.9799999999999999E-2</v>
      </c>
      <c r="E49" s="96">
        <v>2.5100000000000001E-2</v>
      </c>
      <c r="F49" s="96">
        <v>6.0400000000000002E-2</v>
      </c>
      <c r="G49" s="96">
        <v>6.1386999999999997E-2</v>
      </c>
      <c r="H49" s="96">
        <v>2.2499999999999999E-2</v>
      </c>
      <c r="J49" s="98"/>
      <c r="K49" s="98"/>
      <c r="L49" s="96"/>
    </row>
    <row r="50" spans="1:12" x14ac:dyDescent="0.25">
      <c r="A50" s="98">
        <v>40209</v>
      </c>
      <c r="B50" s="96">
        <v>-8.7000001221900006E-3</v>
      </c>
      <c r="C50" s="96">
        <v>-5.7599999999999998E-2</v>
      </c>
      <c r="D50" s="96">
        <v>-2.6599999999999999E-2</v>
      </c>
      <c r="E50" s="96">
        <v>-2.8400000000000002E-2</v>
      </c>
      <c r="F50" s="96">
        <v>-1.61E-2</v>
      </c>
      <c r="G50" s="96">
        <v>2.0496E-2</v>
      </c>
      <c r="H50" s="96">
        <v>3.3E-3</v>
      </c>
      <c r="J50" s="98"/>
      <c r="K50" s="98"/>
      <c r="L50" s="96"/>
    </row>
    <row r="51" spans="1:12" x14ac:dyDescent="0.25">
      <c r="A51" s="98">
        <v>40178</v>
      </c>
      <c r="B51" s="96">
        <v>4.0699999779459997E-2</v>
      </c>
      <c r="C51" s="96">
        <v>7.22E-2</v>
      </c>
      <c r="D51" s="96">
        <v>3.7999999999999999E-2</v>
      </c>
      <c r="E51" s="96">
        <v>4.9299999999999997E-2</v>
      </c>
      <c r="F51" s="96">
        <v>3.1099999999999999E-2</v>
      </c>
      <c r="G51" s="96">
        <v>-2.418E-2</v>
      </c>
      <c r="H51" s="96">
        <v>2.7699999999999999E-2</v>
      </c>
      <c r="J51" s="98"/>
      <c r="K51" s="98"/>
      <c r="L51" s="96"/>
    </row>
    <row r="52" spans="1:12" x14ac:dyDescent="0.25">
      <c r="A52" s="98">
        <v>40147</v>
      </c>
      <c r="B52" s="96">
        <v>3.9900001138449999E-2</v>
      </c>
      <c r="C52" s="96">
        <v>5.4300000000000001E-2</v>
      </c>
      <c r="D52" s="96">
        <v>6.3899999999999998E-2</v>
      </c>
      <c r="E52" s="96">
        <v>3.3000000000000002E-2</v>
      </c>
      <c r="F52" s="96">
        <v>5.8999999999999999E-3</v>
      </c>
      <c r="G52" s="96">
        <v>3.4130000000000001E-2</v>
      </c>
      <c r="H52" s="96">
        <v>8.9999999999999998E-4</v>
      </c>
      <c r="J52" s="98"/>
      <c r="K52" s="98"/>
      <c r="L52" s="96"/>
    </row>
    <row r="53" spans="1:12" x14ac:dyDescent="0.25">
      <c r="A53" s="98">
        <v>40117</v>
      </c>
      <c r="B53" s="96">
        <v>-1.5599999576810001E-2</v>
      </c>
      <c r="C53" s="96">
        <v>4.7999999999999996E-3</v>
      </c>
      <c r="D53" s="96">
        <v>-5.3400000000000003E-2</v>
      </c>
      <c r="E53" s="96">
        <v>7.4999999999999997E-3</v>
      </c>
      <c r="F53" s="96">
        <v>-3.5299999999999998E-2</v>
      </c>
      <c r="G53" s="96">
        <v>-1.1999999999999999E-3</v>
      </c>
      <c r="H53" s="96">
        <v>-2.3199999999999998E-2</v>
      </c>
      <c r="J53" s="98"/>
      <c r="K53" s="98"/>
      <c r="L53" s="96"/>
    </row>
    <row r="54" spans="1:12" x14ac:dyDescent="0.25">
      <c r="A54" s="98">
        <v>40086</v>
      </c>
      <c r="B54" s="96">
        <v>2.3299999535079999E-2</v>
      </c>
      <c r="C54" s="96">
        <v>4.8099999999999997E-2</v>
      </c>
      <c r="D54" s="96">
        <v>1.43E-2</v>
      </c>
      <c r="E54" s="96">
        <v>2.3E-2</v>
      </c>
      <c r="F54" s="96">
        <v>5.8200000000000002E-2</v>
      </c>
      <c r="G54" s="96">
        <v>7.9559000000000005E-2</v>
      </c>
      <c r="H54" s="96">
        <v>1.8700000000000001E-2</v>
      </c>
      <c r="J54" s="98"/>
      <c r="K54" s="98"/>
      <c r="L54" s="96"/>
    </row>
    <row r="55" spans="1:12" x14ac:dyDescent="0.25">
      <c r="A55" s="98">
        <v>40056</v>
      </c>
      <c r="B55" s="96">
        <v>3.0799999833109999E-2</v>
      </c>
      <c r="C55" s="96">
        <v>1.9300000000000001E-2</v>
      </c>
      <c r="D55" s="96">
        <v>5.4300000000000001E-2</v>
      </c>
      <c r="E55" s="96">
        <v>1.5299999999999999E-2</v>
      </c>
      <c r="F55" s="96">
        <v>4.3400000000000001E-2</v>
      </c>
      <c r="G55" s="96">
        <v>-3.4E-5</v>
      </c>
      <c r="H55" s="96">
        <v>1.6899999999999998E-2</v>
      </c>
      <c r="J55" s="98"/>
      <c r="K55" s="98"/>
      <c r="L55" s="96"/>
    </row>
    <row r="56" spans="1:12" x14ac:dyDescent="0.25">
      <c r="A56" s="98">
        <v>40025</v>
      </c>
      <c r="B56" s="96">
        <v>2.1299999207260001E-2</v>
      </c>
      <c r="C56" s="96">
        <v>4.8099999999999997E-2</v>
      </c>
      <c r="D56" s="96">
        <v>7.5899999999999995E-2</v>
      </c>
      <c r="E56" s="96">
        <v>4.1000000000000002E-2</v>
      </c>
      <c r="F56" s="96">
        <v>0.10489999999999999</v>
      </c>
      <c r="G56" s="96">
        <v>5.7185E-2</v>
      </c>
      <c r="H56" s="96">
        <v>4.9700000000000001E-2</v>
      </c>
      <c r="J56" s="98"/>
      <c r="K56" s="98"/>
      <c r="L56" s="96"/>
    </row>
    <row r="57" spans="1:12" x14ac:dyDescent="0.25">
      <c r="A57" s="98">
        <v>39994</v>
      </c>
      <c r="B57" s="96">
        <v>1.4899999834600001E-2</v>
      </c>
      <c r="C57" s="96">
        <v>1.24E-2</v>
      </c>
      <c r="D57" s="96">
        <v>-1.0500000000000001E-2</v>
      </c>
      <c r="E57" s="96">
        <v>3.8999999999999998E-3</v>
      </c>
      <c r="F57" s="96">
        <v>-2.8400000000000002E-2</v>
      </c>
      <c r="G57" s="96">
        <v>2.2168E-2</v>
      </c>
      <c r="H57" s="96">
        <v>1.5299999999999999E-2</v>
      </c>
      <c r="J57" s="98"/>
      <c r="K57" s="98"/>
      <c r="L57" s="96"/>
    </row>
    <row r="58" spans="1:12" x14ac:dyDescent="0.25">
      <c r="A58" s="98">
        <v>39964</v>
      </c>
      <c r="B58" s="96">
        <v>4.6000001020699999E-3</v>
      </c>
      <c r="C58" s="96">
        <v>-2.5999999999999999E-3</v>
      </c>
      <c r="D58" s="96">
        <v>6.0299999999999999E-2</v>
      </c>
      <c r="E58" s="96">
        <v>2.5999999999999999E-3</v>
      </c>
      <c r="F58" s="96">
        <v>-8.6E-3</v>
      </c>
      <c r="G58" s="96">
        <v>7.7132000000000006E-2</v>
      </c>
      <c r="H58" s="96">
        <v>1.4500000000000001E-2</v>
      </c>
      <c r="J58" s="98"/>
      <c r="K58" s="98"/>
      <c r="L58" s="96"/>
    </row>
    <row r="59" spans="1:12" x14ac:dyDescent="0.25">
      <c r="A59" s="98">
        <v>39933</v>
      </c>
      <c r="B59" s="96">
        <v>-9.9999997470000005E-5</v>
      </c>
      <c r="C59" s="96">
        <v>6.1199999999999997E-2</v>
      </c>
      <c r="D59" s="96">
        <v>7.2599999999999998E-2</v>
      </c>
      <c r="E59" s="96">
        <v>-2.0799999999999999E-2</v>
      </c>
      <c r="F59" s="96">
        <v>2.6499999999999999E-2</v>
      </c>
      <c r="G59" s="96">
        <v>8.1083000000000002E-2</v>
      </c>
      <c r="H59" s="96">
        <v>5.7000000000000002E-3</v>
      </c>
      <c r="J59" s="98"/>
      <c r="K59" s="98"/>
      <c r="L59" s="96"/>
    </row>
    <row r="60" spans="1:12" x14ac:dyDescent="0.25">
      <c r="A60" s="98">
        <v>39903</v>
      </c>
      <c r="B60" s="96">
        <v>1.470000017434E-2</v>
      </c>
      <c r="C60" s="96">
        <v>7.7299999999999994E-2</v>
      </c>
      <c r="D60" s="96">
        <v>9.0300000000000005E-2</v>
      </c>
      <c r="E60" s="96">
        <v>-1.4E-2</v>
      </c>
      <c r="F60" s="96">
        <v>4.5100000000000001E-2</v>
      </c>
      <c r="G60" s="96">
        <v>2.8142E-2</v>
      </c>
      <c r="H60" s="96">
        <v>3.8E-3</v>
      </c>
      <c r="J60" s="98"/>
      <c r="K60" s="98"/>
      <c r="L60" s="96"/>
    </row>
    <row r="61" spans="1:12" x14ac:dyDescent="0.25">
      <c r="A61" s="98">
        <v>39872</v>
      </c>
      <c r="B61" s="96">
        <v>-2.0000000949899998E-3</v>
      </c>
      <c r="C61" s="96">
        <v>-2.2599999999999999E-2</v>
      </c>
      <c r="D61" s="96">
        <v>-8.48E-2</v>
      </c>
      <c r="E61" s="96">
        <v>5.3E-3</v>
      </c>
      <c r="F61" s="96">
        <v>-7.5700000000000003E-2</v>
      </c>
      <c r="G61" s="96">
        <v>-0.114537</v>
      </c>
      <c r="H61" s="96">
        <v>-1.7100000000000001E-2</v>
      </c>
      <c r="J61" s="98"/>
      <c r="K61" s="98"/>
      <c r="L61" s="96"/>
    </row>
    <row r="62" spans="1:12" x14ac:dyDescent="0.25">
      <c r="A62" s="98">
        <v>39844</v>
      </c>
      <c r="B62" s="96">
        <v>4.4599998742339997E-2</v>
      </c>
      <c r="C62" s="96">
        <v>-2.0299999999999999E-2</v>
      </c>
      <c r="D62" s="96">
        <v>-5.6800000000000003E-2</v>
      </c>
      <c r="E62" s="96">
        <v>-4.5100000000000001E-2</v>
      </c>
      <c r="F62" s="96">
        <v>-4.8999999999999998E-3</v>
      </c>
      <c r="G62" s="96">
        <v>3.1097E-2</v>
      </c>
      <c r="H62" s="96">
        <v>2.8000000000000001E-2</v>
      </c>
      <c r="J62" s="98"/>
      <c r="K62" s="98"/>
      <c r="L62" s="96"/>
    </row>
    <row r="63" spans="1:12" x14ac:dyDescent="0.25">
      <c r="A63" s="98">
        <v>39813</v>
      </c>
      <c r="B63" s="96">
        <v>-1.7200000584130001E-2</v>
      </c>
      <c r="C63" s="96">
        <v>-2.5000000000000001E-3</v>
      </c>
      <c r="D63" s="96">
        <v>5.8599999999999999E-2</v>
      </c>
      <c r="E63" s="96">
        <v>-2.06E-2</v>
      </c>
      <c r="F63" s="96">
        <v>5.0200000000000002E-2</v>
      </c>
      <c r="G63" s="96">
        <v>-1.1390000000000001E-2</v>
      </c>
      <c r="H63" s="96">
        <v>6.7000000000000002E-3</v>
      </c>
      <c r="J63" s="98"/>
      <c r="K63" s="98"/>
      <c r="L63" s="96"/>
    </row>
    <row r="64" spans="1:12" x14ac:dyDescent="0.25">
      <c r="A64" s="98">
        <v>39782</v>
      </c>
      <c r="B64" s="96">
        <v>-2.3900000378490001E-2</v>
      </c>
      <c r="C64" s="96">
        <v>-5.4699999999999999E-2</v>
      </c>
      <c r="D64" s="96">
        <v>-0.11459999999999999</v>
      </c>
      <c r="E64" s="96">
        <v>-9.6699999999999994E-2</v>
      </c>
      <c r="F64" s="96">
        <v>-7.9399999999999998E-2</v>
      </c>
      <c r="G64" s="96">
        <v>-7.7340999999999993E-2</v>
      </c>
      <c r="H64" s="96">
        <v>-6.08E-2</v>
      </c>
      <c r="J64" s="98"/>
      <c r="K64" s="98"/>
      <c r="L64" s="96"/>
    </row>
    <row r="65" spans="1:12" x14ac:dyDescent="0.25">
      <c r="A65" s="98">
        <v>39752</v>
      </c>
      <c r="B65" s="96">
        <v>-6.639999896288E-2</v>
      </c>
      <c r="C65" s="96">
        <v>-9.4100000000000003E-2</v>
      </c>
      <c r="D65" s="96">
        <v>-0.2301</v>
      </c>
      <c r="E65" s="96">
        <v>-0.13389999999999999</v>
      </c>
      <c r="F65" s="96">
        <v>-8.5199999999999998E-2</v>
      </c>
      <c r="G65" s="96">
        <v>-0.155111</v>
      </c>
      <c r="H65" s="96">
        <v>-0.1023</v>
      </c>
      <c r="J65" s="98"/>
      <c r="K65" s="98"/>
      <c r="L65" s="96"/>
    </row>
    <row r="66" spans="1:12" x14ac:dyDescent="0.25">
      <c r="A66" s="98">
        <v>39721</v>
      </c>
      <c r="B66" s="96">
        <v>-9.2200003564360006E-2</v>
      </c>
      <c r="C66" s="96">
        <v>1.1999999999999999E-3</v>
      </c>
      <c r="D66" s="96">
        <v>-0.14580000000000001</v>
      </c>
      <c r="E66" s="96">
        <v>-0.14879999999999999</v>
      </c>
      <c r="F66" s="96">
        <v>-3.2300000000000002E-2</v>
      </c>
      <c r="G66" s="96">
        <v>-9.5092999999999997E-2</v>
      </c>
      <c r="H66" s="96">
        <v>-6.4799999999999996E-2</v>
      </c>
      <c r="J66" s="98"/>
      <c r="K66" s="98"/>
      <c r="L66" s="96"/>
    </row>
    <row r="67" spans="1:12" x14ac:dyDescent="0.25">
      <c r="A67" s="98">
        <v>39691</v>
      </c>
      <c r="B67" s="96">
        <v>1.9999999495000001E-4</v>
      </c>
      <c r="C67" s="96">
        <v>6.7199999999999996E-2</v>
      </c>
      <c r="D67" s="96">
        <v>3.5900000000000001E-2</v>
      </c>
      <c r="E67" s="96">
        <v>-2.5999999999999999E-2</v>
      </c>
      <c r="F67" s="96">
        <v>6.4500000000000002E-2</v>
      </c>
      <c r="G67" s="96">
        <v>4.1362000000000003E-2</v>
      </c>
      <c r="H67" s="96">
        <v>1.24E-2</v>
      </c>
      <c r="J67" s="98"/>
      <c r="K67" s="98"/>
      <c r="L67" s="96"/>
    </row>
    <row r="68" spans="1:12" x14ac:dyDescent="0.25">
      <c r="A68" s="98">
        <v>39660</v>
      </c>
      <c r="B68" s="96">
        <v>-9.5499999821189993E-2</v>
      </c>
      <c r="C68" s="96">
        <v>-5.9799999999999999E-2</v>
      </c>
      <c r="D68" s="96">
        <v>6.1499999999999999E-2</v>
      </c>
      <c r="E68" s="96">
        <v>1.8100000000000002E-2</v>
      </c>
      <c r="F68" s="96">
        <v>-2.18E-2</v>
      </c>
      <c r="G68" s="96">
        <v>4.7642999999999998E-2</v>
      </c>
      <c r="H68" s="96">
        <v>3.7000000000000002E-3</v>
      </c>
      <c r="J68" s="98"/>
      <c r="K68" s="98"/>
      <c r="L68" s="96"/>
    </row>
    <row r="69" spans="1:12" x14ac:dyDescent="0.25">
      <c r="A69" s="98">
        <v>39629</v>
      </c>
      <c r="B69" s="96">
        <v>-3.1000000890299998E-3</v>
      </c>
      <c r="C69" s="96">
        <v>-3.4500000000000003E-2</v>
      </c>
      <c r="D69" s="96">
        <v>-9.2399999999999996E-2</v>
      </c>
      <c r="E69" s="96">
        <v>-0.12959999999999999</v>
      </c>
      <c r="F69" s="96">
        <v>-9.69E-2</v>
      </c>
      <c r="G69" s="96">
        <v>-6.386E-2</v>
      </c>
      <c r="H69" s="96">
        <v>-4.3999999999999997E-2</v>
      </c>
      <c r="J69" s="98"/>
      <c r="K69" s="98"/>
      <c r="L69" s="96"/>
    </row>
    <row r="70" spans="1:12" x14ac:dyDescent="0.25">
      <c r="A70" s="98">
        <v>39599</v>
      </c>
      <c r="B70" s="96">
        <v>6.9399997591970006E-2</v>
      </c>
      <c r="C70" s="96">
        <v>2E-3</v>
      </c>
      <c r="D70" s="96">
        <v>2.58E-2</v>
      </c>
      <c r="E70" s="96">
        <v>3.3000000000000002E-2</v>
      </c>
      <c r="F70" s="96">
        <v>3.3500000000000002E-2</v>
      </c>
      <c r="G70" s="96">
        <v>1.9651999999999999E-2</v>
      </c>
      <c r="H70" s="96">
        <v>9.5999999999999992E-3</v>
      </c>
      <c r="J70" s="98"/>
      <c r="K70" s="98"/>
      <c r="L70" s="96"/>
    </row>
    <row r="71" spans="1:12" x14ac:dyDescent="0.25">
      <c r="A71" s="98">
        <v>39568</v>
      </c>
      <c r="B71" s="96">
        <v>4.340000078082E-2</v>
      </c>
      <c r="C71" s="96">
        <v>2.6800000000000001E-2</v>
      </c>
      <c r="D71" s="96">
        <v>5.0099999999999999E-2</v>
      </c>
      <c r="E71" s="96">
        <v>8.3699999999999997E-2</v>
      </c>
      <c r="F71" s="96">
        <v>6.1999999999999998E-3</v>
      </c>
      <c r="G71" s="96">
        <v>5.8174999999999998E-2</v>
      </c>
      <c r="H71" s="96">
        <v>2.76E-2</v>
      </c>
      <c r="J71" s="98"/>
      <c r="K71" s="98"/>
      <c r="L71" s="96"/>
    </row>
    <row r="72" spans="1:12" x14ac:dyDescent="0.25">
      <c r="A72" s="98">
        <v>39538</v>
      </c>
      <c r="B72" s="96">
        <v>-5.1600001752379998E-2</v>
      </c>
      <c r="C72" s="96">
        <v>2.7099999999999999E-2</v>
      </c>
      <c r="D72" s="96">
        <v>1.0999999999999999E-2</v>
      </c>
      <c r="E72" s="96">
        <v>-1.0500000000000001E-2</v>
      </c>
      <c r="F72" s="96">
        <v>2.2499999999999999E-2</v>
      </c>
      <c r="G72" s="96">
        <v>9.1210000000000006E-3</v>
      </c>
      <c r="H72" s="96">
        <v>-2.8E-3</v>
      </c>
      <c r="J72" s="98"/>
      <c r="K72" s="98"/>
      <c r="L72" s="96"/>
    </row>
    <row r="73" spans="1:12" x14ac:dyDescent="0.25">
      <c r="A73" s="98">
        <v>39507</v>
      </c>
      <c r="B73" s="96">
        <v>2.8500000014899999E-2</v>
      </c>
      <c r="C73" s="96">
        <v>-6.1899999999999997E-2</v>
      </c>
      <c r="D73" s="96">
        <v>-0.10290000000000001</v>
      </c>
      <c r="E73" s="96">
        <v>-2.7E-2</v>
      </c>
      <c r="F73" s="96">
        <v>1.7399999999999999E-2</v>
      </c>
      <c r="G73" s="96">
        <v>-1.2426E-2</v>
      </c>
      <c r="H73" s="96">
        <v>4.07E-2</v>
      </c>
      <c r="J73" s="98"/>
      <c r="K73" s="98"/>
      <c r="L73" s="96"/>
    </row>
    <row r="74" spans="1:12" x14ac:dyDescent="0.25">
      <c r="A74" s="98">
        <v>39478</v>
      </c>
      <c r="B74" s="96">
        <v>-4.2599998414520002E-2</v>
      </c>
      <c r="C74" s="96">
        <v>5.9799999999999999E-2</v>
      </c>
      <c r="D74" s="96">
        <v>-2.3599999999999999E-2</v>
      </c>
      <c r="E74" s="96">
        <v>-6.2399999999999997E-2</v>
      </c>
      <c r="F74" s="96">
        <v>-6.93E-2</v>
      </c>
      <c r="G74" s="96">
        <v>-6.9034999999999999E-2</v>
      </c>
      <c r="H74" s="96">
        <v>-1.5900000000000001E-2</v>
      </c>
      <c r="J74" s="98"/>
      <c r="K74" s="98"/>
      <c r="L74" s="96"/>
    </row>
    <row r="75" spans="1:12" x14ac:dyDescent="0.25">
      <c r="A75" s="98">
        <v>39447</v>
      </c>
      <c r="B75" s="96">
        <v>1.539999991655E-2</v>
      </c>
      <c r="C75" s="96">
        <v>4.1000000000000003E-3</v>
      </c>
      <c r="D75" s="96">
        <v>-4.9299999999999997E-2</v>
      </c>
      <c r="E75" s="96">
        <v>2.7900000000000001E-2</v>
      </c>
      <c r="F75" s="96">
        <v>-1.03E-2</v>
      </c>
      <c r="G75" s="96">
        <v>-3.4315999999999999E-2</v>
      </c>
      <c r="H75" s="96">
        <v>-2.1399999999999999E-2</v>
      </c>
      <c r="J75" s="98"/>
      <c r="K75" s="98"/>
      <c r="L75" s="96"/>
    </row>
    <row r="76" spans="1:12" x14ac:dyDescent="0.25">
      <c r="A76" s="98">
        <v>39416</v>
      </c>
      <c r="B76" s="96">
        <v>-3.6299999803300002E-2</v>
      </c>
      <c r="C76" s="96">
        <v>-3.6799999999999999E-2</v>
      </c>
      <c r="D76" s="96">
        <v>-5.1900000000000002E-2</v>
      </c>
      <c r="E76" s="96">
        <v>3.6200000000000003E-2</v>
      </c>
      <c r="F76" s="96">
        <v>-1.9699999999999999E-2</v>
      </c>
      <c r="G76" s="96">
        <v>-6.9001000000000007E-2</v>
      </c>
      <c r="H76" s="96">
        <v>-4.3400000000000001E-2</v>
      </c>
      <c r="J76" s="98"/>
      <c r="K76" s="98"/>
      <c r="L76" s="96"/>
    </row>
    <row r="77" spans="1:12" x14ac:dyDescent="0.25">
      <c r="A77" s="98">
        <v>39386</v>
      </c>
      <c r="B77" s="96">
        <v>1.36000001803E-2</v>
      </c>
      <c r="C77" s="96">
        <v>0.1288</v>
      </c>
      <c r="D77" s="96">
        <v>-3.0200000000000001E-2</v>
      </c>
      <c r="E77" s="96">
        <v>8.1299999999999997E-2</v>
      </c>
      <c r="F77" s="96">
        <v>2.3900000000000001E-2</v>
      </c>
      <c r="G77" s="96">
        <v>-9.0670000000000004E-3</v>
      </c>
      <c r="H77" s="96">
        <v>1.9599999999999999E-2</v>
      </c>
      <c r="J77" s="98"/>
      <c r="K77" s="98"/>
      <c r="L77" s="96"/>
    </row>
    <row r="78" spans="1:12" x14ac:dyDescent="0.25">
      <c r="A78" s="98">
        <v>39355</v>
      </c>
      <c r="B78" s="96">
        <v>1.9999999552970001E-2</v>
      </c>
      <c r="C78" s="96">
        <v>-3.6400000000000002E-2</v>
      </c>
      <c r="D78" s="96">
        <v>1.1000000000000001E-3</v>
      </c>
      <c r="E78" s="96">
        <v>9.2399999999999996E-2</v>
      </c>
      <c r="F78" s="96">
        <v>7.6E-3</v>
      </c>
      <c r="G78" s="96">
        <v>7.7780000000000002E-3</v>
      </c>
      <c r="H78" s="96">
        <v>-9.4999999999999998E-3</v>
      </c>
      <c r="J78" s="98"/>
      <c r="K78" s="98"/>
      <c r="L78" s="96"/>
    </row>
    <row r="79" spans="1:12" x14ac:dyDescent="0.25">
      <c r="A79" s="98">
        <v>39325</v>
      </c>
      <c r="B79" s="96">
        <v>-2.0999999716880002E-2</v>
      </c>
      <c r="C79" s="96">
        <v>2.35E-2</v>
      </c>
      <c r="D79" s="96">
        <v>1.1000000000000001E-3</v>
      </c>
      <c r="E79" s="96">
        <v>-5.9700000000000003E-2</v>
      </c>
      <c r="F79" s="96">
        <v>-1.5299999999999999E-2</v>
      </c>
      <c r="G79" s="96">
        <v>8.2920000000000008E-3</v>
      </c>
      <c r="H79" s="96">
        <v>-5.8000000000000003E-2</v>
      </c>
      <c r="J79" s="98"/>
      <c r="K79" s="98"/>
      <c r="L79" s="96"/>
    </row>
    <row r="80" spans="1:12" x14ac:dyDescent="0.25">
      <c r="A80" s="98">
        <v>39294</v>
      </c>
      <c r="B80" s="96">
        <v>-4.360000044107E-2</v>
      </c>
      <c r="C80" s="96">
        <v>1.8700000000000001E-2</v>
      </c>
      <c r="D80" s="96">
        <v>-7.2400000000000006E-2</v>
      </c>
      <c r="E80" s="96">
        <v>9.7999999999999997E-3</v>
      </c>
      <c r="F80" s="96">
        <v>-5.3699999999999998E-2</v>
      </c>
      <c r="G80" s="96">
        <v>-2.921E-2</v>
      </c>
      <c r="H80" s="96">
        <v>-4.0800000000000003E-2</v>
      </c>
      <c r="J80" s="98"/>
      <c r="K80" s="98"/>
      <c r="L80" s="96"/>
    </row>
    <row r="81" spans="1:12" x14ac:dyDescent="0.25">
      <c r="A81" s="98">
        <v>39263</v>
      </c>
      <c r="B81" s="96">
        <v>-1.5900000929829999E-2</v>
      </c>
      <c r="C81" s="96">
        <v>-1.9E-3</v>
      </c>
      <c r="D81" s="96">
        <v>-1.9400000000000001E-2</v>
      </c>
      <c r="E81" s="96">
        <v>-2.3400000000000001E-2</v>
      </c>
      <c r="F81" s="96">
        <v>-6.9999999999999999E-4</v>
      </c>
      <c r="G81" s="96">
        <v>-1.5896E-2</v>
      </c>
      <c r="H81" s="96">
        <v>-1.6899999999999998E-2</v>
      </c>
      <c r="J81" s="98"/>
      <c r="K81" s="98"/>
      <c r="L81" s="96"/>
    </row>
    <row r="82" spans="1:12" x14ac:dyDescent="0.25">
      <c r="A82" s="98">
        <v>39233</v>
      </c>
      <c r="B82" s="96">
        <v>6.3699997961519997E-2</v>
      </c>
      <c r="C82" s="96">
        <v>5.1900000000000002E-2</v>
      </c>
      <c r="D82" s="96">
        <v>3.6299999999999999E-2</v>
      </c>
      <c r="E82" s="96">
        <v>4.3799999999999999E-2</v>
      </c>
      <c r="F82" s="96">
        <v>2.9899999999999999E-2</v>
      </c>
      <c r="G82" s="96">
        <v>5.8062999999999997E-2</v>
      </c>
      <c r="H82" s="96">
        <v>3.3599999999999998E-2</v>
      </c>
      <c r="J82" s="98"/>
      <c r="K82" s="98"/>
      <c r="L82" s="96"/>
    </row>
    <row r="83" spans="1:12" x14ac:dyDescent="0.25">
      <c r="A83" s="98">
        <v>39202</v>
      </c>
      <c r="B83" s="96">
        <v>1.3199999928469999E-2</v>
      </c>
      <c r="C83" s="96">
        <v>1.8E-3</v>
      </c>
      <c r="D83" s="96">
        <v>0.05</v>
      </c>
      <c r="E83" s="96">
        <v>4.9863999999999999E-2</v>
      </c>
      <c r="F83" s="96">
        <v>2.6800000000000001E-2</v>
      </c>
      <c r="G83" s="96">
        <v>3.1445000000000001E-2</v>
      </c>
      <c r="H83" s="96">
        <v>-1.0999999999999999E-2</v>
      </c>
      <c r="J83" s="98"/>
      <c r="K83" s="98"/>
      <c r="L83" s="96"/>
    </row>
    <row r="84" spans="1:12" x14ac:dyDescent="0.25">
      <c r="A84" s="98">
        <v>39172</v>
      </c>
      <c r="B84" s="96">
        <v>2.4100000038740001E-2</v>
      </c>
      <c r="C84" s="96">
        <v>2.0799999999999999E-2</v>
      </c>
      <c r="D84" s="96">
        <v>-2.3E-3</v>
      </c>
      <c r="E84" s="96">
        <v>6.7799999999999999E-2</v>
      </c>
      <c r="F84" s="96">
        <v>4.0300000000000002E-2</v>
      </c>
      <c r="G84" s="96">
        <v>2.9412000000000001E-2</v>
      </c>
      <c r="H84" s="96">
        <v>1.2E-2</v>
      </c>
      <c r="J84" s="98"/>
      <c r="K84" s="98"/>
      <c r="L84" s="96"/>
    </row>
    <row r="85" spans="1:12" x14ac:dyDescent="0.25">
      <c r="A85" s="98">
        <v>39141</v>
      </c>
      <c r="B85" s="96">
        <v>1.5799999237059999E-2</v>
      </c>
      <c r="C85" s="96">
        <v>3.0300000000000001E-2</v>
      </c>
      <c r="D85" s="96">
        <v>1.7600000000000001E-2</v>
      </c>
      <c r="E85" s="96">
        <v>-1.2500000000000001E-2</v>
      </c>
      <c r="F85" s="96">
        <v>-4.4999999999999997E-3</v>
      </c>
      <c r="G85" s="96">
        <v>3.088E-3</v>
      </c>
      <c r="H85" s="96">
        <v>0.02</v>
      </c>
      <c r="J85" s="98"/>
      <c r="K85" s="98"/>
      <c r="L85" s="96"/>
    </row>
    <row r="86" spans="1:12" x14ac:dyDescent="0.25">
      <c r="A86" s="98">
        <v>39113</v>
      </c>
      <c r="B86" s="96">
        <v>2.940000034869E-2</v>
      </c>
      <c r="C86" s="96">
        <v>5.7000000000000002E-3</v>
      </c>
      <c r="D86" s="96">
        <v>2.7E-2</v>
      </c>
      <c r="E86" s="96">
        <v>2.0500000000000001E-2</v>
      </c>
      <c r="F86" s="96">
        <v>3.1699999999999999E-2</v>
      </c>
      <c r="G86" s="96">
        <v>4.0460000000000001E-3</v>
      </c>
      <c r="H86" s="96">
        <v>1.01E-2</v>
      </c>
      <c r="J86" s="98"/>
      <c r="K86" s="98"/>
      <c r="L86" s="96"/>
    </row>
    <row r="87" spans="1:12" x14ac:dyDescent="0.25">
      <c r="A87" s="98">
        <v>39082</v>
      </c>
      <c r="B87" s="96">
        <v>1.8400000408289999E-2</v>
      </c>
      <c r="C87" s="96">
        <v>8.2000000000000007E-3</v>
      </c>
      <c r="D87" s="96">
        <v>3.0099999999999998E-2</v>
      </c>
      <c r="E87" s="96">
        <v>5.6300000000000003E-2</v>
      </c>
      <c r="F87" s="96">
        <v>-6.7000000000000002E-3</v>
      </c>
      <c r="G87" s="96">
        <v>1.7003999999999998E-2</v>
      </c>
      <c r="H87" s="96">
        <v>1.41E-2</v>
      </c>
      <c r="J87" s="98"/>
      <c r="K87" s="98"/>
      <c r="L87" s="96"/>
    </row>
    <row r="88" spans="1:12" x14ac:dyDescent="0.25">
      <c r="A88" s="98">
        <v>39051</v>
      </c>
      <c r="B88" s="96">
        <v>2.5900000706319998E-2</v>
      </c>
      <c r="C88" s="96">
        <v>2.0899999999999998E-2</v>
      </c>
      <c r="D88" s="96">
        <v>2.4299999999999999E-2</v>
      </c>
      <c r="E88" s="96">
        <v>3.04E-2</v>
      </c>
      <c r="F88" s="96">
        <v>8.0000000000000002E-3</v>
      </c>
      <c r="G88" s="96">
        <v>1.5151E-2</v>
      </c>
      <c r="H88" s="96">
        <v>3.15E-2</v>
      </c>
      <c r="J88" s="98"/>
      <c r="K88" s="98"/>
      <c r="L88" s="96"/>
    </row>
    <row r="89" spans="1:12" x14ac:dyDescent="0.25">
      <c r="A89" s="98">
        <v>39021</v>
      </c>
      <c r="B89" s="96">
        <v>2.9899999499319999E-2</v>
      </c>
      <c r="C89" s="96">
        <v>4.24E-2</v>
      </c>
      <c r="D89" s="96">
        <v>3.04E-2</v>
      </c>
      <c r="E89" s="96">
        <v>4.0099999999999997E-2</v>
      </c>
      <c r="F89" s="96">
        <v>1.8100000000000002E-2</v>
      </c>
      <c r="G89" s="96">
        <v>2.3945999999999999E-2</v>
      </c>
      <c r="H89" s="96">
        <v>5.3499999999999999E-2</v>
      </c>
      <c r="J89" s="98"/>
      <c r="K89" s="98"/>
      <c r="L89" s="96"/>
    </row>
    <row r="90" spans="1:12" x14ac:dyDescent="0.25">
      <c r="A90" s="98">
        <v>38990</v>
      </c>
      <c r="B90" s="96">
        <v>-2.70000007004E-3</v>
      </c>
      <c r="C90" s="96">
        <v>3.6799999999999999E-2</v>
      </c>
      <c r="D90" s="96">
        <v>2.3900000000000001E-2</v>
      </c>
      <c r="E90" s="96">
        <v>2.9999999999999997E-4</v>
      </c>
      <c r="F90" s="96">
        <v>1.8599999999999998E-2</v>
      </c>
      <c r="G90" s="96">
        <v>5.4359999999999999E-3</v>
      </c>
      <c r="H90" s="96">
        <v>1.5900000000000001E-2</v>
      </c>
      <c r="J90" s="98"/>
      <c r="K90" s="98"/>
      <c r="L90" s="96"/>
    </row>
    <row r="91" spans="1:12" x14ac:dyDescent="0.25">
      <c r="A91" s="98">
        <v>38960</v>
      </c>
      <c r="B91" s="96">
        <v>3.1199999153609999E-2</v>
      </c>
      <c r="C91" s="96">
        <v>2.5399999999999999E-2</v>
      </c>
      <c r="D91" s="96">
        <v>2.3900000000000001E-2</v>
      </c>
      <c r="E91" s="96">
        <v>3.7100000000000001E-2</v>
      </c>
      <c r="F91" s="96">
        <v>2.0299999999999999E-2</v>
      </c>
      <c r="G91" s="96">
        <v>3.6294E-2</v>
      </c>
      <c r="H91" s="96">
        <v>2.5600000000000001E-2</v>
      </c>
      <c r="J91" s="98"/>
      <c r="K91" s="98"/>
      <c r="L91" s="96"/>
    </row>
    <row r="92" spans="1:12" x14ac:dyDescent="0.25">
      <c r="A92" s="98">
        <v>38929</v>
      </c>
      <c r="B92" s="96">
        <v>-7.6000001281500001E-3</v>
      </c>
      <c r="C92" s="96">
        <v>2.2200000000000001E-2</v>
      </c>
      <c r="D92" s="96">
        <v>1.54E-2</v>
      </c>
      <c r="E92" s="96">
        <v>3.7499999999999999E-2</v>
      </c>
      <c r="F92" s="96">
        <v>-3.8E-3</v>
      </c>
      <c r="G92" s="96">
        <v>-1.1310000000000001E-3</v>
      </c>
      <c r="H92" s="96">
        <v>4.7999999999999996E-3</v>
      </c>
      <c r="J92" s="98"/>
      <c r="K92" s="98"/>
      <c r="L92" s="96"/>
    </row>
    <row r="93" spans="1:12" x14ac:dyDescent="0.25">
      <c r="A93" s="98">
        <v>38898</v>
      </c>
      <c r="B93" s="96">
        <v>1.279999967664E-2</v>
      </c>
      <c r="C93" s="96">
        <v>-7.1000000000000004E-3</v>
      </c>
      <c r="D93" s="96">
        <v>-2.24E-2</v>
      </c>
      <c r="E93" s="96">
        <v>3.3799999999999997E-2</v>
      </c>
      <c r="F93" s="96">
        <v>-2.8E-3</v>
      </c>
      <c r="G93" s="96">
        <v>-1.0425E-2</v>
      </c>
      <c r="H93" s="96">
        <v>-2.8999999999999998E-3</v>
      </c>
      <c r="J93" s="98"/>
      <c r="K93" s="98"/>
      <c r="L93" s="96"/>
    </row>
    <row r="94" spans="1:12" x14ac:dyDescent="0.25">
      <c r="A94" s="98">
        <v>38868</v>
      </c>
      <c r="B94" s="96">
        <v>-8.1000002101100001E-3</v>
      </c>
      <c r="C94" s="96">
        <v>-1.9300000000000001E-2</v>
      </c>
      <c r="D94" s="96">
        <v>-4.7100000000000003E-2</v>
      </c>
      <c r="E94" s="96">
        <v>-9.1800000000000007E-2</v>
      </c>
      <c r="F94" s="96">
        <v>5.7999999999999996E-3</v>
      </c>
      <c r="G94" s="96">
        <v>-1.8533999999999998E-2</v>
      </c>
      <c r="H94" s="96">
        <v>-1.67E-2</v>
      </c>
      <c r="J94" s="98"/>
      <c r="K94" s="98"/>
      <c r="L94" s="96"/>
    </row>
    <row r="95" spans="1:12" x14ac:dyDescent="0.25">
      <c r="A95" s="98">
        <v>38837</v>
      </c>
      <c r="B95" s="96">
        <v>1.8500000238420002E-2</v>
      </c>
      <c r="C95" s="96">
        <v>1.3100000000000001E-2</v>
      </c>
      <c r="D95" s="96">
        <v>1.14E-2</v>
      </c>
      <c r="E95" s="96">
        <v>5.91E-2</v>
      </c>
      <c r="F95" s="96">
        <v>2.1399999999999999E-2</v>
      </c>
      <c r="G95" s="96">
        <v>3.9725000000000003E-2</v>
      </c>
      <c r="H95" s="96">
        <v>8.2000000000000007E-3</v>
      </c>
      <c r="J95" s="98"/>
      <c r="K95" s="98"/>
      <c r="L95" s="96"/>
    </row>
    <row r="96" spans="1:12" x14ac:dyDescent="0.25">
      <c r="A96" s="98">
        <v>38807</v>
      </c>
      <c r="B96" s="96">
        <v>1.159999985248E-2</v>
      </c>
      <c r="C96" s="96">
        <v>1.9800000000000002E-2</v>
      </c>
      <c r="D96" s="96">
        <v>9.7999999999999997E-3</v>
      </c>
      <c r="E96" s="96">
        <v>3.7199999999999997E-2</v>
      </c>
      <c r="F96" s="96">
        <v>1.1900000000000001E-2</v>
      </c>
      <c r="G96" s="96">
        <v>2.4235E-2</v>
      </c>
      <c r="H96" s="96">
        <v>-4.0000000000000001E-3</v>
      </c>
      <c r="J96" s="98"/>
      <c r="K96" s="98"/>
      <c r="L96" s="96"/>
    </row>
    <row r="97" spans="1:12" x14ac:dyDescent="0.25">
      <c r="A97" s="98">
        <v>38776</v>
      </c>
      <c r="B97" s="96">
        <v>-1.410000026226E-2</v>
      </c>
      <c r="C97" s="96">
        <v>1.06E-2</v>
      </c>
      <c r="D97" s="96">
        <v>3.8999999999999998E-3</v>
      </c>
      <c r="E97" s="96">
        <v>3.9699999999999999E-2</v>
      </c>
      <c r="F97" s="96">
        <v>7.1999999999999998E-3</v>
      </c>
      <c r="G97" s="96">
        <v>3.7260000000000001E-3</v>
      </c>
      <c r="H97" s="96">
        <v>2.35E-2</v>
      </c>
      <c r="J97" s="98"/>
      <c r="K97" s="98"/>
      <c r="L97" s="96"/>
    </row>
    <row r="98" spans="1:12" x14ac:dyDescent="0.25">
      <c r="A98" s="98">
        <v>38748</v>
      </c>
      <c r="B98" s="96">
        <v>3.8300000131130003E-2</v>
      </c>
      <c r="C98" s="96">
        <v>3.3700000000000001E-2</v>
      </c>
      <c r="D98" s="96">
        <v>4.0000000000000002E-4</v>
      </c>
      <c r="E98" s="96">
        <v>6.3799999999999996E-2</v>
      </c>
      <c r="F98" s="96">
        <v>3.7199999999999997E-2</v>
      </c>
      <c r="G98" s="96">
        <v>3.5880000000000002E-2</v>
      </c>
      <c r="H98" s="96">
        <v>1.9400000000000001E-2</v>
      </c>
      <c r="J98" s="98"/>
      <c r="K98" s="98"/>
      <c r="L98" s="96"/>
    </row>
    <row r="99" spans="1:12" x14ac:dyDescent="0.25">
      <c r="A99" s="98">
        <v>38717</v>
      </c>
      <c r="B99" s="96">
        <v>1.1900000274180001E-2</v>
      </c>
      <c r="C99" s="96">
        <v>4.0899999999999999E-2</v>
      </c>
      <c r="D99" s="96">
        <v>-1.6199999999999999E-2</v>
      </c>
      <c r="E99" s="96">
        <v>7.9200000000000007E-2</v>
      </c>
      <c r="F99" s="96">
        <v>1.06E-2</v>
      </c>
      <c r="G99" s="96">
        <v>3.6129999999999999E-3</v>
      </c>
      <c r="H99" s="96">
        <v>7.3000000000000001E-3</v>
      </c>
      <c r="J99" s="98"/>
      <c r="K99" s="98"/>
      <c r="L99" s="96"/>
    </row>
    <row r="100" spans="1:12" x14ac:dyDescent="0.25">
      <c r="A100" s="98">
        <v>38686</v>
      </c>
      <c r="B100" s="96">
        <v>1.32999997586E-2</v>
      </c>
      <c r="C100" s="96">
        <v>5.6099999999999997E-2</v>
      </c>
      <c r="D100" s="96">
        <v>4.9599999999999998E-2</v>
      </c>
      <c r="E100" s="96">
        <v>5.0599999999999999E-2</v>
      </c>
      <c r="F100" s="96">
        <v>1.06E-2</v>
      </c>
      <c r="G100" s="96">
        <v>4.6977999999999999E-2</v>
      </c>
      <c r="H100" s="96">
        <v>4.9799999999999997E-2</v>
      </c>
      <c r="J100" s="98"/>
      <c r="K100" s="98"/>
      <c r="L100" s="96"/>
    </row>
    <row r="101" spans="1:12" x14ac:dyDescent="0.25">
      <c r="A101" s="98">
        <v>38656</v>
      </c>
      <c r="B101" s="96">
        <v>-5.5399999022480002E-2</v>
      </c>
      <c r="C101" s="96">
        <v>-2.29E-2</v>
      </c>
      <c r="D101" s="96">
        <v>-2.12E-2</v>
      </c>
      <c r="E101" s="96">
        <v>-3.6799999999999999E-2</v>
      </c>
      <c r="G101" s="96">
        <v>8.4700000000000001E-3</v>
      </c>
      <c r="H101" s="96">
        <v>-1.47E-2</v>
      </c>
      <c r="J101" s="98"/>
      <c r="K101" s="98"/>
      <c r="L101" s="96"/>
    </row>
    <row r="102" spans="1:12" x14ac:dyDescent="0.25">
      <c r="A102" s="98">
        <v>38625</v>
      </c>
      <c r="B102" s="96">
        <v>1.810000091791E-2</v>
      </c>
      <c r="C102" s="96">
        <v>-2.18E-2</v>
      </c>
      <c r="D102" s="96">
        <v>1.9599999999999999E-2</v>
      </c>
      <c r="E102" s="96">
        <v>7.1099999999999997E-2</v>
      </c>
      <c r="G102" s="96">
        <v>1.7104000000000001E-2</v>
      </c>
      <c r="H102" s="96">
        <v>-1.89E-2</v>
      </c>
      <c r="J102" s="98"/>
      <c r="K102" s="98"/>
      <c r="L102" s="96"/>
    </row>
    <row r="103" spans="1:12" x14ac:dyDescent="0.25">
      <c r="A103" s="98">
        <v>38595</v>
      </c>
      <c r="B103" s="96">
        <v>2.2299999371169998E-2</v>
      </c>
      <c r="C103" s="96">
        <v>3.7000000000000002E-3</v>
      </c>
      <c r="D103" s="96">
        <v>-1.23E-2</v>
      </c>
      <c r="E103" s="96">
        <v>2.0299999999999999E-2</v>
      </c>
      <c r="G103" s="96">
        <v>6.5859999999999998E-3</v>
      </c>
      <c r="H103" s="96">
        <v>2.4799999999999999E-2</v>
      </c>
      <c r="J103" s="98"/>
      <c r="K103" s="98"/>
      <c r="L103" s="96"/>
    </row>
    <row r="104" spans="1:12" x14ac:dyDescent="0.25">
      <c r="A104" s="98">
        <v>38564</v>
      </c>
      <c r="B104" s="96">
        <v>3.5700000822539997E-2</v>
      </c>
      <c r="C104" s="96">
        <v>6.8500000000000005E-2</v>
      </c>
      <c r="D104" s="96">
        <v>5.0999999999999997E-2</v>
      </c>
      <c r="E104" s="96">
        <v>4.4699999999999997E-2</v>
      </c>
      <c r="G104" s="96">
        <v>2.7609000000000002E-2</v>
      </c>
      <c r="H104" s="96">
        <v>1.12E-2</v>
      </c>
      <c r="J104" s="98"/>
      <c r="K104" s="98"/>
      <c r="L104" s="96"/>
    </row>
    <row r="105" spans="1:12" x14ac:dyDescent="0.25">
      <c r="A105" s="98">
        <v>38533</v>
      </c>
      <c r="B105" s="96">
        <v>2.4700000882149999E-2</v>
      </c>
      <c r="C105" s="96">
        <v>2.52E-2</v>
      </c>
      <c r="D105" s="96">
        <v>1.72E-2</v>
      </c>
      <c r="E105" s="96">
        <v>6.1499999999999999E-2</v>
      </c>
      <c r="G105" s="96">
        <v>3.4646999999999997E-2</v>
      </c>
      <c r="H105" s="96">
        <v>2.29E-2</v>
      </c>
      <c r="J105" s="98"/>
      <c r="K105" s="98"/>
      <c r="L105" s="96"/>
    </row>
    <row r="106" spans="1:12" x14ac:dyDescent="0.25">
      <c r="A106" s="98">
        <v>38503</v>
      </c>
      <c r="B106" s="96">
        <v>2.290000021458E-2</v>
      </c>
      <c r="C106" s="96">
        <v>1.1999999999999999E-3</v>
      </c>
      <c r="D106" s="96">
        <v>4.5499999999999999E-2</v>
      </c>
      <c r="E106" s="96">
        <v>3.4599999999999999E-2</v>
      </c>
      <c r="G106" s="96">
        <v>7.7002000000000001E-2</v>
      </c>
      <c r="H106" s="96">
        <v>1.6999999999999999E-3</v>
      </c>
      <c r="J106" s="98"/>
      <c r="K106" s="98"/>
      <c r="L106" s="96"/>
    </row>
    <row r="107" spans="1:12" x14ac:dyDescent="0.25">
      <c r="A107" s="98">
        <v>38472</v>
      </c>
      <c r="B107" s="96">
        <v>-2.1299999207260001E-2</v>
      </c>
      <c r="C107" s="96">
        <v>2.8000000000000001E-2</v>
      </c>
      <c r="D107" s="96">
        <v>-2.4799999999999999E-2</v>
      </c>
      <c r="E107" s="96">
        <v>-2.0000000000000001E-4</v>
      </c>
      <c r="G107" s="96">
        <v>-2.4013E-2</v>
      </c>
      <c r="H107" s="96">
        <v>-1.0999999999999999E-2</v>
      </c>
      <c r="J107" s="98"/>
      <c r="K107" s="98"/>
      <c r="L107" s="96"/>
    </row>
    <row r="108" spans="1:12" x14ac:dyDescent="0.25">
      <c r="A108" s="98">
        <v>38442</v>
      </c>
      <c r="B108" s="96">
        <v>9.3000000342699993E-3</v>
      </c>
      <c r="C108" s="96">
        <v>0.14380000000000001</v>
      </c>
      <c r="D108" s="96">
        <v>-5.7999999999999996E-3</v>
      </c>
      <c r="E108" s="96">
        <v>-1.0699999999999999E-2</v>
      </c>
      <c r="G108" s="96">
        <v>-2.1878999999999999E-2</v>
      </c>
      <c r="H108" s="96">
        <v>8.3000000000000001E-3</v>
      </c>
      <c r="J108" s="98"/>
      <c r="K108" s="98"/>
      <c r="L108" s="96"/>
    </row>
    <row r="109" spans="1:12" x14ac:dyDescent="0.25">
      <c r="A109" s="98">
        <v>38411</v>
      </c>
      <c r="B109" s="96">
        <v>3.3500000834470002E-2</v>
      </c>
      <c r="C109" s="96">
        <v>1.17E-2</v>
      </c>
      <c r="D109" s="96">
        <v>3.8699999999999998E-2</v>
      </c>
      <c r="E109" s="96">
        <v>3.7999999999999999E-2</v>
      </c>
      <c r="G109" s="96">
        <v>3.1343000000000003E-2</v>
      </c>
      <c r="H109" s="96">
        <v>-2.9999999999999997E-4</v>
      </c>
      <c r="J109" s="98"/>
      <c r="K109" s="98"/>
      <c r="L109" s="96"/>
    </row>
    <row r="110" spans="1:12" x14ac:dyDescent="0.25">
      <c r="A110" s="98">
        <v>38383</v>
      </c>
      <c r="B110" s="96">
        <v>-3.7000000011200001E-3</v>
      </c>
      <c r="C110" s="96">
        <v>1.72E-2</v>
      </c>
      <c r="D110" s="96">
        <v>-4.2200000000000001E-2</v>
      </c>
      <c r="E110" s="96">
        <v>6.4500000000000002E-2</v>
      </c>
      <c r="G110" s="96">
        <v>-4.6011000000000003E-2</v>
      </c>
      <c r="H110" s="96">
        <v>2.0000000000000001E-4</v>
      </c>
      <c r="J110" s="98"/>
      <c r="K110" s="98"/>
      <c r="L110" s="96"/>
    </row>
    <row r="111" spans="1:12" x14ac:dyDescent="0.25">
      <c r="A111" s="98">
        <v>38352</v>
      </c>
      <c r="B111" s="96">
        <v>5.0599999725820001E-2</v>
      </c>
      <c r="C111" s="96">
        <v>-1.95E-2</v>
      </c>
      <c r="D111" s="96">
        <v>7.4499999999999997E-2</v>
      </c>
      <c r="E111" s="96">
        <v>6.9400000000000003E-2</v>
      </c>
      <c r="G111" s="96">
        <v>6.0400000000000002E-2</v>
      </c>
      <c r="H111" s="96">
        <v>2.0000000000000001E-4</v>
      </c>
      <c r="J111" s="98"/>
      <c r="K111" s="98"/>
      <c r="L111" s="96"/>
    </row>
    <row r="112" spans="1:12" x14ac:dyDescent="0.25">
      <c r="A112" s="98">
        <v>38321</v>
      </c>
      <c r="B112" s="96">
        <v>7.1800000965600005E-2</v>
      </c>
      <c r="C112" s="96">
        <v>0.24440000000000001</v>
      </c>
      <c r="D112" s="96">
        <v>3.2500000000000001E-2</v>
      </c>
      <c r="E112" s="96">
        <v>4.9299999999999997E-2</v>
      </c>
      <c r="G112" s="96">
        <v>2.8192999999999999E-2</v>
      </c>
    </row>
    <row r="113" spans="1:7" x14ac:dyDescent="0.25">
      <c r="A113" s="98">
        <v>38291</v>
      </c>
      <c r="B113" s="96">
        <v>1.379999984056E-2</v>
      </c>
      <c r="C113" s="96">
        <v>-4.3700000000000003E-2</v>
      </c>
      <c r="D113" s="96">
        <v>2.7099999999999999E-2</v>
      </c>
      <c r="E113" s="96">
        <v>2.35E-2</v>
      </c>
      <c r="G113" s="96">
        <v>5.0492000000000002E-2</v>
      </c>
    </row>
    <row r="114" spans="1:7" x14ac:dyDescent="0.25">
      <c r="A114" s="98">
        <v>38260</v>
      </c>
      <c r="B114" s="96">
        <v>1.13000003621E-2</v>
      </c>
      <c r="C114" s="96">
        <v>4.7800000000000002E-2</v>
      </c>
      <c r="D114" s="96">
        <v>1.7399999999999999E-2</v>
      </c>
      <c r="E114" s="96">
        <v>4.8599999999999997E-2</v>
      </c>
      <c r="G114" s="96">
        <v>2.3397999999999999E-2</v>
      </c>
    </row>
    <row r="115" spans="1:7" x14ac:dyDescent="0.25">
      <c r="A115" s="98">
        <v>38230</v>
      </c>
      <c r="B115" s="96">
        <v>7.6000001281500001E-3</v>
      </c>
      <c r="C115" s="96">
        <v>8.0000000000000004E-4</v>
      </c>
      <c r="D115" s="96">
        <v>-3.6400000000000002E-2</v>
      </c>
      <c r="E115" s="96">
        <v>8.5000000000000006E-3</v>
      </c>
      <c r="G115" s="96">
        <v>3.4810000000000001E-2</v>
      </c>
    </row>
    <row r="116" spans="1:7" x14ac:dyDescent="0.25">
      <c r="A116" s="98">
        <v>38199</v>
      </c>
      <c r="B116" s="96">
        <v>-2.7200000360609999E-2</v>
      </c>
      <c r="C116" s="96">
        <v>3.4299999999999997E-2</v>
      </c>
      <c r="D116" s="96">
        <v>-5.6300000000000003E-2</v>
      </c>
      <c r="E116" s="96">
        <v>-2.3999999999999998E-3</v>
      </c>
      <c r="G116" s="96">
        <v>-2.9894E-2</v>
      </c>
    </row>
    <row r="117" spans="1:7" x14ac:dyDescent="0.25">
      <c r="A117" s="98">
        <v>38168</v>
      </c>
      <c r="B117" s="96">
        <v>3.6200001835819999E-2</v>
      </c>
      <c r="C117" s="96">
        <v>2.9100000000000001E-2</v>
      </c>
      <c r="D117" s="96">
        <v>3.2500000000000001E-2</v>
      </c>
      <c r="E117" s="96">
        <v>2.8199999999999999E-2</v>
      </c>
      <c r="G117" s="96">
        <v>4.9276E-2</v>
      </c>
    </row>
    <row r="118" spans="1:7" x14ac:dyDescent="0.25">
      <c r="A118" s="98">
        <v>38138</v>
      </c>
      <c r="B118" s="96">
        <v>1.5100000426169999E-2</v>
      </c>
      <c r="C118" s="96">
        <v>7.7999999999999996E-3</v>
      </c>
      <c r="D118" s="96">
        <v>2.29E-2</v>
      </c>
      <c r="E118" s="96">
        <v>4.0000000000000001E-3</v>
      </c>
      <c r="G118" s="96">
        <v>1.5653E-2</v>
      </c>
    </row>
    <row r="119" spans="1:7" x14ac:dyDescent="0.25">
      <c r="A119" s="98">
        <v>38107</v>
      </c>
      <c r="B119" s="96">
        <v>-2.150000073016E-2</v>
      </c>
      <c r="C119" s="96">
        <v>1.7299999999999999E-2</v>
      </c>
      <c r="D119" s="96">
        <v>-2.0199999999999999E-2</v>
      </c>
      <c r="E119" s="96">
        <v>3.6999999999999998E-2</v>
      </c>
      <c r="G119" s="96">
        <v>-6.7840000000000001E-3</v>
      </c>
    </row>
    <row r="120" spans="1:7" x14ac:dyDescent="0.25">
      <c r="A120" s="98">
        <v>38077</v>
      </c>
      <c r="B120" s="96">
        <v>1.059999968857E-2</v>
      </c>
      <c r="C120" s="96">
        <v>4.3900000000000002E-2</v>
      </c>
      <c r="D120" s="96">
        <v>3.4299999999999997E-2</v>
      </c>
      <c r="E120" s="96">
        <v>2.75E-2</v>
      </c>
      <c r="G120" s="96">
        <v>-2.3370000000000001E-3</v>
      </c>
    </row>
    <row r="121" spans="1:7" x14ac:dyDescent="0.25">
      <c r="A121" s="98">
        <v>38046</v>
      </c>
      <c r="B121" s="96">
        <v>2.539999969304E-2</v>
      </c>
      <c r="C121" s="96">
        <v>2.07E-2</v>
      </c>
      <c r="D121" s="96">
        <v>4.7199999999999999E-2</v>
      </c>
      <c r="E121" s="96">
        <v>5.0799999999999998E-2</v>
      </c>
      <c r="G121" s="96">
        <v>1.33E-3</v>
      </c>
    </row>
    <row r="122" spans="1:7" x14ac:dyDescent="0.25">
      <c r="A122" s="98">
        <v>38017</v>
      </c>
      <c r="B122" s="96">
        <v>4.0399998426440001E-2</v>
      </c>
      <c r="C122" s="96">
        <v>2.3E-3</v>
      </c>
      <c r="D122" s="96">
        <v>-4.3E-3</v>
      </c>
      <c r="E122" s="96">
        <v>1.3599999999999999E-2</v>
      </c>
      <c r="G122" s="96">
        <v>4.8697999999999998E-2</v>
      </c>
    </row>
    <row r="123" spans="1:7" x14ac:dyDescent="0.25">
      <c r="A123" s="98">
        <v>37986</v>
      </c>
      <c r="B123" s="96">
        <v>5.4400000721219997E-2</v>
      </c>
      <c r="D123" s="96">
        <v>8.3000000000000001E-3</v>
      </c>
      <c r="G123" s="96">
        <v>1.6230999999999999E-2</v>
      </c>
    </row>
    <row r="124" spans="1:7" x14ac:dyDescent="0.25">
      <c r="A124" s="98">
        <v>37955</v>
      </c>
      <c r="B124" s="96">
        <v>1.400000043213E-2</v>
      </c>
      <c r="D124" s="96">
        <v>5.3800000000000001E-2</v>
      </c>
      <c r="G124" s="96">
        <v>-1.6789999999999999E-2</v>
      </c>
    </row>
    <row r="125" spans="1:7" x14ac:dyDescent="0.25">
      <c r="A125" s="98">
        <v>37925</v>
      </c>
      <c r="B125" s="96">
        <v>5.3500000387429997E-2</v>
      </c>
      <c r="D125" s="96">
        <v>0.11119999999999999</v>
      </c>
      <c r="G125" s="96">
        <v>1.1912000000000001E-2</v>
      </c>
    </row>
    <row r="126" spans="1:7" x14ac:dyDescent="0.25">
      <c r="A126" s="98">
        <v>37894</v>
      </c>
      <c r="B126" s="96">
        <v>2.30000000447E-2</v>
      </c>
      <c r="D126" s="96">
        <v>9.9000000000000008E-3</v>
      </c>
      <c r="G126" s="96">
        <v>1.4815E-2</v>
      </c>
    </row>
    <row r="127" spans="1:7" x14ac:dyDescent="0.25">
      <c r="A127" s="98">
        <v>37864</v>
      </c>
      <c r="B127" s="96">
        <v>2.2299999371169998E-2</v>
      </c>
      <c r="D127" s="96">
        <v>0.1047</v>
      </c>
      <c r="G127" s="96">
        <v>5.0029999999999998E-2</v>
      </c>
    </row>
    <row r="128" spans="1:7" x14ac:dyDescent="0.25">
      <c r="A128" s="98">
        <v>37833</v>
      </c>
      <c r="B128" s="96">
        <v>5.0000002375000002E-4</v>
      </c>
      <c r="D128" s="96">
        <v>4.4600000000000001E-2</v>
      </c>
      <c r="G128" s="96">
        <v>7.4289999999999995E-2</v>
      </c>
    </row>
    <row r="129" spans="1:7" x14ac:dyDescent="0.25">
      <c r="A129" s="98">
        <v>37802</v>
      </c>
      <c r="B129" s="96">
        <v>1.7300000414249998E-2</v>
      </c>
      <c r="D129" s="96">
        <v>-6.7699999999999996E-2</v>
      </c>
      <c r="G129" s="96">
        <v>3.8600000000000001E-3</v>
      </c>
    </row>
    <row r="130" spans="1:7" x14ac:dyDescent="0.25">
      <c r="A130" s="98">
        <v>37772</v>
      </c>
      <c r="B130" s="96">
        <v>0.10040000081062</v>
      </c>
      <c r="D130" s="96">
        <v>0.1419</v>
      </c>
      <c r="G130" s="96">
        <v>6.6938999999999999E-2</v>
      </c>
    </row>
    <row r="131" spans="1:7" x14ac:dyDescent="0.25">
      <c r="A131" s="98">
        <v>37741</v>
      </c>
      <c r="B131" s="96">
        <v>2.7400000020859999E-2</v>
      </c>
      <c r="D131" s="96">
        <v>7.8899999999999998E-2</v>
      </c>
      <c r="G131" s="96">
        <v>6.4073000000000005E-2</v>
      </c>
    </row>
    <row r="132" spans="1:7" x14ac:dyDescent="0.25">
      <c r="A132" s="98">
        <v>37711</v>
      </c>
      <c r="B132" s="96">
        <v>2.280000038445E-2</v>
      </c>
      <c r="D132" s="96">
        <v>-2.6800000000000001E-2</v>
      </c>
      <c r="G132" s="96">
        <v>2.8160999999999999E-2</v>
      </c>
    </row>
    <row r="133" spans="1:7" x14ac:dyDescent="0.25">
      <c r="A133" s="98">
        <v>37680</v>
      </c>
      <c r="B133" s="96">
        <v>1.2600000016390001E-2</v>
      </c>
      <c r="D133" s="96">
        <v>-4.0000000000000001E-3</v>
      </c>
      <c r="G133" s="96">
        <v>-8.1929000000000002E-2</v>
      </c>
    </row>
    <row r="134" spans="1:7" x14ac:dyDescent="0.25">
      <c r="A134" s="98">
        <v>37652</v>
      </c>
      <c r="B134" s="96">
        <v>3.9200000464919997E-2</v>
      </c>
      <c r="D134" s="96">
        <v>-3.2099999999999997E-2</v>
      </c>
      <c r="G134" s="96">
        <v>-4.3948000000000001E-2</v>
      </c>
    </row>
    <row r="135" spans="1:7" x14ac:dyDescent="0.25">
      <c r="A135" s="98">
        <v>37621</v>
      </c>
      <c r="B135" s="96">
        <v>2.8999999165530001E-2</v>
      </c>
      <c r="D135" s="96">
        <v>-4.0899999999999999E-2</v>
      </c>
      <c r="G135" s="96">
        <v>-2.0742E-2</v>
      </c>
    </row>
    <row r="136" spans="1:7" x14ac:dyDescent="0.25">
      <c r="A136" s="98">
        <v>37590</v>
      </c>
      <c r="B136" s="96">
        <v>4.3999999761579998E-2</v>
      </c>
      <c r="D136" s="96">
        <v>0.12740000000000001</v>
      </c>
      <c r="G136" s="96">
        <v>0.13550400000000001</v>
      </c>
    </row>
    <row r="137" spans="1:7" x14ac:dyDescent="0.25">
      <c r="A137" s="98">
        <v>37560</v>
      </c>
      <c r="B137" s="96">
        <v>9.8000001162299993E-3</v>
      </c>
      <c r="D137" s="96">
        <v>-9.2999999999999992E-3</v>
      </c>
      <c r="G137" s="96">
        <v>1.4923000000000001E-2</v>
      </c>
    </row>
    <row r="138" spans="1:7" x14ac:dyDescent="0.25">
      <c r="A138" s="98">
        <v>37529</v>
      </c>
      <c r="B138" s="96">
        <v>-3.2000001519920003E-2</v>
      </c>
      <c r="D138" s="96">
        <v>-8.6199999999999999E-2</v>
      </c>
      <c r="G138" s="96">
        <v>-5.7257000000000002E-2</v>
      </c>
    </row>
    <row r="139" spans="1:7" x14ac:dyDescent="0.25">
      <c r="A139" s="98">
        <v>37499</v>
      </c>
      <c r="B139" s="96">
        <v>2.0999999716880002E-2</v>
      </c>
      <c r="D139" s="96">
        <v>9.4999999999999998E-3</v>
      </c>
      <c r="G139" s="96">
        <v>2.9212999999999999E-2</v>
      </c>
    </row>
    <row r="140" spans="1:7" x14ac:dyDescent="0.25">
      <c r="A140" s="98">
        <v>37468</v>
      </c>
      <c r="B140" s="96">
        <v>-2.8899999335410001E-2</v>
      </c>
      <c r="D140" s="96">
        <v>-0.10979999999999999</v>
      </c>
      <c r="G140" s="96">
        <v>-8.4284999999999999E-2</v>
      </c>
    </row>
    <row r="141" spans="1:7" x14ac:dyDescent="0.25">
      <c r="A141" s="98">
        <v>37437</v>
      </c>
      <c r="B141" s="96">
        <v>-3.8499999791380003E-2</v>
      </c>
      <c r="D141" s="96">
        <v>-4.9099999999999998E-2</v>
      </c>
      <c r="G141" s="96">
        <v>-7.8625E-2</v>
      </c>
    </row>
    <row r="142" spans="1:7" x14ac:dyDescent="0.25">
      <c r="A142" s="98">
        <v>37407</v>
      </c>
      <c r="B142" s="96">
        <v>-4.9999998882400004E-3</v>
      </c>
      <c r="D142" s="96">
        <v>-1.67E-2</v>
      </c>
      <c r="G142" s="96">
        <v>-4.3597999999999998E-2</v>
      </c>
    </row>
    <row r="143" spans="1:7" x14ac:dyDescent="0.25">
      <c r="A143" s="98">
        <v>37376</v>
      </c>
      <c r="B143" s="96">
        <v>6.3400000333789994E-2</v>
      </c>
      <c r="D143" s="96">
        <v>5.5399999999999998E-2</v>
      </c>
      <c r="G143" s="96">
        <v>2.6291999999999999E-2</v>
      </c>
    </row>
    <row r="144" spans="1:7" x14ac:dyDescent="0.25">
      <c r="A144" s="98">
        <v>37346</v>
      </c>
      <c r="B144" s="96">
        <v>1.6499999910590001E-2</v>
      </c>
      <c r="D144" s="96">
        <v>8.7599999999999997E-2</v>
      </c>
      <c r="G144" s="96">
        <v>4.9347000000000002E-2</v>
      </c>
    </row>
    <row r="145" spans="1:7" x14ac:dyDescent="0.25">
      <c r="A145" s="98">
        <v>37315</v>
      </c>
      <c r="B145" s="96">
        <v>-1.13000003621E-2</v>
      </c>
      <c r="D145" s="96">
        <v>-2.3199999999999998E-2</v>
      </c>
      <c r="G145" s="96">
        <v>5.8979999999999996E-3</v>
      </c>
    </row>
    <row r="146" spans="1:7" x14ac:dyDescent="0.25">
      <c r="A146" s="98">
        <v>37287</v>
      </c>
      <c r="B146" s="96">
        <v>3.6699999123810001E-2</v>
      </c>
      <c r="D146" s="96">
        <v>8.3000000000000001E-3</v>
      </c>
      <c r="G146" s="96">
        <v>2.1571E-2</v>
      </c>
    </row>
    <row r="147" spans="1:7" x14ac:dyDescent="0.25">
      <c r="A147" s="98">
        <v>37256</v>
      </c>
      <c r="B147" s="96">
        <v>6.8000003695490002E-2</v>
      </c>
      <c r="D147" s="96">
        <v>3.04E-2</v>
      </c>
      <c r="G147" s="96">
        <v>8.0595E-2</v>
      </c>
    </row>
    <row r="148" spans="1:7" x14ac:dyDescent="0.25">
      <c r="A148" s="98">
        <v>37225</v>
      </c>
      <c r="B148" s="96">
        <v>3.2000001519920003E-2</v>
      </c>
      <c r="D148" s="96">
        <v>4.2700000000000002E-2</v>
      </c>
      <c r="G148" s="96">
        <v>3.6436999999999997E-2</v>
      </c>
    </row>
    <row r="149" spans="1:7" x14ac:dyDescent="0.25">
      <c r="A149" s="98">
        <v>37195</v>
      </c>
      <c r="B149" s="96">
        <v>8.2999996840949997E-2</v>
      </c>
      <c r="D149" s="96">
        <v>4.4900000000000002E-2</v>
      </c>
      <c r="G149" s="96">
        <v>3.4229000000000002E-2</v>
      </c>
    </row>
    <row r="150" spans="1:7" x14ac:dyDescent="0.25">
      <c r="A150" s="98">
        <v>37164</v>
      </c>
      <c r="B150" s="96">
        <v>-6.4000003039840006E-2</v>
      </c>
      <c r="D150" s="96">
        <v>-5.7700000000000001E-2</v>
      </c>
      <c r="G150" s="96">
        <v>-6.5577999999999997E-2</v>
      </c>
    </row>
    <row r="151" spans="1:7" x14ac:dyDescent="0.25">
      <c r="A151" s="98">
        <v>37134</v>
      </c>
      <c r="B151" s="96">
        <v>4.9999998882400004E-3</v>
      </c>
      <c r="D151" s="96">
        <v>-1.83E-2</v>
      </c>
      <c r="G151" s="96">
        <v>-1.6819000000000001E-2</v>
      </c>
    </row>
    <row r="152" spans="1:7" x14ac:dyDescent="0.25">
      <c r="A152" s="98">
        <v>37103</v>
      </c>
      <c r="B152" s="96">
        <v>3.5000000149010002E-2</v>
      </c>
      <c r="D152" s="96">
        <v>-6.8199999999999997E-2</v>
      </c>
      <c r="G152" s="96">
        <v>1.9053E-2</v>
      </c>
    </row>
    <row r="153" spans="1:7" x14ac:dyDescent="0.25">
      <c r="A153" s="98">
        <v>37072</v>
      </c>
      <c r="B153" s="96">
        <v>3.7999998778100001E-2</v>
      </c>
      <c r="D153" s="96">
        <v>7.1599999999999997E-2</v>
      </c>
      <c r="G153" s="96">
        <v>0.11524</v>
      </c>
    </row>
    <row r="154" spans="1:7" x14ac:dyDescent="0.25">
      <c r="A154" s="98">
        <v>37042</v>
      </c>
      <c r="B154" s="96">
        <v>4.5000001788140002E-2</v>
      </c>
      <c r="D154" s="96">
        <v>1.77E-2</v>
      </c>
      <c r="G154" s="96">
        <v>4.1764999999999997E-2</v>
      </c>
    </row>
    <row r="155" spans="1:7" x14ac:dyDescent="0.25">
      <c r="A155" s="98">
        <v>37011</v>
      </c>
      <c r="B155" s="96">
        <v>1.0999999940400001E-2</v>
      </c>
      <c r="D155" s="96">
        <v>3.1399999999999997E-2</v>
      </c>
      <c r="G155" s="96">
        <v>9.0857999999999994E-2</v>
      </c>
    </row>
    <row r="156" spans="1:7" x14ac:dyDescent="0.25">
      <c r="A156" s="98">
        <v>36981</v>
      </c>
      <c r="D156" s="96">
        <v>7.0000000000000001E-3</v>
      </c>
      <c r="G156" s="96">
        <v>-3.3863999999999998E-2</v>
      </c>
    </row>
    <row r="157" spans="1:7" x14ac:dyDescent="0.25">
      <c r="A157" s="98">
        <v>36950</v>
      </c>
      <c r="D157" s="96">
        <v>-3.4299999999999997E-2</v>
      </c>
      <c r="G157" s="96">
        <v>8.4418000000000007E-2</v>
      </c>
    </row>
    <row r="158" spans="1:7" x14ac:dyDescent="0.25">
      <c r="A158" s="98">
        <v>36922</v>
      </c>
      <c r="D158" s="96">
        <v>-2.8999999999999998E-3</v>
      </c>
      <c r="G158" s="96">
        <v>0.105341</v>
      </c>
    </row>
    <row r="159" spans="1:7" x14ac:dyDescent="0.25">
      <c r="A159" s="98">
        <v>36891</v>
      </c>
      <c r="D159" s="96">
        <v>0.1298</v>
      </c>
      <c r="G159" s="96">
        <v>6.7799999999999999E-2</v>
      </c>
    </row>
    <row r="160" spans="1:7" x14ac:dyDescent="0.25">
      <c r="A160" s="98">
        <v>36860</v>
      </c>
      <c r="D160" s="96">
        <v>5.1700000000000003E-2</v>
      </c>
    </row>
    <row r="161" spans="1:4" x14ac:dyDescent="0.25">
      <c r="A161" s="98">
        <v>36830</v>
      </c>
      <c r="D161" s="96">
        <v>0.1231</v>
      </c>
    </row>
    <row r="162" spans="1:4" x14ac:dyDescent="0.25">
      <c r="A162" s="98">
        <v>36799</v>
      </c>
      <c r="D162" s="96">
        <v>3.5200000000000002E-2</v>
      </c>
    </row>
    <row r="163" spans="1:4" x14ac:dyDescent="0.25">
      <c r="A163" s="98">
        <v>36769</v>
      </c>
      <c r="D163" s="96">
        <v>4.4400000000000002E-2</v>
      </c>
    </row>
    <row r="164" spans="1:4" x14ac:dyDescent="0.25">
      <c r="A164" s="98">
        <v>36738</v>
      </c>
      <c r="D164" s="96">
        <v>-2.2700000000000001E-2</v>
      </c>
    </row>
    <row r="165" spans="1:4" x14ac:dyDescent="0.25">
      <c r="A165" s="98">
        <v>36707</v>
      </c>
      <c r="D165" s="96">
        <v>6.7000000000000004E-2</v>
      </c>
    </row>
    <row r="166" spans="1:4" x14ac:dyDescent="0.25">
      <c r="A166" s="98">
        <v>36677</v>
      </c>
      <c r="D166" s="96">
        <v>1.52E-2</v>
      </c>
    </row>
    <row r="167" spans="1:4" x14ac:dyDescent="0.25">
      <c r="A167" s="98">
        <v>36646</v>
      </c>
      <c r="D167" s="96">
        <v>2.3E-3</v>
      </c>
    </row>
    <row r="168" spans="1:4" x14ac:dyDescent="0.25">
      <c r="A168" s="98">
        <v>36616</v>
      </c>
      <c r="D168" s="96">
        <v>5.8400000000000001E-2</v>
      </c>
    </row>
    <row r="169" spans="1:4" x14ac:dyDescent="0.25">
      <c r="A169" s="98">
        <v>36585</v>
      </c>
      <c r="D169" s="96">
        <v>3.2000000000000002E-3</v>
      </c>
    </row>
    <row r="170" spans="1:4" x14ac:dyDescent="0.25">
      <c r="A170" s="98">
        <v>36556</v>
      </c>
      <c r="D170" s="96">
        <v>2.2200000000000001E-2</v>
      </c>
    </row>
    <row r="171" spans="1:4" x14ac:dyDescent="0.25">
      <c r="A171" s="98">
        <v>36525</v>
      </c>
      <c r="D171" s="96">
        <v>0.1555</v>
      </c>
    </row>
    <row r="172" spans="1:4" x14ac:dyDescent="0.25">
      <c r="A172" s="98">
        <v>36494</v>
      </c>
      <c r="D172" s="96">
        <v>-3.2099999999999997E-2</v>
      </c>
    </row>
    <row r="173" spans="1:4" x14ac:dyDescent="0.25">
      <c r="A173" s="98">
        <v>36464</v>
      </c>
      <c r="D173" s="96">
        <v>-7.4000000000000003E-3</v>
      </c>
    </row>
    <row r="174" spans="1:4" x14ac:dyDescent="0.25">
      <c r="A174" s="98">
        <v>36433</v>
      </c>
      <c r="D174" s="96">
        <v>6.4000000000000003E-3</v>
      </c>
    </row>
    <row r="175" spans="1:4" x14ac:dyDescent="0.25">
      <c r="A175" s="98">
        <v>36403</v>
      </c>
      <c r="D175" s="96">
        <v>1.09E-2</v>
      </c>
    </row>
    <row r="176" spans="1:4" x14ac:dyDescent="0.25">
      <c r="A176" s="98">
        <v>36372</v>
      </c>
      <c r="D176" s="96">
        <v>-6.8400000000000002E-2</v>
      </c>
    </row>
    <row r="177" spans="1:4" x14ac:dyDescent="0.25">
      <c r="A177" s="98">
        <v>36341</v>
      </c>
      <c r="D177" s="96">
        <v>-1.7000000000000001E-2</v>
      </c>
    </row>
    <row r="178" spans="1:4" x14ac:dyDescent="0.25">
      <c r="A178" s="98">
        <v>36311</v>
      </c>
      <c r="D178" s="96">
        <v>8.7400000000000005E-2</v>
      </c>
    </row>
    <row r="179" spans="1:4" x14ac:dyDescent="0.25">
      <c r="A179" s="98">
        <v>36280</v>
      </c>
      <c r="D179" s="96">
        <v>0.1817</v>
      </c>
    </row>
    <row r="180" spans="1:4" x14ac:dyDescent="0.25">
      <c r="A180" s="98">
        <v>36250</v>
      </c>
      <c r="D180" s="96">
        <v>0.16980000000000001</v>
      </c>
    </row>
    <row r="181" spans="1:4" x14ac:dyDescent="0.25">
      <c r="A181" s="98">
        <v>36219</v>
      </c>
      <c r="D181" s="96">
        <v>-0.10100000000000001</v>
      </c>
    </row>
    <row r="182" spans="1:4" x14ac:dyDescent="0.25">
      <c r="A182" s="98">
        <v>36191</v>
      </c>
      <c r="D182" s="96">
        <v>2.3099999999999999E-2</v>
      </c>
    </row>
    <row r="183" spans="1:4" x14ac:dyDescent="0.25">
      <c r="A183" s="98">
        <v>36160</v>
      </c>
      <c r="D183" s="96">
        <v>2.7E-2</v>
      </c>
    </row>
    <row r="184" spans="1:4" x14ac:dyDescent="0.25">
      <c r="A184" s="98">
        <v>36129</v>
      </c>
      <c r="D184" s="96">
        <v>5.3999999999999999E-2</v>
      </c>
    </row>
    <row r="185" spans="1:4" x14ac:dyDescent="0.25">
      <c r="A185" s="98">
        <v>36099</v>
      </c>
      <c r="D185" s="96">
        <v>-2.2700000000000001E-2</v>
      </c>
    </row>
    <row r="186" spans="1:4" x14ac:dyDescent="0.25">
      <c r="A186" s="98">
        <v>36068</v>
      </c>
      <c r="D186" s="96">
        <v>0.10630000000000001</v>
      </c>
    </row>
    <row r="187" spans="1:4" x14ac:dyDescent="0.25">
      <c r="A187" s="98">
        <v>36038</v>
      </c>
      <c r="D187" s="96">
        <v>-0.25169999999999998</v>
      </c>
    </row>
    <row r="188" spans="1:4" x14ac:dyDescent="0.25">
      <c r="A188" s="98">
        <v>36007</v>
      </c>
      <c r="D188" s="96">
        <v>-0.11990000000000001</v>
      </c>
    </row>
    <row r="189" spans="1:4" x14ac:dyDescent="0.25">
      <c r="A189" s="98">
        <v>35976</v>
      </c>
      <c r="D189" s="96">
        <v>-4.7300000000000002E-2</v>
      </c>
    </row>
    <row r="190" spans="1:4" x14ac:dyDescent="0.25">
      <c r="A190" s="98">
        <v>35946</v>
      </c>
      <c r="D190" s="96">
        <v>-0.1046</v>
      </c>
    </row>
    <row r="191" spans="1:4" x14ac:dyDescent="0.25">
      <c r="A191" s="98">
        <v>35915</v>
      </c>
      <c r="D191" s="96">
        <v>2.1700000000000001E-2</v>
      </c>
    </row>
    <row r="192" spans="1:4" x14ac:dyDescent="0.25">
      <c r="A192" s="98">
        <v>35885</v>
      </c>
      <c r="D192" s="96">
        <v>5.1499999999999997E-2</v>
      </c>
    </row>
    <row r="193" spans="1:4" x14ac:dyDescent="0.25">
      <c r="A193" s="98">
        <v>35854</v>
      </c>
      <c r="D193" s="96">
        <v>5.7099999999999998E-2</v>
      </c>
    </row>
    <row r="194" spans="1:4" x14ac:dyDescent="0.25">
      <c r="A194" s="98">
        <v>35826</v>
      </c>
      <c r="D194" s="96">
        <v>-0.1111</v>
      </c>
    </row>
    <row r="195" spans="1:4" x14ac:dyDescent="0.25">
      <c r="A195" s="98">
        <v>35795</v>
      </c>
      <c r="D195" s="96">
        <v>4.4000000000000003E-3</v>
      </c>
    </row>
    <row r="196" spans="1:4" x14ac:dyDescent="0.25">
      <c r="A196" s="98">
        <v>35764</v>
      </c>
      <c r="D196" s="96">
        <v>3.0499999999999999E-2</v>
      </c>
    </row>
    <row r="197" spans="1:4" x14ac:dyDescent="0.25">
      <c r="A197" s="98">
        <v>35734</v>
      </c>
      <c r="D197" s="96">
        <v>8.3900000000000002E-2</v>
      </c>
    </row>
    <row r="198" spans="1:4" x14ac:dyDescent="0.25">
      <c r="A198" s="98">
        <v>35703</v>
      </c>
      <c r="D198" s="96">
        <v>-5.4600000000000003E-2</v>
      </c>
    </row>
    <row r="199" spans="1:4" x14ac:dyDescent="0.25">
      <c r="A199" s="98">
        <v>35673</v>
      </c>
      <c r="D199" s="96">
        <v>6.0400000000000002E-2</v>
      </c>
    </row>
    <row r="200" spans="1:4" x14ac:dyDescent="0.25">
      <c r="A200" s="98">
        <v>35642</v>
      </c>
      <c r="D200" s="96">
        <v>2.8400000000000002E-2</v>
      </c>
    </row>
    <row r="201" spans="1:4" x14ac:dyDescent="0.25">
      <c r="A201" s="98">
        <v>35611</v>
      </c>
      <c r="D201" s="96">
        <v>4.8300000000000003E-2</v>
      </c>
    </row>
    <row r="202" spans="1:4" x14ac:dyDescent="0.25">
      <c r="A202" s="98">
        <v>35581</v>
      </c>
      <c r="D202" s="96">
        <v>8.9899999999999994E-2</v>
      </c>
    </row>
    <row r="203" spans="1:4" x14ac:dyDescent="0.25">
      <c r="A203" s="98">
        <v>35550</v>
      </c>
      <c r="D203" s="96">
        <v>1.2E-2</v>
      </c>
    </row>
    <row r="204" spans="1:4" x14ac:dyDescent="0.25">
      <c r="A204" s="98">
        <v>35520</v>
      </c>
      <c r="D204" s="96">
        <v>-3.32E-2</v>
      </c>
    </row>
    <row r="205" spans="1:4" x14ac:dyDescent="0.25">
      <c r="A205" s="98">
        <v>35489</v>
      </c>
      <c r="D205" s="96">
        <v>-5.4000000000000003E-3</v>
      </c>
    </row>
    <row r="206" spans="1:4" x14ac:dyDescent="0.25">
      <c r="A206" s="98">
        <v>35461</v>
      </c>
      <c r="D206" s="96">
        <v>2.0999999999999999E-3</v>
      </c>
    </row>
    <row r="207" spans="1:4" x14ac:dyDescent="0.25">
      <c r="A207" s="98">
        <v>35430</v>
      </c>
      <c r="D207" s="96">
        <v>1.2699999999999999E-2</v>
      </c>
    </row>
    <row r="208" spans="1:4" x14ac:dyDescent="0.25">
      <c r="A208" s="98">
        <v>35399</v>
      </c>
      <c r="D208" s="96">
        <v>0.15609999999999999</v>
      </c>
    </row>
    <row r="209" spans="1:4" x14ac:dyDescent="0.25">
      <c r="A209" s="98">
        <v>35369</v>
      </c>
      <c r="D209" s="96">
        <v>0.15770000000000001</v>
      </c>
    </row>
    <row r="210" spans="1:4" x14ac:dyDescent="0.25">
      <c r="A210" s="98">
        <v>35338</v>
      </c>
      <c r="D210" s="96">
        <v>0.12770000000000001</v>
      </c>
    </row>
    <row r="211" spans="1:4" x14ac:dyDescent="0.25">
      <c r="A211" s="98">
        <v>35308</v>
      </c>
      <c r="D211" s="96">
        <v>4.6399999999999997E-2</v>
      </c>
    </row>
    <row r="212" spans="1:4" x14ac:dyDescent="0.25">
      <c r="A212" s="98">
        <v>35277</v>
      </c>
      <c r="D212" s="96">
        <v>-0.1057</v>
      </c>
    </row>
    <row r="213" spans="1:4" x14ac:dyDescent="0.25">
      <c r="A213" s="98">
        <v>35246</v>
      </c>
    </row>
    <row r="214" spans="1:4" x14ac:dyDescent="0.25">
      <c r="A214" s="98">
        <v>35216</v>
      </c>
    </row>
    <row r="215" spans="1:4" x14ac:dyDescent="0.25">
      <c r="A215" s="98">
        <v>35185</v>
      </c>
    </row>
    <row r="216" spans="1:4" x14ac:dyDescent="0.25">
      <c r="A216" s="98">
        <v>35155</v>
      </c>
    </row>
    <row r="217" spans="1:4" x14ac:dyDescent="0.25">
      <c r="A217" s="98">
        <v>35124</v>
      </c>
    </row>
    <row r="218" spans="1:4" x14ac:dyDescent="0.25">
      <c r="A218" s="98">
        <v>35095</v>
      </c>
    </row>
    <row r="219" spans="1:4" x14ac:dyDescent="0.25">
      <c r="A219" s="98">
        <v>35064</v>
      </c>
    </row>
    <row r="220" spans="1:4" x14ac:dyDescent="0.25">
      <c r="A220" s="98">
        <v>35033</v>
      </c>
    </row>
    <row r="221" spans="1:4" x14ac:dyDescent="0.25">
      <c r="A221" s="98">
        <v>35003</v>
      </c>
    </row>
    <row r="222" spans="1:4" x14ac:dyDescent="0.25">
      <c r="A222" s="98">
        <v>34972</v>
      </c>
    </row>
    <row r="223" spans="1:4" x14ac:dyDescent="0.25">
      <c r="A223" s="98">
        <v>34942</v>
      </c>
    </row>
    <row r="224" spans="1:4" x14ac:dyDescent="0.25">
      <c r="A224" s="98">
        <v>34911</v>
      </c>
    </row>
    <row r="225" spans="1:1" x14ac:dyDescent="0.25">
      <c r="A225" s="98">
        <v>34880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X132"/>
  <sheetViews>
    <sheetView topLeftCell="B43" workbookViewId="0">
      <selection activeCell="D67" sqref="D67:X67"/>
    </sheetView>
  </sheetViews>
  <sheetFormatPr defaultRowHeight="15" x14ac:dyDescent="0.25"/>
  <cols>
    <col min="1" max="1" width="11.140625" style="4" bestFit="1" customWidth="1"/>
    <col min="2" max="2" width="10.140625" style="33" bestFit="1" customWidth="1"/>
    <col min="3" max="3" width="9.140625" style="6"/>
    <col min="4" max="4" width="12.5703125" style="6" customWidth="1"/>
    <col min="5" max="15" width="9.28515625" style="6" bestFit="1" customWidth="1"/>
    <col min="16" max="16" width="9.28515625" style="12" bestFit="1" customWidth="1"/>
    <col min="17" max="24" width="9.28515625" style="6" bestFit="1" customWidth="1"/>
    <col min="25" max="16384" width="9.140625" style="6"/>
  </cols>
  <sheetData>
    <row r="1" spans="1:24" s="72" customFormat="1" ht="45" x14ac:dyDescent="0.25">
      <c r="A1" s="14" t="s">
        <v>12</v>
      </c>
      <c r="B1" s="100" t="s">
        <v>65</v>
      </c>
      <c r="C1" s="72" t="s">
        <v>66</v>
      </c>
      <c r="D1" s="72" t="s">
        <v>67</v>
      </c>
      <c r="E1" s="72" t="s">
        <v>68</v>
      </c>
      <c r="F1" s="72" t="s">
        <v>69</v>
      </c>
      <c r="G1" s="72" t="s">
        <v>70</v>
      </c>
      <c r="H1" s="72" t="s">
        <v>71</v>
      </c>
      <c r="I1" s="72" t="s">
        <v>72</v>
      </c>
      <c r="J1" s="72" t="s">
        <v>73</v>
      </c>
      <c r="K1" s="72" t="s">
        <v>74</v>
      </c>
      <c r="L1" s="72" t="s">
        <v>75</v>
      </c>
      <c r="M1" s="72" t="s">
        <v>76</v>
      </c>
      <c r="N1" s="72" t="s">
        <v>77</v>
      </c>
      <c r="O1" s="72" t="s">
        <v>78</v>
      </c>
      <c r="P1" s="108" t="s">
        <v>79</v>
      </c>
      <c r="Q1" s="72" t="s">
        <v>80</v>
      </c>
      <c r="R1" s="72" t="s">
        <v>81</v>
      </c>
      <c r="S1" s="72" t="s">
        <v>82</v>
      </c>
      <c r="T1" s="72" t="s">
        <v>83</v>
      </c>
      <c r="U1" s="72" t="s">
        <v>84</v>
      </c>
      <c r="V1" s="72" t="s">
        <v>85</v>
      </c>
      <c r="W1" s="72" t="s">
        <v>86</v>
      </c>
      <c r="X1" s="72" t="s">
        <v>87</v>
      </c>
    </row>
    <row r="2" spans="1:24" x14ac:dyDescent="0.25">
      <c r="A2" s="4">
        <v>41394</v>
      </c>
      <c r="B2" s="33">
        <v>2013</v>
      </c>
      <c r="C2" s="6" t="s">
        <v>91</v>
      </c>
      <c r="D2" s="6">
        <v>1.7999999999999999E-2</v>
      </c>
      <c r="E2" s="6">
        <v>1.5299999999999999E-2</v>
      </c>
      <c r="F2" s="6">
        <v>1.4200000000000001E-2</v>
      </c>
      <c r="G2" s="6">
        <v>1.3599999999999999E-2</v>
      </c>
      <c r="H2" s="6">
        <v>3.09E-2</v>
      </c>
      <c r="I2" s="6">
        <v>2.7000000000000001E-3</v>
      </c>
      <c r="J2" s="6">
        <v>6.4999999999999997E-3</v>
      </c>
      <c r="K2" s="6">
        <v>2.1499999999999998E-2</v>
      </c>
      <c r="L2" s="6">
        <v>1E-4</v>
      </c>
      <c r="M2" s="6">
        <v>9.2999999999999992E-3</v>
      </c>
      <c r="N2" s="6">
        <v>1.4200000000000001E-2</v>
      </c>
      <c r="O2" s="6">
        <v>5.0000000000000001E-3</v>
      </c>
      <c r="P2" s="12">
        <v>-1.8405632925999999E-3</v>
      </c>
      <c r="Q2" s="6">
        <v>8.3963745399499995E-3</v>
      </c>
      <c r="R2" s="6">
        <v>3.4099999999999998E-2</v>
      </c>
      <c r="S2" s="6">
        <v>-2.3999999999999998E-3</v>
      </c>
      <c r="T2" s="6">
        <v>-2E-3</v>
      </c>
      <c r="U2" s="6">
        <v>7.6E-3</v>
      </c>
      <c r="V2" s="6">
        <v>8.0000000000000004E-4</v>
      </c>
      <c r="W2" s="6">
        <v>-1.8099775092280002E-2</v>
      </c>
      <c r="X2" s="6">
        <v>1.61E-2</v>
      </c>
    </row>
    <row r="3" spans="1:24" x14ac:dyDescent="0.25">
      <c r="A3" s="4">
        <v>41364</v>
      </c>
      <c r="B3" s="33">
        <v>2013</v>
      </c>
      <c r="C3" s="6" t="s">
        <v>90</v>
      </c>
      <c r="D3" s="6">
        <v>1.580103640009E-2</v>
      </c>
      <c r="E3" s="6">
        <v>2.3818978936709999E-2</v>
      </c>
      <c r="F3" s="6">
        <v>1.2804552668459999E-2</v>
      </c>
      <c r="G3" s="6">
        <v>2.2041061743740001E-2</v>
      </c>
      <c r="H3" s="6">
        <v>2.31528795752E-3</v>
      </c>
      <c r="I3" s="6">
        <v>4.8134687764000002E-4</v>
      </c>
      <c r="J3" s="6">
        <v>8.1807826184200003E-3</v>
      </c>
      <c r="K3" s="6">
        <v>1.079173007369E-2</v>
      </c>
      <c r="L3" s="6">
        <v>9.2342794843200005E-3</v>
      </c>
      <c r="M3" s="6">
        <v>1.4857866145460001E-2</v>
      </c>
      <c r="N3" s="6">
        <v>1.088463208633E-2</v>
      </c>
      <c r="O3" s="6">
        <v>1.2999999999999999E-2</v>
      </c>
      <c r="P3" s="12">
        <v>4.4048387250109997E-2</v>
      </c>
      <c r="Q3" s="6">
        <v>2.4653510171280001E-2</v>
      </c>
      <c r="R3" s="6">
        <v>2.6116764014910001E-2</v>
      </c>
      <c r="S3" s="6">
        <v>1.190005605852E-2</v>
      </c>
      <c r="T3" s="6">
        <v>-3.4305538496799998E-3</v>
      </c>
      <c r="U3" s="6">
        <v>6.688707629566E-2</v>
      </c>
      <c r="V3" s="6">
        <v>2.120063712722E-2</v>
      </c>
      <c r="W3" s="6">
        <v>1.808472636185E-2</v>
      </c>
      <c r="X3" s="6">
        <v>9.8158866292200001E-3</v>
      </c>
    </row>
    <row r="4" spans="1:24" x14ac:dyDescent="0.25">
      <c r="A4" s="4">
        <v>41333</v>
      </c>
      <c r="B4" s="33">
        <v>2013</v>
      </c>
      <c r="C4" s="6" t="s">
        <v>89</v>
      </c>
      <c r="D4" s="6">
        <v>6.5091415963000002E-4</v>
      </c>
      <c r="E4" s="6">
        <v>1.520732300094E-2</v>
      </c>
      <c r="F4" s="6">
        <v>5.6552232004399997E-3</v>
      </c>
      <c r="G4" s="6">
        <v>-4.0430254884000002E-4</v>
      </c>
      <c r="H4" s="6">
        <v>2.1741018417319999E-2</v>
      </c>
      <c r="I4" s="6">
        <v>9.6264880998899998E-3</v>
      </c>
      <c r="J4" s="6">
        <v>1.149404846033E-2</v>
      </c>
      <c r="K4" s="6">
        <v>6.2485768056299998E-3</v>
      </c>
      <c r="L4" s="6">
        <v>1.2098481928860001E-2</v>
      </c>
      <c r="M4" s="6">
        <v>-3.24721219611E-3</v>
      </c>
      <c r="N4" s="6">
        <v>7.0283088377199997E-3</v>
      </c>
      <c r="O4" s="6">
        <v>6.0000000000000001E-3</v>
      </c>
      <c r="P4" s="12">
        <v>1.026672539117E-2</v>
      </c>
      <c r="Q4" s="6">
        <v>-1.3880390862E-3</v>
      </c>
      <c r="R4" s="6">
        <v>1.5258152244099999E-3</v>
      </c>
      <c r="S4" s="6">
        <v>4.2372595226700003E-3</v>
      </c>
      <c r="T4" s="6">
        <v>2.6216485947999999E-3</v>
      </c>
      <c r="U4" s="6">
        <v>1.5900830644880001E-2</v>
      </c>
      <c r="V4" s="6">
        <v>1.3963585563249999E-2</v>
      </c>
      <c r="W4" s="6">
        <v>2.2549088604950002E-2</v>
      </c>
      <c r="X4" s="6">
        <v>9.0171663886999993E-3</v>
      </c>
    </row>
    <row r="5" spans="1:24" x14ac:dyDescent="0.25">
      <c r="A5" s="4">
        <v>41305</v>
      </c>
      <c r="B5" s="33">
        <v>2013</v>
      </c>
      <c r="C5" s="6" t="s">
        <v>88</v>
      </c>
      <c r="D5" s="6">
        <v>1.9064025880560002E-2</v>
      </c>
      <c r="E5" s="6">
        <v>2.037627639945E-2</v>
      </c>
      <c r="F5" s="6">
        <v>2.6810746827910001E-2</v>
      </c>
      <c r="G5" s="6">
        <v>2.2126611450810001E-2</v>
      </c>
      <c r="H5" s="6">
        <v>9.5721360176300001E-3</v>
      </c>
      <c r="I5" s="6">
        <v>-7.8760404479500008E-3</v>
      </c>
      <c r="J5" s="6">
        <v>1.3477211912710001E-2</v>
      </c>
      <c r="K5" s="6">
        <v>2.4096025421259999E-2</v>
      </c>
      <c r="L5" s="6">
        <v>4.7036629194200002E-3</v>
      </c>
      <c r="M5" s="6">
        <v>1.01270010389E-2</v>
      </c>
      <c r="N5" s="6">
        <v>1.3655413337510001E-2</v>
      </c>
      <c r="O5" s="6">
        <v>1.2E-2</v>
      </c>
      <c r="P5" s="12">
        <v>3.5207482597719997E-2</v>
      </c>
      <c r="Q5" s="6">
        <v>3.7123425808949999E-2</v>
      </c>
      <c r="R5" s="6">
        <v>2.3167471541869999E-2</v>
      </c>
      <c r="S5" s="6">
        <v>1.8964052379780001E-2</v>
      </c>
      <c r="T5" s="6">
        <v>3.2089079214259998E-2</v>
      </c>
      <c r="U5" s="6">
        <v>9.2620940964289994E-2</v>
      </c>
      <c r="V5" s="6">
        <v>3.8883238132460002E-2</v>
      </c>
      <c r="W5" s="6">
        <v>2.34060924307E-2</v>
      </c>
      <c r="X5" s="6">
        <v>2.15289096874E-2</v>
      </c>
    </row>
    <row r="6" spans="1:24" x14ac:dyDescent="0.25">
      <c r="A6" s="4">
        <v>41274</v>
      </c>
      <c r="B6" s="33">
        <v>2012</v>
      </c>
      <c r="C6" s="6" t="s">
        <v>99</v>
      </c>
      <c r="D6" s="6">
        <v>2.7999999999999997E-2</v>
      </c>
      <c r="E6" s="6">
        <v>1.7100000000000001E-2</v>
      </c>
      <c r="F6" s="6">
        <v>1.0200000000000001E-2</v>
      </c>
      <c r="G6" s="6">
        <v>1.01E-2</v>
      </c>
      <c r="H6" s="6">
        <v>1.46E-2</v>
      </c>
      <c r="I6" s="6">
        <v>4.7999999999999996E-3</v>
      </c>
      <c r="J6" s="6">
        <v>2.0799999999999999E-2</v>
      </c>
      <c r="K6" s="6">
        <v>1.01E-2</v>
      </c>
      <c r="L6" s="6">
        <v>-2.0000000000000001E-4</v>
      </c>
      <c r="M6" s="6">
        <v>1.2E-2</v>
      </c>
      <c r="N6" s="6">
        <v>6.8999999999999999E-3</v>
      </c>
      <c r="O6" s="6">
        <v>1.3000000000000001E-2</v>
      </c>
      <c r="P6" s="12">
        <v>2.5600000000000001E-2</v>
      </c>
      <c r="Q6" s="6">
        <v>5.9000000000000004E-2</v>
      </c>
      <c r="R6" s="6">
        <v>1.3500000000000002E-2</v>
      </c>
      <c r="S6" s="6">
        <v>7.000000000000001E-4</v>
      </c>
      <c r="T6" s="6">
        <v>2.2000000000000002E-2</v>
      </c>
      <c r="U6" s="6">
        <v>5.1699999999999996E-2</v>
      </c>
      <c r="V6" s="6">
        <v>-2.3999999999999998E-3</v>
      </c>
      <c r="W6" s="6">
        <v>2.7000000000000001E-3</v>
      </c>
      <c r="X6" s="6">
        <v>9.7999999999999997E-3</v>
      </c>
    </row>
    <row r="7" spans="1:24" x14ac:dyDescent="0.25">
      <c r="A7" s="4">
        <v>41243</v>
      </c>
      <c r="B7" s="33">
        <v>2012</v>
      </c>
      <c r="C7" s="6" t="s">
        <v>98</v>
      </c>
      <c r="D7" s="6">
        <v>1.1000000000000001E-2</v>
      </c>
      <c r="E7" s="6">
        <v>1E-3</v>
      </c>
      <c r="F7" s="6">
        <v>5.1999999999999998E-3</v>
      </c>
      <c r="G7" s="6">
        <v>5.8999999999999999E-3</v>
      </c>
      <c r="H7" s="6">
        <v>8.1000000000000013E-3</v>
      </c>
      <c r="I7" s="6">
        <v>4.5999999999999999E-3</v>
      </c>
      <c r="J7" s="6">
        <v>-1.9E-3</v>
      </c>
      <c r="K7" s="6">
        <v>7.4999999999999997E-3</v>
      </c>
      <c r="L7" s="6">
        <v>4.8999999999999998E-3</v>
      </c>
      <c r="M7" s="6">
        <v>2.5000000000000001E-3</v>
      </c>
      <c r="N7" s="6">
        <v>5.3E-3</v>
      </c>
      <c r="O7" s="6">
        <v>1.1000000000000001E-2</v>
      </c>
      <c r="P7" s="12">
        <v>-5.9999999999999995E-4</v>
      </c>
      <c r="Q7" s="6">
        <v>-0.01</v>
      </c>
      <c r="R7" s="6">
        <v>9.3999999999999986E-3</v>
      </c>
      <c r="S7" s="6">
        <v>-3.8E-3</v>
      </c>
      <c r="T7" s="6">
        <v>6.0000000000000001E-3</v>
      </c>
      <c r="U7" s="6">
        <v>4.1900000000000007E-2</v>
      </c>
      <c r="V7" s="6">
        <v>1.44E-2</v>
      </c>
      <c r="W7" s="6">
        <v>-3.0999999999999999E-3</v>
      </c>
      <c r="X7" s="6">
        <v>5.7999999999999996E-3</v>
      </c>
    </row>
    <row r="8" spans="1:24" x14ac:dyDescent="0.25">
      <c r="A8" s="4">
        <v>41213</v>
      </c>
      <c r="B8" s="33">
        <v>2012</v>
      </c>
      <c r="C8" s="6" t="s">
        <v>97</v>
      </c>
      <c r="D8" s="6">
        <v>1.3999999999999999E-2</v>
      </c>
      <c r="E8" s="6">
        <v>6.5000000000000006E-3</v>
      </c>
      <c r="F8" s="6">
        <v>8.3000000000000001E-3</v>
      </c>
      <c r="G8" s="6">
        <v>1.5700000000000002E-2</v>
      </c>
      <c r="H8" s="6">
        <v>-3.5999999999999999E-3</v>
      </c>
      <c r="I8" s="6">
        <v>-5.0000000000000001E-4</v>
      </c>
      <c r="J8" s="6">
        <v>-3.5999999999999999E-3</v>
      </c>
      <c r="K8" s="6">
        <v>1.3999999999999999E-2</v>
      </c>
      <c r="L8" s="6">
        <v>-2.3E-3</v>
      </c>
      <c r="M8" s="6">
        <v>1.2999999999999999E-3</v>
      </c>
      <c r="N8" s="6">
        <v>4.5000000000000005E-3</v>
      </c>
      <c r="O8" s="6">
        <v>8.0000000000000002E-3</v>
      </c>
      <c r="P8" s="12">
        <v>2.8199999999999999E-2</v>
      </c>
      <c r="Q8" s="6">
        <v>1.4999999999999999E-2</v>
      </c>
      <c r="R8" s="6">
        <v>-2.5499999999999998E-2</v>
      </c>
      <c r="S8" s="6">
        <v>-5.4000000000000003E-3</v>
      </c>
      <c r="T8" s="6">
        <v>5.0000000000000001E-3</v>
      </c>
      <c r="U8" s="6">
        <v>1.34E-2</v>
      </c>
      <c r="V8" s="6">
        <v>1.6799999999999999E-2</v>
      </c>
      <c r="W8" s="6">
        <v>-1.1000000000000001E-2</v>
      </c>
      <c r="X8" s="6">
        <v>8.3999999999999995E-3</v>
      </c>
    </row>
    <row r="9" spans="1:24" x14ac:dyDescent="0.25">
      <c r="A9" s="4">
        <v>41182</v>
      </c>
      <c r="B9" s="33">
        <v>2012</v>
      </c>
      <c r="C9" s="6" t="s">
        <v>96</v>
      </c>
      <c r="D9" s="6">
        <v>1.3000000000000001E-2</v>
      </c>
      <c r="E9" s="6">
        <v>1.2199999999999999E-2</v>
      </c>
      <c r="F9" s="6">
        <v>1.09E-2</v>
      </c>
      <c r="G9" s="6">
        <v>-7.3000000000000001E-3</v>
      </c>
      <c r="H9" s="6">
        <v>1.8100000000000002E-2</v>
      </c>
      <c r="I9" s="6">
        <v>6.3E-3</v>
      </c>
      <c r="J9" s="6">
        <v>5.6999999999999993E-3</v>
      </c>
      <c r="K9" s="6">
        <v>1.06E-2</v>
      </c>
      <c r="L9" s="6">
        <v>-1.2999999999999999E-3</v>
      </c>
      <c r="M9" s="6">
        <v>1.7000000000000001E-3</v>
      </c>
      <c r="N9" s="6">
        <v>1.0500000000000001E-2</v>
      </c>
      <c r="O9" s="6">
        <v>1.9E-2</v>
      </c>
      <c r="P9" s="12">
        <v>1.3100000000000001E-2</v>
      </c>
      <c r="Q9" s="6">
        <v>-5.6999999999999993E-3</v>
      </c>
      <c r="R9" s="6">
        <v>-2.12E-2</v>
      </c>
      <c r="S9" s="6">
        <v>1.5E-3</v>
      </c>
      <c r="T9" s="6">
        <v>1.6E-2</v>
      </c>
      <c r="U9" s="6">
        <v>2.06E-2</v>
      </c>
      <c r="V9" s="6">
        <v>1.6E-2</v>
      </c>
      <c r="W9" s="6">
        <v>-1.44E-2</v>
      </c>
      <c r="X9" s="6">
        <v>1.2500000000000001E-2</v>
      </c>
    </row>
    <row r="10" spans="1:24" x14ac:dyDescent="0.25">
      <c r="A10" s="4">
        <v>41152</v>
      </c>
      <c r="B10" s="33">
        <v>2012</v>
      </c>
      <c r="C10" s="6" t="s">
        <v>95</v>
      </c>
      <c r="D10" s="6">
        <v>1.3999999999999999E-2</v>
      </c>
      <c r="E10" s="6">
        <v>1.49E-2</v>
      </c>
      <c r="F10" s="6">
        <v>1.1200000000000002E-2</v>
      </c>
      <c r="G10" s="6">
        <v>-7.6E-3</v>
      </c>
      <c r="H10" s="6">
        <v>9.5999999999999992E-3</v>
      </c>
      <c r="I10" s="6">
        <v>4.3E-3</v>
      </c>
      <c r="J10" s="6">
        <v>1.1000000000000001E-3</v>
      </c>
      <c r="K10" s="6">
        <v>1.4999999999999999E-2</v>
      </c>
      <c r="L10" s="6">
        <v>4.3E-3</v>
      </c>
      <c r="M10" s="6">
        <v>9.0000000000000011E-3</v>
      </c>
      <c r="N10" s="6">
        <v>7.9000000000000008E-3</v>
      </c>
      <c r="O10" s="6">
        <v>2.53E-2</v>
      </c>
      <c r="P10" s="12">
        <v>2.1600000000000001E-2</v>
      </c>
      <c r="Q10" s="6">
        <v>3.1600000000000003E-2</v>
      </c>
      <c r="R10" s="6">
        <v>-1.2699999999999999E-2</v>
      </c>
      <c r="S10" s="6">
        <v>4.6999999999999993E-3</v>
      </c>
      <c r="T10" s="6">
        <v>1.1399999999999999E-2</v>
      </c>
      <c r="U10" s="6">
        <v>9.3800000000000008E-2</v>
      </c>
      <c r="V10" s="6">
        <v>1.52E-2</v>
      </c>
      <c r="W10" s="6">
        <v>2.4799999999999999E-2</v>
      </c>
      <c r="X10" s="6">
        <v>7.4000000000000003E-3</v>
      </c>
    </row>
    <row r="11" spans="1:24" x14ac:dyDescent="0.25">
      <c r="A11" s="4">
        <v>41121</v>
      </c>
      <c r="B11" s="33">
        <v>2012</v>
      </c>
      <c r="C11" s="6" t="s">
        <v>94</v>
      </c>
      <c r="D11" s="6">
        <v>4.0000000000000001E-3</v>
      </c>
      <c r="E11" s="6">
        <v>5.0000000000000001E-3</v>
      </c>
      <c r="F11" s="6">
        <v>6.8999999999999999E-3</v>
      </c>
      <c r="G11" s="6">
        <v>-4.0000000000000002E-4</v>
      </c>
      <c r="H11" s="6">
        <v>2.29E-2</v>
      </c>
      <c r="I11" s="6">
        <v>1.46E-2</v>
      </c>
      <c r="J11" s="6">
        <v>1.4499999999999999E-2</v>
      </c>
      <c r="K11" s="6">
        <v>1.8500000000000003E-2</v>
      </c>
      <c r="L11" s="6">
        <v>5.1999999999999998E-3</v>
      </c>
      <c r="M11" s="6">
        <v>3.4000000000000002E-3</v>
      </c>
      <c r="N11" s="6">
        <v>6.1999999999999998E-3</v>
      </c>
      <c r="O11" s="6">
        <v>2E-3</v>
      </c>
      <c r="P11" s="12">
        <v>1.15E-2</v>
      </c>
      <c r="Q11" s="6">
        <v>1.5300000000000001E-2</v>
      </c>
      <c r="R11" s="6">
        <v>4.24E-2</v>
      </c>
      <c r="S11" s="6">
        <v>-3.5999999999999999E-3</v>
      </c>
      <c r="T11" s="6">
        <v>1.8000000000000002E-2</v>
      </c>
      <c r="U11" s="6">
        <v>-0.02</v>
      </c>
      <c r="V11" s="6">
        <v>6.4000000000000003E-3</v>
      </c>
      <c r="W11" s="6">
        <v>2.4799999999999999E-2</v>
      </c>
      <c r="X11" s="6">
        <v>8.3000000000000001E-3</v>
      </c>
    </row>
    <row r="12" spans="1:24" x14ac:dyDescent="0.25">
      <c r="A12" s="4">
        <v>41090</v>
      </c>
      <c r="B12" s="33">
        <v>2012</v>
      </c>
      <c r="C12" s="6" t="s">
        <v>93</v>
      </c>
      <c r="D12" s="6">
        <v>-7.8000000000000005E-3</v>
      </c>
      <c r="E12" s="6">
        <v>1.03E-2</v>
      </c>
      <c r="F12" s="6">
        <v>2.2000000000000001E-3</v>
      </c>
      <c r="G12" s="6">
        <v>-4.4000000000000003E-3</v>
      </c>
      <c r="H12" s="6">
        <v>-2.2200000000000001E-2</v>
      </c>
      <c r="I12" s="6">
        <v>-4.0000000000000001E-3</v>
      </c>
      <c r="J12" s="6">
        <v>2.3999999999999998E-3</v>
      </c>
      <c r="K12" s="6">
        <v>3.4999999999999996E-3</v>
      </c>
      <c r="L12" s="6">
        <v>-5.1999999999999998E-3</v>
      </c>
      <c r="M12" s="6">
        <v>1.1999999999999999E-3</v>
      </c>
      <c r="N12" s="6">
        <v>3.4000000000000002E-3</v>
      </c>
      <c r="O12" s="6">
        <v>6.0000000000000001E-3</v>
      </c>
      <c r="P12" s="12">
        <v>2.3199999999999998E-2</v>
      </c>
      <c r="Q12" s="6">
        <v>-3.3E-3</v>
      </c>
      <c r="R12" s="6">
        <v>-3.1699999999999999E-2</v>
      </c>
      <c r="S12" s="6">
        <v>4.0000000000000001E-3</v>
      </c>
      <c r="T12" s="6">
        <v>-2.6099999999999998E-2</v>
      </c>
      <c r="U12" s="6">
        <v>2.18E-2</v>
      </c>
      <c r="V12" s="6">
        <v>-3.2000000000000002E-3</v>
      </c>
      <c r="W12" s="6">
        <v>-1.1399999999999999E-2</v>
      </c>
      <c r="X12" s="6">
        <v>1.8E-3</v>
      </c>
    </row>
    <row r="13" spans="1:24" x14ac:dyDescent="0.25">
      <c r="A13" s="4">
        <v>41060</v>
      </c>
      <c r="B13" s="33">
        <v>2012</v>
      </c>
      <c r="C13" s="6" t="s">
        <v>92</v>
      </c>
      <c r="D13" s="6">
        <v>-3.3000000000000002E-2</v>
      </c>
      <c r="E13" s="6">
        <v>-1.6299999999999999E-2</v>
      </c>
      <c r="F13" s="6">
        <v>-4.4000000000000003E-3</v>
      </c>
      <c r="G13" s="6">
        <v>1.84E-2</v>
      </c>
      <c r="H13" s="6">
        <v>-1.7600000000000001E-2</v>
      </c>
      <c r="I13" s="6">
        <v>3.0000000000000001E-3</v>
      </c>
      <c r="J13" s="6">
        <v>7.7000000000000002E-3</v>
      </c>
      <c r="K13" s="6">
        <v>-5.5000000000000005E-3</v>
      </c>
      <c r="L13" s="6">
        <v>6.8999999999999999E-3</v>
      </c>
      <c r="M13" s="6">
        <v>-2.3E-3</v>
      </c>
      <c r="N13" s="6">
        <v>-3.5999999999999999E-3</v>
      </c>
      <c r="O13" s="6">
        <v>-1.3000000000000001E-2</v>
      </c>
      <c r="P13" s="12">
        <v>-4.9599999999999998E-2</v>
      </c>
      <c r="Q13" s="6">
        <v>-7.3300000000000004E-2</v>
      </c>
      <c r="R13" s="6">
        <v>-2.2000000000000001E-3</v>
      </c>
      <c r="S13" s="6">
        <v>2.8999999999999998E-3</v>
      </c>
      <c r="T13" s="6">
        <v>-0.03</v>
      </c>
      <c r="U13" s="6">
        <v>-2.3900000000000001E-2</v>
      </c>
      <c r="V13" s="6">
        <v>-2.1600000000000001E-2</v>
      </c>
      <c r="W13" s="6">
        <v>-6.9999999999999993E-3</v>
      </c>
      <c r="X13" s="6">
        <v>-6.3E-3</v>
      </c>
    </row>
    <row r="14" spans="1:24" x14ac:dyDescent="0.25">
      <c r="A14" s="4">
        <v>41029</v>
      </c>
      <c r="B14" s="33">
        <v>2012</v>
      </c>
      <c r="C14" s="6" t="s">
        <v>91</v>
      </c>
      <c r="D14" s="6">
        <v>-9.0000000000000011E-3</v>
      </c>
      <c r="E14" s="6">
        <v>2.0000000000000001E-4</v>
      </c>
      <c r="F14" s="6">
        <v>3.4000000000000002E-3</v>
      </c>
      <c r="G14" s="6">
        <v>7.4000000000000003E-3</v>
      </c>
      <c r="H14" s="6">
        <v>-4.0999999999999995E-3</v>
      </c>
      <c r="I14" s="6">
        <v>6.6E-3</v>
      </c>
      <c r="J14" s="6">
        <v>-7.4000000000000003E-3</v>
      </c>
      <c r="K14" s="6">
        <v>8.0000000000000002E-3</v>
      </c>
      <c r="L14" s="6">
        <v>2.3E-3</v>
      </c>
      <c r="M14" s="6">
        <v>1.03E-2</v>
      </c>
      <c r="N14" s="6">
        <v>4.5000000000000005E-3</v>
      </c>
      <c r="O14" s="6">
        <v>2E-3</v>
      </c>
      <c r="P14" s="12">
        <v>-3.49E-2</v>
      </c>
      <c r="Q14" s="6">
        <v>8.6999999999999994E-3</v>
      </c>
      <c r="R14" s="6">
        <v>1.1999999999999999E-3</v>
      </c>
      <c r="S14" s="6">
        <v>1.0800000000000001E-2</v>
      </c>
      <c r="T14" s="6">
        <v>-4.0000000000000001E-3</v>
      </c>
      <c r="U14" s="6">
        <v>-1.66E-2</v>
      </c>
      <c r="V14" s="6">
        <v>-3.2000000000000002E-3</v>
      </c>
      <c r="W14" s="6">
        <v>9.1000000000000004E-3</v>
      </c>
      <c r="X14" s="6">
        <v>4.5999999999999999E-3</v>
      </c>
    </row>
    <row r="15" spans="1:24" x14ac:dyDescent="0.25">
      <c r="A15" s="4">
        <v>40999</v>
      </c>
      <c r="B15" s="33">
        <v>2012</v>
      </c>
      <c r="C15" s="6" t="s">
        <v>90</v>
      </c>
      <c r="D15" s="6">
        <v>0.02</v>
      </c>
      <c r="E15" s="6">
        <v>8.199999999999999E-3</v>
      </c>
      <c r="F15" s="6">
        <v>1.2500000000000001E-2</v>
      </c>
      <c r="G15" s="6">
        <v>-2.3999999999999998E-3</v>
      </c>
      <c r="H15" s="6">
        <v>-4.0000000000000001E-3</v>
      </c>
      <c r="I15" s="6">
        <v>3.0000000000000001E-3</v>
      </c>
      <c r="J15" s="6">
        <v>-2.8999999999999998E-3</v>
      </c>
      <c r="K15" s="6">
        <v>1.4999999999999999E-2</v>
      </c>
      <c r="L15" s="6">
        <v>1.2999999999999999E-3</v>
      </c>
      <c r="M15" s="6">
        <v>5.5000000000000005E-3</v>
      </c>
      <c r="N15" s="6">
        <v>6.9999999999999993E-3</v>
      </c>
      <c r="O15" s="6">
        <v>1.7000000000000001E-2</v>
      </c>
      <c r="P15" s="12">
        <v>5.0000000000000001E-4</v>
      </c>
      <c r="Q15" s="6">
        <v>1.6500000000000001E-2</v>
      </c>
      <c r="R15" s="6">
        <v>-6.8000000000000005E-3</v>
      </c>
      <c r="S15" s="6">
        <v>1.2999999999999999E-3</v>
      </c>
      <c r="T15" s="6">
        <v>9.7000000000000003E-3</v>
      </c>
      <c r="U15" s="6">
        <v>-6.0000000000000001E-3</v>
      </c>
      <c r="V15" s="6">
        <v>7.1999999999999998E-3</v>
      </c>
      <c r="W15" s="6">
        <v>3.4300000000000004E-2</v>
      </c>
      <c r="X15" s="6">
        <v>1.1299999999999999E-2</v>
      </c>
    </row>
    <row r="16" spans="1:24" x14ac:dyDescent="0.25">
      <c r="A16" s="4">
        <v>40968</v>
      </c>
      <c r="B16" s="33">
        <v>2012</v>
      </c>
      <c r="C16" s="6" t="s">
        <v>89</v>
      </c>
      <c r="D16" s="6">
        <v>2.5000000000000001E-2</v>
      </c>
      <c r="E16" s="6">
        <v>1.29E-2</v>
      </c>
      <c r="F16" s="6">
        <v>1.5800000000000002E-2</v>
      </c>
      <c r="G16" s="6">
        <v>-7.9000000000000008E-3</v>
      </c>
      <c r="H16" s="6">
        <v>2E-3</v>
      </c>
      <c r="I16" s="6">
        <v>6.4000000000000003E-3</v>
      </c>
      <c r="J16" s="6">
        <v>3.8E-3</v>
      </c>
      <c r="K16" s="6">
        <v>1.6500000000000001E-2</v>
      </c>
      <c r="L16" s="6">
        <v>-3.0999999999999999E-3</v>
      </c>
      <c r="M16" s="6">
        <v>4.3E-3</v>
      </c>
      <c r="N16" s="6">
        <v>9.1999999999999998E-3</v>
      </c>
      <c r="O16" s="6">
        <v>1.4999999999999999E-2</v>
      </c>
      <c r="P16" s="12">
        <v>0.02</v>
      </c>
      <c r="Q16" s="6">
        <v>1.38E-2</v>
      </c>
      <c r="R16" s="6">
        <v>-9.1999999999999998E-3</v>
      </c>
      <c r="S16" s="6">
        <v>6.8000000000000005E-3</v>
      </c>
      <c r="T16" s="6">
        <v>4.4000000000000004E-2</v>
      </c>
      <c r="U16" s="6">
        <v>3.0800000000000001E-2</v>
      </c>
      <c r="V16" s="6">
        <v>1.04E-2</v>
      </c>
      <c r="W16" s="6">
        <v>8.0000000000000002E-3</v>
      </c>
      <c r="X16" s="6">
        <v>8.0000000000000002E-3</v>
      </c>
    </row>
    <row r="17" spans="1:24" x14ac:dyDescent="0.25">
      <c r="A17" s="4">
        <v>40939</v>
      </c>
      <c r="B17" s="33">
        <v>2012</v>
      </c>
      <c r="C17" s="6" t="s">
        <v>88</v>
      </c>
      <c r="D17" s="6">
        <v>3.7000000000000005E-2</v>
      </c>
      <c r="E17" s="6">
        <v>5.2999999999999999E-2</v>
      </c>
      <c r="F17" s="6">
        <v>1.66E-2</v>
      </c>
      <c r="G17" s="6">
        <v>-1.3000000000000001E-2</v>
      </c>
      <c r="H17" s="6">
        <v>8.5000000000000006E-3</v>
      </c>
      <c r="I17" s="6">
        <v>9.7999999999999997E-3</v>
      </c>
      <c r="J17" s="6">
        <v>1.3999999999999999E-2</v>
      </c>
      <c r="K17" s="6">
        <v>3.2000000000000001E-2</v>
      </c>
      <c r="L17" s="6">
        <v>-9.1999999999999998E-3</v>
      </c>
      <c r="M17" s="6">
        <v>1.6399999999999998E-2</v>
      </c>
      <c r="N17" s="6">
        <v>1.03E-2</v>
      </c>
      <c r="O17" s="6">
        <v>1.9E-2</v>
      </c>
      <c r="P17" s="12">
        <v>4.4400000000000002E-2</v>
      </c>
      <c r="Q17" s="6">
        <v>6.0999999999999999E-2</v>
      </c>
      <c r="R17" s="6">
        <v>6.0999999999999995E-3</v>
      </c>
      <c r="S17" s="6">
        <v>3.5999999999999999E-3</v>
      </c>
      <c r="T17" s="6">
        <v>3.1E-2</v>
      </c>
      <c r="U17" s="6">
        <v>2.69E-2</v>
      </c>
      <c r="V17" s="6">
        <v>4.5999999999999999E-2</v>
      </c>
      <c r="W17" s="6">
        <v>3.9000000000000003E-3</v>
      </c>
      <c r="X17" s="6">
        <v>1.1599999999999999E-2</v>
      </c>
    </row>
    <row r="18" spans="1:24" x14ac:dyDescent="0.25">
      <c r="A18" s="4">
        <v>40908</v>
      </c>
      <c r="B18" s="33">
        <v>2011</v>
      </c>
      <c r="C18" s="6" t="s">
        <v>99</v>
      </c>
      <c r="D18" s="6">
        <v>-4.0000000000000001E-3</v>
      </c>
      <c r="E18" s="6">
        <v>-1.0700000000000001E-2</v>
      </c>
      <c r="F18" s="6">
        <v>0</v>
      </c>
      <c r="G18" s="6">
        <v>-1.7100000000000001E-2</v>
      </c>
      <c r="H18" s="6">
        <v>-4.5000000000000005E-3</v>
      </c>
      <c r="I18" s="6">
        <v>5.6999999999999993E-3</v>
      </c>
      <c r="J18" s="6">
        <v>-7.0999999999999995E-3</v>
      </c>
      <c r="K18" s="6">
        <v>-1.2E-2</v>
      </c>
      <c r="L18" s="6">
        <v>-1.9E-3</v>
      </c>
      <c r="M18" s="6">
        <v>-6.0000000000000001E-3</v>
      </c>
      <c r="N18" s="6">
        <v>2E-3</v>
      </c>
      <c r="O18" s="6">
        <v>-3.0000000000000001E-3</v>
      </c>
      <c r="P18" s="12">
        <v>-1.3500000000000002E-2</v>
      </c>
      <c r="Q18" s="6">
        <v>3.1400000000000004E-2</v>
      </c>
      <c r="R18" s="6">
        <v>1.6500000000000001E-2</v>
      </c>
      <c r="S18" s="6">
        <v>-5.0000000000000001E-4</v>
      </c>
      <c r="T18" s="6">
        <v>-1.3999999999999999E-2</v>
      </c>
      <c r="U18" s="6">
        <v>-1.9E-2</v>
      </c>
      <c r="V18" s="6">
        <v>-2E-3</v>
      </c>
      <c r="W18" s="6">
        <v>-2.5399999999999999E-2</v>
      </c>
      <c r="X18" s="6">
        <v>4.4000000000000003E-3</v>
      </c>
    </row>
    <row r="19" spans="1:24" x14ac:dyDescent="0.25">
      <c r="A19" s="4">
        <v>40877</v>
      </c>
      <c r="B19" s="33">
        <v>2011</v>
      </c>
      <c r="C19" s="6" t="s">
        <v>98</v>
      </c>
      <c r="D19" s="6">
        <v>-0.01</v>
      </c>
      <c r="E19" s="6">
        <v>-2.8999999999999998E-3</v>
      </c>
      <c r="F19" s="6">
        <v>-5.7999999999999996E-3</v>
      </c>
      <c r="G19" s="6">
        <v>1.3500000000000002E-2</v>
      </c>
      <c r="H19" s="6">
        <v>1.5900000000000001E-2</v>
      </c>
      <c r="I19" s="6">
        <v>9.4999999999999998E-3</v>
      </c>
      <c r="J19" s="6">
        <v>-3.2000000000000002E-3</v>
      </c>
      <c r="K19" s="6">
        <v>-9.7000000000000003E-3</v>
      </c>
      <c r="L19" s="6">
        <v>1.3500000000000002E-2</v>
      </c>
      <c r="M19" s="6">
        <v>-1E-4</v>
      </c>
      <c r="N19" s="6">
        <v>-1E-4</v>
      </c>
      <c r="O19" s="6">
        <v>2E-3</v>
      </c>
      <c r="P19" s="12">
        <v>5.0000000000000001E-3</v>
      </c>
      <c r="Q19" s="6">
        <v>-6.9999999999999993E-3</v>
      </c>
      <c r="R19" s="6">
        <v>9.7000000000000003E-3</v>
      </c>
      <c r="S19" s="6">
        <v>-5.5000000000000005E-3</v>
      </c>
      <c r="T19" s="6">
        <v>-2.5000000000000001E-2</v>
      </c>
      <c r="U19" s="6">
        <v>-1.9E-2</v>
      </c>
      <c r="V19" s="6">
        <v>-5.0000000000000001E-3</v>
      </c>
      <c r="W19" s="6">
        <v>2.8399999999999998E-2</v>
      </c>
      <c r="X19" s="6">
        <v>-4.4000000000000003E-3</v>
      </c>
    </row>
    <row r="20" spans="1:24" x14ac:dyDescent="0.25">
      <c r="A20" s="4">
        <v>40847</v>
      </c>
      <c r="B20" s="33">
        <v>2011</v>
      </c>
      <c r="C20" s="6" t="s">
        <v>97</v>
      </c>
      <c r="D20" s="6">
        <v>3.4000000000000002E-2</v>
      </c>
      <c r="E20" s="6">
        <v>2.8500000000000001E-2</v>
      </c>
      <c r="F20" s="6">
        <v>6.6E-3</v>
      </c>
      <c r="G20" s="6">
        <v>-5.1000000000000004E-3</v>
      </c>
      <c r="H20" s="6">
        <v>-7.6E-3</v>
      </c>
      <c r="I20" s="6">
        <v>4.0999999999999995E-3</v>
      </c>
      <c r="J20" s="6">
        <v>1.84E-2</v>
      </c>
      <c r="K20" s="6">
        <v>6.6E-3</v>
      </c>
      <c r="L20" s="6">
        <v>-1.6000000000000001E-3</v>
      </c>
      <c r="M20" s="6">
        <v>1.1999999999999999E-3</v>
      </c>
      <c r="N20" s="6">
        <v>1.1599999999999999E-2</v>
      </c>
      <c r="O20" s="6">
        <v>-6.9999999999999993E-3</v>
      </c>
      <c r="P20" s="12">
        <v>6.6000000000000003E-2</v>
      </c>
      <c r="Q20" s="6">
        <v>0.14349999999999999</v>
      </c>
      <c r="R20" s="6">
        <v>-2.5899999999999999E-2</v>
      </c>
      <c r="S20" s="6">
        <v>-3.0000000000000001E-3</v>
      </c>
      <c r="T20" s="6">
        <v>9.0000000000000011E-3</v>
      </c>
      <c r="U20" s="6">
        <v>6.4399999999999999E-2</v>
      </c>
      <c r="V20" s="6">
        <v>4.7E-2</v>
      </c>
      <c r="W20" s="6">
        <v>-2.07E-2</v>
      </c>
      <c r="X20" s="6">
        <v>2.8000000000000004E-3</v>
      </c>
    </row>
    <row r="21" spans="1:24" x14ac:dyDescent="0.25">
      <c r="A21" s="4">
        <v>40816</v>
      </c>
      <c r="B21" s="33">
        <v>2011</v>
      </c>
      <c r="C21" s="6" t="s">
        <v>96</v>
      </c>
      <c r="D21" s="6">
        <v>-4.6500000000000007E-2</v>
      </c>
      <c r="E21" s="6">
        <v>-3.4300000000000004E-2</v>
      </c>
      <c r="F21" s="6">
        <v>-1.9400000000000001E-2</v>
      </c>
      <c r="G21" s="6">
        <v>9.7999999999999997E-3</v>
      </c>
      <c r="H21" s="6">
        <v>3.8E-3</v>
      </c>
      <c r="I21" s="6">
        <v>1.24E-2</v>
      </c>
      <c r="J21" s="6">
        <v>-1.3100000000000001E-2</v>
      </c>
      <c r="K21" s="6">
        <v>-2.3E-2</v>
      </c>
      <c r="L21" s="6">
        <v>2.3399999999999997E-2</v>
      </c>
      <c r="M21" s="6">
        <v>-1.23E-2</v>
      </c>
      <c r="N21" s="6">
        <v>-1.2699999999999999E-2</v>
      </c>
      <c r="O21" s="6">
        <v>-6.9999999999999993E-3</v>
      </c>
      <c r="P21" s="12">
        <v>-5.9000000000000004E-2</v>
      </c>
      <c r="Q21" s="6">
        <v>-5.8400000000000001E-2</v>
      </c>
      <c r="R21" s="6">
        <v>1.6000000000000001E-3</v>
      </c>
      <c r="S21" s="6">
        <v>-3.3E-3</v>
      </c>
      <c r="T21" s="6">
        <v>-5.2000000000000005E-2</v>
      </c>
      <c r="U21" s="6">
        <v>-5.5899999999999998E-2</v>
      </c>
      <c r="V21" s="6">
        <v>-6.2E-2</v>
      </c>
      <c r="W21" s="6">
        <v>2.4900000000000002E-2</v>
      </c>
      <c r="X21" s="6">
        <v>-7.7000000000000002E-3</v>
      </c>
    </row>
    <row r="22" spans="1:24" x14ac:dyDescent="0.25">
      <c r="A22" s="4">
        <v>40786</v>
      </c>
      <c r="B22" s="33">
        <v>2011</v>
      </c>
      <c r="C22" s="6" t="s">
        <v>95</v>
      </c>
      <c r="D22" s="6">
        <v>-5.5199999999999999E-2</v>
      </c>
      <c r="E22" s="6">
        <v>-2.1700000000000001E-2</v>
      </c>
      <c r="F22" s="6">
        <v>-1.84E-2</v>
      </c>
      <c r="G22" s="6">
        <v>1.1000000000000001E-3</v>
      </c>
      <c r="H22" s="6">
        <v>5.8200000000000002E-2</v>
      </c>
      <c r="I22" s="6">
        <v>4.3E-3</v>
      </c>
      <c r="J22" s="6">
        <v>-2.4900000000000002E-2</v>
      </c>
      <c r="K22" s="6">
        <v>-3.44E-2</v>
      </c>
      <c r="L22" s="6">
        <v>6.8999999999999999E-3</v>
      </c>
      <c r="M22" s="6">
        <v>-4.7999999999999996E-3</v>
      </c>
      <c r="N22" s="6">
        <v>-2.64E-2</v>
      </c>
      <c r="O22" s="6">
        <v>8.0000000000000002E-3</v>
      </c>
      <c r="P22" s="12">
        <v>-4.2999999999999997E-2</v>
      </c>
      <c r="Q22" s="6">
        <v>-7.3700000000000002E-2</v>
      </c>
      <c r="R22" s="6">
        <v>1.43E-2</v>
      </c>
      <c r="S22" s="6">
        <v>-4.2699999999999995E-2</v>
      </c>
      <c r="T22" s="6">
        <v>6.9999999999999993E-3</v>
      </c>
      <c r="U22" s="6">
        <v>-5.3099999999999994E-2</v>
      </c>
      <c r="V22" s="6">
        <v>-4.3099999999999999E-2</v>
      </c>
      <c r="W22" s="6">
        <v>-2.2799999999999997E-2</v>
      </c>
      <c r="X22" s="6">
        <v>-1.89E-2</v>
      </c>
    </row>
    <row r="23" spans="1:24" x14ac:dyDescent="0.25">
      <c r="A23" s="4">
        <v>40755</v>
      </c>
      <c r="B23" s="33">
        <v>2011</v>
      </c>
      <c r="C23" s="6" t="s">
        <v>94</v>
      </c>
      <c r="D23" s="6">
        <v>-1.5700000000000002E-2</v>
      </c>
      <c r="E23" s="6">
        <v>-2.1299999999999999E-2</v>
      </c>
      <c r="F23" s="6">
        <v>-1E-4</v>
      </c>
      <c r="G23" s="6">
        <v>1.4800000000000001E-2</v>
      </c>
      <c r="H23" s="6">
        <v>2.07E-2</v>
      </c>
      <c r="I23" s="6">
        <v>-1.7000000000000001E-3</v>
      </c>
      <c r="J23" s="6">
        <v>6.8000000000000005E-3</v>
      </c>
      <c r="K23" s="6">
        <v>-5.1000000000000004E-3</v>
      </c>
      <c r="L23" s="6">
        <v>4.0000000000000001E-3</v>
      </c>
      <c r="M23" s="6">
        <v>1.0500000000000001E-2</v>
      </c>
      <c r="N23" s="6">
        <v>-1.2999999999999999E-3</v>
      </c>
      <c r="O23" s="6">
        <v>0.01</v>
      </c>
      <c r="P23" s="12">
        <v>-1.7600000000000001E-2</v>
      </c>
      <c r="Q23" s="6">
        <v>-3.9399999999999998E-2</v>
      </c>
      <c r="R23" s="6">
        <v>4.5899999999999996E-2</v>
      </c>
      <c r="S23" s="6">
        <v>1.8E-3</v>
      </c>
      <c r="T23" s="6">
        <v>0.02</v>
      </c>
      <c r="U23" s="6">
        <v>-5.6500000000000002E-2</v>
      </c>
      <c r="V23" s="6">
        <v>-1.5E-3</v>
      </c>
      <c r="W23" s="6">
        <v>3.5900000000000001E-2</v>
      </c>
      <c r="X23" s="6">
        <v>-1.7000000000000001E-3</v>
      </c>
    </row>
    <row r="24" spans="1:24" x14ac:dyDescent="0.25">
      <c r="A24" s="4">
        <v>40724</v>
      </c>
      <c r="B24" s="33">
        <v>2011</v>
      </c>
      <c r="C24" s="6" t="s">
        <v>93</v>
      </c>
      <c r="D24" s="6">
        <v>-2.3599999999999999E-2</v>
      </c>
      <c r="E24" s="6">
        <v>-1.29E-2</v>
      </c>
      <c r="F24" s="6">
        <v>-7.0999999999999995E-3</v>
      </c>
      <c r="G24" s="6">
        <v>6.8999999999999999E-3</v>
      </c>
      <c r="H24" s="6">
        <v>-5.4000000000000003E-3</v>
      </c>
      <c r="I24" s="6">
        <v>5.5000000000000005E-3</v>
      </c>
      <c r="J24" s="6">
        <v>-7.7000000000000002E-3</v>
      </c>
      <c r="K24" s="6">
        <v>-2.6099999999999998E-2</v>
      </c>
      <c r="L24" s="6">
        <v>5.1000000000000004E-3</v>
      </c>
      <c r="M24" s="6">
        <v>-5.8999999999999999E-3</v>
      </c>
      <c r="N24" s="6">
        <v>-3.2000000000000002E-3</v>
      </c>
      <c r="O24" s="6">
        <v>-1E-3</v>
      </c>
      <c r="P24" s="12">
        <v>-1.29E-2</v>
      </c>
      <c r="Q24" s="6">
        <v>-1.7500000000000002E-2</v>
      </c>
      <c r="R24" s="6">
        <v>-2.5099999999999997E-2</v>
      </c>
      <c r="S24" s="6">
        <v>-2E-3</v>
      </c>
      <c r="T24" s="6">
        <v>-2.4E-2</v>
      </c>
      <c r="U24" s="6">
        <v>-4.6999999999999993E-3</v>
      </c>
      <c r="V24" s="6">
        <v>-1.34E-2</v>
      </c>
      <c r="W24" s="6">
        <v>-3.5999999999999999E-3</v>
      </c>
      <c r="X24" s="6">
        <v>-1.7000000000000001E-3</v>
      </c>
    </row>
    <row r="25" spans="1:24" x14ac:dyDescent="0.25">
      <c r="A25" s="4">
        <v>40694</v>
      </c>
      <c r="B25" s="33">
        <v>2011</v>
      </c>
      <c r="C25" s="6" t="s">
        <v>92</v>
      </c>
      <c r="D25" s="6">
        <v>-1.6000000000000001E-3</v>
      </c>
      <c r="E25" s="6">
        <v>-8.5000000000000006E-3</v>
      </c>
      <c r="F25" s="6">
        <v>-4.0000000000000002E-4</v>
      </c>
      <c r="G25" s="6">
        <v>9.5999999999999992E-3</v>
      </c>
      <c r="H25" s="6">
        <v>5.1999999999999998E-3</v>
      </c>
      <c r="I25" s="6">
        <v>3.4999999999999996E-3</v>
      </c>
      <c r="J25" s="6">
        <v>-5.6000000000000008E-3</v>
      </c>
      <c r="K25" s="6">
        <v>5.9999999999999995E-4</v>
      </c>
      <c r="L25" s="6">
        <v>3.0999999999999999E-3</v>
      </c>
      <c r="M25" s="6">
        <v>1.7000000000000001E-3</v>
      </c>
      <c r="N25" s="6">
        <v>1.2999999999999999E-3</v>
      </c>
      <c r="O25" s="6">
        <v>3.0000000000000001E-3</v>
      </c>
      <c r="P25" s="12">
        <v>1.5E-3</v>
      </c>
      <c r="Q25" s="6">
        <v>-9.300000000000001E-3</v>
      </c>
      <c r="R25" s="6">
        <v>-2.1600000000000001E-2</v>
      </c>
      <c r="S25" s="6">
        <v>0</v>
      </c>
      <c r="T25" s="6">
        <v>-9.0000000000000011E-3</v>
      </c>
      <c r="U25" s="6">
        <v>7.1999999999999998E-3</v>
      </c>
      <c r="V25" s="6">
        <v>-7.4000000000000003E-3</v>
      </c>
      <c r="W25" s="6">
        <v>-1.04E-2</v>
      </c>
      <c r="X25" s="6">
        <v>5.0000000000000001E-4</v>
      </c>
    </row>
    <row r="26" spans="1:24" x14ac:dyDescent="0.25">
      <c r="A26" s="4">
        <v>40663</v>
      </c>
      <c r="B26" s="33">
        <v>2011</v>
      </c>
      <c r="C26" s="6" t="s">
        <v>91</v>
      </c>
      <c r="D26" s="6">
        <v>1.67E-2</v>
      </c>
      <c r="E26" s="6">
        <v>-2.9999999999999997E-4</v>
      </c>
      <c r="F26" s="6">
        <v>7.3000000000000001E-3</v>
      </c>
      <c r="G26" s="6">
        <v>5.1000000000000004E-3</v>
      </c>
      <c r="H26" s="6">
        <v>4.8999999999999998E-3</v>
      </c>
      <c r="I26" s="6">
        <v>-8.9999999999999998E-4</v>
      </c>
      <c r="J26" s="6">
        <v>9.3999999999999986E-3</v>
      </c>
      <c r="K26" s="6">
        <v>1.1200000000000002E-2</v>
      </c>
      <c r="L26" s="6">
        <v>-8.0000000000000004E-4</v>
      </c>
      <c r="M26" s="6">
        <v>6.0000000000000001E-3</v>
      </c>
      <c r="N26" s="6">
        <v>6.1999999999999998E-3</v>
      </c>
      <c r="O26" s="6">
        <v>0.01</v>
      </c>
      <c r="P26" s="12">
        <v>3.5099999999999999E-2</v>
      </c>
      <c r="Q26" s="6">
        <v>2.06E-2</v>
      </c>
      <c r="R26" s="6">
        <v>0.03</v>
      </c>
      <c r="S26" s="6">
        <v>1.46E-2</v>
      </c>
      <c r="T26" s="6">
        <v>1.2E-2</v>
      </c>
      <c r="U26" s="6">
        <v>1.11E-2</v>
      </c>
      <c r="V26" s="6">
        <v>1.0800000000000001E-2</v>
      </c>
      <c r="W26" s="6">
        <v>1.1399999999999999E-2</v>
      </c>
      <c r="X26" s="6">
        <v>7.4000000000000003E-3</v>
      </c>
    </row>
    <row r="27" spans="1:24" x14ac:dyDescent="0.25">
      <c r="A27" s="4">
        <v>40633</v>
      </c>
      <c r="B27" s="33">
        <v>2011</v>
      </c>
      <c r="C27" s="6" t="s">
        <v>90</v>
      </c>
      <c r="D27" s="6">
        <v>5.1999999999999998E-3</v>
      </c>
      <c r="E27" s="6">
        <v>1E-4</v>
      </c>
      <c r="F27" s="6">
        <v>4.7999999999999996E-3</v>
      </c>
      <c r="G27" s="6">
        <v>1.1000000000000001E-3</v>
      </c>
      <c r="H27" s="6">
        <v>6.9999999999999993E-3</v>
      </c>
      <c r="I27" s="6">
        <v>-2.3999999999999998E-3</v>
      </c>
      <c r="J27" s="6">
        <v>1.6000000000000001E-3</v>
      </c>
      <c r="K27" s="6">
        <v>-1.7000000000000001E-3</v>
      </c>
      <c r="L27" s="6">
        <v>1.5E-3</v>
      </c>
      <c r="M27" s="6">
        <v>2.8000000000000004E-3</v>
      </c>
      <c r="N27" s="6">
        <v>5.5000000000000005E-3</v>
      </c>
      <c r="O27" s="6">
        <v>3.0000000000000001E-3</v>
      </c>
      <c r="P27" s="12">
        <v>5.6999999999999993E-3</v>
      </c>
      <c r="Q27" s="6">
        <v>9.1999999999999998E-3</v>
      </c>
      <c r="R27" s="6">
        <v>2.5000000000000001E-3</v>
      </c>
      <c r="S27" s="6">
        <v>-5.8999999999999999E-3</v>
      </c>
      <c r="T27" s="6">
        <v>5.0000000000000001E-3</v>
      </c>
      <c r="U27" s="6">
        <v>-2E-3</v>
      </c>
      <c r="V27" s="6">
        <v>1.2999999999999999E-3</v>
      </c>
      <c r="W27" s="6">
        <v>0.02</v>
      </c>
      <c r="X27" s="6">
        <v>-1.5E-3</v>
      </c>
    </row>
    <row r="28" spans="1:24" x14ac:dyDescent="0.25">
      <c r="A28" s="4">
        <v>40602</v>
      </c>
      <c r="B28" s="33">
        <v>2011</v>
      </c>
      <c r="C28" s="6" t="s">
        <v>89</v>
      </c>
      <c r="D28" s="6">
        <v>1.38E-2</v>
      </c>
      <c r="E28" s="6">
        <v>1.3600000000000001E-2</v>
      </c>
      <c r="F28" s="6">
        <v>1.1399999999999999E-2</v>
      </c>
      <c r="G28" s="6">
        <v>8.199999999999999E-3</v>
      </c>
      <c r="H28" s="6">
        <v>4.7999999999999996E-3</v>
      </c>
      <c r="I28" s="6">
        <v>3.2000000000000002E-3</v>
      </c>
      <c r="J28" s="6">
        <v>8.6999999999999994E-3</v>
      </c>
      <c r="K28" s="6">
        <v>1.38E-2</v>
      </c>
      <c r="L28" s="6">
        <v>6.8999999999999999E-3</v>
      </c>
      <c r="M28" s="6">
        <v>1.18E-2</v>
      </c>
      <c r="N28" s="6">
        <v>1.6500000000000001E-2</v>
      </c>
      <c r="O28" s="6">
        <v>1.2E-2</v>
      </c>
      <c r="P28" s="12">
        <v>1.1699999999999999E-2</v>
      </c>
      <c r="Q28" s="6">
        <v>3.1300000000000001E-2</v>
      </c>
      <c r="R28" s="6">
        <v>1.5100000000000001E-2</v>
      </c>
      <c r="S28" s="6">
        <v>7.3000000000000001E-3</v>
      </c>
      <c r="T28" s="6">
        <v>-2E-3</v>
      </c>
      <c r="U28" s="6">
        <v>-7.4999999999999997E-3</v>
      </c>
      <c r="V28" s="6">
        <v>5.1000000000000004E-3</v>
      </c>
      <c r="W28" s="6">
        <v>-1E-4</v>
      </c>
      <c r="X28" s="6">
        <v>1.1899999999999999E-2</v>
      </c>
    </row>
    <row r="29" spans="1:24" x14ac:dyDescent="0.25">
      <c r="A29" s="4">
        <v>40574</v>
      </c>
      <c r="B29" s="33">
        <v>2011</v>
      </c>
      <c r="C29" s="6" t="s">
        <v>88</v>
      </c>
      <c r="D29" s="6">
        <v>1.5800000000000002E-2</v>
      </c>
      <c r="E29" s="6">
        <v>1.6399999999999998E-2</v>
      </c>
      <c r="F29" s="6">
        <v>1.7100000000000001E-2</v>
      </c>
      <c r="G29" s="6">
        <v>1.9199999999999998E-2</v>
      </c>
      <c r="H29" s="6">
        <v>6.1999999999999998E-3</v>
      </c>
      <c r="I29" s="6">
        <v>1.7399999999999999E-2</v>
      </c>
      <c r="J29" s="6">
        <v>1.0200000000000001E-2</v>
      </c>
      <c r="K29" s="6">
        <v>1.5100000000000001E-2</v>
      </c>
      <c r="L29" s="6">
        <v>4.0000000000000002E-4</v>
      </c>
      <c r="M29" s="6">
        <v>2.0799999999999999E-2</v>
      </c>
      <c r="N29" s="6">
        <v>1.29E-2</v>
      </c>
      <c r="O29" s="6">
        <v>1.1000000000000001E-2</v>
      </c>
      <c r="P29" s="12">
        <v>3.32E-2</v>
      </c>
      <c r="Q29" s="6">
        <v>-2.53E-2</v>
      </c>
      <c r="R29" s="6">
        <v>8.0000000000000004E-4</v>
      </c>
      <c r="S29" s="6">
        <v>9.7000000000000003E-3</v>
      </c>
      <c r="T29" s="6">
        <v>1E-3</v>
      </c>
      <c r="U29" s="6">
        <v>1.41E-2</v>
      </c>
      <c r="V29" s="6">
        <v>2.3700000000000002E-2</v>
      </c>
      <c r="W29" s="6">
        <v>-1.47E-2</v>
      </c>
      <c r="X29" s="6">
        <v>1.1399999999999999E-2</v>
      </c>
    </row>
    <row r="30" spans="1:24" x14ac:dyDescent="0.25">
      <c r="A30" s="4">
        <v>40543</v>
      </c>
      <c r="B30" s="33">
        <v>2010</v>
      </c>
      <c r="C30" s="6" t="s">
        <v>99</v>
      </c>
      <c r="D30" s="6">
        <v>2.8500000000000001E-2</v>
      </c>
      <c r="E30" s="6">
        <v>1.41E-2</v>
      </c>
      <c r="F30" s="6">
        <v>8.5000000000000006E-3</v>
      </c>
      <c r="G30" s="6">
        <v>2E-3</v>
      </c>
      <c r="H30" s="6">
        <v>-4.7999999999999996E-3</v>
      </c>
      <c r="I30" s="6">
        <v>1.34E-2</v>
      </c>
      <c r="J30" s="6">
        <v>-8.9999999999999998E-4</v>
      </c>
      <c r="K30" s="6">
        <v>1.7100000000000001E-2</v>
      </c>
      <c r="L30" s="6">
        <v>1.1000000000000001E-3</v>
      </c>
      <c r="M30" s="6">
        <v>3.5999999999999999E-3</v>
      </c>
      <c r="N30" s="6">
        <v>1.2699999999999999E-2</v>
      </c>
      <c r="O30" s="6">
        <v>6.0000000000000001E-3</v>
      </c>
      <c r="P30" s="12">
        <v>3.3000000000000002E-2</v>
      </c>
      <c r="Q30" s="6">
        <v>2.0899999999999998E-2</v>
      </c>
      <c r="R30" s="6">
        <v>3.7499999999999999E-2</v>
      </c>
      <c r="S30" s="6">
        <v>1.21E-2</v>
      </c>
      <c r="T30" s="6">
        <v>1.3999999999999999E-2</v>
      </c>
      <c r="U30" s="6">
        <v>3.49E-2</v>
      </c>
      <c r="V30" s="6">
        <v>3.4300000000000004E-2</v>
      </c>
      <c r="W30" s="6">
        <v>1.5300000000000001E-2</v>
      </c>
      <c r="X30" s="6">
        <v>6.8000000000000005E-3</v>
      </c>
    </row>
    <row r="31" spans="1:24" x14ac:dyDescent="0.25">
      <c r="A31" s="4">
        <v>40512</v>
      </c>
      <c r="B31" s="33">
        <v>2010</v>
      </c>
      <c r="C31" s="6" t="s">
        <v>98</v>
      </c>
      <c r="D31" s="6">
        <v>-7.4000000000000003E-3</v>
      </c>
      <c r="E31" s="6">
        <v>1E-3</v>
      </c>
      <c r="F31" s="6">
        <v>8.1000000000000013E-3</v>
      </c>
      <c r="G31" s="6">
        <v>1.29E-2</v>
      </c>
      <c r="H31" s="6">
        <v>-3.0999999999999999E-3</v>
      </c>
      <c r="I31" s="6">
        <v>7.4000000000000003E-3</v>
      </c>
      <c r="J31" s="6">
        <v>-1E-3</v>
      </c>
      <c r="K31" s="6">
        <v>3.4000000000000002E-3</v>
      </c>
      <c r="L31" s="6">
        <v>9.1000000000000004E-3</v>
      </c>
      <c r="M31" s="6">
        <v>4.6999999999999993E-3</v>
      </c>
      <c r="N31" s="6">
        <v>-2.5000000000000001E-3</v>
      </c>
      <c r="O31" s="6">
        <v>1E-3</v>
      </c>
      <c r="P31" s="12">
        <v>9.7000000000000003E-3</v>
      </c>
      <c r="Q31" s="6">
        <v>0.1225</v>
      </c>
      <c r="R31" s="6">
        <v>-2.0099999999999996E-2</v>
      </c>
      <c r="S31" s="6">
        <v>5.9999999999999995E-4</v>
      </c>
      <c r="T31" s="6">
        <v>-4.0000000000000001E-3</v>
      </c>
      <c r="U31" s="6">
        <v>5.5000000000000005E-3</v>
      </c>
      <c r="V31" s="6">
        <v>5.1999999999999998E-3</v>
      </c>
      <c r="W31" s="6">
        <v>2.0899999999999998E-2</v>
      </c>
      <c r="X31" s="6">
        <v>4.0000000000000001E-3</v>
      </c>
    </row>
    <row r="32" spans="1:24" x14ac:dyDescent="0.25">
      <c r="A32" s="4">
        <v>40482</v>
      </c>
      <c r="B32" s="33">
        <v>2010</v>
      </c>
      <c r="C32" s="6" t="s">
        <v>97</v>
      </c>
      <c r="D32" s="6">
        <v>1.95E-2</v>
      </c>
      <c r="E32" s="6">
        <v>1E-4</v>
      </c>
      <c r="F32" s="6">
        <v>2.3799999999999998E-2</v>
      </c>
      <c r="G32" s="6">
        <v>2.8999999999999998E-3</v>
      </c>
      <c r="H32" s="6">
        <v>-3.2000000000000002E-3</v>
      </c>
      <c r="I32" s="6">
        <v>-6.6E-3</v>
      </c>
      <c r="J32" s="6">
        <v>7.8000000000000005E-3</v>
      </c>
      <c r="K32" s="6">
        <v>1.4000000000000002E-3</v>
      </c>
      <c r="L32" s="6">
        <v>-2E-3</v>
      </c>
      <c r="M32" s="6">
        <v>8.5000000000000006E-3</v>
      </c>
      <c r="N32" s="6">
        <v>9.4999999999999998E-3</v>
      </c>
      <c r="O32" s="6">
        <v>5.0000000000000001E-3</v>
      </c>
      <c r="P32" s="12">
        <v>6.0000000000000001E-3</v>
      </c>
      <c r="Q32" s="6">
        <v>5.21E-2</v>
      </c>
      <c r="R32" s="6">
        <v>2.5099999999999997E-2</v>
      </c>
      <c r="S32" s="6">
        <v>5.7999999999999996E-3</v>
      </c>
      <c r="T32" s="6">
        <v>1.8000000000000002E-2</v>
      </c>
      <c r="U32" s="6">
        <v>1.6500000000000001E-2</v>
      </c>
      <c r="V32" s="6">
        <v>2.0499999999999997E-2</v>
      </c>
      <c r="W32" s="6">
        <v>2.2499999999999999E-2</v>
      </c>
      <c r="X32" s="6">
        <v>6.4000000000000003E-3</v>
      </c>
    </row>
    <row r="33" spans="1:24" x14ac:dyDescent="0.25">
      <c r="A33" s="4">
        <v>40451</v>
      </c>
      <c r="B33" s="33">
        <v>2010</v>
      </c>
      <c r="C33" s="6" t="s">
        <v>96</v>
      </c>
      <c r="D33" s="6">
        <v>2.63E-2</v>
      </c>
      <c r="E33" s="6">
        <v>1.37E-2</v>
      </c>
      <c r="F33" s="6">
        <v>1.34E-2</v>
      </c>
      <c r="G33" s="6">
        <v>-7.000000000000001E-4</v>
      </c>
      <c r="H33" s="6">
        <v>1.4800000000000001E-2</v>
      </c>
      <c r="I33" s="6">
        <v>9.300000000000001E-3</v>
      </c>
      <c r="J33" s="6">
        <v>1E-4</v>
      </c>
      <c r="K33" s="6">
        <v>1.6E-2</v>
      </c>
      <c r="L33" s="6">
        <v>3.3E-3</v>
      </c>
      <c r="M33" s="6">
        <v>6.5000000000000006E-3</v>
      </c>
      <c r="N33" s="6">
        <v>1.44E-2</v>
      </c>
      <c r="O33" s="6">
        <v>5.0000000000000001E-3</v>
      </c>
      <c r="P33" s="12">
        <v>3.4200000000000001E-2</v>
      </c>
      <c r="Q33" s="6">
        <v>4.07E-2</v>
      </c>
      <c r="R33" s="6">
        <v>9.3999999999999986E-3</v>
      </c>
      <c r="S33" s="6">
        <v>1.1399999999999999E-2</v>
      </c>
      <c r="T33" s="6">
        <v>4.7E-2</v>
      </c>
      <c r="U33" s="6">
        <v>7.690000000000001E-2</v>
      </c>
      <c r="V33" s="6">
        <v>3.6699999999999997E-2</v>
      </c>
      <c r="W33" s="6">
        <v>1.7000000000000001E-3</v>
      </c>
      <c r="X33" s="6">
        <v>1.2E-2</v>
      </c>
    </row>
    <row r="34" spans="1:24" x14ac:dyDescent="0.25">
      <c r="A34" s="4">
        <v>40421</v>
      </c>
      <c r="B34" s="33">
        <v>2010</v>
      </c>
      <c r="C34" s="6" t="s">
        <v>95</v>
      </c>
      <c r="D34" s="6">
        <v>-7.6E-3</v>
      </c>
      <c r="E34" s="6">
        <v>6.3E-3</v>
      </c>
      <c r="F34" s="6">
        <v>1.9E-3</v>
      </c>
      <c r="G34" s="6">
        <v>6.9999999999999993E-3</v>
      </c>
      <c r="H34" s="6">
        <v>1.2199999999999999E-2</v>
      </c>
      <c r="I34" s="6">
        <v>-1.5E-3</v>
      </c>
      <c r="J34" s="6">
        <v>5.1999999999999998E-3</v>
      </c>
      <c r="K34" s="6">
        <v>1.4000000000000002E-3</v>
      </c>
      <c r="L34" s="6">
        <v>1.5800000000000002E-2</v>
      </c>
      <c r="M34" s="6">
        <v>8.8999999999999999E-3</v>
      </c>
      <c r="N34" s="6">
        <v>5.1999999999999998E-3</v>
      </c>
      <c r="O34" s="6">
        <v>8.0000000000000002E-3</v>
      </c>
      <c r="P34" s="12">
        <v>-3.3E-3</v>
      </c>
      <c r="Q34" s="6">
        <v>-5.4000000000000003E-3</v>
      </c>
      <c r="R34" s="6">
        <v>4.7800000000000002E-2</v>
      </c>
      <c r="S34" s="6">
        <v>4.0000000000000002E-4</v>
      </c>
      <c r="T34" s="6">
        <v>1.4999999999999999E-2</v>
      </c>
      <c r="U34" s="6">
        <v>-3.7200000000000004E-2</v>
      </c>
      <c r="V34" s="6">
        <v>-0.02</v>
      </c>
      <c r="W34" s="6">
        <v>5.6900000000000006E-2</v>
      </c>
      <c r="X34" s="6">
        <v>2.3999999999999998E-3</v>
      </c>
    </row>
    <row r="35" spans="1:24" x14ac:dyDescent="0.25">
      <c r="A35" s="4">
        <v>40390</v>
      </c>
      <c r="B35" s="33">
        <v>2010</v>
      </c>
      <c r="C35" s="6" t="s">
        <v>94</v>
      </c>
      <c r="D35" s="6">
        <v>2.41E-2</v>
      </c>
      <c r="E35" s="6">
        <v>7.9000000000000008E-3</v>
      </c>
      <c r="F35" s="6">
        <v>1.3500000000000002E-2</v>
      </c>
      <c r="G35" s="6">
        <v>-1.2800000000000001E-2</v>
      </c>
      <c r="H35" s="6">
        <v>-0.02</v>
      </c>
      <c r="I35" s="6">
        <v>9.1999999999999998E-3</v>
      </c>
      <c r="J35" s="6">
        <v>6.6E-3</v>
      </c>
      <c r="K35" s="6">
        <v>8.0000000000000004E-4</v>
      </c>
      <c r="L35" s="6">
        <v>-8.9999999999999998E-4</v>
      </c>
      <c r="M35" s="6">
        <v>-7.000000000000001E-4</v>
      </c>
      <c r="N35" s="6">
        <v>1.0800000000000001E-2</v>
      </c>
      <c r="O35" s="6">
        <v>-4.0000000000000001E-3</v>
      </c>
      <c r="P35" s="12">
        <v>4.6600000000000003E-2</v>
      </c>
      <c r="Q35" s="6">
        <v>8.6E-3</v>
      </c>
      <c r="R35" s="6">
        <v>-2.7799999999999998E-2</v>
      </c>
      <c r="S35" s="6">
        <v>1.0800000000000001E-2</v>
      </c>
      <c r="T35" s="6">
        <v>1.3999999999999999E-2</v>
      </c>
      <c r="U35" s="6">
        <v>2.8999999999999998E-3</v>
      </c>
      <c r="V35" s="6">
        <v>2.1099999999999997E-2</v>
      </c>
      <c r="W35" s="6">
        <v>-1.5600000000000001E-2</v>
      </c>
      <c r="X35" s="6">
        <v>8.6E-3</v>
      </c>
    </row>
    <row r="36" spans="1:24" x14ac:dyDescent="0.25">
      <c r="A36" s="4">
        <v>40359</v>
      </c>
      <c r="B36" s="33">
        <v>2010</v>
      </c>
      <c r="C36" s="6" t="s">
        <v>93</v>
      </c>
      <c r="D36" s="6">
        <v>-1.3000000000000001E-2</v>
      </c>
      <c r="E36" s="6">
        <v>-1.15E-2</v>
      </c>
      <c r="F36" s="6">
        <v>-5.3E-3</v>
      </c>
      <c r="G36" s="6">
        <v>-0.01</v>
      </c>
      <c r="H36" s="6">
        <v>1.3899999999999999E-2</v>
      </c>
      <c r="I36" s="6">
        <v>1.7399999999999999E-2</v>
      </c>
      <c r="J36" s="6">
        <v>-1.2999999999999999E-3</v>
      </c>
      <c r="K36" s="6">
        <v>-6.9999999999999993E-3</v>
      </c>
      <c r="L36" s="6">
        <v>2.1099999999999997E-2</v>
      </c>
      <c r="M36" s="6">
        <v>1.6000000000000001E-3</v>
      </c>
      <c r="N36" s="6">
        <v>-1.8E-3</v>
      </c>
      <c r="O36" s="6">
        <v>6.9999999999999993E-3</v>
      </c>
      <c r="P36" s="12">
        <v>-2.3300000000000001E-2</v>
      </c>
      <c r="Q36" s="6">
        <v>-2.76E-2</v>
      </c>
      <c r="R36" s="6">
        <v>1.47E-2</v>
      </c>
      <c r="S36" s="6">
        <v>-1.32E-2</v>
      </c>
      <c r="T36" s="6">
        <v>1E-3</v>
      </c>
      <c r="U36" s="6">
        <v>-3.1600000000000003E-2</v>
      </c>
      <c r="V36" s="6">
        <v>-3.5699999999999996E-2</v>
      </c>
      <c r="W36" s="6">
        <v>1.2800000000000001E-2</v>
      </c>
      <c r="X36" s="6">
        <v>-7.1999999999999998E-3</v>
      </c>
    </row>
    <row r="37" spans="1:24" x14ac:dyDescent="0.25">
      <c r="A37" s="4">
        <v>40329</v>
      </c>
      <c r="B37" s="33">
        <v>2010</v>
      </c>
      <c r="C37" s="6" t="s">
        <v>92</v>
      </c>
      <c r="D37" s="6">
        <v>-5.0099999999999999E-2</v>
      </c>
      <c r="E37" s="6">
        <v>-2.3199999999999998E-2</v>
      </c>
      <c r="F37" s="6">
        <v>-1.7100000000000001E-2</v>
      </c>
      <c r="G37" s="6">
        <v>-5.0000000000000001E-3</v>
      </c>
      <c r="H37" s="6">
        <v>3.3E-3</v>
      </c>
      <c r="I37" s="6">
        <v>-1.2999999999999999E-3</v>
      </c>
      <c r="J37" s="6">
        <v>-3.6600000000000001E-2</v>
      </c>
      <c r="K37" s="6">
        <v>-2.64E-2</v>
      </c>
      <c r="L37" s="6">
        <v>1.3600000000000001E-2</v>
      </c>
      <c r="M37" s="6">
        <v>-1.32E-2</v>
      </c>
      <c r="N37" s="6">
        <v>-2.0400000000000001E-2</v>
      </c>
      <c r="O37" s="6">
        <v>-6.9999999999999993E-3</v>
      </c>
      <c r="P37" s="12">
        <v>-1.1699999999999999E-2</v>
      </c>
      <c r="Q37" s="6">
        <v>-2.07E-2</v>
      </c>
      <c r="R37" s="6">
        <v>-1.01E-2</v>
      </c>
      <c r="S37" s="6">
        <v>-2.9900000000000003E-2</v>
      </c>
      <c r="T37" s="6">
        <v>-2.8999999999999998E-2</v>
      </c>
      <c r="U37" s="6">
        <v>-2.9900000000000003E-2</v>
      </c>
      <c r="V37" s="6">
        <v>-3.6400000000000002E-2</v>
      </c>
      <c r="W37" s="6">
        <v>-1E-3</v>
      </c>
      <c r="X37" s="6">
        <v>-2.1099999999999997E-2</v>
      </c>
    </row>
    <row r="38" spans="1:24" x14ac:dyDescent="0.25">
      <c r="A38" s="4">
        <v>40298</v>
      </c>
      <c r="B38" s="33">
        <v>2010</v>
      </c>
      <c r="C38" s="6" t="s">
        <v>91</v>
      </c>
      <c r="D38" s="6">
        <v>6.8000000000000005E-3</v>
      </c>
      <c r="E38" s="6">
        <v>8.3999999999999995E-3</v>
      </c>
      <c r="F38" s="6">
        <v>8.8000000000000005E-3</v>
      </c>
      <c r="G38" s="6">
        <v>2.87E-2</v>
      </c>
      <c r="H38" s="6">
        <v>1.47E-2</v>
      </c>
      <c r="I38" s="6">
        <v>2.1099999999999997E-2</v>
      </c>
      <c r="J38" s="6">
        <v>4.6999999999999993E-3</v>
      </c>
      <c r="K38" s="6">
        <v>1.4199999999999999E-2</v>
      </c>
      <c r="L38" s="6">
        <v>9.5999999999999992E-3</v>
      </c>
      <c r="M38" s="6">
        <v>2.0799999999999999E-2</v>
      </c>
      <c r="N38" s="6">
        <v>1.2699999999999999E-2</v>
      </c>
      <c r="O38" s="6">
        <v>3.0000000000000001E-3</v>
      </c>
      <c r="P38" s="12">
        <v>-5.7999999999999996E-3</v>
      </c>
      <c r="Q38" s="6">
        <v>1.06E-2</v>
      </c>
      <c r="R38" s="6">
        <v>1.7500000000000002E-2</v>
      </c>
      <c r="S38" s="6">
        <v>6.4000000000000003E-3</v>
      </c>
      <c r="T38" s="6">
        <v>0.01</v>
      </c>
      <c r="U38" s="6">
        <v>2.1499999999999998E-2</v>
      </c>
      <c r="V38" s="6">
        <v>-2.5000000000000001E-3</v>
      </c>
      <c r="W38" s="6">
        <v>-2.1600000000000001E-2</v>
      </c>
      <c r="X38" s="6">
        <v>1.04E-2</v>
      </c>
    </row>
    <row r="39" spans="1:24" x14ac:dyDescent="0.25">
      <c r="A39" s="4">
        <v>40268</v>
      </c>
      <c r="B39" s="33">
        <v>2010</v>
      </c>
      <c r="C39" s="6" t="s">
        <v>90</v>
      </c>
      <c r="D39" s="6">
        <v>3.4700000000000002E-2</v>
      </c>
      <c r="E39" s="6">
        <v>1.9099999999999999E-2</v>
      </c>
      <c r="F39" s="6">
        <v>1.21E-2</v>
      </c>
      <c r="G39" s="6">
        <v>-4.5999999999999999E-3</v>
      </c>
      <c r="H39" s="6">
        <v>5.0000000000000001E-4</v>
      </c>
      <c r="I39" s="6">
        <v>9.1999999999999998E-3</v>
      </c>
      <c r="J39" s="6">
        <v>2.1700000000000001E-2</v>
      </c>
      <c r="K39" s="6">
        <v>1.37E-2</v>
      </c>
      <c r="L39" s="6">
        <v>2.2000000000000001E-3</v>
      </c>
      <c r="M39" s="6">
        <v>1.6799999999999999E-2</v>
      </c>
      <c r="N39" s="6">
        <v>2.6600000000000002E-2</v>
      </c>
      <c r="O39" s="6">
        <v>1.2E-2</v>
      </c>
      <c r="P39" s="12">
        <v>2.5399999999999999E-2</v>
      </c>
      <c r="Q39" s="6">
        <v>5.04E-2</v>
      </c>
      <c r="R39" s="6">
        <v>4.9100000000000005E-2</v>
      </c>
      <c r="S39" s="6">
        <v>2.0099999999999996E-2</v>
      </c>
      <c r="T39" s="6">
        <v>2.8999999999999998E-2</v>
      </c>
      <c r="U39" s="6">
        <v>4.5599999999999995E-2</v>
      </c>
      <c r="V39" s="6">
        <v>1.5100000000000001E-2</v>
      </c>
      <c r="W39" s="6">
        <v>-2.35E-2</v>
      </c>
      <c r="X39" s="6">
        <v>1.7000000000000001E-2</v>
      </c>
    </row>
    <row r="40" spans="1:24" x14ac:dyDescent="0.25">
      <c r="A40" s="4">
        <v>40237</v>
      </c>
      <c r="B40" s="33">
        <v>2010</v>
      </c>
      <c r="C40" s="6" t="s">
        <v>89</v>
      </c>
      <c r="D40" s="6">
        <v>1.23E-2</v>
      </c>
      <c r="E40" s="6">
        <v>4.0000000000000001E-3</v>
      </c>
      <c r="F40" s="6">
        <v>4.0000000000000001E-3</v>
      </c>
      <c r="G40" s="6">
        <v>-4.6999999999999993E-3</v>
      </c>
      <c r="H40" s="6">
        <v>-1.5100000000000001E-2</v>
      </c>
      <c r="I40" s="6">
        <v>1.11E-2</v>
      </c>
      <c r="J40" s="6">
        <v>8.1000000000000013E-3</v>
      </c>
      <c r="K40" s="6">
        <v>7.4999999999999997E-3</v>
      </c>
      <c r="L40" s="6">
        <v>8.8999999999999999E-3</v>
      </c>
      <c r="M40" s="6">
        <v>3.2000000000000002E-3</v>
      </c>
      <c r="N40" s="6">
        <v>7.4000000000000003E-3</v>
      </c>
      <c r="O40" s="6">
        <v>5.0000000000000001E-3</v>
      </c>
      <c r="P40" s="12">
        <v>2.8399999999999998E-2</v>
      </c>
      <c r="Q40" s="6">
        <v>8.14E-2</v>
      </c>
      <c r="R40" s="6">
        <v>2.3300000000000001E-2</v>
      </c>
      <c r="S40" s="6">
        <v>1.5900000000000001E-2</v>
      </c>
      <c r="T40" s="6">
        <v>-8.0000000000000002E-3</v>
      </c>
      <c r="U40" s="6">
        <v>0.03</v>
      </c>
      <c r="V40" s="6">
        <v>1.41E-2</v>
      </c>
      <c r="W40" s="6">
        <v>1.38E-2</v>
      </c>
      <c r="X40" s="6">
        <v>4.4000000000000003E-3</v>
      </c>
    </row>
    <row r="41" spans="1:24" x14ac:dyDescent="0.25">
      <c r="A41" s="4">
        <v>40209</v>
      </c>
      <c r="B41" s="33">
        <v>2010</v>
      </c>
      <c r="C41" s="6" t="s">
        <v>88</v>
      </c>
      <c r="D41" s="6">
        <v>-2.5999999999999999E-3</v>
      </c>
      <c r="E41" s="6">
        <v>9.8999999999999991E-3</v>
      </c>
      <c r="F41" s="6">
        <v>1.09E-2</v>
      </c>
      <c r="G41" s="6">
        <v>3.0800000000000001E-2</v>
      </c>
      <c r="H41" s="6">
        <v>-2.5000000000000001E-3</v>
      </c>
      <c r="I41" s="6">
        <v>3.3000000000000002E-2</v>
      </c>
      <c r="J41" s="6">
        <v>2.6200000000000001E-2</v>
      </c>
      <c r="K41" s="6">
        <v>2.7300000000000001E-2</v>
      </c>
      <c r="L41" s="6">
        <v>1.03E-2</v>
      </c>
      <c r="M41" s="6">
        <v>1.38E-2</v>
      </c>
      <c r="N41" s="6">
        <v>1.6E-2</v>
      </c>
      <c r="O41" s="6">
        <v>3.1E-2</v>
      </c>
      <c r="P41" s="12">
        <v>-2.7900000000000001E-2</v>
      </c>
      <c r="Q41" s="6">
        <v>-5.7599999999999998E-2</v>
      </c>
      <c r="R41" s="6">
        <v>-2.64E-2</v>
      </c>
      <c r="S41" s="6">
        <v>-1.03E-2</v>
      </c>
      <c r="T41" s="6">
        <v>-3.3000000000000002E-2</v>
      </c>
      <c r="U41" s="6">
        <v>1.49E-2</v>
      </c>
      <c r="V41" s="6">
        <v>-2.8900000000000002E-2</v>
      </c>
      <c r="W41" s="6">
        <v>-0.01</v>
      </c>
      <c r="X41" s="6">
        <v>1.26E-2</v>
      </c>
    </row>
    <row r="42" spans="1:24" x14ac:dyDescent="0.25">
      <c r="A42" s="4">
        <v>40178</v>
      </c>
      <c r="B42" s="33">
        <v>2009</v>
      </c>
      <c r="C42" s="6" t="s">
        <v>99</v>
      </c>
      <c r="D42" s="6">
        <v>5.96E-2</v>
      </c>
      <c r="E42" s="6">
        <v>9.8999999999999991E-3</v>
      </c>
      <c r="F42" s="6">
        <v>1.1399999999999999E-2</v>
      </c>
      <c r="G42" s="6">
        <v>3.4999999999999996E-3</v>
      </c>
      <c r="H42" s="6">
        <v>3.9000000000000003E-3</v>
      </c>
      <c r="I42" s="6">
        <v>4.0000000000000001E-3</v>
      </c>
      <c r="J42" s="6">
        <v>1.9799999999999998E-2</v>
      </c>
      <c r="K42" s="6">
        <v>2.0400000000000001E-2</v>
      </c>
      <c r="L42" s="6">
        <v>3.5999999999999999E-3</v>
      </c>
      <c r="M42" s="6">
        <v>4.4000000000000003E-3</v>
      </c>
      <c r="N42" s="6">
        <v>1.49E-2</v>
      </c>
      <c r="O42" s="6">
        <v>5.0000000000000001E-3</v>
      </c>
      <c r="P42" s="12">
        <v>-1.7100000000000001E-2</v>
      </c>
      <c r="Q42" s="6">
        <v>7.22E-2</v>
      </c>
      <c r="R42" s="6">
        <v>-2.4500000000000001E-2</v>
      </c>
      <c r="S42" s="6">
        <v>1.46E-2</v>
      </c>
      <c r="T42" s="6">
        <v>0.01</v>
      </c>
      <c r="U42" s="6">
        <v>3.7699999999999997E-2</v>
      </c>
      <c r="V42" s="6">
        <v>2.3700000000000002E-2</v>
      </c>
      <c r="W42" s="6">
        <v>4.0000000000000001E-3</v>
      </c>
      <c r="X42" s="6">
        <v>1.52E-2</v>
      </c>
    </row>
    <row r="43" spans="1:24" x14ac:dyDescent="0.25">
      <c r="A43" s="4">
        <v>40147</v>
      </c>
      <c r="B43" s="33">
        <v>2009</v>
      </c>
      <c r="C43" s="6" t="s">
        <v>98</v>
      </c>
      <c r="D43" s="6">
        <v>3.1800000000000002E-2</v>
      </c>
      <c r="E43" s="6">
        <v>1.4800000000000001E-2</v>
      </c>
      <c r="F43" s="6">
        <v>3.4000000000000002E-3</v>
      </c>
      <c r="G43" s="6">
        <v>9.7000000000000003E-3</v>
      </c>
      <c r="H43" s="6">
        <v>3.8E-3</v>
      </c>
      <c r="I43" s="6">
        <v>2.3700000000000002E-2</v>
      </c>
      <c r="J43" s="6">
        <v>6.1999999999999998E-3</v>
      </c>
      <c r="K43" s="6">
        <v>1.7100000000000001E-2</v>
      </c>
      <c r="L43" s="6">
        <v>5.0000000000000001E-3</v>
      </c>
      <c r="M43" s="6">
        <v>1.2500000000000001E-2</v>
      </c>
      <c r="N43" s="6">
        <v>7.6E-3</v>
      </c>
      <c r="O43" s="6">
        <v>1.9E-2</v>
      </c>
      <c r="P43" s="12">
        <v>3.3099999999999997E-2</v>
      </c>
      <c r="Q43" s="6">
        <v>5.4299999999999994E-2</v>
      </c>
      <c r="R43" s="6">
        <v>5.1200000000000002E-2</v>
      </c>
      <c r="S43" s="6">
        <v>2.8999999999999998E-3</v>
      </c>
      <c r="T43" s="6">
        <v>1.3999999999999999E-2</v>
      </c>
      <c r="U43" s="6">
        <v>5.3200000000000004E-2</v>
      </c>
      <c r="V43" s="6">
        <v>2.53E-2</v>
      </c>
      <c r="W43" s="6">
        <v>9.7999999999999997E-3</v>
      </c>
      <c r="X43" s="6">
        <v>1.6399999999999998E-2</v>
      </c>
    </row>
    <row r="44" spans="1:24" x14ac:dyDescent="0.25">
      <c r="A44" s="4">
        <v>40117</v>
      </c>
      <c r="B44" s="33">
        <v>2009</v>
      </c>
      <c r="C44" s="6" t="s">
        <v>97</v>
      </c>
      <c r="D44" s="6">
        <v>-4.3E-3</v>
      </c>
      <c r="E44" s="6">
        <v>8.5000000000000006E-3</v>
      </c>
      <c r="F44" s="6">
        <v>6.8000000000000005E-3</v>
      </c>
      <c r="G44" s="6">
        <v>1.4000000000000002E-3</v>
      </c>
      <c r="H44" s="6">
        <v>1.1000000000000001E-2</v>
      </c>
      <c r="I44" s="6">
        <v>2.1099999999999997E-2</v>
      </c>
      <c r="J44" s="6">
        <v>1.3000000000000001E-2</v>
      </c>
      <c r="K44" s="6">
        <v>0.01</v>
      </c>
      <c r="L44" s="6">
        <v>8.8000000000000005E-3</v>
      </c>
      <c r="M44" s="6">
        <v>1.55E-2</v>
      </c>
      <c r="N44" s="6">
        <v>9.1999999999999998E-3</v>
      </c>
      <c r="O44" s="6">
        <v>3.3000000000000002E-2</v>
      </c>
      <c r="P44" s="12">
        <v>-4.5999999999999999E-3</v>
      </c>
      <c r="Q44" s="6">
        <v>4.7999999999999996E-3</v>
      </c>
      <c r="R44" s="6">
        <v>-1.5900000000000001E-2</v>
      </c>
      <c r="S44" s="6">
        <v>-6.9999999999999993E-3</v>
      </c>
      <c r="T44" s="6">
        <v>-5.0000000000000001E-3</v>
      </c>
      <c r="U44" s="6">
        <v>-3.0099999999999998E-2</v>
      </c>
      <c r="V44" s="6">
        <v>-3.7000000000000002E-3</v>
      </c>
      <c r="W44" s="6">
        <v>2.5899999999999999E-2</v>
      </c>
      <c r="X44" s="6">
        <v>8.3000000000000001E-3</v>
      </c>
    </row>
    <row r="45" spans="1:24" x14ac:dyDescent="0.25">
      <c r="A45" s="4">
        <v>40086</v>
      </c>
      <c r="B45" s="33">
        <v>2009</v>
      </c>
      <c r="C45" s="6" t="s">
        <v>96</v>
      </c>
      <c r="D45" s="6">
        <v>4.0999999999999995E-2</v>
      </c>
      <c r="E45" s="6">
        <v>2.0099999999999996E-2</v>
      </c>
      <c r="F45" s="6">
        <v>2.5099999999999997E-2</v>
      </c>
      <c r="G45" s="6">
        <v>1.2E-2</v>
      </c>
      <c r="H45" s="6">
        <v>1.5700000000000002E-2</v>
      </c>
      <c r="I45" s="6">
        <v>3.4000000000000002E-2</v>
      </c>
      <c r="J45" s="6">
        <v>2.1400000000000002E-2</v>
      </c>
      <c r="K45" s="6">
        <v>3.8800000000000001E-2</v>
      </c>
      <c r="L45" s="6">
        <v>2.8999999999999998E-3</v>
      </c>
      <c r="M45" s="6">
        <v>3.1400000000000004E-2</v>
      </c>
      <c r="N45" s="6">
        <v>1.9299999999999998E-2</v>
      </c>
      <c r="O45" s="6">
        <v>2.1000000000000001E-2</v>
      </c>
      <c r="P45" s="12">
        <v>2.4799999999999999E-2</v>
      </c>
      <c r="Q45" s="6">
        <v>4.8099999999999997E-2</v>
      </c>
      <c r="R45" s="6">
        <v>2.8500000000000001E-2</v>
      </c>
      <c r="S45" s="6">
        <v>1.8500000000000003E-2</v>
      </c>
      <c r="T45" s="6">
        <v>4.8000000000000001E-2</v>
      </c>
      <c r="U45" s="6">
        <v>2.8399999999999998E-2</v>
      </c>
      <c r="V45" s="6">
        <v>3.3E-3</v>
      </c>
      <c r="W45" s="6">
        <v>-9.0000000000000011E-3</v>
      </c>
      <c r="X45" s="6">
        <v>2.3199999999999998E-2</v>
      </c>
    </row>
    <row r="46" spans="1:24" x14ac:dyDescent="0.25">
      <c r="A46" s="4">
        <v>40056</v>
      </c>
      <c r="B46" s="33">
        <v>2009</v>
      </c>
      <c r="C46" s="6" t="s">
        <v>95</v>
      </c>
      <c r="D46" s="6">
        <v>4.1500000000000002E-2</v>
      </c>
      <c r="E46" s="6">
        <v>2.2499999999999999E-2</v>
      </c>
      <c r="F46" s="6">
        <v>1.37E-2</v>
      </c>
      <c r="G46" s="6">
        <v>2.2400000000000003E-2</v>
      </c>
      <c r="H46" s="6">
        <v>7.3000000000000001E-3</v>
      </c>
      <c r="I46" s="6">
        <v>3.1800000000000002E-2</v>
      </c>
      <c r="J46" s="6">
        <v>2.1400000000000002E-2</v>
      </c>
      <c r="K46" s="6">
        <v>3.78E-2</v>
      </c>
      <c r="L46" s="6">
        <v>1.61E-2</v>
      </c>
      <c r="M46" s="6">
        <v>2.63E-2</v>
      </c>
      <c r="N46" s="6">
        <v>1.6E-2</v>
      </c>
      <c r="O46" s="6">
        <v>2.6000000000000002E-2</v>
      </c>
      <c r="P46" s="12">
        <v>5.2699999999999997E-2</v>
      </c>
      <c r="Q46" s="6">
        <v>1.9299999999999998E-2</v>
      </c>
      <c r="R46" s="6">
        <v>3.2000000000000002E-3</v>
      </c>
      <c r="S46" s="6">
        <v>1.5100000000000001E-2</v>
      </c>
      <c r="T46" s="6">
        <v>3.6000000000000004E-2</v>
      </c>
      <c r="U46" s="6">
        <v>7.5899999999999995E-2</v>
      </c>
      <c r="V46" s="6">
        <v>-2.8999999999999998E-3</v>
      </c>
      <c r="W46" s="6">
        <v>1.7899999999999999E-2</v>
      </c>
      <c r="X46" s="6">
        <v>1.6E-2</v>
      </c>
    </row>
    <row r="47" spans="1:24" x14ac:dyDescent="0.25">
      <c r="A47" s="4">
        <v>40025</v>
      </c>
      <c r="B47" s="33">
        <v>2009</v>
      </c>
      <c r="C47" s="6" t="s">
        <v>94</v>
      </c>
      <c r="D47" s="6">
        <v>3.9300000000000002E-2</v>
      </c>
      <c r="E47" s="6">
        <v>1.9599999999999999E-2</v>
      </c>
      <c r="F47" s="6">
        <v>3.2599999999999997E-2</v>
      </c>
      <c r="G47" s="6">
        <v>1.21E-2</v>
      </c>
      <c r="H47" s="6">
        <v>1.4199999999999999E-2</v>
      </c>
      <c r="I47" s="6">
        <v>4.3200000000000002E-2</v>
      </c>
      <c r="J47" s="6">
        <v>3.0099999999999998E-2</v>
      </c>
      <c r="K47" s="6">
        <v>4.0500000000000001E-2</v>
      </c>
      <c r="L47" s="6">
        <v>1.2500000000000001E-2</v>
      </c>
      <c r="M47" s="6">
        <v>2.0199999999999999E-2</v>
      </c>
      <c r="N47" s="6">
        <v>2.2000000000000002E-2</v>
      </c>
      <c r="O47" s="6">
        <v>1.8000000000000002E-2</v>
      </c>
      <c r="P47" s="12">
        <v>3.2000000000000001E-2</v>
      </c>
      <c r="Q47" s="6">
        <v>4.8099999999999997E-2</v>
      </c>
      <c r="R47" s="6">
        <v>-1.52E-2</v>
      </c>
      <c r="S47" s="6">
        <v>1.6E-2</v>
      </c>
      <c r="T47" s="6">
        <v>5.0999999999999997E-2</v>
      </c>
      <c r="U47" s="6">
        <v>6.8699999999999997E-2</v>
      </c>
      <c r="V47" s="6">
        <v>3.4799999999999998E-2</v>
      </c>
      <c r="W47" s="6">
        <v>5.5000000000000005E-3</v>
      </c>
      <c r="X47" s="6">
        <v>2.35E-2</v>
      </c>
    </row>
    <row r="48" spans="1:24" x14ac:dyDescent="0.25">
      <c r="A48" s="4">
        <v>39994</v>
      </c>
      <c r="B48" s="33">
        <v>2009</v>
      </c>
      <c r="C48" s="6" t="s">
        <v>93</v>
      </c>
      <c r="D48" s="6">
        <v>2.5899999999999999E-2</v>
      </c>
      <c r="E48" s="6">
        <v>2.2599999999999999E-2</v>
      </c>
      <c r="F48" s="6">
        <v>2.1400000000000002E-2</v>
      </c>
      <c r="G48" s="6">
        <v>3.6000000000000004E-2</v>
      </c>
      <c r="H48" s="6">
        <v>-9.0000000000000011E-3</v>
      </c>
      <c r="I48" s="6">
        <v>1.8500000000000003E-2</v>
      </c>
      <c r="J48" s="6">
        <v>3.5299999999999998E-2</v>
      </c>
      <c r="K48" s="6">
        <v>4.5599999999999995E-2</v>
      </c>
      <c r="L48" s="6">
        <v>9.5999999999999992E-3</v>
      </c>
      <c r="M48" s="6">
        <v>3.1400000000000004E-2</v>
      </c>
      <c r="N48" s="6">
        <v>3.3599999999999998E-2</v>
      </c>
      <c r="O48" s="6">
        <v>3.7000000000000005E-2</v>
      </c>
      <c r="P48" s="12">
        <v>4.1100000000000005E-2</v>
      </c>
      <c r="Q48" s="6">
        <v>1.24E-2</v>
      </c>
      <c r="R48" s="6">
        <v>-1.26E-2</v>
      </c>
      <c r="S48" s="6">
        <v>1.01E-2</v>
      </c>
      <c r="T48" s="6">
        <v>2E-3</v>
      </c>
      <c r="U48" s="6">
        <v>5.8899999999999994E-2</v>
      </c>
      <c r="V48" s="6">
        <v>2.4700000000000003E-2</v>
      </c>
      <c r="W48" s="6">
        <v>7.9000000000000008E-3</v>
      </c>
      <c r="X48" s="6">
        <v>6.8000000000000005E-3</v>
      </c>
    </row>
    <row r="49" spans="1:24" x14ac:dyDescent="0.25">
      <c r="A49" s="4">
        <v>39964</v>
      </c>
      <c r="B49" s="33">
        <v>2009</v>
      </c>
      <c r="C49" s="6" t="s">
        <v>92</v>
      </c>
      <c r="D49" s="6">
        <v>4.8399999999999999E-2</v>
      </c>
      <c r="E49" s="6">
        <v>1.6799999999999999E-2</v>
      </c>
      <c r="F49" s="6">
        <v>3.4200000000000001E-2</v>
      </c>
      <c r="G49" s="6">
        <v>2.2700000000000001E-2</v>
      </c>
      <c r="H49" s="6">
        <v>3.2400000000000005E-2</v>
      </c>
      <c r="I49" s="6">
        <v>1.1399999999999999E-2</v>
      </c>
      <c r="J49" s="6">
        <v>3.2199999999999999E-2</v>
      </c>
      <c r="K49" s="6">
        <v>6.9500000000000006E-2</v>
      </c>
      <c r="L49" s="6">
        <v>8.6999999999999994E-3</v>
      </c>
      <c r="M49" s="6">
        <v>6.3600000000000004E-2</v>
      </c>
      <c r="N49" s="6">
        <v>3.56E-2</v>
      </c>
      <c r="O49" s="6">
        <v>4.2999999999999997E-2</v>
      </c>
      <c r="P49" s="12">
        <v>7.2400000000000006E-2</v>
      </c>
      <c r="Q49" s="6">
        <v>-2.5999999999999999E-3</v>
      </c>
      <c r="R49" s="6">
        <v>-2.0299999999999999E-2</v>
      </c>
      <c r="S49" s="6">
        <v>2.64E-2</v>
      </c>
      <c r="T49" s="6">
        <v>0.04</v>
      </c>
      <c r="U49" s="6">
        <v>9.4200000000000006E-2</v>
      </c>
      <c r="V49" s="6">
        <v>4.3499999999999997E-2</v>
      </c>
      <c r="W49" s="6">
        <v>4.99E-2</v>
      </c>
      <c r="X49" s="6">
        <v>3.0899999999999997E-2</v>
      </c>
    </row>
    <row r="50" spans="1:24" x14ac:dyDescent="0.25">
      <c r="A50" s="4">
        <v>39933</v>
      </c>
      <c r="B50" s="33">
        <v>2009</v>
      </c>
      <c r="C50" s="6" t="s">
        <v>91</v>
      </c>
      <c r="D50" s="6">
        <v>5.4000000000000006E-2</v>
      </c>
      <c r="E50" s="6">
        <v>1.03E-2</v>
      </c>
      <c r="F50" s="6">
        <v>1.8600000000000002E-2</v>
      </c>
      <c r="G50" s="6">
        <v>3.5400000000000001E-2</v>
      </c>
      <c r="H50" s="6">
        <v>8.9999999999999998E-4</v>
      </c>
      <c r="I50" s="6">
        <v>5.3800000000000001E-2</v>
      </c>
      <c r="J50" s="6">
        <v>1.1299999999999999E-2</v>
      </c>
      <c r="K50" s="6">
        <v>1.9299999999999998E-2</v>
      </c>
      <c r="L50" s="6">
        <v>7.1999999999999998E-3</v>
      </c>
      <c r="M50" s="6">
        <v>7.2999999999999995E-2</v>
      </c>
      <c r="N50" s="6">
        <v>1.6500000000000001E-2</v>
      </c>
      <c r="O50" s="6">
        <v>3.4000000000000002E-2</v>
      </c>
      <c r="P50" s="12">
        <v>9.6600000000000005E-2</v>
      </c>
      <c r="Q50" s="6">
        <v>6.1200000000000004E-2</v>
      </c>
      <c r="R50" s="6">
        <v>-3.0099999999999998E-2</v>
      </c>
      <c r="S50" s="6">
        <v>5.0000000000000001E-3</v>
      </c>
      <c r="T50" s="6">
        <v>1.9E-2</v>
      </c>
      <c r="U50" s="6">
        <v>0.14929999999999999</v>
      </c>
      <c r="V50" s="6">
        <v>-6.5000000000000006E-3</v>
      </c>
      <c r="W50" s="6">
        <v>8.3000000000000001E-3</v>
      </c>
      <c r="X50" s="6">
        <v>1.32E-2</v>
      </c>
    </row>
    <row r="51" spans="1:24" x14ac:dyDescent="0.25">
      <c r="A51" s="4">
        <v>39903</v>
      </c>
      <c r="B51" s="33">
        <v>2009</v>
      </c>
      <c r="C51" s="6" t="s">
        <v>90</v>
      </c>
      <c r="D51" s="6">
        <v>8.6999999999999994E-3</v>
      </c>
      <c r="E51" s="6">
        <v>2.0999999999999999E-3</v>
      </c>
      <c r="F51" s="6">
        <v>8.8000000000000005E-3</v>
      </c>
      <c r="G51" s="6">
        <v>1.6899999999999998E-2</v>
      </c>
      <c r="H51" s="6">
        <v>1.18E-2</v>
      </c>
      <c r="I51" s="6">
        <v>6.4000000000000001E-2</v>
      </c>
      <c r="J51" s="6">
        <v>5.6999999999999993E-3</v>
      </c>
      <c r="K51" s="6">
        <v>-4.7999999999999996E-3</v>
      </c>
      <c r="L51" s="6">
        <v>6.4000000000000003E-3</v>
      </c>
      <c r="M51" s="6">
        <v>7.4999999999999997E-3</v>
      </c>
      <c r="N51" s="6">
        <v>4.8999999999999998E-3</v>
      </c>
      <c r="O51" s="6">
        <v>1.9E-2</v>
      </c>
      <c r="P51" s="12">
        <v>2.98E-2</v>
      </c>
      <c r="Q51" s="6">
        <v>7.7300000000000008E-2</v>
      </c>
      <c r="R51" s="6">
        <v>-1.6399999999999998E-2</v>
      </c>
      <c r="S51" s="6">
        <v>-7.000000000000001E-4</v>
      </c>
      <c r="T51" s="6">
        <v>0.01</v>
      </c>
      <c r="U51" s="6">
        <v>3.3000000000000002E-2</v>
      </c>
      <c r="V51" s="6">
        <v>1.1200000000000002E-2</v>
      </c>
      <c r="W51" s="6">
        <v>-3.3399999999999999E-2</v>
      </c>
      <c r="X51" s="6">
        <v>4.1999999999999997E-3</v>
      </c>
    </row>
    <row r="52" spans="1:24" x14ac:dyDescent="0.25">
      <c r="A52" s="4">
        <v>39872</v>
      </c>
      <c r="B52" s="33">
        <v>2009</v>
      </c>
      <c r="C52" s="6" t="s">
        <v>89</v>
      </c>
      <c r="D52" s="6">
        <v>-7.000000000000001E-4</v>
      </c>
      <c r="E52" s="6">
        <v>2.0999999999999999E-3</v>
      </c>
      <c r="F52" s="6">
        <v>3.4999999999999996E-3</v>
      </c>
      <c r="G52" s="6">
        <v>4.0500000000000001E-2</v>
      </c>
      <c r="H52" s="6">
        <v>3.0699999999999998E-2</v>
      </c>
      <c r="I52" s="6">
        <v>1.7100000000000001E-2</v>
      </c>
      <c r="J52" s="6">
        <v>3.4999999999999996E-3</v>
      </c>
      <c r="K52" s="6">
        <v>-3.7000000000000002E-3</v>
      </c>
      <c r="L52" s="6">
        <v>2.4E-2</v>
      </c>
      <c r="M52" s="6">
        <v>1.95E-2</v>
      </c>
      <c r="N52" s="6">
        <v>-2.8000000000000004E-3</v>
      </c>
      <c r="O52" s="6">
        <v>-9.0000000000000011E-3</v>
      </c>
      <c r="P52" s="12">
        <v>-5.21E-2</v>
      </c>
      <c r="Q52" s="6">
        <v>-2.2599999999999999E-2</v>
      </c>
      <c r="R52" s="6">
        <v>-2.0999999999999999E-3</v>
      </c>
      <c r="S52" s="6">
        <v>7.4000000000000003E-3</v>
      </c>
      <c r="T52" s="6">
        <v>1.2E-2</v>
      </c>
      <c r="U52" s="6">
        <v>-5.4000000000000003E-3</v>
      </c>
      <c r="V52" s="6">
        <v>2.3799999999999998E-2</v>
      </c>
      <c r="W52" s="6">
        <v>5.4400000000000004E-2</v>
      </c>
      <c r="X52" s="6">
        <v>7.6E-3</v>
      </c>
    </row>
    <row r="53" spans="1:24" x14ac:dyDescent="0.25">
      <c r="A53" s="4">
        <v>39844</v>
      </c>
      <c r="B53" s="33">
        <v>2009</v>
      </c>
      <c r="C53" s="6" t="s">
        <v>88</v>
      </c>
      <c r="D53" s="6">
        <v>-2.0000000000000001E-4</v>
      </c>
      <c r="E53" s="6">
        <v>3.4200000000000001E-2</v>
      </c>
      <c r="F53" s="6">
        <v>3.0899999999999997E-2</v>
      </c>
      <c r="G53" s="6">
        <v>1.15E-2</v>
      </c>
      <c r="H53" s="6">
        <v>5.1100000000000007E-2</v>
      </c>
      <c r="I53" s="6">
        <v>5.9699999999999996E-2</v>
      </c>
      <c r="J53" s="6">
        <v>4.3E-3</v>
      </c>
      <c r="K53" s="6">
        <v>1.9099999999999999E-2</v>
      </c>
      <c r="L53" s="6">
        <v>1.1399999999999999E-2</v>
      </c>
      <c r="M53" s="6">
        <v>3.56E-2</v>
      </c>
      <c r="N53" s="6">
        <v>1.41E-2</v>
      </c>
      <c r="O53" s="6">
        <v>2.7000000000000003E-2</v>
      </c>
      <c r="P53" s="12">
        <v>1.04E-2</v>
      </c>
      <c r="Q53" s="6">
        <v>-2.0299999999999999E-2</v>
      </c>
      <c r="R53" s="6">
        <v>9.8999999999999991E-3</v>
      </c>
      <c r="S53" s="6">
        <v>2.0499999999999997E-2</v>
      </c>
      <c r="T53" s="6">
        <v>-6.0000000000000001E-3</v>
      </c>
      <c r="U53" s="6">
        <v>6.5000000000000002E-2</v>
      </c>
      <c r="V53" s="6">
        <v>3.7900000000000003E-2</v>
      </c>
      <c r="W53" s="6">
        <v>4.9500000000000002E-2</v>
      </c>
      <c r="X53" s="6">
        <v>2.0099999999999996E-2</v>
      </c>
    </row>
    <row r="54" spans="1:24" x14ac:dyDescent="0.25">
      <c r="A54" s="4">
        <v>39813</v>
      </c>
      <c r="B54" s="33">
        <v>2008</v>
      </c>
      <c r="C54" s="6" t="s">
        <v>99</v>
      </c>
      <c r="D54" s="6">
        <v>-2.92E-2</v>
      </c>
      <c r="E54" s="6">
        <v>-4.6999999999999993E-3</v>
      </c>
      <c r="F54" s="6">
        <v>-2.0199999999999999E-2</v>
      </c>
      <c r="G54" s="6">
        <v>-4.6999999999999993E-3</v>
      </c>
      <c r="H54" s="6">
        <v>-6.5000000000000006E-3</v>
      </c>
      <c r="I54" s="6">
        <v>-1.5300000000000001E-2</v>
      </c>
      <c r="J54" s="6">
        <v>4.0000000000000001E-3</v>
      </c>
      <c r="K54" s="6">
        <v>-1.18E-2</v>
      </c>
      <c r="L54" s="6">
        <v>1.5100000000000001E-2</v>
      </c>
      <c r="M54" s="6">
        <v>-3.2899999999999999E-2</v>
      </c>
      <c r="N54" s="6">
        <v>4.0000000000000001E-3</v>
      </c>
      <c r="O54" s="6">
        <v>2E-3</v>
      </c>
      <c r="P54" s="12">
        <v>-2.3E-3</v>
      </c>
      <c r="Q54" s="6">
        <v>-2.5000000000000001E-3</v>
      </c>
      <c r="R54" s="6">
        <v>2.1000000000000001E-2</v>
      </c>
      <c r="S54" s="6">
        <v>2.5000000000000001E-3</v>
      </c>
      <c r="T54" s="6">
        <v>-2.7999999999999997E-2</v>
      </c>
      <c r="U54" s="6">
        <v>-8.6E-3</v>
      </c>
      <c r="V54" s="6">
        <v>3.6400000000000002E-2</v>
      </c>
      <c r="W54" s="6">
        <v>-1.1599999999999999E-2</v>
      </c>
      <c r="X54" s="6">
        <v>5.1000000000000004E-3</v>
      </c>
    </row>
    <row r="55" spans="1:24" x14ac:dyDescent="0.25">
      <c r="A55" s="4">
        <v>39782</v>
      </c>
      <c r="B55" s="33">
        <v>2008</v>
      </c>
      <c r="C55" s="6" t="s">
        <v>98</v>
      </c>
      <c r="D55" s="6">
        <v>-0.04</v>
      </c>
      <c r="E55" s="6">
        <v>-2.1400000000000002E-2</v>
      </c>
      <c r="F55" s="6">
        <v>-2.35E-2</v>
      </c>
      <c r="G55" s="6">
        <v>1.3300000000000001E-2</v>
      </c>
      <c r="H55" s="6">
        <v>3.56E-2</v>
      </c>
      <c r="I55" s="6">
        <v>1.6799999999999999E-2</v>
      </c>
      <c r="J55" s="6">
        <v>6.8000000000000005E-3</v>
      </c>
      <c r="K55" s="6">
        <v>-1.23E-2</v>
      </c>
      <c r="L55" s="6">
        <v>3.2099999999999997E-2</v>
      </c>
      <c r="M55" s="6">
        <v>-1.4499999999999999E-2</v>
      </c>
      <c r="N55" s="6">
        <v>-1.9099999999999999E-2</v>
      </c>
      <c r="O55" s="6">
        <v>-4.8000000000000001E-2</v>
      </c>
      <c r="P55" s="12">
        <v>-4.8499999999999995E-2</v>
      </c>
      <c r="Q55" s="6">
        <v>-5.4699999999999999E-2</v>
      </c>
      <c r="R55" s="6">
        <v>4.9699999999999994E-2</v>
      </c>
      <c r="S55" s="6">
        <v>2.3999999999999998E-3</v>
      </c>
      <c r="T55" s="6">
        <v>-3.5000000000000003E-2</v>
      </c>
      <c r="U55" s="6">
        <v>-0.1002</v>
      </c>
      <c r="V55" s="6">
        <v>-1.34E-2</v>
      </c>
      <c r="W55" s="6">
        <v>2.9100000000000001E-2</v>
      </c>
      <c r="X55" s="6">
        <v>7.4000000000000003E-3</v>
      </c>
    </row>
    <row r="56" spans="1:24" x14ac:dyDescent="0.25">
      <c r="A56" s="4">
        <v>39752</v>
      </c>
      <c r="B56" s="33">
        <v>2008</v>
      </c>
      <c r="C56" s="6" t="s">
        <v>97</v>
      </c>
      <c r="D56" s="6">
        <v>-5.62E-2</v>
      </c>
      <c r="E56" s="6">
        <v>-1.9099999999999999E-2</v>
      </c>
      <c r="F56" s="6">
        <v>-6.7099999999999993E-2</v>
      </c>
      <c r="G56" s="6">
        <v>1.67E-2</v>
      </c>
      <c r="H56" s="6">
        <v>2.6200000000000001E-2</v>
      </c>
      <c r="I56" s="6">
        <v>-5.4000000000000003E-3</v>
      </c>
      <c r="J56" s="6">
        <v>-4.1999999999999997E-3</v>
      </c>
      <c r="K56" s="6">
        <v>-3.6900000000000002E-2</v>
      </c>
      <c r="L56" s="6">
        <v>-1.5800000000000002E-2</v>
      </c>
      <c r="M56" s="6">
        <v>-7.9600000000000004E-2</v>
      </c>
      <c r="N56" s="6">
        <v>-2.6000000000000002E-2</v>
      </c>
      <c r="O56" s="6">
        <v>-4.8000000000000001E-2</v>
      </c>
      <c r="P56" s="12">
        <v>-0.124</v>
      </c>
      <c r="Q56" s="6">
        <v>-9.4100000000000003E-2</v>
      </c>
      <c r="R56" s="6">
        <v>3.73E-2</v>
      </c>
      <c r="S56" s="6">
        <v>-9.0000000000000011E-3</v>
      </c>
      <c r="T56" s="6">
        <v>-7.5999999999999998E-2</v>
      </c>
      <c r="U56" s="6">
        <v>-0.27879999999999999</v>
      </c>
      <c r="V56" s="6">
        <v>3.6499999999999998E-2</v>
      </c>
      <c r="W56" s="6">
        <v>0.11</v>
      </c>
      <c r="X56" s="6">
        <v>1.5900000000000001E-2</v>
      </c>
    </row>
    <row r="57" spans="1:24" x14ac:dyDescent="0.25">
      <c r="A57" s="4">
        <v>39721</v>
      </c>
      <c r="B57" s="33">
        <v>2008</v>
      </c>
      <c r="C57" s="6" t="s">
        <v>96</v>
      </c>
      <c r="D57" s="6">
        <v>-9.2899999999999996E-2</v>
      </c>
      <c r="E57" s="6">
        <v>-7.7499999999999999E-2</v>
      </c>
      <c r="F57" s="6">
        <v>-5.4100000000000002E-2</v>
      </c>
      <c r="G57" s="6">
        <v>-7.7000000000000002E-3</v>
      </c>
      <c r="H57" s="6">
        <v>-2.9900000000000003E-2</v>
      </c>
      <c r="I57" s="6">
        <v>-1.04E-2</v>
      </c>
      <c r="J57" s="6">
        <v>2.9999999999999997E-4</v>
      </c>
      <c r="K57" s="6">
        <v>-6.3E-2</v>
      </c>
      <c r="L57" s="6">
        <v>-8.6999999999999994E-3</v>
      </c>
      <c r="M57" s="6">
        <v>-6.7900000000000002E-2</v>
      </c>
      <c r="N57" s="6">
        <v>-5.7599999999999998E-2</v>
      </c>
      <c r="O57" s="6">
        <v>-1.3000000000000001E-2</v>
      </c>
      <c r="P57" s="12">
        <v>-7.1900000000000006E-2</v>
      </c>
      <c r="Q57" s="6">
        <v>1.1999999999999999E-3</v>
      </c>
      <c r="R57" s="6">
        <v>-4.0999999999999995E-3</v>
      </c>
      <c r="S57" s="6">
        <v>-4.2099999999999999E-2</v>
      </c>
      <c r="T57" s="6">
        <v>-4.0999999999999995E-2</v>
      </c>
      <c r="U57" s="6">
        <v>-0.1439</v>
      </c>
      <c r="V57" s="6">
        <v>-8.7499999999999994E-2</v>
      </c>
      <c r="W57" s="6">
        <v>-8.1500000000000003E-2</v>
      </c>
      <c r="X57" s="6">
        <v>-2.7000000000000003E-2</v>
      </c>
    </row>
    <row r="58" spans="1:24" x14ac:dyDescent="0.25">
      <c r="A58" s="4">
        <v>39691</v>
      </c>
      <c r="B58" s="33">
        <v>2008</v>
      </c>
      <c r="C58" s="6" t="s">
        <v>95</v>
      </c>
      <c r="D58" s="6">
        <v>-1.46E-2</v>
      </c>
      <c r="E58" s="6">
        <v>-2.2200000000000001E-2</v>
      </c>
      <c r="F58" s="6">
        <v>-5.7999999999999996E-3</v>
      </c>
      <c r="G58" s="6">
        <v>6.7000000000000002E-3</v>
      </c>
      <c r="H58" s="6">
        <v>7.4000000000000003E-3</v>
      </c>
      <c r="I58" s="6">
        <v>1.7899999999999999E-2</v>
      </c>
      <c r="J58" s="6">
        <v>2.8999999999999998E-3</v>
      </c>
      <c r="K58" s="6">
        <v>1E-3</v>
      </c>
      <c r="L58" s="6">
        <v>1.1000000000000001E-2</v>
      </c>
      <c r="M58" s="6">
        <v>-2.8999999999999998E-3</v>
      </c>
      <c r="N58" s="6">
        <v>4.6999999999999993E-3</v>
      </c>
      <c r="O58" s="6">
        <v>6.0000000000000001E-3</v>
      </c>
      <c r="P58" s="12">
        <v>2.7900000000000001E-2</v>
      </c>
      <c r="Q58" s="6">
        <v>6.7199999999999996E-2</v>
      </c>
      <c r="R58" s="6">
        <v>-0.03</v>
      </c>
      <c r="S58" s="6">
        <v>1.9E-3</v>
      </c>
      <c r="T58" s="6">
        <v>-1.8000000000000002E-2</v>
      </c>
      <c r="U58" s="6">
        <v>3.6000000000000004E-2</v>
      </c>
      <c r="V58" s="6">
        <v>1.7100000000000001E-2</v>
      </c>
      <c r="W58" s="6">
        <v>1.2199999999999999E-2</v>
      </c>
      <c r="X58" s="6">
        <v>2E-3</v>
      </c>
    </row>
    <row r="59" spans="1:24" x14ac:dyDescent="0.25">
      <c r="A59" s="4">
        <v>39660</v>
      </c>
      <c r="B59" s="33">
        <v>2008</v>
      </c>
      <c r="C59" s="6" t="s">
        <v>94</v>
      </c>
      <c r="D59" s="6">
        <v>-4.2699999999999995E-2</v>
      </c>
      <c r="E59" s="6">
        <v>-4.0099999999999997E-2</v>
      </c>
      <c r="F59" s="6">
        <v>-5.8999999999999999E-3</v>
      </c>
      <c r="G59" s="6">
        <v>1.18E-2</v>
      </c>
      <c r="H59" s="6">
        <v>1.09E-2</v>
      </c>
      <c r="I59" s="6">
        <v>1.2699999999999999E-2</v>
      </c>
      <c r="J59" s="6">
        <v>5.9999999999999995E-4</v>
      </c>
      <c r="K59" s="6">
        <v>-3.2400000000000005E-2</v>
      </c>
      <c r="L59" s="6">
        <v>1.3999999999999999E-2</v>
      </c>
      <c r="M59" s="6">
        <v>-1.1299999999999999E-2</v>
      </c>
      <c r="N59" s="6">
        <v>-5.8999999999999999E-3</v>
      </c>
      <c r="O59" s="6">
        <v>-5.0000000000000001E-3</v>
      </c>
      <c r="P59" s="12">
        <v>-4.5000000000000005E-3</v>
      </c>
      <c r="Q59" s="6">
        <v>-5.9800000000000006E-2</v>
      </c>
      <c r="R59" s="6">
        <v>-4.6300000000000001E-2</v>
      </c>
      <c r="S59" s="6">
        <v>4.3E-3</v>
      </c>
      <c r="T59" s="6">
        <v>-2.2000000000000002E-2</v>
      </c>
      <c r="U59" s="6">
        <v>-2.9900000000000003E-2</v>
      </c>
      <c r="V59" s="6">
        <v>1.3999999999999999E-2</v>
      </c>
      <c r="W59" s="6">
        <v>-4.0999999999999995E-2</v>
      </c>
      <c r="X59" s="6">
        <v>-9.5999999999999992E-3</v>
      </c>
    </row>
    <row r="60" spans="1:24" x14ac:dyDescent="0.25">
      <c r="A60" s="4">
        <v>39629</v>
      </c>
      <c r="B60" s="33">
        <v>2008</v>
      </c>
      <c r="C60" s="6" t="s">
        <v>93</v>
      </c>
      <c r="D60" s="6">
        <v>-1.6500000000000001E-2</v>
      </c>
      <c r="E60" s="6">
        <v>-3.5999999999999999E-3</v>
      </c>
      <c r="F60" s="6">
        <v>-4.5000000000000005E-3</v>
      </c>
      <c r="G60" s="6">
        <v>1.32E-2</v>
      </c>
      <c r="H60" s="6">
        <v>2.63E-2</v>
      </c>
      <c r="I60" s="6">
        <v>1.1699999999999999E-2</v>
      </c>
      <c r="J60" s="6">
        <v>8.6E-3</v>
      </c>
      <c r="K60" s="6">
        <v>0</v>
      </c>
      <c r="L60" s="6">
        <v>2.52E-2</v>
      </c>
      <c r="M60" s="6">
        <v>8.8000000000000005E-3</v>
      </c>
      <c r="N60" s="6">
        <v>-2.8999999999999998E-3</v>
      </c>
      <c r="O60" s="6">
        <v>-2E-3</v>
      </c>
      <c r="P60" s="12">
        <v>-8.6800000000000002E-2</v>
      </c>
      <c r="Q60" s="6">
        <v>-3.4500000000000003E-2</v>
      </c>
      <c r="R60" s="6">
        <v>5.0599999999999999E-2</v>
      </c>
      <c r="S60" s="6">
        <v>1.2999999999999999E-3</v>
      </c>
      <c r="T60" s="6">
        <v>-3.3000000000000002E-2</v>
      </c>
      <c r="U60" s="6">
        <v>-0.10199999999999999</v>
      </c>
      <c r="V60" s="6">
        <v>-1.2199999999999999E-2</v>
      </c>
      <c r="W60" s="6">
        <v>1.3600000000000001E-2</v>
      </c>
      <c r="X60" s="6">
        <v>1.32E-2</v>
      </c>
    </row>
    <row r="61" spans="1:24" x14ac:dyDescent="0.25">
      <c r="A61" s="4">
        <v>39599</v>
      </c>
      <c r="B61" s="33">
        <v>2008</v>
      </c>
      <c r="C61" s="6" t="s">
        <v>92</v>
      </c>
      <c r="D61" s="6">
        <v>3.0499999999999999E-2</v>
      </c>
      <c r="E61" s="6">
        <v>1.2500000000000001E-2</v>
      </c>
      <c r="F61" s="6">
        <v>1.11E-2</v>
      </c>
      <c r="G61" s="6">
        <v>3.3E-3</v>
      </c>
      <c r="H61" s="6">
        <v>7.3000000000000001E-3</v>
      </c>
      <c r="I61" s="6">
        <v>3.7000000000000002E-3</v>
      </c>
      <c r="J61" s="6">
        <v>3.2000000000000002E-3</v>
      </c>
      <c r="K61" s="6">
        <v>1.5300000000000001E-2</v>
      </c>
      <c r="L61" s="6">
        <v>1.4800000000000001E-2</v>
      </c>
      <c r="M61" s="6">
        <v>6.9999999999999993E-3</v>
      </c>
      <c r="N61" s="6">
        <v>9.0000000000000011E-3</v>
      </c>
      <c r="O61" s="6">
        <v>1.1000000000000001E-2</v>
      </c>
      <c r="P61" s="12">
        <v>4.8300000000000003E-2</v>
      </c>
      <c r="Q61" s="6">
        <v>2E-3</v>
      </c>
      <c r="R61" s="6">
        <v>1.9900000000000001E-2</v>
      </c>
      <c r="S61" s="6">
        <v>1.3100000000000001E-2</v>
      </c>
      <c r="T61" s="6">
        <v>2.4E-2</v>
      </c>
      <c r="U61" s="6">
        <v>4.2199999999999994E-2</v>
      </c>
      <c r="V61" s="6">
        <v>2.3599999999999999E-2</v>
      </c>
      <c r="W61" s="6">
        <v>5.5800000000000002E-2</v>
      </c>
      <c r="X61" s="6">
        <v>9.7000000000000003E-3</v>
      </c>
    </row>
    <row r="62" spans="1:24" x14ac:dyDescent="0.25">
      <c r="A62" s="4">
        <v>39568</v>
      </c>
      <c r="B62" s="33">
        <v>2008</v>
      </c>
      <c r="C62" s="6" t="s">
        <v>91</v>
      </c>
      <c r="D62" s="6">
        <v>2.5600000000000001E-2</v>
      </c>
      <c r="E62" s="6">
        <v>1.1699999999999999E-2</v>
      </c>
      <c r="F62" s="6">
        <v>9.5999999999999992E-3</v>
      </c>
      <c r="G62" s="6">
        <v>-5.1000000000000004E-3</v>
      </c>
      <c r="H62" s="6">
        <v>-2.3199999999999998E-2</v>
      </c>
      <c r="I62" s="6">
        <v>6.0000000000000001E-3</v>
      </c>
      <c r="J62" s="6">
        <v>1.24E-2</v>
      </c>
      <c r="K62" s="6">
        <v>1.3000000000000001E-2</v>
      </c>
      <c r="L62" s="6">
        <v>1.15E-2</v>
      </c>
      <c r="M62" s="6">
        <v>7.8000000000000005E-3</v>
      </c>
      <c r="N62" s="6">
        <v>2.06E-2</v>
      </c>
      <c r="O62" s="6">
        <v>8.0000000000000002E-3</v>
      </c>
      <c r="P62" s="12">
        <v>3.7000000000000002E-3</v>
      </c>
      <c r="Q62" s="6">
        <v>2.6800000000000001E-2</v>
      </c>
      <c r="R62" s="6">
        <v>-9.8999999999999991E-3</v>
      </c>
      <c r="S62" s="6">
        <v>1.1399999999999999E-2</v>
      </c>
      <c r="T62" s="6">
        <v>0</v>
      </c>
      <c r="U62" s="6">
        <v>1.1200000000000002E-2</v>
      </c>
      <c r="V62" s="6">
        <v>2.9500000000000002E-2</v>
      </c>
      <c r="W62" s="6">
        <v>7.8100000000000003E-2</v>
      </c>
      <c r="X62" s="6">
        <v>-2.07E-2</v>
      </c>
    </row>
    <row r="63" spans="1:24" x14ac:dyDescent="0.25">
      <c r="A63" s="4">
        <v>39538</v>
      </c>
      <c r="B63" s="33">
        <v>2008</v>
      </c>
      <c r="C63" s="6" t="s">
        <v>90</v>
      </c>
      <c r="D63" s="6">
        <v>-9.4999999999999998E-3</v>
      </c>
      <c r="E63" s="6">
        <v>-1.2500000000000001E-2</v>
      </c>
      <c r="F63" s="6">
        <v>-7.3000000000000001E-3</v>
      </c>
      <c r="G63" s="6">
        <v>1.15E-2</v>
      </c>
      <c r="H63" s="6">
        <v>-2.64E-2</v>
      </c>
      <c r="I63" s="6">
        <v>-2.8999999999999998E-3</v>
      </c>
      <c r="J63" s="6">
        <v>1.78E-2</v>
      </c>
      <c r="K63" s="6">
        <v>-2.7999999999999997E-2</v>
      </c>
      <c r="L63" s="6">
        <v>-7.4099999999999999E-2</v>
      </c>
      <c r="M63" s="6">
        <v>-6.9999999999999993E-3</v>
      </c>
      <c r="N63" s="6">
        <v>-1.29E-2</v>
      </c>
      <c r="O63" s="6">
        <v>1.1000000000000001E-2</v>
      </c>
      <c r="P63" s="12">
        <v>-2.6800000000000001E-2</v>
      </c>
      <c r="Q63" s="6">
        <v>2.7099999999999999E-2</v>
      </c>
      <c r="R63" s="6">
        <v>-6.6E-3</v>
      </c>
      <c r="S63" s="6">
        <v>-8.199999999999999E-3</v>
      </c>
      <c r="T63" s="6">
        <v>-0.05</v>
      </c>
      <c r="U63" s="6">
        <v>-3.0600000000000002E-2</v>
      </c>
      <c r="V63" s="6">
        <v>1.3899999999999999E-2</v>
      </c>
      <c r="W63" s="6">
        <v>-6.6500000000000004E-2</v>
      </c>
      <c r="X63" s="6">
        <v>-7.4999999999999997E-3</v>
      </c>
    </row>
    <row r="64" spans="1:24" x14ac:dyDescent="0.25">
      <c r="A64" s="4">
        <v>39507</v>
      </c>
      <c r="B64" s="33">
        <v>2008</v>
      </c>
      <c r="C64" s="6" t="s">
        <v>89</v>
      </c>
      <c r="D64" s="6">
        <v>2.6499999999999999E-2</v>
      </c>
      <c r="E64" s="6">
        <v>1.6E-2</v>
      </c>
      <c r="F64" s="6">
        <v>1.0200000000000001E-2</v>
      </c>
      <c r="G64" s="6">
        <v>1.24E-2</v>
      </c>
      <c r="H64" s="6">
        <v>6.3200000000000006E-2</v>
      </c>
      <c r="I64" s="6">
        <v>7.3000000000000001E-3</v>
      </c>
      <c r="J64" s="6">
        <v>2.6000000000000002E-2</v>
      </c>
      <c r="K64" s="6">
        <v>3.4099999999999998E-2</v>
      </c>
      <c r="L64" s="6">
        <v>4.8399999999999999E-2</v>
      </c>
      <c r="M64" s="6">
        <v>8.8000000000000005E-3</v>
      </c>
      <c r="N64" s="6">
        <v>-4.8999999999999998E-3</v>
      </c>
      <c r="O64" s="6">
        <v>2.8999999999999998E-2</v>
      </c>
      <c r="P64" s="12">
        <v>5.5000000000000005E-3</v>
      </c>
      <c r="Q64" s="6">
        <v>-6.1900000000000004E-2</v>
      </c>
      <c r="R64" s="6">
        <v>7.9500000000000001E-2</v>
      </c>
      <c r="S64" s="6">
        <v>2.1700000000000001E-2</v>
      </c>
      <c r="T64" s="6">
        <v>-1.8000000000000002E-2</v>
      </c>
      <c r="U64" s="6">
        <v>-8.0000000000000002E-3</v>
      </c>
      <c r="V64" s="6">
        <v>2.6499999999999999E-2</v>
      </c>
      <c r="W64" s="6">
        <v>3.8300000000000001E-2</v>
      </c>
      <c r="X64" s="6">
        <v>2.3199999999999998E-2</v>
      </c>
    </row>
    <row r="65" spans="1:24" x14ac:dyDescent="0.25">
      <c r="A65" s="4">
        <v>39478</v>
      </c>
      <c r="B65" s="33">
        <v>2008</v>
      </c>
      <c r="C65" s="6" t="s">
        <v>88</v>
      </c>
      <c r="D65" s="6">
        <v>-4.3200000000000002E-2</v>
      </c>
      <c r="E65" s="6">
        <v>-3.8E-3</v>
      </c>
      <c r="F65" s="6">
        <v>-1.1200000000000002E-2</v>
      </c>
      <c r="G65" s="6">
        <v>1.09E-2</v>
      </c>
      <c r="H65" s="6">
        <v>9.2699999999999991E-2</v>
      </c>
      <c r="I65" s="6">
        <v>1.95E-2</v>
      </c>
      <c r="J65" s="6">
        <v>0</v>
      </c>
      <c r="K65" s="6">
        <v>-2.4700000000000003E-2</v>
      </c>
      <c r="L65" s="6">
        <v>2.2499999999999999E-2</v>
      </c>
      <c r="M65" s="6">
        <v>2.3E-3</v>
      </c>
      <c r="N65" s="6">
        <v>-1.37E-2</v>
      </c>
      <c r="O65" s="6">
        <v>2.1000000000000001E-2</v>
      </c>
      <c r="P65" s="12">
        <v>2.7000000000000001E-3</v>
      </c>
      <c r="Q65" s="6">
        <v>5.9800000000000006E-2</v>
      </c>
      <c r="R65" s="6">
        <v>3.85E-2</v>
      </c>
      <c r="S65" s="6">
        <v>-3.3799999999999997E-2</v>
      </c>
      <c r="T65" s="6">
        <v>-3.7000000000000005E-2</v>
      </c>
      <c r="U65" s="6">
        <v>-1.4199999999999999E-2</v>
      </c>
      <c r="V65" s="6">
        <v>-1.32E-2</v>
      </c>
      <c r="W65" s="6">
        <v>-8.7100000000000011E-2</v>
      </c>
      <c r="X65" s="6">
        <v>1.49E-2</v>
      </c>
    </row>
    <row r="66" spans="1:24" x14ac:dyDescent="0.25">
      <c r="A66" s="4">
        <v>39447</v>
      </c>
    </row>
    <row r="67" spans="1:24" x14ac:dyDescent="0.25">
      <c r="A67" s="4">
        <v>39416</v>
      </c>
      <c r="D67" s="12"/>
      <c r="E67" s="12"/>
      <c r="F67" s="12"/>
      <c r="G67" s="12"/>
      <c r="H67" s="12"/>
      <c r="I67" s="12"/>
      <c r="J67" s="12"/>
      <c r="K67" s="12"/>
      <c r="L67" s="12"/>
      <c r="M67" s="12"/>
      <c r="N67" s="12"/>
      <c r="O67" s="12"/>
      <c r="Q67" s="12"/>
      <c r="R67" s="12"/>
      <c r="S67" s="12"/>
      <c r="T67" s="12"/>
      <c r="U67" s="12"/>
      <c r="V67" s="12"/>
      <c r="W67" s="12"/>
      <c r="X67" s="12"/>
    </row>
    <row r="68" spans="1:24" x14ac:dyDescent="0.25">
      <c r="A68" s="4">
        <v>39386</v>
      </c>
    </row>
    <row r="69" spans="1:24" x14ac:dyDescent="0.25">
      <c r="A69" s="4">
        <v>39355</v>
      </c>
    </row>
    <row r="70" spans="1:24" x14ac:dyDescent="0.25">
      <c r="A70" s="4">
        <v>39325</v>
      </c>
    </row>
    <row r="71" spans="1:24" x14ac:dyDescent="0.25">
      <c r="A71" s="4">
        <v>39294</v>
      </c>
    </row>
    <row r="72" spans="1:24" x14ac:dyDescent="0.25">
      <c r="A72" s="4">
        <v>39263</v>
      </c>
    </row>
    <row r="73" spans="1:24" x14ac:dyDescent="0.25">
      <c r="A73" s="4">
        <v>39233</v>
      </c>
    </row>
    <row r="74" spans="1:24" x14ac:dyDescent="0.25">
      <c r="A74" s="4">
        <v>39202</v>
      </c>
    </row>
    <row r="75" spans="1:24" x14ac:dyDescent="0.25">
      <c r="A75" s="4">
        <v>39172</v>
      </c>
    </row>
    <row r="76" spans="1:24" x14ac:dyDescent="0.25">
      <c r="A76" s="4">
        <v>39141</v>
      </c>
    </row>
    <row r="77" spans="1:24" x14ac:dyDescent="0.25">
      <c r="A77" s="4">
        <v>39113</v>
      </c>
    </row>
    <row r="78" spans="1:24" x14ac:dyDescent="0.25">
      <c r="A78" s="4">
        <v>39082</v>
      </c>
    </row>
    <row r="79" spans="1:24" x14ac:dyDescent="0.25">
      <c r="A79" s="4">
        <v>39051</v>
      </c>
    </row>
    <row r="80" spans="1:24" x14ac:dyDescent="0.25">
      <c r="A80" s="4">
        <v>39021</v>
      </c>
    </row>
    <row r="81" spans="1:1" x14ac:dyDescent="0.25">
      <c r="A81" s="4">
        <v>38990</v>
      </c>
    </row>
    <row r="82" spans="1:1" x14ac:dyDescent="0.25">
      <c r="A82" s="4">
        <v>38960</v>
      </c>
    </row>
    <row r="83" spans="1:1" x14ac:dyDescent="0.25">
      <c r="A83" s="4">
        <v>38929</v>
      </c>
    </row>
    <row r="84" spans="1:1" x14ac:dyDescent="0.25">
      <c r="A84" s="4">
        <v>38898</v>
      </c>
    </row>
    <row r="85" spans="1:1" x14ac:dyDescent="0.25">
      <c r="A85" s="4">
        <v>38868</v>
      </c>
    </row>
    <row r="86" spans="1:1" x14ac:dyDescent="0.25">
      <c r="A86" s="4">
        <v>38837</v>
      </c>
    </row>
    <row r="87" spans="1:1" x14ac:dyDescent="0.25">
      <c r="A87" s="4">
        <v>38807</v>
      </c>
    </row>
    <row r="88" spans="1:1" x14ac:dyDescent="0.25">
      <c r="A88" s="4">
        <v>38776</v>
      </c>
    </row>
    <row r="89" spans="1:1" x14ac:dyDescent="0.25">
      <c r="A89" s="4">
        <v>38748</v>
      </c>
    </row>
    <row r="90" spans="1:1" x14ac:dyDescent="0.25">
      <c r="A90" s="4">
        <v>38717</v>
      </c>
    </row>
    <row r="91" spans="1:1" x14ac:dyDescent="0.25">
      <c r="A91" s="4">
        <v>38686</v>
      </c>
    </row>
    <row r="92" spans="1:1" x14ac:dyDescent="0.25">
      <c r="A92" s="4">
        <v>38656</v>
      </c>
    </row>
    <row r="93" spans="1:1" x14ac:dyDescent="0.25">
      <c r="A93" s="4">
        <v>38625</v>
      </c>
    </row>
    <row r="94" spans="1:1" x14ac:dyDescent="0.25">
      <c r="A94" s="4">
        <v>38595</v>
      </c>
    </row>
    <row r="95" spans="1:1" x14ac:dyDescent="0.25">
      <c r="A95" s="4">
        <v>38564</v>
      </c>
    </row>
    <row r="96" spans="1:1" x14ac:dyDescent="0.25">
      <c r="A96" s="4">
        <v>38533</v>
      </c>
    </row>
    <row r="97" spans="1:1" x14ac:dyDescent="0.25">
      <c r="A97" s="4">
        <v>38503</v>
      </c>
    </row>
    <row r="98" spans="1:1" x14ac:dyDescent="0.25">
      <c r="A98" s="4">
        <v>38472</v>
      </c>
    </row>
    <row r="99" spans="1:1" x14ac:dyDescent="0.25">
      <c r="A99" s="4">
        <v>38442</v>
      </c>
    </row>
    <row r="100" spans="1:1" x14ac:dyDescent="0.25">
      <c r="A100" s="4">
        <v>38411</v>
      </c>
    </row>
    <row r="101" spans="1:1" x14ac:dyDescent="0.25">
      <c r="A101" s="4">
        <v>38383</v>
      </c>
    </row>
    <row r="102" spans="1:1" x14ac:dyDescent="0.25">
      <c r="A102" s="4">
        <v>38352</v>
      </c>
    </row>
    <row r="103" spans="1:1" x14ac:dyDescent="0.25">
      <c r="A103" s="4">
        <v>38321</v>
      </c>
    </row>
    <row r="104" spans="1:1" x14ac:dyDescent="0.25">
      <c r="A104" s="4">
        <v>38291</v>
      </c>
    </row>
    <row r="105" spans="1:1" x14ac:dyDescent="0.25">
      <c r="A105" s="4">
        <v>38260</v>
      </c>
    </row>
    <row r="106" spans="1:1" x14ac:dyDescent="0.25">
      <c r="A106" s="4">
        <v>38230</v>
      </c>
    </row>
    <row r="107" spans="1:1" x14ac:dyDescent="0.25">
      <c r="A107" s="4">
        <v>38199</v>
      </c>
    </row>
    <row r="108" spans="1:1" x14ac:dyDescent="0.25">
      <c r="A108" s="4">
        <v>38168</v>
      </c>
    </row>
    <row r="109" spans="1:1" x14ac:dyDescent="0.25">
      <c r="A109" s="4">
        <v>38138</v>
      </c>
    </row>
    <row r="110" spans="1:1" x14ac:dyDescent="0.25">
      <c r="A110" s="4">
        <v>38107</v>
      </c>
    </row>
    <row r="111" spans="1:1" x14ac:dyDescent="0.25">
      <c r="A111" s="4">
        <v>38077</v>
      </c>
    </row>
    <row r="112" spans="1:1" x14ac:dyDescent="0.25">
      <c r="A112" s="4">
        <v>38046</v>
      </c>
    </row>
    <row r="113" spans="1:1" x14ac:dyDescent="0.25">
      <c r="A113" s="4">
        <v>38017</v>
      </c>
    </row>
    <row r="114" spans="1:1" x14ac:dyDescent="0.25">
      <c r="A114" s="4">
        <v>37986</v>
      </c>
    </row>
    <row r="115" spans="1:1" x14ac:dyDescent="0.25">
      <c r="A115" s="4">
        <v>37955</v>
      </c>
    </row>
    <row r="116" spans="1:1" x14ac:dyDescent="0.25">
      <c r="A116" s="4">
        <v>37925</v>
      </c>
    </row>
    <row r="117" spans="1:1" x14ac:dyDescent="0.25">
      <c r="A117" s="4">
        <v>37894</v>
      </c>
    </row>
    <row r="118" spans="1:1" x14ac:dyDescent="0.25">
      <c r="A118" s="4">
        <v>37864</v>
      </c>
    </row>
    <row r="119" spans="1:1" x14ac:dyDescent="0.25">
      <c r="A119" s="4">
        <v>37833</v>
      </c>
    </row>
    <row r="120" spans="1:1" x14ac:dyDescent="0.25">
      <c r="A120" s="4">
        <v>37802</v>
      </c>
    </row>
    <row r="121" spans="1:1" x14ac:dyDescent="0.25">
      <c r="A121" s="4">
        <v>37772</v>
      </c>
    </row>
    <row r="122" spans="1:1" x14ac:dyDescent="0.25">
      <c r="A122" s="4">
        <v>37741</v>
      </c>
    </row>
    <row r="123" spans="1:1" x14ac:dyDescent="0.25">
      <c r="A123" s="4">
        <v>37711</v>
      </c>
    </row>
    <row r="124" spans="1:1" x14ac:dyDescent="0.25">
      <c r="A124" s="4">
        <v>37680</v>
      </c>
    </row>
    <row r="125" spans="1:1" x14ac:dyDescent="0.25">
      <c r="A125" s="4">
        <v>37652</v>
      </c>
    </row>
    <row r="126" spans="1:1" x14ac:dyDescent="0.25">
      <c r="A126" s="4">
        <v>37621</v>
      </c>
    </row>
    <row r="127" spans="1:1" x14ac:dyDescent="0.25">
      <c r="A127" s="4">
        <v>37590</v>
      </c>
    </row>
    <row r="128" spans="1:1" x14ac:dyDescent="0.25">
      <c r="A128" s="4">
        <v>37560</v>
      </c>
    </row>
    <row r="129" spans="1:1" x14ac:dyDescent="0.25">
      <c r="A129" s="4">
        <v>37529</v>
      </c>
    </row>
    <row r="130" spans="1:1" x14ac:dyDescent="0.25">
      <c r="A130" s="4">
        <v>37499</v>
      </c>
    </row>
    <row r="131" spans="1:1" x14ac:dyDescent="0.25">
      <c r="A131" s="4">
        <v>37468</v>
      </c>
    </row>
    <row r="132" spans="1:1" x14ac:dyDescent="0.25">
      <c r="A132" s="4">
        <v>37437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T127"/>
  <sheetViews>
    <sheetView workbookViewId="0">
      <selection activeCell="B2" sqref="B2"/>
    </sheetView>
  </sheetViews>
  <sheetFormatPr defaultRowHeight="15" x14ac:dyDescent="0.25"/>
  <cols>
    <col min="1" max="1" width="12.7109375" style="8" customWidth="1"/>
  </cols>
  <sheetData>
    <row r="1" spans="1:20" x14ac:dyDescent="0.25">
      <c r="A1" s="8" t="s">
        <v>12</v>
      </c>
      <c r="B1" s="111" t="s">
        <v>423</v>
      </c>
    </row>
    <row r="2" spans="1:20" x14ac:dyDescent="0.25">
      <c r="A2" s="8">
        <v>41639</v>
      </c>
      <c r="B2" s="12">
        <f>VLOOKUP(YEAR(A2),$G$3:$S$16,MATCH(MONTH(A2),$G$3:$S$3,0),FALSE)/100</f>
        <v>-3.1099999999999999E-2</v>
      </c>
    </row>
    <row r="3" spans="1:20" x14ac:dyDescent="0.25">
      <c r="A3" s="8">
        <v>41608</v>
      </c>
      <c r="B3" s="12">
        <f t="shared" ref="B3:B66" si="0">VLOOKUP(YEAR(A3),$G$3:$S$16,MATCH(MONTH(A3),$G$3:$S$3,0),FALSE)/100</f>
        <v>3.0200000000000001E-2</v>
      </c>
      <c r="G3" t="s">
        <v>423</v>
      </c>
      <c r="H3">
        <v>1</v>
      </c>
      <c r="I3">
        <f>H3+1</f>
        <v>2</v>
      </c>
      <c r="J3">
        <f t="shared" ref="J3:S3" si="1">I3+1</f>
        <v>3</v>
      </c>
      <c r="K3">
        <f t="shared" si="1"/>
        <v>4</v>
      </c>
      <c r="L3">
        <f t="shared" si="1"/>
        <v>5</v>
      </c>
      <c r="M3">
        <f t="shared" si="1"/>
        <v>6</v>
      </c>
      <c r="N3">
        <f t="shared" si="1"/>
        <v>7</v>
      </c>
      <c r="O3">
        <f t="shared" si="1"/>
        <v>8</v>
      </c>
      <c r="P3">
        <f t="shared" si="1"/>
        <v>9</v>
      </c>
      <c r="Q3">
        <f t="shared" si="1"/>
        <v>10</v>
      </c>
      <c r="R3">
        <f t="shared" si="1"/>
        <v>11</v>
      </c>
      <c r="S3">
        <f t="shared" si="1"/>
        <v>12</v>
      </c>
    </row>
    <row r="4" spans="1:20" x14ac:dyDescent="0.25">
      <c r="A4" s="8">
        <v>41578</v>
      </c>
      <c r="B4" s="12">
        <f t="shared" si="0"/>
        <v>1.4999999999999999E-2</v>
      </c>
      <c r="G4">
        <v>2013</v>
      </c>
      <c r="H4">
        <v>2.38</v>
      </c>
      <c r="I4">
        <v>-2.19</v>
      </c>
      <c r="J4">
        <v>0.6</v>
      </c>
      <c r="K4">
        <v>0.14000000000000001</v>
      </c>
      <c r="L4">
        <v>21.32</v>
      </c>
      <c r="M4">
        <v>0.19</v>
      </c>
      <c r="N4">
        <v>8.9</v>
      </c>
      <c r="O4">
        <v>-8.43</v>
      </c>
      <c r="P4">
        <v>-1.38</v>
      </c>
      <c r="Q4">
        <v>1.5</v>
      </c>
      <c r="R4">
        <v>3.02</v>
      </c>
      <c r="S4">
        <v>-3.11</v>
      </c>
      <c r="T4">
        <f t="array" ref="T4">PRODUCT(H4:S4/100+1)*100-100</f>
        <v>22.172473304956711</v>
      </c>
    </row>
    <row r="5" spans="1:20" x14ac:dyDescent="0.25">
      <c r="A5" s="8">
        <v>41547</v>
      </c>
      <c r="B5" s="12">
        <f t="shared" si="0"/>
        <v>-1.38E-2</v>
      </c>
      <c r="G5">
        <f>G4-1</f>
        <v>2012</v>
      </c>
      <c r="H5">
        <v>16.88</v>
      </c>
      <c r="I5">
        <v>0.53</v>
      </c>
      <c r="J5">
        <v>7.4</v>
      </c>
      <c r="K5">
        <v>0.28000000000000003</v>
      </c>
      <c r="L5">
        <v>-5.72</v>
      </c>
      <c r="M5">
        <v>6.36</v>
      </c>
      <c r="N5">
        <v>-4.54</v>
      </c>
      <c r="O5">
        <v>1.3</v>
      </c>
      <c r="P5">
        <v>0.95</v>
      </c>
      <c r="Q5">
        <v>-8.11</v>
      </c>
      <c r="R5">
        <v>-3.04</v>
      </c>
      <c r="S5">
        <v>0.79</v>
      </c>
      <c r="T5">
        <f t="array" ref="T5">PRODUCT(H5:S5/100+1)*100-100</f>
        <v>11.2417716473133</v>
      </c>
    </row>
    <row r="6" spans="1:20" x14ac:dyDescent="0.25">
      <c r="A6" s="8">
        <v>41517</v>
      </c>
      <c r="B6" s="12">
        <f t="shared" si="0"/>
        <v>-8.43E-2</v>
      </c>
    </row>
    <row r="7" spans="1:20" x14ac:dyDescent="0.25">
      <c r="A7" s="8">
        <v>41486</v>
      </c>
      <c r="B7" s="12">
        <f t="shared" si="0"/>
        <v>8.900000000000001E-2</v>
      </c>
    </row>
    <row r="8" spans="1:20" x14ac:dyDescent="0.25">
      <c r="A8" s="8">
        <v>41455</v>
      </c>
      <c r="B8" s="12">
        <f t="shared" si="0"/>
        <v>1.9E-3</v>
      </c>
    </row>
    <row r="9" spans="1:20" x14ac:dyDescent="0.25">
      <c r="A9" s="8">
        <v>41425</v>
      </c>
      <c r="B9" s="12">
        <f t="shared" si="0"/>
        <v>0.2132</v>
      </c>
    </row>
    <row r="10" spans="1:20" x14ac:dyDescent="0.25">
      <c r="A10" s="8">
        <v>41394</v>
      </c>
      <c r="B10" s="12">
        <f t="shared" si="0"/>
        <v>1.4000000000000002E-3</v>
      </c>
    </row>
    <row r="11" spans="1:20" x14ac:dyDescent="0.25">
      <c r="A11" s="8">
        <v>41364</v>
      </c>
      <c r="B11" s="12">
        <f t="shared" si="0"/>
        <v>6.0000000000000001E-3</v>
      </c>
    </row>
    <row r="12" spans="1:20" x14ac:dyDescent="0.25">
      <c r="A12" s="110">
        <v>41333</v>
      </c>
      <c r="B12" s="12">
        <f t="shared" si="0"/>
        <v>-2.1899999999999999E-2</v>
      </c>
    </row>
    <row r="13" spans="1:20" x14ac:dyDescent="0.25">
      <c r="A13" s="8">
        <v>41305</v>
      </c>
      <c r="B13" s="12">
        <f t="shared" si="0"/>
        <v>2.3799999999999998E-2</v>
      </c>
    </row>
    <row r="14" spans="1:20" x14ac:dyDescent="0.25">
      <c r="A14" s="8">
        <v>41274</v>
      </c>
      <c r="B14" s="12">
        <f t="shared" si="0"/>
        <v>7.9000000000000008E-3</v>
      </c>
    </row>
    <row r="15" spans="1:20" x14ac:dyDescent="0.25">
      <c r="A15" s="8">
        <v>41243</v>
      </c>
      <c r="B15" s="12">
        <f t="shared" si="0"/>
        <v>-3.04E-2</v>
      </c>
    </row>
    <row r="16" spans="1:20" x14ac:dyDescent="0.25">
      <c r="A16" s="8">
        <v>41213</v>
      </c>
      <c r="B16" s="12">
        <f t="shared" si="0"/>
        <v>-8.1099999999999992E-2</v>
      </c>
    </row>
    <row r="17" spans="1:2" x14ac:dyDescent="0.25">
      <c r="A17" s="8">
        <v>41182</v>
      </c>
      <c r="B17" s="12">
        <f t="shared" si="0"/>
        <v>9.4999999999999998E-3</v>
      </c>
    </row>
    <row r="18" spans="1:2" x14ac:dyDescent="0.25">
      <c r="A18" s="8">
        <v>41152</v>
      </c>
      <c r="B18" s="12">
        <f t="shared" si="0"/>
        <v>1.3000000000000001E-2</v>
      </c>
    </row>
    <row r="19" spans="1:2" x14ac:dyDescent="0.25">
      <c r="A19" s="8">
        <v>41121</v>
      </c>
      <c r="B19" s="12">
        <f t="shared" si="0"/>
        <v>-4.5400000000000003E-2</v>
      </c>
    </row>
    <row r="20" spans="1:2" x14ac:dyDescent="0.25">
      <c r="A20" s="8">
        <v>41090</v>
      </c>
      <c r="B20" s="12">
        <f t="shared" si="0"/>
        <v>6.3600000000000004E-2</v>
      </c>
    </row>
    <row r="21" spans="1:2" x14ac:dyDescent="0.25">
      <c r="A21" s="8">
        <v>41060</v>
      </c>
      <c r="B21" s="12">
        <f t="shared" si="0"/>
        <v>-5.7200000000000001E-2</v>
      </c>
    </row>
    <row r="22" spans="1:2" x14ac:dyDescent="0.25">
      <c r="A22" s="8">
        <v>41029</v>
      </c>
      <c r="B22" s="12">
        <f t="shared" si="0"/>
        <v>2.8000000000000004E-3</v>
      </c>
    </row>
    <row r="23" spans="1:2" x14ac:dyDescent="0.25">
      <c r="A23" s="8">
        <v>40999</v>
      </c>
      <c r="B23" s="12">
        <f t="shared" si="0"/>
        <v>7.400000000000001E-2</v>
      </c>
    </row>
    <row r="24" spans="1:2" x14ac:dyDescent="0.25">
      <c r="A24" s="8">
        <v>40968</v>
      </c>
      <c r="B24" s="12">
        <f t="shared" si="0"/>
        <v>5.3E-3</v>
      </c>
    </row>
    <row r="25" spans="1:2" x14ac:dyDescent="0.25">
      <c r="A25" s="8">
        <v>40939</v>
      </c>
      <c r="B25" s="12">
        <f t="shared" si="0"/>
        <v>0.16879999999999998</v>
      </c>
    </row>
    <row r="26" spans="1:2" x14ac:dyDescent="0.25">
      <c r="A26" s="8">
        <v>40908</v>
      </c>
      <c r="B26" s="12" t="e">
        <f t="shared" si="0"/>
        <v>#N/A</v>
      </c>
    </row>
    <row r="27" spans="1:2" x14ac:dyDescent="0.25">
      <c r="A27" s="8">
        <v>40877</v>
      </c>
      <c r="B27" s="12" t="e">
        <f t="shared" si="0"/>
        <v>#N/A</v>
      </c>
    </row>
    <row r="28" spans="1:2" x14ac:dyDescent="0.25">
      <c r="A28" s="8">
        <v>40847</v>
      </c>
      <c r="B28" s="12" t="e">
        <f t="shared" si="0"/>
        <v>#N/A</v>
      </c>
    </row>
    <row r="29" spans="1:2" x14ac:dyDescent="0.25">
      <c r="A29" s="8">
        <v>40816</v>
      </c>
      <c r="B29" s="12" t="e">
        <f t="shared" si="0"/>
        <v>#N/A</v>
      </c>
    </row>
    <row r="30" spans="1:2" x14ac:dyDescent="0.25">
      <c r="A30" s="8">
        <v>40786</v>
      </c>
      <c r="B30" s="12" t="e">
        <f t="shared" si="0"/>
        <v>#N/A</v>
      </c>
    </row>
    <row r="31" spans="1:2" x14ac:dyDescent="0.25">
      <c r="A31" s="8">
        <v>40755</v>
      </c>
      <c r="B31" s="12" t="e">
        <f t="shared" si="0"/>
        <v>#N/A</v>
      </c>
    </row>
    <row r="32" spans="1:2" x14ac:dyDescent="0.25">
      <c r="A32" s="8">
        <v>40724</v>
      </c>
      <c r="B32" s="12" t="e">
        <f t="shared" si="0"/>
        <v>#N/A</v>
      </c>
    </row>
    <row r="33" spans="1:2" x14ac:dyDescent="0.25">
      <c r="A33" s="8">
        <v>40694</v>
      </c>
      <c r="B33" s="12" t="e">
        <f t="shared" si="0"/>
        <v>#N/A</v>
      </c>
    </row>
    <row r="34" spans="1:2" x14ac:dyDescent="0.25">
      <c r="A34" s="8">
        <v>40663</v>
      </c>
      <c r="B34" s="12" t="e">
        <f t="shared" si="0"/>
        <v>#N/A</v>
      </c>
    </row>
    <row r="35" spans="1:2" x14ac:dyDescent="0.25">
      <c r="A35" s="8">
        <v>40633</v>
      </c>
      <c r="B35" s="12" t="e">
        <f t="shared" si="0"/>
        <v>#N/A</v>
      </c>
    </row>
    <row r="36" spans="1:2" x14ac:dyDescent="0.25">
      <c r="A36" s="8">
        <v>40602</v>
      </c>
      <c r="B36" s="12" t="e">
        <f t="shared" si="0"/>
        <v>#N/A</v>
      </c>
    </row>
    <row r="37" spans="1:2" x14ac:dyDescent="0.25">
      <c r="A37" s="8">
        <v>40574</v>
      </c>
      <c r="B37" s="12" t="e">
        <f t="shared" si="0"/>
        <v>#N/A</v>
      </c>
    </row>
    <row r="38" spans="1:2" x14ac:dyDescent="0.25">
      <c r="A38" s="8">
        <v>40543</v>
      </c>
      <c r="B38" s="12" t="e">
        <f t="shared" si="0"/>
        <v>#N/A</v>
      </c>
    </row>
    <row r="39" spans="1:2" x14ac:dyDescent="0.25">
      <c r="A39" s="8">
        <v>40512</v>
      </c>
      <c r="B39" s="12" t="e">
        <f t="shared" si="0"/>
        <v>#N/A</v>
      </c>
    </row>
    <row r="40" spans="1:2" x14ac:dyDescent="0.25">
      <c r="A40" s="8">
        <v>40482</v>
      </c>
      <c r="B40" s="12" t="e">
        <f t="shared" si="0"/>
        <v>#N/A</v>
      </c>
    </row>
    <row r="41" spans="1:2" x14ac:dyDescent="0.25">
      <c r="A41" s="8">
        <v>40451</v>
      </c>
      <c r="B41" s="12" t="e">
        <f t="shared" si="0"/>
        <v>#N/A</v>
      </c>
    </row>
    <row r="42" spans="1:2" x14ac:dyDescent="0.25">
      <c r="A42" s="8">
        <v>40421</v>
      </c>
      <c r="B42" s="12" t="e">
        <f t="shared" si="0"/>
        <v>#N/A</v>
      </c>
    </row>
    <row r="43" spans="1:2" x14ac:dyDescent="0.25">
      <c r="A43" s="8">
        <v>40390</v>
      </c>
      <c r="B43" s="12" t="e">
        <f t="shared" si="0"/>
        <v>#N/A</v>
      </c>
    </row>
    <row r="44" spans="1:2" x14ac:dyDescent="0.25">
      <c r="A44" s="8">
        <v>40359</v>
      </c>
      <c r="B44" s="12" t="e">
        <f t="shared" si="0"/>
        <v>#N/A</v>
      </c>
    </row>
    <row r="45" spans="1:2" x14ac:dyDescent="0.25">
      <c r="A45" s="8">
        <v>40329</v>
      </c>
      <c r="B45" s="12" t="e">
        <f t="shared" si="0"/>
        <v>#N/A</v>
      </c>
    </row>
    <row r="46" spans="1:2" x14ac:dyDescent="0.25">
      <c r="A46" s="8">
        <v>40298</v>
      </c>
      <c r="B46" s="12" t="e">
        <f t="shared" si="0"/>
        <v>#N/A</v>
      </c>
    </row>
    <row r="47" spans="1:2" x14ac:dyDescent="0.25">
      <c r="A47" s="8">
        <v>40268</v>
      </c>
      <c r="B47" s="12" t="e">
        <f t="shared" si="0"/>
        <v>#N/A</v>
      </c>
    </row>
    <row r="48" spans="1:2" x14ac:dyDescent="0.25">
      <c r="A48" s="8">
        <v>40237</v>
      </c>
      <c r="B48" s="12" t="e">
        <f t="shared" si="0"/>
        <v>#N/A</v>
      </c>
    </row>
    <row r="49" spans="1:2" x14ac:dyDescent="0.25">
      <c r="A49" s="8">
        <v>40209</v>
      </c>
      <c r="B49" s="12" t="e">
        <f t="shared" si="0"/>
        <v>#N/A</v>
      </c>
    </row>
    <row r="50" spans="1:2" x14ac:dyDescent="0.25">
      <c r="A50" s="8">
        <v>40178</v>
      </c>
      <c r="B50" s="12" t="e">
        <f t="shared" si="0"/>
        <v>#N/A</v>
      </c>
    </row>
    <row r="51" spans="1:2" x14ac:dyDescent="0.25">
      <c r="A51" s="8">
        <v>40147</v>
      </c>
      <c r="B51" s="12" t="e">
        <f t="shared" si="0"/>
        <v>#N/A</v>
      </c>
    </row>
    <row r="52" spans="1:2" x14ac:dyDescent="0.25">
      <c r="A52" s="8">
        <v>40117</v>
      </c>
      <c r="B52" s="12" t="e">
        <f t="shared" si="0"/>
        <v>#N/A</v>
      </c>
    </row>
    <row r="53" spans="1:2" x14ac:dyDescent="0.25">
      <c r="A53" s="8">
        <v>40086</v>
      </c>
      <c r="B53" s="12" t="e">
        <f t="shared" si="0"/>
        <v>#N/A</v>
      </c>
    </row>
    <row r="54" spans="1:2" x14ac:dyDescent="0.25">
      <c r="A54" s="8">
        <v>40056</v>
      </c>
      <c r="B54" s="12" t="e">
        <f t="shared" si="0"/>
        <v>#N/A</v>
      </c>
    </row>
    <row r="55" spans="1:2" x14ac:dyDescent="0.25">
      <c r="A55" s="8">
        <v>40025</v>
      </c>
      <c r="B55" s="12" t="e">
        <f t="shared" si="0"/>
        <v>#N/A</v>
      </c>
    </row>
    <row r="56" spans="1:2" x14ac:dyDescent="0.25">
      <c r="A56" s="8">
        <v>39994</v>
      </c>
      <c r="B56" s="12" t="e">
        <f t="shared" si="0"/>
        <v>#N/A</v>
      </c>
    </row>
    <row r="57" spans="1:2" x14ac:dyDescent="0.25">
      <c r="A57" s="8">
        <v>39964</v>
      </c>
      <c r="B57" s="12" t="e">
        <f t="shared" si="0"/>
        <v>#N/A</v>
      </c>
    </row>
    <row r="58" spans="1:2" x14ac:dyDescent="0.25">
      <c r="A58" s="8">
        <v>39933</v>
      </c>
      <c r="B58" s="12" t="e">
        <f t="shared" si="0"/>
        <v>#N/A</v>
      </c>
    </row>
    <row r="59" spans="1:2" x14ac:dyDescent="0.25">
      <c r="A59" s="8">
        <v>39903</v>
      </c>
      <c r="B59" s="12" t="e">
        <f t="shared" si="0"/>
        <v>#N/A</v>
      </c>
    </row>
    <row r="60" spans="1:2" x14ac:dyDescent="0.25">
      <c r="A60" s="8">
        <v>39872</v>
      </c>
      <c r="B60" s="12" t="e">
        <f t="shared" si="0"/>
        <v>#N/A</v>
      </c>
    </row>
    <row r="61" spans="1:2" x14ac:dyDescent="0.25">
      <c r="A61" s="8">
        <v>39844</v>
      </c>
      <c r="B61" s="12" t="e">
        <f t="shared" si="0"/>
        <v>#N/A</v>
      </c>
    </row>
    <row r="62" spans="1:2" x14ac:dyDescent="0.25">
      <c r="A62" s="8">
        <v>39813</v>
      </c>
      <c r="B62" s="12" t="e">
        <f t="shared" si="0"/>
        <v>#N/A</v>
      </c>
    </row>
    <row r="63" spans="1:2" x14ac:dyDescent="0.25">
      <c r="A63" s="8">
        <v>39782</v>
      </c>
      <c r="B63" s="12" t="e">
        <f t="shared" si="0"/>
        <v>#N/A</v>
      </c>
    </row>
    <row r="64" spans="1:2" x14ac:dyDescent="0.25">
      <c r="A64" s="8">
        <v>39752</v>
      </c>
      <c r="B64" s="12" t="e">
        <f t="shared" si="0"/>
        <v>#N/A</v>
      </c>
    </row>
    <row r="65" spans="1:2" x14ac:dyDescent="0.25">
      <c r="A65" s="8">
        <v>39721</v>
      </c>
      <c r="B65" s="12" t="e">
        <f t="shared" si="0"/>
        <v>#N/A</v>
      </c>
    </row>
    <row r="66" spans="1:2" x14ac:dyDescent="0.25">
      <c r="A66" s="8">
        <v>39691</v>
      </c>
      <c r="B66" s="12" t="e">
        <f t="shared" si="0"/>
        <v>#N/A</v>
      </c>
    </row>
    <row r="67" spans="1:2" x14ac:dyDescent="0.25">
      <c r="A67" s="8">
        <v>39660</v>
      </c>
      <c r="B67" s="12" t="e">
        <f t="shared" ref="B67:B117" si="2">VLOOKUP(YEAR(A67),$G$3:$S$16,MATCH(MONTH(A67),$G$3:$S$3,0),FALSE)/100</f>
        <v>#N/A</v>
      </c>
    </row>
    <row r="68" spans="1:2" x14ac:dyDescent="0.25">
      <c r="A68" s="8">
        <v>39629</v>
      </c>
      <c r="B68" s="12" t="e">
        <f t="shared" si="2"/>
        <v>#N/A</v>
      </c>
    </row>
    <row r="69" spans="1:2" x14ac:dyDescent="0.25">
      <c r="A69" s="8">
        <v>39599</v>
      </c>
      <c r="B69" s="12" t="e">
        <f t="shared" si="2"/>
        <v>#N/A</v>
      </c>
    </row>
    <row r="70" spans="1:2" x14ac:dyDescent="0.25">
      <c r="A70" s="8">
        <v>39568</v>
      </c>
      <c r="B70" s="12" t="e">
        <f t="shared" si="2"/>
        <v>#N/A</v>
      </c>
    </row>
    <row r="71" spans="1:2" x14ac:dyDescent="0.25">
      <c r="A71" s="8">
        <v>39538</v>
      </c>
      <c r="B71" s="12" t="e">
        <f t="shared" si="2"/>
        <v>#N/A</v>
      </c>
    </row>
    <row r="72" spans="1:2" x14ac:dyDescent="0.25">
      <c r="A72" s="8">
        <v>39507</v>
      </c>
      <c r="B72" s="12" t="e">
        <f t="shared" si="2"/>
        <v>#N/A</v>
      </c>
    </row>
    <row r="73" spans="1:2" x14ac:dyDescent="0.25">
      <c r="A73" s="8">
        <v>39478</v>
      </c>
      <c r="B73" s="12" t="e">
        <f t="shared" si="2"/>
        <v>#N/A</v>
      </c>
    </row>
    <row r="74" spans="1:2" x14ac:dyDescent="0.25">
      <c r="A74" s="8">
        <v>39447</v>
      </c>
      <c r="B74" s="12" t="e">
        <f t="shared" si="2"/>
        <v>#N/A</v>
      </c>
    </row>
    <row r="75" spans="1:2" x14ac:dyDescent="0.25">
      <c r="A75" s="8">
        <v>39416</v>
      </c>
      <c r="B75" s="12" t="e">
        <f t="shared" si="2"/>
        <v>#N/A</v>
      </c>
    </row>
    <row r="76" spans="1:2" x14ac:dyDescent="0.25">
      <c r="A76" s="8">
        <v>39386</v>
      </c>
      <c r="B76" s="12" t="e">
        <f t="shared" si="2"/>
        <v>#N/A</v>
      </c>
    </row>
    <row r="77" spans="1:2" x14ac:dyDescent="0.25">
      <c r="A77" s="8">
        <v>39355</v>
      </c>
      <c r="B77" s="12" t="e">
        <f t="shared" si="2"/>
        <v>#N/A</v>
      </c>
    </row>
    <row r="78" spans="1:2" x14ac:dyDescent="0.25">
      <c r="A78" s="8">
        <v>39325</v>
      </c>
      <c r="B78" s="12" t="e">
        <f t="shared" si="2"/>
        <v>#N/A</v>
      </c>
    </row>
    <row r="79" spans="1:2" x14ac:dyDescent="0.25">
      <c r="A79" s="8">
        <v>39294</v>
      </c>
      <c r="B79" s="12" t="e">
        <f t="shared" si="2"/>
        <v>#N/A</v>
      </c>
    </row>
    <row r="80" spans="1:2" x14ac:dyDescent="0.25">
      <c r="A80" s="8">
        <v>39263</v>
      </c>
      <c r="B80" s="12" t="e">
        <f t="shared" si="2"/>
        <v>#N/A</v>
      </c>
    </row>
    <row r="81" spans="1:2" x14ac:dyDescent="0.25">
      <c r="A81" s="8">
        <v>39233</v>
      </c>
      <c r="B81" s="12" t="e">
        <f t="shared" si="2"/>
        <v>#N/A</v>
      </c>
    </row>
    <row r="82" spans="1:2" x14ac:dyDescent="0.25">
      <c r="A82" s="8">
        <v>39202</v>
      </c>
      <c r="B82" s="12" t="e">
        <f t="shared" si="2"/>
        <v>#N/A</v>
      </c>
    </row>
    <row r="83" spans="1:2" x14ac:dyDescent="0.25">
      <c r="A83" s="8">
        <v>39172</v>
      </c>
      <c r="B83" s="12" t="e">
        <f t="shared" si="2"/>
        <v>#N/A</v>
      </c>
    </row>
    <row r="84" spans="1:2" x14ac:dyDescent="0.25">
      <c r="A84" s="8">
        <v>39141</v>
      </c>
      <c r="B84" s="12" t="e">
        <f t="shared" si="2"/>
        <v>#N/A</v>
      </c>
    </row>
    <row r="85" spans="1:2" x14ac:dyDescent="0.25">
      <c r="A85" s="8">
        <v>39113</v>
      </c>
      <c r="B85" s="12" t="e">
        <f t="shared" si="2"/>
        <v>#N/A</v>
      </c>
    </row>
    <row r="86" spans="1:2" x14ac:dyDescent="0.25">
      <c r="A86" s="8">
        <v>39082</v>
      </c>
      <c r="B86" s="12" t="e">
        <f t="shared" si="2"/>
        <v>#N/A</v>
      </c>
    </row>
    <row r="87" spans="1:2" x14ac:dyDescent="0.25">
      <c r="A87" s="8">
        <v>39051</v>
      </c>
      <c r="B87" s="12" t="e">
        <f t="shared" si="2"/>
        <v>#N/A</v>
      </c>
    </row>
    <row r="88" spans="1:2" x14ac:dyDescent="0.25">
      <c r="A88" s="8">
        <v>39021</v>
      </c>
      <c r="B88" s="12" t="e">
        <f t="shared" si="2"/>
        <v>#N/A</v>
      </c>
    </row>
    <row r="89" spans="1:2" x14ac:dyDescent="0.25">
      <c r="A89" s="8">
        <v>38990</v>
      </c>
      <c r="B89" s="12" t="e">
        <f t="shared" si="2"/>
        <v>#N/A</v>
      </c>
    </row>
    <row r="90" spans="1:2" x14ac:dyDescent="0.25">
      <c r="A90" s="8">
        <v>38960</v>
      </c>
      <c r="B90" s="12" t="e">
        <f t="shared" si="2"/>
        <v>#N/A</v>
      </c>
    </row>
    <row r="91" spans="1:2" x14ac:dyDescent="0.25">
      <c r="A91" s="8">
        <v>38929</v>
      </c>
      <c r="B91" s="12" t="e">
        <f t="shared" si="2"/>
        <v>#N/A</v>
      </c>
    </row>
    <row r="92" spans="1:2" x14ac:dyDescent="0.25">
      <c r="A92" s="8">
        <v>38898</v>
      </c>
      <c r="B92" s="12" t="e">
        <f t="shared" si="2"/>
        <v>#N/A</v>
      </c>
    </row>
    <row r="93" spans="1:2" x14ac:dyDescent="0.25">
      <c r="A93" s="8">
        <v>38868</v>
      </c>
      <c r="B93" s="12" t="e">
        <f t="shared" si="2"/>
        <v>#N/A</v>
      </c>
    </row>
    <row r="94" spans="1:2" x14ac:dyDescent="0.25">
      <c r="A94" s="8">
        <v>38837</v>
      </c>
      <c r="B94" s="12" t="e">
        <f t="shared" si="2"/>
        <v>#N/A</v>
      </c>
    </row>
    <row r="95" spans="1:2" x14ac:dyDescent="0.25">
      <c r="A95" s="8">
        <v>38807</v>
      </c>
      <c r="B95" s="12" t="e">
        <f t="shared" si="2"/>
        <v>#N/A</v>
      </c>
    </row>
    <row r="96" spans="1:2" x14ac:dyDescent="0.25">
      <c r="A96" s="8">
        <v>38776</v>
      </c>
      <c r="B96" s="12" t="e">
        <f t="shared" si="2"/>
        <v>#N/A</v>
      </c>
    </row>
    <row r="97" spans="1:2" x14ac:dyDescent="0.25">
      <c r="A97" s="8">
        <v>38748</v>
      </c>
      <c r="B97" s="12" t="e">
        <f t="shared" si="2"/>
        <v>#N/A</v>
      </c>
    </row>
    <row r="98" spans="1:2" x14ac:dyDescent="0.25">
      <c r="A98" s="8">
        <v>38717</v>
      </c>
      <c r="B98" s="12" t="e">
        <f t="shared" si="2"/>
        <v>#N/A</v>
      </c>
    </row>
    <row r="99" spans="1:2" x14ac:dyDescent="0.25">
      <c r="A99" s="8">
        <v>38686</v>
      </c>
      <c r="B99" s="12" t="e">
        <f t="shared" si="2"/>
        <v>#N/A</v>
      </c>
    </row>
    <row r="100" spans="1:2" x14ac:dyDescent="0.25">
      <c r="A100" s="8">
        <v>38656</v>
      </c>
      <c r="B100" s="12" t="e">
        <f t="shared" si="2"/>
        <v>#N/A</v>
      </c>
    </row>
    <row r="101" spans="1:2" x14ac:dyDescent="0.25">
      <c r="A101" s="8">
        <v>38625</v>
      </c>
      <c r="B101" s="12" t="e">
        <f t="shared" si="2"/>
        <v>#N/A</v>
      </c>
    </row>
    <row r="102" spans="1:2" x14ac:dyDescent="0.25">
      <c r="A102" s="8">
        <v>38595</v>
      </c>
      <c r="B102" s="12" t="e">
        <f t="shared" si="2"/>
        <v>#N/A</v>
      </c>
    </row>
    <row r="103" spans="1:2" x14ac:dyDescent="0.25">
      <c r="A103" s="8">
        <v>38564</v>
      </c>
      <c r="B103" s="12" t="e">
        <f t="shared" si="2"/>
        <v>#N/A</v>
      </c>
    </row>
    <row r="104" spans="1:2" x14ac:dyDescent="0.25">
      <c r="A104" s="8">
        <v>38533</v>
      </c>
      <c r="B104" s="12" t="e">
        <f t="shared" si="2"/>
        <v>#N/A</v>
      </c>
    </row>
    <row r="105" spans="1:2" x14ac:dyDescent="0.25">
      <c r="A105" s="8">
        <v>38503</v>
      </c>
      <c r="B105" s="12" t="e">
        <f t="shared" si="2"/>
        <v>#N/A</v>
      </c>
    </row>
    <row r="106" spans="1:2" x14ac:dyDescent="0.25">
      <c r="A106" s="8">
        <v>38472</v>
      </c>
      <c r="B106" s="12" t="e">
        <f t="shared" si="2"/>
        <v>#N/A</v>
      </c>
    </row>
    <row r="107" spans="1:2" x14ac:dyDescent="0.25">
      <c r="A107" s="8">
        <v>38442</v>
      </c>
      <c r="B107" s="12" t="e">
        <f t="shared" si="2"/>
        <v>#N/A</v>
      </c>
    </row>
    <row r="108" spans="1:2" x14ac:dyDescent="0.25">
      <c r="A108" s="8">
        <v>38411</v>
      </c>
      <c r="B108" s="12" t="e">
        <f t="shared" si="2"/>
        <v>#N/A</v>
      </c>
    </row>
    <row r="109" spans="1:2" x14ac:dyDescent="0.25">
      <c r="A109" s="8">
        <v>38383</v>
      </c>
      <c r="B109" s="12" t="e">
        <f t="shared" si="2"/>
        <v>#N/A</v>
      </c>
    </row>
    <row r="110" spans="1:2" x14ac:dyDescent="0.25">
      <c r="A110" s="8">
        <v>38352</v>
      </c>
      <c r="B110" s="12" t="e">
        <f t="shared" si="2"/>
        <v>#N/A</v>
      </c>
    </row>
    <row r="111" spans="1:2" x14ac:dyDescent="0.25">
      <c r="A111" s="8">
        <v>38321</v>
      </c>
      <c r="B111" s="12" t="e">
        <f t="shared" si="2"/>
        <v>#N/A</v>
      </c>
    </row>
    <row r="112" spans="1:2" x14ac:dyDescent="0.25">
      <c r="A112" s="8">
        <v>38291</v>
      </c>
      <c r="B112" s="12" t="e">
        <f t="shared" si="2"/>
        <v>#N/A</v>
      </c>
    </row>
    <row r="113" spans="1:2" x14ac:dyDescent="0.25">
      <c r="A113" s="8">
        <v>38260</v>
      </c>
      <c r="B113" s="12" t="e">
        <f t="shared" si="2"/>
        <v>#N/A</v>
      </c>
    </row>
    <row r="114" spans="1:2" x14ac:dyDescent="0.25">
      <c r="A114" s="8">
        <v>38230</v>
      </c>
      <c r="B114" s="12" t="e">
        <f t="shared" si="2"/>
        <v>#N/A</v>
      </c>
    </row>
    <row r="115" spans="1:2" x14ac:dyDescent="0.25">
      <c r="A115" s="8">
        <v>38199</v>
      </c>
      <c r="B115" s="12" t="e">
        <f t="shared" si="2"/>
        <v>#N/A</v>
      </c>
    </row>
    <row r="116" spans="1:2" x14ac:dyDescent="0.25">
      <c r="A116" s="8">
        <v>38168</v>
      </c>
      <c r="B116" s="12" t="e">
        <f t="shared" si="2"/>
        <v>#N/A</v>
      </c>
    </row>
    <row r="117" spans="1:2" x14ac:dyDescent="0.25">
      <c r="A117" s="8">
        <v>38138</v>
      </c>
      <c r="B117" s="12" t="e">
        <f t="shared" si="2"/>
        <v>#N/A</v>
      </c>
    </row>
    <row r="118" spans="1:2" x14ac:dyDescent="0.25">
      <c r="B118" s="12"/>
    </row>
    <row r="119" spans="1:2" x14ac:dyDescent="0.25">
      <c r="B119" s="12"/>
    </row>
    <row r="120" spans="1:2" x14ac:dyDescent="0.25">
      <c r="B120" s="12"/>
    </row>
    <row r="121" spans="1:2" x14ac:dyDescent="0.25">
      <c r="B121" s="12"/>
    </row>
    <row r="122" spans="1:2" x14ac:dyDescent="0.25">
      <c r="B122" s="12"/>
    </row>
    <row r="123" spans="1:2" x14ac:dyDescent="0.25">
      <c r="B123" s="12"/>
    </row>
    <row r="124" spans="1:2" x14ac:dyDescent="0.25">
      <c r="B124" s="12"/>
    </row>
    <row r="125" spans="1:2" x14ac:dyDescent="0.25">
      <c r="B125" s="12"/>
    </row>
    <row r="126" spans="1:2" x14ac:dyDescent="0.25">
      <c r="B126" s="12"/>
    </row>
    <row r="127" spans="1:2" x14ac:dyDescent="0.25">
      <c r="B127" s="12"/>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J34"/>
  <sheetViews>
    <sheetView workbookViewId="0">
      <selection activeCell="I26" sqref="I26"/>
    </sheetView>
  </sheetViews>
  <sheetFormatPr defaultRowHeight="15" x14ac:dyDescent="0.25"/>
  <cols>
    <col min="1" max="1" width="15.7109375" bestFit="1" customWidth="1"/>
    <col min="2" max="2" width="48.7109375" bestFit="1" customWidth="1"/>
    <col min="3" max="3" width="11.140625" bestFit="1" customWidth="1"/>
    <col min="8" max="8" width="15" bestFit="1" customWidth="1"/>
  </cols>
  <sheetData>
    <row r="1" spans="1:36" x14ac:dyDescent="0.25">
      <c r="A1" s="114" t="s">
        <v>253</v>
      </c>
      <c r="B1" s="114" t="s">
        <v>254</v>
      </c>
      <c r="C1" s="114" t="s">
        <v>255</v>
      </c>
      <c r="D1" s="114" t="s">
        <v>256</v>
      </c>
      <c r="I1" t="s">
        <v>257</v>
      </c>
      <c r="L1" t="s">
        <v>263</v>
      </c>
      <c r="O1" t="s">
        <v>265</v>
      </c>
      <c r="R1" t="s">
        <v>277</v>
      </c>
      <c r="U1" t="s">
        <v>279</v>
      </c>
      <c r="X1" t="s">
        <v>287</v>
      </c>
      <c r="AA1" t="s">
        <v>289</v>
      </c>
      <c r="AD1" t="s">
        <v>291</v>
      </c>
      <c r="AG1" t="s">
        <v>293</v>
      </c>
      <c r="AJ1" t="s">
        <v>317</v>
      </c>
    </row>
    <row r="2" spans="1:36" x14ac:dyDescent="0.25">
      <c r="A2" t="s">
        <v>257</v>
      </c>
      <c r="B2" t="s">
        <v>258</v>
      </c>
      <c r="C2" t="s">
        <v>259</v>
      </c>
      <c r="D2" t="s">
        <v>260</v>
      </c>
      <c r="E2" t="str">
        <f>"Ret "&amp;A2</f>
        <v>Ret HFRIFOF Index</v>
      </c>
      <c r="H2" t="s">
        <v>257</v>
      </c>
    </row>
    <row r="3" spans="1:36" x14ac:dyDescent="0.25">
      <c r="A3" t="s">
        <v>261</v>
      </c>
      <c r="B3" t="s">
        <v>262</v>
      </c>
      <c r="C3" t="s">
        <v>259</v>
      </c>
      <c r="D3" t="s">
        <v>260</v>
      </c>
    </row>
    <row r="4" spans="1:36" x14ac:dyDescent="0.25">
      <c r="A4" t="s">
        <v>263</v>
      </c>
      <c r="B4" t="s">
        <v>264</v>
      </c>
      <c r="C4" t="s">
        <v>259</v>
      </c>
      <c r="D4" t="s">
        <v>260</v>
      </c>
      <c r="E4" t="str">
        <f>"Ret "&amp;A4</f>
        <v>Ret HFRIFWI Index</v>
      </c>
    </row>
    <row r="5" spans="1:36" x14ac:dyDescent="0.25">
      <c r="A5" t="s">
        <v>265</v>
      </c>
      <c r="B5" t="s">
        <v>266</v>
      </c>
      <c r="C5" t="s">
        <v>259</v>
      </c>
      <c r="D5" t="s">
        <v>260</v>
      </c>
      <c r="E5" t="str">
        <f>"Ret "&amp;A5</f>
        <v>Ret HFRIMI Index</v>
      </c>
      <c r="H5" t="s">
        <v>263</v>
      </c>
    </row>
    <row r="6" spans="1:36" x14ac:dyDescent="0.25">
      <c r="A6" t="s">
        <v>267</v>
      </c>
      <c r="B6" t="s">
        <v>268</v>
      </c>
      <c r="C6" t="s">
        <v>259</v>
      </c>
      <c r="D6" t="s">
        <v>260</v>
      </c>
    </row>
    <row r="7" spans="1:36" x14ac:dyDescent="0.25">
      <c r="A7" t="s">
        <v>269</v>
      </c>
      <c r="B7" t="s">
        <v>270</v>
      </c>
      <c r="C7" t="s">
        <v>259</v>
      </c>
      <c r="D7" t="s">
        <v>260</v>
      </c>
    </row>
    <row r="8" spans="1:36" x14ac:dyDescent="0.25">
      <c r="A8" t="s">
        <v>271</v>
      </c>
      <c r="B8" t="s">
        <v>272</v>
      </c>
      <c r="C8" t="s">
        <v>259</v>
      </c>
      <c r="D8" t="s">
        <v>260</v>
      </c>
      <c r="H8" t="s">
        <v>265</v>
      </c>
    </row>
    <row r="9" spans="1:36" x14ac:dyDescent="0.25">
      <c r="A9" t="s">
        <v>273</v>
      </c>
      <c r="B9" t="s">
        <v>274</v>
      </c>
      <c r="C9" t="s">
        <v>259</v>
      </c>
      <c r="D9" t="s">
        <v>260</v>
      </c>
    </row>
    <row r="10" spans="1:36" x14ac:dyDescent="0.25">
      <c r="A10" t="s">
        <v>275</v>
      </c>
      <c r="B10" t="s">
        <v>276</v>
      </c>
      <c r="C10" t="s">
        <v>259</v>
      </c>
      <c r="D10" t="s">
        <v>260</v>
      </c>
    </row>
    <row r="11" spans="1:36" x14ac:dyDescent="0.25">
      <c r="A11" t="s">
        <v>277</v>
      </c>
      <c r="B11" t="s">
        <v>278</v>
      </c>
      <c r="C11" t="s">
        <v>259</v>
      </c>
      <c r="D11" t="s">
        <v>260</v>
      </c>
      <c r="E11" t="str">
        <f t="shared" ref="E11:E12" si="0">"Ret "&amp;A11</f>
        <v>Ret HFRIRVA Index</v>
      </c>
      <c r="H11" t="s">
        <v>277</v>
      </c>
    </row>
    <row r="12" spans="1:36" x14ac:dyDescent="0.25">
      <c r="A12" t="s">
        <v>279</v>
      </c>
      <c r="B12" t="s">
        <v>280</v>
      </c>
      <c r="C12" t="s">
        <v>259</v>
      </c>
      <c r="D12" t="s">
        <v>260</v>
      </c>
      <c r="E12" t="str">
        <f t="shared" si="0"/>
        <v>Ret HFRIMTI Index</v>
      </c>
    </row>
    <row r="13" spans="1:36" x14ac:dyDescent="0.25">
      <c r="A13" t="s">
        <v>281</v>
      </c>
      <c r="B13" t="s">
        <v>282</v>
      </c>
      <c r="C13" t="s">
        <v>259</v>
      </c>
      <c r="D13" t="s">
        <v>260</v>
      </c>
    </row>
    <row r="14" spans="1:36" x14ac:dyDescent="0.25">
      <c r="A14" t="s">
        <v>283</v>
      </c>
      <c r="B14" t="s">
        <v>284</v>
      </c>
      <c r="C14" t="s">
        <v>259</v>
      </c>
      <c r="D14" t="s">
        <v>260</v>
      </c>
      <c r="H14" t="s">
        <v>279</v>
      </c>
    </row>
    <row r="15" spans="1:36" x14ac:dyDescent="0.25">
      <c r="A15" t="s">
        <v>285</v>
      </c>
      <c r="B15" t="s">
        <v>286</v>
      </c>
      <c r="C15" t="s">
        <v>259</v>
      </c>
      <c r="D15" t="s">
        <v>260</v>
      </c>
    </row>
    <row r="16" spans="1:36" x14ac:dyDescent="0.25">
      <c r="A16" t="s">
        <v>287</v>
      </c>
      <c r="B16" t="s">
        <v>288</v>
      </c>
      <c r="C16" t="s">
        <v>259</v>
      </c>
      <c r="D16" t="s">
        <v>260</v>
      </c>
      <c r="E16" t="str">
        <f t="shared" ref="E16:E19" si="1">"Ret "&amp;A16</f>
        <v>Ret HFRICAI Index</v>
      </c>
    </row>
    <row r="17" spans="1:8" x14ac:dyDescent="0.25">
      <c r="A17" t="s">
        <v>289</v>
      </c>
      <c r="B17" t="s">
        <v>290</v>
      </c>
      <c r="C17" t="s">
        <v>259</v>
      </c>
      <c r="D17" t="s">
        <v>260</v>
      </c>
      <c r="E17" t="str">
        <f t="shared" si="1"/>
        <v>Ret HFRIFIMB Index</v>
      </c>
      <c r="H17" t="s">
        <v>287</v>
      </c>
    </row>
    <row r="18" spans="1:8" x14ac:dyDescent="0.25">
      <c r="A18" t="s">
        <v>291</v>
      </c>
      <c r="B18" t="s">
        <v>292</v>
      </c>
      <c r="C18" t="s">
        <v>259</v>
      </c>
      <c r="D18" t="s">
        <v>260</v>
      </c>
      <c r="E18" t="str">
        <f t="shared" si="1"/>
        <v>Ret HFRIMAI Index</v>
      </c>
    </row>
    <row r="19" spans="1:8" x14ac:dyDescent="0.25">
      <c r="A19" t="s">
        <v>293</v>
      </c>
      <c r="B19" t="s">
        <v>294</v>
      </c>
      <c r="C19" t="s">
        <v>259</v>
      </c>
      <c r="D19" t="s">
        <v>260</v>
      </c>
      <c r="E19" t="str">
        <f t="shared" si="1"/>
        <v>Ret HFRIENHI Index</v>
      </c>
    </row>
    <row r="20" spans="1:8" x14ac:dyDescent="0.25">
      <c r="A20" t="s">
        <v>295</v>
      </c>
      <c r="B20" t="s">
        <v>296</v>
      </c>
      <c r="C20" t="s">
        <v>259</v>
      </c>
      <c r="D20" t="s">
        <v>260</v>
      </c>
      <c r="H20" t="s">
        <v>289</v>
      </c>
    </row>
    <row r="21" spans="1:8" x14ac:dyDescent="0.25">
      <c r="A21" t="s">
        <v>297</v>
      </c>
      <c r="B21" t="s">
        <v>298</v>
      </c>
      <c r="C21" t="s">
        <v>259</v>
      </c>
      <c r="D21" t="s">
        <v>260</v>
      </c>
    </row>
    <row r="22" spans="1:8" x14ac:dyDescent="0.25">
      <c r="A22" t="s">
        <v>299</v>
      </c>
      <c r="B22" t="s">
        <v>300</v>
      </c>
      <c r="C22" t="s">
        <v>259</v>
      </c>
      <c r="D22" t="s">
        <v>260</v>
      </c>
    </row>
    <row r="23" spans="1:8" x14ac:dyDescent="0.25">
      <c r="A23" t="s">
        <v>301</v>
      </c>
      <c r="B23" t="s">
        <v>302</v>
      </c>
      <c r="C23" t="s">
        <v>259</v>
      </c>
      <c r="D23" t="s">
        <v>260</v>
      </c>
      <c r="H23" t="s">
        <v>291</v>
      </c>
    </row>
    <row r="24" spans="1:8" x14ac:dyDescent="0.25">
      <c r="A24" t="s">
        <v>303</v>
      </c>
      <c r="B24" t="s">
        <v>304</v>
      </c>
      <c r="C24" t="s">
        <v>259</v>
      </c>
      <c r="D24" t="s">
        <v>260</v>
      </c>
    </row>
    <row r="25" spans="1:8" x14ac:dyDescent="0.25">
      <c r="A25" t="s">
        <v>305</v>
      </c>
      <c r="B25" t="s">
        <v>306</v>
      </c>
      <c r="C25" t="s">
        <v>259</v>
      </c>
      <c r="D25" t="s">
        <v>260</v>
      </c>
    </row>
    <row r="26" spans="1:8" x14ac:dyDescent="0.25">
      <c r="A26" t="s">
        <v>307</v>
      </c>
      <c r="B26" t="s">
        <v>308</v>
      </c>
      <c r="C26" t="s">
        <v>259</v>
      </c>
      <c r="D26" t="s">
        <v>260</v>
      </c>
      <c r="H26" t="s">
        <v>293</v>
      </c>
    </row>
    <row r="27" spans="1:8" x14ac:dyDescent="0.25">
      <c r="A27" t="s">
        <v>309</v>
      </c>
      <c r="B27" t="s">
        <v>310</v>
      </c>
      <c r="C27" t="s">
        <v>259</v>
      </c>
      <c r="D27" t="s">
        <v>260</v>
      </c>
    </row>
    <row r="28" spans="1:8" x14ac:dyDescent="0.25">
      <c r="A28" t="s">
        <v>311</v>
      </c>
      <c r="B28" t="s">
        <v>312</v>
      </c>
      <c r="C28" t="s">
        <v>259</v>
      </c>
      <c r="D28" t="s">
        <v>260</v>
      </c>
    </row>
    <row r="29" spans="1:8" x14ac:dyDescent="0.25">
      <c r="A29" t="s">
        <v>313</v>
      </c>
      <c r="B29" t="s">
        <v>314</v>
      </c>
      <c r="C29" t="s">
        <v>259</v>
      </c>
      <c r="D29" t="s">
        <v>260</v>
      </c>
      <c r="H29" t="s">
        <v>317</v>
      </c>
    </row>
    <row r="30" spans="1:8" x14ac:dyDescent="0.25">
      <c r="A30" t="s">
        <v>315</v>
      </c>
      <c r="B30" t="s">
        <v>316</v>
      </c>
      <c r="C30" t="s">
        <v>259</v>
      </c>
      <c r="D30" t="s">
        <v>260</v>
      </c>
    </row>
    <row r="31" spans="1:8" x14ac:dyDescent="0.25">
      <c r="A31" t="s">
        <v>317</v>
      </c>
      <c r="B31" t="s">
        <v>318</v>
      </c>
      <c r="C31" t="s">
        <v>259</v>
      </c>
      <c r="D31" t="s">
        <v>260</v>
      </c>
      <c r="E31" t="str">
        <f>"Ret "&amp;A31</f>
        <v>Ret HFRISRE Index</v>
      </c>
    </row>
    <row r="32" spans="1:8" x14ac:dyDescent="0.25">
      <c r="A32" t="s">
        <v>319</v>
      </c>
      <c r="B32" t="s">
        <v>320</v>
      </c>
      <c r="C32" t="s">
        <v>259</v>
      </c>
      <c r="D32" t="s">
        <v>260</v>
      </c>
    </row>
    <row r="33" spans="1:4" x14ac:dyDescent="0.25">
      <c r="A33" t="s">
        <v>321</v>
      </c>
      <c r="B33" t="s">
        <v>322</v>
      </c>
      <c r="C33" t="s">
        <v>259</v>
      </c>
      <c r="D33" t="s">
        <v>260</v>
      </c>
    </row>
    <row r="34" spans="1:4" x14ac:dyDescent="0.25">
      <c r="A34" t="s">
        <v>323</v>
      </c>
      <c r="B34" t="s">
        <v>324</v>
      </c>
      <c r="C34" t="s">
        <v>259</v>
      </c>
      <c r="D34" t="s">
        <v>325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72"/>
  <sheetViews>
    <sheetView workbookViewId="0">
      <selection activeCell="F15" sqref="F15"/>
    </sheetView>
  </sheetViews>
  <sheetFormatPr defaultRowHeight="15" x14ac:dyDescent="0.25"/>
  <cols>
    <col min="1" max="1" width="18.42578125" style="27" bestFit="1" customWidth="1"/>
    <col min="2" max="2" width="26.85546875" style="27" bestFit="1" customWidth="1"/>
    <col min="3" max="3" width="19.42578125" style="27" bestFit="1" customWidth="1"/>
    <col min="4" max="4" width="33.85546875" style="27" bestFit="1" customWidth="1"/>
    <col min="6" max="6" width="33.85546875" bestFit="1" customWidth="1"/>
  </cols>
  <sheetData>
    <row r="1" spans="1:12" x14ac:dyDescent="0.25">
      <c r="A1" s="27" t="s">
        <v>144</v>
      </c>
      <c r="B1" s="27" t="s">
        <v>145</v>
      </c>
      <c r="C1" s="27" t="s">
        <v>146</v>
      </c>
      <c r="D1" s="27" t="s">
        <v>147</v>
      </c>
    </row>
    <row r="2" spans="1:12" x14ac:dyDescent="0.25">
      <c r="A2" s="28" t="s">
        <v>138</v>
      </c>
      <c r="B2" s="28" t="s">
        <v>139</v>
      </c>
      <c r="C2" s="28" t="s">
        <v>140</v>
      </c>
      <c r="D2" s="28" t="s">
        <v>141</v>
      </c>
      <c r="G2" s="28" t="s">
        <v>138</v>
      </c>
      <c r="H2" s="28" t="s">
        <v>139</v>
      </c>
      <c r="I2" s="28" t="s">
        <v>140</v>
      </c>
      <c r="J2" s="28" t="s">
        <v>141</v>
      </c>
    </row>
    <row r="3" spans="1:12" x14ac:dyDescent="0.25">
      <c r="A3" s="27">
        <v>4.0684296528503694E-4</v>
      </c>
      <c r="B3" s="27">
        <v>-8.8322057550649369E-4</v>
      </c>
      <c r="C3" s="27">
        <v>-6.2170853334574394E-3</v>
      </c>
      <c r="D3" s="27">
        <v>9.5419381604315845E-3</v>
      </c>
      <c r="F3" s="66" t="s">
        <v>138</v>
      </c>
      <c r="G3" s="6">
        <f>CORREL($A$3:$A$72,A$3:A$72)</f>
        <v>1</v>
      </c>
      <c r="H3" s="6">
        <f t="shared" ref="H3:J3" si="0">CORREL($A$3:$A$72,B$3:B$72)</f>
        <v>0.67854502948465723</v>
      </c>
      <c r="I3" s="6">
        <f t="shared" si="0"/>
        <v>0.66063867347110095</v>
      </c>
      <c r="J3" s="6">
        <f t="shared" si="0"/>
        <v>0.55709627133412787</v>
      </c>
      <c r="L3" s="67">
        <f>AVERAGE(G3:J3)</f>
        <v>0.72406999357247148</v>
      </c>
    </row>
    <row r="4" spans="1:12" x14ac:dyDescent="0.25">
      <c r="A4" s="27">
        <v>1.043218071663965E-2</v>
      </c>
      <c r="B4" s="27">
        <v>1.2103550613222769E-2</v>
      </c>
      <c r="C4" s="27">
        <v>7.1912053248714969E-3</v>
      </c>
      <c r="D4" s="27">
        <v>-8.0468178493064979E-4</v>
      </c>
      <c r="F4" s="66" t="s">
        <v>139</v>
      </c>
      <c r="G4" s="6">
        <f>CORREL($B$3:$B$72,A$3:A$72)</f>
        <v>0.67854502948465723</v>
      </c>
      <c r="H4" s="6">
        <f>CORREL($B$3:$B$72,B$3:B$72)</f>
        <v>1.0000000000000002</v>
      </c>
      <c r="I4" s="6">
        <f>CORREL($B$3:$B$72,C$3:C$72)</f>
        <v>0.71361830299219253</v>
      </c>
      <c r="J4" s="6">
        <f>CORREL($B$3:$B$72,D$3:D$72)</f>
        <v>0.63413708413205838</v>
      </c>
      <c r="L4" s="67">
        <f t="shared" ref="L4:L6" si="1">AVERAGE(G4:J4)</f>
        <v>0.75657510415222706</v>
      </c>
    </row>
    <row r="5" spans="1:12" x14ac:dyDescent="0.25">
      <c r="A5" s="27">
        <v>-1.1109333973103097E-2</v>
      </c>
      <c r="B5" s="27">
        <v>-9.3338764811108366E-3</v>
      </c>
      <c r="C5" s="27">
        <v>3.1643483420134011E-3</v>
      </c>
      <c r="D5" s="27">
        <v>-3.3053030671267303E-3</v>
      </c>
      <c r="F5" s="66" t="s">
        <v>140</v>
      </c>
      <c r="G5" s="6">
        <f t="shared" ref="G5:J5" si="2">CORREL($C$3:$C$72,A$3:A$72)</f>
        <v>0.66063867347110095</v>
      </c>
      <c r="H5" s="6">
        <f t="shared" si="2"/>
        <v>0.71361830299219253</v>
      </c>
      <c r="I5" s="6">
        <f>CORREL($C$3:$C$72,C$3:C$72)</f>
        <v>1</v>
      </c>
      <c r="J5" s="6">
        <f t="shared" si="2"/>
        <v>0.68924372334132611</v>
      </c>
      <c r="L5" s="67">
        <f t="shared" si="1"/>
        <v>0.76587517495115487</v>
      </c>
    </row>
    <row r="6" spans="1:12" x14ac:dyDescent="0.25">
      <c r="A6" s="27">
        <v>-2.3668639053253671E-3</v>
      </c>
      <c r="B6" s="27">
        <v>1.2208676945141717E-2</v>
      </c>
      <c r="C6" s="27">
        <v>1.8385667427540886E-2</v>
      </c>
      <c r="D6" s="27">
        <v>1.2974223885373837E-2</v>
      </c>
      <c r="F6" s="66" t="s">
        <v>141</v>
      </c>
      <c r="G6" s="6">
        <f t="shared" ref="G6:I6" si="3">CORREL($D$3:$D$72,A$3:A$72)</f>
        <v>0.55709627133412787</v>
      </c>
      <c r="H6" s="6">
        <f t="shared" si="3"/>
        <v>0.63413708413205838</v>
      </c>
      <c r="I6" s="6">
        <f t="shared" si="3"/>
        <v>0.68924372334132611</v>
      </c>
      <c r="J6" s="6">
        <f>CORREL($D$3:$D$72,D$3:D$72)</f>
        <v>1</v>
      </c>
      <c r="L6" s="67">
        <f t="shared" si="1"/>
        <v>0.72011926970187812</v>
      </c>
    </row>
    <row r="7" spans="1:12" x14ac:dyDescent="0.25">
      <c r="A7" s="27">
        <v>-1.7852520921960435E-3</v>
      </c>
      <c r="B7" s="27">
        <v>-5.0567659885666361E-3</v>
      </c>
      <c r="C7" s="27">
        <v>-3.5074976345893516E-3</v>
      </c>
      <c r="D7" s="27">
        <v>1.4052561510773387E-3</v>
      </c>
    </row>
    <row r="8" spans="1:12" x14ac:dyDescent="0.25">
      <c r="A8" s="27">
        <v>2.2082249728960779E-3</v>
      </c>
      <c r="B8" s="27">
        <v>2.3149922438178594E-2</v>
      </c>
      <c r="C8" s="27">
        <v>2.2325790440457904E-2</v>
      </c>
      <c r="D8" s="27">
        <v>7.2260435549154067E-3</v>
      </c>
    </row>
    <row r="9" spans="1:12" x14ac:dyDescent="0.25">
      <c r="A9" s="27">
        <v>-1.2855782804241489E-2</v>
      </c>
      <c r="B9" s="27">
        <v>-3.7398181171366396E-4</v>
      </c>
      <c r="C9" s="27">
        <v>2.6253918495298123E-3</v>
      </c>
      <c r="D9" s="27">
        <v>-6.7000843714337677E-4</v>
      </c>
    </row>
    <row r="10" spans="1:12" x14ac:dyDescent="0.25">
      <c r="A10" s="27">
        <v>-2.958304661416522E-2</v>
      </c>
      <c r="B10" s="27">
        <v>2.2810814845222405E-2</v>
      </c>
      <c r="C10" s="27">
        <v>1.2015703691953927E-2</v>
      </c>
      <c r="D10" s="27">
        <v>2.0073408429312822E-2</v>
      </c>
    </row>
    <row r="11" spans="1:12" x14ac:dyDescent="0.25">
      <c r="A11" s="27">
        <v>1.5943295465579155E-2</v>
      </c>
      <c r="B11" s="27">
        <v>1.1713624994100558E-2</v>
      </c>
      <c r="C11" s="27">
        <v>1.6261309367884502E-2</v>
      </c>
      <c r="D11" s="27">
        <v>1.3754522825836002E-2</v>
      </c>
    </row>
    <row r="12" spans="1:12" x14ac:dyDescent="0.25">
      <c r="A12" s="27">
        <v>1.9824137521289531E-2</v>
      </c>
      <c r="B12" s="27">
        <v>8.0303707861961726E-3</v>
      </c>
      <c r="C12" s="27">
        <v>5.3888697554749232E-3</v>
      </c>
      <c r="D12" s="27">
        <v>2.2117634956151377E-3</v>
      </c>
    </row>
    <row r="13" spans="1:12" x14ac:dyDescent="0.25">
      <c r="A13" s="27">
        <v>1.1025829273176191E-2</v>
      </c>
      <c r="B13" s="27">
        <v>-1.4819744661704881E-2</v>
      </c>
      <c r="C13" s="27">
        <v>-2.2467348575615609E-2</v>
      </c>
      <c r="D13" s="27">
        <v>2.5009023874593694E-3</v>
      </c>
    </row>
    <row r="14" spans="1:12" x14ac:dyDescent="0.25">
      <c r="A14" s="27">
        <v>-1.1427666565497874E-2</v>
      </c>
      <c r="B14" s="27">
        <v>-9.0749496094149062E-3</v>
      </c>
      <c r="C14" s="27">
        <v>-1.2362039637643374E-3</v>
      </c>
      <c r="D14" s="27">
        <v>3.9863325740319144E-3</v>
      </c>
    </row>
    <row r="15" spans="1:12" x14ac:dyDescent="0.25">
      <c r="A15" s="27">
        <v>-8.2578652567660837E-3</v>
      </c>
      <c r="B15" s="27">
        <v>-1.196793706164101E-3</v>
      </c>
      <c r="C15" s="27">
        <v>2.8861889412348241E-3</v>
      </c>
      <c r="D15" s="27">
        <v>4.3677204658902902E-3</v>
      </c>
    </row>
    <row r="16" spans="1:12" x14ac:dyDescent="0.25">
      <c r="A16" s="27">
        <v>6.8452086833350467E-3</v>
      </c>
      <c r="B16" s="27">
        <v>4.5760832082910596E-3</v>
      </c>
      <c r="C16" s="27">
        <v>7.5950632089141212E-3</v>
      </c>
      <c r="D16" s="27">
        <v>8.6272453127047566E-3</v>
      </c>
    </row>
    <row r="17" spans="1:4" x14ac:dyDescent="0.25">
      <c r="A17" s="27">
        <v>2.3443175064385979E-3</v>
      </c>
      <c r="B17" s="27">
        <v>-8.8769421197508747E-3</v>
      </c>
      <c r="C17" s="27">
        <v>-4.1202639357477144E-3</v>
      </c>
      <c r="D17" s="27">
        <v>3.2886082609839828E-3</v>
      </c>
    </row>
    <row r="18" spans="1:4" x14ac:dyDescent="0.25">
      <c r="A18" s="27">
        <v>-2.824213410682086E-2</v>
      </c>
      <c r="B18" s="27">
        <v>-1.7015944502960068E-2</v>
      </c>
      <c r="C18" s="27">
        <v>-3.5423206520174055E-2</v>
      </c>
      <c r="D18" s="27">
        <v>-8.3744227909524627E-3</v>
      </c>
    </row>
    <row r="19" spans="1:4" x14ac:dyDescent="0.25">
      <c r="A19" s="27">
        <v>9.1635581804994093E-3</v>
      </c>
      <c r="B19" s="27">
        <v>-3.1318452542588027E-3</v>
      </c>
      <c r="C19" s="27">
        <v>1.6759067660953475E-2</v>
      </c>
      <c r="D19" s="27">
        <v>-2.3424689622861816E-3</v>
      </c>
    </row>
    <row r="20" spans="1:4" x14ac:dyDescent="0.25">
      <c r="A20" s="27">
        <v>8.3610414357671026E-4</v>
      </c>
      <c r="B20" s="27">
        <v>-3.8950500405733335E-3</v>
      </c>
      <c r="C20" s="27">
        <v>3.5360609652173025E-3</v>
      </c>
      <c r="D20" s="27">
        <v>5.548430997932341E-3</v>
      </c>
    </row>
    <row r="21" spans="1:4" x14ac:dyDescent="0.25">
      <c r="A21" s="27">
        <v>3.9011677239484399E-2</v>
      </c>
      <c r="B21" s="27">
        <v>8.5728466362833267E-4</v>
      </c>
      <c r="C21" s="27">
        <v>1.5972374261091105E-2</v>
      </c>
      <c r="D21" s="27">
        <v>1.8797994880545899E-2</v>
      </c>
    </row>
    <row r="22" spans="1:4" x14ac:dyDescent="0.25">
      <c r="A22" s="27">
        <v>8.9895427767698877E-3</v>
      </c>
      <c r="B22" s="27">
        <v>4.4414230682077172E-3</v>
      </c>
      <c r="C22" s="27">
        <v>2.138602589904659E-2</v>
      </c>
      <c r="D22" s="27">
        <v>2.360872294549532E-2</v>
      </c>
    </row>
    <row r="23" spans="1:4" x14ac:dyDescent="0.25">
      <c r="A23" s="27">
        <v>-6.373426054079645E-3</v>
      </c>
      <c r="B23" s="27">
        <v>-8.1719618102378266E-3</v>
      </c>
      <c r="C23" s="27">
        <v>5.447168596510954E-3</v>
      </c>
      <c r="D23" s="27">
        <v>6.2342085026914074E-3</v>
      </c>
    </row>
    <row r="24" spans="1:4" x14ac:dyDescent="0.25">
      <c r="A24" s="27">
        <v>-7.4051735692266529E-3</v>
      </c>
      <c r="B24" s="27">
        <v>3.1926406926405804E-3</v>
      </c>
      <c r="C24" s="27">
        <v>-7.3750202889141248E-3</v>
      </c>
      <c r="D24" s="27">
        <v>-5.9514059514059747E-3</v>
      </c>
    </row>
    <row r="25" spans="1:4" x14ac:dyDescent="0.25">
      <c r="A25" s="27">
        <v>2.0510049856039769E-2</v>
      </c>
      <c r="B25" s="27">
        <v>1.4353541729560604E-2</v>
      </c>
      <c r="C25" s="27">
        <v>2.9191898099812041E-2</v>
      </c>
      <c r="D25" s="27">
        <v>1.1766655618163702E-2</v>
      </c>
    </row>
    <row r="26" spans="1:4" x14ac:dyDescent="0.25">
      <c r="A26" s="27">
        <v>-1.7972155248258903E-2</v>
      </c>
      <c r="B26" s="27">
        <v>-8.3820928017417362E-3</v>
      </c>
      <c r="C26" s="27">
        <v>-1.4203375874845658E-2</v>
      </c>
      <c r="D26" s="27">
        <v>-1.7663817663817638E-2</v>
      </c>
    </row>
    <row r="27" spans="1:4" x14ac:dyDescent="0.25">
      <c r="A27" s="27">
        <v>-3.258983971464402E-2</v>
      </c>
      <c r="B27" s="27">
        <v>-8.1964263221349087E-3</v>
      </c>
      <c r="C27" s="27">
        <v>-3.0958270166759672E-2</v>
      </c>
      <c r="D27" s="27">
        <v>-1.7331022530329254E-2</v>
      </c>
    </row>
    <row r="28" spans="1:4" x14ac:dyDescent="0.25">
      <c r="A28" s="27">
        <v>2.9584449266579771E-3</v>
      </c>
      <c r="B28" s="27">
        <v>-7.9261652712567798E-3</v>
      </c>
      <c r="C28" s="27">
        <v>3.0311821610427003E-3</v>
      </c>
      <c r="D28" s="27">
        <v>-1.4377379589445294E-3</v>
      </c>
    </row>
    <row r="29" spans="1:4" x14ac:dyDescent="0.25">
      <c r="A29" s="27">
        <v>-2.4247230745229054E-3</v>
      </c>
      <c r="B29" s="27">
        <v>-7.6705048715678403E-3</v>
      </c>
      <c r="C29" s="27">
        <v>-7.4470514640903041E-3</v>
      </c>
      <c r="D29" s="27">
        <v>-8.5788195544292956E-3</v>
      </c>
    </row>
    <row r="30" spans="1:4" x14ac:dyDescent="0.25">
      <c r="A30" s="27">
        <v>-7.9195150264413927E-3</v>
      </c>
      <c r="B30" s="27">
        <v>1.6946295326905059E-3</v>
      </c>
      <c r="C30" s="27">
        <v>-5.3431043337415218E-3</v>
      </c>
      <c r="D30" s="27">
        <v>2.1121554546410515E-4</v>
      </c>
    </row>
    <row r="31" spans="1:4" x14ac:dyDescent="0.25">
      <c r="A31" s="27">
        <v>9.6826916189693968E-3</v>
      </c>
      <c r="B31" s="27">
        <v>1.1895783954607442E-2</v>
      </c>
      <c r="C31" s="27">
        <v>4.5937552709125473E-3</v>
      </c>
      <c r="D31" s="27">
        <v>5.8118032440424017E-4</v>
      </c>
    </row>
    <row r="32" spans="1:4" x14ac:dyDescent="0.25">
      <c r="A32" s="27">
        <v>1.0787578817118115E-2</v>
      </c>
      <c r="B32" s="27">
        <v>1.342019306881137E-2</v>
      </c>
      <c r="C32" s="27">
        <v>8.5960172120485012E-3</v>
      </c>
      <c r="D32" s="27">
        <v>-6.0653800708940775E-3</v>
      </c>
    </row>
    <row r="33" spans="1:4" x14ac:dyDescent="0.25">
      <c r="A33" s="27">
        <v>1.5296201009054711E-2</v>
      </c>
      <c r="B33" s="27">
        <v>6.1517617657020907E-3</v>
      </c>
      <c r="C33" s="27">
        <v>4.2408650560759042E-3</v>
      </c>
      <c r="D33" s="27">
        <v>2.8962796855159123E-2</v>
      </c>
    </row>
    <row r="34" spans="1:4" x14ac:dyDescent="0.25">
      <c r="A34" s="27">
        <v>8.341924572291104E-3</v>
      </c>
      <c r="B34" s="27">
        <v>1.6177045154328384E-2</v>
      </c>
      <c r="C34" s="27">
        <v>9.6287502917034029E-3</v>
      </c>
      <c r="D34" s="27">
        <v>2.1583726642930179E-2</v>
      </c>
    </row>
    <row r="35" spans="1:4" x14ac:dyDescent="0.25">
      <c r="A35" s="27">
        <v>3.9250150558115315E-2</v>
      </c>
      <c r="B35" s="27">
        <v>2.2407791367864416E-2</v>
      </c>
      <c r="C35" s="27">
        <v>-6.4917391611140074E-3</v>
      </c>
      <c r="D35" s="27">
        <v>1.1558757014825227E-2</v>
      </c>
    </row>
    <row r="36" spans="1:4" x14ac:dyDescent="0.25">
      <c r="A36" s="27">
        <v>-8.6086002693659402E-3</v>
      </c>
      <c r="B36" s="27">
        <v>-2.4638676042227026E-2</v>
      </c>
      <c r="C36" s="27">
        <v>-5.5235880265452897E-3</v>
      </c>
      <c r="D36" s="27">
        <v>3.6308792313710647E-4</v>
      </c>
    </row>
    <row r="37" spans="1:4" x14ac:dyDescent="0.25">
      <c r="A37" s="27">
        <v>3.4763102345638508E-3</v>
      </c>
      <c r="B37" s="27">
        <v>5.2314033402651727E-3</v>
      </c>
      <c r="C37" s="27">
        <v>-6.0382622558788901E-3</v>
      </c>
      <c r="D37" s="27">
        <v>1.9795494032869287E-2</v>
      </c>
    </row>
    <row r="38" spans="1:4" x14ac:dyDescent="0.25">
      <c r="A38" s="27">
        <v>4.1593196479236205E-2</v>
      </c>
      <c r="B38" s="27">
        <v>1.9159673449216319E-2</v>
      </c>
      <c r="C38" s="27">
        <v>1.3389341034392155E-2</v>
      </c>
      <c r="D38" s="27">
        <v>1.1058315334773194E-2</v>
      </c>
    </row>
    <row r="39" spans="1:4" x14ac:dyDescent="0.25">
      <c r="A39" s="27">
        <v>2.7872667332965229E-2</v>
      </c>
      <c r="B39" s="27">
        <v>-4.3433005299015059E-3</v>
      </c>
      <c r="C39" s="27">
        <v>-1.336972981589224E-2</v>
      </c>
      <c r="D39" s="27">
        <v>1.3513513513513598E-2</v>
      </c>
    </row>
    <row r="40" spans="1:4" x14ac:dyDescent="0.25">
      <c r="A40" s="27">
        <v>3.8648952240771584E-2</v>
      </c>
      <c r="B40" s="27">
        <v>1.831777141810953E-2</v>
      </c>
      <c r="C40" s="27">
        <v>3.4772120449882982E-2</v>
      </c>
      <c r="D40" s="27">
        <v>2.2166532414451545E-2</v>
      </c>
    </row>
    <row r="41" spans="1:4" x14ac:dyDescent="0.25">
      <c r="A41" s="27">
        <v>8.0198035265270917E-3</v>
      </c>
      <c r="B41" s="27">
        <v>2.101472801865345E-2</v>
      </c>
      <c r="C41" s="27">
        <v>-2.437268613739163E-3</v>
      </c>
      <c r="D41" s="27">
        <v>1.1934954497982986E-4</v>
      </c>
    </row>
    <row r="42" spans="1:4" x14ac:dyDescent="0.25">
      <c r="A42" s="27">
        <v>-2.0821067280415329E-2</v>
      </c>
      <c r="B42" s="27">
        <v>-8.4577114427860645E-3</v>
      </c>
      <c r="C42" s="27">
        <v>-4.6320724184262918E-2</v>
      </c>
      <c r="D42" s="27">
        <v>-2.51316210477327E-2</v>
      </c>
    </row>
    <row r="43" spans="1:4" x14ac:dyDescent="0.25">
      <c r="A43" s="27">
        <v>1.1016110578558447E-2</v>
      </c>
      <c r="B43" s="27">
        <v>3.3572484265955715E-3</v>
      </c>
      <c r="C43" s="27">
        <v>1.6630938730744171E-2</v>
      </c>
      <c r="D43" s="27">
        <v>1.68894936109798E-2</v>
      </c>
    </row>
    <row r="44" spans="1:4" x14ac:dyDescent="0.25">
      <c r="A44" s="27">
        <v>1.1542070691272999E-2</v>
      </c>
      <c r="B44" s="27">
        <v>8.9272488470615308E-3</v>
      </c>
      <c r="C44" s="27">
        <v>7.0082432201772349E-3</v>
      </c>
      <c r="D44" s="27">
        <v>2.0557249373622799E-2</v>
      </c>
    </row>
    <row r="45" spans="1:4" x14ac:dyDescent="0.25">
      <c r="A45" s="27">
        <v>-3.6618620958317472E-3</v>
      </c>
      <c r="B45" s="27">
        <v>9.5882015696968637E-4</v>
      </c>
      <c r="C45" s="27">
        <v>8.9348123385504241E-3</v>
      </c>
      <c r="D45" s="27">
        <v>4.670487975009685E-3</v>
      </c>
    </row>
    <row r="46" spans="1:4" x14ac:dyDescent="0.25">
      <c r="A46" s="27">
        <v>2.953771137436334E-3</v>
      </c>
      <c r="B46" s="27">
        <v>1.1660000000000004E-2</v>
      </c>
      <c r="C46" s="27">
        <v>1.1393092425437734E-2</v>
      </c>
      <c r="D46" s="27">
        <v>9.7381717960496328E-3</v>
      </c>
    </row>
    <row r="47" spans="1:4" x14ac:dyDescent="0.25">
      <c r="A47" s="27">
        <v>2.9625217486715094E-3</v>
      </c>
      <c r="B47" s="27">
        <v>-3.8984795929586369E-4</v>
      </c>
      <c r="C47" s="27">
        <v>1.4689676681567621E-2</v>
      </c>
      <c r="D47" s="27">
        <v>2.2225700422601413E-2</v>
      </c>
    </row>
    <row r="48" spans="1:4" x14ac:dyDescent="0.25">
      <c r="A48" s="27">
        <v>1.4220420492031316E-2</v>
      </c>
      <c r="B48" s="27">
        <v>1.9661604321679738E-2</v>
      </c>
      <c r="C48" s="27">
        <v>7.6049610324311345E-3</v>
      </c>
      <c r="D48" s="27">
        <v>8.0467024297885548E-3</v>
      </c>
    </row>
    <row r="49" spans="1:4" x14ac:dyDescent="0.25">
      <c r="A49" s="27">
        <v>1.5205311509862707E-3</v>
      </c>
      <c r="B49" s="27">
        <v>-1.130683650435349E-2</v>
      </c>
      <c r="C49" s="27">
        <v>6.3248439871816942E-3</v>
      </c>
      <c r="D49" s="27">
        <v>2.1631903027176769E-2</v>
      </c>
    </row>
    <row r="50" spans="1:4" x14ac:dyDescent="0.25">
      <c r="A50" s="27">
        <v>1.1409293300160384E-2</v>
      </c>
      <c r="B50" s="27">
        <v>1.1858997236639413E-2</v>
      </c>
      <c r="C50" s="27">
        <v>1.8553513142071765E-2</v>
      </c>
      <c r="D50" s="27">
        <v>3.2349319399607168E-2</v>
      </c>
    </row>
    <row r="51" spans="1:4" x14ac:dyDescent="0.25">
      <c r="A51" s="27">
        <v>1.0865849489671398E-2</v>
      </c>
      <c r="B51" s="27">
        <v>4.7332670812543221E-3</v>
      </c>
      <c r="C51" s="27">
        <v>1.9830276485080844E-2</v>
      </c>
      <c r="D51" s="27">
        <v>3.3857482021814711E-2</v>
      </c>
    </row>
    <row r="52" spans="1:4" x14ac:dyDescent="0.25">
      <c r="A52" s="27">
        <v>5.8124304145654726E-3</v>
      </c>
      <c r="B52" s="27">
        <v>6.8286141626696661E-3</v>
      </c>
      <c r="C52" s="27">
        <v>3.9970392301998503E-2</v>
      </c>
      <c r="D52" s="27">
        <v>5.8029050930139325E-2</v>
      </c>
    </row>
    <row r="53" spans="1:4" x14ac:dyDescent="0.25">
      <c r="A53" s="27">
        <v>6.5923923791944006E-3</v>
      </c>
      <c r="B53" s="27">
        <v>5.4032191155728437E-3</v>
      </c>
      <c r="C53" s="27">
        <v>-1.2393580530157267E-2</v>
      </c>
      <c r="D53" s="27">
        <v>4.0492424242424274E-2</v>
      </c>
    </row>
    <row r="54" spans="1:4" x14ac:dyDescent="0.25">
      <c r="A54" s="27">
        <v>1.6808271747691617E-2</v>
      </c>
      <c r="B54" s="27">
        <v>5.5583944270056751E-3</v>
      </c>
      <c r="C54" s="27">
        <v>3.9515063656663241E-2</v>
      </c>
      <c r="D54" s="27">
        <v>5.8073824696404985E-2</v>
      </c>
    </row>
    <row r="55" spans="1:4" x14ac:dyDescent="0.25">
      <c r="A55" s="27">
        <v>-5.9455521408180445E-4</v>
      </c>
      <c r="B55" s="27">
        <v>3.1286500917770965E-5</v>
      </c>
      <c r="C55" s="27">
        <v>1.4400449575011631E-3</v>
      </c>
      <c r="D55" s="27">
        <v>4.5155615130063165E-2</v>
      </c>
    </row>
    <row r="56" spans="1:4" x14ac:dyDescent="0.25">
      <c r="A56" s="27">
        <v>3.7371324327845956E-2</v>
      </c>
      <c r="B56" s="27">
        <v>2.8642536849106337E-2</v>
      </c>
      <c r="C56" s="27">
        <v>6.8864111323847732E-2</v>
      </c>
      <c r="D56" s="27">
        <v>1.1396373496017631E-2</v>
      </c>
    </row>
    <row r="57" spans="1:4" x14ac:dyDescent="0.25">
      <c r="A57" s="27">
        <v>6.3027781177333875E-3</v>
      </c>
      <c r="B57" s="27">
        <v>4.839978872252404E-3</v>
      </c>
      <c r="C57" s="27">
        <v>1.2916392029610257E-2</v>
      </c>
      <c r="D57" s="27">
        <v>7.4693755602031064E-3</v>
      </c>
    </row>
    <row r="58" spans="1:4" x14ac:dyDescent="0.25">
      <c r="A58" s="27">
        <v>-1.7801357789839489E-3</v>
      </c>
      <c r="B58" s="27">
        <v>-8.1576358893212797E-3</v>
      </c>
      <c r="C58" s="27">
        <v>-1.2603411807406872E-2</v>
      </c>
      <c r="D58" s="27">
        <v>5.7169930511686617E-2</v>
      </c>
    </row>
    <row r="59" spans="1:4" x14ac:dyDescent="0.25">
      <c r="A59" s="27">
        <v>-3.530311989148105E-3</v>
      </c>
      <c r="B59" s="27">
        <v>1.2371602679972726E-2</v>
      </c>
      <c r="C59" s="27">
        <v>-2.2893201746340464E-2</v>
      </c>
      <c r="D59" s="27">
        <v>-9.8293271378786518E-3</v>
      </c>
    </row>
    <row r="60" spans="1:4" x14ac:dyDescent="0.25">
      <c r="A60" s="27">
        <v>-2.8612551372535489E-3</v>
      </c>
      <c r="B60" s="27">
        <v>-8.5434961283903377E-4</v>
      </c>
      <c r="C60" s="27">
        <v>-2.5630943018517205E-2</v>
      </c>
      <c r="D60" s="27">
        <v>-1.8763700131521288E-2</v>
      </c>
    </row>
    <row r="61" spans="1:4" x14ac:dyDescent="0.25">
      <c r="A61" s="27">
        <v>-6.9669519484395592E-2</v>
      </c>
      <c r="B61" s="27">
        <v>-5.1649163111257002E-2</v>
      </c>
      <c r="C61" s="27">
        <v>-7.305381284792789E-2</v>
      </c>
      <c r="D61" s="27">
        <v>-0.12591968117719188</v>
      </c>
    </row>
    <row r="62" spans="1:4" x14ac:dyDescent="0.25">
      <c r="A62" s="27">
        <v>-3.2534727641642003E-2</v>
      </c>
      <c r="B62" s="27">
        <v>-6.7571961365592514E-2</v>
      </c>
      <c r="C62" s="27">
        <v>-6.6591061394917328E-2</v>
      </c>
      <c r="D62" s="27">
        <v>-0.12255808479876285</v>
      </c>
    </row>
    <row r="63" spans="1:4" x14ac:dyDescent="0.25">
      <c r="A63" s="27">
        <v>-1.2164849905178854E-2</v>
      </c>
      <c r="B63" s="27">
        <v>3.0214378207280568E-3</v>
      </c>
      <c r="C63" s="27">
        <v>1.4061683220073284E-2</v>
      </c>
      <c r="D63" s="27">
        <v>-6.6466265865061658E-3</v>
      </c>
    </row>
    <row r="64" spans="1:4" x14ac:dyDescent="0.25">
      <c r="A64" s="27">
        <v>1.7733914183271082E-4</v>
      </c>
      <c r="B64" s="27">
        <v>2.8858640758020471E-3</v>
      </c>
      <c r="C64" s="27">
        <v>1.8484996912068397E-2</v>
      </c>
      <c r="D64" s="27">
        <v>-2.1440711204078977E-2</v>
      </c>
    </row>
    <row r="65" spans="1:4" x14ac:dyDescent="0.25">
      <c r="A65" s="27">
        <v>-1.5679905283050299E-2</v>
      </c>
      <c r="B65" s="27">
        <v>-8.3373875549704879E-3</v>
      </c>
      <c r="C65" s="27">
        <v>-1.7944159782494973E-2</v>
      </c>
      <c r="D65" s="27">
        <v>-3.6472580435066293E-3</v>
      </c>
    </row>
    <row r="66" spans="1:4" x14ac:dyDescent="0.25">
      <c r="A66" s="27">
        <v>2.1228937700547013E-2</v>
      </c>
      <c r="B66" s="27">
        <v>1.45167377986819E-2</v>
      </c>
      <c r="C66" s="27">
        <v>-2.3889254008492289E-3</v>
      </c>
      <c r="D66" s="27">
        <v>1.5039830760585682E-2</v>
      </c>
    </row>
    <row r="67" spans="1:4" x14ac:dyDescent="0.25">
      <c r="A67" s="27">
        <v>2.5351262000127273E-2</v>
      </c>
      <c r="B67" s="27">
        <v>1.5268975681650643E-2</v>
      </c>
      <c r="C67" s="27">
        <v>1.8411490980175582E-2</v>
      </c>
      <c r="D67" s="27">
        <v>1.1062094779760612E-2</v>
      </c>
    </row>
    <row r="68" spans="1:4" x14ac:dyDescent="0.25">
      <c r="A68" s="27">
        <v>4.4863095713258971E-3</v>
      </c>
      <c r="B68" s="27">
        <v>-6.5788181693204884E-4</v>
      </c>
      <c r="C68" s="27">
        <v>-3.9599212301162257E-2</v>
      </c>
      <c r="D68" s="27">
        <v>-5.9322833160426081E-2</v>
      </c>
    </row>
    <row r="69" spans="1:4" x14ac:dyDescent="0.25">
      <c r="A69" s="27">
        <v>2.4016610535264826E-2</v>
      </c>
      <c r="B69" s="27">
        <v>1.1983783139234427E-2</v>
      </c>
      <c r="C69" s="27">
        <v>2.7197836750094462E-2</v>
      </c>
      <c r="D69" s="27">
        <v>-1.293986222304977E-2</v>
      </c>
    </row>
    <row r="70" spans="1:4" x14ac:dyDescent="0.25">
      <c r="A70" s="27">
        <v>-2.8293643859119699E-2</v>
      </c>
      <c r="B70" s="27">
        <v>-1.1832169754813826E-2</v>
      </c>
      <c r="C70" s="27">
        <v>-2.3718407858385304E-2</v>
      </c>
      <c r="D70" s="27">
        <v>-5.3089696894871308E-3</v>
      </c>
    </row>
    <row r="71" spans="1:4" x14ac:dyDescent="0.25">
      <c r="A71" s="27">
        <v>9.8503200551873782E-3</v>
      </c>
      <c r="B71" s="27">
        <v>-3.9275369434044194E-5</v>
      </c>
      <c r="C71" s="27">
        <v>-1.0389242172627489E-2</v>
      </c>
      <c r="D71" s="27">
        <v>-3.9965568125920337E-3</v>
      </c>
    </row>
    <row r="72" spans="1:4" x14ac:dyDescent="0.25">
      <c r="A72" s="27">
        <v>-1.6294355761415802E-2</v>
      </c>
      <c r="B72" s="27">
        <v>-2.0174712820611562E-2</v>
      </c>
      <c r="C72" s="27">
        <v>-1.2440000000000007E-2</v>
      </c>
      <c r="D72" s="27">
        <v>-1.4810552139806865E-2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86"/>
  <sheetViews>
    <sheetView topLeftCell="A13" workbookViewId="0">
      <selection activeCell="C85" sqref="C85"/>
    </sheetView>
  </sheetViews>
  <sheetFormatPr defaultRowHeight="15" x14ac:dyDescent="0.25"/>
  <cols>
    <col min="3" max="3" width="8.28515625" bestFit="1" customWidth="1"/>
    <col min="4" max="4" width="9.140625" style="12"/>
  </cols>
  <sheetData>
    <row r="1" spans="1:4" ht="60" x14ac:dyDescent="0.25">
      <c r="B1" s="90"/>
      <c r="C1" s="90" t="s">
        <v>430</v>
      </c>
      <c r="D1" s="12" t="s">
        <v>431</v>
      </c>
    </row>
    <row r="2" spans="1:4" x14ac:dyDescent="0.25">
      <c r="A2" s="93">
        <f>EOMONTH(B2,0)</f>
        <v>39172</v>
      </c>
      <c r="B2" s="92">
        <v>39142</v>
      </c>
      <c r="C2" s="106">
        <v>2.9399999999999999E-2</v>
      </c>
      <c r="D2" s="12">
        <f>VLOOKUP(A2,Funds!A:ZZ,MATCH(Strategy3!D$1,Funds!$1:$1,0),FALSE)</f>
        <v>2.785E-2</v>
      </c>
    </row>
    <row r="3" spans="1:4" x14ac:dyDescent="0.25">
      <c r="A3" s="93">
        <f t="shared" ref="A3:A66" si="0">EOMONTH(B3,0)</f>
        <v>39202</v>
      </c>
      <c r="B3" s="92">
        <v>39173</v>
      </c>
      <c r="C3" s="106">
        <v>2.1000000000000001E-2</v>
      </c>
      <c r="D3" s="12">
        <f>VLOOKUP(A3,Funds!A:ZZ,MATCH(Strategy3!D$1,Funds!$1:$1,0),FALSE)</f>
        <v>2.6249999999999999E-2</v>
      </c>
    </row>
    <row r="4" spans="1:4" x14ac:dyDescent="0.25">
      <c r="A4" s="93">
        <f t="shared" si="0"/>
        <v>39233</v>
      </c>
      <c r="B4" s="92">
        <v>39203</v>
      </c>
      <c r="C4" s="106">
        <v>8.4199999999999997E-2</v>
      </c>
      <c r="D4" s="12">
        <f>VLOOKUP(A4,Funds!A:ZZ,MATCH(Strategy3!D$1,Funds!$1:$1,0),FALSE)</f>
        <v>8.3550000000000013E-2</v>
      </c>
    </row>
    <row r="5" spans="1:4" x14ac:dyDescent="0.25">
      <c r="A5" s="93">
        <f t="shared" si="0"/>
        <v>39263</v>
      </c>
      <c r="B5" s="92">
        <v>39234</v>
      </c>
      <c r="C5" s="106">
        <v>-1.0699999999999999E-2</v>
      </c>
      <c r="D5" s="12">
        <f>VLOOKUP(A5,Funds!A:ZZ,MATCH(Strategy3!D$1,Funds!$1:$1,0),FALSE)</f>
        <v>-1.0675E-2</v>
      </c>
    </row>
    <row r="6" spans="1:4" x14ac:dyDescent="0.25">
      <c r="A6" s="93">
        <f t="shared" si="0"/>
        <v>39294</v>
      </c>
      <c r="B6" s="92">
        <v>39264</v>
      </c>
      <c r="C6" s="106">
        <v>-4.3900000000000002E-2</v>
      </c>
      <c r="D6" s="12">
        <f>VLOOKUP(A6,Funds!A:ZZ,MATCH(Strategy3!D$1,Funds!$1:$1,0),FALSE)</f>
        <v>-4.3875000000000004E-2</v>
      </c>
    </row>
    <row r="7" spans="1:4" x14ac:dyDescent="0.25">
      <c r="A7" s="93">
        <f t="shared" si="0"/>
        <v>39325</v>
      </c>
      <c r="B7" s="92">
        <v>39295</v>
      </c>
      <c r="C7" s="106">
        <v>-2.5999999999999999E-3</v>
      </c>
      <c r="D7" s="12">
        <f>VLOOKUP(A7,Funds!A:ZZ,MATCH(Strategy3!D$1,Funds!$1:$1,0),FALSE)</f>
        <v>-4.0499999999999998E-3</v>
      </c>
    </row>
    <row r="8" spans="1:4" x14ac:dyDescent="0.25">
      <c r="A8" s="93">
        <f t="shared" si="0"/>
        <v>39355</v>
      </c>
      <c r="B8" s="92">
        <v>39326</v>
      </c>
      <c r="C8" s="106">
        <v>1.1299999999999999E-2</v>
      </c>
      <c r="D8" s="12">
        <f>VLOOKUP(A8,Funds!A:ZZ,MATCH(Strategy3!D$1,Funds!$1:$1,0),FALSE)</f>
        <v>1.1325E-2</v>
      </c>
    </row>
    <row r="9" spans="1:4" x14ac:dyDescent="0.25">
      <c r="A9" s="93">
        <f t="shared" si="0"/>
        <v>39386</v>
      </c>
      <c r="B9" s="92">
        <v>39356</v>
      </c>
      <c r="C9" s="106">
        <v>3.8E-3</v>
      </c>
      <c r="D9" s="12">
        <f>VLOOKUP(A9,Funds!A:ZZ,MATCH(Strategy3!D$1,Funds!$1:$1,0),FALSE)</f>
        <v>3.9750000000000002E-3</v>
      </c>
    </row>
    <row r="10" spans="1:4" x14ac:dyDescent="0.25">
      <c r="A10" s="93">
        <f t="shared" si="0"/>
        <v>39416</v>
      </c>
      <c r="B10" s="92">
        <v>39387</v>
      </c>
      <c r="C10" s="106">
        <v>-8.4000000000000005E-2</v>
      </c>
      <c r="D10" s="12">
        <f>VLOOKUP(A10,Funds!A:ZZ,MATCH(Strategy3!D$1,Funds!$1:$1,0),FALSE)</f>
        <v>-8.4099999999999994E-2</v>
      </c>
    </row>
    <row r="11" spans="1:4" x14ac:dyDescent="0.25">
      <c r="A11" s="93">
        <f t="shared" si="0"/>
        <v>39447</v>
      </c>
      <c r="B11" s="92">
        <v>39417</v>
      </c>
      <c r="C11" s="106">
        <v>-1.2500000000000001E-2</v>
      </c>
      <c r="D11" s="12">
        <f>VLOOKUP(A11,Funds!A:ZZ,MATCH(Strategy3!D$1,Funds!$1:$1,0),FALSE)</f>
        <v>-1.2475E-2</v>
      </c>
    </row>
    <row r="12" spans="1:4" x14ac:dyDescent="0.25">
      <c r="A12" s="93">
        <f t="shared" si="0"/>
        <v>39478</v>
      </c>
      <c r="B12" s="92">
        <v>39448</v>
      </c>
      <c r="C12" s="106">
        <v>-7.3300000000000004E-2</v>
      </c>
      <c r="D12" s="12">
        <f>VLOOKUP(A12,Funds!A:ZZ,MATCH(Strategy3!D$1,Funds!$1:$1,0),FALSE)</f>
        <v>-7.342499999999999E-2</v>
      </c>
    </row>
    <row r="13" spans="1:4" x14ac:dyDescent="0.25">
      <c r="A13" s="93">
        <f t="shared" si="0"/>
        <v>39507</v>
      </c>
      <c r="B13" s="92">
        <v>39479</v>
      </c>
      <c r="C13" s="106">
        <v>2.7099999999999999E-2</v>
      </c>
      <c r="D13" s="12">
        <f>VLOOKUP(A13,Funds!A:ZZ,MATCH(Strategy3!D$1,Funds!$1:$1,0),FALSE)</f>
        <v>2.7275000000000001E-2</v>
      </c>
    </row>
    <row r="14" spans="1:4" x14ac:dyDescent="0.25">
      <c r="A14" s="93">
        <f t="shared" si="0"/>
        <v>39538</v>
      </c>
      <c r="B14" s="92">
        <v>39508</v>
      </c>
      <c r="C14" s="106">
        <v>1.44E-2</v>
      </c>
      <c r="D14" s="12">
        <f>VLOOKUP(A14,Funds!A:ZZ,MATCH(Strategy3!D$1,Funds!$1:$1,0),FALSE)</f>
        <v>1.4375000000000002E-2</v>
      </c>
    </row>
    <row r="15" spans="1:4" x14ac:dyDescent="0.25">
      <c r="A15" s="93">
        <f t="shared" si="0"/>
        <v>39568</v>
      </c>
      <c r="B15" s="92">
        <v>39539</v>
      </c>
      <c r="C15" s="106">
        <v>4.3900000000000002E-2</v>
      </c>
      <c r="D15" s="12">
        <f>VLOOKUP(A15,Funds!A:ZZ,MATCH(Strategy3!D$1,Funds!$1:$1,0),FALSE)</f>
        <v>4.4150000000000002E-2</v>
      </c>
    </row>
    <row r="16" spans="1:4" x14ac:dyDescent="0.25">
      <c r="A16" s="93">
        <f t="shared" si="0"/>
        <v>39599</v>
      </c>
      <c r="B16" s="92">
        <v>39569</v>
      </c>
      <c r="C16" s="106">
        <v>4.0599999999999997E-2</v>
      </c>
      <c r="D16" s="12">
        <f>VLOOKUP(A16,Funds!A:ZZ,MATCH(Strategy3!D$1,Funds!$1:$1,0),FALSE)</f>
        <v>3.9300000000000002E-2</v>
      </c>
    </row>
    <row r="17" spans="1:4" x14ac:dyDescent="0.25">
      <c r="A17" s="93">
        <f t="shared" si="0"/>
        <v>39629</v>
      </c>
      <c r="B17" s="92">
        <v>39600</v>
      </c>
      <c r="C17" s="106">
        <v>-8.6699999999999999E-2</v>
      </c>
      <c r="D17" s="12">
        <f>VLOOKUP(A17,Funds!A:ZZ,MATCH(Strategy3!D$1,Funds!$1:$1,0),FALSE)</f>
        <v>-8.6750000000000008E-2</v>
      </c>
    </row>
    <row r="18" spans="1:4" x14ac:dyDescent="0.25">
      <c r="A18" s="93">
        <f t="shared" si="0"/>
        <v>39660</v>
      </c>
      <c r="B18" s="92">
        <v>39630</v>
      </c>
      <c r="C18" s="106">
        <v>3.7699999999999997E-2</v>
      </c>
      <c r="D18" s="12">
        <f>VLOOKUP(A18,Funds!A:ZZ,MATCH(Strategy3!D$1,Funds!$1:$1,0),FALSE)</f>
        <v>3.7824999999999998E-2</v>
      </c>
    </row>
    <row r="19" spans="1:4" x14ac:dyDescent="0.25">
      <c r="A19" s="93">
        <f t="shared" si="0"/>
        <v>39691</v>
      </c>
      <c r="B19" s="92">
        <v>39661</v>
      </c>
      <c r="C19" s="106">
        <v>4.3999999999999997E-2</v>
      </c>
      <c r="D19" s="12">
        <f>VLOOKUP(A19,Funds!A:ZZ,MATCH(Strategy3!D$1,Funds!$1:$1,0),FALSE)</f>
        <v>4.4599999999999994E-2</v>
      </c>
    </row>
    <row r="20" spans="1:4" x14ac:dyDescent="0.25">
      <c r="A20" s="93">
        <f t="shared" si="0"/>
        <v>39721</v>
      </c>
      <c r="B20" s="92">
        <v>39692</v>
      </c>
      <c r="C20" s="106">
        <v>-9.5399999999999999E-2</v>
      </c>
      <c r="D20" s="12">
        <f>VLOOKUP(A20,Funds!A:ZZ,MATCH(Strategy3!D$1,Funds!$1:$1,0),FALSE)</f>
        <v>-9.5375000000000001E-2</v>
      </c>
    </row>
    <row r="21" spans="1:4" x14ac:dyDescent="0.25">
      <c r="A21" s="93">
        <f t="shared" si="0"/>
        <v>39752</v>
      </c>
      <c r="B21" s="92">
        <v>39722</v>
      </c>
      <c r="C21" s="106">
        <v>-0.187</v>
      </c>
      <c r="D21" s="12">
        <f>VLOOKUP(A21,Funds!A:ZZ,MATCH(Strategy3!D$1,Funds!$1:$1,0),FALSE)</f>
        <v>-0.18809999999999999</v>
      </c>
    </row>
    <row r="22" spans="1:4" x14ac:dyDescent="0.25">
      <c r="A22" s="93">
        <f t="shared" si="0"/>
        <v>39782</v>
      </c>
      <c r="B22" s="92">
        <v>39753</v>
      </c>
      <c r="C22" s="106">
        <v>-0.1283</v>
      </c>
      <c r="D22" s="12">
        <f>VLOOKUP(A22,Funds!A:ZZ,MATCH(Strategy3!D$1,Funds!$1:$1,0),FALSE)</f>
        <v>-0.12969999999999998</v>
      </c>
    </row>
    <row r="23" spans="1:4" x14ac:dyDescent="0.25">
      <c r="A23" s="93">
        <f t="shared" si="0"/>
        <v>39813</v>
      </c>
      <c r="B23" s="92">
        <v>39783</v>
      </c>
      <c r="C23" s="106">
        <v>6.1199999999999997E-2</v>
      </c>
      <c r="D23" s="12">
        <f>VLOOKUP(A23,Funds!A:ZZ,MATCH(Strategy3!D$1,Funds!$1:$1,0),FALSE)</f>
        <v>6.1274999999999996E-2</v>
      </c>
    </row>
    <row r="24" spans="1:4" x14ac:dyDescent="0.25">
      <c r="A24" s="93">
        <f t="shared" si="0"/>
        <v>39844</v>
      </c>
      <c r="B24" s="92">
        <v>39814</v>
      </c>
      <c r="C24" s="106">
        <v>1.4E-3</v>
      </c>
      <c r="D24" s="12">
        <f>VLOOKUP(A24,Funds!A:ZZ,MATCH(Strategy3!D$1,Funds!$1:$1,0),FALSE)</f>
        <v>1.2750000000000003E-3</v>
      </c>
    </row>
    <row r="25" spans="1:4" x14ac:dyDescent="0.25">
      <c r="A25" s="93">
        <f t="shared" si="0"/>
        <v>39872</v>
      </c>
      <c r="B25" s="92">
        <v>39845</v>
      </c>
      <c r="C25" s="106">
        <v>-0.12620000000000001</v>
      </c>
      <c r="D25" s="12">
        <f>VLOOKUP(A25,Funds!A:ZZ,MATCH(Strategy3!D$1,Funds!$1:$1,0),FALSE)</f>
        <v>-0.12545000000000001</v>
      </c>
    </row>
    <row r="26" spans="1:4" x14ac:dyDescent="0.25">
      <c r="A26" s="93">
        <f t="shared" si="0"/>
        <v>39903</v>
      </c>
      <c r="B26" s="92">
        <v>39873</v>
      </c>
      <c r="C26" s="106">
        <v>5.8000000000000003E-2</v>
      </c>
      <c r="D26" s="12">
        <f>VLOOKUP(A26,Funds!A:ZZ,MATCH(Strategy3!D$1,Funds!$1:$1,0),FALSE)</f>
        <v>5.8050000000000004E-2</v>
      </c>
    </row>
    <row r="27" spans="1:4" x14ac:dyDescent="0.25">
      <c r="A27" s="93">
        <f t="shared" si="0"/>
        <v>39933</v>
      </c>
      <c r="B27" s="92">
        <v>39904</v>
      </c>
      <c r="C27" s="106">
        <v>0.12620000000000001</v>
      </c>
      <c r="D27" s="12">
        <f>VLOOKUP(A27,Funds!A:ZZ,MATCH(Strategy3!D$1,Funds!$1:$1,0),FALSE)</f>
        <v>0.12567499999999998</v>
      </c>
    </row>
    <row r="28" spans="1:4" x14ac:dyDescent="0.25">
      <c r="A28" s="93">
        <f t="shared" si="0"/>
        <v>39964</v>
      </c>
      <c r="B28" s="92">
        <v>39934</v>
      </c>
      <c r="C28" s="106">
        <v>5.3100000000000001E-2</v>
      </c>
      <c r="D28" s="12">
        <f>VLOOKUP(A28,Funds!A:ZZ,MATCH(Strategy3!D$1,Funds!$1:$1,0),FALSE)</f>
        <v>5.3275000000000003E-2</v>
      </c>
    </row>
    <row r="29" spans="1:4" x14ac:dyDescent="0.25">
      <c r="A29" s="93">
        <f t="shared" si="0"/>
        <v>39994</v>
      </c>
      <c r="B29" s="92">
        <v>39965</v>
      </c>
      <c r="C29" s="106">
        <v>4.4999999999999997E-3</v>
      </c>
      <c r="D29" s="12">
        <f>VLOOKUP(A29,Funds!A:ZZ,MATCH(Strategy3!D$1,Funds!$1:$1,0),FALSE)</f>
        <v>4.4749999999999998E-3</v>
      </c>
    </row>
    <row r="30" spans="1:4" x14ac:dyDescent="0.25">
      <c r="A30" s="93">
        <f t="shared" si="0"/>
        <v>40025</v>
      </c>
      <c r="B30" s="92">
        <v>39995</v>
      </c>
      <c r="C30" s="106">
        <v>0.1072</v>
      </c>
      <c r="D30" s="12">
        <f>VLOOKUP(A30,Funds!A:ZZ,MATCH(Strategy3!D$1,Funds!$1:$1,0),FALSE)</f>
        <v>0.10765</v>
      </c>
    </row>
    <row r="31" spans="1:4" x14ac:dyDescent="0.25">
      <c r="A31" s="93">
        <f t="shared" si="0"/>
        <v>40056</v>
      </c>
      <c r="B31" s="92">
        <v>40026</v>
      </c>
      <c r="C31" s="106">
        <v>2.1600000000000001E-2</v>
      </c>
      <c r="D31" s="12">
        <f>VLOOKUP(A31,Funds!A:ZZ,MATCH(Strategy3!D$1,Funds!$1:$1,0),FALSE)</f>
        <v>2.1775000000000003E-2</v>
      </c>
    </row>
    <row r="32" spans="1:4" x14ac:dyDescent="0.25">
      <c r="A32" s="93">
        <f t="shared" si="0"/>
        <v>40086</v>
      </c>
      <c r="B32" s="92">
        <v>40057</v>
      </c>
      <c r="C32" s="106">
        <v>5.9499999999999997E-2</v>
      </c>
      <c r="D32" s="12">
        <f>VLOOKUP(A32,Funds!A:ZZ,MATCH(Strategy3!D$1,Funds!$1:$1,0),FALSE)</f>
        <v>5.9549999999999992E-2</v>
      </c>
    </row>
    <row r="33" spans="1:4" x14ac:dyDescent="0.25">
      <c r="A33" s="93">
        <f t="shared" si="0"/>
        <v>40117</v>
      </c>
      <c r="B33" s="92">
        <v>40087</v>
      </c>
      <c r="C33" s="106">
        <v>-9.7999999999999997E-3</v>
      </c>
      <c r="D33" s="12">
        <f>VLOOKUP(A33,Funds!A:ZZ,MATCH(Strategy3!D$1,Funds!$1:$1,0),FALSE)</f>
        <v>-1.0325000000000001E-2</v>
      </c>
    </row>
    <row r="34" spans="1:4" x14ac:dyDescent="0.25">
      <c r="A34" s="93">
        <f t="shared" si="0"/>
        <v>40147</v>
      </c>
      <c r="B34" s="92">
        <v>40118</v>
      </c>
      <c r="C34" s="106">
        <v>3.4299999999999997E-2</v>
      </c>
      <c r="D34" s="12">
        <f>VLOOKUP(A34,Funds!A:ZZ,MATCH(Strategy3!D$1,Funds!$1:$1,0),FALSE)</f>
        <v>3.3674999999999997E-2</v>
      </c>
    </row>
    <row r="35" spans="1:4" x14ac:dyDescent="0.25">
      <c r="A35" s="93">
        <f t="shared" si="0"/>
        <v>40178</v>
      </c>
      <c r="B35" s="92">
        <v>40148</v>
      </c>
      <c r="C35" s="106">
        <v>2.69E-2</v>
      </c>
      <c r="D35" s="12">
        <f>VLOOKUP(A35,Funds!A:ZZ,MATCH(Strategy3!D$1,Funds!$1:$1,0),FALSE)</f>
        <v>2.6925000000000001E-2</v>
      </c>
    </row>
    <row r="36" spans="1:4" x14ac:dyDescent="0.25">
      <c r="A36" s="93">
        <f t="shared" si="0"/>
        <v>40209</v>
      </c>
      <c r="B36" s="92">
        <v>40179</v>
      </c>
      <c r="C36" s="106">
        <v>6.1999999999999998E-3</v>
      </c>
      <c r="D36" s="12">
        <f>VLOOKUP(A36,Funds!A:ZZ,MATCH(Strategy3!D$1,Funds!$1:$1,0),FALSE)</f>
        <v>6.7500000000000008E-3</v>
      </c>
    </row>
    <row r="37" spans="1:4" x14ac:dyDescent="0.25">
      <c r="A37" s="93">
        <f t="shared" si="0"/>
        <v>40237</v>
      </c>
      <c r="B37" s="92">
        <v>40210</v>
      </c>
      <c r="C37" s="106">
        <v>6.7599999999999993E-2</v>
      </c>
      <c r="D37" s="12">
        <f>VLOOKUP(A37,Funds!A:ZZ,MATCH(Strategy3!D$1,Funds!$1:$1,0),FALSE)</f>
        <v>6.7799999999999999E-2</v>
      </c>
    </row>
    <row r="38" spans="1:4" x14ac:dyDescent="0.25">
      <c r="A38" s="93">
        <f t="shared" si="0"/>
        <v>40268</v>
      </c>
      <c r="B38" s="92">
        <v>40238</v>
      </c>
      <c r="C38" s="106">
        <v>6.3200000000000006E-2</v>
      </c>
      <c r="D38" s="12">
        <f>VLOOKUP(A38,Funds!A:ZZ,MATCH(Strategy3!D$1,Funds!$1:$1,0),FALSE)</f>
        <v>6.3200000000000006E-2</v>
      </c>
    </row>
    <row r="39" spans="1:4" x14ac:dyDescent="0.25">
      <c r="A39" s="93">
        <f t="shared" si="0"/>
        <v>40298</v>
      </c>
      <c r="B39" s="92">
        <v>40269</v>
      </c>
      <c r="C39" s="106">
        <v>4.2900000000000001E-2</v>
      </c>
      <c r="D39" s="12">
        <f>VLOOKUP(A39,Funds!A:ZZ,MATCH(Strategy3!D$1,Funds!$1:$1,0),FALSE)</f>
        <v>4.3124999999999997E-2</v>
      </c>
    </row>
    <row r="40" spans="1:4" x14ac:dyDescent="0.25">
      <c r="A40" s="93">
        <f t="shared" si="0"/>
        <v>40329</v>
      </c>
      <c r="B40" s="92">
        <v>40299</v>
      </c>
      <c r="C40" s="106">
        <v>-3.9300000000000002E-2</v>
      </c>
      <c r="D40" s="12">
        <f>VLOOKUP(A40,Funds!A:ZZ,MATCH(Strategy3!D$1,Funds!$1:$1,0),FALSE)</f>
        <v>-3.9275000000000004E-2</v>
      </c>
    </row>
    <row r="41" spans="1:4" x14ac:dyDescent="0.25">
      <c r="A41" s="93">
        <f t="shared" si="0"/>
        <v>40359</v>
      </c>
      <c r="B41" s="92">
        <v>40330</v>
      </c>
      <c r="C41" s="106">
        <v>-3.5700000000000003E-2</v>
      </c>
      <c r="D41" s="12">
        <f>VLOOKUP(A41,Funds!A:ZZ,MATCH(Strategy3!D$1,Funds!$1:$1,0),FALSE)</f>
        <v>-3.5700000000000003E-2</v>
      </c>
    </row>
    <row r="42" spans="1:4" x14ac:dyDescent="0.25">
      <c r="A42" s="93">
        <f t="shared" si="0"/>
        <v>40390</v>
      </c>
      <c r="B42" s="92">
        <v>40360</v>
      </c>
      <c r="C42" s="106">
        <v>4.99E-2</v>
      </c>
      <c r="D42" s="12">
        <f>VLOOKUP(A42,Funds!A:ZZ,MATCH(Strategy3!D$1,Funds!$1:$1,0),FALSE)</f>
        <v>4.9600000000000005E-2</v>
      </c>
    </row>
    <row r="43" spans="1:4" x14ac:dyDescent="0.25">
      <c r="A43" s="93">
        <f t="shared" si="0"/>
        <v>40421</v>
      </c>
      <c r="B43" s="92">
        <v>40391</v>
      </c>
      <c r="C43" s="106">
        <v>-2.2499999999999999E-2</v>
      </c>
      <c r="D43" s="12">
        <f>VLOOKUP(A43,Funds!A:ZZ,MATCH(Strategy3!D$1,Funds!$1:$1,0),FALSE)</f>
        <v>-2.4725E-2</v>
      </c>
    </row>
    <row r="44" spans="1:4" x14ac:dyDescent="0.25">
      <c r="A44" s="93">
        <f t="shared" si="0"/>
        <v>40451</v>
      </c>
      <c r="B44" s="92">
        <v>40422</v>
      </c>
      <c r="C44" s="106">
        <v>7.7700000000000005E-2</v>
      </c>
      <c r="D44" s="12">
        <f>VLOOKUP(A44,Funds!A:ZZ,MATCH(Strategy3!D$1,Funds!$1:$1,0),FALSE)</f>
        <v>7.7199999999999991E-2</v>
      </c>
    </row>
    <row r="45" spans="1:4" x14ac:dyDescent="0.25">
      <c r="A45" s="93">
        <f t="shared" si="0"/>
        <v>40482</v>
      </c>
      <c r="B45" s="92">
        <v>40452</v>
      </c>
      <c r="C45" s="106">
        <v>5.0799999999999998E-2</v>
      </c>
      <c r="D45" s="12">
        <f>VLOOKUP(A45,Funds!A:ZZ,MATCH(Strategy3!D$1,Funds!$1:$1,0),FALSE)</f>
        <v>4.5425E-2</v>
      </c>
    </row>
    <row r="46" spans="1:4" x14ac:dyDescent="0.25">
      <c r="A46" s="93">
        <f t="shared" si="0"/>
        <v>40512</v>
      </c>
      <c r="B46" s="92">
        <v>40483</v>
      </c>
      <c r="C46" s="106">
        <v>3.5200000000000002E-2</v>
      </c>
      <c r="D46" s="12">
        <f>VLOOKUP(A46,Funds!A:ZZ,MATCH(Strategy3!D$1,Funds!$1:$1,0),FALSE)</f>
        <v>3.7400000000000003E-2</v>
      </c>
    </row>
    <row r="47" spans="1:4" x14ac:dyDescent="0.25">
      <c r="A47" s="93">
        <f t="shared" si="0"/>
        <v>40543</v>
      </c>
      <c r="B47" s="92">
        <v>40513</v>
      </c>
      <c r="C47" s="106">
        <v>5.9700000000000003E-2</v>
      </c>
      <c r="D47" s="12">
        <f>VLOOKUP(A47,Funds!A:ZZ,MATCH(Strategy3!D$1,Funds!$1:$1,0),FALSE)</f>
        <v>5.9699999999999996E-2</v>
      </c>
    </row>
    <row r="48" spans="1:4" x14ac:dyDescent="0.25">
      <c r="A48" s="93">
        <f t="shared" si="0"/>
        <v>40574</v>
      </c>
      <c r="B48" s="92">
        <v>40544</v>
      </c>
      <c r="C48" s="106">
        <v>8.5000000000000006E-3</v>
      </c>
      <c r="D48" s="12">
        <f>VLOOKUP(A48,Funds!A:ZZ,MATCH(Strategy3!D$1,Funds!$1:$1,0),FALSE)</f>
        <v>7.9749999999999995E-3</v>
      </c>
    </row>
    <row r="49" spans="1:4" x14ac:dyDescent="0.25">
      <c r="A49" s="93">
        <f t="shared" si="0"/>
        <v>40602</v>
      </c>
      <c r="B49" s="92">
        <v>40575</v>
      </c>
      <c r="C49" s="106">
        <v>3.7400000000000003E-2</v>
      </c>
      <c r="D49" s="12">
        <f>VLOOKUP(A49,Funds!A:ZZ,MATCH(Strategy3!D$1,Funds!$1:$1,0),FALSE)</f>
        <v>3.7774999999999996E-2</v>
      </c>
    </row>
    <row r="50" spans="1:4" x14ac:dyDescent="0.25">
      <c r="A50" s="93">
        <f t="shared" si="0"/>
        <v>40633</v>
      </c>
      <c r="B50" s="92">
        <v>40603</v>
      </c>
      <c r="C50" s="106">
        <v>6.2399999999999997E-2</v>
      </c>
      <c r="D50" s="12">
        <f>VLOOKUP(A50,Funds!A:ZZ,MATCH(Strategy3!D$1,Funds!$1:$1,0),FALSE)</f>
        <v>6.2400000000000004E-2</v>
      </c>
    </row>
    <row r="51" spans="1:4" x14ac:dyDescent="0.25">
      <c r="A51" s="93">
        <f t="shared" si="0"/>
        <v>40663</v>
      </c>
      <c r="B51" s="92">
        <v>40634</v>
      </c>
      <c r="C51" s="106">
        <v>4.5900000000000003E-2</v>
      </c>
      <c r="D51" s="12">
        <f>VLOOKUP(A51,Funds!A:ZZ,MATCH(Strategy3!D$1,Funds!$1:$1,0),FALSE)</f>
        <v>4.5825000000000005E-2</v>
      </c>
    </row>
    <row r="52" spans="1:4" x14ac:dyDescent="0.25">
      <c r="A52" s="93">
        <f t="shared" si="0"/>
        <v>40694</v>
      </c>
      <c r="B52" s="92">
        <v>40664</v>
      </c>
      <c r="C52" s="106">
        <v>6.1000000000000004E-3</v>
      </c>
      <c r="D52" s="12">
        <f>VLOOKUP(A52,Funds!A:ZZ,MATCH(Strategy3!D$1,Funds!$1:$1,0),FALSE)</f>
        <v>6.4500000000000009E-3</v>
      </c>
    </row>
    <row r="53" spans="1:4" x14ac:dyDescent="0.25">
      <c r="A53" s="93">
        <f t="shared" si="0"/>
        <v>40724</v>
      </c>
      <c r="B53" s="92">
        <v>40695</v>
      </c>
      <c r="C53" s="106">
        <v>-1.3100000000000001E-2</v>
      </c>
      <c r="D53" s="12">
        <f>VLOOKUP(A53,Funds!A:ZZ,MATCH(Strategy3!D$1,Funds!$1:$1,0),FALSE)</f>
        <v>-1.3100000000000001E-2</v>
      </c>
    </row>
    <row r="54" spans="1:4" x14ac:dyDescent="0.25">
      <c r="A54" s="93">
        <f t="shared" si="0"/>
        <v>40755</v>
      </c>
      <c r="B54" s="92">
        <v>40725</v>
      </c>
      <c r="C54" s="106">
        <v>-2.0199999999999999E-2</v>
      </c>
      <c r="D54" s="12">
        <f>VLOOKUP(A54,Funds!A:ZZ,MATCH(Strategy3!D$1,Funds!$1:$1,0),FALSE)</f>
        <v>-2.0299999999999999E-2</v>
      </c>
    </row>
    <row r="55" spans="1:4" x14ac:dyDescent="0.25">
      <c r="A55" s="93">
        <f t="shared" si="0"/>
        <v>40786</v>
      </c>
      <c r="B55" s="92">
        <v>40756</v>
      </c>
      <c r="C55" s="106">
        <v>-7.8600000000000003E-2</v>
      </c>
      <c r="D55" s="12">
        <f>VLOOKUP(A55,Funds!A:ZZ,MATCH(Strategy3!D$1,Funds!$1:$1,0),FALSE)</f>
        <v>-7.9399999999999998E-2</v>
      </c>
    </row>
    <row r="56" spans="1:4" x14ac:dyDescent="0.25">
      <c r="A56" s="93">
        <f t="shared" si="0"/>
        <v>40816</v>
      </c>
      <c r="B56" s="92">
        <v>40787</v>
      </c>
      <c r="C56" s="106">
        <v>-6.8199999999999997E-2</v>
      </c>
      <c r="D56" s="12">
        <f>VLOOKUP(A56,Funds!A:ZZ,MATCH(Strategy3!D$1,Funds!$1:$1,0),FALSE)</f>
        <v>-6.8199999999999997E-2</v>
      </c>
    </row>
    <row r="57" spans="1:4" x14ac:dyDescent="0.25">
      <c r="A57" s="93">
        <f t="shared" si="0"/>
        <v>40847</v>
      </c>
      <c r="B57" s="92">
        <v>40817</v>
      </c>
      <c r="C57" s="106">
        <v>0.1198</v>
      </c>
      <c r="D57" s="12">
        <f>VLOOKUP(A57,Funds!A:ZZ,MATCH(Strategy3!D$1,Funds!$1:$1,0),FALSE)</f>
        <v>0.119675</v>
      </c>
    </row>
    <row r="58" spans="1:4" x14ac:dyDescent="0.25">
      <c r="A58" s="93">
        <f t="shared" si="0"/>
        <v>40877</v>
      </c>
      <c r="B58" s="92">
        <v>40848</v>
      </c>
      <c r="C58" s="106">
        <v>1.18E-2</v>
      </c>
      <c r="D58" s="12">
        <f>VLOOKUP(A58,Funds!A:ZZ,MATCH(Strategy3!D$1,Funds!$1:$1,0),FALSE)</f>
        <v>1.2024999999999999E-2</v>
      </c>
    </row>
    <row r="59" spans="1:4" x14ac:dyDescent="0.25">
      <c r="A59" s="93">
        <f t="shared" si="0"/>
        <v>40908</v>
      </c>
      <c r="B59" s="92">
        <v>40878</v>
      </c>
      <c r="C59" s="106">
        <v>1.3299999999999999E-2</v>
      </c>
      <c r="D59" s="12">
        <f>VLOOKUP(A59,Funds!A:ZZ,MATCH(Strategy3!D$1,Funds!$1:$1,0),FALSE)</f>
        <v>1.3299999999999999E-2</v>
      </c>
    </row>
    <row r="60" spans="1:4" x14ac:dyDescent="0.25">
      <c r="A60" s="93">
        <f t="shared" si="0"/>
        <v>40939</v>
      </c>
      <c r="B60" s="92">
        <v>40909</v>
      </c>
      <c r="C60" s="106">
        <v>3.1899999999999998E-2</v>
      </c>
      <c r="D60" s="12">
        <f>VLOOKUP(A60,Funds!A:ZZ,MATCH(Strategy3!D$1,Funds!$1:$1,0),FALSE)</f>
        <v>3.1899999999999998E-2</v>
      </c>
    </row>
    <row r="61" spans="1:4" x14ac:dyDescent="0.25">
      <c r="A61" s="93">
        <f t="shared" si="0"/>
        <v>40968</v>
      </c>
      <c r="B61" s="92">
        <v>40940</v>
      </c>
      <c r="C61" s="106">
        <v>3.2599999999999997E-2</v>
      </c>
      <c r="D61" s="12">
        <f>VLOOKUP(A61,Funds!A:ZZ,MATCH(Strategy3!D$1,Funds!$1:$1,0),FALSE)</f>
        <v>3.2750000000000001E-2</v>
      </c>
    </row>
    <row r="62" spans="1:4" x14ac:dyDescent="0.25">
      <c r="A62" s="93">
        <f t="shared" si="0"/>
        <v>40999</v>
      </c>
      <c r="B62" s="92">
        <v>40969</v>
      </c>
      <c r="C62" s="106">
        <v>3.9600000000000003E-2</v>
      </c>
      <c r="D62" s="12">
        <f>VLOOKUP(A62,Funds!A:ZZ,MATCH(Strategy3!D$1,Funds!$1:$1,0),FALSE)</f>
        <v>3.9574999999999999E-2</v>
      </c>
    </row>
    <row r="63" spans="1:4" x14ac:dyDescent="0.25">
      <c r="A63" s="93">
        <f t="shared" si="0"/>
        <v>41029</v>
      </c>
      <c r="B63" s="92">
        <v>41000</v>
      </c>
      <c r="C63" s="106">
        <v>4.7000000000000002E-3</v>
      </c>
      <c r="D63" s="12">
        <f>VLOOKUP(A63,Funds!A:ZZ,MATCH(Strategy3!D$1,Funds!$1:$1,0),FALSE)</f>
        <v>4.6499999999999996E-3</v>
      </c>
    </row>
    <row r="64" spans="1:4" x14ac:dyDescent="0.25">
      <c r="A64" s="93">
        <f t="shared" si="0"/>
        <v>41060</v>
      </c>
      <c r="B64" s="92">
        <v>41030</v>
      </c>
      <c r="C64" s="106">
        <v>-7.3499999999999996E-2</v>
      </c>
      <c r="D64" s="12">
        <f>VLOOKUP(A64,Funds!A:ZZ,MATCH(Strategy3!D$1,Funds!$1:$1,0),FALSE)</f>
        <v>-7.3550000000000004E-2</v>
      </c>
    </row>
    <row r="65" spans="1:4" x14ac:dyDescent="0.25">
      <c r="A65" s="93">
        <f t="shared" si="0"/>
        <v>41090</v>
      </c>
      <c r="B65" s="92">
        <v>41061</v>
      </c>
      <c r="C65" s="106">
        <v>2.4899999999999999E-2</v>
      </c>
      <c r="D65" s="12">
        <f>VLOOKUP(A65,Funds!A:ZZ,MATCH(Strategy3!D$1,Funds!$1:$1,0),FALSE)</f>
        <v>2.4899999999999999E-2</v>
      </c>
    </row>
    <row r="66" spans="1:4" x14ac:dyDescent="0.25">
      <c r="A66" s="93">
        <f t="shared" si="0"/>
        <v>41121</v>
      </c>
      <c r="B66" s="92">
        <v>41091</v>
      </c>
      <c r="C66" s="106">
        <v>5.0000000000000001E-4</v>
      </c>
      <c r="D66" s="12">
        <f>VLOOKUP(A66,Funds!A:ZZ,MATCH(Strategy3!D$1,Funds!$1:$1,0),FALSE)</f>
        <v>4.2499999999999916E-4</v>
      </c>
    </row>
    <row r="67" spans="1:4" x14ac:dyDescent="0.25">
      <c r="A67" s="93">
        <f t="shared" ref="A67:A85" si="1">EOMONTH(B67,0)</f>
        <v>41152</v>
      </c>
      <c r="B67" s="92">
        <v>41122</v>
      </c>
      <c r="C67" s="106">
        <v>2.9600000000000001E-2</v>
      </c>
      <c r="D67" s="12">
        <f>VLOOKUP(A67,Funds!A:ZZ,MATCH(Strategy3!D$1,Funds!$1:$1,0),FALSE)</f>
        <v>2.9049999999999999E-2</v>
      </c>
    </row>
    <row r="68" spans="1:4" x14ac:dyDescent="0.25">
      <c r="A68" s="93">
        <f t="shared" si="1"/>
        <v>41182</v>
      </c>
      <c r="B68" s="92">
        <v>41153</v>
      </c>
      <c r="C68" s="106">
        <v>4.3099999999999999E-2</v>
      </c>
      <c r="D68" s="12">
        <f>VLOOKUP(A68,Funds!A:ZZ,MATCH(Strategy3!D$1,Funds!$1:$1,0),FALSE)</f>
        <v>4.3125000000000004E-2</v>
      </c>
    </row>
    <row r="69" spans="1:4" x14ac:dyDescent="0.25">
      <c r="A69" s="93">
        <f t="shared" si="1"/>
        <v>41213</v>
      </c>
      <c r="B69" s="92">
        <v>41183</v>
      </c>
      <c r="C69" s="106">
        <v>7.3000000000000001E-3</v>
      </c>
      <c r="D69" s="12">
        <f>VLOOKUP(A69,Funds!A:ZZ,MATCH(Strategy3!D$1,Funds!$1:$1,0),FALSE)</f>
        <v>7.3249999999999999E-3</v>
      </c>
    </row>
    <row r="70" spans="1:4" x14ac:dyDescent="0.25">
      <c r="A70" s="93">
        <f t="shared" si="1"/>
        <v>41243</v>
      </c>
      <c r="B70" s="92">
        <v>41214</v>
      </c>
      <c r="C70" s="106">
        <v>2.9100000000000001E-2</v>
      </c>
      <c r="D70" s="12">
        <f>VLOOKUP(A70,Funds!A:ZZ,MATCH(Strategy3!D$1,Funds!$1:$1,0),FALSE)</f>
        <v>2.9000000000000001E-2</v>
      </c>
    </row>
    <row r="71" spans="1:4" x14ac:dyDescent="0.25">
      <c r="A71" s="93">
        <f t="shared" si="1"/>
        <v>41274</v>
      </c>
      <c r="B71" s="92">
        <v>41244</v>
      </c>
      <c r="C71" s="106">
        <v>2.76E-2</v>
      </c>
      <c r="D71" s="12">
        <f>VLOOKUP(A71,Funds!A:ZZ,MATCH(Strategy3!D$1,Funds!$1:$1,0),FALSE)</f>
        <v>2.7625E-2</v>
      </c>
    </row>
    <row r="72" spans="1:4" x14ac:dyDescent="0.25">
      <c r="A72" s="93">
        <f t="shared" si="1"/>
        <v>41305</v>
      </c>
      <c r="B72" s="92">
        <v>41275</v>
      </c>
      <c r="C72" s="106">
        <v>5.7500000000000002E-2</v>
      </c>
      <c r="D72" s="12">
        <f>VLOOKUP(A72,Funds!A:ZZ,MATCH(Strategy3!D$1,Funds!$1:$1,0),FALSE)</f>
        <v>5.7625000000000003E-2</v>
      </c>
    </row>
    <row r="73" spans="1:4" x14ac:dyDescent="0.25">
      <c r="A73" s="93">
        <f t="shared" si="1"/>
        <v>41333</v>
      </c>
      <c r="B73" s="92">
        <v>41306</v>
      </c>
      <c r="C73" s="106">
        <v>2.3099999999999999E-2</v>
      </c>
      <c r="D73" s="12">
        <f>VLOOKUP(A73,Funds!A:ZZ,MATCH(Strategy3!D$1,Funds!$1:$1,0),FALSE)</f>
        <v>2.3224999999999999E-2</v>
      </c>
    </row>
    <row r="74" spans="1:4" x14ac:dyDescent="0.25">
      <c r="A74" s="93">
        <f t="shared" si="1"/>
        <v>41364</v>
      </c>
      <c r="B74" s="92">
        <v>41334</v>
      </c>
      <c r="C74" s="106">
        <v>5.5599999999999997E-2</v>
      </c>
      <c r="D74" s="12">
        <f>VLOOKUP(A74,Funds!A:ZZ,MATCH(Strategy3!D$1,Funds!$1:$1,0),FALSE)</f>
        <v>5.5624999999999994E-2</v>
      </c>
    </row>
    <row r="75" spans="1:4" x14ac:dyDescent="0.25">
      <c r="A75" s="93">
        <f t="shared" si="1"/>
        <v>41394</v>
      </c>
      <c r="B75" s="92">
        <v>41365</v>
      </c>
      <c r="C75" s="106">
        <v>-3.8E-3</v>
      </c>
      <c r="D75" s="12">
        <f>VLOOKUP(A75,Funds!A:ZZ,MATCH(Strategy3!D$1,Funds!$1:$1,0),FALSE)</f>
        <v>-3.7749999999999997E-3</v>
      </c>
    </row>
    <row r="76" spans="1:4" x14ac:dyDescent="0.25">
      <c r="A76" s="93">
        <f t="shared" si="1"/>
        <v>41425</v>
      </c>
      <c r="B76" s="92">
        <v>41395</v>
      </c>
      <c r="C76" s="106">
        <v>3.9E-2</v>
      </c>
      <c r="D76" s="12">
        <f>VLOOKUP(A76,Funds!A:ZZ,MATCH(Strategy3!D$1,Funds!$1:$1,0),FALSE)</f>
        <v>3.9074999999999999E-2</v>
      </c>
    </row>
    <row r="77" spans="1:4" x14ac:dyDescent="0.25">
      <c r="A77" s="93">
        <f t="shared" si="1"/>
        <v>41455</v>
      </c>
      <c r="B77" s="92">
        <v>41426</v>
      </c>
      <c r="C77" s="106">
        <v>-6.4000000000000003E-3</v>
      </c>
      <c r="D77" s="12">
        <f>VLOOKUP(A77,Funds!A:ZZ,MATCH(Strategy3!D$1,Funds!$1:$1,0),FALSE)</f>
        <v>-6.3999999999999994E-3</v>
      </c>
    </row>
    <row r="78" spans="1:4" x14ac:dyDescent="0.25">
      <c r="A78" s="93">
        <f t="shared" si="1"/>
        <v>41486</v>
      </c>
      <c r="B78" s="92">
        <v>41456</v>
      </c>
      <c r="C78" s="106">
        <v>5.7099999999999998E-2</v>
      </c>
      <c r="D78" s="12">
        <f>VLOOKUP(A78,Funds!A:ZZ,MATCH(Strategy3!D$1,Funds!$1:$1,0),FALSE)</f>
        <v>5.7425000000000004E-2</v>
      </c>
    </row>
    <row r="79" spans="1:4" x14ac:dyDescent="0.25">
      <c r="A79" s="93">
        <f t="shared" si="1"/>
        <v>41517</v>
      </c>
      <c r="B79" s="92">
        <v>41487</v>
      </c>
      <c r="C79" s="106">
        <v>-1.1999999999999999E-3</v>
      </c>
      <c r="D79" s="12">
        <f>VLOOKUP(A79,Funds!A:ZZ,MATCH(Strategy3!D$1,Funds!$1:$1,0),FALSE)</f>
        <v>-9.999999999999998E-4</v>
      </c>
    </row>
    <row r="80" spans="1:4" x14ac:dyDescent="0.25">
      <c r="A80" s="93">
        <f t="shared" si="1"/>
        <v>41547</v>
      </c>
      <c r="B80" s="92">
        <v>41518</v>
      </c>
      <c r="C80" s="106">
        <v>5.4399999999999997E-2</v>
      </c>
      <c r="D80" s="12">
        <f>VLOOKUP(A80,Funds!A:ZZ,MATCH(Strategy3!D$1,Funds!$1:$1,0),FALSE)</f>
        <v>5.4375000000000007E-2</v>
      </c>
    </row>
    <row r="81" spans="1:4" x14ac:dyDescent="0.25">
      <c r="A81" s="93">
        <f t="shared" si="1"/>
        <v>41578</v>
      </c>
      <c r="B81" s="92">
        <v>41548</v>
      </c>
      <c r="C81" s="106">
        <v>3.4200000000000001E-2</v>
      </c>
      <c r="D81" s="12">
        <f>VLOOKUP(A81,Funds!A:ZZ,MATCH(Strategy3!D$1,Funds!$1:$1,0),FALSE)</f>
        <v>3.4450000000000001E-2</v>
      </c>
    </row>
    <row r="82" spans="1:4" x14ac:dyDescent="0.25">
      <c r="A82" s="93">
        <f t="shared" si="1"/>
        <v>41608</v>
      </c>
      <c r="B82" s="92">
        <v>41579</v>
      </c>
      <c r="C82" s="106">
        <v>3.5400000000000001E-2</v>
      </c>
      <c r="D82" s="12">
        <f>VLOOKUP(A82,Funds!A:ZZ,MATCH(Strategy3!D$1,Funds!$1:$1,0),FALSE)</f>
        <v>3.5424999999999998E-2</v>
      </c>
    </row>
    <row r="83" spans="1:4" x14ac:dyDescent="0.25">
      <c r="A83" s="93">
        <f t="shared" si="1"/>
        <v>41639</v>
      </c>
      <c r="B83" s="92">
        <v>41609</v>
      </c>
      <c r="C83" s="106">
        <v>2.9600000000000001E-2</v>
      </c>
      <c r="D83" s="12">
        <f>VLOOKUP(A83,Funds!A:ZZ,MATCH(Strategy3!D$1,Funds!$1:$1,0),FALSE)</f>
        <v>2.9625000000000002E-2</v>
      </c>
    </row>
    <row r="84" spans="1:4" x14ac:dyDescent="0.25">
      <c r="A84" s="93">
        <f t="shared" si="1"/>
        <v>41670</v>
      </c>
      <c r="B84" s="92">
        <v>41640</v>
      </c>
      <c r="C84" s="106">
        <v>-5.0000000000000001E-3</v>
      </c>
      <c r="D84" s="12">
        <f>VLOOKUP(A84,Funds!A:ZZ,MATCH(Strategy3!D$1,Funds!$1:$1,0),FALSE)</f>
        <v>-4.9750000000000011E-3</v>
      </c>
    </row>
    <row r="85" spans="1:4" x14ac:dyDescent="0.25">
      <c r="A85" s="93">
        <f t="shared" si="1"/>
        <v>41698</v>
      </c>
      <c r="B85" s="92">
        <v>41671</v>
      </c>
      <c r="C85" s="106">
        <v>6.93E-2</v>
      </c>
      <c r="D85" s="12" t="e">
        <f>VLOOKUP(A85,Funds!A:ZZ,MATCH(Strategy3!D$1,Funds!$1:$1,0),FALSE)</f>
        <v>#N/A</v>
      </c>
    </row>
    <row r="86" spans="1:4" x14ac:dyDescent="0.25">
      <c r="A86" s="93"/>
      <c r="B86" s="93"/>
      <c r="C86" s="12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vt:i4>
      </vt:variant>
    </vt:vector>
  </HeadingPairs>
  <TitlesOfParts>
    <vt:vector size="20" baseType="lpstr">
      <vt:lpstr>Naming</vt:lpstr>
      <vt:lpstr>Analysis</vt:lpstr>
      <vt:lpstr>Factor Name</vt:lpstr>
      <vt:lpstr>Factors</vt:lpstr>
      <vt:lpstr>Funds</vt:lpstr>
      <vt:lpstr>Net-&gt;Gross</vt:lpstr>
      <vt:lpstr>Replications</vt:lpstr>
      <vt:lpstr>Activist Funds</vt:lpstr>
      <vt:lpstr>Current Portfolio</vt:lpstr>
      <vt:lpstr>New Manager</vt:lpstr>
      <vt:lpstr>HFRI</vt:lpstr>
      <vt:lpstr>MergArb Correlation</vt:lpstr>
      <vt:lpstr>Strategy3</vt:lpstr>
      <vt:lpstr>'Factor Name'!Print_Area</vt:lpstr>
      <vt:lpstr>X1Name</vt:lpstr>
      <vt:lpstr>X2Name</vt:lpstr>
      <vt:lpstr>X3Name</vt:lpstr>
      <vt:lpstr>X4Name</vt:lpstr>
      <vt:lpstr>X5Name</vt:lpstr>
      <vt:lpstr>XNames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Zhang, Jiazhu</dc:creator>
  <cp:lastModifiedBy>bloomuser</cp:lastModifiedBy>
  <cp:lastPrinted>2014-01-27T18:23:14Z</cp:lastPrinted>
  <dcterms:created xsi:type="dcterms:W3CDTF">2006-09-16T00:00:00Z</dcterms:created>
  <dcterms:modified xsi:type="dcterms:W3CDTF">2014-03-18T19:36:47Z</dcterms:modified>
</cp:coreProperties>
</file>